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23-2024\Budget Letter\01 July 2023\Web &amp; FTP documents\"/>
    </mc:Choice>
  </mc:AlternateContent>
  <bookViews>
    <workbookView xWindow="0" yWindow="0" windowWidth="3315" windowHeight="0" tabRatio="921" firstSheet="3" activeTab="3"/>
  </bookViews>
  <sheets>
    <sheet name="Leg Type 2 Res Summary" sheetId="1" state="hidden" r:id="rId1"/>
    <sheet name="New Type 2 Res Summary" sheetId="2" state="hidden" r:id="rId2"/>
    <sheet name="LEA Summary" sheetId="7" state="hidden" r:id="rId3"/>
    <sheet name="Table List" sheetId="104" r:id="rId4"/>
    <sheet name="Data Sources" sheetId="105" r:id="rId5"/>
    <sheet name="1_State Summary" sheetId="8" r:id="rId6"/>
    <sheet name="2_State Distrib and Adjs" sheetId="9" r:id="rId7"/>
    <sheet name="2A-1_EFT (Annual)" sheetId="10" r:id="rId8"/>
    <sheet name="2A-2_EFT (Monthly)" sheetId="11" r:id="rId9"/>
    <sheet name="3_Levels 1&amp;2" sheetId="12" r:id="rId10"/>
    <sheet name="3A_Level 3" sheetId="13" r:id="rId11"/>
    <sheet name="4_Level 4" sheetId="15" r:id="rId12"/>
    <sheet name="5A1_Labs" sheetId="16" r:id="rId13"/>
    <sheet name="for incrementing rows (DNCHG)" sheetId="87" state="hidden" r:id="rId14"/>
    <sheet name="5A2_Legacy Type 2" sheetId="17" r:id="rId15"/>
    <sheet name="5A3_OJJ" sheetId="25" r:id="rId16"/>
    <sheet name="5A4_NOCCA" sheetId="82" r:id="rId17"/>
    <sheet name="5A5_LSMSA" sheetId="27" r:id="rId18"/>
    <sheet name="5A6_Thrive" sheetId="28" r:id="rId19"/>
    <sheet name="5A7_SSD" sheetId="85" r:id="rId20"/>
    <sheet name="5B2_RSD LA" sheetId="29" r:id="rId21"/>
    <sheet name="5C1_NewType 2" sheetId="30" r:id="rId22"/>
    <sheet name="6_Local Deduct Calc" sheetId="67" r:id="rId23"/>
    <sheet name="7_Local Revenue" sheetId="68" r:id="rId24"/>
    <sheet name="8_2.1.23 SIS BASE" sheetId="69" r:id="rId25"/>
    <sheet name="8_RSD Op &amp; 5s" sheetId="70" r:id="rId26"/>
    <sheet name="9_Per Pupil Summary" sheetId="71" r:id="rId27"/>
  </sheets>
  <externalReferences>
    <externalReference r:id="rId28"/>
  </externalReferences>
  <definedNames>
    <definedName name="_xlnm._FilterDatabase" localSheetId="25" hidden="1">'8_RSD Op &amp; 5s'!$A$2:$F$2</definedName>
    <definedName name="fsyr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5">'1_State Summary'!$A$1:$B$11</definedName>
    <definedName name="_xlnm.Print_Area" localSheetId="6">'2_State Distrib and Adjs'!$A$1:$BJ$76</definedName>
    <definedName name="_xlnm.Print_Area" localSheetId="7">'2A-1_EFT (Annual)'!$A$1:$AR$117</definedName>
    <definedName name="_xlnm.Print_Area" localSheetId="8">'2A-2_EFT (Monthly)'!$A$1:$CG$76</definedName>
    <definedName name="_xlnm.Print_Area" localSheetId="9">'3_Levels 1&amp;2'!$A$1:$AZ$76</definedName>
    <definedName name="_xlnm.Print_Area" localSheetId="10">'3A_Level 3'!$A$1:$K$76</definedName>
    <definedName name="_xlnm.Print_Area" localSheetId="11">'4_Level 4'!$A$1:$BD$211</definedName>
    <definedName name="_xlnm.Print_Area" localSheetId="12">'5A1_Labs'!$A$1:$AB$9</definedName>
    <definedName name="_xlnm.Print_Area" localSheetId="14">'5A2_Legacy Type 2'!$A$1:$AH$14</definedName>
    <definedName name="_xlnm.Print_Area" localSheetId="15">'5A3_OJJ'!$A$1:$U$87</definedName>
    <definedName name="_xlnm.Print_Area" localSheetId="16">'5A4_NOCCA'!$A$1:$O$87</definedName>
    <definedName name="_xlnm.Print_Area" localSheetId="17">'5A5_LSMSA'!$A$1:$O$87</definedName>
    <definedName name="_xlnm.Print_Area" localSheetId="18">'5A6_Thrive'!$A$1:$O$87</definedName>
    <definedName name="_xlnm.Print_Area" localSheetId="19">'5A7_SSD'!$A$1:$O$87</definedName>
    <definedName name="_xlnm.Print_Area" localSheetId="20">'5B2_RSD LA'!$A$1:$AZ$18</definedName>
    <definedName name="_xlnm.Print_Area" localSheetId="21">'5C1_NewType 2'!$A$1:$AX$44</definedName>
    <definedName name="_xlnm.Print_Area" localSheetId="22">'6_Local Deduct Calc'!$A$1:$J$76</definedName>
    <definedName name="_xlnm.Print_Area" localSheetId="23">'7_Local Revenue'!$A$1:$AT$76</definedName>
    <definedName name="_xlnm.Print_Area" localSheetId="24">'8_2.1.23 SIS BASE'!$A$1:$BI$77</definedName>
    <definedName name="_xlnm.Print_Area" localSheetId="25">'8_RSD Op &amp; 5s'!$A$1:$F$9</definedName>
    <definedName name="_xlnm.Print_Area" localSheetId="26">'9_Per Pupil Summary'!$A$1:$S$77</definedName>
    <definedName name="_xlnm.Print_Area" localSheetId="2">'LEA Summary'!$A$1:$BL$146</definedName>
    <definedName name="_xlnm.Print_Area" localSheetId="0">'Leg Type 2 Res Summary'!$A$1:$AF$88</definedName>
    <definedName name="_xlnm.Print_Area" localSheetId="1">'New Type 2 Res Summary'!$A$1:$AT$88</definedName>
    <definedName name="_xlnm.Print_Titles" localSheetId="6">'2_State Distrib and Adjs'!$A:$B</definedName>
    <definedName name="_xlnm.Print_Titles" localSheetId="7">'2A-1_EFT (Annual)'!$A:$B</definedName>
    <definedName name="_xlnm.Print_Titles" localSheetId="8">'2A-2_EFT (Monthly)'!$A:$B</definedName>
    <definedName name="_xlnm.Print_Titles" localSheetId="9">'3_Levels 1&amp;2'!$A:$B</definedName>
    <definedName name="_xlnm.Print_Titles" localSheetId="10">'3A_Level 3'!$A:$B</definedName>
    <definedName name="_xlnm.Print_Titles" localSheetId="11">'4_Level 4'!$A:$C,'4_Level 4'!$1:$6</definedName>
    <definedName name="_xlnm.Print_Titles" localSheetId="12">'5A1_Labs'!$A:$B</definedName>
    <definedName name="_xlnm.Print_Titles" localSheetId="14">'5A2_Legacy Type 2'!$A:$B</definedName>
    <definedName name="_xlnm.Print_Titles" localSheetId="15">'5A3_OJJ'!$A:$B</definedName>
    <definedName name="_xlnm.Print_Titles" localSheetId="16">'5A4_NOCCA'!$A:$B</definedName>
    <definedName name="_xlnm.Print_Titles" localSheetId="17">'5A5_LSMSA'!$A:$B</definedName>
    <definedName name="_xlnm.Print_Titles" localSheetId="18">'5A6_Thrive'!$A:$B</definedName>
    <definedName name="_xlnm.Print_Titles" localSheetId="19">'5A7_SSD'!$A:$B</definedName>
    <definedName name="_xlnm.Print_Titles" localSheetId="20">'5B2_RSD LA'!$A:$C</definedName>
    <definedName name="_xlnm.Print_Titles" localSheetId="21">'5C1_NewType 2'!$A:$C,'5C1_NewType 2'!$1:$4</definedName>
    <definedName name="_xlnm.Print_Titles" localSheetId="23">'7_Local Revenue'!$A:$B</definedName>
    <definedName name="_xlnm.Print_Titles" localSheetId="24">'8_2.1.23 SIS BASE'!$A:$B</definedName>
    <definedName name="_xlnm.Print_Titles" localSheetId="26">'9_Per Pupil Summary'!$A:$B</definedName>
    <definedName name="_xlnm.Print_Titles" localSheetId="2">'LEA Summary'!$A:$C,'LEA Summary'!$1:$4</definedName>
    <definedName name="_xlnm.Print_Titles" localSheetId="0">'Leg Type 2 Res Summary'!$A:$B</definedName>
    <definedName name="_xlnm.Print_Titles" localSheetId="1">'New Type 2 Res Summary'!$A:$B</definedName>
    <definedName name="tbl_001_Base_Matrix___Summary_Reported_Personnel_Salaries" localSheetId="16">#REF!</definedName>
    <definedName name="tbl_001_Base_Matrix___Summary_Reported_Personnel_Salaries" localSheetId="19">#REF!</definedName>
    <definedName name="tbl_001_Base_Matrix___Summary_Reported_Personnel_Salaries">#REF!</definedName>
    <definedName name="Z_DF43B8DA_68E8_4080_9138_D41A38219876_.wvu.Cols" localSheetId="11" hidden="1">'4_Level 4'!$B:$B</definedName>
    <definedName name="Z_DF43B8DA_68E8_4080_9138_D41A38219876_.wvu.Cols" localSheetId="20" hidden="1">'5B2_RSD LA'!$B:$B</definedName>
    <definedName name="Z_DF43B8DA_68E8_4080_9138_D41A38219876_.wvu.Cols" localSheetId="21" hidden="1">'5C1_NewType 2'!#REF!</definedName>
    <definedName name="Z_DF43B8DA_68E8_4080_9138_D41A38219876_.wvu.Cols" localSheetId="24" hidden="1">'8_2.1.23 SIS BASE'!$AN:$AR</definedName>
    <definedName name="Z_DF43B8DA_68E8_4080_9138_D41A38219876_.wvu.Cols" localSheetId="2" hidden="1">'LEA Summary'!$B:$B</definedName>
    <definedName name="Z_DF43B8DA_68E8_4080_9138_D41A38219876_.wvu.FilterData" localSheetId="25" hidden="1">'8_RSD Op &amp; 5s'!$A$2:$F$2</definedName>
    <definedName name="Z_DF43B8DA_68E8_4080_9138_D41A38219876_.wvu.PrintArea" localSheetId="5" hidden="1">'1_State Summary'!$A$1:$B$16</definedName>
    <definedName name="Z_DF43B8DA_68E8_4080_9138_D41A38219876_.wvu.PrintArea" localSheetId="6" hidden="1">'2_State Distrib and Adjs'!$A$1:$BJ$76</definedName>
    <definedName name="Z_DF43B8DA_68E8_4080_9138_D41A38219876_.wvu.PrintArea" localSheetId="7" hidden="1">'2A-1_EFT (Annual)'!$A$1:$AR$76</definedName>
    <definedName name="Z_DF43B8DA_68E8_4080_9138_D41A38219876_.wvu.PrintArea" localSheetId="8" hidden="1">'2A-2_EFT (Monthly)'!$A$1:$AR$76</definedName>
    <definedName name="Z_DF43B8DA_68E8_4080_9138_D41A38219876_.wvu.PrintArea" localSheetId="9" hidden="1">'3_Levels 1&amp;2'!$A$1:$AZ$76</definedName>
    <definedName name="Z_DF43B8DA_68E8_4080_9138_D41A38219876_.wvu.PrintArea" localSheetId="10" hidden="1">'3A_Level 3'!$A$1:$K$76</definedName>
    <definedName name="Z_DF43B8DA_68E8_4080_9138_D41A38219876_.wvu.PrintArea" localSheetId="11" hidden="1">'4_Level 4'!$A$1:$BD$144</definedName>
    <definedName name="Z_DF43B8DA_68E8_4080_9138_D41A38219876_.wvu.PrintArea" localSheetId="12" hidden="1">'5A1_Labs'!$A$1:$AB$9</definedName>
    <definedName name="Z_DF43B8DA_68E8_4080_9138_D41A38219876_.wvu.PrintArea" localSheetId="14" hidden="1">'5A2_Legacy Type 2'!$A$1:$AH$14</definedName>
    <definedName name="Z_DF43B8DA_68E8_4080_9138_D41A38219876_.wvu.PrintArea" localSheetId="15" hidden="1">'5A3_OJJ'!$A$1:$S$87</definedName>
    <definedName name="Z_DF43B8DA_68E8_4080_9138_D41A38219876_.wvu.PrintArea" localSheetId="16" hidden="1">'5A4_NOCCA'!$A$1:$O$87</definedName>
    <definedName name="Z_DF43B8DA_68E8_4080_9138_D41A38219876_.wvu.PrintArea" localSheetId="17" hidden="1">'5A5_LSMSA'!$A$1:$O$87</definedName>
    <definedName name="Z_DF43B8DA_68E8_4080_9138_D41A38219876_.wvu.PrintArea" localSheetId="18" hidden="1">'5A6_Thrive'!$A$1:$O$87</definedName>
    <definedName name="Z_DF43B8DA_68E8_4080_9138_D41A38219876_.wvu.PrintArea" localSheetId="19" hidden="1">'5A7_SSD'!$A$1:$O$87</definedName>
    <definedName name="Z_DF43B8DA_68E8_4080_9138_D41A38219876_.wvu.PrintArea" localSheetId="20" hidden="1">'5B2_RSD LA'!$A$1:$AX$18</definedName>
    <definedName name="Z_DF43B8DA_68E8_4080_9138_D41A38219876_.wvu.PrintArea" localSheetId="21" hidden="1">'5C1_NewType 2'!$A$1:$AV$44</definedName>
    <definedName name="Z_DF43B8DA_68E8_4080_9138_D41A38219876_.wvu.PrintArea" localSheetId="22" hidden="1">'6_Local Deduct Calc'!$A$1:$J$76</definedName>
    <definedName name="Z_DF43B8DA_68E8_4080_9138_D41A38219876_.wvu.PrintArea" localSheetId="23" hidden="1">'7_Local Revenue'!$A$1:$AT$76</definedName>
    <definedName name="Z_DF43B8DA_68E8_4080_9138_D41A38219876_.wvu.PrintArea" localSheetId="24" hidden="1">'8_2.1.23 SIS BASE'!$A$1:$BI$76</definedName>
    <definedName name="Z_DF43B8DA_68E8_4080_9138_D41A38219876_.wvu.PrintArea" localSheetId="25" hidden="1">'8_RSD Op &amp; 5s'!$A$1:$F$10</definedName>
    <definedName name="Z_DF43B8DA_68E8_4080_9138_D41A38219876_.wvu.PrintArea" localSheetId="26" hidden="1">'9_Per Pupil Summary'!$A$1:$S$77</definedName>
    <definedName name="Z_DF43B8DA_68E8_4080_9138_D41A38219876_.wvu.PrintArea" localSheetId="2" hidden="1">'LEA Summary'!$A$1:$BL$141</definedName>
    <definedName name="Z_DF43B8DA_68E8_4080_9138_D41A38219876_.wvu.PrintArea" localSheetId="0" hidden="1">'Leg Type 2 Res Summary'!$A$1:$AF$88</definedName>
    <definedName name="Z_DF43B8DA_68E8_4080_9138_D41A38219876_.wvu.PrintArea" localSheetId="1" hidden="1">'New Type 2 Res Summary'!$A$1:$AT$85</definedName>
    <definedName name="Z_DF43B8DA_68E8_4080_9138_D41A38219876_.wvu.PrintTitles" localSheetId="6" hidden="1">'2_State Distrib and Adjs'!$A:$B</definedName>
    <definedName name="Z_DF43B8DA_68E8_4080_9138_D41A38219876_.wvu.PrintTitles" localSheetId="7" hidden="1">'2A-1_EFT (Annual)'!$A:$B</definedName>
    <definedName name="Z_DF43B8DA_68E8_4080_9138_D41A38219876_.wvu.PrintTitles" localSheetId="8" hidden="1">'2A-2_EFT (Monthly)'!$A:$B</definedName>
    <definedName name="Z_DF43B8DA_68E8_4080_9138_D41A38219876_.wvu.PrintTitles" localSheetId="9" hidden="1">'3_Levels 1&amp;2'!$A:$B</definedName>
    <definedName name="Z_DF43B8DA_68E8_4080_9138_D41A38219876_.wvu.PrintTitles" localSheetId="10" hidden="1">'3A_Level 3'!$A:$B</definedName>
    <definedName name="Z_DF43B8DA_68E8_4080_9138_D41A38219876_.wvu.PrintTitles" localSheetId="11" hidden="1">'4_Level 4'!$A:$C,'4_Level 4'!$1:$4</definedName>
    <definedName name="Z_DF43B8DA_68E8_4080_9138_D41A38219876_.wvu.PrintTitles" localSheetId="12" hidden="1">'5A1_Labs'!$A:$B</definedName>
    <definedName name="Z_DF43B8DA_68E8_4080_9138_D41A38219876_.wvu.PrintTitles" localSheetId="14" hidden="1">'5A2_Legacy Type 2'!$A:$B</definedName>
    <definedName name="Z_DF43B8DA_68E8_4080_9138_D41A38219876_.wvu.PrintTitles" localSheetId="15" hidden="1">'5A3_OJJ'!$A:$B</definedName>
    <definedName name="Z_DF43B8DA_68E8_4080_9138_D41A38219876_.wvu.PrintTitles" localSheetId="16" hidden="1">'5A4_NOCCA'!$A:$B</definedName>
    <definedName name="Z_DF43B8DA_68E8_4080_9138_D41A38219876_.wvu.PrintTitles" localSheetId="17" hidden="1">'5A5_LSMSA'!$A:$B</definedName>
    <definedName name="Z_DF43B8DA_68E8_4080_9138_D41A38219876_.wvu.PrintTitles" localSheetId="18" hidden="1">'5A6_Thrive'!$A:$B</definedName>
    <definedName name="Z_DF43B8DA_68E8_4080_9138_D41A38219876_.wvu.PrintTitles" localSheetId="19" hidden="1">'5A7_SSD'!$A:$B</definedName>
    <definedName name="Z_DF43B8DA_68E8_4080_9138_D41A38219876_.wvu.PrintTitles" localSheetId="20" hidden="1">'5B2_RSD LA'!$A:$C</definedName>
    <definedName name="Z_DF43B8DA_68E8_4080_9138_D41A38219876_.wvu.PrintTitles" localSheetId="21" hidden="1">'5C1_NewType 2'!$A:$C,'5C1_NewType 2'!$1:$4</definedName>
    <definedName name="Z_DF43B8DA_68E8_4080_9138_D41A38219876_.wvu.PrintTitles" localSheetId="23" hidden="1">'7_Local Revenue'!$A:$B</definedName>
    <definedName name="Z_DF43B8DA_68E8_4080_9138_D41A38219876_.wvu.PrintTitles" localSheetId="24" hidden="1">'8_2.1.23 SIS BASE'!$A:$B</definedName>
    <definedName name="Z_DF43B8DA_68E8_4080_9138_D41A38219876_.wvu.PrintTitles" localSheetId="26" hidden="1">'9_Per Pupil Summary'!$A:$B</definedName>
    <definedName name="Z_DF43B8DA_68E8_4080_9138_D41A38219876_.wvu.PrintTitles" localSheetId="2" hidden="1">'LEA Summary'!$A:$C,'LEA Summary'!$1:$4</definedName>
    <definedName name="Z_DF43B8DA_68E8_4080_9138_D41A38219876_.wvu.PrintTitles" localSheetId="0" hidden="1">'Leg Type 2 Res Summary'!$A:$B</definedName>
    <definedName name="Z_DF43B8DA_68E8_4080_9138_D41A38219876_.wvu.PrintTitles" localSheetId="1" hidden="1">'New Type 2 Res Summary'!$A:$B</definedName>
    <definedName name="Z_DF43B8DA_68E8_4080_9138_D41A38219876_.wvu.Rows" localSheetId="6" hidden="1">'2_State Distrib and Adjs'!$3:$3</definedName>
    <definedName name="Z_DF43B8DA_68E8_4080_9138_D41A38219876_.wvu.Rows" localSheetId="7" hidden="1">'2A-1_EFT (Annual)'!$3:$3,'2A-1_EFT (Annual)'!$5:$5</definedName>
    <definedName name="Z_DF43B8DA_68E8_4080_9138_D41A38219876_.wvu.Rows" localSheetId="8" hidden="1">'2A-2_EFT (Monthly)'!$3:$3,'2A-2_EFT (Monthly)'!$5:$5</definedName>
    <definedName name="Z_DF43B8DA_68E8_4080_9138_D41A38219876_.wvu.Rows" localSheetId="9" hidden="1">'3_Levels 1&amp;2'!$5:$5</definedName>
    <definedName name="Z_DF43B8DA_68E8_4080_9138_D41A38219876_.wvu.Rows" localSheetId="10" hidden="1">'3A_Level 3'!$5:$5</definedName>
    <definedName name="Z_DF43B8DA_68E8_4080_9138_D41A38219876_.wvu.Rows" localSheetId="11" hidden="1">'4_Level 4'!$5:$5</definedName>
    <definedName name="Z_DF43B8DA_68E8_4080_9138_D41A38219876_.wvu.Rows" localSheetId="12" hidden="1">'5A1_Labs'!$5:$5</definedName>
    <definedName name="Z_DF43B8DA_68E8_4080_9138_D41A38219876_.wvu.Rows" localSheetId="14" hidden="1">'5A2_Legacy Type 2'!$5:$5</definedName>
    <definedName name="Z_DF43B8DA_68E8_4080_9138_D41A38219876_.wvu.Rows" localSheetId="15" hidden="1">'5A3_OJJ'!$5:$5</definedName>
    <definedName name="Z_DF43B8DA_68E8_4080_9138_D41A38219876_.wvu.Rows" localSheetId="16" hidden="1">'5A4_NOCCA'!$5:$5</definedName>
    <definedName name="Z_DF43B8DA_68E8_4080_9138_D41A38219876_.wvu.Rows" localSheetId="17" hidden="1">'5A5_LSMSA'!$5:$5</definedName>
    <definedName name="Z_DF43B8DA_68E8_4080_9138_D41A38219876_.wvu.Rows" localSheetId="18" hidden="1">'5A6_Thrive'!$5:$5</definedName>
    <definedName name="Z_DF43B8DA_68E8_4080_9138_D41A38219876_.wvu.Rows" localSheetId="19" hidden="1">'5A7_SSD'!$5:$5</definedName>
    <definedName name="Z_DF43B8DA_68E8_4080_9138_D41A38219876_.wvu.Rows" localSheetId="20" hidden="1">'5B2_RSD LA'!$5:$5</definedName>
    <definedName name="Z_DF43B8DA_68E8_4080_9138_D41A38219876_.wvu.Rows" localSheetId="21" hidden="1">'5C1_NewType 2'!$5:$5</definedName>
    <definedName name="Z_DF43B8DA_68E8_4080_9138_D41A38219876_.wvu.Rows" localSheetId="22" hidden="1">'6_Local Deduct Calc'!$5:$5</definedName>
    <definedName name="Z_DF43B8DA_68E8_4080_9138_D41A38219876_.wvu.Rows" localSheetId="23" hidden="1">'7_Local Revenue'!$6:$6</definedName>
    <definedName name="Z_DF43B8DA_68E8_4080_9138_D41A38219876_.wvu.Rows" localSheetId="24" hidden="1">'8_2.1.23 SIS BASE'!$5:$6</definedName>
    <definedName name="Z_DF43B8DA_68E8_4080_9138_D41A38219876_.wvu.Rows" localSheetId="25" hidden="1">'8_RSD Op &amp; 5s'!$3:$3</definedName>
    <definedName name="Z_DF43B8DA_68E8_4080_9138_D41A38219876_.wvu.Rows" localSheetId="26" hidden="1">'9_Per Pupil Summary'!$5:$5</definedName>
    <definedName name="Z_DF43B8DA_68E8_4080_9138_D41A38219876_.wvu.Rows" localSheetId="2" hidden="1">'LEA Summary'!$5:$6</definedName>
    <definedName name="Z_DF43B8DA_68E8_4080_9138_D41A38219876_.wvu.Rows" localSheetId="0" hidden="1">'Leg Type 2 Res Summary'!$6:$6</definedName>
    <definedName name="Z_DF43B8DA_68E8_4080_9138_D41A38219876_.wvu.Rows" localSheetId="1" hidden="1">'New Type 2 Res Summary'!$6:$6</definedName>
  </definedNames>
  <calcPr calcId="162913" concurrentCalc="0"/>
  <customWorkbookViews>
    <customWorkbookView name="Melanie Ruiz - Personal View" guid="{DF43B8DA-68E8-4080-9138-D41A38219876}" mergeInterval="0" personalView="1" maximized="1" xWindow="1912" yWindow="-8" windowWidth="1936" windowHeight="1056" tabRatio="753" activeSheetId="8"/>
  </customWorkbookViews>
</workbook>
</file>

<file path=xl/calcChain.xml><?xml version="1.0" encoding="utf-8"?>
<calcChain xmlns="http://schemas.openxmlformats.org/spreadsheetml/2006/main">
  <c r="AI7" i="7" l="1"/>
  <c r="AK7" i="7"/>
  <c r="AI8" i="7"/>
  <c r="AI11" i="7"/>
  <c r="AK11" i="7"/>
  <c r="AI12" i="7"/>
  <c r="AI14" i="7"/>
  <c r="AI15" i="7"/>
  <c r="AK15" i="7"/>
  <c r="AK18" i="7"/>
  <c r="AI19" i="7"/>
  <c r="AK19" i="7"/>
  <c r="AK20" i="7"/>
  <c r="AI24" i="7"/>
  <c r="AI25" i="7"/>
  <c r="AK26" i="7"/>
  <c r="AI27" i="7"/>
  <c r="AK27" i="7"/>
  <c r="AI28" i="7"/>
  <c r="AI29" i="7"/>
  <c r="AK30" i="7"/>
  <c r="AI31" i="7"/>
  <c r="AK31" i="7"/>
  <c r="AI32" i="7"/>
  <c r="AK32" i="7"/>
  <c r="AI33" i="7"/>
  <c r="AK35" i="7"/>
  <c r="AI36" i="7"/>
  <c r="AI37" i="7"/>
  <c r="AK40" i="7"/>
  <c r="AI41" i="7"/>
  <c r="AK41" i="7"/>
  <c r="AI42" i="7"/>
  <c r="AK42" i="7"/>
  <c r="AI43" i="7"/>
  <c r="AI45" i="7"/>
  <c r="AK45" i="7"/>
  <c r="AI46" i="7"/>
  <c r="AK46" i="7"/>
  <c r="AI47" i="7"/>
  <c r="AK47" i="7"/>
  <c r="AI48" i="7"/>
  <c r="AI50" i="7"/>
  <c r="AI51" i="7"/>
  <c r="AK51" i="7"/>
  <c r="AI52" i="7"/>
  <c r="AK52" i="7"/>
  <c r="AI53" i="7"/>
  <c r="AI54" i="7"/>
  <c r="AK55" i="7"/>
  <c r="AI56" i="7"/>
  <c r="AK56" i="7"/>
  <c r="AI57" i="7"/>
  <c r="AK57" i="7"/>
  <c r="AI58" i="7"/>
  <c r="AI60" i="7"/>
  <c r="AI61" i="7"/>
  <c r="AK61" i="7"/>
  <c r="AI62" i="7"/>
  <c r="AK62" i="7"/>
  <c r="AI63" i="7"/>
  <c r="AK63" i="7"/>
  <c r="AI64" i="7"/>
  <c r="AK64" i="7"/>
  <c r="AI65" i="7"/>
  <c r="AI69" i="7"/>
  <c r="AK69" i="7"/>
  <c r="AI70" i="7"/>
  <c r="AI71" i="7"/>
  <c r="AI72" i="7"/>
  <c r="AI73" i="7"/>
  <c r="AK73" i="7"/>
  <c r="AI74" i="7"/>
  <c r="AK74" i="7"/>
  <c r="AI75" i="7"/>
  <c r="AK75" i="7"/>
  <c r="AB23" i="7"/>
  <c r="AB10" i="7"/>
  <c r="AB14" i="7"/>
  <c r="AB16" i="7"/>
  <c r="AB18" i="7"/>
  <c r="AB20" i="7"/>
  <c r="AB25" i="7"/>
  <c r="AB28" i="7"/>
  <c r="AB29" i="7"/>
  <c r="AB34" i="7"/>
  <c r="AB35" i="7"/>
  <c r="AB37" i="7"/>
  <c r="AB39" i="7"/>
  <c r="AB44" i="7"/>
  <c r="AB45" i="7"/>
  <c r="AB46" i="7"/>
  <c r="AB50" i="7"/>
  <c r="AB51" i="7"/>
  <c r="AB52" i="7"/>
  <c r="AB53" i="7"/>
  <c r="AB54" i="7"/>
  <c r="AB55" i="7"/>
  <c r="AB58" i="7"/>
  <c r="AB59" i="7"/>
  <c r="AB60" i="7"/>
  <c r="AB61" i="7"/>
  <c r="AB62" i="7"/>
  <c r="AB63" i="7"/>
  <c r="AB64" i="7"/>
  <c r="AB65" i="7"/>
  <c r="AB66" i="7"/>
  <c r="AB67" i="7"/>
  <c r="AB70" i="7"/>
  <c r="AB71" i="7"/>
  <c r="AB72" i="7"/>
  <c r="AB114" i="7"/>
  <c r="K34" i="1"/>
  <c r="H45" i="1"/>
  <c r="C73" i="1"/>
  <c r="C58" i="1"/>
  <c r="N61" i="1"/>
  <c r="Q11" i="1"/>
  <c r="H51" i="1"/>
  <c r="N54" i="1"/>
  <c r="K62" i="1"/>
  <c r="K68" i="1"/>
  <c r="H26" i="1"/>
  <c r="Q26" i="1"/>
  <c r="Q29" i="1"/>
  <c r="H31" i="1"/>
  <c r="H34" i="1"/>
  <c r="Q36" i="1"/>
  <c r="K39" i="1"/>
  <c r="C41" i="1"/>
  <c r="C42" i="1"/>
  <c r="C50" i="1"/>
  <c r="N63" i="1"/>
  <c r="K70" i="1"/>
  <c r="H72" i="1"/>
  <c r="Q72" i="1"/>
  <c r="C74" i="1"/>
  <c r="Q7" i="1"/>
  <c r="N11" i="1"/>
  <c r="H16" i="1"/>
  <c r="C17" i="1"/>
  <c r="C20" i="1"/>
  <c r="N21" i="1"/>
  <c r="C24" i="1"/>
  <c r="H27" i="1"/>
  <c r="H43" i="1"/>
  <c r="C49" i="1"/>
  <c r="H53" i="1"/>
  <c r="N53" i="1"/>
  <c r="N55" i="1"/>
  <c r="C64" i="1"/>
  <c r="C65" i="1"/>
  <c r="Q66" i="1"/>
  <c r="C69" i="1"/>
  <c r="AK113" i="7"/>
  <c r="AK114" i="7"/>
  <c r="AK115" i="7"/>
  <c r="AK116" i="7"/>
  <c r="AK137" i="7"/>
  <c r="AK134" i="7"/>
  <c r="O104" i="7"/>
  <c r="O109" i="7"/>
  <c r="K89" i="7"/>
  <c r="I93" i="7"/>
  <c r="AY119" i="7"/>
  <c r="AY118" i="7"/>
  <c r="AA67" i="1"/>
  <c r="AA59" i="1"/>
  <c r="AA52" i="1"/>
  <c r="AA51" i="1"/>
  <c r="AA36" i="1"/>
  <c r="AA35" i="1"/>
  <c r="AA28" i="1"/>
  <c r="AA27" i="1"/>
  <c r="AA20" i="1"/>
  <c r="AA19" i="1"/>
  <c r="AA12" i="1"/>
  <c r="BB72" i="7"/>
  <c r="BB70" i="7"/>
  <c r="BB64" i="7"/>
  <c r="BB56" i="7"/>
  <c r="BB54" i="7"/>
  <c r="BB48" i="7"/>
  <c r="BB46" i="7"/>
  <c r="BB40" i="7"/>
  <c r="BB38" i="7"/>
  <c r="BB32" i="7"/>
  <c r="BB30" i="7"/>
  <c r="BB24" i="7"/>
  <c r="BB22" i="7"/>
  <c r="BB16" i="7"/>
  <c r="BB14" i="7"/>
  <c r="BB8" i="7"/>
  <c r="U28" i="1"/>
  <c r="U36" i="1"/>
  <c r="U44" i="1"/>
  <c r="U52" i="1"/>
  <c r="U60" i="1"/>
  <c r="U68" i="1"/>
  <c r="O70" i="1"/>
  <c r="J68" i="2"/>
  <c r="J66" i="2"/>
  <c r="P64" i="2"/>
  <c r="O62" i="1"/>
  <c r="P56" i="2"/>
  <c r="O54" i="1"/>
  <c r="O30" i="1"/>
  <c r="M22" i="2"/>
  <c r="M14" i="2"/>
  <c r="L14" i="1"/>
  <c r="AF75" i="7"/>
  <c r="AF72" i="7"/>
  <c r="AF71" i="7"/>
  <c r="AF70" i="7"/>
  <c r="AF67" i="7"/>
  <c r="AF64" i="7"/>
  <c r="AF63" i="7"/>
  <c r="AF60" i="7"/>
  <c r="AF56" i="7"/>
  <c r="AF52" i="7"/>
  <c r="AF47" i="7"/>
  <c r="AF44" i="7"/>
  <c r="AF41" i="7"/>
  <c r="AF40" i="7"/>
  <c r="AF39" i="7"/>
  <c r="AF36" i="7"/>
  <c r="AF32" i="7"/>
  <c r="AF31" i="7"/>
  <c r="AF29" i="7"/>
  <c r="AF26" i="7"/>
  <c r="AF24" i="7"/>
  <c r="AF22" i="7"/>
  <c r="AF19" i="7"/>
  <c r="AF16" i="7"/>
  <c r="AF15" i="7"/>
  <c r="AF14" i="7"/>
  <c r="AF11" i="7"/>
  <c r="AF7" i="7"/>
  <c r="BB74" i="7"/>
  <c r="BB66" i="7"/>
  <c r="BB58" i="7"/>
  <c r="BB26" i="7"/>
  <c r="F70" i="2"/>
  <c r="L70" i="2"/>
  <c r="I71" i="2"/>
  <c r="AK87" i="7"/>
  <c r="AK100" i="7"/>
  <c r="AK83" i="7"/>
  <c r="AB110" i="7"/>
  <c r="AP52" i="2"/>
  <c r="AP65" i="2"/>
  <c r="AK110" i="7"/>
  <c r="AK109" i="7"/>
  <c r="AK108" i="7"/>
  <c r="AK107" i="7"/>
  <c r="AK106" i="7"/>
  <c r="AK105" i="7"/>
  <c r="AK104" i="7"/>
  <c r="AK103" i="7"/>
  <c r="AK102" i="7"/>
  <c r="AK101" i="7"/>
  <c r="AK99" i="7"/>
  <c r="AK98" i="7"/>
  <c r="AK97" i="7"/>
  <c r="AK96" i="7"/>
  <c r="AK95" i="7"/>
  <c r="AK94" i="7"/>
  <c r="AK93" i="7"/>
  <c r="Z9" i="2"/>
  <c r="Z17" i="2"/>
  <c r="Z33" i="2"/>
  <c r="Z41" i="2"/>
  <c r="Z52" i="2"/>
  <c r="Z57" i="2"/>
  <c r="Z65" i="2"/>
  <c r="Z68" i="2"/>
  <c r="Z73" i="2"/>
  <c r="AK92" i="7"/>
  <c r="AK91" i="7"/>
  <c r="AK90" i="7"/>
  <c r="AA89" i="7"/>
  <c r="AK88" i="7"/>
  <c r="AB88" i="7"/>
  <c r="AK84" i="7"/>
  <c r="AK82" i="7"/>
  <c r="AK81" i="7"/>
  <c r="AK79" i="7"/>
  <c r="AK78" i="7"/>
  <c r="Q9" i="1"/>
  <c r="K10" i="1"/>
  <c r="H11" i="1"/>
  <c r="N13" i="1"/>
  <c r="K14" i="1"/>
  <c r="Q20" i="1"/>
  <c r="K21" i="1"/>
  <c r="N25" i="1"/>
  <c r="Q27" i="1"/>
  <c r="K28" i="1"/>
  <c r="Q30" i="1"/>
  <c r="Q31" i="1"/>
  <c r="N32" i="1"/>
  <c r="H35" i="1"/>
  <c r="N38" i="1"/>
  <c r="K41" i="1"/>
  <c r="C88" i="1"/>
  <c r="Q42" i="1"/>
  <c r="N44" i="1"/>
  <c r="K47" i="1"/>
  <c r="Q48" i="1"/>
  <c r="N49" i="1"/>
  <c r="K50" i="1"/>
  <c r="Q50" i="1"/>
  <c r="Q55" i="1"/>
  <c r="N56" i="1"/>
  <c r="K57" i="1"/>
  <c r="Q59" i="1"/>
  <c r="K60" i="1"/>
  <c r="H63" i="1"/>
  <c r="K69" i="1"/>
  <c r="N71" i="1"/>
  <c r="Q71" i="1"/>
  <c r="K74" i="1"/>
  <c r="N75" i="1"/>
  <c r="AB134" i="7"/>
  <c r="Q22" i="1"/>
  <c r="N15" i="1"/>
  <c r="AA16" i="1"/>
  <c r="AA60" i="1"/>
  <c r="Q45" i="1"/>
  <c r="K52" i="1"/>
  <c r="AK136" i="7"/>
  <c r="AK135" i="7"/>
  <c r="AK133" i="7"/>
  <c r="AK132" i="7"/>
  <c r="AB75" i="7"/>
  <c r="AB74" i="7"/>
  <c r="AB73" i="7"/>
  <c r="AB69" i="7"/>
  <c r="AB68" i="7"/>
  <c r="AB57" i="7"/>
  <c r="AB56" i="7"/>
  <c r="AB49" i="7"/>
  <c r="AB48" i="7"/>
  <c r="AB47" i="7"/>
  <c r="AB43" i="7"/>
  <c r="AB41" i="7"/>
  <c r="AB40" i="7"/>
  <c r="AB38" i="7"/>
  <c r="AB36" i="7"/>
  <c r="AB33" i="7"/>
  <c r="AB32" i="7"/>
  <c r="AB31" i="7"/>
  <c r="AB30" i="7"/>
  <c r="AB27" i="7"/>
  <c r="AB26" i="7"/>
  <c r="AB24" i="7"/>
  <c r="AY115" i="7"/>
  <c r="AY116" i="7"/>
  <c r="AY113" i="7"/>
  <c r="AY114" i="7"/>
  <c r="AY117" i="7"/>
  <c r="AB22" i="7"/>
  <c r="AB21" i="7"/>
  <c r="AB19" i="7"/>
  <c r="AB17" i="7"/>
  <c r="AB15" i="7"/>
  <c r="AB13" i="7"/>
  <c r="AB12" i="7"/>
  <c r="AB11" i="7"/>
  <c r="AB9" i="7"/>
  <c r="AK72" i="7"/>
  <c r="AK71" i="7"/>
  <c r="AK70" i="7"/>
  <c r="AK68" i="7"/>
  <c r="AK67" i="7"/>
  <c r="AK66" i="7"/>
  <c r="AK65" i="7"/>
  <c r="AK60" i="7"/>
  <c r="AK59" i="7"/>
  <c r="AK58" i="7"/>
  <c r="AK54" i="7"/>
  <c r="AK53" i="7"/>
  <c r="AK50" i="7"/>
  <c r="AK49" i="7"/>
  <c r="AK48" i="7"/>
  <c r="AK44" i="7"/>
  <c r="AK43" i="7"/>
  <c r="AK39" i="7"/>
  <c r="AK38" i="7"/>
  <c r="AK37" i="7"/>
  <c r="AK36" i="7"/>
  <c r="AK34" i="7"/>
  <c r="AK33" i="7"/>
  <c r="AK29" i="7"/>
  <c r="AK28" i="7"/>
  <c r="AK25" i="7"/>
  <c r="AK24" i="7"/>
  <c r="AK23" i="7"/>
  <c r="AK22" i="7"/>
  <c r="AK21" i="7"/>
  <c r="AK17" i="7"/>
  <c r="AK16" i="7"/>
  <c r="AK14" i="7"/>
  <c r="AK13" i="7"/>
  <c r="AK10" i="7"/>
  <c r="AK9" i="7"/>
  <c r="BK107" i="7"/>
  <c r="AA117" i="7"/>
  <c r="AA116" i="7"/>
  <c r="AA125" i="7"/>
  <c r="AB119" i="7"/>
  <c r="AB118" i="7"/>
  <c r="AB116" i="7"/>
  <c r="AB115" i="7"/>
  <c r="K13" i="1"/>
  <c r="N40" i="1"/>
  <c r="K64" i="1"/>
  <c r="K66" i="1"/>
  <c r="K54" i="1"/>
  <c r="Z33" i="7"/>
  <c r="Z45" i="7"/>
  <c r="Z59" i="7"/>
  <c r="Z65" i="7"/>
  <c r="Z125" i="7"/>
  <c r="Z115" i="7"/>
  <c r="Z117" i="7"/>
  <c r="Z119" i="7"/>
  <c r="AC79" i="1"/>
  <c r="AC80" i="1"/>
  <c r="AC81" i="1"/>
  <c r="D90" i="1"/>
  <c r="D91" i="1"/>
  <c r="F90" i="1"/>
  <c r="F91" i="1"/>
  <c r="I90" i="1"/>
  <c r="I91" i="1"/>
  <c r="L90" i="1"/>
  <c r="L91" i="1"/>
  <c r="O90" i="1"/>
  <c r="O91" i="1"/>
  <c r="R90" i="1"/>
  <c r="R91" i="1"/>
  <c r="AK85" i="7"/>
  <c r="AK86" i="7"/>
  <c r="AX76" i="2"/>
  <c r="AX85" i="2"/>
  <c r="AV77" i="2"/>
  <c r="AU77" i="2"/>
  <c r="AA79" i="2"/>
  <c r="AU79" i="2"/>
  <c r="AA80" i="2"/>
  <c r="AU80" i="2"/>
  <c r="AA81" i="2"/>
  <c r="AU81" i="2"/>
  <c r="AD79" i="2"/>
  <c r="AD80" i="2"/>
  <c r="AD81" i="2"/>
  <c r="AC79" i="2"/>
  <c r="AC80" i="2"/>
  <c r="AC81" i="2"/>
  <c r="AB79" i="2"/>
  <c r="AB80" i="2"/>
  <c r="AB81" i="2"/>
  <c r="AF90" i="2"/>
  <c r="AF91" i="2"/>
  <c r="D90" i="2"/>
  <c r="D91" i="2"/>
  <c r="G90" i="2"/>
  <c r="G91" i="2"/>
  <c r="J90" i="2"/>
  <c r="J91" i="2"/>
  <c r="M90" i="2"/>
  <c r="M91" i="2"/>
  <c r="P90" i="2"/>
  <c r="P91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Z145" i="7"/>
  <c r="AY143" i="7"/>
  <c r="AK119" i="7"/>
  <c r="AK118" i="7"/>
  <c r="AK117" i="7"/>
  <c r="AK127" i="7"/>
  <c r="AK126" i="7"/>
  <c r="AK128" i="7"/>
  <c r="AK129" i="7"/>
  <c r="AK125" i="7"/>
  <c r="AK124" i="7"/>
  <c r="BH138" i="7"/>
  <c r="BH137" i="7"/>
  <c r="BH136" i="7"/>
  <c r="BH135" i="7"/>
  <c r="BH134" i="7"/>
  <c r="BH133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I85" i="7"/>
  <c r="BH84" i="7"/>
  <c r="BH83" i="7"/>
  <c r="BH82" i="7"/>
  <c r="BH81" i="7"/>
  <c r="BH80" i="7"/>
  <c r="BH79" i="7"/>
  <c r="BH78" i="7"/>
  <c r="W113" i="7"/>
  <c r="X113" i="7"/>
  <c r="W114" i="7"/>
  <c r="X114" i="7"/>
  <c r="R76" i="7"/>
  <c r="R120" i="7"/>
  <c r="AJ88" i="2"/>
  <c r="AE81" i="1"/>
  <c r="AD81" i="1"/>
  <c r="AB81" i="1"/>
  <c r="AE80" i="1"/>
  <c r="AD80" i="1"/>
  <c r="AB80" i="1"/>
  <c r="AE79" i="1"/>
  <c r="AD79" i="1"/>
  <c r="AB79" i="1"/>
  <c r="BK120" i="7"/>
  <c r="BH120" i="7"/>
  <c r="BK101" i="7"/>
  <c r="G125" i="7"/>
  <c r="G124" i="7"/>
  <c r="G133" i="7"/>
  <c r="G134" i="7"/>
  <c r="G135" i="7"/>
  <c r="G136" i="7"/>
  <c r="G137" i="7"/>
  <c r="G138" i="7"/>
  <c r="G132" i="7"/>
  <c r="R139" i="7"/>
  <c r="AP130" i="7"/>
  <c r="AQ130" i="7"/>
  <c r="AR130" i="7"/>
  <c r="AS130" i="7"/>
  <c r="AT130" i="7"/>
  <c r="AV130" i="7"/>
  <c r="AW130" i="7"/>
  <c r="AY130" i="7"/>
  <c r="BG130" i="7"/>
  <c r="BH130" i="7"/>
  <c r="BI130" i="7"/>
  <c r="BJ130" i="7"/>
  <c r="BK130" i="7"/>
  <c r="BL130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J139" i="7"/>
  <c r="BK139" i="7"/>
  <c r="BL139" i="7"/>
  <c r="P120" i="7"/>
  <c r="O120" i="7"/>
  <c r="N120" i="7"/>
  <c r="M120" i="7"/>
  <c r="L120" i="7"/>
  <c r="K120" i="7"/>
  <c r="J120" i="7"/>
  <c r="I120" i="7"/>
  <c r="AT89" i="2"/>
  <c r="BI76" i="7"/>
  <c r="BH76" i="7"/>
  <c r="BG76" i="7"/>
  <c r="X76" i="7"/>
  <c r="W76" i="7"/>
  <c r="P76" i="7"/>
  <c r="O76" i="7"/>
  <c r="N76" i="7"/>
  <c r="M76" i="7"/>
  <c r="L76" i="7"/>
  <c r="K76" i="7"/>
  <c r="J76" i="7"/>
  <c r="I76" i="7"/>
  <c r="H76" i="7"/>
  <c r="AW113" i="7"/>
  <c r="AV111" i="7"/>
  <c r="W111" i="7"/>
  <c r="W139" i="7"/>
  <c r="W130" i="7"/>
  <c r="X130" i="7"/>
  <c r="R130" i="7"/>
  <c r="P130" i="7"/>
  <c r="O130" i="7"/>
  <c r="N130" i="7"/>
  <c r="M130" i="7"/>
  <c r="L130" i="7"/>
  <c r="K130" i="7"/>
  <c r="J130" i="7"/>
  <c r="I130" i="7"/>
  <c r="H111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S4" i="7"/>
  <c r="AF127" i="7"/>
  <c r="AY76" i="7"/>
  <c r="AW114" i="7"/>
  <c r="AV114" i="7"/>
  <c r="AV113" i="7"/>
  <c r="H12" i="1"/>
  <c r="H37" i="1"/>
  <c r="H64" i="1"/>
  <c r="AX90" i="2"/>
  <c r="AX91" i="2"/>
  <c r="BK76" i="7"/>
  <c r="T127" i="7"/>
  <c r="Q51" i="1"/>
  <c r="Q17" i="1"/>
  <c r="Q43" i="1"/>
  <c r="Q67" i="1"/>
  <c r="T4" i="7"/>
  <c r="U4" i="7"/>
  <c r="V4" i="7"/>
  <c r="W4" i="7"/>
  <c r="X4" i="7"/>
  <c r="Y4" i="7"/>
  <c r="Z4" i="7"/>
  <c r="AA4" i="7"/>
  <c r="AB4" i="7"/>
  <c r="AE4" i="7"/>
  <c r="AF4" i="7"/>
  <c r="AG4" i="7"/>
  <c r="AH4" i="7"/>
  <c r="AI4" i="7"/>
  <c r="AJ4" i="7"/>
  <c r="AK4" i="7"/>
  <c r="AL4" i="7"/>
  <c r="AM4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K73" i="1"/>
  <c r="K31" i="1"/>
  <c r="K30" i="1"/>
  <c r="K27" i="1"/>
  <c r="K19" i="1"/>
  <c r="K11" i="1"/>
  <c r="K9" i="1"/>
  <c r="U127" i="7"/>
  <c r="S127" i="7"/>
  <c r="Z114" i="7"/>
  <c r="Z46" i="7"/>
  <c r="Z12" i="7"/>
  <c r="Z75" i="7"/>
  <c r="Z50" i="7"/>
  <c r="Z43" i="7"/>
  <c r="Z25" i="7"/>
  <c r="Z70" i="7"/>
  <c r="Z39" i="7"/>
  <c r="Z26" i="7"/>
  <c r="Z74" i="7"/>
  <c r="Z36" i="7"/>
  <c r="Z44" i="7"/>
  <c r="Z56" i="7"/>
  <c r="Z63" i="7"/>
  <c r="Z35" i="7"/>
  <c r="Z64" i="7"/>
  <c r="Z18" i="7"/>
  <c r="Z66" i="7"/>
  <c r="Z42" i="7"/>
  <c r="Z32" i="7"/>
  <c r="Z72" i="7"/>
  <c r="Z24" i="7"/>
  <c r="Z38" i="7"/>
  <c r="Z10" i="7"/>
  <c r="Z23" i="7"/>
  <c r="Z7" i="7"/>
  <c r="O48" i="2"/>
  <c r="AA127" i="7"/>
  <c r="BK81" i="7"/>
  <c r="AA43" i="1"/>
  <c r="AA54" i="1"/>
  <c r="AI127" i="7"/>
  <c r="AJ127" i="7"/>
  <c r="N52" i="1"/>
  <c r="H9" i="1"/>
  <c r="H57" i="1"/>
  <c r="Q32" i="1"/>
  <c r="C88" i="2"/>
  <c r="I51" i="2"/>
  <c r="F32" i="2"/>
  <c r="N37" i="1"/>
  <c r="K63" i="1"/>
  <c r="H70" i="1"/>
  <c r="H67" i="1"/>
  <c r="H59" i="1"/>
  <c r="N16" i="1"/>
  <c r="N9" i="1"/>
  <c r="Q56" i="1"/>
  <c r="I35" i="2"/>
  <c r="O25" i="2"/>
  <c r="I44" i="2"/>
  <c r="O42" i="2"/>
  <c r="I28" i="2"/>
  <c r="F25" i="2"/>
  <c r="N74" i="1"/>
  <c r="Q58" i="1"/>
  <c r="F49" i="2"/>
  <c r="O57" i="2"/>
  <c r="F17" i="2"/>
  <c r="O51" i="2"/>
  <c r="L36" i="2"/>
  <c r="N7" i="1"/>
  <c r="N27" i="1"/>
  <c r="K17" i="1"/>
  <c r="H48" i="1"/>
  <c r="H47" i="1"/>
  <c r="H39" i="1"/>
  <c r="H25" i="1"/>
  <c r="K20" i="1"/>
  <c r="H75" i="1"/>
  <c r="N69" i="1"/>
  <c r="Q54" i="1"/>
  <c r="K61" i="1"/>
  <c r="N48" i="1"/>
  <c r="F8" i="2"/>
  <c r="Q35" i="1"/>
  <c r="I69" i="2"/>
  <c r="I38" i="2"/>
  <c r="I34" i="2"/>
  <c r="Z127" i="7"/>
  <c r="L46" i="2"/>
  <c r="F65" i="2"/>
  <c r="F64" i="2"/>
  <c r="O62" i="2"/>
  <c r="I61" i="2"/>
  <c r="I57" i="2"/>
  <c r="I54" i="2"/>
  <c r="F41" i="2"/>
  <c r="F33" i="2"/>
  <c r="L27" i="2"/>
  <c r="D127" i="7"/>
  <c r="Z37" i="7"/>
  <c r="Z53" i="7"/>
  <c r="Z69" i="7"/>
  <c r="Z13" i="7"/>
  <c r="F54" i="2"/>
  <c r="F57" i="2"/>
  <c r="AK143" i="7"/>
  <c r="D16" i="7"/>
  <c r="AD127" i="7"/>
  <c r="AC127" i="7"/>
  <c r="F127" i="7"/>
  <c r="Q127" i="7"/>
  <c r="V127" i="7"/>
  <c r="Y127" i="7"/>
  <c r="AL127" i="7"/>
  <c r="AM127" i="7"/>
  <c r="BE127" i="7"/>
  <c r="AB127" i="7"/>
  <c r="AE127" i="7"/>
  <c r="AH127" i="7"/>
  <c r="BF127" i="7"/>
  <c r="AG127" i="7"/>
  <c r="J75" i="2"/>
  <c r="L75" i="1"/>
  <c r="L69" i="1"/>
  <c r="J69" i="2"/>
  <c r="L59" i="1"/>
  <c r="J59" i="2"/>
  <c r="J57" i="2"/>
  <c r="L57" i="1"/>
  <c r="L54" i="1"/>
  <c r="J51" i="2"/>
  <c r="L51" i="1"/>
  <c r="J45" i="2"/>
  <c r="L45" i="1"/>
  <c r="J42" i="2"/>
  <c r="J37" i="2"/>
  <c r="L37" i="1"/>
  <c r="L30" i="1"/>
  <c r="J27" i="2"/>
  <c r="L27" i="1"/>
  <c r="J21" i="2"/>
  <c r="L21" i="1"/>
  <c r="J19" i="2"/>
  <c r="L19" i="1"/>
  <c r="J13" i="2"/>
  <c r="L13" i="1"/>
  <c r="L7" i="1"/>
  <c r="J7" i="2"/>
  <c r="G75" i="2"/>
  <c r="I75" i="1"/>
  <c r="G74" i="2"/>
  <c r="I74" i="1"/>
  <c r="I73" i="1"/>
  <c r="G73" i="2"/>
  <c r="I72" i="1"/>
  <c r="G72" i="2"/>
  <c r="G71" i="2"/>
  <c r="I71" i="1"/>
  <c r="I70" i="1"/>
  <c r="G70" i="2"/>
  <c r="I69" i="1"/>
  <c r="G69" i="2"/>
  <c r="G68" i="2"/>
  <c r="I68" i="1"/>
  <c r="I67" i="1"/>
  <c r="G67" i="2"/>
  <c r="G66" i="2"/>
  <c r="I66" i="1"/>
  <c r="I65" i="1"/>
  <c r="G65" i="2"/>
  <c r="G64" i="2"/>
  <c r="I64" i="1"/>
  <c r="I63" i="1"/>
  <c r="G63" i="2"/>
  <c r="I62" i="1"/>
  <c r="G62" i="2"/>
  <c r="I61" i="1"/>
  <c r="G61" i="2"/>
  <c r="I60" i="1"/>
  <c r="G60" i="2"/>
  <c r="G59" i="2"/>
  <c r="I59" i="1"/>
  <c r="I58" i="1"/>
  <c r="G58" i="2"/>
  <c r="G57" i="2"/>
  <c r="I57" i="1"/>
  <c r="I56" i="1"/>
  <c r="G56" i="2"/>
  <c r="I55" i="1"/>
  <c r="G55" i="2"/>
  <c r="G54" i="2"/>
  <c r="I54" i="1"/>
  <c r="I53" i="1"/>
  <c r="G53" i="2"/>
  <c r="I52" i="1"/>
  <c r="G52" i="2"/>
  <c r="I51" i="1"/>
  <c r="G51" i="2"/>
  <c r="G50" i="2"/>
  <c r="I50" i="1"/>
  <c r="I49" i="1"/>
  <c r="G49" i="2"/>
  <c r="I48" i="1"/>
  <c r="G48" i="2"/>
  <c r="G47" i="2"/>
  <c r="I47" i="1"/>
  <c r="G46" i="2"/>
  <c r="I46" i="1"/>
  <c r="I45" i="1"/>
  <c r="G45" i="2"/>
  <c r="I44" i="1"/>
  <c r="G44" i="2"/>
  <c r="G43" i="2"/>
  <c r="I43" i="1"/>
  <c r="I42" i="1"/>
  <c r="G42" i="2"/>
  <c r="I41" i="1"/>
  <c r="G41" i="2"/>
  <c r="I40" i="1"/>
  <c r="G40" i="2"/>
  <c r="G39" i="2"/>
  <c r="I39" i="1"/>
  <c r="I38" i="1"/>
  <c r="G38" i="2"/>
  <c r="G37" i="2"/>
  <c r="I37" i="1"/>
  <c r="I36" i="1"/>
  <c r="G36" i="2"/>
  <c r="I35" i="1"/>
  <c r="G35" i="2"/>
  <c r="I34" i="1"/>
  <c r="G34" i="2"/>
  <c r="G33" i="2"/>
  <c r="I33" i="1"/>
  <c r="I32" i="1"/>
  <c r="G32" i="2"/>
  <c r="I31" i="1"/>
  <c r="G31" i="2"/>
  <c r="G30" i="2"/>
  <c r="I30" i="1"/>
  <c r="I29" i="1"/>
  <c r="G29" i="2"/>
  <c r="I28" i="1"/>
  <c r="G28" i="2"/>
  <c r="G27" i="2"/>
  <c r="I27" i="1"/>
  <c r="I26" i="1"/>
  <c r="G26" i="2"/>
  <c r="G25" i="2"/>
  <c r="I25" i="1"/>
  <c r="G24" i="2"/>
  <c r="I24" i="1"/>
  <c r="I23" i="1"/>
  <c r="G23" i="2"/>
  <c r="G22" i="2"/>
  <c r="I22" i="1"/>
  <c r="G21" i="2"/>
  <c r="I21" i="1"/>
  <c r="G20" i="2"/>
  <c r="I20" i="1"/>
  <c r="G19" i="2"/>
  <c r="I19" i="1"/>
  <c r="I18" i="1"/>
  <c r="G18" i="2"/>
  <c r="G17" i="2"/>
  <c r="I17" i="1"/>
  <c r="G16" i="2"/>
  <c r="I16" i="1"/>
  <c r="G15" i="2"/>
  <c r="I15" i="1"/>
  <c r="I14" i="1"/>
  <c r="G14" i="2"/>
  <c r="I13" i="1"/>
  <c r="G13" i="2"/>
  <c r="G12" i="2"/>
  <c r="I12" i="1"/>
  <c r="I11" i="1"/>
  <c r="G11" i="2"/>
  <c r="I10" i="1"/>
  <c r="G10" i="2"/>
  <c r="G9" i="2"/>
  <c r="I9" i="1"/>
  <c r="G8" i="2"/>
  <c r="I8" i="1"/>
  <c r="I7" i="1"/>
  <c r="G7" i="2"/>
  <c r="L73" i="1"/>
  <c r="J73" i="2"/>
  <c r="L67" i="1"/>
  <c r="J67" i="2"/>
  <c r="J61" i="2"/>
  <c r="L61" i="1"/>
  <c r="L53" i="1"/>
  <c r="J53" i="2"/>
  <c r="L43" i="1"/>
  <c r="J43" i="2"/>
  <c r="L39" i="1"/>
  <c r="J39" i="2"/>
  <c r="J35" i="2"/>
  <c r="L35" i="1"/>
  <c r="J29" i="2"/>
  <c r="L29" i="1"/>
  <c r="J26" i="2"/>
  <c r="J15" i="2"/>
  <c r="L15" i="1"/>
  <c r="L12" i="1"/>
  <c r="J71" i="2"/>
  <c r="L71" i="1"/>
  <c r="L65" i="1"/>
  <c r="J65" i="2"/>
  <c r="L63" i="1"/>
  <c r="J63" i="2"/>
  <c r="J58" i="2"/>
  <c r="L55" i="1"/>
  <c r="J55" i="2"/>
  <c r="L49" i="1"/>
  <c r="J49" i="2"/>
  <c r="J47" i="2"/>
  <c r="L47" i="1"/>
  <c r="L41" i="1"/>
  <c r="J41" i="2"/>
  <c r="J36" i="2"/>
  <c r="J33" i="2"/>
  <c r="L33" i="1"/>
  <c r="L31" i="1"/>
  <c r="J31" i="2"/>
  <c r="J25" i="2"/>
  <c r="L25" i="1"/>
  <c r="L23" i="1"/>
  <c r="J23" i="2"/>
  <c r="J17" i="2"/>
  <c r="L17" i="1"/>
  <c r="L11" i="1"/>
  <c r="J11" i="2"/>
  <c r="J9" i="2"/>
  <c r="L9" i="1"/>
  <c r="M46" i="2"/>
  <c r="Z41" i="7"/>
  <c r="Z47" i="7"/>
  <c r="Z48" i="7"/>
  <c r="Z34" i="7"/>
  <c r="Z28" i="7"/>
  <c r="Z61" i="7"/>
  <c r="Z73" i="7"/>
  <c r="Z15" i="7"/>
  <c r="Z9" i="7"/>
  <c r="AA64" i="1"/>
  <c r="Z29" i="7"/>
  <c r="AA15" i="1"/>
  <c r="AA62" i="1"/>
  <c r="Z58" i="7"/>
  <c r="Z8" i="7"/>
  <c r="Z14" i="7"/>
  <c r="Z71" i="7"/>
  <c r="Z86" i="7"/>
  <c r="L7" i="2"/>
  <c r="F7" i="2"/>
  <c r="F76" i="2"/>
  <c r="F85" i="2"/>
  <c r="L8" i="2"/>
  <c r="I52" i="2"/>
  <c r="O41" i="2"/>
  <c r="I20" i="2"/>
  <c r="O9" i="2"/>
  <c r="I46" i="2"/>
  <c r="F10" i="2"/>
  <c r="F13" i="2"/>
  <c r="I48" i="2"/>
  <c r="L9" i="2"/>
  <c r="L12" i="2"/>
  <c r="O13" i="2"/>
  <c r="O21" i="2"/>
  <c r="O37" i="2"/>
  <c r="O45" i="2"/>
  <c r="O53" i="2"/>
  <c r="O61" i="2"/>
  <c r="O69" i="2"/>
  <c r="O8" i="2"/>
  <c r="O49" i="2"/>
  <c r="O33" i="2"/>
  <c r="O17" i="2"/>
  <c r="I63" i="2"/>
  <c r="I55" i="2"/>
  <c r="I47" i="2"/>
  <c r="I39" i="2"/>
  <c r="I31" i="2"/>
  <c r="I23" i="2"/>
  <c r="I15" i="2"/>
  <c r="I7" i="2"/>
  <c r="O60" i="2"/>
  <c r="O52" i="2"/>
  <c r="O44" i="2"/>
  <c r="O36" i="2"/>
  <c r="O28" i="2"/>
  <c r="O20" i="2"/>
  <c r="O12" i="2"/>
  <c r="I53" i="2"/>
  <c r="I45" i="2"/>
  <c r="I37" i="2"/>
  <c r="I29" i="2"/>
  <c r="I21" i="2"/>
  <c r="I13" i="2"/>
  <c r="L58" i="2"/>
  <c r="L50" i="2"/>
  <c r="L34" i="2"/>
  <c r="L26" i="2"/>
  <c r="L18" i="2"/>
  <c r="O47" i="2"/>
  <c r="O39" i="2"/>
  <c r="O7" i="2"/>
  <c r="O76" i="2"/>
  <c r="O85" i="2"/>
  <c r="I64" i="2"/>
  <c r="I56" i="2"/>
  <c r="I40" i="2"/>
  <c r="I32" i="2"/>
  <c r="I24" i="2"/>
  <c r="I16" i="2"/>
  <c r="I8" i="2"/>
  <c r="L61" i="2"/>
  <c r="L53" i="2"/>
  <c r="L45" i="2"/>
  <c r="L37" i="2"/>
  <c r="L29" i="2"/>
  <c r="L13" i="2"/>
  <c r="O58" i="2"/>
  <c r="O34" i="2"/>
  <c r="O18" i="2"/>
  <c r="O10" i="2"/>
  <c r="L62" i="2"/>
  <c r="L54" i="2"/>
  <c r="L30" i="2"/>
  <c r="L14" i="2"/>
  <c r="I62" i="2"/>
  <c r="I30" i="2"/>
  <c r="I14" i="2"/>
  <c r="F69" i="2"/>
  <c r="F53" i="2"/>
  <c r="F45" i="2"/>
  <c r="F29" i="2"/>
  <c r="F60" i="2"/>
  <c r="F44" i="2"/>
  <c r="F20" i="2"/>
  <c r="F12" i="2"/>
  <c r="D56" i="7"/>
  <c r="D40" i="7"/>
  <c r="N50" i="1"/>
  <c r="D46" i="7"/>
  <c r="L10" i="2"/>
  <c r="Z113" i="7"/>
  <c r="D68" i="7"/>
  <c r="D33" i="7"/>
  <c r="O24" i="2"/>
  <c r="O32" i="2"/>
  <c r="D66" i="7"/>
  <c r="O30" i="2"/>
  <c r="D36" i="7"/>
  <c r="D12" i="7"/>
  <c r="F14" i="2"/>
  <c r="I11" i="2"/>
  <c r="I19" i="2"/>
  <c r="I27" i="2"/>
  <c r="O38" i="2"/>
  <c r="D50" i="7"/>
  <c r="F59" i="2"/>
  <c r="I12" i="2"/>
  <c r="I68" i="2"/>
  <c r="O26" i="2"/>
  <c r="O50" i="2"/>
  <c r="O66" i="2"/>
  <c r="L51" i="2"/>
  <c r="D74" i="7"/>
  <c r="D61" i="7"/>
  <c r="D60" i="7"/>
  <c r="I59" i="2"/>
  <c r="L11" i="2"/>
  <c r="F37" i="2"/>
  <c r="F61" i="2"/>
  <c r="F22" i="2"/>
  <c r="F38" i="2"/>
  <c r="L49" i="2"/>
  <c r="L57" i="2"/>
  <c r="F63" i="2"/>
  <c r="L20" i="2"/>
  <c r="L28" i="2"/>
  <c r="L44" i="2"/>
  <c r="L68" i="2"/>
  <c r="L42" i="2"/>
  <c r="F16" i="2"/>
  <c r="F24" i="2"/>
  <c r="F48" i="2"/>
  <c r="F56" i="2"/>
  <c r="I17" i="2"/>
  <c r="I25" i="2"/>
  <c r="I33" i="2"/>
  <c r="I41" i="2"/>
  <c r="I49" i="2"/>
  <c r="D24" i="7"/>
  <c r="D20" i="7"/>
  <c r="D59" i="7"/>
  <c r="D73" i="7"/>
  <c r="F62" i="2"/>
  <c r="L17" i="2"/>
  <c r="L25" i="2"/>
  <c r="L48" i="2"/>
  <c r="O16" i="2"/>
  <c r="L65" i="2"/>
  <c r="O40" i="2"/>
  <c r="O56" i="2"/>
  <c r="O64" i="2"/>
  <c r="F46" i="2"/>
  <c r="O35" i="2"/>
  <c r="F40" i="2"/>
  <c r="O46" i="2"/>
  <c r="I65" i="2"/>
  <c r="I43" i="2"/>
  <c r="L38" i="2"/>
  <c r="F34" i="2"/>
  <c r="F42" i="2"/>
  <c r="F50" i="2"/>
  <c r="F58" i="2"/>
  <c r="F74" i="2"/>
  <c r="I67" i="2"/>
  <c r="I36" i="2"/>
  <c r="O14" i="2"/>
  <c r="O22" i="2"/>
  <c r="F27" i="2"/>
  <c r="F35" i="2"/>
  <c r="F43" i="2"/>
  <c r="I60" i="2"/>
  <c r="L33" i="2"/>
  <c r="O31" i="2"/>
  <c r="O23" i="2"/>
  <c r="O15" i="2"/>
  <c r="F55" i="2"/>
  <c r="F23" i="2"/>
  <c r="F18" i="2"/>
  <c r="L60" i="2"/>
  <c r="F47" i="2"/>
  <c r="F15" i="2"/>
  <c r="F11" i="2"/>
  <c r="F9" i="2"/>
  <c r="F19" i="2"/>
  <c r="F26" i="2"/>
  <c r="F31" i="2"/>
  <c r="F36" i="2"/>
  <c r="F39" i="2"/>
  <c r="F68" i="2"/>
  <c r="D65" i="7"/>
  <c r="D52" i="7"/>
  <c r="L23" i="2"/>
  <c r="L31" i="2"/>
  <c r="L41" i="2"/>
  <c r="O54" i="2"/>
  <c r="O63" i="2"/>
  <c r="O55" i="2"/>
  <c r="I9" i="2"/>
  <c r="L19" i="2"/>
  <c r="L63" i="2"/>
  <c r="L47" i="2"/>
  <c r="L39" i="2"/>
  <c r="L15" i="2"/>
  <c r="O67" i="2"/>
  <c r="O59" i="2"/>
  <c r="O43" i="2"/>
  <c r="O27" i="2"/>
  <c r="O19" i="2"/>
  <c r="O11" i="2"/>
  <c r="I58" i="2"/>
  <c r="L71" i="2"/>
  <c r="L59" i="2"/>
  <c r="L67" i="2"/>
  <c r="L35" i="2"/>
  <c r="L43" i="2"/>
  <c r="L64" i="2"/>
  <c r="L56" i="2"/>
  <c r="I18" i="2"/>
  <c r="I66" i="2"/>
  <c r="I42" i="2"/>
  <c r="L40" i="2"/>
  <c r="L32" i="2"/>
  <c r="L24" i="2"/>
  <c r="L16" i="2"/>
  <c r="O29" i="2"/>
  <c r="D48" i="7"/>
  <c r="D29" i="7"/>
  <c r="D75" i="7"/>
  <c r="D25" i="7"/>
  <c r="D11" i="7"/>
  <c r="D34" i="7"/>
  <c r="D8" i="7"/>
  <c r="D14" i="7"/>
  <c r="D57" i="7"/>
  <c r="D27" i="7"/>
  <c r="D30" i="7"/>
  <c r="D35" i="7"/>
  <c r="D62" i="7"/>
  <c r="D22" i="7"/>
  <c r="D31" i="7"/>
  <c r="D21" i="7"/>
  <c r="D37" i="7"/>
  <c r="D41" i="7"/>
  <c r="D19" i="7"/>
  <c r="D28" i="7"/>
  <c r="D64" i="7"/>
  <c r="D15" i="7"/>
  <c r="D39" i="7"/>
  <c r="D17" i="7"/>
  <c r="D13" i="7"/>
  <c r="BB55" i="7"/>
  <c r="BB39" i="7"/>
  <c r="BB51" i="7"/>
  <c r="BB25" i="7"/>
  <c r="BB50" i="7"/>
  <c r="BB11" i="7"/>
  <c r="BB15" i="7"/>
  <c r="BB59" i="7"/>
  <c r="BB63" i="7"/>
  <c r="BB47" i="7"/>
  <c r="BB67" i="7"/>
  <c r="BB23" i="7"/>
  <c r="BB75" i="7"/>
  <c r="BB71" i="7"/>
  <c r="BB35" i="7"/>
  <c r="BB27" i="7"/>
  <c r="BB31" i="7"/>
  <c r="BB19" i="7"/>
  <c r="BB43" i="7"/>
  <c r="BB7" i="7"/>
  <c r="AF59" i="7"/>
  <c r="AF58" i="7"/>
  <c r="AF51" i="7"/>
  <c r="AF68" i="7"/>
  <c r="AF10" i="7"/>
  <c r="AF23" i="7"/>
  <c r="AF20" i="7"/>
  <c r="AF21" i="7"/>
  <c r="AF73" i="7"/>
  <c r="AF18" i="7"/>
  <c r="AF43" i="7"/>
  <c r="AF74" i="7"/>
  <c r="AF49" i="7"/>
  <c r="AF37" i="7"/>
  <c r="AF33" i="7"/>
  <c r="AF28" i="7"/>
  <c r="AF27" i="7"/>
  <c r="AF17" i="7"/>
  <c r="AF62" i="7"/>
  <c r="AF25" i="7"/>
  <c r="AF54" i="7"/>
  <c r="AF30" i="7"/>
  <c r="AF69" i="7"/>
  <c r="AF50" i="7"/>
  <c r="AF53" i="7"/>
  <c r="AF9" i="7"/>
  <c r="AF13" i="7"/>
  <c r="AF35" i="7"/>
  <c r="AF46" i="7"/>
  <c r="AF65" i="7"/>
  <c r="AF55" i="7"/>
  <c r="AF45" i="7"/>
  <c r="AF61" i="7"/>
  <c r="AF57" i="7"/>
  <c r="AF38" i="7"/>
  <c r="AF34" i="7"/>
  <c r="AF66" i="7"/>
  <c r="AF12" i="7"/>
  <c r="AF42" i="7"/>
  <c r="BH132" i="7"/>
  <c r="D9" i="7"/>
  <c r="BB17" i="7"/>
  <c r="BB33" i="7"/>
  <c r="BB41" i="7"/>
  <c r="BB49" i="7"/>
  <c r="BB57" i="7"/>
  <c r="BB65" i="7"/>
  <c r="BB73" i="7"/>
  <c r="K49" i="1"/>
  <c r="K42" i="1"/>
  <c r="K46" i="1"/>
  <c r="N24" i="1"/>
  <c r="K15" i="1"/>
  <c r="N14" i="1"/>
  <c r="Q75" i="1"/>
  <c r="Q13" i="1"/>
  <c r="K65" i="1"/>
  <c r="Q24" i="1"/>
  <c r="K45" i="1"/>
  <c r="K12" i="1"/>
  <c r="AA71" i="1"/>
  <c r="AA55" i="1"/>
  <c r="AA23" i="1"/>
  <c r="AA44" i="1"/>
  <c r="AA24" i="1"/>
  <c r="AA22" i="1"/>
  <c r="AA10" i="1"/>
  <c r="AA8" i="1"/>
  <c r="AA9" i="1"/>
  <c r="AA72" i="1"/>
  <c r="AA63" i="1"/>
  <c r="AA56" i="1"/>
  <c r="AA48" i="1"/>
  <c r="AA40" i="1"/>
  <c r="AA32" i="1"/>
  <c r="AA30" i="1"/>
  <c r="Z49" i="2"/>
  <c r="Z55" i="2"/>
  <c r="AP7" i="2"/>
  <c r="Z51" i="7"/>
  <c r="AA75" i="1"/>
  <c r="AA69" i="1"/>
  <c r="AA14" i="1"/>
  <c r="AA13" i="1"/>
  <c r="AP30" i="2"/>
  <c r="Z11" i="7"/>
  <c r="Z21" i="7"/>
  <c r="AP42" i="2"/>
  <c r="Z124" i="7"/>
  <c r="Z116" i="7"/>
  <c r="Z52" i="7"/>
  <c r="Z55" i="7"/>
  <c r="AA57" i="1"/>
  <c r="AA61" i="1"/>
  <c r="Z31" i="7"/>
  <c r="AP73" i="2"/>
  <c r="AP55" i="2"/>
  <c r="AA50" i="1"/>
  <c r="AA34" i="1"/>
  <c r="AA17" i="1"/>
  <c r="AA47" i="1"/>
  <c r="AA39" i="1"/>
  <c r="AY95" i="7"/>
  <c r="AA46" i="1"/>
  <c r="AA38" i="1"/>
  <c r="Z75" i="2"/>
  <c r="Z27" i="2"/>
  <c r="Z69" i="2"/>
  <c r="Z45" i="2"/>
  <c r="Z21" i="2"/>
  <c r="Z87" i="7"/>
  <c r="AA58" i="1"/>
  <c r="Z57" i="7"/>
  <c r="Z62" i="7"/>
  <c r="Z138" i="7"/>
  <c r="AA41" i="1"/>
  <c r="AP57" i="2"/>
  <c r="Z11" i="2"/>
  <c r="Z60" i="7"/>
  <c r="Z16" i="7"/>
  <c r="Z54" i="7"/>
  <c r="AA49" i="1"/>
  <c r="AA45" i="1"/>
  <c r="AA33" i="1"/>
  <c r="AA65" i="1"/>
  <c r="AA37" i="1"/>
  <c r="AA18" i="1"/>
  <c r="AA7" i="1"/>
  <c r="Z25" i="2"/>
  <c r="Z67" i="7"/>
  <c r="AA53" i="1"/>
  <c r="AA29" i="1"/>
  <c r="AP41" i="2"/>
  <c r="AP25" i="2"/>
  <c r="AP67" i="2"/>
  <c r="AP21" i="2"/>
  <c r="AP13" i="2"/>
  <c r="AP14" i="2"/>
  <c r="Z49" i="7"/>
  <c r="AA73" i="1"/>
  <c r="AA70" i="1"/>
  <c r="AA68" i="1"/>
  <c r="AA42" i="1"/>
  <c r="AA31" i="1"/>
  <c r="AA21" i="1"/>
  <c r="Z61" i="2"/>
  <c r="Z53" i="2"/>
  <c r="Z37" i="2"/>
  <c r="Z29" i="2"/>
  <c r="Z19" i="7"/>
  <c r="Z20" i="7"/>
  <c r="Z22" i="7"/>
  <c r="Z30" i="7"/>
  <c r="Z40" i="7"/>
  <c r="AA25" i="1"/>
  <c r="AA74" i="1"/>
  <c r="AA66" i="1"/>
  <c r="AA26" i="1"/>
  <c r="AP58" i="2"/>
  <c r="Z46" i="2"/>
  <c r="Z17" i="7"/>
  <c r="Z27" i="7"/>
  <c r="Z71" i="2"/>
  <c r="Z13" i="2"/>
  <c r="AY108" i="7"/>
  <c r="AP69" i="2"/>
  <c r="Z68" i="7"/>
  <c r="Z67" i="2"/>
  <c r="Z59" i="2"/>
  <c r="Z51" i="2"/>
  <c r="Z43" i="2"/>
  <c r="Z35" i="2"/>
  <c r="Z19" i="2"/>
  <c r="BB9" i="7"/>
  <c r="BB21" i="7"/>
  <c r="BB29" i="7"/>
  <c r="BB37" i="7"/>
  <c r="BB45" i="7"/>
  <c r="BB53" i="7"/>
  <c r="BB61" i="7"/>
  <c r="BB69" i="7"/>
  <c r="BB13" i="7"/>
  <c r="AF8" i="7"/>
  <c r="AY78" i="7"/>
  <c r="Z109" i="7"/>
  <c r="Z135" i="7"/>
  <c r="Z137" i="7"/>
  <c r="AY81" i="7"/>
  <c r="Z105" i="7"/>
  <c r="Z108" i="7"/>
  <c r="Z100" i="7"/>
  <c r="Z106" i="7"/>
  <c r="AY83" i="7"/>
  <c r="AF28" i="2"/>
  <c r="AR86" i="7"/>
  <c r="T13" i="7"/>
  <c r="T29" i="7"/>
  <c r="T8" i="7"/>
  <c r="T40" i="7"/>
  <c r="T56" i="7"/>
  <c r="T18" i="7"/>
  <c r="T38" i="7"/>
  <c r="T50" i="7"/>
  <c r="T63" i="7"/>
  <c r="T37" i="7"/>
  <c r="T70" i="7"/>
  <c r="T51" i="7"/>
  <c r="T23" i="7"/>
  <c r="T75" i="7"/>
  <c r="T55" i="7"/>
  <c r="T35" i="7"/>
  <c r="T27" i="7"/>
  <c r="T12" i="7"/>
  <c r="T71" i="7"/>
  <c r="T59" i="7"/>
  <c r="T19" i="7"/>
  <c r="T69" i="7"/>
  <c r="T61" i="7"/>
  <c r="T53" i="7"/>
  <c r="T45" i="7"/>
  <c r="T21" i="7"/>
  <c r="T73" i="7"/>
  <c r="T65" i="7"/>
  <c r="T57" i="7"/>
  <c r="T41" i="7"/>
  <c r="T31" i="7"/>
  <c r="T11" i="7"/>
  <c r="T34" i="7"/>
  <c r="T24" i="7"/>
  <c r="T16" i="7"/>
  <c r="AR113" i="7"/>
  <c r="AR118" i="7"/>
  <c r="T124" i="7"/>
  <c r="AR117" i="7"/>
  <c r="AR115" i="7"/>
  <c r="AR116" i="7"/>
  <c r="AR119" i="7"/>
  <c r="T48" i="7"/>
  <c r="T117" i="7"/>
  <c r="T66" i="7"/>
  <c r="T116" i="7"/>
  <c r="T118" i="7"/>
  <c r="T30" i="7"/>
  <c r="T114" i="7"/>
  <c r="T46" i="7"/>
  <c r="T14" i="7"/>
  <c r="T62" i="7"/>
  <c r="U119" i="7"/>
  <c r="T119" i="7"/>
  <c r="T26" i="7"/>
  <c r="T72" i="7"/>
  <c r="T32" i="7"/>
  <c r="T64" i="7"/>
  <c r="T54" i="7"/>
  <c r="T74" i="7"/>
  <c r="T58" i="7"/>
  <c r="T42" i="7"/>
  <c r="T22" i="7"/>
  <c r="T67" i="7"/>
  <c r="T28" i="7"/>
  <c r="T52" i="7"/>
  <c r="T68" i="7"/>
  <c r="T25" i="7"/>
  <c r="T9" i="7"/>
  <c r="T36" i="7"/>
  <c r="T39" i="7"/>
  <c r="T43" i="7"/>
  <c r="T44" i="7"/>
  <c r="T60" i="7"/>
  <c r="T17" i="7"/>
  <c r="T20" i="7"/>
  <c r="T15" i="7"/>
  <c r="T49" i="7"/>
  <c r="T33" i="7"/>
  <c r="T47" i="7"/>
  <c r="T125" i="7"/>
  <c r="AR88" i="7"/>
  <c r="AR97" i="7"/>
  <c r="AR94" i="7"/>
  <c r="AR93" i="7"/>
  <c r="T113" i="7"/>
  <c r="AR82" i="7"/>
  <c r="AR108" i="7"/>
  <c r="AR89" i="7"/>
  <c r="AP114" i="7"/>
  <c r="AR105" i="7"/>
  <c r="T115" i="7"/>
  <c r="AR109" i="7"/>
  <c r="AR99" i="7"/>
  <c r="AR114" i="7"/>
  <c r="T7" i="7"/>
  <c r="AR87" i="7"/>
  <c r="AR91" i="7"/>
  <c r="AR85" i="7"/>
  <c r="AR83" i="7"/>
  <c r="AR100" i="7"/>
  <c r="AR90" i="7"/>
  <c r="AR107" i="7"/>
  <c r="AR106" i="7"/>
  <c r="U62" i="2"/>
  <c r="U30" i="2"/>
  <c r="U13" i="2"/>
  <c r="V52" i="1"/>
  <c r="V38" i="1"/>
  <c r="V54" i="1"/>
  <c r="V44" i="1"/>
  <c r="U54" i="2"/>
  <c r="U70" i="2"/>
  <c r="V29" i="1"/>
  <c r="U45" i="2"/>
  <c r="U61" i="2"/>
  <c r="U36" i="2"/>
  <c r="U46" i="2"/>
  <c r="U14" i="2"/>
  <c r="V45" i="1"/>
  <c r="U20" i="2"/>
  <c r="V53" i="1"/>
  <c r="U12" i="2"/>
  <c r="U60" i="2"/>
  <c r="U38" i="2"/>
  <c r="U53" i="2"/>
  <c r="U68" i="2"/>
  <c r="U29" i="2"/>
  <c r="V61" i="1"/>
  <c r="V68" i="1"/>
  <c r="U28" i="2"/>
  <c r="U22" i="2"/>
  <c r="U37" i="2"/>
  <c r="U69" i="2"/>
  <c r="V62" i="1"/>
  <c r="U52" i="2"/>
  <c r="U21" i="2"/>
  <c r="U44" i="2"/>
  <c r="V13" i="1"/>
  <c r="U55" i="2"/>
  <c r="V25" i="1"/>
  <c r="U24" i="2"/>
  <c r="U64" i="2"/>
  <c r="U56" i="2"/>
  <c r="U57" i="2"/>
  <c r="U43" i="2"/>
  <c r="U32" i="2"/>
  <c r="U74" i="2"/>
  <c r="V42" i="1"/>
  <c r="U67" i="2"/>
  <c r="V50" i="1"/>
  <c r="U75" i="2"/>
  <c r="U40" i="2"/>
  <c r="U23" i="2"/>
  <c r="V32" i="1"/>
  <c r="U18" i="2"/>
  <c r="U33" i="2"/>
  <c r="U25" i="2"/>
  <c r="U26" i="2"/>
  <c r="V64" i="1"/>
  <c r="V56" i="1"/>
  <c r="U66" i="2"/>
  <c r="U15" i="2"/>
  <c r="U47" i="2"/>
  <c r="U71" i="2"/>
  <c r="V35" i="1"/>
  <c r="U59" i="2"/>
  <c r="U58" i="2"/>
  <c r="U17" i="2"/>
  <c r="V47" i="1"/>
  <c r="V10" i="1"/>
  <c r="U35" i="2"/>
  <c r="U9" i="2"/>
  <c r="U34" i="2"/>
  <c r="V27" i="1"/>
  <c r="V72" i="1"/>
  <c r="U42" i="2"/>
  <c r="V67" i="1"/>
  <c r="V9" i="1"/>
  <c r="V63" i="1"/>
  <c r="U72" i="2"/>
  <c r="V11" i="1"/>
  <c r="V26" i="1"/>
  <c r="U65" i="2"/>
  <c r="U48" i="2"/>
  <c r="U11" i="2"/>
  <c r="V41" i="1"/>
  <c r="V66" i="1"/>
  <c r="V24" i="1"/>
  <c r="U73" i="2"/>
  <c r="V58" i="1"/>
  <c r="U51" i="2"/>
  <c r="U27" i="2"/>
  <c r="V15" i="1"/>
  <c r="U49" i="2"/>
  <c r="V48" i="1"/>
  <c r="U50" i="2"/>
  <c r="U41" i="2"/>
  <c r="U63" i="2"/>
  <c r="V40" i="1"/>
  <c r="U10" i="2"/>
  <c r="U19" i="2"/>
  <c r="V57" i="1"/>
  <c r="V19" i="1"/>
  <c r="U31" i="2"/>
  <c r="V17" i="1"/>
  <c r="U39" i="2"/>
  <c r="U16" i="2"/>
  <c r="V18" i="1"/>
  <c r="U7" i="2"/>
  <c r="T81" i="7"/>
  <c r="T101" i="7"/>
  <c r="T108" i="7"/>
  <c r="T99" i="7"/>
  <c r="AP115" i="7"/>
  <c r="AP113" i="7"/>
  <c r="AP116" i="7"/>
  <c r="AP117" i="7"/>
  <c r="AP119" i="7"/>
  <c r="AH88" i="2"/>
  <c r="S69" i="7"/>
  <c r="U23" i="7"/>
  <c r="S23" i="7"/>
  <c r="U116" i="7"/>
  <c r="S116" i="7"/>
  <c r="S114" i="7"/>
  <c r="S115" i="7"/>
  <c r="S117" i="7"/>
  <c r="S118" i="7"/>
  <c r="S119" i="7"/>
  <c r="S68" i="7"/>
  <c r="S74" i="7"/>
  <c r="U74" i="7"/>
  <c r="S18" i="7"/>
  <c r="U70" i="7"/>
  <c r="S70" i="7"/>
  <c r="S57" i="7"/>
  <c r="S39" i="7"/>
  <c r="U39" i="7"/>
  <c r="S11" i="7"/>
  <c r="U11" i="7"/>
  <c r="U30" i="7"/>
  <c r="S30" i="7"/>
  <c r="U118" i="7"/>
  <c r="S73" i="7"/>
  <c r="U73" i="7"/>
  <c r="S33" i="7"/>
  <c r="S8" i="7"/>
  <c r="S26" i="7"/>
  <c r="U26" i="7"/>
  <c r="S42" i="7"/>
  <c r="U42" i="7"/>
  <c r="S125" i="7"/>
  <c r="S63" i="7"/>
  <c r="U63" i="7"/>
  <c r="S31" i="7"/>
  <c r="U31" i="7"/>
  <c r="U37" i="7"/>
  <c r="S37" i="7"/>
  <c r="S65" i="7"/>
  <c r="S17" i="7"/>
  <c r="U17" i="7"/>
  <c r="S38" i="7"/>
  <c r="S58" i="7"/>
  <c r="U58" i="7"/>
  <c r="U10" i="7"/>
  <c r="S10" i="7"/>
  <c r="U50" i="7"/>
  <c r="S50" i="7"/>
  <c r="S22" i="7"/>
  <c r="U15" i="7"/>
  <c r="S15" i="7"/>
  <c r="S51" i="7"/>
  <c r="S49" i="7"/>
  <c r="U49" i="7"/>
  <c r="S52" i="7"/>
  <c r="U52" i="7"/>
  <c r="S36" i="7"/>
  <c r="U36" i="7"/>
  <c r="S12" i="7"/>
  <c r="U12" i="7"/>
  <c r="S66" i="7"/>
  <c r="U62" i="7"/>
  <c r="S62" i="7"/>
  <c r="U47" i="7"/>
  <c r="S47" i="7"/>
  <c r="S44" i="7"/>
  <c r="S43" i="7"/>
  <c r="U46" i="7"/>
  <c r="S46" i="7"/>
  <c r="U41" i="7"/>
  <c r="S41" i="7"/>
  <c r="S20" i="7"/>
  <c r="U20" i="7"/>
  <c r="S25" i="7"/>
  <c r="U25" i="7"/>
  <c r="S45" i="7"/>
  <c r="U45" i="7"/>
  <c r="U59" i="7"/>
  <c r="S59" i="7"/>
  <c r="U67" i="7"/>
  <c r="S67" i="7"/>
  <c r="S32" i="7"/>
  <c r="S24" i="7"/>
  <c r="U24" i="7"/>
  <c r="S75" i="7"/>
  <c r="U75" i="7"/>
  <c r="U60" i="7"/>
  <c r="S60" i="7"/>
  <c r="U29" i="7"/>
  <c r="S29" i="7"/>
  <c r="S28" i="7"/>
  <c r="U28" i="7"/>
  <c r="AP96" i="7"/>
  <c r="U72" i="7"/>
  <c r="S72" i="7"/>
  <c r="S54" i="7"/>
  <c r="S53" i="7"/>
  <c r="U53" i="7"/>
  <c r="S40" i="7"/>
  <c r="U16" i="7"/>
  <c r="S16" i="7"/>
  <c r="U64" i="7"/>
  <c r="S64" i="7"/>
  <c r="S19" i="7"/>
  <c r="S27" i="7"/>
  <c r="U27" i="7"/>
  <c r="U35" i="7"/>
  <c r="S35" i="7"/>
  <c r="U48" i="7"/>
  <c r="S48" i="7"/>
  <c r="S56" i="7"/>
  <c r="U56" i="7"/>
  <c r="S14" i="7"/>
  <c r="S34" i="7"/>
  <c r="U34" i="7"/>
  <c r="U21" i="7"/>
  <c r="S21" i="7"/>
  <c r="S13" i="7"/>
  <c r="U61" i="7"/>
  <c r="S61" i="7"/>
  <c r="W62" i="1"/>
  <c r="T53" i="2"/>
  <c r="S7" i="7"/>
  <c r="U7" i="7"/>
  <c r="T34" i="2"/>
  <c r="T21" i="2"/>
  <c r="U40" i="7"/>
  <c r="U114" i="7"/>
  <c r="T59" i="2"/>
  <c r="U38" i="7"/>
  <c r="U65" i="7"/>
  <c r="T61" i="2"/>
  <c r="T56" i="2"/>
  <c r="U33" i="7"/>
  <c r="T26" i="2"/>
  <c r="T69" i="2"/>
  <c r="T22" i="2"/>
  <c r="T40" i="2"/>
  <c r="U55" i="7"/>
  <c r="S55" i="7"/>
  <c r="U71" i="7"/>
  <c r="S71" i="7"/>
  <c r="AP103" i="7"/>
  <c r="AP97" i="7"/>
  <c r="U13" i="7"/>
  <c r="T45" i="2"/>
  <c r="T27" i="2"/>
  <c r="U32" i="7"/>
  <c r="U44" i="7"/>
  <c r="T35" i="2"/>
  <c r="U51" i="7"/>
  <c r="T48" i="2"/>
  <c r="U115" i="7"/>
  <c r="T50" i="2"/>
  <c r="T37" i="2"/>
  <c r="T43" i="2"/>
  <c r="T64" i="2"/>
  <c r="S9" i="7"/>
  <c r="U9" i="7"/>
  <c r="U21" i="1"/>
  <c r="U14" i="7"/>
  <c r="T42" i="2"/>
  <c r="U19" i="7"/>
  <c r="AP100" i="7"/>
  <c r="T16" i="2"/>
  <c r="U22" i="7"/>
  <c r="T29" i="2"/>
  <c r="T72" i="2"/>
  <c r="U68" i="7"/>
  <c r="U69" i="7"/>
  <c r="T24" i="2"/>
  <c r="AP99" i="7"/>
  <c r="T58" i="2"/>
  <c r="AP93" i="7"/>
  <c r="T75" i="2"/>
  <c r="U43" i="7"/>
  <c r="U66" i="7"/>
  <c r="T18" i="2"/>
  <c r="T66" i="2"/>
  <c r="T32" i="2"/>
  <c r="U8" i="7"/>
  <c r="U57" i="7"/>
  <c r="T74" i="2"/>
  <c r="U18" i="7"/>
  <c r="W47" i="1"/>
  <c r="W63" i="1"/>
  <c r="T49" i="2"/>
  <c r="U35" i="1"/>
  <c r="T33" i="2"/>
  <c r="T62" i="2"/>
  <c r="T57" i="2"/>
  <c r="U54" i="1"/>
  <c r="U33" i="1"/>
  <c r="U46" i="1"/>
  <c r="U34" i="1"/>
  <c r="U25" i="1"/>
  <c r="U42" i="1"/>
  <c r="U66" i="1"/>
  <c r="U71" i="1"/>
  <c r="U73" i="1"/>
  <c r="U62" i="1"/>
  <c r="T47" i="2"/>
  <c r="T19" i="2"/>
  <c r="U72" i="1"/>
  <c r="T36" i="2"/>
  <c r="T65" i="2"/>
  <c r="T28" i="2"/>
  <c r="U18" i="1"/>
  <c r="U16" i="1"/>
  <c r="U13" i="1"/>
  <c r="U48" i="1"/>
  <c r="T23" i="2"/>
  <c r="AP109" i="7"/>
  <c r="U56" i="1"/>
  <c r="U39" i="1"/>
  <c r="W53" i="1"/>
  <c r="U24" i="1"/>
  <c r="U61" i="1"/>
  <c r="U27" i="1"/>
  <c r="U7" i="1"/>
  <c r="U75" i="1"/>
  <c r="U67" i="1"/>
  <c r="T54" i="2"/>
  <c r="T46" i="2"/>
  <c r="U11" i="1"/>
  <c r="U49" i="1"/>
  <c r="U41" i="1"/>
  <c r="U74" i="1"/>
  <c r="U70" i="1"/>
  <c r="U9" i="1"/>
  <c r="U64" i="1"/>
  <c r="AP104" i="7"/>
  <c r="T20" i="2"/>
  <c r="U8" i="1"/>
  <c r="T60" i="2"/>
  <c r="T71" i="2"/>
  <c r="T73" i="2"/>
  <c r="AP91" i="7"/>
  <c r="T63" i="2"/>
  <c r="T11" i="2"/>
  <c r="U10" i="1"/>
  <c r="T38" i="2"/>
  <c r="T70" i="2"/>
  <c r="T51" i="2"/>
  <c r="T14" i="2"/>
  <c r="T31" i="2"/>
  <c r="U38" i="1"/>
  <c r="U55" i="1"/>
  <c r="T41" i="2"/>
  <c r="T17" i="2"/>
  <c r="U19" i="1"/>
  <c r="U29" i="1"/>
  <c r="U30" i="1"/>
  <c r="U14" i="1"/>
  <c r="U45" i="1"/>
  <c r="U22" i="1"/>
  <c r="U65" i="1"/>
  <c r="U15" i="1"/>
  <c r="W15" i="1"/>
  <c r="U57" i="1"/>
  <c r="U31" i="1"/>
  <c r="U32" i="1"/>
  <c r="U17" i="1"/>
  <c r="U20" i="1"/>
  <c r="U23" i="1"/>
  <c r="U26" i="1"/>
  <c r="U37" i="1"/>
  <c r="U40" i="1"/>
  <c r="U43" i="1"/>
  <c r="U47" i="1"/>
  <c r="U50" i="1"/>
  <c r="U51" i="1"/>
  <c r="U53" i="1"/>
  <c r="U58" i="1"/>
  <c r="U59" i="1"/>
  <c r="U63" i="1"/>
  <c r="U69" i="1"/>
  <c r="T13" i="2"/>
  <c r="W44" i="1"/>
  <c r="T44" i="2"/>
  <c r="AP98" i="7"/>
  <c r="T10" i="2"/>
  <c r="T52" i="2"/>
  <c r="T39" i="2"/>
  <c r="T55" i="2"/>
  <c r="T7" i="2"/>
  <c r="T25" i="2"/>
  <c r="T30" i="2"/>
  <c r="T9" i="2"/>
  <c r="T15" i="2"/>
  <c r="T8" i="2"/>
  <c r="T68" i="2"/>
  <c r="T12" i="2"/>
  <c r="T67" i="2"/>
  <c r="V8" i="2"/>
  <c r="W71" i="1"/>
  <c r="W29" i="1"/>
  <c r="W42" i="1"/>
  <c r="W40" i="1"/>
  <c r="W41" i="1"/>
  <c r="W72" i="1"/>
  <c r="W18" i="1"/>
  <c r="AP118" i="7"/>
  <c r="AF61" i="2"/>
  <c r="BB10" i="7"/>
  <c r="BB18" i="7"/>
  <c r="BB34" i="7"/>
  <c r="BB42" i="7"/>
  <c r="AY82" i="7"/>
  <c r="AY105" i="7"/>
  <c r="AY84" i="7"/>
  <c r="AY80" i="7"/>
  <c r="Z80" i="7"/>
  <c r="AY107" i="7"/>
  <c r="Z133" i="7"/>
  <c r="AY91" i="7"/>
  <c r="AY90" i="7"/>
  <c r="AY109" i="7"/>
  <c r="AY106" i="7"/>
  <c r="AY110" i="7"/>
  <c r="Z88" i="7"/>
  <c r="Z136" i="7"/>
  <c r="Z81" i="7"/>
  <c r="Z103" i="7"/>
  <c r="Q62" i="1"/>
  <c r="H29" i="1"/>
  <c r="O74" i="2"/>
  <c r="L22" i="2"/>
  <c r="I22" i="2"/>
  <c r="F21" i="2"/>
  <c r="N17" i="1"/>
  <c r="S96" i="7"/>
  <c r="U86" i="7"/>
  <c r="D70" i="7"/>
  <c r="D67" i="7"/>
  <c r="S97" i="7"/>
  <c r="S83" i="7"/>
  <c r="S89" i="7"/>
  <c r="AP78" i="7"/>
  <c r="S94" i="7"/>
  <c r="S128" i="7"/>
  <c r="S93" i="7"/>
  <c r="S107" i="7"/>
  <c r="S126" i="7"/>
  <c r="S85" i="7"/>
  <c r="S106" i="7"/>
  <c r="S91" i="7"/>
  <c r="S137" i="7"/>
  <c r="S108" i="7"/>
  <c r="S86" i="7"/>
  <c r="D44" i="7"/>
  <c r="Z126" i="7"/>
  <c r="Z130" i="7"/>
  <c r="AY88" i="7"/>
  <c r="AY100" i="7"/>
  <c r="AY102" i="7"/>
  <c r="AY101" i="7"/>
  <c r="D71" i="7"/>
  <c r="D54" i="7"/>
  <c r="D23" i="7"/>
  <c r="H124" i="7"/>
  <c r="D124" i="7"/>
  <c r="K26" i="1"/>
  <c r="N68" i="1"/>
  <c r="C57" i="1"/>
  <c r="Q25" i="1"/>
  <c r="K53" i="1"/>
  <c r="D38" i="7"/>
  <c r="D18" i="7"/>
  <c r="D49" i="7"/>
  <c r="D72" i="7"/>
  <c r="C46" i="1"/>
  <c r="C71" i="1"/>
  <c r="C32" i="1"/>
  <c r="L21" i="2"/>
  <c r="BK86" i="7"/>
  <c r="BK85" i="7"/>
  <c r="BK108" i="7"/>
  <c r="BK105" i="7"/>
  <c r="BK99" i="7"/>
  <c r="BK96" i="7"/>
  <c r="BK110" i="7"/>
  <c r="BK88" i="7"/>
  <c r="BK98" i="7"/>
  <c r="BK83" i="7"/>
  <c r="BK78" i="7"/>
  <c r="BK79" i="7"/>
  <c r="D42" i="7"/>
  <c r="D63" i="7"/>
  <c r="D32" i="7"/>
  <c r="D55" i="7"/>
  <c r="D69" i="7"/>
  <c r="D43" i="7"/>
  <c r="D53" i="7"/>
  <c r="D26" i="7"/>
  <c r="D58" i="7"/>
  <c r="D10" i="7"/>
  <c r="D51" i="7"/>
  <c r="D47" i="7"/>
  <c r="D45" i="7"/>
  <c r="AC78" i="1"/>
  <c r="AF125" i="7"/>
  <c r="AF114" i="7"/>
  <c r="AF115" i="7"/>
  <c r="AF116" i="7"/>
  <c r="AF117" i="7"/>
  <c r="AF118" i="7"/>
  <c r="AF119" i="7"/>
  <c r="AF124" i="7"/>
  <c r="AB71" i="2"/>
  <c r="AB59" i="2"/>
  <c r="AB36" i="2"/>
  <c r="AB43" i="2"/>
  <c r="AB14" i="2"/>
  <c r="AB18" i="2"/>
  <c r="AB51" i="2"/>
  <c r="AB67" i="2"/>
  <c r="AB58" i="2"/>
  <c r="AB72" i="2"/>
  <c r="AB40" i="2"/>
  <c r="AB24" i="2"/>
  <c r="AB68" i="2"/>
  <c r="AB11" i="2"/>
  <c r="AB27" i="2"/>
  <c r="AB26" i="2"/>
  <c r="AB33" i="2"/>
  <c r="AB16" i="2"/>
  <c r="AB62" i="2"/>
  <c r="AB61" i="2"/>
  <c r="AB57" i="2"/>
  <c r="AB65" i="2"/>
  <c r="AB37" i="2"/>
  <c r="AB29" i="2"/>
  <c r="AB73" i="2"/>
  <c r="AB48" i="2"/>
  <c r="AB22" i="2"/>
  <c r="AB53" i="2"/>
  <c r="AB52" i="2"/>
  <c r="AB45" i="2"/>
  <c r="AB38" i="2"/>
  <c r="AB54" i="2"/>
  <c r="AB21" i="2"/>
  <c r="AB25" i="2"/>
  <c r="AB50" i="2"/>
  <c r="AB35" i="2"/>
  <c r="AB13" i="2"/>
  <c r="AB49" i="2"/>
  <c r="AB69" i="2"/>
  <c r="AB8" i="2"/>
  <c r="AB60" i="2"/>
  <c r="AB75" i="2"/>
  <c r="AB32" i="2"/>
  <c r="AB44" i="2"/>
  <c r="AB56" i="2"/>
  <c r="AC24" i="1"/>
  <c r="AC63" i="1"/>
  <c r="AC47" i="1"/>
  <c r="AC64" i="1"/>
  <c r="AC45" i="1"/>
  <c r="AC14" i="1"/>
  <c r="AC73" i="1"/>
  <c r="AC22" i="1"/>
  <c r="AC61" i="1"/>
  <c r="AC57" i="1"/>
  <c r="AC59" i="1"/>
  <c r="AC62" i="1"/>
  <c r="AC20" i="1"/>
  <c r="AC75" i="1"/>
  <c r="AC36" i="1"/>
  <c r="AC29" i="1"/>
  <c r="AC8" i="1"/>
  <c r="AC71" i="1"/>
  <c r="AC11" i="1"/>
  <c r="AB70" i="2"/>
  <c r="AR45" i="2"/>
  <c r="AR49" i="2"/>
  <c r="AR10" i="2"/>
  <c r="AB41" i="2"/>
  <c r="AR26" i="2"/>
  <c r="AB64" i="2"/>
  <c r="AR39" i="2"/>
  <c r="AR66" i="2"/>
  <c r="AB28" i="2"/>
  <c r="AB30" i="2"/>
  <c r="AR38" i="2"/>
  <c r="AB12" i="2"/>
  <c r="AB34" i="2"/>
  <c r="AB42" i="2"/>
  <c r="AB66" i="2"/>
  <c r="AR25" i="2"/>
  <c r="AR61" i="2"/>
  <c r="AR65" i="2"/>
  <c r="AR62" i="2"/>
  <c r="AR37" i="2"/>
  <c r="AR57" i="2"/>
  <c r="AR53" i="2"/>
  <c r="AR19" i="2"/>
  <c r="AR47" i="2"/>
  <c r="AR17" i="2"/>
  <c r="AB46" i="2"/>
  <c r="AR74" i="2"/>
  <c r="AB19" i="2"/>
  <c r="AR13" i="2"/>
  <c r="AB74" i="2"/>
  <c r="AB20" i="2"/>
  <c r="AB17" i="2"/>
  <c r="AR75" i="2"/>
  <c r="AR8" i="2"/>
  <c r="AR70" i="2"/>
  <c r="AR54" i="2"/>
  <c r="AR31" i="2"/>
  <c r="AR58" i="2"/>
  <c r="AR51" i="2"/>
  <c r="AR30" i="2"/>
  <c r="AR42" i="2"/>
  <c r="AR60" i="2"/>
  <c r="AR48" i="2"/>
  <c r="AR24" i="2"/>
  <c r="AR71" i="2"/>
  <c r="AR28" i="2"/>
  <c r="AR69" i="2"/>
  <c r="AR59" i="2"/>
  <c r="AR41" i="2"/>
  <c r="AC31" i="1"/>
  <c r="AC48" i="1"/>
  <c r="AC27" i="1"/>
  <c r="AR43" i="2"/>
  <c r="AR32" i="2"/>
  <c r="AR35" i="2"/>
  <c r="AC66" i="1"/>
  <c r="BB113" i="7"/>
  <c r="BB116" i="7"/>
  <c r="AR27" i="2"/>
  <c r="AR29" i="2"/>
  <c r="AR46" i="2"/>
  <c r="AR11" i="2"/>
  <c r="AR64" i="2"/>
  <c r="AR40" i="2"/>
  <c r="BB118" i="7"/>
  <c r="AR16" i="2"/>
  <c r="AR22" i="2"/>
  <c r="AR63" i="2"/>
  <c r="BB119" i="7"/>
  <c r="AC69" i="1"/>
  <c r="BB114" i="7"/>
  <c r="AC41" i="1"/>
  <c r="AC39" i="1"/>
  <c r="AR72" i="2"/>
  <c r="AC54" i="1"/>
  <c r="AC18" i="1"/>
  <c r="AC10" i="1"/>
  <c r="AC58" i="1"/>
  <c r="AC50" i="1"/>
  <c r="AC51" i="1"/>
  <c r="BB117" i="7"/>
  <c r="AC42" i="1"/>
  <c r="AR67" i="2"/>
  <c r="AC28" i="1"/>
  <c r="AC72" i="1"/>
  <c r="AC70" i="1"/>
  <c r="AC16" i="1"/>
  <c r="AC65" i="1"/>
  <c r="AC21" i="1"/>
  <c r="AC32" i="1"/>
  <c r="AC35" i="1"/>
  <c r="AC19" i="1"/>
  <c r="AC67" i="1"/>
  <c r="AR9" i="2"/>
  <c r="AC68" i="1"/>
  <c r="AC30" i="1"/>
  <c r="AC74" i="1"/>
  <c r="AC37" i="1"/>
  <c r="AC25" i="1"/>
  <c r="BB115" i="7"/>
  <c r="AC17" i="1"/>
  <c r="L8" i="1"/>
  <c r="J8" i="2"/>
  <c r="L10" i="1"/>
  <c r="J10" i="2"/>
  <c r="J12" i="2"/>
  <c r="J14" i="2"/>
  <c r="J16" i="2"/>
  <c r="L16" i="1"/>
  <c r="J18" i="2"/>
  <c r="L18" i="1"/>
  <c r="J20" i="2"/>
  <c r="L20" i="1"/>
  <c r="J22" i="2"/>
  <c r="L22" i="1"/>
  <c r="J24" i="2"/>
  <c r="L24" i="1"/>
  <c r="L26" i="1"/>
  <c r="J28" i="2"/>
  <c r="L28" i="1"/>
  <c r="J30" i="2"/>
  <c r="J32" i="2"/>
  <c r="L32" i="1"/>
  <c r="L34" i="1"/>
  <c r="J34" i="2"/>
  <c r="L36" i="1"/>
  <c r="L38" i="1"/>
  <c r="J38" i="2"/>
  <c r="J40" i="2"/>
  <c r="L40" i="1"/>
  <c r="L42" i="1"/>
  <c r="J44" i="2"/>
  <c r="L44" i="1"/>
  <c r="L46" i="1"/>
  <c r="J46" i="2"/>
  <c r="J48" i="2"/>
  <c r="L48" i="1"/>
  <c r="L50" i="1"/>
  <c r="J50" i="2"/>
  <c r="L52" i="1"/>
  <c r="J52" i="2"/>
  <c r="J54" i="2"/>
  <c r="J56" i="2"/>
  <c r="L56" i="1"/>
  <c r="L58" i="1"/>
  <c r="L60" i="1"/>
  <c r="J60" i="2"/>
  <c r="L62" i="1"/>
  <c r="J62" i="2"/>
  <c r="J64" i="2"/>
  <c r="L64" i="1"/>
  <c r="L66" i="1"/>
  <c r="L68" i="1"/>
  <c r="L70" i="1"/>
  <c r="J70" i="2"/>
  <c r="L72" i="1"/>
  <c r="J72" i="2"/>
  <c r="J74" i="2"/>
  <c r="L74" i="1"/>
  <c r="M38" i="2"/>
  <c r="P8" i="2"/>
  <c r="R28" i="1"/>
  <c r="P28" i="2"/>
  <c r="R52" i="1"/>
  <c r="P52" i="2"/>
  <c r="P72" i="2"/>
  <c r="R48" i="1"/>
  <c r="P18" i="2"/>
  <c r="R18" i="1"/>
  <c r="P32" i="2"/>
  <c r="R44" i="1"/>
  <c r="P44" i="2"/>
  <c r="R58" i="1"/>
  <c r="P58" i="2"/>
  <c r="R70" i="1"/>
  <c r="P70" i="2"/>
  <c r="R14" i="1"/>
  <c r="P14" i="2"/>
  <c r="R24" i="1"/>
  <c r="R38" i="1"/>
  <c r="P38" i="2"/>
  <c r="P46" i="2"/>
  <c r="R46" i="1"/>
  <c r="P60" i="2"/>
  <c r="R60" i="1"/>
  <c r="P66" i="2"/>
  <c r="R66" i="1"/>
  <c r="R8" i="1"/>
  <c r="R72" i="1"/>
  <c r="P10" i="2"/>
  <c r="R10" i="1"/>
  <c r="P22" i="2"/>
  <c r="R22" i="1"/>
  <c r="P34" i="2"/>
  <c r="R34" i="1"/>
  <c r="P42" i="2"/>
  <c r="R42" i="1"/>
  <c r="R54" i="1"/>
  <c r="P54" i="2"/>
  <c r="R64" i="1"/>
  <c r="AF34" i="2"/>
  <c r="P16" i="2"/>
  <c r="R12" i="1"/>
  <c r="P12" i="2"/>
  <c r="R30" i="1"/>
  <c r="P30" i="2"/>
  <c r="R50" i="1"/>
  <c r="P50" i="2"/>
  <c r="AF15" i="2"/>
  <c r="P24" i="2"/>
  <c r="R16" i="1"/>
  <c r="P26" i="2"/>
  <c r="R26" i="1"/>
  <c r="P40" i="2"/>
  <c r="R56" i="1"/>
  <c r="R74" i="1"/>
  <c r="P74" i="2"/>
  <c r="R32" i="1"/>
  <c r="R20" i="1"/>
  <c r="P20" i="2"/>
  <c r="R36" i="1"/>
  <c r="P36" i="2"/>
  <c r="P48" i="2"/>
  <c r="R62" i="1"/>
  <c r="P62" i="2"/>
  <c r="R68" i="1"/>
  <c r="P68" i="2"/>
  <c r="R40" i="1"/>
  <c r="O14" i="1"/>
  <c r="M16" i="2"/>
  <c r="O18" i="1"/>
  <c r="M26" i="2"/>
  <c r="M32" i="2"/>
  <c r="O36" i="1"/>
  <c r="M40" i="2"/>
  <c r="O42" i="1"/>
  <c r="O46" i="1"/>
  <c r="M50" i="2"/>
  <c r="M54" i="2"/>
  <c r="O56" i="1"/>
  <c r="M58" i="2"/>
  <c r="M62" i="2"/>
  <c r="M64" i="2"/>
  <c r="M66" i="2"/>
  <c r="O74" i="1"/>
  <c r="H25" i="2"/>
  <c r="AF57" i="2"/>
  <c r="M19" i="2"/>
  <c r="O31" i="1"/>
  <c r="O39" i="1"/>
  <c r="O61" i="1"/>
  <c r="M63" i="2"/>
  <c r="M67" i="2"/>
  <c r="M71" i="2"/>
  <c r="M75" i="2"/>
  <c r="S78" i="7"/>
  <c r="BK80" i="7"/>
  <c r="S80" i="7"/>
  <c r="BK84" i="7"/>
  <c r="BK82" i="7"/>
  <c r="BK103" i="7"/>
  <c r="AY103" i="7"/>
  <c r="BK102" i="7"/>
  <c r="AY98" i="7"/>
  <c r="S88" i="7"/>
  <c r="AP88" i="7"/>
  <c r="Z110" i="7"/>
  <c r="Z94" i="7"/>
  <c r="BK94" i="7"/>
  <c r="AY94" i="7"/>
  <c r="BK100" i="7"/>
  <c r="BK89" i="7"/>
  <c r="BK93" i="7"/>
  <c r="BK95" i="7"/>
  <c r="BK97" i="7"/>
  <c r="AY99" i="7"/>
  <c r="S99" i="7"/>
  <c r="BK91" i="7"/>
  <c r="BK104" i="7"/>
  <c r="BK92" i="7"/>
  <c r="AR92" i="7"/>
  <c r="BK87" i="7"/>
  <c r="AP90" i="7"/>
  <c r="BK90" i="7"/>
  <c r="S90" i="7"/>
  <c r="BK109" i="7"/>
  <c r="S105" i="7"/>
  <c r="BK106" i="7"/>
  <c r="BK111" i="7"/>
  <c r="BK141" i="7"/>
  <c r="V74" i="2"/>
  <c r="AF64" i="2"/>
  <c r="AF14" i="2"/>
  <c r="AF75" i="2"/>
  <c r="AF68" i="2"/>
  <c r="AF30" i="2"/>
  <c r="AF52" i="2"/>
  <c r="AI101" i="7"/>
  <c r="AI116" i="7"/>
  <c r="AI118" i="7"/>
  <c r="AI119" i="7"/>
  <c r="AI68" i="7"/>
  <c r="AI109" i="7"/>
  <c r="AI85" i="7"/>
  <c r="AI124" i="7"/>
  <c r="AI115" i="7"/>
  <c r="AI125" i="7"/>
  <c r="O102" i="7"/>
  <c r="O10" i="1"/>
  <c r="M18" i="2"/>
  <c r="O26" i="1"/>
  <c r="M34" i="2"/>
  <c r="M42" i="2"/>
  <c r="O50" i="1"/>
  <c r="O58" i="1"/>
  <c r="O66" i="1"/>
  <c r="M74" i="2"/>
  <c r="O12" i="1"/>
  <c r="O20" i="1"/>
  <c r="M28" i="2"/>
  <c r="M36" i="2"/>
  <c r="O44" i="1"/>
  <c r="O52" i="1"/>
  <c r="O60" i="1"/>
  <c r="M68" i="2"/>
  <c r="M12" i="2"/>
  <c r="M20" i="2"/>
  <c r="O28" i="1"/>
  <c r="M44" i="2"/>
  <c r="M52" i="2"/>
  <c r="M60" i="2"/>
  <c r="O68" i="1"/>
  <c r="O22" i="1"/>
  <c r="M30" i="2"/>
  <c r="O38" i="1"/>
  <c r="M70" i="2"/>
  <c r="O8" i="1"/>
  <c r="O16" i="1"/>
  <c r="M24" i="2"/>
  <c r="O32" i="1"/>
  <c r="O40" i="1"/>
  <c r="O48" i="1"/>
  <c r="M56" i="2"/>
  <c r="O64" i="1"/>
  <c r="M72" i="2"/>
  <c r="M8" i="2"/>
  <c r="O24" i="1"/>
  <c r="M48" i="2"/>
  <c r="O72" i="1"/>
  <c r="M10" i="2"/>
  <c r="O34" i="1"/>
  <c r="AF49" i="2"/>
  <c r="AF40" i="2"/>
  <c r="AF9" i="2"/>
  <c r="AF38" i="2"/>
  <c r="O47" i="1"/>
  <c r="AI99" i="7"/>
  <c r="AI136" i="7"/>
  <c r="AF20" i="2"/>
  <c r="AF56" i="2"/>
  <c r="AF51" i="2"/>
  <c r="AF53" i="2"/>
  <c r="AF54" i="2"/>
  <c r="AF18" i="2"/>
  <c r="AI91" i="7"/>
  <c r="O9" i="1"/>
  <c r="M13" i="2"/>
  <c r="M17" i="2"/>
  <c r="M21" i="2"/>
  <c r="O25" i="1"/>
  <c r="M29" i="2"/>
  <c r="M33" i="2"/>
  <c r="O37" i="1"/>
  <c r="M41" i="2"/>
  <c r="O45" i="1"/>
  <c r="O49" i="1"/>
  <c r="O53" i="1"/>
  <c r="O57" i="1"/>
  <c r="M61" i="2"/>
  <c r="O65" i="1"/>
  <c r="O69" i="1"/>
  <c r="O73" i="1"/>
  <c r="AF36" i="2"/>
  <c r="M9" i="2"/>
  <c r="O13" i="1"/>
  <c r="O17" i="1"/>
  <c r="O21" i="1"/>
  <c r="M25" i="2"/>
  <c r="O29" i="1"/>
  <c r="O33" i="1"/>
  <c r="M37" i="2"/>
  <c r="O41" i="1"/>
  <c r="M45" i="2"/>
  <c r="M49" i="2"/>
  <c r="M53" i="2"/>
  <c r="M57" i="2"/>
  <c r="M65" i="2"/>
  <c r="M69" i="2"/>
  <c r="M73" i="2"/>
  <c r="AF32" i="2"/>
  <c r="AF31" i="2"/>
  <c r="O7" i="1"/>
  <c r="O11" i="1"/>
  <c r="M15" i="2"/>
  <c r="O19" i="1"/>
  <c r="O23" i="1"/>
  <c r="O27" i="1"/>
  <c r="M31" i="2"/>
  <c r="M35" i="2"/>
  <c r="M39" i="2"/>
  <c r="M43" i="2"/>
  <c r="M47" i="2"/>
  <c r="O51" i="1"/>
  <c r="O55" i="1"/>
  <c r="M59" i="2"/>
  <c r="O63" i="1"/>
  <c r="O67" i="1"/>
  <c r="O71" i="1"/>
  <c r="O75" i="1"/>
  <c r="M7" i="2"/>
  <c r="M11" i="2"/>
  <c r="O15" i="1"/>
  <c r="M23" i="2"/>
  <c r="M27" i="2"/>
  <c r="O35" i="1"/>
  <c r="O43" i="1"/>
  <c r="M51" i="2"/>
  <c r="M55" i="2"/>
  <c r="O59" i="1"/>
  <c r="AF33" i="2"/>
  <c r="AF26" i="2"/>
  <c r="AF45" i="2"/>
  <c r="AF17" i="2"/>
  <c r="AF8" i="2"/>
  <c r="AF62" i="2"/>
  <c r="AA108" i="7"/>
  <c r="P9" i="2"/>
  <c r="R13" i="1"/>
  <c r="P21" i="2"/>
  <c r="R25" i="1"/>
  <c r="R29" i="1"/>
  <c r="R33" i="1"/>
  <c r="P37" i="2"/>
  <c r="P41" i="2"/>
  <c r="P45" i="2"/>
  <c r="P53" i="2"/>
  <c r="P57" i="2"/>
  <c r="R61" i="1"/>
  <c r="R65" i="1"/>
  <c r="R69" i="1"/>
  <c r="P73" i="2"/>
  <c r="P17" i="2"/>
  <c r="R49" i="1"/>
  <c r="AF12" i="2"/>
  <c r="AF65" i="2"/>
  <c r="AF69" i="2"/>
  <c r="AS117" i="7"/>
  <c r="AQ117" i="7"/>
  <c r="AF46" i="2"/>
  <c r="AF29" i="2"/>
  <c r="AF72" i="2"/>
  <c r="AF23" i="2"/>
  <c r="AF10" i="2"/>
  <c r="AI108" i="7"/>
  <c r="AI92" i="7"/>
  <c r="AF66" i="2"/>
  <c r="AF42" i="2"/>
  <c r="AF50" i="2"/>
  <c r="AF24" i="2"/>
  <c r="AF70" i="2"/>
  <c r="AF44" i="2"/>
  <c r="AN113" i="7"/>
  <c r="AF16" i="2"/>
  <c r="AF73" i="2"/>
  <c r="AI107" i="7"/>
  <c r="AF48" i="2"/>
  <c r="AF47" i="2"/>
  <c r="AF59" i="2"/>
  <c r="AF87" i="2"/>
  <c r="AF13" i="2"/>
  <c r="AF60" i="2"/>
  <c r="AF25" i="2"/>
  <c r="AF7" i="2"/>
  <c r="AF55" i="2"/>
  <c r="AF43" i="2"/>
  <c r="AI117" i="7"/>
  <c r="AI21" i="7"/>
  <c r="AI59" i="7"/>
  <c r="AI95" i="7"/>
  <c r="AI128" i="7"/>
  <c r="AI35" i="7"/>
  <c r="AI102" i="7"/>
  <c r="AI94" i="7"/>
  <c r="BK144" i="7"/>
  <c r="AP120" i="7"/>
  <c r="AY85" i="7"/>
  <c r="AY86" i="7"/>
  <c r="AY87" i="7"/>
  <c r="AY89" i="7"/>
  <c r="AY104" i="7"/>
  <c r="AY93" i="7"/>
  <c r="AY97" i="7"/>
  <c r="AF104" i="7"/>
  <c r="AC13" i="1"/>
  <c r="AB9" i="2"/>
  <c r="AF71" i="2"/>
  <c r="AF19" i="2"/>
  <c r="AR21" i="2"/>
  <c r="AF21" i="2"/>
  <c r="AF67" i="2"/>
  <c r="AF41" i="2"/>
  <c r="AF27" i="2"/>
  <c r="AF63" i="2"/>
  <c r="AF22" i="2"/>
  <c r="AC46" i="1"/>
  <c r="AB10" i="2"/>
  <c r="AB78" i="2"/>
  <c r="U54" i="7"/>
  <c r="T10" i="7"/>
  <c r="AR23" i="2"/>
  <c r="AC12" i="1"/>
  <c r="AB84" i="2"/>
  <c r="AB83" i="2"/>
  <c r="AC26" i="1"/>
  <c r="AR73" i="2"/>
  <c r="AR14" i="2"/>
  <c r="AR55" i="2"/>
  <c r="AR34" i="2"/>
  <c r="AR50" i="2"/>
  <c r="AR18" i="2"/>
  <c r="AR56" i="2"/>
  <c r="AR33" i="2"/>
  <c r="AY79" i="7"/>
  <c r="AF88" i="2"/>
  <c r="AF74" i="2"/>
  <c r="AF39" i="2"/>
  <c r="AI114" i="7"/>
  <c r="G113" i="7"/>
  <c r="G118" i="7"/>
  <c r="G115" i="7"/>
  <c r="G119" i="7"/>
  <c r="P7" i="2"/>
  <c r="R7" i="1"/>
  <c r="R9" i="1"/>
  <c r="R11" i="1"/>
  <c r="P11" i="2"/>
  <c r="P13" i="2"/>
  <c r="P15" i="2"/>
  <c r="R15" i="1"/>
  <c r="R17" i="1"/>
  <c r="P19" i="2"/>
  <c r="R19" i="1"/>
  <c r="R21" i="1"/>
  <c r="R23" i="1"/>
  <c r="P23" i="2"/>
  <c r="P25" i="2"/>
  <c r="P27" i="2"/>
  <c r="R27" i="1"/>
  <c r="P29" i="2"/>
  <c r="R31" i="1"/>
  <c r="P31" i="2"/>
  <c r="P33" i="2"/>
  <c r="P35" i="2"/>
  <c r="R35" i="1"/>
  <c r="R37" i="1"/>
  <c r="R39" i="1"/>
  <c r="P39" i="2"/>
  <c r="R41" i="1"/>
  <c r="R43" i="1"/>
  <c r="P43" i="2"/>
  <c r="R45" i="1"/>
  <c r="P47" i="2"/>
  <c r="R47" i="1"/>
  <c r="P49" i="2"/>
  <c r="P51" i="2"/>
  <c r="R51" i="1"/>
  <c r="R53" i="1"/>
  <c r="P55" i="2"/>
  <c r="R55" i="1"/>
  <c r="R57" i="1"/>
  <c r="P59" i="2"/>
  <c r="R59" i="1"/>
  <c r="P61" i="2"/>
  <c r="P63" i="2"/>
  <c r="R63" i="1"/>
  <c r="P65" i="2"/>
  <c r="R67" i="1"/>
  <c r="P67" i="2"/>
  <c r="P69" i="2"/>
  <c r="P71" i="2"/>
  <c r="R71" i="1"/>
  <c r="R73" i="1"/>
  <c r="R75" i="1"/>
  <c r="P75" i="2"/>
  <c r="AP49" i="2"/>
  <c r="AP33" i="2"/>
  <c r="AP17" i="2"/>
  <c r="AI88" i="7"/>
  <c r="AI34" i="7"/>
  <c r="AI18" i="7"/>
  <c r="AI138" i="7"/>
  <c r="AI39" i="7"/>
  <c r="AP74" i="2"/>
  <c r="AP66" i="2"/>
  <c r="AP50" i="2"/>
  <c r="AP34" i="2"/>
  <c r="AP26" i="2"/>
  <c r="AP18" i="2"/>
  <c r="AP10" i="2"/>
  <c r="AP101" i="7"/>
  <c r="AP105" i="7"/>
  <c r="AP89" i="7"/>
  <c r="AR103" i="7"/>
  <c r="AR102" i="7"/>
  <c r="AR84" i="7"/>
  <c r="AR98" i="7"/>
  <c r="Z101" i="7"/>
  <c r="Z85" i="7"/>
  <c r="Z107" i="7"/>
  <c r="Z90" i="7"/>
  <c r="Z104" i="7"/>
  <c r="Z91" i="7"/>
  <c r="Z99" i="7"/>
  <c r="Z97" i="7"/>
  <c r="Z95" i="7"/>
  <c r="Z93" i="7"/>
  <c r="V58" i="2"/>
  <c r="S101" i="7"/>
  <c r="T86" i="7"/>
  <c r="V46" i="2"/>
  <c r="T85" i="7"/>
  <c r="T107" i="7"/>
  <c r="V34" i="2"/>
  <c r="U106" i="7"/>
  <c r="V49" i="2"/>
  <c r="V26" i="2"/>
  <c r="T105" i="7"/>
  <c r="S109" i="7"/>
  <c r="V38" i="2"/>
  <c r="V75" i="2"/>
  <c r="V44" i="2"/>
  <c r="V20" i="2"/>
  <c r="T87" i="7"/>
  <c r="T92" i="7"/>
  <c r="V40" i="2"/>
  <c r="V15" i="2"/>
  <c r="S104" i="7"/>
  <c r="V64" i="2"/>
  <c r="V66" i="2"/>
  <c r="V45" i="2"/>
  <c r="V67" i="2"/>
  <c r="V12" i="2"/>
  <c r="T91" i="7"/>
  <c r="V19" i="2"/>
  <c r="V60" i="2"/>
  <c r="U97" i="7"/>
  <c r="V52" i="2"/>
  <c r="V23" i="2"/>
  <c r="V54" i="2"/>
  <c r="V13" i="2"/>
  <c r="V51" i="2"/>
  <c r="V69" i="2"/>
  <c r="V14" i="2"/>
  <c r="V68" i="2"/>
  <c r="V42" i="2"/>
  <c r="S95" i="7"/>
  <c r="V32" i="2"/>
  <c r="S100" i="7"/>
  <c r="S110" i="7"/>
  <c r="T84" i="7"/>
  <c r="Z84" i="7"/>
  <c r="Z83" i="7"/>
  <c r="Z82" i="7"/>
  <c r="S103" i="7"/>
  <c r="Z102" i="7"/>
  <c r="Z98" i="7"/>
  <c r="Z89" i="7"/>
  <c r="S98" i="7"/>
  <c r="S82" i="7"/>
  <c r="U82" i="7"/>
  <c r="Z78" i="7"/>
  <c r="Z79" i="7"/>
  <c r="S79" i="7"/>
  <c r="Z128" i="7"/>
  <c r="T128" i="7"/>
  <c r="Z132" i="7"/>
  <c r="S138" i="7"/>
  <c r="S135" i="7"/>
  <c r="W19" i="1"/>
  <c r="W66" i="1"/>
  <c r="W58" i="1"/>
  <c r="S133" i="7"/>
  <c r="AF80" i="7"/>
  <c r="BB90" i="7"/>
  <c r="BB106" i="7"/>
  <c r="AF85" i="7"/>
  <c r="AF90" i="7"/>
  <c r="AF89" i="7"/>
  <c r="AF84" i="7"/>
  <c r="AF82" i="7"/>
  <c r="AF99" i="7"/>
  <c r="AF110" i="7"/>
  <c r="AR7" i="2"/>
  <c r="AF128" i="7"/>
  <c r="AP70" i="2"/>
  <c r="AP9" i="2"/>
  <c r="AP71" i="2"/>
  <c r="AB82" i="2"/>
  <c r="AC82" i="1"/>
  <c r="BB104" i="7"/>
  <c r="BB95" i="7"/>
  <c r="BB81" i="7"/>
  <c r="BB102" i="7"/>
  <c r="BB110" i="7"/>
  <c r="BB101" i="7"/>
  <c r="AF109" i="7"/>
  <c r="AF96" i="7"/>
  <c r="AF100" i="7"/>
  <c r="AF95" i="7"/>
  <c r="BB103" i="7"/>
  <c r="AF93" i="7"/>
  <c r="AF108" i="7"/>
  <c r="AF129" i="7"/>
  <c r="AF94" i="7"/>
  <c r="AF83" i="7"/>
  <c r="AF81" i="7"/>
  <c r="BB85" i="7"/>
  <c r="AF78" i="7"/>
  <c r="AF97" i="7"/>
  <c r="AF79" i="7"/>
  <c r="BB84" i="7"/>
  <c r="BB80" i="7"/>
  <c r="BB88" i="7"/>
  <c r="AF106" i="7"/>
  <c r="AF92" i="7"/>
  <c r="AF102" i="7"/>
  <c r="AF87" i="7"/>
  <c r="AF126" i="7"/>
  <c r="AF130" i="7"/>
  <c r="BB105" i="7"/>
  <c r="BB96" i="7"/>
  <c r="AF136" i="7"/>
  <c r="AF138" i="7"/>
  <c r="BB100" i="7"/>
  <c r="AF101" i="7"/>
  <c r="AF98" i="7"/>
  <c r="BB94" i="7"/>
  <c r="BB89" i="7"/>
  <c r="BB79" i="7"/>
  <c r="AF91" i="7"/>
  <c r="BB93" i="7"/>
  <c r="AF105" i="7"/>
  <c r="AF103" i="7"/>
  <c r="AF107" i="7"/>
  <c r="BB120" i="7"/>
  <c r="AC23" i="1"/>
  <c r="AC60" i="1"/>
  <c r="AC52" i="1"/>
  <c r="AC43" i="1"/>
  <c r="BB99" i="7"/>
  <c r="AF133" i="7"/>
  <c r="AC15" i="1"/>
  <c r="AC33" i="1"/>
  <c r="AC56" i="1"/>
  <c r="AP62" i="2"/>
  <c r="AP54" i="2"/>
  <c r="BB98" i="7"/>
  <c r="AR15" i="2"/>
  <c r="AC9" i="1"/>
  <c r="AC55" i="1"/>
  <c r="AC44" i="1"/>
  <c r="AC49" i="1"/>
  <c r="AC53" i="1"/>
  <c r="AC38" i="1"/>
  <c r="AC7" i="1"/>
  <c r="AP63" i="2"/>
  <c r="AP47" i="2"/>
  <c r="AP39" i="2"/>
  <c r="AP31" i="2"/>
  <c r="AP23" i="2"/>
  <c r="AP15" i="2"/>
  <c r="AF135" i="7"/>
  <c r="AC34" i="1"/>
  <c r="AC84" i="1"/>
  <c r="AB7" i="2"/>
  <c r="AB15" i="2"/>
  <c r="AB23" i="2"/>
  <c r="AB31" i="2"/>
  <c r="AB39" i="2"/>
  <c r="AB47" i="2"/>
  <c r="AB55" i="2"/>
  <c r="AB63" i="2"/>
  <c r="AR12" i="2"/>
  <c r="AR20" i="2"/>
  <c r="AR36" i="2"/>
  <c r="AR44" i="2"/>
  <c r="AR52" i="2"/>
  <c r="AR68" i="2"/>
  <c r="AC40" i="1"/>
  <c r="AB96" i="7"/>
  <c r="Z58" i="2"/>
  <c r="Z26" i="2"/>
  <c r="Z18" i="2"/>
  <c r="AP46" i="2"/>
  <c r="AP38" i="2"/>
  <c r="AP22" i="2"/>
  <c r="Z63" i="2"/>
  <c r="Z47" i="2"/>
  <c r="Z39" i="2"/>
  <c r="Z31" i="2"/>
  <c r="Z23" i="2"/>
  <c r="Z15" i="2"/>
  <c r="Z7" i="2"/>
  <c r="AP61" i="2"/>
  <c r="AP53" i="2"/>
  <c r="AP45" i="2"/>
  <c r="AP37" i="2"/>
  <c r="AP29" i="2"/>
  <c r="AP8" i="2"/>
  <c r="AP44" i="2"/>
  <c r="AP36" i="2"/>
  <c r="AP75" i="2"/>
  <c r="AP59" i="2"/>
  <c r="AP51" i="2"/>
  <c r="AP43" i="2"/>
  <c r="AP35" i="2"/>
  <c r="AP27" i="2"/>
  <c r="AP19" i="2"/>
  <c r="AP11" i="2"/>
  <c r="Z70" i="2"/>
  <c r="Z62" i="2"/>
  <c r="Z54" i="2"/>
  <c r="Z38" i="2"/>
  <c r="Z30" i="2"/>
  <c r="Z22" i="2"/>
  <c r="Z14" i="2"/>
  <c r="AP68" i="2"/>
  <c r="AP60" i="2"/>
  <c r="AP28" i="2"/>
  <c r="AP20" i="2"/>
  <c r="AP72" i="2"/>
  <c r="AP64" i="2"/>
  <c r="AP56" i="2"/>
  <c r="AP48" i="2"/>
  <c r="Z60" i="2"/>
  <c r="Z44" i="2"/>
  <c r="Z36" i="2"/>
  <c r="Z28" i="2"/>
  <c r="Z20" i="2"/>
  <c r="Z12" i="2"/>
  <c r="Z74" i="2"/>
  <c r="Z66" i="2"/>
  <c r="Z50" i="2"/>
  <c r="Z42" i="2"/>
  <c r="Z34" i="2"/>
  <c r="K102" i="7"/>
  <c r="AF86" i="7"/>
  <c r="O84" i="7"/>
  <c r="BB12" i="7"/>
  <c r="BB68" i="7"/>
  <c r="AP40" i="2"/>
  <c r="AP32" i="2"/>
  <c r="AP24" i="2"/>
  <c r="AP16" i="2"/>
  <c r="Z72" i="2"/>
  <c r="Z64" i="2"/>
  <c r="Z56" i="2"/>
  <c r="Z48" i="2"/>
  <c r="Z40" i="2"/>
  <c r="Z32" i="2"/>
  <c r="Z24" i="2"/>
  <c r="Z16" i="2"/>
  <c r="AF48" i="7"/>
  <c r="AA132" i="7"/>
  <c r="AP12" i="2"/>
  <c r="Z10" i="2"/>
  <c r="Z8" i="2"/>
  <c r="M85" i="7"/>
  <c r="O94" i="7"/>
  <c r="O82" i="7"/>
  <c r="AB89" i="7"/>
  <c r="M109" i="7"/>
  <c r="D115" i="7"/>
  <c r="D118" i="7"/>
  <c r="O101" i="7"/>
  <c r="O86" i="7"/>
  <c r="O85" i="7"/>
  <c r="O90" i="7"/>
  <c r="M87" i="7"/>
  <c r="O91" i="7"/>
  <c r="O99" i="7"/>
  <c r="O96" i="7"/>
  <c r="M96" i="7"/>
  <c r="O110" i="7"/>
  <c r="O98" i="7"/>
  <c r="M103" i="7"/>
  <c r="L76" i="2"/>
  <c r="L85" i="2"/>
  <c r="K94" i="7"/>
  <c r="K85" i="7"/>
  <c r="K109" i="7"/>
  <c r="K78" i="7"/>
  <c r="K110" i="7"/>
  <c r="K96" i="7"/>
  <c r="K104" i="7"/>
  <c r="K82" i="7"/>
  <c r="K84" i="7"/>
  <c r="I76" i="2"/>
  <c r="I85" i="2"/>
  <c r="I85" i="7"/>
  <c r="I108" i="7"/>
  <c r="I91" i="7"/>
  <c r="I100" i="7"/>
  <c r="H65" i="2"/>
  <c r="H59" i="2"/>
  <c r="I103" i="7"/>
  <c r="D117" i="7"/>
  <c r="D119" i="7"/>
  <c r="AA92" i="7"/>
  <c r="AB8" i="7"/>
  <c r="C71" i="2"/>
  <c r="C22" i="1"/>
  <c r="C44" i="1"/>
  <c r="C10" i="1"/>
  <c r="C29" i="1"/>
  <c r="C10" i="2"/>
  <c r="C67" i="1"/>
  <c r="C56" i="1"/>
  <c r="C13" i="1"/>
  <c r="C26" i="1"/>
  <c r="C33" i="1"/>
  <c r="C11" i="1"/>
  <c r="C55" i="1"/>
  <c r="C18" i="1"/>
  <c r="C14" i="2"/>
  <c r="C27" i="1"/>
  <c r="C72" i="1"/>
  <c r="C53" i="1"/>
  <c r="C47" i="1"/>
  <c r="C19" i="1"/>
  <c r="C31" i="1"/>
  <c r="C52" i="1"/>
  <c r="C48" i="1"/>
  <c r="C63" i="1"/>
  <c r="C34" i="1"/>
  <c r="C61" i="1"/>
  <c r="C8" i="1"/>
  <c r="C51" i="1"/>
  <c r="C37" i="2"/>
  <c r="C44" i="2"/>
  <c r="C70" i="2"/>
  <c r="C68" i="2"/>
  <c r="C66" i="2"/>
  <c r="C61" i="2"/>
  <c r="C58" i="2"/>
  <c r="C50" i="2"/>
  <c r="C40" i="2"/>
  <c r="C39" i="2"/>
  <c r="C36" i="2"/>
  <c r="C34" i="2"/>
  <c r="C31" i="2"/>
  <c r="C30" i="2"/>
  <c r="C29" i="2"/>
  <c r="C19" i="2"/>
  <c r="C17" i="2"/>
  <c r="C16" i="2"/>
  <c r="C12" i="2"/>
  <c r="C11" i="2"/>
  <c r="C9" i="2"/>
  <c r="C47" i="2"/>
  <c r="C74" i="2"/>
  <c r="C64" i="2"/>
  <c r="C51" i="2"/>
  <c r="C43" i="2"/>
  <c r="C41" i="2"/>
  <c r="C21" i="2"/>
  <c r="C42" i="2"/>
  <c r="C8" i="2"/>
  <c r="C59" i="2"/>
  <c r="C46" i="2"/>
  <c r="C33" i="2"/>
  <c r="C26" i="2"/>
  <c r="C60" i="2"/>
  <c r="C63" i="2"/>
  <c r="C38" i="2"/>
  <c r="C35" i="2"/>
  <c r="C52" i="2"/>
  <c r="C20" i="2"/>
  <c r="C73" i="2"/>
  <c r="C54" i="2"/>
  <c r="C25" i="2"/>
  <c r="C62" i="2"/>
  <c r="S102" i="7"/>
  <c r="S81" i="7"/>
  <c r="S136" i="7"/>
  <c r="S84" i="7"/>
  <c r="S87" i="7"/>
  <c r="V55" i="2"/>
  <c r="T103" i="7"/>
  <c r="AR96" i="7"/>
  <c r="AR79" i="7"/>
  <c r="W45" i="1"/>
  <c r="W48" i="1"/>
  <c r="V9" i="2"/>
  <c r="T96" i="7"/>
  <c r="T138" i="7"/>
  <c r="V7" i="2"/>
  <c r="T82" i="7"/>
  <c r="AR78" i="7"/>
  <c r="V63" i="2"/>
  <c r="V43" i="2"/>
  <c r="T98" i="7"/>
  <c r="AR80" i="7"/>
  <c r="W27" i="1"/>
  <c r="V27" i="2"/>
  <c r="V56" i="2"/>
  <c r="U8" i="2"/>
  <c r="U76" i="2"/>
  <c r="U85" i="2"/>
  <c r="V71" i="1"/>
  <c r="V21" i="1"/>
  <c r="V46" i="1"/>
  <c r="T120" i="7"/>
  <c r="K53" i="2"/>
  <c r="V59" i="1"/>
  <c r="V73" i="1"/>
  <c r="AR95" i="7"/>
  <c r="T89" i="7"/>
  <c r="T104" i="7"/>
  <c r="V8" i="1"/>
  <c r="V69" i="1"/>
  <c r="T95" i="7"/>
  <c r="V49" i="1"/>
  <c r="V74" i="1"/>
  <c r="AR110" i="7"/>
  <c r="T79" i="7"/>
  <c r="T106" i="7"/>
  <c r="V22" i="1"/>
  <c r="V37" i="1"/>
  <c r="V14" i="1"/>
  <c r="AR120" i="7"/>
  <c r="H63" i="2"/>
  <c r="T109" i="7"/>
  <c r="T90" i="7"/>
  <c r="V31" i="1"/>
  <c r="V33" i="1"/>
  <c r="V70" i="1"/>
  <c r="V30" i="1"/>
  <c r="T126" i="7"/>
  <c r="AR104" i="7"/>
  <c r="K49" i="2"/>
  <c r="S132" i="7"/>
  <c r="U96" i="7"/>
  <c r="V57" i="2"/>
  <c r="U137" i="7"/>
  <c r="S92" i="7"/>
  <c r="S111" i="7"/>
  <c r="V17" i="2"/>
  <c r="V39" i="2"/>
  <c r="U98" i="7"/>
  <c r="V65" i="2"/>
  <c r="U85" i="7"/>
  <c r="V53" i="2"/>
  <c r="V70" i="2"/>
  <c r="U126" i="7"/>
  <c r="U104" i="7"/>
  <c r="U133" i="7"/>
  <c r="V41" i="2"/>
  <c r="U105" i="7"/>
  <c r="V10" i="2"/>
  <c r="V25" i="2"/>
  <c r="V21" i="2"/>
  <c r="V24" i="2"/>
  <c r="V62" i="2"/>
  <c r="W11" i="1"/>
  <c r="V37" i="2"/>
  <c r="V47" i="2"/>
  <c r="W9" i="1"/>
  <c r="V72" i="2"/>
  <c r="V11" i="2"/>
  <c r="V73" i="2"/>
  <c r="U95" i="7"/>
  <c r="V31" i="2"/>
  <c r="V28" i="2"/>
  <c r="V22" i="2"/>
  <c r="AP92" i="7"/>
  <c r="V33" i="2"/>
  <c r="V71" i="2"/>
  <c r="V29" i="2"/>
  <c r="AP95" i="7"/>
  <c r="V18" i="2"/>
  <c r="V48" i="2"/>
  <c r="V30" i="2"/>
  <c r="V61" i="2"/>
  <c r="W64" i="1"/>
  <c r="V50" i="2"/>
  <c r="V16" i="2"/>
  <c r="V35" i="2"/>
  <c r="W57" i="1"/>
  <c r="W30" i="1"/>
  <c r="V59" i="2"/>
  <c r="W50" i="1"/>
  <c r="W25" i="1"/>
  <c r="W38" i="1"/>
  <c r="W10" i="1"/>
  <c r="V36" i="2"/>
  <c r="W67" i="1"/>
  <c r="W24" i="1"/>
  <c r="W35" i="1"/>
  <c r="W26" i="1"/>
  <c r="W13" i="1"/>
  <c r="AN117" i="7"/>
  <c r="AO117" i="7"/>
  <c r="W39" i="1"/>
  <c r="W61" i="1"/>
  <c r="W54" i="1"/>
  <c r="W7" i="1"/>
  <c r="W34" i="1"/>
  <c r="W23" i="1"/>
  <c r="AF11" i="2"/>
  <c r="AF35" i="2"/>
  <c r="AF58" i="2"/>
  <c r="AF37" i="2"/>
  <c r="D15" i="2"/>
  <c r="BB20" i="7"/>
  <c r="BB28" i="7"/>
  <c r="BB36" i="7"/>
  <c r="BB44" i="7"/>
  <c r="BB52" i="7"/>
  <c r="BB60" i="7"/>
  <c r="S113" i="7"/>
  <c r="S120" i="7"/>
  <c r="AF113" i="7"/>
  <c r="AF120" i="7"/>
  <c r="Z118" i="7"/>
  <c r="Z120" i="7"/>
  <c r="V23" i="1"/>
  <c r="C23" i="1"/>
  <c r="N46" i="1"/>
  <c r="K29" i="1"/>
  <c r="W14" i="1"/>
  <c r="W33" i="1"/>
  <c r="W37" i="1"/>
  <c r="V34" i="1"/>
  <c r="H54" i="1"/>
  <c r="H8" i="1"/>
  <c r="C38" i="1"/>
  <c r="K7" i="1"/>
  <c r="W21" i="1"/>
  <c r="W46" i="1"/>
  <c r="H44" i="1"/>
  <c r="C66" i="1"/>
  <c r="U12" i="1"/>
  <c r="U76" i="1"/>
  <c r="U85" i="1"/>
  <c r="W68" i="1"/>
  <c r="W73" i="1"/>
  <c r="N33" i="1"/>
  <c r="Q63" i="1"/>
  <c r="C70" i="1"/>
  <c r="K16" i="1"/>
  <c r="V7" i="1"/>
  <c r="K72" i="1"/>
  <c r="W52" i="1"/>
  <c r="W12" i="1"/>
  <c r="W49" i="1"/>
  <c r="W74" i="1"/>
  <c r="V39" i="1"/>
  <c r="AA11" i="1"/>
  <c r="AA76" i="1"/>
  <c r="AA85" i="1"/>
  <c r="C35" i="1"/>
  <c r="H17" i="1"/>
  <c r="C60" i="1"/>
  <c r="N31" i="1"/>
  <c r="Q8" i="1"/>
  <c r="W70" i="1"/>
  <c r="AC83" i="1"/>
  <c r="V43" i="1"/>
  <c r="H50" i="1"/>
  <c r="Q39" i="1"/>
  <c r="Z134" i="7"/>
  <c r="Z139" i="7"/>
  <c r="W59" i="1"/>
  <c r="V65" i="1"/>
  <c r="V16" i="1"/>
  <c r="K75" i="1"/>
  <c r="N67" i="1"/>
  <c r="K58" i="1"/>
  <c r="Q53" i="1"/>
  <c r="Q47" i="1"/>
  <c r="K22" i="1"/>
  <c r="H7" i="1"/>
  <c r="W22" i="1"/>
  <c r="W32" i="1"/>
  <c r="V51" i="1"/>
  <c r="V75" i="1"/>
  <c r="V55" i="1"/>
  <c r="V36" i="1"/>
  <c r="V12" i="1"/>
  <c r="V28" i="1"/>
  <c r="V60" i="1"/>
  <c r="V20" i="1"/>
  <c r="W56" i="1"/>
  <c r="W31" i="1"/>
  <c r="W17" i="1"/>
  <c r="W8" i="1"/>
  <c r="W69" i="1"/>
  <c r="C62" i="1"/>
  <c r="K25" i="1"/>
  <c r="Q69" i="1"/>
  <c r="H19" i="1"/>
  <c r="K18" i="1"/>
  <c r="H33" i="1"/>
  <c r="N20" i="1"/>
  <c r="N10" i="1"/>
  <c r="C40" i="1"/>
  <c r="N34" i="1"/>
  <c r="N29" i="1"/>
  <c r="H15" i="1"/>
  <c r="K59" i="1"/>
  <c r="H42" i="1"/>
  <c r="Q18" i="1"/>
  <c r="K8" i="1"/>
  <c r="H52" i="1"/>
  <c r="Q73" i="1"/>
  <c r="T130" i="7"/>
  <c r="D125" i="7"/>
  <c r="S124" i="7"/>
  <c r="S130" i="7"/>
  <c r="U125" i="7"/>
  <c r="BB62" i="7"/>
  <c r="AI126" i="7"/>
  <c r="AI22" i="7"/>
  <c r="AI38" i="7"/>
  <c r="AI20" i="7"/>
  <c r="AI40" i="7"/>
  <c r="AI23" i="7"/>
  <c r="AI26" i="7"/>
  <c r="AI30" i="7"/>
  <c r="AA102" i="7"/>
  <c r="AK12" i="7"/>
  <c r="AB125" i="7"/>
  <c r="AB133" i="7"/>
  <c r="AA129" i="7"/>
  <c r="AJ110" i="7"/>
  <c r="AJ86" i="7"/>
  <c r="AJ129" i="7"/>
  <c r="AJ93" i="7"/>
  <c r="AJ100" i="7"/>
  <c r="AJ84" i="7"/>
  <c r="AJ106" i="7"/>
  <c r="AJ96" i="7"/>
  <c r="AJ89" i="7"/>
  <c r="AJ104" i="7"/>
  <c r="AJ103" i="7"/>
  <c r="AJ105" i="7"/>
  <c r="AJ97" i="7"/>
  <c r="AJ87" i="7"/>
  <c r="T76" i="2"/>
  <c r="T85" i="2"/>
  <c r="K40" i="2"/>
  <c r="H49" i="2"/>
  <c r="Q40" i="2"/>
  <c r="D9" i="1"/>
  <c r="Q28" i="2"/>
  <c r="D9" i="2"/>
  <c r="Q20" i="2"/>
  <c r="U100" i="7"/>
  <c r="BB91" i="7"/>
  <c r="K65" i="2"/>
  <c r="AC114" i="7"/>
  <c r="K61" i="2"/>
  <c r="Q52" i="2"/>
  <c r="Q66" i="2"/>
  <c r="Q54" i="2"/>
  <c r="Q60" i="2"/>
  <c r="Q56" i="2"/>
  <c r="Q24" i="2"/>
  <c r="H15" i="2"/>
  <c r="H20" i="2"/>
  <c r="D40" i="2"/>
  <c r="Q42" i="2"/>
  <c r="Q32" i="2"/>
  <c r="Q30" i="2"/>
  <c r="Q26" i="2"/>
  <c r="J91" i="7"/>
  <c r="AA85" i="7"/>
  <c r="H39" i="2"/>
  <c r="H60" i="2"/>
  <c r="H40" i="2"/>
  <c r="H56" i="2"/>
  <c r="H12" i="2"/>
  <c r="AI80" i="7"/>
  <c r="AC117" i="7"/>
  <c r="AD118" i="7"/>
  <c r="AA94" i="7"/>
  <c r="D64" i="2"/>
  <c r="H43" i="2"/>
  <c r="H10" i="2"/>
  <c r="H46" i="2"/>
  <c r="H41" i="2"/>
  <c r="H37" i="2"/>
  <c r="H35" i="2"/>
  <c r="H33" i="2"/>
  <c r="H29" i="2"/>
  <c r="H19" i="2"/>
  <c r="H17" i="2"/>
  <c r="H13" i="2"/>
  <c r="H9" i="2"/>
  <c r="Q44" i="2"/>
  <c r="Q38" i="2"/>
  <c r="Q18" i="2"/>
  <c r="Q16" i="2"/>
  <c r="Q12" i="2"/>
  <c r="Q8" i="2"/>
  <c r="H36" i="2"/>
  <c r="AB81" i="7"/>
  <c r="K47" i="2"/>
  <c r="K45" i="2"/>
  <c r="K43" i="2"/>
  <c r="K37" i="2"/>
  <c r="K33" i="2"/>
  <c r="D33" i="2"/>
  <c r="Q35" i="2"/>
  <c r="H21" i="2"/>
  <c r="H7" i="2"/>
  <c r="Q34" i="2"/>
  <c r="H18" i="2"/>
  <c r="H48" i="2"/>
  <c r="H68" i="2"/>
  <c r="H74" i="2"/>
  <c r="H32" i="2"/>
  <c r="J93" i="7"/>
  <c r="K51" i="2"/>
  <c r="K41" i="2"/>
  <c r="K31" i="2"/>
  <c r="AT117" i="7"/>
  <c r="J83" i="7"/>
  <c r="Q53" i="2"/>
  <c r="K35" i="2"/>
  <c r="Q57" i="2"/>
  <c r="H14" i="2"/>
  <c r="H16" i="2"/>
  <c r="G117" i="7"/>
  <c r="H117" i="7"/>
  <c r="K16" i="2"/>
  <c r="K12" i="2"/>
  <c r="K69" i="2"/>
  <c r="D33" i="1"/>
  <c r="K68" i="2"/>
  <c r="K62" i="2"/>
  <c r="K46" i="2"/>
  <c r="K36" i="2"/>
  <c r="K71" i="2"/>
  <c r="K67" i="2"/>
  <c r="D67" i="2"/>
  <c r="K63" i="2"/>
  <c r="K52" i="2"/>
  <c r="K56" i="2"/>
  <c r="K54" i="2"/>
  <c r="K60" i="2"/>
  <c r="K22" i="2"/>
  <c r="K44" i="2"/>
  <c r="K38" i="2"/>
  <c r="AA96" i="7"/>
  <c r="K64" i="2"/>
  <c r="K66" i="2"/>
  <c r="K58" i="2"/>
  <c r="AA81" i="7"/>
  <c r="D116" i="7"/>
  <c r="K24" i="2"/>
  <c r="K8" i="2"/>
  <c r="AN118" i="7"/>
  <c r="AQ118" i="7"/>
  <c r="D17" i="2"/>
  <c r="D17" i="1"/>
  <c r="G116" i="7"/>
  <c r="AG88" i="2"/>
  <c r="Q55" i="2"/>
  <c r="Q41" i="2"/>
  <c r="P88" i="7"/>
  <c r="N58" i="2"/>
  <c r="N40" i="2"/>
  <c r="N27" i="2"/>
  <c r="Q39" i="2"/>
  <c r="Q21" i="2"/>
  <c r="N35" i="2"/>
  <c r="Q45" i="2"/>
  <c r="Q11" i="2"/>
  <c r="Q69" i="2"/>
  <c r="N51" i="2"/>
  <c r="BB87" i="7"/>
  <c r="AC76" i="1"/>
  <c r="Q19" i="2"/>
  <c r="Q15" i="2"/>
  <c r="Q47" i="2"/>
  <c r="Q37" i="2"/>
  <c r="Q7" i="2"/>
  <c r="Q76" i="2"/>
  <c r="Q85" i="2"/>
  <c r="AA82" i="7"/>
  <c r="N63" i="2"/>
  <c r="BB109" i="7"/>
  <c r="D114" i="7"/>
  <c r="Q43" i="2"/>
  <c r="Q29" i="2"/>
  <c r="Q13" i="2"/>
  <c r="G114" i="7"/>
  <c r="H114" i="7"/>
  <c r="N38" i="2"/>
  <c r="AI133" i="7"/>
  <c r="AR76" i="2"/>
  <c r="AR85" i="2"/>
  <c r="BB129" i="7"/>
  <c r="BB130" i="7"/>
  <c r="BB92" i="7"/>
  <c r="BB108" i="7"/>
  <c r="BB97" i="7"/>
  <c r="N64" i="2"/>
  <c r="N57" i="2"/>
  <c r="N29" i="2"/>
  <c r="N25" i="2"/>
  <c r="N21" i="2"/>
  <c r="N17" i="2"/>
  <c r="N9" i="2"/>
  <c r="BB83" i="7"/>
  <c r="BB107" i="7"/>
  <c r="N11" i="2"/>
  <c r="N23" i="2"/>
  <c r="N15" i="2"/>
  <c r="N7" i="2"/>
  <c r="Q51" i="2"/>
  <c r="N34" i="2"/>
  <c r="D15" i="1"/>
  <c r="AF137" i="7"/>
  <c r="AF88" i="7"/>
  <c r="AF111" i="7"/>
  <c r="AC118" i="7"/>
  <c r="AD117" i="7"/>
  <c r="AP87" i="7"/>
  <c r="AP102" i="7"/>
  <c r="U89" i="7"/>
  <c r="T83" i="7"/>
  <c r="U79" i="7"/>
  <c r="AB76" i="2"/>
  <c r="AB85" i="2"/>
  <c r="BB86" i="7"/>
  <c r="AF132" i="7"/>
  <c r="BB78" i="7"/>
  <c r="BB82" i="7"/>
  <c r="AB98" i="7"/>
  <c r="AP76" i="2"/>
  <c r="AP85" i="2"/>
  <c r="H118" i="7"/>
  <c r="Z76" i="2"/>
  <c r="Z85" i="2"/>
  <c r="Z96" i="7"/>
  <c r="AA137" i="7"/>
  <c r="Z92" i="7"/>
  <c r="AY92" i="7"/>
  <c r="AY96" i="7"/>
  <c r="D129" i="7"/>
  <c r="L104" i="7"/>
  <c r="L95" i="7"/>
  <c r="D113" i="7"/>
  <c r="D120" i="7"/>
  <c r="AB85" i="7"/>
  <c r="AB95" i="7"/>
  <c r="D92" i="7"/>
  <c r="D89" i="7"/>
  <c r="D85" i="7"/>
  <c r="D100" i="7"/>
  <c r="T135" i="7"/>
  <c r="T80" i="7"/>
  <c r="U99" i="7"/>
  <c r="L105" i="7"/>
  <c r="T102" i="7"/>
  <c r="T93" i="7"/>
  <c r="T136" i="7"/>
  <c r="T94" i="7"/>
  <c r="T88" i="7"/>
  <c r="L82" i="7"/>
  <c r="L97" i="7"/>
  <c r="T78" i="7"/>
  <c r="T97" i="7"/>
  <c r="T137" i="7"/>
  <c r="V76" i="2"/>
  <c r="V85" i="2"/>
  <c r="K27" i="2"/>
  <c r="K23" i="2"/>
  <c r="K19" i="2"/>
  <c r="L99" i="7"/>
  <c r="K25" i="2"/>
  <c r="U136" i="7"/>
  <c r="K7" i="2"/>
  <c r="K76" i="2"/>
  <c r="K85" i="2"/>
  <c r="K11" i="2"/>
  <c r="T110" i="7"/>
  <c r="N14" i="2"/>
  <c r="T133" i="7"/>
  <c r="T100" i="7"/>
  <c r="T132" i="7"/>
  <c r="U88" i="7"/>
  <c r="AP107" i="7"/>
  <c r="U83" i="7"/>
  <c r="U94" i="7"/>
  <c r="AP110" i="7"/>
  <c r="U91" i="7"/>
  <c r="AP80" i="7"/>
  <c r="U110" i="7"/>
  <c r="U90" i="7"/>
  <c r="U92" i="7"/>
  <c r="N16" i="2"/>
  <c r="U109" i="7"/>
  <c r="U93" i="7"/>
  <c r="U103" i="7"/>
  <c r="AP108" i="7"/>
  <c r="U138" i="7"/>
  <c r="U81" i="7"/>
  <c r="U132" i="7"/>
  <c r="N20" i="2"/>
  <c r="U108" i="7"/>
  <c r="U128" i="7"/>
  <c r="U101" i="7"/>
  <c r="U80" i="7"/>
  <c r="U84" i="7"/>
  <c r="U78" i="7"/>
  <c r="U135" i="7"/>
  <c r="U107" i="7"/>
  <c r="N18" i="2"/>
  <c r="U102" i="7"/>
  <c r="U87" i="7"/>
  <c r="U113" i="7"/>
  <c r="U117" i="7"/>
  <c r="V76" i="1"/>
  <c r="V85" i="1"/>
  <c r="S134" i="7"/>
  <c r="S139" i="7"/>
  <c r="W16" i="1"/>
  <c r="W51" i="1"/>
  <c r="W20" i="1"/>
  <c r="W36" i="1"/>
  <c r="AF134" i="7"/>
  <c r="AF139" i="7"/>
  <c r="W65" i="1"/>
  <c r="W60" i="1"/>
  <c r="W55" i="1"/>
  <c r="W43" i="1"/>
  <c r="W28" i="1"/>
  <c r="W75" i="1"/>
  <c r="AC85" i="1"/>
  <c r="U124" i="7"/>
  <c r="U130" i="7"/>
  <c r="AA126" i="7"/>
  <c r="AA134" i="7"/>
  <c r="AI9" i="7"/>
  <c r="AI82" i="7"/>
  <c r="AI104" i="7"/>
  <c r="AI79" i="7"/>
  <c r="AI44" i="7"/>
  <c r="AI78" i="7"/>
  <c r="AI55" i="7"/>
  <c r="AI84" i="7"/>
  <c r="AI129" i="7"/>
  <c r="AI106" i="7"/>
  <c r="AI17" i="7"/>
  <c r="AI105" i="7"/>
  <c r="AJ108" i="7"/>
  <c r="AJ118" i="7"/>
  <c r="AI89" i="7"/>
  <c r="AI66" i="7"/>
  <c r="AJ102" i="7"/>
  <c r="AI93" i="7"/>
  <c r="AJ109" i="7"/>
  <c r="AJ88" i="7"/>
  <c r="AJ83" i="7"/>
  <c r="AJ117" i="7"/>
  <c r="AI13" i="7"/>
  <c r="AI67" i="7"/>
  <c r="AJ78" i="7"/>
  <c r="N45" i="2"/>
  <c r="AD114" i="7"/>
  <c r="J85" i="7"/>
  <c r="P109" i="7"/>
  <c r="Q59" i="2"/>
  <c r="N8" i="2"/>
  <c r="P85" i="7"/>
  <c r="D67" i="1"/>
  <c r="H76" i="2"/>
  <c r="H85" i="2"/>
  <c r="D64" i="1"/>
  <c r="D43" i="1"/>
  <c r="D40" i="1"/>
  <c r="K32" i="2"/>
  <c r="P96" i="7"/>
  <c r="N42" i="2"/>
  <c r="AS118" i="7"/>
  <c r="AT118" i="7"/>
  <c r="N30" i="2"/>
  <c r="AA90" i="1"/>
  <c r="AA91" i="1"/>
  <c r="N50" i="2"/>
  <c r="N36" i="2"/>
  <c r="AI88" i="2"/>
  <c r="D44" i="1"/>
  <c r="D44" i="2"/>
  <c r="D60" i="1"/>
  <c r="D52" i="1"/>
  <c r="D60" i="2"/>
  <c r="AB90" i="2"/>
  <c r="AB91" i="2"/>
  <c r="N60" i="2"/>
  <c r="N62" i="2"/>
  <c r="N46" i="2"/>
  <c r="AH41" i="2"/>
  <c r="AP41" i="7"/>
  <c r="AH49" i="2"/>
  <c r="AP49" i="7"/>
  <c r="AH16" i="2"/>
  <c r="AP16" i="7"/>
  <c r="N12" i="2"/>
  <c r="AH48" i="2"/>
  <c r="AP48" i="7"/>
  <c r="N59" i="2"/>
  <c r="AH59" i="2"/>
  <c r="AP59" i="7"/>
  <c r="AH36" i="2"/>
  <c r="AP36" i="7"/>
  <c r="N44" i="2"/>
  <c r="AH61" i="2"/>
  <c r="AP61" i="7"/>
  <c r="N70" i="2"/>
  <c r="N67" i="2"/>
  <c r="N10" i="2"/>
  <c r="AH72" i="2"/>
  <c r="AP72" i="7"/>
  <c r="T90" i="2"/>
  <c r="T91" i="2"/>
  <c r="BB111" i="7"/>
  <c r="AO118" i="7"/>
  <c r="AA135" i="7"/>
  <c r="AY111" i="7"/>
  <c r="Z111" i="7"/>
  <c r="L92" i="7"/>
  <c r="L89" i="7"/>
  <c r="AP94" i="7"/>
  <c r="T111" i="7"/>
  <c r="D26" i="1"/>
  <c r="D26" i="2"/>
  <c r="L85" i="7"/>
  <c r="L108" i="7"/>
  <c r="L109" i="7"/>
  <c r="K9" i="2"/>
  <c r="K17" i="2"/>
  <c r="AP86" i="7"/>
  <c r="AP83" i="7"/>
  <c r="N85" i="7"/>
  <c r="AP84" i="7"/>
  <c r="AP106" i="7"/>
  <c r="AP82" i="7"/>
  <c r="U111" i="7"/>
  <c r="U134" i="7"/>
  <c r="U139" i="7"/>
  <c r="N24" i="2"/>
  <c r="N22" i="2"/>
  <c r="AP79" i="7"/>
  <c r="AP85" i="7"/>
  <c r="AW117" i="7"/>
  <c r="BJ117" i="7"/>
  <c r="BL117" i="7"/>
  <c r="AU117" i="7"/>
  <c r="U120" i="7"/>
  <c r="W76" i="1"/>
  <c r="W85" i="1"/>
  <c r="T134" i="7"/>
  <c r="T139" i="7"/>
  <c r="W90" i="1"/>
  <c r="U90" i="1"/>
  <c r="U91" i="1"/>
  <c r="AC90" i="1"/>
  <c r="AC91" i="1"/>
  <c r="AA118" i="7"/>
  <c r="AA100" i="7"/>
  <c r="AI10" i="7"/>
  <c r="AB137" i="7"/>
  <c r="AI134" i="7"/>
  <c r="AI97" i="7"/>
  <c r="AI100" i="7"/>
  <c r="AI87" i="7"/>
  <c r="AI98" i="7"/>
  <c r="AJ128" i="7"/>
  <c r="AJ124" i="7"/>
  <c r="AJ85" i="7"/>
  <c r="AI81" i="7"/>
  <c r="AI110" i="7"/>
  <c r="AI49" i="7"/>
  <c r="AI113" i="7"/>
  <c r="AI120" i="7"/>
  <c r="AI135" i="7"/>
  <c r="AI137" i="7"/>
  <c r="AI132" i="7"/>
  <c r="AF79" i="1"/>
  <c r="AW118" i="7"/>
  <c r="BJ118" i="7"/>
  <c r="BL118" i="7"/>
  <c r="AH38" i="2"/>
  <c r="AP38" i="7"/>
  <c r="AH60" i="2"/>
  <c r="AP60" i="7"/>
  <c r="AH50" i="2"/>
  <c r="AP50" i="7"/>
  <c r="AH62" i="2"/>
  <c r="AP62" i="7"/>
  <c r="AH47" i="2"/>
  <c r="AP47" i="7"/>
  <c r="AH34" i="2"/>
  <c r="AP34" i="7"/>
  <c r="N76" i="2"/>
  <c r="N85" i="2"/>
  <c r="AH56" i="2"/>
  <c r="AP56" i="7"/>
  <c r="AH63" i="2"/>
  <c r="AP63" i="7"/>
  <c r="AH8" i="2"/>
  <c r="AP8" i="7"/>
  <c r="AH39" i="2"/>
  <c r="AP39" i="7"/>
  <c r="AH9" i="2"/>
  <c r="AP9" i="7"/>
  <c r="AH67" i="2"/>
  <c r="AP67" i="7"/>
  <c r="AH58" i="2"/>
  <c r="AP58" i="7"/>
  <c r="AP90" i="2"/>
  <c r="AP91" i="2"/>
  <c r="AH37" i="2"/>
  <c r="AP37" i="7"/>
  <c r="AH68" i="2"/>
  <c r="AP68" i="7"/>
  <c r="AH42" i="2"/>
  <c r="AP42" i="7"/>
  <c r="Z90" i="2"/>
  <c r="Z91" i="2"/>
  <c r="AR90" i="2"/>
  <c r="AR91" i="2"/>
  <c r="Z143" i="7"/>
  <c r="U90" i="2"/>
  <c r="U91" i="2"/>
  <c r="W91" i="1"/>
  <c r="AO85" i="7"/>
  <c r="V90" i="2"/>
  <c r="V91" i="2"/>
  <c r="AV117" i="7"/>
  <c r="V90" i="1"/>
  <c r="V91" i="1"/>
  <c r="S143" i="7"/>
  <c r="AB78" i="7"/>
  <c r="AC85" i="7"/>
  <c r="AB117" i="7"/>
  <c r="AA42" i="7"/>
  <c r="AD85" i="7"/>
  <c r="AI143" i="7"/>
  <c r="AU118" i="7"/>
  <c r="AV118" i="7"/>
  <c r="AH32" i="2"/>
  <c r="AP32" i="7"/>
  <c r="AH25" i="2"/>
  <c r="AP25" i="7"/>
  <c r="AH43" i="2"/>
  <c r="AP43" i="7"/>
  <c r="AH75" i="2"/>
  <c r="AP75" i="7"/>
  <c r="AH55" i="2"/>
  <c r="AP55" i="7"/>
  <c r="AH33" i="2"/>
  <c r="AP33" i="7"/>
  <c r="AH19" i="2"/>
  <c r="AP19" i="7"/>
  <c r="AH44" i="2"/>
  <c r="AP44" i="7"/>
  <c r="AH10" i="2"/>
  <c r="AP10" i="7"/>
  <c r="AH40" i="2"/>
  <c r="AP40" i="7"/>
  <c r="AH15" i="2"/>
  <c r="AP15" i="7"/>
  <c r="AH66" i="2"/>
  <c r="AP66" i="7"/>
  <c r="AH57" i="2"/>
  <c r="AP57" i="7"/>
  <c r="AH64" i="2"/>
  <c r="AP64" i="7"/>
  <c r="AH28" i="2"/>
  <c r="AP28" i="7"/>
  <c r="AH51" i="2"/>
  <c r="AP51" i="7"/>
  <c r="AH30" i="2"/>
  <c r="AP30" i="7"/>
  <c r="AH31" i="2"/>
  <c r="AP31" i="7"/>
  <c r="AH69" i="2"/>
  <c r="AP69" i="7"/>
  <c r="AH65" i="2"/>
  <c r="AP65" i="7"/>
  <c r="AH35" i="2"/>
  <c r="AP35" i="7"/>
  <c r="AH73" i="2"/>
  <c r="AP73" i="7"/>
  <c r="AT85" i="7"/>
  <c r="AS85" i="7"/>
  <c r="AQ85" i="7"/>
  <c r="AQ101" i="7"/>
  <c r="AQ81" i="7"/>
  <c r="F85" i="7"/>
  <c r="Q85" i="7"/>
  <c r="AX117" i="7"/>
  <c r="U143" i="7"/>
  <c r="T143" i="7"/>
  <c r="AH20" i="2"/>
  <c r="AP20" i="7"/>
  <c r="AH29" i="2"/>
  <c r="AP29" i="7"/>
  <c r="AH52" i="2"/>
  <c r="AP52" i="7"/>
  <c r="AH11" i="2"/>
  <c r="AP11" i="7"/>
  <c r="AH12" i="2"/>
  <c r="AP12" i="7"/>
  <c r="AH24" i="2"/>
  <c r="AP24" i="7"/>
  <c r="AH21" i="2"/>
  <c r="AP21" i="7"/>
  <c r="AH13" i="2"/>
  <c r="AP13" i="7"/>
  <c r="AH74" i="2"/>
  <c r="AP74" i="7"/>
  <c r="AH70" i="2"/>
  <c r="AP70" i="7"/>
  <c r="AU85" i="7"/>
  <c r="AZ117" i="7"/>
  <c r="BA117" i="7"/>
  <c r="AJ143" i="7"/>
  <c r="AX118" i="7"/>
  <c r="AH18" i="2"/>
  <c r="AP18" i="7"/>
  <c r="AH53" i="2"/>
  <c r="AP53" i="7"/>
  <c r="AH23" i="2"/>
  <c r="AP23" i="7"/>
  <c r="AH7" i="2"/>
  <c r="AH27" i="2"/>
  <c r="AP27" i="7"/>
  <c r="S90" i="2"/>
  <c r="AH26" i="2"/>
  <c r="AP26" i="7"/>
  <c r="BA118" i="7"/>
  <c r="AZ118" i="7"/>
  <c r="X85" i="7"/>
  <c r="BG85" i="7"/>
  <c r="AX85" i="7"/>
  <c r="V85" i="7"/>
  <c r="AW85" i="7"/>
  <c r="BJ85" i="7"/>
  <c r="BL85" i="7"/>
  <c r="BC117" i="7"/>
  <c r="BD117" i="7"/>
  <c r="AP7" i="7"/>
  <c r="AH22" i="2"/>
  <c r="AP22" i="7"/>
  <c r="BC118" i="7"/>
  <c r="BD118" i="7"/>
  <c r="BA85" i="7"/>
  <c r="AZ85" i="7"/>
  <c r="AH45" i="2"/>
  <c r="AP45" i="7"/>
  <c r="AH54" i="2"/>
  <c r="AP54" i="7"/>
  <c r="AH17" i="2"/>
  <c r="AP17" i="7"/>
  <c r="AH46" i="2"/>
  <c r="AP46" i="7"/>
  <c r="Y85" i="7"/>
  <c r="BC85" i="7"/>
  <c r="AH71" i="2"/>
  <c r="AP71" i="7"/>
  <c r="AL85" i="7"/>
  <c r="AM85" i="7"/>
  <c r="BE85" i="7"/>
  <c r="BD85" i="7"/>
  <c r="AE85" i="7"/>
  <c r="AH14" i="2"/>
  <c r="E117" i="7"/>
  <c r="E118" i="7"/>
  <c r="AG85" i="7"/>
  <c r="AP14" i="7"/>
  <c r="AP76" i="7"/>
  <c r="AH76" i="2"/>
  <c r="AH85" i="2"/>
  <c r="F117" i="7"/>
  <c r="Q117" i="7"/>
  <c r="F118" i="7"/>
  <c r="Q118" i="7"/>
  <c r="AH85" i="7"/>
  <c r="BF85" i="7"/>
  <c r="AH87" i="2"/>
  <c r="AP81" i="7"/>
  <c r="AP111" i="7"/>
  <c r="AP122" i="7"/>
  <c r="AP141" i="7"/>
  <c r="X118" i="7"/>
  <c r="BG118" i="7"/>
  <c r="BI118" i="7"/>
  <c r="V118" i="7"/>
  <c r="X117" i="7"/>
  <c r="BG117" i="7"/>
  <c r="BI117" i="7"/>
  <c r="V117" i="7"/>
  <c r="W117" i="7"/>
  <c r="W118" i="7"/>
  <c r="AH90" i="2"/>
  <c r="AH91" i="2"/>
  <c r="Y117" i="7"/>
  <c r="Y118" i="7"/>
  <c r="AL118" i="7"/>
  <c r="AM118" i="7"/>
  <c r="BE118" i="7"/>
  <c r="AE118" i="7"/>
  <c r="AE117" i="7"/>
  <c r="AL117" i="7"/>
  <c r="AM117" i="7"/>
  <c r="BE117" i="7"/>
  <c r="AG118" i="7"/>
  <c r="AG117" i="7"/>
  <c r="AH117" i="7"/>
  <c r="BF117" i="7"/>
  <c r="AH118" i="7"/>
  <c r="BF118" i="7"/>
  <c r="L106" i="7"/>
  <c r="AA86" i="7"/>
  <c r="AY120" i="7"/>
  <c r="AY122" i="7"/>
  <c r="AY141" i="7"/>
  <c r="AY144" i="7"/>
  <c r="H60" i="1"/>
  <c r="H40" i="1"/>
  <c r="C21" i="1"/>
  <c r="C15" i="1"/>
  <c r="N12" i="1"/>
  <c r="Q74" i="1"/>
  <c r="Q46" i="1"/>
  <c r="C39" i="1"/>
  <c r="K37" i="1"/>
  <c r="N36" i="1"/>
  <c r="N23" i="1"/>
  <c r="L107" i="7"/>
  <c r="AB109" i="7"/>
  <c r="O88" i="7"/>
  <c r="N45" i="1"/>
  <c r="H49" i="1"/>
  <c r="N42" i="1"/>
  <c r="Q34" i="1"/>
  <c r="C28" i="1"/>
  <c r="AB99" i="7"/>
  <c r="J104" i="7"/>
  <c r="AB87" i="7"/>
  <c r="Q10" i="1"/>
  <c r="Q44" i="1"/>
  <c r="K51" i="1"/>
  <c r="Q33" i="1"/>
  <c r="H74" i="1"/>
  <c r="H62" i="1"/>
  <c r="K48" i="1"/>
  <c r="H13" i="1"/>
  <c r="L100" i="7"/>
  <c r="N96" i="7"/>
  <c r="N51" i="1"/>
  <c r="C14" i="1"/>
  <c r="H22" i="1"/>
  <c r="K67" i="1"/>
  <c r="H36" i="1"/>
  <c r="H58" i="1"/>
  <c r="K56" i="1"/>
  <c r="Q52" i="1"/>
  <c r="H71" i="1"/>
  <c r="J103" i="7"/>
  <c r="C25" i="1"/>
  <c r="AB82" i="7"/>
  <c r="N58" i="1"/>
  <c r="H61" i="1"/>
  <c r="H68" i="1"/>
  <c r="H55" i="1"/>
  <c r="C36" i="1"/>
  <c r="N72" i="1"/>
  <c r="Q65" i="1"/>
  <c r="K40" i="1"/>
  <c r="C65" i="2"/>
  <c r="K39" i="2"/>
  <c r="K14" i="2"/>
  <c r="H58" i="2"/>
  <c r="C67" i="2"/>
  <c r="C55" i="2"/>
  <c r="Q75" i="2"/>
  <c r="D104" i="7"/>
  <c r="O65" i="2"/>
  <c r="C56" i="2"/>
  <c r="H52" i="2"/>
  <c r="D95" i="7"/>
  <c r="C48" i="2"/>
  <c r="K34" i="2"/>
  <c r="N28" i="2"/>
  <c r="N53" i="2"/>
  <c r="D27" i="1"/>
  <c r="AI139" i="7"/>
  <c r="P92" i="7"/>
  <c r="D101" i="7"/>
  <c r="P102" i="7"/>
  <c r="Q72" i="2"/>
  <c r="O72" i="2"/>
  <c r="N87" i="7"/>
  <c r="AJ107" i="7"/>
  <c r="D102" i="7"/>
  <c r="I75" i="2"/>
  <c r="H46" i="1"/>
  <c r="Q19" i="1"/>
  <c r="Q68" i="1"/>
  <c r="H56" i="1"/>
  <c r="K33" i="1"/>
  <c r="H75" i="2"/>
  <c r="F75" i="2"/>
  <c r="H67" i="2"/>
  <c r="F67" i="2"/>
  <c r="H28" i="2"/>
  <c r="N86" i="7"/>
  <c r="J98" i="7"/>
  <c r="AA95" i="7"/>
  <c r="F52" i="2"/>
  <c r="AJ90" i="7"/>
  <c r="N47" i="1"/>
  <c r="Q41" i="1"/>
  <c r="C37" i="1"/>
  <c r="Q65" i="2"/>
  <c r="N55" i="2"/>
  <c r="L55" i="2"/>
  <c r="J109" i="7"/>
  <c r="AA104" i="7"/>
  <c r="F28" i="2"/>
  <c r="AB79" i="7"/>
  <c r="L110" i="7"/>
  <c r="C75" i="1"/>
  <c r="N64" i="1"/>
  <c r="J108" i="7"/>
  <c r="AA84" i="7"/>
  <c r="AA90" i="7"/>
  <c r="L96" i="7"/>
  <c r="P95" i="7"/>
  <c r="P80" i="7"/>
  <c r="AB92" i="7"/>
  <c r="AA106" i="7"/>
  <c r="I83" i="7"/>
  <c r="AB94" i="7"/>
  <c r="K74" i="2"/>
  <c r="I74" i="2"/>
  <c r="H72" i="2"/>
  <c r="F72" i="2"/>
  <c r="D108" i="7"/>
  <c r="D90" i="7"/>
  <c r="K26" i="2"/>
  <c r="I26" i="2"/>
  <c r="C23" i="2"/>
  <c r="AB90" i="7"/>
  <c r="D7" i="7"/>
  <c r="L52" i="2"/>
  <c r="P97" i="7"/>
  <c r="AA97" i="7"/>
  <c r="O75" i="2"/>
  <c r="K88" i="7"/>
  <c r="H65" i="1"/>
  <c r="Q23" i="1"/>
  <c r="P52" i="1"/>
  <c r="J11" i="1"/>
  <c r="M69" i="1"/>
  <c r="M15" i="1"/>
  <c r="C45" i="1"/>
  <c r="P14" i="1"/>
  <c r="S68" i="1"/>
  <c r="M20" i="1"/>
  <c r="M27" i="1"/>
  <c r="S56" i="1"/>
  <c r="S30" i="1"/>
  <c r="J12" i="1"/>
  <c r="M56" i="1"/>
  <c r="P46" i="1"/>
  <c r="P42" i="1"/>
  <c r="J40" i="1"/>
  <c r="S75" i="1"/>
  <c r="S51" i="1"/>
  <c r="M46" i="1"/>
  <c r="S22" i="1"/>
  <c r="M54" i="1"/>
  <c r="S62" i="1"/>
  <c r="M52" i="1"/>
  <c r="S71" i="1"/>
  <c r="M16" i="1"/>
  <c r="P44" i="1"/>
  <c r="S67" i="1"/>
  <c r="M17" i="1"/>
  <c r="J35" i="1"/>
  <c r="M30" i="1"/>
  <c r="M53" i="1"/>
  <c r="S36" i="1"/>
  <c r="P32" i="1"/>
  <c r="P24" i="1"/>
  <c r="J60" i="1"/>
  <c r="P40" i="1"/>
  <c r="J65" i="1"/>
  <c r="M34" i="1"/>
  <c r="J49" i="1"/>
  <c r="J45" i="1"/>
  <c r="P12" i="1"/>
  <c r="S44" i="1"/>
  <c r="M13" i="1"/>
  <c r="Q27" i="2"/>
  <c r="H50" i="2"/>
  <c r="AN115" i="7"/>
  <c r="K28" i="2"/>
  <c r="H24" i="2"/>
  <c r="H44" i="2"/>
  <c r="H23" i="2"/>
  <c r="H45" i="2"/>
  <c r="H38" i="2"/>
  <c r="Q36" i="2"/>
  <c r="K13" i="2"/>
  <c r="H61" i="2"/>
  <c r="N71" i="2"/>
  <c r="H57" i="2"/>
  <c r="H8" i="2"/>
  <c r="K30" i="2"/>
  <c r="Q58" i="2"/>
  <c r="K57" i="2"/>
  <c r="H53" i="2"/>
  <c r="N47" i="2"/>
  <c r="H27" i="2"/>
  <c r="H34" i="2"/>
  <c r="K15" i="2"/>
  <c r="Q49" i="2"/>
  <c r="N26" i="2"/>
  <c r="Q23" i="2"/>
  <c r="H62" i="2"/>
  <c r="K55" i="2"/>
  <c r="Q33" i="2"/>
  <c r="K29" i="2"/>
  <c r="H22" i="2"/>
  <c r="Q17" i="2"/>
  <c r="N13" i="2"/>
  <c r="H70" i="2"/>
  <c r="AF76" i="7"/>
  <c r="AF122" i="7"/>
  <c r="AF141" i="7"/>
  <c r="AF144" i="7"/>
  <c r="S76" i="7"/>
  <c r="S122" i="7"/>
  <c r="S141" i="7"/>
  <c r="S144" i="7"/>
  <c r="T76" i="7"/>
  <c r="T122" i="7"/>
  <c r="T141" i="7"/>
  <c r="T144" i="7"/>
  <c r="Z76" i="7"/>
  <c r="Z122" i="7"/>
  <c r="Z141" i="7"/>
  <c r="Z144" i="7"/>
  <c r="U76" i="7"/>
  <c r="U122" i="7"/>
  <c r="U141" i="7"/>
  <c r="U144" i="7"/>
  <c r="AI16" i="7"/>
  <c r="AI76" i="7"/>
  <c r="BB76" i="7"/>
  <c r="BB122" i="7"/>
  <c r="BB141" i="7"/>
  <c r="BB144" i="7"/>
  <c r="P107" i="7"/>
  <c r="AI96" i="7"/>
  <c r="AE79" i="2"/>
  <c r="AJ94" i="7"/>
  <c r="N109" i="7"/>
  <c r="L86" i="7"/>
  <c r="P104" i="7"/>
  <c r="N98" i="7"/>
  <c r="N108" i="7"/>
  <c r="L88" i="7"/>
  <c r="J100" i="7"/>
  <c r="N93" i="7"/>
  <c r="S28" i="1"/>
  <c r="Q28" i="1"/>
  <c r="H21" i="1"/>
  <c r="L80" i="7"/>
  <c r="L98" i="7"/>
  <c r="P99" i="7"/>
  <c r="L91" i="7"/>
  <c r="L102" i="7"/>
  <c r="P84" i="7"/>
  <c r="P82" i="7"/>
  <c r="P100" i="7"/>
  <c r="P98" i="7"/>
  <c r="AI90" i="7"/>
  <c r="I109" i="7"/>
  <c r="I87" i="7"/>
  <c r="M98" i="7"/>
  <c r="P65" i="1"/>
  <c r="N65" i="1"/>
  <c r="Q57" i="1"/>
  <c r="K55" i="1"/>
  <c r="P90" i="7"/>
  <c r="AK88" i="2"/>
  <c r="AL88" i="2"/>
  <c r="AJ79" i="7"/>
  <c r="L90" i="7"/>
  <c r="P94" i="7"/>
  <c r="K135" i="7"/>
  <c r="P91" i="7"/>
  <c r="P106" i="7"/>
  <c r="P110" i="7"/>
  <c r="J87" i="7"/>
  <c r="J105" i="7"/>
  <c r="K105" i="7"/>
  <c r="K99" i="7"/>
  <c r="O100" i="7"/>
  <c r="O95" i="7"/>
  <c r="O89" i="7"/>
  <c r="J41" i="1"/>
  <c r="H41" i="1"/>
  <c r="P89" i="7"/>
  <c r="N103" i="7"/>
  <c r="L78" i="7"/>
  <c r="L84" i="7"/>
  <c r="D76" i="7"/>
  <c r="K86" i="7"/>
  <c r="O106" i="7"/>
  <c r="D107" i="7"/>
  <c r="N35" i="1"/>
  <c r="C9" i="1"/>
  <c r="C68" i="1"/>
  <c r="P105" i="7"/>
  <c r="C43" i="1"/>
  <c r="AA99" i="7"/>
  <c r="K97" i="7"/>
  <c r="K91" i="7"/>
  <c r="M104" i="7"/>
  <c r="O80" i="7"/>
  <c r="I98" i="7"/>
  <c r="K108" i="7"/>
  <c r="K90" i="7"/>
  <c r="M93" i="7"/>
  <c r="O105" i="7"/>
  <c r="AF76" i="2"/>
  <c r="Q70" i="1"/>
  <c r="N57" i="1"/>
  <c r="N39" i="1"/>
  <c r="K38" i="1"/>
  <c r="I105" i="7"/>
  <c r="K107" i="7"/>
  <c r="O92" i="7"/>
  <c r="I101" i="7"/>
  <c r="Q49" i="1"/>
  <c r="Q40" i="1"/>
  <c r="P43" i="1"/>
  <c r="N43" i="1"/>
  <c r="P16" i="1"/>
  <c r="H14" i="1"/>
  <c r="Q12" i="1"/>
  <c r="F30" i="2"/>
  <c r="I104" i="7"/>
  <c r="K106" i="7"/>
  <c r="K100" i="7"/>
  <c r="K95" i="7"/>
  <c r="H30" i="1"/>
  <c r="Q16" i="1"/>
  <c r="P73" i="1"/>
  <c r="N73" i="1"/>
  <c r="P59" i="1"/>
  <c r="N59" i="1"/>
  <c r="N70" i="1"/>
  <c r="M32" i="1"/>
  <c r="K32" i="1"/>
  <c r="F66" i="2"/>
  <c r="AA110" i="7"/>
  <c r="K80" i="7"/>
  <c r="O108" i="7"/>
  <c r="O97" i="7"/>
  <c r="Q14" i="1"/>
  <c r="N66" i="1"/>
  <c r="M36" i="1"/>
  <c r="K36" i="1"/>
  <c r="K98" i="7"/>
  <c r="K92" i="7"/>
  <c r="M108" i="7"/>
  <c r="M86" i="7"/>
  <c r="O107" i="7"/>
  <c r="J69" i="1"/>
  <c r="H69" i="1"/>
  <c r="N62" i="1"/>
  <c r="K43" i="1"/>
  <c r="Q37" i="1"/>
  <c r="M35" i="1"/>
  <c r="K35" i="1"/>
  <c r="H32" i="1"/>
  <c r="N30" i="1"/>
  <c r="J28" i="1"/>
  <c r="H28" i="1"/>
  <c r="P26" i="1"/>
  <c r="N26" i="1"/>
  <c r="M23" i="1"/>
  <c r="K23" i="1"/>
  <c r="P22" i="1"/>
  <c r="N22" i="1"/>
  <c r="Q21" i="1"/>
  <c r="N19" i="1"/>
  <c r="J18" i="1"/>
  <c r="H18" i="1"/>
  <c r="Q61" i="1"/>
  <c r="C59" i="1"/>
  <c r="J34" i="1"/>
  <c r="S18" i="1"/>
  <c r="J70" i="1"/>
  <c r="P63" i="1"/>
  <c r="M61" i="1"/>
  <c r="S72" i="1"/>
  <c r="S17" i="1"/>
  <c r="AJ113" i="7"/>
  <c r="M62" i="1"/>
  <c r="S27" i="1"/>
  <c r="S53" i="1"/>
  <c r="AJ42" i="7"/>
  <c r="AJ116" i="7"/>
  <c r="M29" i="1"/>
  <c r="J72" i="1"/>
  <c r="S70" i="1"/>
  <c r="P68" i="1"/>
  <c r="P55" i="1"/>
  <c r="M45" i="1"/>
  <c r="J31" i="1"/>
  <c r="J27" i="1"/>
  <c r="M49" i="1"/>
  <c r="J48" i="1"/>
  <c r="P45" i="1"/>
  <c r="S59" i="1"/>
  <c r="S55" i="1"/>
  <c r="J37" i="1"/>
  <c r="J33" i="1"/>
  <c r="M11" i="1"/>
  <c r="S34" i="1"/>
  <c r="S42" i="1"/>
  <c r="P75" i="1"/>
  <c r="M73" i="1"/>
  <c r="S69" i="1"/>
  <c r="P67" i="1"/>
  <c r="M65" i="1"/>
  <c r="J59" i="1"/>
  <c r="P39" i="1"/>
  <c r="M75" i="1"/>
  <c r="M67" i="1"/>
  <c r="M63" i="1"/>
  <c r="M51" i="1"/>
  <c r="M47" i="1"/>
  <c r="M43" i="1"/>
  <c r="P29" i="1"/>
  <c r="P62" i="1"/>
  <c r="M58" i="1"/>
  <c r="P54" i="1"/>
  <c r="S50" i="1"/>
  <c r="J22" i="1"/>
  <c r="M26" i="1"/>
  <c r="S74" i="1"/>
  <c r="P72" i="1"/>
  <c r="M70" i="1"/>
  <c r="J68" i="1"/>
  <c r="J55" i="1"/>
  <c r="J51" i="1"/>
  <c r="S45" i="1"/>
  <c r="P31" i="1"/>
  <c r="M21" i="1"/>
  <c r="M57" i="1"/>
  <c r="J56" i="1"/>
  <c r="S31" i="1"/>
  <c r="M59" i="1"/>
  <c r="P37" i="1"/>
  <c r="P33" i="1"/>
  <c r="P25" i="1"/>
  <c r="P21" i="1"/>
  <c r="M19" i="1"/>
  <c r="P70" i="1"/>
  <c r="J30" i="1"/>
  <c r="S10" i="1"/>
  <c r="G13" i="1"/>
  <c r="G72" i="1"/>
  <c r="M10" i="1"/>
  <c r="G55" i="1"/>
  <c r="S63" i="1"/>
  <c r="S47" i="1"/>
  <c r="S43" i="1"/>
  <c r="S39" i="1"/>
  <c r="J29" i="1"/>
  <c r="G71" i="1"/>
  <c r="J46" i="1"/>
  <c r="G22" i="1"/>
  <c r="H116" i="7"/>
  <c r="S26" i="2"/>
  <c r="S40" i="2"/>
  <c r="S17" i="2"/>
  <c r="S9" i="2"/>
  <c r="H119" i="7"/>
  <c r="AK138" i="7"/>
  <c r="AF81" i="1"/>
  <c r="AB83" i="7"/>
  <c r="AK139" i="7"/>
  <c r="AJ95" i="7"/>
  <c r="AB126" i="7"/>
  <c r="AB97" i="7"/>
  <c r="AA98" i="7"/>
  <c r="AI83" i="7"/>
  <c r="AA93" i="7"/>
  <c r="AB104" i="7"/>
  <c r="AJ134" i="7"/>
  <c r="AA83" i="7"/>
  <c r="AA78" i="7"/>
  <c r="AJ80" i="7"/>
  <c r="AI86" i="7"/>
  <c r="AA87" i="7"/>
  <c r="AB128" i="7"/>
  <c r="AJ136" i="7"/>
  <c r="AA74" i="7"/>
  <c r="AA48" i="7"/>
  <c r="AA43" i="7"/>
  <c r="AA39" i="7"/>
  <c r="AJ14" i="7"/>
  <c r="AJ22" i="7"/>
  <c r="AJ30" i="7"/>
  <c r="AJ38" i="7"/>
  <c r="AJ46" i="7"/>
  <c r="AJ54" i="7"/>
  <c r="AJ62" i="7"/>
  <c r="AJ70" i="7"/>
  <c r="AJ91" i="7"/>
  <c r="AA31" i="7"/>
  <c r="AA11" i="7"/>
  <c r="AJ7" i="7"/>
  <c r="AJ15" i="7"/>
  <c r="AJ23" i="7"/>
  <c r="AJ31" i="7"/>
  <c r="AJ39" i="7"/>
  <c r="AJ47" i="7"/>
  <c r="AJ55" i="7"/>
  <c r="AJ63" i="7"/>
  <c r="AJ71" i="7"/>
  <c r="AJ8" i="7"/>
  <c r="AJ16" i="7"/>
  <c r="AJ24" i="7"/>
  <c r="AJ32" i="7"/>
  <c r="AJ40" i="7"/>
  <c r="AJ48" i="7"/>
  <c r="AJ56" i="7"/>
  <c r="AJ64" i="7"/>
  <c r="AJ72" i="7"/>
  <c r="AA119" i="7"/>
  <c r="AA56" i="7"/>
  <c r="AA37" i="7"/>
  <c r="AJ9" i="7"/>
  <c r="AJ17" i="7"/>
  <c r="AJ25" i="7"/>
  <c r="AJ33" i="7"/>
  <c r="AJ41" i="7"/>
  <c r="AJ49" i="7"/>
  <c r="AJ57" i="7"/>
  <c r="AJ65" i="7"/>
  <c r="AJ73" i="7"/>
  <c r="AA63" i="7"/>
  <c r="AA60" i="7"/>
  <c r="AA55" i="7"/>
  <c r="AA46" i="7"/>
  <c r="AA29" i="7"/>
  <c r="AA15" i="7"/>
  <c r="AJ10" i="7"/>
  <c r="AJ18" i="7"/>
  <c r="AJ26" i="7"/>
  <c r="AJ34" i="7"/>
  <c r="AJ50" i="7"/>
  <c r="AJ58" i="7"/>
  <c r="AJ66" i="7"/>
  <c r="AJ74" i="7"/>
  <c r="AA138" i="7"/>
  <c r="AA67" i="7"/>
  <c r="AA35" i="7"/>
  <c r="AJ11" i="7"/>
  <c r="AJ19" i="7"/>
  <c r="AJ27" i="7"/>
  <c r="AJ35" i="7"/>
  <c r="AJ43" i="7"/>
  <c r="AJ51" i="7"/>
  <c r="AJ59" i="7"/>
  <c r="AJ67" i="7"/>
  <c r="AJ75" i="7"/>
  <c r="AA71" i="7"/>
  <c r="AA27" i="7"/>
  <c r="AJ12" i="7"/>
  <c r="AJ20" i="7"/>
  <c r="AJ28" i="7"/>
  <c r="AJ36" i="7"/>
  <c r="AJ44" i="7"/>
  <c r="AJ52" i="7"/>
  <c r="AJ60" i="7"/>
  <c r="AJ68" i="7"/>
  <c r="AA113" i="7"/>
  <c r="AA49" i="7"/>
  <c r="AA41" i="7"/>
  <c r="AJ13" i="7"/>
  <c r="AJ21" i="7"/>
  <c r="AJ29" i="7"/>
  <c r="AJ37" i="7"/>
  <c r="AJ45" i="7"/>
  <c r="AJ53" i="7"/>
  <c r="AJ61" i="7"/>
  <c r="AJ69" i="7"/>
  <c r="AA53" i="7"/>
  <c r="AA44" i="7"/>
  <c r="AA40" i="7"/>
  <c r="AA33" i="7"/>
  <c r="AA25" i="7"/>
  <c r="AA18" i="7"/>
  <c r="AA20" i="7"/>
  <c r="AA45" i="7"/>
  <c r="AA30" i="7"/>
  <c r="AA26" i="7"/>
  <c r="AA73" i="7"/>
  <c r="AA70" i="7"/>
  <c r="AA66" i="7"/>
  <c r="AA59" i="7"/>
  <c r="AA52" i="7"/>
  <c r="AA19" i="7"/>
  <c r="AA10" i="7"/>
  <c r="AA23" i="7"/>
  <c r="AA38" i="7"/>
  <c r="AA34" i="7"/>
  <c r="AJ119" i="7"/>
  <c r="AA72" i="7"/>
  <c r="AA69" i="7"/>
  <c r="AA65" i="7"/>
  <c r="AA62" i="7"/>
  <c r="AA58" i="7"/>
  <c r="AA51" i="7"/>
  <c r="AA24" i="7"/>
  <c r="AA14" i="7"/>
  <c r="AA9" i="7"/>
  <c r="AJ135" i="7"/>
  <c r="AJ115" i="7"/>
  <c r="AA47" i="7"/>
  <c r="AA22" i="7"/>
  <c r="AA17" i="7"/>
  <c r="AA13" i="7"/>
  <c r="AA50" i="7"/>
  <c r="AA75" i="7"/>
  <c r="AA68" i="7"/>
  <c r="AA64" i="7"/>
  <c r="AA61" i="7"/>
  <c r="AA57" i="7"/>
  <c r="AA54" i="7"/>
  <c r="AA36" i="7"/>
  <c r="AA32" i="7"/>
  <c r="AA28" i="7"/>
  <c r="AA16" i="7"/>
  <c r="AA8" i="7"/>
  <c r="AA21" i="7"/>
  <c r="AA12" i="7"/>
  <c r="AJ126" i="7"/>
  <c r="AJ99" i="7"/>
  <c r="AA105" i="7"/>
  <c r="AB106" i="7"/>
  <c r="AB93" i="7"/>
  <c r="AB124" i="7"/>
  <c r="AB130" i="7"/>
  <c r="AI103" i="7"/>
  <c r="AB129" i="7"/>
  <c r="AB107" i="7"/>
  <c r="AK120" i="7"/>
  <c r="AI130" i="7"/>
  <c r="AB113" i="7"/>
  <c r="AB120" i="7"/>
  <c r="BH139" i="7"/>
  <c r="BH111" i="7"/>
  <c r="AK8" i="7"/>
  <c r="AK76" i="7"/>
  <c r="AJ125" i="7"/>
  <c r="AJ130" i="7"/>
  <c r="AJ92" i="7"/>
  <c r="AJ98" i="7"/>
  <c r="AK89" i="7"/>
  <c r="AI111" i="7"/>
  <c r="AB102" i="7"/>
  <c r="AA128" i="7"/>
  <c r="AB84" i="7"/>
  <c r="AB100" i="7"/>
  <c r="AB86" i="7"/>
  <c r="AB108" i="7"/>
  <c r="AK80" i="7"/>
  <c r="AK111" i="7"/>
  <c r="AE81" i="2"/>
  <c r="AA109" i="7"/>
  <c r="AK130" i="7"/>
  <c r="AA79" i="7"/>
  <c r="C7" i="1"/>
  <c r="N19" i="2"/>
  <c r="G62" i="1"/>
  <c r="P36" i="1"/>
  <c r="K42" i="2"/>
  <c r="G70" i="1"/>
  <c r="S32" i="1"/>
  <c r="M101" i="7"/>
  <c r="G14" i="1"/>
  <c r="G57" i="1"/>
  <c r="J67" i="1"/>
  <c r="G32" i="1"/>
  <c r="G30" i="1"/>
  <c r="S49" i="1"/>
  <c r="H66" i="2"/>
  <c r="K48" i="2"/>
  <c r="P48" i="1"/>
  <c r="J74" i="1"/>
  <c r="P9" i="1"/>
  <c r="S37" i="1"/>
  <c r="Q63" i="2"/>
  <c r="Q64" i="2"/>
  <c r="M9" i="1"/>
  <c r="D87" i="1"/>
  <c r="S58" i="1"/>
  <c r="P66" i="1"/>
  <c r="P50" i="1"/>
  <c r="Q61" i="2"/>
  <c r="P57" i="1"/>
  <c r="M48" i="1"/>
  <c r="S33" i="1"/>
  <c r="J62" i="1"/>
  <c r="D70" i="1"/>
  <c r="Q31" i="2"/>
  <c r="Q74" i="2"/>
  <c r="N56" i="2"/>
  <c r="J64" i="1"/>
  <c r="P64" i="1"/>
  <c r="J19" i="1"/>
  <c r="S61" i="1"/>
  <c r="J32" i="1"/>
  <c r="K75" i="2"/>
  <c r="N43" i="2"/>
  <c r="H55" i="2"/>
  <c r="J44" i="1"/>
  <c r="J75" i="1"/>
  <c r="P69" i="1"/>
  <c r="P13" i="1"/>
  <c r="M50" i="1"/>
  <c r="D35" i="1"/>
  <c r="J36" i="1"/>
  <c r="M40" i="1"/>
  <c r="J13" i="1"/>
  <c r="N52" i="2"/>
  <c r="J54" i="1"/>
  <c r="S73" i="1"/>
  <c r="D22" i="1"/>
  <c r="P23" i="1"/>
  <c r="J71" i="1"/>
  <c r="N61" i="2"/>
  <c r="Q14" i="2"/>
  <c r="S26" i="1"/>
  <c r="G60" i="1"/>
  <c r="K59" i="2"/>
  <c r="Q50" i="2"/>
  <c r="Q25" i="2"/>
  <c r="K20" i="2"/>
  <c r="H11" i="2"/>
  <c r="P20" i="1"/>
  <c r="M41" i="1"/>
  <c r="M42" i="1"/>
  <c r="H26" i="2"/>
  <c r="K21" i="2"/>
  <c r="N41" i="2"/>
  <c r="N54" i="2"/>
  <c r="Q46" i="2"/>
  <c r="D93" i="7"/>
  <c r="P35" i="1"/>
  <c r="N32" i="2"/>
  <c r="H31" i="2"/>
  <c r="Q67" i="2"/>
  <c r="Q22" i="2"/>
  <c r="N37" i="2"/>
  <c r="M12" i="1"/>
  <c r="AG37" i="2"/>
  <c r="G38" i="1"/>
  <c r="M25" i="1"/>
  <c r="M38" i="1"/>
  <c r="D12" i="1"/>
  <c r="N49" i="2"/>
  <c r="Q10" i="2"/>
  <c r="N65" i="2"/>
  <c r="N31" i="2"/>
  <c r="Q9" i="2"/>
  <c r="H42" i="2"/>
  <c r="N33" i="2"/>
  <c r="O136" i="7"/>
  <c r="K81" i="7"/>
  <c r="G46" i="1"/>
  <c r="M55" i="1"/>
  <c r="P53" i="1"/>
  <c r="D59" i="1"/>
  <c r="Q62" i="2"/>
  <c r="AO103" i="7"/>
  <c r="M66" i="1"/>
  <c r="S57" i="1"/>
  <c r="H64" i="2"/>
  <c r="K18" i="2"/>
  <c r="N39" i="2"/>
  <c r="Q48" i="2"/>
  <c r="J15" i="1"/>
  <c r="H54" i="2"/>
  <c r="J8" i="1"/>
  <c r="S13" i="1"/>
  <c r="S29" i="1"/>
  <c r="P19" i="1"/>
  <c r="S23" i="1"/>
  <c r="S16" i="1"/>
  <c r="P47" i="1"/>
  <c r="P58" i="1"/>
  <c r="J17" i="1"/>
  <c r="S11" i="1"/>
  <c r="D134" i="7"/>
  <c r="P8" i="1"/>
  <c r="N8" i="1"/>
  <c r="D128" i="7"/>
  <c r="D86" i="7"/>
  <c r="F73" i="2"/>
  <c r="S65" i="1"/>
  <c r="S40" i="1"/>
  <c r="AQ114" i="7"/>
  <c r="AN114" i="7"/>
  <c r="M68" i="1"/>
  <c r="S35" i="1"/>
  <c r="C16" i="1"/>
  <c r="Q38" i="1"/>
  <c r="I73" i="2"/>
  <c r="P30" i="1"/>
  <c r="AQ119" i="7"/>
  <c r="AN119" i="7"/>
  <c r="S25" i="1"/>
  <c r="S46" i="1"/>
  <c r="J61" i="1"/>
  <c r="S20" i="1"/>
  <c r="H10" i="1"/>
  <c r="C75" i="2"/>
  <c r="P61" i="1"/>
  <c r="P15" i="1"/>
  <c r="D70" i="2"/>
  <c r="AQ116" i="7"/>
  <c r="AN116" i="7"/>
  <c r="M64" i="1"/>
  <c r="M37" i="1"/>
  <c r="S66" i="1"/>
  <c r="P56" i="1"/>
  <c r="J53" i="1"/>
  <c r="S41" i="1"/>
  <c r="S19" i="1"/>
  <c r="J43" i="1"/>
  <c r="J16" i="1"/>
  <c r="P34" i="1"/>
  <c r="S48" i="1"/>
  <c r="J26" i="1"/>
  <c r="C30" i="1"/>
  <c r="O81" i="7"/>
  <c r="J42" i="1"/>
  <c r="P51" i="1"/>
  <c r="D18" i="1"/>
  <c r="D51" i="1"/>
  <c r="D52" i="2"/>
  <c r="M8" i="1"/>
  <c r="J10" i="1"/>
  <c r="M72" i="1"/>
  <c r="J58" i="1"/>
  <c r="P71" i="1"/>
  <c r="J47" i="1"/>
  <c r="J7" i="1"/>
  <c r="C12" i="1"/>
  <c r="K134" i="7"/>
  <c r="J63" i="1"/>
  <c r="J52" i="1"/>
  <c r="S38" i="1"/>
  <c r="M22" i="1"/>
  <c r="M33" i="1"/>
  <c r="S54" i="1"/>
  <c r="J57" i="1"/>
  <c r="S24" i="1"/>
  <c r="J50" i="1"/>
  <c r="P74" i="1"/>
  <c r="M28" i="1"/>
  <c r="S52" i="1"/>
  <c r="J39" i="1"/>
  <c r="P49" i="1"/>
  <c r="M60" i="1"/>
  <c r="S15" i="1"/>
  <c r="Q15" i="1"/>
  <c r="H23" i="1"/>
  <c r="Z146" i="7"/>
  <c r="H47" i="2"/>
  <c r="J101" i="7"/>
  <c r="E17" i="1"/>
  <c r="D12" i="2"/>
  <c r="D35" i="2"/>
  <c r="AI8" i="2"/>
  <c r="AQ8" i="7"/>
  <c r="AI14" i="2"/>
  <c r="AQ14" i="7"/>
  <c r="AI16" i="2"/>
  <c r="AQ16" i="7"/>
  <c r="AI32" i="2"/>
  <c r="AQ32" i="7"/>
  <c r="AI44" i="2"/>
  <c r="AQ44" i="7"/>
  <c r="AI49" i="2"/>
  <c r="AQ49" i="7"/>
  <c r="AI48" i="2"/>
  <c r="AQ48" i="7"/>
  <c r="AI46" i="2"/>
  <c r="AQ46" i="7"/>
  <c r="AI53" i="2"/>
  <c r="AQ53" i="7"/>
  <c r="AI57" i="2"/>
  <c r="AQ57" i="7"/>
  <c r="AI59" i="2"/>
  <c r="AQ59" i="7"/>
  <c r="AI69" i="2"/>
  <c r="AQ69" i="7"/>
  <c r="AG33" i="2"/>
  <c r="AG13" i="2"/>
  <c r="C13" i="2"/>
  <c r="AG31" i="2"/>
  <c r="AG34" i="2"/>
  <c r="C24" i="2"/>
  <c r="AG26" i="2"/>
  <c r="AG38" i="2"/>
  <c r="H136" i="7"/>
  <c r="AG62" i="2"/>
  <c r="AG64" i="2"/>
  <c r="G43" i="1"/>
  <c r="C72" i="2"/>
  <c r="E15" i="1"/>
  <c r="G44" i="1"/>
  <c r="S7" i="1"/>
  <c r="G16" i="1"/>
  <c r="S9" i="1"/>
  <c r="G26" i="1"/>
  <c r="G48" i="1"/>
  <c r="C69" i="2"/>
  <c r="P81" i="7"/>
  <c r="N89" i="7"/>
  <c r="N92" i="7"/>
  <c r="S21" i="1"/>
  <c r="I94" i="7"/>
  <c r="I92" i="7"/>
  <c r="M110" i="7"/>
  <c r="I96" i="7"/>
  <c r="N18" i="1"/>
  <c r="M44" i="1"/>
  <c r="K44" i="1"/>
  <c r="AG16" i="2"/>
  <c r="J21" i="1"/>
  <c r="D59" i="2"/>
  <c r="AS115" i="7"/>
  <c r="AT116" i="7"/>
  <c r="AS116" i="7"/>
  <c r="AI67" i="2"/>
  <c r="AQ67" i="7"/>
  <c r="AI74" i="2"/>
  <c r="AQ74" i="7"/>
  <c r="AI7" i="2"/>
  <c r="AQ113" i="7"/>
  <c r="AI60" i="2"/>
  <c r="AQ60" i="7"/>
  <c r="AI64" i="2"/>
  <c r="AQ64" i="7"/>
  <c r="AG10" i="2"/>
  <c r="AG14" i="2"/>
  <c r="C18" i="2"/>
  <c r="AG21" i="2"/>
  <c r="AG29" i="2"/>
  <c r="AO116" i="7"/>
  <c r="C57" i="2"/>
  <c r="AG72" i="2"/>
  <c r="C45" i="2"/>
  <c r="AG52" i="2"/>
  <c r="G19" i="1"/>
  <c r="F71" i="2"/>
  <c r="AG53" i="2"/>
  <c r="C53" i="2"/>
  <c r="E67" i="2"/>
  <c r="E44" i="1"/>
  <c r="G56" i="1"/>
  <c r="J9" i="1"/>
  <c r="AG55" i="2"/>
  <c r="G52" i="1"/>
  <c r="G61" i="1"/>
  <c r="E26" i="1"/>
  <c r="AG69" i="2"/>
  <c r="G69" i="1"/>
  <c r="N72" i="2"/>
  <c r="L72" i="2"/>
  <c r="O132" i="7"/>
  <c r="G40" i="1"/>
  <c r="E67" i="1"/>
  <c r="G53" i="1"/>
  <c r="G21" i="1"/>
  <c r="G37" i="1"/>
  <c r="M82" i="7"/>
  <c r="M95" i="7"/>
  <c r="M90" i="7"/>
  <c r="G59" i="1"/>
  <c r="M133" i="7"/>
  <c r="G49" i="1"/>
  <c r="I137" i="7"/>
  <c r="H30" i="2"/>
  <c r="J94" i="7"/>
  <c r="J92" i="7"/>
  <c r="N110" i="7"/>
  <c r="J96" i="7"/>
  <c r="D126" i="7"/>
  <c r="D130" i="7"/>
  <c r="D91" i="7"/>
  <c r="D88" i="7"/>
  <c r="H66" i="1"/>
  <c r="D22" i="2"/>
  <c r="AO115" i="7"/>
  <c r="AS113" i="7"/>
  <c r="AI22" i="2"/>
  <c r="AQ22" i="7"/>
  <c r="AI25" i="2"/>
  <c r="AQ25" i="7"/>
  <c r="AI34" i="2"/>
  <c r="AQ34" i="7"/>
  <c r="AI36" i="2"/>
  <c r="AQ36" i="7"/>
  <c r="AI41" i="2"/>
  <c r="AQ41" i="7"/>
  <c r="AI47" i="2"/>
  <c r="AQ47" i="7"/>
  <c r="AI50" i="2"/>
  <c r="AQ50" i="7"/>
  <c r="AI55" i="2"/>
  <c r="AQ55" i="7"/>
  <c r="AI63" i="2"/>
  <c r="AQ63" i="7"/>
  <c r="AO93" i="7"/>
  <c r="I10" i="2"/>
  <c r="C22" i="2"/>
  <c r="C7" i="2"/>
  <c r="C76" i="2"/>
  <c r="C85" i="2"/>
  <c r="E17" i="2"/>
  <c r="AG46" i="2"/>
  <c r="AG25" i="2"/>
  <c r="AG47" i="2"/>
  <c r="AG73" i="2"/>
  <c r="AG67" i="2"/>
  <c r="I70" i="2"/>
  <c r="M39" i="1"/>
  <c r="S64" i="2"/>
  <c r="O68" i="2"/>
  <c r="G23" i="1"/>
  <c r="P27" i="1"/>
  <c r="S8" i="1"/>
  <c r="E40" i="1"/>
  <c r="G67" i="1"/>
  <c r="AJ133" i="7"/>
  <c r="N82" i="7"/>
  <c r="N95" i="7"/>
  <c r="N90" i="7"/>
  <c r="I84" i="7"/>
  <c r="I89" i="7"/>
  <c r="I90" i="7"/>
  <c r="M100" i="7"/>
  <c r="J135" i="7"/>
  <c r="K136" i="7"/>
  <c r="D96" i="7"/>
  <c r="D99" i="7"/>
  <c r="D18" i="2"/>
  <c r="D51" i="2"/>
  <c r="AI12" i="2"/>
  <c r="AQ12" i="7"/>
  <c r="AO113" i="7"/>
  <c r="AI18" i="2"/>
  <c r="AQ18" i="7"/>
  <c r="AI40" i="2"/>
  <c r="AQ40" i="7"/>
  <c r="AI58" i="2"/>
  <c r="AQ58" i="7"/>
  <c r="AI73" i="2"/>
  <c r="AQ73" i="7"/>
  <c r="AI66" i="2"/>
  <c r="AQ66" i="7"/>
  <c r="H115" i="7"/>
  <c r="AG23" i="2"/>
  <c r="AG27" i="2"/>
  <c r="C27" i="2"/>
  <c r="S33" i="2"/>
  <c r="AG17" i="2"/>
  <c r="AG50" i="2"/>
  <c r="AG12" i="2"/>
  <c r="S60" i="2"/>
  <c r="S67" i="2"/>
  <c r="G24" i="1"/>
  <c r="G27" i="1"/>
  <c r="G18" i="1"/>
  <c r="E33" i="1"/>
  <c r="J14" i="1"/>
  <c r="P17" i="1"/>
  <c r="G34" i="1"/>
  <c r="M31" i="1"/>
  <c r="E52" i="1"/>
  <c r="H51" i="2"/>
  <c r="F51" i="2"/>
  <c r="M7" i="1"/>
  <c r="G74" i="1"/>
  <c r="K138" i="7"/>
  <c r="G58" i="1"/>
  <c r="M138" i="7"/>
  <c r="G25" i="1"/>
  <c r="G42" i="1"/>
  <c r="M102" i="7"/>
  <c r="M97" i="7"/>
  <c r="M105" i="7"/>
  <c r="N60" i="1"/>
  <c r="K133" i="7"/>
  <c r="J84" i="7"/>
  <c r="J89" i="7"/>
  <c r="J90" i="7"/>
  <c r="N68" i="2"/>
  <c r="M14" i="1"/>
  <c r="J38" i="1"/>
  <c r="H38" i="1"/>
  <c r="D137" i="7"/>
  <c r="K137" i="7"/>
  <c r="K71" i="1"/>
  <c r="S64" i="1"/>
  <c r="Q64" i="1"/>
  <c r="AI52" i="2"/>
  <c r="AQ52" i="7"/>
  <c r="AI17" i="2"/>
  <c r="AQ17" i="7"/>
  <c r="AI26" i="2"/>
  <c r="AQ26" i="7"/>
  <c r="AI24" i="2"/>
  <c r="AQ24" i="7"/>
  <c r="AI27" i="2"/>
  <c r="AQ27" i="7"/>
  <c r="AI13" i="2"/>
  <c r="AQ13" i="7"/>
  <c r="AI35" i="2"/>
  <c r="AQ35" i="7"/>
  <c r="AI45" i="2"/>
  <c r="AQ45" i="7"/>
  <c r="AI56" i="2"/>
  <c r="AQ56" i="7"/>
  <c r="AI65" i="2"/>
  <c r="AQ65" i="7"/>
  <c r="AO87" i="7"/>
  <c r="AG8" i="2"/>
  <c r="AO119" i="7"/>
  <c r="E9" i="2"/>
  <c r="AG54" i="2"/>
  <c r="AG24" i="2"/>
  <c r="E40" i="2"/>
  <c r="AG75" i="2"/>
  <c r="H125" i="7"/>
  <c r="H130" i="7"/>
  <c r="AG35" i="2"/>
  <c r="AG28" i="2"/>
  <c r="C28" i="2"/>
  <c r="AG63" i="2"/>
  <c r="G63" i="1"/>
  <c r="N69" i="2"/>
  <c r="L69" i="2"/>
  <c r="G64" i="1"/>
  <c r="G73" i="1"/>
  <c r="G65" i="1"/>
  <c r="G66" i="1"/>
  <c r="I138" i="7"/>
  <c r="D132" i="7"/>
  <c r="P7" i="1"/>
  <c r="D81" i="7"/>
  <c r="N102" i="7"/>
  <c r="N97" i="7"/>
  <c r="N105" i="7"/>
  <c r="D133" i="7"/>
  <c r="G54" i="1"/>
  <c r="C54" i="1"/>
  <c r="O70" i="2"/>
  <c r="I102" i="7"/>
  <c r="I95" i="7"/>
  <c r="I107" i="7"/>
  <c r="M106" i="7"/>
  <c r="O135" i="7"/>
  <c r="M136" i="7"/>
  <c r="D87" i="7"/>
  <c r="D80" i="7"/>
  <c r="D97" i="7"/>
  <c r="M24" i="1"/>
  <c r="K24" i="1"/>
  <c r="K76" i="1"/>
  <c r="K85" i="1"/>
  <c r="S44" i="2"/>
  <c r="AQ115" i="7"/>
  <c r="AI23" i="2"/>
  <c r="AI9" i="2"/>
  <c r="AQ9" i="7"/>
  <c r="AI15" i="2"/>
  <c r="AQ15" i="7"/>
  <c r="AI30" i="2"/>
  <c r="AQ30" i="7"/>
  <c r="AI28" i="2"/>
  <c r="AQ28" i="7"/>
  <c r="AI39" i="2"/>
  <c r="AQ39" i="7"/>
  <c r="AI70" i="2"/>
  <c r="AQ70" i="7"/>
  <c r="AG19" i="2"/>
  <c r="AG9" i="2"/>
  <c r="C15" i="2"/>
  <c r="AG41" i="2"/>
  <c r="AG58" i="2"/>
  <c r="AG39" i="2"/>
  <c r="AG20" i="2"/>
  <c r="AG40" i="2"/>
  <c r="C49" i="2"/>
  <c r="AG51" i="2"/>
  <c r="AG66" i="2"/>
  <c r="E51" i="1"/>
  <c r="K72" i="2"/>
  <c r="I72" i="2"/>
  <c r="G7" i="1"/>
  <c r="E64" i="1"/>
  <c r="P11" i="1"/>
  <c r="AG71" i="2"/>
  <c r="G8" i="1"/>
  <c r="AG56" i="2"/>
  <c r="G36" i="1"/>
  <c r="I81" i="7"/>
  <c r="G20" i="1"/>
  <c r="N81" i="7"/>
  <c r="G29" i="1"/>
  <c r="M88" i="7"/>
  <c r="M91" i="7"/>
  <c r="M107" i="7"/>
  <c r="H20" i="1"/>
  <c r="G41" i="1"/>
  <c r="Q60" i="1"/>
  <c r="Q76" i="1"/>
  <c r="Q85" i="1"/>
  <c r="M137" i="7"/>
  <c r="J102" i="7"/>
  <c r="J95" i="7"/>
  <c r="J107" i="7"/>
  <c r="N106" i="7"/>
  <c r="S12" i="1"/>
  <c r="D109" i="7"/>
  <c r="D106" i="7"/>
  <c r="C76" i="1"/>
  <c r="C85" i="1"/>
  <c r="L73" i="2"/>
  <c r="E27" i="1"/>
  <c r="D43" i="2"/>
  <c r="AS99" i="7"/>
  <c r="AI19" i="2"/>
  <c r="AQ19" i="7"/>
  <c r="AI20" i="2"/>
  <c r="AQ20" i="7"/>
  <c r="AI31" i="2"/>
  <c r="AQ31" i="7"/>
  <c r="AI29" i="2"/>
  <c r="AQ29" i="7"/>
  <c r="AI51" i="2"/>
  <c r="AQ51" i="7"/>
  <c r="AI61" i="2"/>
  <c r="AQ61" i="7"/>
  <c r="AI43" i="2"/>
  <c r="AQ43" i="7"/>
  <c r="AI71" i="2"/>
  <c r="AQ71" i="7"/>
  <c r="AI68" i="2"/>
  <c r="AQ68" i="7"/>
  <c r="S15" i="2"/>
  <c r="AG43" i="2"/>
  <c r="AG36" i="2"/>
  <c r="AG65" i="2"/>
  <c r="E60" i="2"/>
  <c r="AG44" i="2"/>
  <c r="E9" i="1"/>
  <c r="G51" i="1"/>
  <c r="I50" i="2"/>
  <c r="E35" i="1"/>
  <c r="O73" i="2"/>
  <c r="G12" i="1"/>
  <c r="E43" i="1"/>
  <c r="E60" i="1"/>
  <c r="L75" i="2"/>
  <c r="G39" i="1"/>
  <c r="G68" i="1"/>
  <c r="E22" i="1"/>
  <c r="G10" i="1"/>
  <c r="AG68" i="2"/>
  <c r="M81" i="7"/>
  <c r="G11" i="1"/>
  <c r="N48" i="2"/>
  <c r="N88" i="7"/>
  <c r="N91" i="7"/>
  <c r="N107" i="7"/>
  <c r="P10" i="1"/>
  <c r="I88" i="7"/>
  <c r="I97" i="7"/>
  <c r="I86" i="7"/>
  <c r="I79" i="7"/>
  <c r="J73" i="1"/>
  <c r="H73" i="1"/>
  <c r="D138" i="7"/>
  <c r="T27" i="1"/>
  <c r="S27" i="2"/>
  <c r="D27" i="2"/>
  <c r="AS93" i="7"/>
  <c r="AI11" i="2"/>
  <c r="AQ11" i="7"/>
  <c r="AI10" i="2"/>
  <c r="AQ10" i="7"/>
  <c r="AI21" i="2"/>
  <c r="AQ21" i="7"/>
  <c r="AI33" i="2"/>
  <c r="AQ33" i="7"/>
  <c r="AI37" i="2"/>
  <c r="AQ37" i="7"/>
  <c r="AI62" i="2"/>
  <c r="AQ62" i="7"/>
  <c r="AI75" i="2"/>
  <c r="AQ75" i="7"/>
  <c r="AI54" i="2"/>
  <c r="AQ54" i="7"/>
  <c r="AI72" i="2"/>
  <c r="AQ72" i="7"/>
  <c r="H113" i="7"/>
  <c r="H120" i="7"/>
  <c r="H122" i="7"/>
  <c r="AG11" i="2"/>
  <c r="E33" i="2"/>
  <c r="AG18" i="2"/>
  <c r="AG7" i="2"/>
  <c r="C32" i="2"/>
  <c r="E26" i="2"/>
  <c r="AG30" i="2"/>
  <c r="AG48" i="2"/>
  <c r="AG60" i="2"/>
  <c r="AG70" i="2"/>
  <c r="G9" i="1"/>
  <c r="AG74" i="2"/>
  <c r="AG61" i="2"/>
  <c r="E64" i="2"/>
  <c r="G17" i="1"/>
  <c r="G75" i="1"/>
  <c r="N74" i="2"/>
  <c r="L74" i="2"/>
  <c r="G35" i="1"/>
  <c r="L66" i="2"/>
  <c r="G15" i="1"/>
  <c r="M18" i="1"/>
  <c r="G47" i="1"/>
  <c r="M74" i="1"/>
  <c r="M71" i="1"/>
  <c r="O71" i="2"/>
  <c r="P38" i="1"/>
  <c r="J25" i="1"/>
  <c r="E70" i="1"/>
  <c r="G31" i="1"/>
  <c r="G28" i="1"/>
  <c r="AG59" i="2"/>
  <c r="G33" i="1"/>
  <c r="G50" i="1"/>
  <c r="M84" i="7"/>
  <c r="M89" i="7"/>
  <c r="M92" i="7"/>
  <c r="I133" i="7"/>
  <c r="O133" i="7"/>
  <c r="H24" i="1"/>
  <c r="G45" i="1"/>
  <c r="O134" i="7"/>
  <c r="L135" i="7"/>
  <c r="J88" i="7"/>
  <c r="J86" i="7"/>
  <c r="H69" i="2"/>
  <c r="I135" i="7"/>
  <c r="D98" i="7"/>
  <c r="D103" i="7"/>
  <c r="D110" i="7"/>
  <c r="D105" i="7"/>
  <c r="N41" i="1"/>
  <c r="N28" i="1"/>
  <c r="I132" i="7"/>
  <c r="AB105" i="7"/>
  <c r="AA91" i="7"/>
  <c r="AB91" i="7"/>
  <c r="AA107" i="7"/>
  <c r="AA124" i="7"/>
  <c r="AA130" i="7"/>
  <c r="AA103" i="7"/>
  <c r="AB103" i="7"/>
  <c r="AJ101" i="7"/>
  <c r="AJ82" i="7"/>
  <c r="AJ114" i="7"/>
  <c r="AJ120" i="7"/>
  <c r="AJ81" i="7"/>
  <c r="AE80" i="2"/>
  <c r="AB136" i="7"/>
  <c r="AA80" i="7"/>
  <c r="AA111" i="7"/>
  <c r="AJ76" i="7"/>
  <c r="AE78" i="2"/>
  <c r="AA78" i="2"/>
  <c r="AU78" i="2"/>
  <c r="AB132" i="7"/>
  <c r="AD62" i="7"/>
  <c r="AJ137" i="7"/>
  <c r="AF80" i="1"/>
  <c r="AJ132" i="7"/>
  <c r="AF78" i="1"/>
  <c r="AJ138" i="7"/>
  <c r="AA115" i="7"/>
  <c r="AA133" i="7"/>
  <c r="BH141" i="7"/>
  <c r="BH144" i="7"/>
  <c r="AA7" i="7"/>
  <c r="AA76" i="7"/>
  <c r="AB135" i="7"/>
  <c r="AB101" i="7"/>
  <c r="AD75" i="7"/>
  <c r="AA101" i="7"/>
  <c r="AA136" i="7"/>
  <c r="AB78" i="1"/>
  <c r="AB7" i="7"/>
  <c r="AA114" i="7"/>
  <c r="AK122" i="7"/>
  <c r="AK141" i="7"/>
  <c r="AK144" i="7"/>
  <c r="AI122" i="7"/>
  <c r="AI141" i="7"/>
  <c r="AI144" i="7"/>
  <c r="AJ111" i="7"/>
  <c r="D71" i="1"/>
  <c r="D20" i="1"/>
  <c r="N104" i="7"/>
  <c r="D56" i="2"/>
  <c r="D71" i="2"/>
  <c r="D36" i="1"/>
  <c r="D20" i="2"/>
  <c r="D31" i="1"/>
  <c r="E12" i="1"/>
  <c r="D23" i="1"/>
  <c r="D36" i="2"/>
  <c r="P86" i="7"/>
  <c r="D46" i="1"/>
  <c r="E88" i="1"/>
  <c r="D42" i="1"/>
  <c r="D88" i="1"/>
  <c r="D31" i="2"/>
  <c r="AS87" i="7"/>
  <c r="D23" i="2"/>
  <c r="P108" i="7"/>
  <c r="D46" i="2"/>
  <c r="S46" i="2"/>
  <c r="D42" i="2"/>
  <c r="S42" i="2"/>
  <c r="D61" i="1"/>
  <c r="D14" i="1"/>
  <c r="D48" i="1"/>
  <c r="D61" i="2"/>
  <c r="D14" i="2"/>
  <c r="L94" i="7"/>
  <c r="D62" i="1"/>
  <c r="D13" i="1"/>
  <c r="D28" i="1"/>
  <c r="D48" i="2"/>
  <c r="D62" i="2"/>
  <c r="D13" i="2"/>
  <c r="D32" i="1"/>
  <c r="D28" i="2"/>
  <c r="D74" i="1"/>
  <c r="D19" i="1"/>
  <c r="D32" i="2"/>
  <c r="D74" i="2"/>
  <c r="D56" i="1"/>
  <c r="D19" i="2"/>
  <c r="AC96" i="7"/>
  <c r="D8" i="1"/>
  <c r="E18" i="1"/>
  <c r="H76" i="1"/>
  <c r="H85" i="1"/>
  <c r="AI38" i="2"/>
  <c r="AQ38" i="7"/>
  <c r="E44" i="2"/>
  <c r="I134" i="7"/>
  <c r="D58" i="1"/>
  <c r="D55" i="2"/>
  <c r="D63" i="2"/>
  <c r="AS103" i="7"/>
  <c r="AS106" i="7"/>
  <c r="J138" i="7"/>
  <c r="E59" i="1"/>
  <c r="L103" i="7"/>
  <c r="D72" i="1"/>
  <c r="I80" i="7"/>
  <c r="D39" i="2"/>
  <c r="N135" i="7"/>
  <c r="K103" i="7"/>
  <c r="D10" i="2"/>
  <c r="D57" i="2"/>
  <c r="S57" i="2"/>
  <c r="L93" i="7"/>
  <c r="D55" i="1"/>
  <c r="J106" i="7"/>
  <c r="D39" i="1"/>
  <c r="D75" i="2"/>
  <c r="D11" i="2"/>
  <c r="D63" i="1"/>
  <c r="D24" i="1"/>
  <c r="M80" i="7"/>
  <c r="D8" i="2"/>
  <c r="S8" i="2"/>
  <c r="D72" i="2"/>
  <c r="D58" i="2"/>
  <c r="H73" i="2"/>
  <c r="M99" i="7"/>
  <c r="D65" i="1"/>
  <c r="D24" i="2"/>
  <c r="D25" i="1"/>
  <c r="N80" i="7"/>
  <c r="D136" i="7"/>
  <c r="D68" i="1"/>
  <c r="AT114" i="7"/>
  <c r="AS114" i="7"/>
  <c r="D50" i="1"/>
  <c r="D29" i="1"/>
  <c r="N99" i="7"/>
  <c r="D65" i="2"/>
  <c r="J23" i="1"/>
  <c r="D25" i="2"/>
  <c r="D66" i="1"/>
  <c r="I110" i="7"/>
  <c r="D135" i="7"/>
  <c r="D68" i="2"/>
  <c r="AO114" i="7"/>
  <c r="AO120" i="7"/>
  <c r="D41" i="1"/>
  <c r="D50" i="2"/>
  <c r="D29" i="2"/>
  <c r="D49" i="1"/>
  <c r="I99" i="7"/>
  <c r="D34" i="1"/>
  <c r="D66" i="2"/>
  <c r="J110" i="7"/>
  <c r="D7" i="1"/>
  <c r="K87" i="7"/>
  <c r="D41" i="2"/>
  <c r="D49" i="2"/>
  <c r="AS120" i="7"/>
  <c r="J99" i="7"/>
  <c r="D34" i="2"/>
  <c r="M135" i="7"/>
  <c r="D7" i="2"/>
  <c r="AS119" i="7"/>
  <c r="K73" i="2"/>
  <c r="D47" i="1"/>
  <c r="D10" i="1"/>
  <c r="D57" i="1"/>
  <c r="K93" i="7"/>
  <c r="I106" i="7"/>
  <c r="M134" i="7"/>
  <c r="L81" i="7"/>
  <c r="D75" i="1"/>
  <c r="D11" i="1"/>
  <c r="D47" i="2"/>
  <c r="P101" i="7"/>
  <c r="AU92" i="7"/>
  <c r="J137" i="7"/>
  <c r="AU110" i="7"/>
  <c r="AU90" i="7"/>
  <c r="N137" i="7"/>
  <c r="AU87" i="7"/>
  <c r="N84" i="7"/>
  <c r="D145" i="7"/>
  <c r="O138" i="7"/>
  <c r="AS104" i="7"/>
  <c r="N134" i="7"/>
  <c r="AD18" i="7"/>
  <c r="P28" i="1"/>
  <c r="J79" i="7"/>
  <c r="J24" i="1"/>
  <c r="AO101" i="7"/>
  <c r="R33" i="2"/>
  <c r="K50" i="2"/>
  <c r="AO99" i="7"/>
  <c r="S43" i="2"/>
  <c r="AS89" i="7"/>
  <c r="AQ23" i="7"/>
  <c r="K132" i="7"/>
  <c r="K139" i="7"/>
  <c r="L137" i="7"/>
  <c r="AS82" i="7"/>
  <c r="M76" i="1"/>
  <c r="M85" i="1"/>
  <c r="AQ90" i="7"/>
  <c r="P132" i="7"/>
  <c r="AO86" i="7"/>
  <c r="AQ87" i="7"/>
  <c r="AS97" i="7"/>
  <c r="D53" i="2"/>
  <c r="T70" i="1"/>
  <c r="X52" i="1"/>
  <c r="R67" i="2"/>
  <c r="I82" i="7"/>
  <c r="AG45" i="2"/>
  <c r="D21" i="1"/>
  <c r="D84" i="7"/>
  <c r="AO106" i="7"/>
  <c r="AO95" i="7"/>
  <c r="D73" i="1"/>
  <c r="S12" i="2"/>
  <c r="I78" i="7"/>
  <c r="M79" i="7"/>
  <c r="AO91" i="7"/>
  <c r="AS110" i="7"/>
  <c r="S60" i="1"/>
  <c r="J20" i="1"/>
  <c r="N136" i="7"/>
  <c r="R44" i="2"/>
  <c r="AS90" i="7"/>
  <c r="AS108" i="7"/>
  <c r="S14" i="1"/>
  <c r="AO110" i="7"/>
  <c r="AQ102" i="7"/>
  <c r="AS95" i="7"/>
  <c r="D69" i="1"/>
  <c r="O137" i="7"/>
  <c r="M132" i="7"/>
  <c r="M139" i="7"/>
  <c r="L133" i="7"/>
  <c r="L134" i="7"/>
  <c r="J132" i="7"/>
  <c r="T33" i="1"/>
  <c r="E18" i="2"/>
  <c r="O78" i="7"/>
  <c r="R17" i="2"/>
  <c r="AI42" i="2"/>
  <c r="AQ42" i="7"/>
  <c r="AW116" i="7"/>
  <c r="BJ116" i="7"/>
  <c r="BL116" i="7"/>
  <c r="AU116" i="7"/>
  <c r="AQ86" i="7"/>
  <c r="D21" i="2"/>
  <c r="T15" i="1"/>
  <c r="T12" i="1"/>
  <c r="AS94" i="7"/>
  <c r="D73" i="2"/>
  <c r="R64" i="2"/>
  <c r="R26" i="2"/>
  <c r="D45" i="1"/>
  <c r="T43" i="1"/>
  <c r="P41" i="1"/>
  <c r="O79" i="7"/>
  <c r="D45" i="2"/>
  <c r="X27" i="1"/>
  <c r="N78" i="7"/>
  <c r="T9" i="1"/>
  <c r="R60" i="2"/>
  <c r="AO100" i="7"/>
  <c r="AO79" i="7"/>
  <c r="AQ91" i="7"/>
  <c r="AS80" i="7"/>
  <c r="P135" i="7"/>
  <c r="AQ97" i="7"/>
  <c r="AQ110" i="7"/>
  <c r="AO109" i="7"/>
  <c r="D69" i="2"/>
  <c r="I136" i="7"/>
  <c r="AO97" i="7"/>
  <c r="AS105" i="7"/>
  <c r="AQ106" i="7"/>
  <c r="S18" i="2"/>
  <c r="T22" i="1"/>
  <c r="D94" i="7"/>
  <c r="AS98" i="7"/>
  <c r="H71" i="2"/>
  <c r="H138" i="7"/>
  <c r="X12" i="1"/>
  <c r="AG76" i="2"/>
  <c r="AG85" i="2"/>
  <c r="AS79" i="7"/>
  <c r="D16" i="1"/>
  <c r="N75" i="2"/>
  <c r="AO89" i="7"/>
  <c r="M78" i="7"/>
  <c r="AQ96" i="7"/>
  <c r="AS109" i="7"/>
  <c r="R40" i="2"/>
  <c r="D54" i="1"/>
  <c r="P60" i="1"/>
  <c r="AQ94" i="7"/>
  <c r="AQ82" i="7"/>
  <c r="AQ100" i="7"/>
  <c r="Q68" i="2"/>
  <c r="AQ7" i="7"/>
  <c r="AQ76" i="7"/>
  <c r="AI76" i="2"/>
  <c r="AI85" i="2"/>
  <c r="AO104" i="7"/>
  <c r="AO98" i="7"/>
  <c r="M94" i="7"/>
  <c r="Q71" i="2"/>
  <c r="N94" i="7"/>
  <c r="N132" i="7"/>
  <c r="AO78" i="7"/>
  <c r="AS86" i="7"/>
  <c r="D16" i="2"/>
  <c r="T26" i="1"/>
  <c r="O83" i="7"/>
  <c r="T35" i="1"/>
  <c r="AG32" i="2"/>
  <c r="AS92" i="7"/>
  <c r="D30" i="1"/>
  <c r="AG49" i="2"/>
  <c r="O87" i="7"/>
  <c r="R9" i="2"/>
  <c r="AQ78" i="7"/>
  <c r="D54" i="2"/>
  <c r="K83" i="7"/>
  <c r="AO96" i="7"/>
  <c r="AS107" i="7"/>
  <c r="AQ83" i="7"/>
  <c r="E59" i="2"/>
  <c r="O103" i="7"/>
  <c r="T59" i="1"/>
  <c r="D78" i="7"/>
  <c r="J81" i="7"/>
  <c r="J97" i="7"/>
  <c r="AS84" i="7"/>
  <c r="Q73" i="2"/>
  <c r="AO102" i="7"/>
  <c r="AQ108" i="7"/>
  <c r="D30" i="2"/>
  <c r="T64" i="1"/>
  <c r="G76" i="1"/>
  <c r="G85" i="1"/>
  <c r="D82" i="7"/>
  <c r="AQ80" i="7"/>
  <c r="Q70" i="2"/>
  <c r="AO81" i="7"/>
  <c r="AQ84" i="7"/>
  <c r="D38" i="1"/>
  <c r="L136" i="7"/>
  <c r="N133" i="7"/>
  <c r="AQ98" i="7"/>
  <c r="E51" i="2"/>
  <c r="H137" i="7"/>
  <c r="P134" i="7"/>
  <c r="K101" i="7"/>
  <c r="E22" i="2"/>
  <c r="J66" i="1"/>
  <c r="O139" i="7"/>
  <c r="AG15" i="2"/>
  <c r="AO84" i="7"/>
  <c r="AT115" i="7"/>
  <c r="N76" i="1"/>
  <c r="N85" i="1"/>
  <c r="P103" i="7"/>
  <c r="P133" i="7"/>
  <c r="E15" i="2"/>
  <c r="AO92" i="7"/>
  <c r="AQ104" i="7"/>
  <c r="AQ103" i="7"/>
  <c r="AS83" i="7"/>
  <c r="AS78" i="7"/>
  <c r="M83" i="7"/>
  <c r="AQ105" i="7"/>
  <c r="E27" i="2"/>
  <c r="AQ109" i="7"/>
  <c r="J134" i="7"/>
  <c r="H132" i="7"/>
  <c r="H135" i="7"/>
  <c r="AO105" i="7"/>
  <c r="AQ107" i="7"/>
  <c r="AQ95" i="7"/>
  <c r="AQ93" i="7"/>
  <c r="AQ99" i="7"/>
  <c r="C87" i="1"/>
  <c r="D38" i="2"/>
  <c r="AQ88" i="7"/>
  <c r="AU113" i="7"/>
  <c r="S51" i="2"/>
  <c r="O93" i="7"/>
  <c r="T40" i="1"/>
  <c r="K70" i="2"/>
  <c r="AO108" i="7"/>
  <c r="AS100" i="7"/>
  <c r="AU115" i="7"/>
  <c r="S22" i="2"/>
  <c r="T67" i="1"/>
  <c r="AG57" i="2"/>
  <c r="AQ120" i="7"/>
  <c r="D37" i="1"/>
  <c r="L138" i="7"/>
  <c r="P18" i="1"/>
  <c r="P136" i="7"/>
  <c r="T51" i="1"/>
  <c r="R15" i="2"/>
  <c r="E35" i="2"/>
  <c r="T17" i="1"/>
  <c r="I139" i="7"/>
  <c r="L132" i="7"/>
  <c r="L139" i="7"/>
  <c r="N66" i="2"/>
  <c r="K79" i="7"/>
  <c r="K111" i="7"/>
  <c r="K122" i="7"/>
  <c r="E43" i="2"/>
  <c r="N73" i="2"/>
  <c r="D79" i="7"/>
  <c r="AS96" i="7"/>
  <c r="N100" i="7"/>
  <c r="H134" i="7"/>
  <c r="P93" i="7"/>
  <c r="K10" i="2"/>
  <c r="AO90" i="7"/>
  <c r="AT113" i="7"/>
  <c r="AS102" i="7"/>
  <c r="D53" i="1"/>
  <c r="T52" i="1"/>
  <c r="AO88" i="7"/>
  <c r="AS91" i="7"/>
  <c r="D37" i="2"/>
  <c r="D83" i="7"/>
  <c r="Y51" i="1"/>
  <c r="X51" i="1"/>
  <c r="AO107" i="7"/>
  <c r="AG22" i="2"/>
  <c r="AQ92" i="7"/>
  <c r="AQ89" i="7"/>
  <c r="AQ79" i="7"/>
  <c r="S35" i="2"/>
  <c r="E12" i="2"/>
  <c r="AD78" i="1"/>
  <c r="AF82" i="1"/>
  <c r="AC59" i="7"/>
  <c r="AA139" i="7"/>
  <c r="AC63" i="7"/>
  <c r="AJ122" i="7"/>
  <c r="AE82" i="2"/>
  <c r="AA120" i="7"/>
  <c r="AA122" i="7"/>
  <c r="AC103" i="7"/>
  <c r="AA88" i="7"/>
  <c r="AJ139" i="7"/>
  <c r="AC95" i="7"/>
  <c r="AC101" i="7"/>
  <c r="AC29" i="7"/>
  <c r="AC137" i="7"/>
  <c r="AC8" i="7"/>
  <c r="AC45" i="7"/>
  <c r="AC22" i="7"/>
  <c r="AE78" i="1"/>
  <c r="AC14" i="7"/>
  <c r="AC129" i="7"/>
  <c r="AD54" i="7"/>
  <c r="E48" i="1"/>
  <c r="E46" i="2"/>
  <c r="E20" i="2"/>
  <c r="E71" i="2"/>
  <c r="S76" i="1"/>
  <c r="S85" i="1"/>
  <c r="E28" i="1"/>
  <c r="E13" i="1"/>
  <c r="S61" i="2"/>
  <c r="E42" i="1"/>
  <c r="E46" i="1"/>
  <c r="S71" i="2"/>
  <c r="S11" i="2"/>
  <c r="S75" i="2"/>
  <c r="E19" i="2"/>
  <c r="E32" i="1"/>
  <c r="S48" i="2"/>
  <c r="E61" i="2"/>
  <c r="S34" i="2"/>
  <c r="E56" i="1"/>
  <c r="E19" i="1"/>
  <c r="E62" i="2"/>
  <c r="S23" i="2"/>
  <c r="E23" i="2"/>
  <c r="E36" i="2"/>
  <c r="P76" i="1"/>
  <c r="P85" i="1"/>
  <c r="S50" i="2"/>
  <c r="S63" i="2"/>
  <c r="E74" i="1"/>
  <c r="E14" i="1"/>
  <c r="E61" i="1"/>
  <c r="E42" i="2"/>
  <c r="E23" i="1"/>
  <c r="E31" i="1"/>
  <c r="S56" i="2"/>
  <c r="S32" i="2"/>
  <c r="S13" i="2"/>
  <c r="S31" i="2"/>
  <c r="E20" i="1"/>
  <c r="S28" i="2"/>
  <c r="E48" i="2"/>
  <c r="E31" i="2"/>
  <c r="S36" i="2"/>
  <c r="E71" i="1"/>
  <c r="D139" i="7"/>
  <c r="E74" i="2"/>
  <c r="E62" i="1"/>
  <c r="S20" i="2"/>
  <c r="E36" i="1"/>
  <c r="E56" i="2"/>
  <c r="AC84" i="7"/>
  <c r="AD21" i="7"/>
  <c r="AD74" i="7"/>
  <c r="S59" i="2"/>
  <c r="C90" i="1"/>
  <c r="C91" i="1"/>
  <c r="AU84" i="7"/>
  <c r="E65" i="2"/>
  <c r="J80" i="7"/>
  <c r="AT119" i="7"/>
  <c r="E41" i="2"/>
  <c r="E49" i="1"/>
  <c r="E41" i="1"/>
  <c r="E52" i="2"/>
  <c r="S58" i="2"/>
  <c r="E55" i="1"/>
  <c r="N101" i="7"/>
  <c r="E25" i="1"/>
  <c r="E58" i="2"/>
  <c r="E55" i="2"/>
  <c r="K141" i="7"/>
  <c r="I111" i="7"/>
  <c r="I122" i="7"/>
  <c r="E47" i="1"/>
  <c r="E34" i="2"/>
  <c r="S66" i="2"/>
  <c r="E65" i="1"/>
  <c r="E8" i="2"/>
  <c r="E39" i="2"/>
  <c r="E63" i="2"/>
  <c r="E49" i="2"/>
  <c r="AU107" i="7"/>
  <c r="E10" i="1"/>
  <c r="E7" i="2"/>
  <c r="E76" i="2"/>
  <c r="E85" i="2"/>
  <c r="E66" i="2"/>
  <c r="E34" i="1"/>
  <c r="S65" i="2"/>
  <c r="E10" i="2"/>
  <c r="AU114" i="7"/>
  <c r="E50" i="2"/>
  <c r="E66" i="1"/>
  <c r="E24" i="2"/>
  <c r="S55" i="2"/>
  <c r="E11" i="2"/>
  <c r="E39" i="1"/>
  <c r="AU99" i="7"/>
  <c r="L87" i="7"/>
  <c r="E7" i="1"/>
  <c r="S68" i="2"/>
  <c r="E29" i="1"/>
  <c r="S70" i="2"/>
  <c r="E75" i="1"/>
  <c r="AC136" i="7"/>
  <c r="E11" i="1"/>
  <c r="S7" i="2"/>
  <c r="S25" i="2"/>
  <c r="E50" i="1"/>
  <c r="E24" i="1"/>
  <c r="E75" i="2"/>
  <c r="S10" i="2"/>
  <c r="E70" i="2"/>
  <c r="E58" i="1"/>
  <c r="AT120" i="7"/>
  <c r="E57" i="2"/>
  <c r="E47" i="2"/>
  <c r="E57" i="1"/>
  <c r="AS88" i="7"/>
  <c r="S49" i="2"/>
  <c r="S41" i="2"/>
  <c r="E68" i="2"/>
  <c r="S52" i="2"/>
  <c r="E68" i="1"/>
  <c r="S72" i="2"/>
  <c r="E63" i="1"/>
  <c r="E72" i="1"/>
  <c r="E8" i="1"/>
  <c r="H90" i="1"/>
  <c r="H91" i="1"/>
  <c r="Z12" i="1"/>
  <c r="AT80" i="7"/>
  <c r="Z27" i="1"/>
  <c r="Z52" i="1"/>
  <c r="AD57" i="7"/>
  <c r="S37" i="2"/>
  <c r="Q90" i="1"/>
  <c r="Q91" i="1"/>
  <c r="E30" i="2"/>
  <c r="E16" i="2"/>
  <c r="X18" i="1"/>
  <c r="E45" i="1"/>
  <c r="AT99" i="7"/>
  <c r="E73" i="2"/>
  <c r="AT92" i="7"/>
  <c r="J78" i="7"/>
  <c r="AT97" i="7"/>
  <c r="K90" i="1"/>
  <c r="K91" i="1"/>
  <c r="AU82" i="7"/>
  <c r="AT104" i="7"/>
  <c r="AT98" i="7"/>
  <c r="AU120" i="7"/>
  <c r="S30" i="2"/>
  <c r="C87" i="2"/>
  <c r="AO94" i="7"/>
  <c r="AT96" i="7"/>
  <c r="S16" i="2"/>
  <c r="J136" i="7"/>
  <c r="M111" i="7"/>
  <c r="M122" i="7"/>
  <c r="M141" i="7"/>
  <c r="X64" i="2"/>
  <c r="W64" i="2"/>
  <c r="S73" i="2"/>
  <c r="E21" i="2"/>
  <c r="X17" i="2"/>
  <c r="W17" i="2"/>
  <c r="E21" i="1"/>
  <c r="X67" i="2"/>
  <c r="W67" i="2"/>
  <c r="AT78" i="7"/>
  <c r="N138" i="7"/>
  <c r="L101" i="7"/>
  <c r="E37" i="1"/>
  <c r="Y67" i="1"/>
  <c r="X67" i="1"/>
  <c r="L83" i="7"/>
  <c r="AX113" i="7"/>
  <c r="D111" i="7"/>
  <c r="D122" i="7"/>
  <c r="D141" i="7"/>
  <c r="AT90" i="7"/>
  <c r="N139" i="7"/>
  <c r="N79" i="7"/>
  <c r="Y15" i="1"/>
  <c r="X15" i="1"/>
  <c r="Y33" i="1"/>
  <c r="X33" i="1"/>
  <c r="E73" i="1"/>
  <c r="P137" i="7"/>
  <c r="L79" i="7"/>
  <c r="L111" i="7"/>
  <c r="L122" i="7"/>
  <c r="L141" i="7"/>
  <c r="AD19" i="7"/>
  <c r="AT110" i="7"/>
  <c r="AT84" i="7"/>
  <c r="Y35" i="1"/>
  <c r="X35" i="1"/>
  <c r="X40" i="2"/>
  <c r="W40" i="2"/>
  <c r="R49" i="2"/>
  <c r="T66" i="1"/>
  <c r="W26" i="2"/>
  <c r="X26" i="2"/>
  <c r="AT89" i="7"/>
  <c r="S21" i="2"/>
  <c r="O111" i="7"/>
  <c r="O122" i="7"/>
  <c r="O141" i="7"/>
  <c r="AD66" i="7"/>
  <c r="R43" i="2"/>
  <c r="Y17" i="1"/>
  <c r="X17" i="1"/>
  <c r="R35" i="2"/>
  <c r="AW115" i="7"/>
  <c r="AT88" i="7"/>
  <c r="R57" i="2"/>
  <c r="P83" i="7"/>
  <c r="AT100" i="7"/>
  <c r="P79" i="7"/>
  <c r="AT86" i="7"/>
  <c r="T60" i="1"/>
  <c r="T24" i="1"/>
  <c r="Y66" i="1"/>
  <c r="X66" i="1"/>
  <c r="Y22" i="1"/>
  <c r="X22" i="1"/>
  <c r="X60" i="2"/>
  <c r="W60" i="2"/>
  <c r="Y27" i="1"/>
  <c r="E45" i="2"/>
  <c r="AT79" i="7"/>
  <c r="AV116" i="7"/>
  <c r="R18" i="2"/>
  <c r="E69" i="1"/>
  <c r="P138" i="7"/>
  <c r="E53" i="1"/>
  <c r="AT91" i="7"/>
  <c r="I90" i="2"/>
  <c r="I91" i="2"/>
  <c r="N83" i="7"/>
  <c r="W15" i="2"/>
  <c r="T44" i="1"/>
  <c r="AV115" i="7"/>
  <c r="AO82" i="7"/>
  <c r="AT87" i="7"/>
  <c r="R51" i="2"/>
  <c r="Y64" i="1"/>
  <c r="X64" i="1"/>
  <c r="E54" i="2"/>
  <c r="AI87" i="2"/>
  <c r="AT106" i="7"/>
  <c r="Y12" i="1"/>
  <c r="J82" i="7"/>
  <c r="AO80" i="7"/>
  <c r="AG87" i="2"/>
  <c r="E69" i="2"/>
  <c r="Y9" i="1"/>
  <c r="X9" i="1"/>
  <c r="N111" i="7"/>
  <c r="N122" i="7"/>
  <c r="N141" i="7"/>
  <c r="AU93" i="7"/>
  <c r="J76" i="1"/>
  <c r="J85" i="1"/>
  <c r="F90" i="2"/>
  <c r="F91" i="2"/>
  <c r="Y52" i="1"/>
  <c r="E53" i="2"/>
  <c r="AT102" i="7"/>
  <c r="X33" i="2"/>
  <c r="W33" i="2"/>
  <c r="R12" i="2"/>
  <c r="AW90" i="7"/>
  <c r="BJ90" i="7"/>
  <c r="BL90" i="7"/>
  <c r="AT107" i="7"/>
  <c r="J133" i="7"/>
  <c r="R22" i="2"/>
  <c r="AU103" i="7"/>
  <c r="E38" i="1"/>
  <c r="Y59" i="1"/>
  <c r="X59" i="1"/>
  <c r="S54" i="2"/>
  <c r="AQ111" i="7"/>
  <c r="AQ122" i="7"/>
  <c r="AQ141" i="7"/>
  <c r="X9" i="2"/>
  <c r="W9" i="2"/>
  <c r="AT94" i="7"/>
  <c r="AU89" i="7"/>
  <c r="P78" i="7"/>
  <c r="P111" i="7"/>
  <c r="P122" i="7"/>
  <c r="E54" i="1"/>
  <c r="E16" i="1"/>
  <c r="S69" i="2"/>
  <c r="N90" i="1"/>
  <c r="N91" i="1"/>
  <c r="W44" i="2"/>
  <c r="I141" i="7"/>
  <c r="S53" i="2"/>
  <c r="H133" i="7"/>
  <c r="H139" i="7"/>
  <c r="H141" i="7"/>
  <c r="E145" i="7"/>
  <c r="D146" i="7"/>
  <c r="AG42" i="2"/>
  <c r="E37" i="2"/>
  <c r="AT109" i="7"/>
  <c r="M90" i="1"/>
  <c r="AW110" i="7"/>
  <c r="BJ110" i="7"/>
  <c r="BL110" i="7"/>
  <c r="Y40" i="1"/>
  <c r="X40" i="1"/>
  <c r="E38" i="2"/>
  <c r="AT108" i="7"/>
  <c r="R27" i="2"/>
  <c r="AT83" i="7"/>
  <c r="P87" i="7"/>
  <c r="R59" i="2"/>
  <c r="AT103" i="7"/>
  <c r="E30" i="1"/>
  <c r="Y26" i="1"/>
  <c r="X26" i="1"/>
  <c r="T18" i="1"/>
  <c r="AT105" i="7"/>
  <c r="R71" i="2"/>
  <c r="AT95" i="7"/>
  <c r="Y43" i="1"/>
  <c r="X43" i="1"/>
  <c r="AT82" i="7"/>
  <c r="Y70" i="1"/>
  <c r="X70" i="1"/>
  <c r="P139" i="7"/>
  <c r="M91" i="1"/>
  <c r="AT93" i="7"/>
  <c r="AJ141" i="7"/>
  <c r="AJ144" i="7"/>
  <c r="AB80" i="7"/>
  <c r="AB111" i="7"/>
  <c r="AA82" i="2"/>
  <c r="AU82" i="2"/>
  <c r="AD71" i="7"/>
  <c r="AD73" i="7"/>
  <c r="AB82" i="1"/>
  <c r="AB138" i="7"/>
  <c r="AB139" i="7"/>
  <c r="AD13" i="7"/>
  <c r="AD125" i="7"/>
  <c r="AD39" i="7"/>
  <c r="AD22" i="7"/>
  <c r="AD28" i="7"/>
  <c r="AD58" i="7"/>
  <c r="AA141" i="7"/>
  <c r="AD16" i="7"/>
  <c r="AD14" i="7"/>
  <c r="AD128" i="7"/>
  <c r="AD12" i="7"/>
  <c r="AD44" i="7"/>
  <c r="AD50" i="7"/>
  <c r="AC61" i="7"/>
  <c r="AC64" i="7"/>
  <c r="AC46" i="7"/>
  <c r="AC39" i="7"/>
  <c r="AC78" i="2"/>
  <c r="AC40" i="7"/>
  <c r="AC38" i="7"/>
  <c r="AC36" i="7"/>
  <c r="AC69" i="7"/>
  <c r="AC68" i="7"/>
  <c r="AC48" i="7"/>
  <c r="AD82" i="7"/>
  <c r="AD34" i="7"/>
  <c r="AC41" i="7"/>
  <c r="AD53" i="7"/>
  <c r="AD72" i="7"/>
  <c r="AD9" i="7"/>
  <c r="AD56" i="7"/>
  <c r="AD51" i="7"/>
  <c r="AD68" i="7"/>
  <c r="AD17" i="7"/>
  <c r="AA143" i="7"/>
  <c r="AD25" i="7"/>
  <c r="AD41" i="7"/>
  <c r="AD138" i="7"/>
  <c r="AC134" i="7"/>
  <c r="AC128" i="7"/>
  <c r="AC97" i="7"/>
  <c r="AC43" i="7"/>
  <c r="AC16" i="7"/>
  <c r="AD30" i="7"/>
  <c r="AC49" i="7"/>
  <c r="AC37" i="7"/>
  <c r="AC23" i="7"/>
  <c r="AC24" i="7"/>
  <c r="AC115" i="7"/>
  <c r="AC47" i="7"/>
  <c r="AC60" i="7"/>
  <c r="AC106" i="7"/>
  <c r="AC99" i="7"/>
  <c r="AC10" i="7"/>
  <c r="AC70" i="7"/>
  <c r="AC107" i="7"/>
  <c r="AC65" i="7"/>
  <c r="AC25" i="7"/>
  <c r="AC126" i="7"/>
  <c r="AC125" i="7"/>
  <c r="AC89" i="7"/>
  <c r="AC12" i="7"/>
  <c r="AC81" i="7"/>
  <c r="AC31" i="7"/>
  <c r="AC79" i="7"/>
  <c r="AD78" i="7"/>
  <c r="AC104" i="7"/>
  <c r="AC66" i="7"/>
  <c r="AC80" i="7"/>
  <c r="AC78" i="7"/>
  <c r="AC116" i="7"/>
  <c r="AC119" i="7"/>
  <c r="AC26" i="7"/>
  <c r="AD126" i="7"/>
  <c r="AD52" i="7"/>
  <c r="AD79" i="7"/>
  <c r="AC83" i="7"/>
  <c r="AC33" i="7"/>
  <c r="AC93" i="7"/>
  <c r="AC109" i="7"/>
  <c r="AC35" i="7"/>
  <c r="AC11" i="7"/>
  <c r="AC18" i="7"/>
  <c r="AC88" i="7"/>
  <c r="AC124" i="7"/>
  <c r="AC133" i="7"/>
  <c r="AC138" i="7"/>
  <c r="AC108" i="7"/>
  <c r="AC27" i="7"/>
  <c r="AC74" i="7"/>
  <c r="AC73" i="7"/>
  <c r="AC53" i="7"/>
  <c r="AC21" i="7"/>
  <c r="AC71" i="7"/>
  <c r="AC132" i="7"/>
  <c r="AC32" i="7"/>
  <c r="AC86" i="7"/>
  <c r="AC20" i="7"/>
  <c r="AC75" i="7"/>
  <c r="AD134" i="7"/>
  <c r="AC82" i="7"/>
  <c r="AD15" i="7"/>
  <c r="AC55" i="7"/>
  <c r="AC91" i="7"/>
  <c r="E32" i="2"/>
  <c r="T74" i="1"/>
  <c r="T32" i="1"/>
  <c r="T46" i="1"/>
  <c r="R31" i="2"/>
  <c r="R28" i="2"/>
  <c r="T20" i="1"/>
  <c r="T31" i="1"/>
  <c r="R61" i="2"/>
  <c r="T48" i="1"/>
  <c r="S24" i="2"/>
  <c r="T62" i="1"/>
  <c r="R62" i="2"/>
  <c r="T56" i="1"/>
  <c r="E28" i="2"/>
  <c r="S19" i="2"/>
  <c r="T71" i="1"/>
  <c r="R48" i="2"/>
  <c r="T23" i="1"/>
  <c r="T42" i="1"/>
  <c r="R46" i="2"/>
  <c r="R42" i="2"/>
  <c r="T13" i="1"/>
  <c r="S14" i="2"/>
  <c r="T61" i="1"/>
  <c r="T19" i="1"/>
  <c r="S62" i="2"/>
  <c r="E14" i="2"/>
  <c r="R74" i="2"/>
  <c r="R36" i="2"/>
  <c r="R23" i="2"/>
  <c r="R19" i="2"/>
  <c r="T28" i="1"/>
  <c r="R56" i="2"/>
  <c r="T36" i="1"/>
  <c r="E13" i="2"/>
  <c r="T14" i="1"/>
  <c r="S74" i="2"/>
  <c r="R20" i="2"/>
  <c r="S39" i="2"/>
  <c r="E25" i="2"/>
  <c r="R66" i="2"/>
  <c r="T65" i="1"/>
  <c r="T47" i="1"/>
  <c r="R75" i="2"/>
  <c r="T29" i="1"/>
  <c r="R24" i="2"/>
  <c r="R10" i="2"/>
  <c r="R52" i="2"/>
  <c r="S29" i="2"/>
  <c r="R63" i="2"/>
  <c r="T11" i="1"/>
  <c r="T75" i="1"/>
  <c r="S47" i="2"/>
  <c r="R11" i="2"/>
  <c r="T34" i="1"/>
  <c r="T25" i="1"/>
  <c r="AU86" i="7"/>
  <c r="T55" i="1"/>
  <c r="R39" i="2"/>
  <c r="E29" i="2"/>
  <c r="T8" i="1"/>
  <c r="T72" i="1"/>
  <c r="T63" i="1"/>
  <c r="T57" i="1"/>
  <c r="R47" i="2"/>
  <c r="R70" i="2"/>
  <c r="R55" i="2"/>
  <c r="T49" i="1"/>
  <c r="R50" i="2"/>
  <c r="S38" i="2"/>
  <c r="T7" i="1"/>
  <c r="AX114" i="7"/>
  <c r="R7" i="2"/>
  <c r="R76" i="2"/>
  <c r="R85" i="2"/>
  <c r="T68" i="1"/>
  <c r="E72" i="2"/>
  <c r="R68" i="2"/>
  <c r="T58" i="1"/>
  <c r="T41" i="1"/>
  <c r="AU119" i="7"/>
  <c r="J139" i="7"/>
  <c r="T50" i="1"/>
  <c r="T39" i="1"/>
  <c r="T10" i="1"/>
  <c r="R8" i="2"/>
  <c r="R34" i="2"/>
  <c r="R58" i="2"/>
  <c r="R41" i="2"/>
  <c r="R65" i="2"/>
  <c r="G90" i="1"/>
  <c r="G91" i="1"/>
  <c r="J90" i="1"/>
  <c r="Z18" i="1"/>
  <c r="Y44" i="2"/>
  <c r="N90" i="2"/>
  <c r="N91" i="2"/>
  <c r="AW87" i="7"/>
  <c r="BJ87" i="7"/>
  <c r="BL87" i="7"/>
  <c r="F80" i="7"/>
  <c r="Q80" i="7"/>
  <c r="R37" i="2"/>
  <c r="S90" i="1"/>
  <c r="S91" i="1"/>
  <c r="P141" i="7"/>
  <c r="J91" i="1"/>
  <c r="F90" i="7"/>
  <c r="Q90" i="7"/>
  <c r="AV120" i="7"/>
  <c r="BJ113" i="7"/>
  <c r="F82" i="7"/>
  <c r="Q82" i="7"/>
  <c r="O90" i="2"/>
  <c r="O91" i="2"/>
  <c r="Y60" i="1"/>
  <c r="X60" i="1"/>
  <c r="P90" i="1"/>
  <c r="P91" i="1"/>
  <c r="AW107" i="7"/>
  <c r="BJ107" i="7"/>
  <c r="BL107" i="7"/>
  <c r="R21" i="2"/>
  <c r="F135" i="7"/>
  <c r="Q135" i="7"/>
  <c r="F96" i="7"/>
  <c r="Q96" i="7"/>
  <c r="AJ39" i="2"/>
  <c r="AR39" i="7"/>
  <c r="AJ17" i="2"/>
  <c r="AR17" i="7"/>
  <c r="AI90" i="2"/>
  <c r="AI91" i="2"/>
  <c r="X27" i="2"/>
  <c r="W27" i="2"/>
  <c r="AJ40" i="2"/>
  <c r="AR40" i="7"/>
  <c r="AU102" i="7"/>
  <c r="X44" i="2"/>
  <c r="T54" i="1"/>
  <c r="R69" i="2"/>
  <c r="Y24" i="1"/>
  <c r="X24" i="1"/>
  <c r="F88" i="7"/>
  <c r="Q88" i="7"/>
  <c r="Z51" i="1"/>
  <c r="W49" i="2"/>
  <c r="F106" i="7"/>
  <c r="Q106" i="7"/>
  <c r="C90" i="2"/>
  <c r="C91" i="2"/>
  <c r="K90" i="2"/>
  <c r="K91" i="2"/>
  <c r="AU78" i="7"/>
  <c r="F86" i="7"/>
  <c r="Q86" i="7"/>
  <c r="F81" i="7"/>
  <c r="Q81" i="7"/>
  <c r="AJ26" i="2"/>
  <c r="AR26" i="7"/>
  <c r="J111" i="7"/>
  <c r="J122" i="7"/>
  <c r="J141" i="7"/>
  <c r="AJ49" i="2"/>
  <c r="AR49" i="7"/>
  <c r="AJ8" i="2"/>
  <c r="AR8" i="7"/>
  <c r="AJ9" i="2"/>
  <c r="AR9" i="7"/>
  <c r="AJ71" i="2"/>
  <c r="AR71" i="7"/>
  <c r="X59" i="2"/>
  <c r="W59" i="2"/>
  <c r="F92" i="7"/>
  <c r="Q92" i="7"/>
  <c r="AU79" i="7"/>
  <c r="F103" i="7"/>
  <c r="Q103" i="7"/>
  <c r="AU100" i="7"/>
  <c r="X51" i="2"/>
  <c r="W51" i="2"/>
  <c r="R45" i="2"/>
  <c r="F133" i="7"/>
  <c r="Q133" i="7"/>
  <c r="Z35" i="1"/>
  <c r="BA113" i="7"/>
  <c r="AZ113" i="7"/>
  <c r="AW84" i="7"/>
  <c r="BJ84" i="7"/>
  <c r="BL84" i="7"/>
  <c r="D143" i="7"/>
  <c r="F78" i="7"/>
  <c r="AW103" i="7"/>
  <c r="BJ103" i="7"/>
  <c r="BL103" i="7"/>
  <c r="AU108" i="7"/>
  <c r="AJ60" i="2"/>
  <c r="AR60" i="7"/>
  <c r="AZ95" i="7"/>
  <c r="F99" i="7"/>
  <c r="Q99" i="7"/>
  <c r="AU106" i="7"/>
  <c r="X22" i="2"/>
  <c r="W22" i="2"/>
  <c r="R53" i="2"/>
  <c r="R54" i="2"/>
  <c r="AU88" i="7"/>
  <c r="Y44" i="1"/>
  <c r="X44" i="1"/>
  <c r="F137" i="7"/>
  <c r="Q137" i="7"/>
  <c r="F105" i="7"/>
  <c r="Q105" i="7"/>
  <c r="AW120" i="7"/>
  <c r="BJ115" i="7"/>
  <c r="BL115" i="7"/>
  <c r="X35" i="2"/>
  <c r="W35" i="2"/>
  <c r="X43" i="2"/>
  <c r="W43" i="2"/>
  <c r="F100" i="7"/>
  <c r="Q100" i="7"/>
  <c r="AU98" i="7"/>
  <c r="T21" i="1"/>
  <c r="F93" i="7"/>
  <c r="Q93" i="7"/>
  <c r="R73" i="2"/>
  <c r="L90" i="2"/>
  <c r="L91" i="2"/>
  <c r="AU109" i="7"/>
  <c r="F84" i="7"/>
  <c r="Q84" i="7"/>
  <c r="Z26" i="1"/>
  <c r="R38" i="2"/>
  <c r="AX95" i="7"/>
  <c r="F83" i="7"/>
  <c r="Q83" i="7"/>
  <c r="F87" i="7"/>
  <c r="Q87" i="7"/>
  <c r="AJ46" i="2"/>
  <c r="AR46" i="7"/>
  <c r="T73" i="1"/>
  <c r="F134" i="7"/>
  <c r="Q134" i="7"/>
  <c r="AW99" i="7"/>
  <c r="BJ99" i="7"/>
  <c r="BL99" i="7"/>
  <c r="T37" i="1"/>
  <c r="F138" i="7"/>
  <c r="Q138" i="7"/>
  <c r="AU95" i="7"/>
  <c r="R16" i="2"/>
  <c r="AF52" i="1"/>
  <c r="AB52" i="1"/>
  <c r="AF27" i="1"/>
  <c r="AB27" i="1"/>
  <c r="AJ42" i="2"/>
  <c r="AR42" i="7"/>
  <c r="AW93" i="7"/>
  <c r="BJ93" i="7"/>
  <c r="BL93" i="7"/>
  <c r="T30" i="1"/>
  <c r="AJ15" i="2"/>
  <c r="AR15" i="7"/>
  <c r="F132" i="7"/>
  <c r="T38" i="1"/>
  <c r="F136" i="7"/>
  <c r="Q136" i="7"/>
  <c r="AX116" i="7"/>
  <c r="F98" i="7"/>
  <c r="Q98" i="7"/>
  <c r="F107" i="7"/>
  <c r="Q107" i="7"/>
  <c r="F101" i="7"/>
  <c r="Q101" i="7"/>
  <c r="F108" i="7"/>
  <c r="Q108" i="7"/>
  <c r="AU96" i="7"/>
  <c r="AW92" i="7"/>
  <c r="BJ92" i="7"/>
  <c r="BL92" i="7"/>
  <c r="AU105" i="7"/>
  <c r="AW86" i="7"/>
  <c r="BJ86" i="7"/>
  <c r="BL86" i="7"/>
  <c r="F97" i="7"/>
  <c r="Q97" i="7"/>
  <c r="AU94" i="7"/>
  <c r="R30" i="2"/>
  <c r="F91" i="7"/>
  <c r="Q91" i="7"/>
  <c r="AX110" i="7"/>
  <c r="E76" i="1"/>
  <c r="E85" i="1"/>
  <c r="F104" i="7"/>
  <c r="Q104" i="7"/>
  <c r="AU91" i="7"/>
  <c r="X12" i="2"/>
  <c r="W12" i="2"/>
  <c r="F102" i="7"/>
  <c r="Q102" i="7"/>
  <c r="AJ33" i="2"/>
  <c r="AR33" i="7"/>
  <c r="X15" i="2"/>
  <c r="T53" i="1"/>
  <c r="X18" i="2"/>
  <c r="W18" i="2"/>
  <c r="AO83" i="7"/>
  <c r="AO111" i="7"/>
  <c r="AJ64" i="2"/>
  <c r="AR64" i="7"/>
  <c r="AU104" i="7"/>
  <c r="AU97" i="7"/>
  <c r="Y67" i="2"/>
  <c r="F94" i="7"/>
  <c r="Q94" i="7"/>
  <c r="F95" i="7"/>
  <c r="Q95" i="7"/>
  <c r="AW89" i="7"/>
  <c r="BJ89" i="7"/>
  <c r="BL89" i="7"/>
  <c r="F79" i="7"/>
  <c r="Q79" i="7"/>
  <c r="AJ65" i="2"/>
  <c r="AR65" i="7"/>
  <c r="AJ36" i="2"/>
  <c r="AR36" i="7"/>
  <c r="AX99" i="7"/>
  <c r="AJ20" i="2"/>
  <c r="AR20" i="7"/>
  <c r="T16" i="1"/>
  <c r="AZ82" i="7"/>
  <c r="AW82" i="7"/>
  <c r="BJ82" i="7"/>
  <c r="BL82" i="7"/>
  <c r="S45" i="2"/>
  <c r="Y15" i="2"/>
  <c r="T69" i="1"/>
  <c r="Z66" i="1"/>
  <c r="F109" i="7"/>
  <c r="Q109" i="7"/>
  <c r="W57" i="2"/>
  <c r="F110" i="7"/>
  <c r="Q110" i="7"/>
  <c r="F89" i="7"/>
  <c r="Q89" i="7"/>
  <c r="Y64" i="2"/>
  <c r="T45" i="1"/>
  <c r="Y18" i="1"/>
  <c r="AF12" i="1"/>
  <c r="AB12" i="1"/>
  <c r="AJ67" i="2"/>
  <c r="AR67" i="7"/>
  <c r="AD133" i="7"/>
  <c r="AE82" i="1"/>
  <c r="AD82" i="1"/>
  <c r="AA144" i="7"/>
  <c r="AD115" i="7"/>
  <c r="AC82" i="2"/>
  <c r="AC100" i="7"/>
  <c r="AC92" i="7"/>
  <c r="AD78" i="2"/>
  <c r="AV78" i="2"/>
  <c r="AD67" i="7"/>
  <c r="AC130" i="7"/>
  <c r="AC67" i="7"/>
  <c r="AD8" i="7"/>
  <c r="AD24" i="7"/>
  <c r="AD103" i="7"/>
  <c r="AC87" i="7"/>
  <c r="AC105" i="7"/>
  <c r="AC54" i="7"/>
  <c r="AD107" i="7"/>
  <c r="AD92" i="7"/>
  <c r="AD88" i="7"/>
  <c r="AC111" i="7"/>
  <c r="AE83" i="2"/>
  <c r="AD96" i="7"/>
  <c r="AD64" i="7"/>
  <c r="AC62" i="7"/>
  <c r="AC72" i="7"/>
  <c r="AC113" i="7"/>
  <c r="AC120" i="7"/>
  <c r="AC15" i="7"/>
  <c r="AC90" i="7"/>
  <c r="AC102" i="7"/>
  <c r="AD110" i="7"/>
  <c r="AD106" i="7"/>
  <c r="AC17" i="7"/>
  <c r="AD90" i="7"/>
  <c r="AC28" i="7"/>
  <c r="AC44" i="7"/>
  <c r="AC13" i="7"/>
  <c r="AC34" i="7"/>
  <c r="AC50" i="7"/>
  <c r="AC7" i="7"/>
  <c r="AC94" i="7"/>
  <c r="AC58" i="7"/>
  <c r="AC110" i="7"/>
  <c r="AC52" i="7"/>
  <c r="AC19" i="7"/>
  <c r="AC57" i="7"/>
  <c r="AC30" i="7"/>
  <c r="AA83" i="2"/>
  <c r="AU83" i="2"/>
  <c r="AC98" i="7"/>
  <c r="AC51" i="7"/>
  <c r="AC56" i="7"/>
  <c r="Y14" i="1"/>
  <c r="X14" i="1"/>
  <c r="W19" i="2"/>
  <c r="W74" i="2"/>
  <c r="R14" i="2"/>
  <c r="W46" i="2"/>
  <c r="X28" i="2"/>
  <c r="W28" i="2"/>
  <c r="Z40" i="1"/>
  <c r="AX103" i="7"/>
  <c r="R13" i="2"/>
  <c r="X61" i="1"/>
  <c r="Y13" i="1"/>
  <c r="X13" i="1"/>
  <c r="Y23" i="1"/>
  <c r="X23" i="1"/>
  <c r="W20" i="2"/>
  <c r="X36" i="1"/>
  <c r="Y36" i="1"/>
  <c r="W23" i="2"/>
  <c r="W71" i="2"/>
  <c r="X56" i="1"/>
  <c r="X48" i="1"/>
  <c r="Y48" i="1"/>
  <c r="X31" i="1"/>
  <c r="Y32" i="1"/>
  <c r="X32" i="1"/>
  <c r="R32" i="2"/>
  <c r="S76" i="2"/>
  <c r="S85" i="2"/>
  <c r="S91" i="2"/>
  <c r="BA82" i="7"/>
  <c r="X28" i="1"/>
  <c r="X19" i="1"/>
  <c r="X71" i="1"/>
  <c r="X20" i="1"/>
  <c r="X46" i="1"/>
  <c r="W56" i="2"/>
  <c r="W62" i="2"/>
  <c r="X71" i="2"/>
  <c r="W36" i="2"/>
  <c r="X42" i="2"/>
  <c r="W42" i="2"/>
  <c r="Y42" i="1"/>
  <c r="X42" i="1"/>
  <c r="W31" i="2"/>
  <c r="X74" i="1"/>
  <c r="W48" i="2"/>
  <c r="Y62" i="1"/>
  <c r="X62" i="1"/>
  <c r="X61" i="2"/>
  <c r="W61" i="2"/>
  <c r="X49" i="2"/>
  <c r="X57" i="2"/>
  <c r="AX96" i="7"/>
  <c r="W58" i="2"/>
  <c r="Y41" i="1"/>
  <c r="X41" i="1"/>
  <c r="X63" i="1"/>
  <c r="Y63" i="1"/>
  <c r="Y34" i="1"/>
  <c r="X34" i="1"/>
  <c r="W75" i="2"/>
  <c r="Y65" i="1"/>
  <c r="X65" i="1"/>
  <c r="X11" i="1"/>
  <c r="X29" i="1"/>
  <c r="Y29" i="1"/>
  <c r="X34" i="2"/>
  <c r="W34" i="2"/>
  <c r="Y72" i="1"/>
  <c r="X72" i="1"/>
  <c r="X55" i="1"/>
  <c r="W10" i="2"/>
  <c r="R25" i="2"/>
  <c r="Y47" i="1"/>
  <c r="X47" i="1"/>
  <c r="X8" i="2"/>
  <c r="W8" i="2"/>
  <c r="X39" i="1"/>
  <c r="W68" i="2"/>
  <c r="X7" i="1"/>
  <c r="W47" i="2"/>
  <c r="W39" i="2"/>
  <c r="X39" i="2"/>
  <c r="W7" i="2"/>
  <c r="W76" i="2"/>
  <c r="W85" i="2"/>
  <c r="R29" i="2"/>
  <c r="AJ10" i="2"/>
  <c r="AR10" i="7"/>
  <c r="W41" i="2"/>
  <c r="AW119" i="7"/>
  <c r="BJ119" i="7"/>
  <c r="BL119" i="7"/>
  <c r="AZ114" i="7"/>
  <c r="BA114" i="7"/>
  <c r="X8" i="1"/>
  <c r="X75" i="1"/>
  <c r="X52" i="2"/>
  <c r="W52" i="2"/>
  <c r="W66" i="2"/>
  <c r="Y50" i="1"/>
  <c r="X50" i="1"/>
  <c r="Y25" i="1"/>
  <c r="X25" i="1"/>
  <c r="Y17" i="2"/>
  <c r="Z15" i="1"/>
  <c r="AV119" i="7"/>
  <c r="X68" i="1"/>
  <c r="Y49" i="1"/>
  <c r="X49" i="1"/>
  <c r="X24" i="2"/>
  <c r="W24" i="2"/>
  <c r="X55" i="2"/>
  <c r="W55" i="2"/>
  <c r="X70" i="2"/>
  <c r="W70" i="2"/>
  <c r="W11" i="2"/>
  <c r="X7" i="2"/>
  <c r="X76" i="2"/>
  <c r="X85" i="2"/>
  <c r="T76" i="1"/>
  <c r="T85" i="1"/>
  <c r="X65" i="2"/>
  <c r="W65" i="2"/>
  <c r="Y10" i="1"/>
  <c r="X10" i="1"/>
  <c r="X58" i="1"/>
  <c r="R72" i="2"/>
  <c r="W50" i="2"/>
  <c r="X57" i="1"/>
  <c r="W63" i="2"/>
  <c r="AA71" i="2"/>
  <c r="Y71" i="2"/>
  <c r="V78" i="7"/>
  <c r="AE12" i="1"/>
  <c r="AD12" i="1"/>
  <c r="AX92" i="7"/>
  <c r="AX97" i="7"/>
  <c r="AX104" i="7"/>
  <c r="AF66" i="1"/>
  <c r="AB66" i="1"/>
  <c r="AE67" i="2"/>
  <c r="AA67" i="2"/>
  <c r="V82" i="7"/>
  <c r="AJ22" i="2"/>
  <c r="AR22" i="7"/>
  <c r="X54" i="2"/>
  <c r="W54" i="2"/>
  <c r="D144" i="7"/>
  <c r="E144" i="7"/>
  <c r="AJ59" i="2"/>
  <c r="AR59" i="7"/>
  <c r="BC89" i="7"/>
  <c r="AK39" i="2"/>
  <c r="AS39" i="7"/>
  <c r="X21" i="2"/>
  <c r="W21" i="2"/>
  <c r="AX109" i="7"/>
  <c r="AX106" i="7"/>
  <c r="AW94" i="7"/>
  <c r="BJ94" i="7"/>
  <c r="BL94" i="7"/>
  <c r="Y45" i="1"/>
  <c r="X45" i="1"/>
  <c r="AK36" i="2"/>
  <c r="AS36" i="7"/>
  <c r="AK64" i="2"/>
  <c r="AS64" i="7"/>
  <c r="AX91" i="7"/>
  <c r="Y53" i="1"/>
  <c r="X53" i="1"/>
  <c r="Q132" i="7"/>
  <c r="Q139" i="7"/>
  <c r="F139" i="7"/>
  <c r="AE52" i="1"/>
  <c r="AD52" i="1"/>
  <c r="BC99" i="7"/>
  <c r="AW100" i="7"/>
  <c r="BJ100" i="7"/>
  <c r="BL100" i="7"/>
  <c r="X73" i="2"/>
  <c r="W73" i="2"/>
  <c r="AX89" i="7"/>
  <c r="W53" i="2"/>
  <c r="X53" i="2"/>
  <c r="AX115" i="7"/>
  <c r="AX120" i="7"/>
  <c r="AK49" i="2"/>
  <c r="AS49" i="7"/>
  <c r="AZ110" i="7"/>
  <c r="BA110" i="7"/>
  <c r="Y9" i="2"/>
  <c r="AW104" i="7"/>
  <c r="BJ104" i="7"/>
  <c r="BL104" i="7"/>
  <c r="BL113" i="7"/>
  <c r="BL120" i="7"/>
  <c r="BJ120" i="7"/>
  <c r="AE44" i="2"/>
  <c r="AA44" i="2"/>
  <c r="AJ12" i="2"/>
  <c r="AR12" i="7"/>
  <c r="AE17" i="2"/>
  <c r="AA17" i="2"/>
  <c r="V94" i="7"/>
  <c r="X16" i="1"/>
  <c r="AU80" i="7"/>
  <c r="AJ43" i="2"/>
  <c r="AR43" i="7"/>
  <c r="Z59" i="1"/>
  <c r="E90" i="1"/>
  <c r="AK15" i="2"/>
  <c r="AS15" i="7"/>
  <c r="Y73" i="1"/>
  <c r="X73" i="1"/>
  <c r="Z22" i="1"/>
  <c r="AW78" i="7"/>
  <c r="AZ103" i="7"/>
  <c r="BA103" i="7"/>
  <c r="BC113" i="7"/>
  <c r="W45" i="2"/>
  <c r="X45" i="2"/>
  <c r="AF15" i="1"/>
  <c r="AB15" i="1"/>
  <c r="Q90" i="2"/>
  <c r="Q91" i="2"/>
  <c r="Y60" i="2"/>
  <c r="AW96" i="7"/>
  <c r="BJ96" i="7"/>
  <c r="BL96" i="7"/>
  <c r="AA15" i="2"/>
  <c r="AE15" i="2"/>
  <c r="Z33" i="1"/>
  <c r="E91" i="1"/>
  <c r="AZ90" i="7"/>
  <c r="BA90" i="7"/>
  <c r="E87" i="1"/>
  <c r="Y30" i="1"/>
  <c r="X30" i="1"/>
  <c r="AE27" i="1"/>
  <c r="AD27" i="1"/>
  <c r="AK46" i="2"/>
  <c r="AS46" i="7"/>
  <c r="X50" i="2"/>
  <c r="AF26" i="1"/>
  <c r="AB26" i="1"/>
  <c r="Z17" i="1"/>
  <c r="AW102" i="7"/>
  <c r="BJ102" i="7"/>
  <c r="BL102" i="7"/>
  <c r="AK10" i="2"/>
  <c r="AS10" i="7"/>
  <c r="AK8" i="2"/>
  <c r="AS8" i="7"/>
  <c r="AK17" i="2"/>
  <c r="AS17" i="7"/>
  <c r="H90" i="2"/>
  <c r="H91" i="2"/>
  <c r="R81" i="7"/>
  <c r="Z67" i="1"/>
  <c r="AJ44" i="2"/>
  <c r="AR44" i="7"/>
  <c r="AJ18" i="2"/>
  <c r="AR18" i="7"/>
  <c r="AX100" i="7"/>
  <c r="AW105" i="7"/>
  <c r="BJ105" i="7"/>
  <c r="BL105" i="7"/>
  <c r="X82" i="7"/>
  <c r="BG82" i="7"/>
  <c r="BI82" i="7"/>
  <c r="BC87" i="7"/>
  <c r="Y57" i="2"/>
  <c r="Y69" i="1"/>
  <c r="X69" i="1"/>
  <c r="AK65" i="2"/>
  <c r="AS65" i="7"/>
  <c r="AW80" i="7"/>
  <c r="BJ80" i="7"/>
  <c r="BL80" i="7"/>
  <c r="AW109" i="7"/>
  <c r="BJ109" i="7"/>
  <c r="BL109" i="7"/>
  <c r="BA116" i="7"/>
  <c r="AZ116" i="7"/>
  <c r="AW79" i="7"/>
  <c r="BJ79" i="7"/>
  <c r="BL79" i="7"/>
  <c r="AW106" i="7"/>
  <c r="BJ106" i="7"/>
  <c r="BL106" i="7"/>
  <c r="AZ91" i="7"/>
  <c r="Y21" i="1"/>
  <c r="X21" i="1"/>
  <c r="AZ86" i="7"/>
  <c r="BA86" i="7"/>
  <c r="Y59" i="2"/>
  <c r="AX87" i="7"/>
  <c r="Y54" i="1"/>
  <c r="X54" i="1"/>
  <c r="AK40" i="2"/>
  <c r="AS40" i="7"/>
  <c r="Z60" i="1"/>
  <c r="AW91" i="7"/>
  <c r="BJ91" i="7"/>
  <c r="BL91" i="7"/>
  <c r="X37" i="2"/>
  <c r="W37" i="2"/>
  <c r="AX88" i="7"/>
  <c r="AF18" i="1"/>
  <c r="AB18" i="1"/>
  <c r="AK67" i="2"/>
  <c r="AS67" i="7"/>
  <c r="AE64" i="2"/>
  <c r="AA64" i="2"/>
  <c r="AK20" i="2"/>
  <c r="AS20" i="7"/>
  <c r="AW95" i="7"/>
  <c r="AZ87" i="7"/>
  <c r="BA87" i="7"/>
  <c r="AG90" i="2"/>
  <c r="AG91" i="2"/>
  <c r="AK33" i="2"/>
  <c r="AS33" i="7"/>
  <c r="R101" i="7"/>
  <c r="AW88" i="7"/>
  <c r="BJ88" i="7"/>
  <c r="BL88" i="7"/>
  <c r="AW108" i="7"/>
  <c r="BJ108" i="7"/>
  <c r="BL108" i="7"/>
  <c r="AF40" i="1"/>
  <c r="AB40" i="1"/>
  <c r="AX90" i="7"/>
  <c r="Y35" i="2"/>
  <c r="Y51" i="2"/>
  <c r="AX102" i="7"/>
  <c r="AK71" i="2"/>
  <c r="AS71" i="7"/>
  <c r="AK26" i="2"/>
  <c r="AS26" i="7"/>
  <c r="AJ35" i="2"/>
  <c r="AR35" i="7"/>
  <c r="AZ93" i="7"/>
  <c r="BA93" i="7"/>
  <c r="AZ89" i="7"/>
  <c r="BA89" i="7"/>
  <c r="Y7" i="2"/>
  <c r="Y76" i="2"/>
  <c r="Y85" i="2"/>
  <c r="AX98" i="7"/>
  <c r="AX94" i="7"/>
  <c r="AX93" i="7"/>
  <c r="AU83" i="7"/>
  <c r="Z70" i="1"/>
  <c r="AX86" i="7"/>
  <c r="AK42" i="2"/>
  <c r="AS42" i="7"/>
  <c r="W16" i="2"/>
  <c r="Y37" i="1"/>
  <c r="X37" i="1"/>
  <c r="Y40" i="2"/>
  <c r="Y26" i="2"/>
  <c r="AJ31" i="2"/>
  <c r="AR31" i="7"/>
  <c r="Y33" i="2"/>
  <c r="Z14" i="1"/>
  <c r="AK60" i="2"/>
  <c r="AS60" i="7"/>
  <c r="BC110" i="7"/>
  <c r="Q78" i="7"/>
  <c r="Q111" i="7"/>
  <c r="F111" i="7"/>
  <c r="AX78" i="7"/>
  <c r="AJ27" i="2"/>
  <c r="AR27" i="7"/>
  <c r="BC92" i="7"/>
  <c r="Y49" i="2"/>
  <c r="AF51" i="1"/>
  <c r="AB51" i="1"/>
  <c r="X69" i="2"/>
  <c r="W69" i="2"/>
  <c r="AW97" i="7"/>
  <c r="BJ97" i="7"/>
  <c r="BL97" i="7"/>
  <c r="BA92" i="7"/>
  <c r="AZ92" i="7"/>
  <c r="AX105" i="7"/>
  <c r="BC90" i="7"/>
  <c r="Y18" i="2"/>
  <c r="AX82" i="7"/>
  <c r="Z43" i="1"/>
  <c r="X30" i="2"/>
  <c r="W30" i="2"/>
  <c r="AW98" i="7"/>
  <c r="BJ98" i="7"/>
  <c r="BL98" i="7"/>
  <c r="BC91" i="7"/>
  <c r="Y38" i="1"/>
  <c r="X38" i="1"/>
  <c r="X38" i="2"/>
  <c r="W38" i="2"/>
  <c r="AZ99" i="7"/>
  <c r="BA99" i="7"/>
  <c r="BC86" i="7"/>
  <c r="Z44" i="1"/>
  <c r="BC95" i="7"/>
  <c r="AF35" i="1"/>
  <c r="AB35" i="1"/>
  <c r="AK9" i="2"/>
  <c r="AS9" i="7"/>
  <c r="Z24" i="1"/>
  <c r="Y27" i="2"/>
  <c r="Z64" i="1"/>
  <c r="Z9" i="1"/>
  <c r="BC82" i="7"/>
  <c r="AX108" i="7"/>
  <c r="AJ51" i="2"/>
  <c r="AR51" i="7"/>
  <c r="AF84" i="1"/>
  <c r="AD95" i="7"/>
  <c r="AD82" i="2"/>
  <c r="AV82" i="2"/>
  <c r="AD136" i="7"/>
  <c r="AD99" i="7"/>
  <c r="AD91" i="7"/>
  <c r="AD105" i="7"/>
  <c r="AD60" i="7"/>
  <c r="AD20" i="7"/>
  <c r="AD132" i="7"/>
  <c r="AD55" i="7"/>
  <c r="AD89" i="7"/>
  <c r="AD104" i="7"/>
  <c r="AD116" i="7"/>
  <c r="AD101" i="7"/>
  <c r="AD108" i="7"/>
  <c r="AD84" i="7"/>
  <c r="AB42" i="7"/>
  <c r="AB76" i="7"/>
  <c r="AB122" i="7"/>
  <c r="AB141" i="7"/>
  <c r="AD100" i="7"/>
  <c r="AD137" i="7"/>
  <c r="AD63" i="7"/>
  <c r="AD87" i="7"/>
  <c r="AD40" i="7"/>
  <c r="AD109" i="7"/>
  <c r="AD124" i="7"/>
  <c r="AD130" i="7"/>
  <c r="AD97" i="7"/>
  <c r="AD48" i="7"/>
  <c r="AD69" i="7"/>
  <c r="AD45" i="7"/>
  <c r="AD65" i="7"/>
  <c r="AD10" i="7"/>
  <c r="AD93" i="7"/>
  <c r="AD119" i="7"/>
  <c r="AD61" i="7"/>
  <c r="AC83" i="2"/>
  <c r="AD80" i="7"/>
  <c r="AD83" i="7"/>
  <c r="AD59" i="7"/>
  <c r="AD129" i="7"/>
  <c r="AD38" i="7"/>
  <c r="AD29" i="7"/>
  <c r="AD81" i="7"/>
  <c r="AA84" i="2"/>
  <c r="AU84" i="2"/>
  <c r="AD7" i="7"/>
  <c r="AD37" i="7"/>
  <c r="AD32" i="7"/>
  <c r="AD49" i="7"/>
  <c r="AD46" i="7"/>
  <c r="AD26" i="7"/>
  <c r="AD70" i="7"/>
  <c r="AC9" i="7"/>
  <c r="AE84" i="2"/>
  <c r="AD102" i="7"/>
  <c r="AD43" i="7"/>
  <c r="AD23" i="7"/>
  <c r="AD135" i="7"/>
  <c r="AB84" i="1"/>
  <c r="AD35" i="7"/>
  <c r="AC135" i="7"/>
  <c r="AC139" i="7"/>
  <c r="AB83" i="1"/>
  <c r="AD27" i="7"/>
  <c r="AD31" i="7"/>
  <c r="AD113" i="7"/>
  <c r="AD120" i="7"/>
  <c r="AD36" i="7"/>
  <c r="AD47" i="7"/>
  <c r="AF83" i="1"/>
  <c r="AD98" i="7"/>
  <c r="AD11" i="7"/>
  <c r="AD33" i="7"/>
  <c r="AD86" i="7"/>
  <c r="AD94" i="7"/>
  <c r="V101" i="7"/>
  <c r="AA50" i="2"/>
  <c r="X19" i="2"/>
  <c r="AJ19" i="2"/>
  <c r="AR19" i="7"/>
  <c r="X36" i="2"/>
  <c r="Y46" i="1"/>
  <c r="Y71" i="1"/>
  <c r="Z32" i="1"/>
  <c r="W13" i="2"/>
  <c r="AJ56" i="2"/>
  <c r="AR56" i="7"/>
  <c r="X48" i="2"/>
  <c r="Y74" i="1"/>
  <c r="X62" i="2"/>
  <c r="Z48" i="1"/>
  <c r="X23" i="2"/>
  <c r="X31" i="2"/>
  <c r="Y56" i="1"/>
  <c r="Z36" i="1"/>
  <c r="X46" i="2"/>
  <c r="AJ48" i="2"/>
  <c r="AR48" i="7"/>
  <c r="AJ74" i="2"/>
  <c r="AR74" i="7"/>
  <c r="AJ62" i="2"/>
  <c r="AR62" i="7"/>
  <c r="W14" i="2"/>
  <c r="Y19" i="1"/>
  <c r="AJ61" i="2"/>
  <c r="AR61" i="7"/>
  <c r="Y42" i="2"/>
  <c r="X56" i="2"/>
  <c r="Y20" i="1"/>
  <c r="AJ23" i="2"/>
  <c r="AR23" i="7"/>
  <c r="Y28" i="1"/>
  <c r="W32" i="2"/>
  <c r="Y31" i="1"/>
  <c r="X20" i="2"/>
  <c r="Y61" i="1"/>
  <c r="X74" i="2"/>
  <c r="W29" i="2"/>
  <c r="X47" i="2"/>
  <c r="Y8" i="2"/>
  <c r="Y55" i="1"/>
  <c r="Y50" i="2"/>
  <c r="BC114" i="7"/>
  <c r="BD114" i="7"/>
  <c r="AJ66" i="2"/>
  <c r="AR66" i="7"/>
  <c r="AJ34" i="2"/>
  <c r="AR34" i="7"/>
  <c r="X41" i="2"/>
  <c r="X58" i="2"/>
  <c r="AJ24" i="2"/>
  <c r="AR24" i="7"/>
  <c r="Y68" i="1"/>
  <c r="Y52" i="2"/>
  <c r="AJ41" i="2"/>
  <c r="AR41" i="7"/>
  <c r="Z72" i="1"/>
  <c r="AJ55" i="2"/>
  <c r="AR55" i="7"/>
  <c r="Z65" i="1"/>
  <c r="Z50" i="1"/>
  <c r="X63" i="2"/>
  <c r="X66" i="2"/>
  <c r="Y75" i="1"/>
  <c r="Y8" i="1"/>
  <c r="Z34" i="1"/>
  <c r="AJ50" i="2"/>
  <c r="AR50" i="7"/>
  <c r="AJ75" i="2"/>
  <c r="AR75" i="7"/>
  <c r="Y58" i="1"/>
  <c r="X75" i="2"/>
  <c r="Y57" i="1"/>
  <c r="Y39" i="1"/>
  <c r="X25" i="2"/>
  <c r="W25" i="2"/>
  <c r="Y70" i="2"/>
  <c r="X11" i="2"/>
  <c r="X68" i="2"/>
  <c r="AJ11" i="2"/>
  <c r="AR11" i="7"/>
  <c r="AJ63" i="2"/>
  <c r="AR63" i="7"/>
  <c r="Y39" i="2"/>
  <c r="AJ57" i="2"/>
  <c r="AR57" i="7"/>
  <c r="X72" i="2"/>
  <c r="W72" i="2"/>
  <c r="AX107" i="7"/>
  <c r="AX84" i="7"/>
  <c r="Y7" i="1"/>
  <c r="X10" i="2"/>
  <c r="AZ84" i="7"/>
  <c r="BA84" i="7"/>
  <c r="Y11" i="1"/>
  <c r="AJ58" i="2"/>
  <c r="AR58" i="7"/>
  <c r="AJ68" i="2"/>
  <c r="AR68" i="7"/>
  <c r="AZ79" i="7"/>
  <c r="BA79" i="7"/>
  <c r="E90" i="2"/>
  <c r="E91" i="2"/>
  <c r="V100" i="7"/>
  <c r="X93" i="7"/>
  <c r="BG93" i="7"/>
  <c r="BI93" i="7"/>
  <c r="V109" i="7"/>
  <c r="AF9" i="1"/>
  <c r="AB9" i="1"/>
  <c r="AF24" i="1"/>
  <c r="AB24" i="1"/>
  <c r="AZ98" i="7"/>
  <c r="BA98" i="7"/>
  <c r="BC93" i="7"/>
  <c r="AF14" i="1"/>
  <c r="AB14" i="1"/>
  <c r="X133" i="7"/>
  <c r="BG133" i="7"/>
  <c r="BI133" i="7"/>
  <c r="AK31" i="2"/>
  <c r="AS31" i="7"/>
  <c r="AE40" i="2"/>
  <c r="AA40" i="2"/>
  <c r="X95" i="7"/>
  <c r="BG95" i="7"/>
  <c r="BI95" i="7"/>
  <c r="AE40" i="1"/>
  <c r="AD40" i="1"/>
  <c r="AL20" i="2"/>
  <c r="AT20" i="7"/>
  <c r="V105" i="7"/>
  <c r="AK44" i="2"/>
  <c r="AS44" i="7"/>
  <c r="V81" i="7"/>
  <c r="X108" i="7"/>
  <c r="BG108" i="7"/>
  <c r="BI108" i="7"/>
  <c r="AZ106" i="7"/>
  <c r="BA106" i="7"/>
  <c r="X106" i="7"/>
  <c r="BG106" i="7"/>
  <c r="BI106" i="7"/>
  <c r="V110" i="7"/>
  <c r="V96" i="7"/>
  <c r="AK59" i="2"/>
  <c r="AS59" i="7"/>
  <c r="BD86" i="7"/>
  <c r="AE66" i="1"/>
  <c r="AD66" i="1"/>
  <c r="Y82" i="7"/>
  <c r="AK27" i="2"/>
  <c r="AS27" i="7"/>
  <c r="V138" i="7"/>
  <c r="AL71" i="2"/>
  <c r="AT71" i="7"/>
  <c r="V102" i="7"/>
  <c r="Z73" i="1"/>
  <c r="AJ54" i="2"/>
  <c r="AR54" i="7"/>
  <c r="AX79" i="7"/>
  <c r="AF64" i="1"/>
  <c r="AB64" i="1"/>
  <c r="AZ78" i="7"/>
  <c r="BA78" i="7"/>
  <c r="BD110" i="7"/>
  <c r="AA18" i="2"/>
  <c r="AE18" i="2"/>
  <c r="AZ102" i="7"/>
  <c r="BA102" i="7"/>
  <c r="X100" i="7"/>
  <c r="BG100" i="7"/>
  <c r="BI100" i="7"/>
  <c r="AL42" i="2"/>
  <c r="AT42" i="7"/>
  <c r="AK35" i="2"/>
  <c r="AS35" i="7"/>
  <c r="V135" i="7"/>
  <c r="BJ95" i="7"/>
  <c r="BL95" i="7"/>
  <c r="BA95" i="7"/>
  <c r="AE59" i="2"/>
  <c r="AA59" i="2"/>
  <c r="X105" i="7"/>
  <c r="BG105" i="7"/>
  <c r="BI105" i="7"/>
  <c r="X102" i="7"/>
  <c r="BG102" i="7"/>
  <c r="BI102" i="7"/>
  <c r="AA57" i="2"/>
  <c r="AE57" i="2"/>
  <c r="AJ30" i="2"/>
  <c r="AR30" i="7"/>
  <c r="AF67" i="1"/>
  <c r="AB67" i="1"/>
  <c r="V103" i="7"/>
  <c r="Z30" i="1"/>
  <c r="AF33" i="1"/>
  <c r="AB33" i="1"/>
  <c r="AW83" i="7"/>
  <c r="BJ83" i="7"/>
  <c r="BL83" i="7"/>
  <c r="BD99" i="7"/>
  <c r="AF59" i="1"/>
  <c r="AB59" i="1"/>
  <c r="AE9" i="2"/>
  <c r="AA9" i="2"/>
  <c r="V137" i="7"/>
  <c r="X96" i="7"/>
  <c r="BG96" i="7"/>
  <c r="BI96" i="7"/>
  <c r="V83" i="7"/>
  <c r="BD90" i="7"/>
  <c r="BA115" i="7"/>
  <c r="BA120" i="7"/>
  <c r="AZ115" i="7"/>
  <c r="AZ120" i="7"/>
  <c r="BD82" i="7"/>
  <c r="AK22" i="2"/>
  <c r="AS22" i="7"/>
  <c r="AD139" i="7"/>
  <c r="AE35" i="1"/>
  <c r="AD35" i="1"/>
  <c r="V90" i="7"/>
  <c r="AA70" i="2"/>
  <c r="AE70" i="2"/>
  <c r="X138" i="7"/>
  <c r="BG138" i="7"/>
  <c r="BI138" i="7"/>
  <c r="V107" i="7"/>
  <c r="R111" i="7"/>
  <c r="R122" i="7"/>
  <c r="R141" i="7"/>
  <c r="AL17" i="2"/>
  <c r="AT17" i="7"/>
  <c r="AL10" i="2"/>
  <c r="AT10" i="7"/>
  <c r="BC103" i="7"/>
  <c r="V79" i="7"/>
  <c r="AF22" i="1"/>
  <c r="AB22" i="1"/>
  <c r="AL15" i="2"/>
  <c r="AT15" i="7"/>
  <c r="AC17" i="2"/>
  <c r="AC44" i="2"/>
  <c r="X134" i="7"/>
  <c r="BG134" i="7"/>
  <c r="BI134" i="7"/>
  <c r="AX80" i="7"/>
  <c r="AZ94" i="7"/>
  <c r="BA94" i="7"/>
  <c r="AL40" i="2"/>
  <c r="AT40" i="7"/>
  <c r="AL49" i="2"/>
  <c r="AT49" i="7"/>
  <c r="AA27" i="2"/>
  <c r="AE27" i="2"/>
  <c r="AF43" i="1"/>
  <c r="AB43" i="1"/>
  <c r="V97" i="7"/>
  <c r="AE51" i="1"/>
  <c r="AD51" i="1"/>
  <c r="AL60" i="2"/>
  <c r="AT60" i="7"/>
  <c r="V99" i="7"/>
  <c r="AE33" i="2"/>
  <c r="AA33" i="2"/>
  <c r="V91" i="7"/>
  <c r="V104" i="7"/>
  <c r="BA80" i="7"/>
  <c r="AZ80" i="7"/>
  <c r="X135" i="7"/>
  <c r="BG135" i="7"/>
  <c r="BI135" i="7"/>
  <c r="BA100" i="7"/>
  <c r="AZ100" i="7"/>
  <c r="Z54" i="1"/>
  <c r="X103" i="7"/>
  <c r="BG103" i="7"/>
  <c r="BI103" i="7"/>
  <c r="AE26" i="1"/>
  <c r="AD26" i="1"/>
  <c r="X79" i="7"/>
  <c r="BG79" i="7"/>
  <c r="BI79" i="7"/>
  <c r="V80" i="7"/>
  <c r="V132" i="7"/>
  <c r="AK12" i="2"/>
  <c r="AS12" i="7"/>
  <c r="V92" i="7"/>
  <c r="Y73" i="2"/>
  <c r="X137" i="7"/>
  <c r="BG137" i="7"/>
  <c r="BI137" i="7"/>
  <c r="Y12" i="2"/>
  <c r="BA104" i="7"/>
  <c r="AZ104" i="7"/>
  <c r="X83" i="7"/>
  <c r="BG83" i="7"/>
  <c r="BI83" i="7"/>
  <c r="AJ21" i="2"/>
  <c r="AR21" i="7"/>
  <c r="X87" i="7"/>
  <c r="BG87" i="7"/>
  <c r="BI87" i="7"/>
  <c r="AE82" i="7"/>
  <c r="V134" i="7"/>
  <c r="AF44" i="1"/>
  <c r="AB44" i="1"/>
  <c r="AJ45" i="2"/>
  <c r="AR45" i="7"/>
  <c r="AJ38" i="2"/>
  <c r="AR38" i="7"/>
  <c r="X90" i="7"/>
  <c r="BG90" i="7"/>
  <c r="BI90" i="7"/>
  <c r="X99" i="7"/>
  <c r="BG99" i="7"/>
  <c r="BI99" i="7"/>
  <c r="AA26" i="2"/>
  <c r="AE26" i="2"/>
  <c r="Z37" i="1"/>
  <c r="AF70" i="1"/>
  <c r="AB70" i="1"/>
  <c r="V98" i="7"/>
  <c r="X91" i="7"/>
  <c r="BG91" i="7"/>
  <c r="BI91" i="7"/>
  <c r="X104" i="7"/>
  <c r="BG104" i="7"/>
  <c r="BI104" i="7"/>
  <c r="AE51" i="2"/>
  <c r="AA51" i="2"/>
  <c r="V84" i="7"/>
  <c r="X107" i="7"/>
  <c r="BG107" i="7"/>
  <c r="BI107" i="7"/>
  <c r="AE71" i="2"/>
  <c r="AF60" i="1"/>
  <c r="AB60" i="1"/>
  <c r="BA91" i="7"/>
  <c r="AL65" i="2"/>
  <c r="AT65" i="7"/>
  <c r="Z69" i="1"/>
  <c r="X94" i="7"/>
  <c r="BG94" i="7"/>
  <c r="BI94" i="7"/>
  <c r="X80" i="7"/>
  <c r="BG80" i="7"/>
  <c r="BI80" i="7"/>
  <c r="AE15" i="1"/>
  <c r="AD15" i="1"/>
  <c r="X76" i="1"/>
  <c r="X85" i="1"/>
  <c r="X92" i="7"/>
  <c r="BG92" i="7"/>
  <c r="BI92" i="7"/>
  <c r="V136" i="7"/>
  <c r="AL36" i="2"/>
  <c r="AT36" i="7"/>
  <c r="AZ108" i="7"/>
  <c r="BA108" i="7"/>
  <c r="V89" i="7"/>
  <c r="AJ53" i="2"/>
  <c r="AR53" i="7"/>
  <c r="X109" i="7"/>
  <c r="BG109" i="7"/>
  <c r="BI109" i="7"/>
  <c r="AL26" i="2"/>
  <c r="AT26" i="7"/>
  <c r="AL8" i="2"/>
  <c r="AT8" i="7"/>
  <c r="AL46" i="2"/>
  <c r="AT46" i="7"/>
  <c r="X88" i="7"/>
  <c r="BG88" i="7"/>
  <c r="BI88" i="7"/>
  <c r="Z53" i="1"/>
  <c r="X110" i="7"/>
  <c r="BG110" i="7"/>
  <c r="BI110" i="7"/>
  <c r="Y54" i="2"/>
  <c r="AK51" i="2"/>
  <c r="AS51" i="7"/>
  <c r="AZ105" i="7"/>
  <c r="BA105" i="7"/>
  <c r="Y30" i="2"/>
  <c r="BA96" i="7"/>
  <c r="AZ96" i="7"/>
  <c r="X97" i="7"/>
  <c r="BG97" i="7"/>
  <c r="BI97" i="7"/>
  <c r="AJ37" i="2"/>
  <c r="AR37" i="7"/>
  <c r="AA49" i="2"/>
  <c r="AE49" i="2"/>
  <c r="V86" i="7"/>
  <c r="X16" i="2"/>
  <c r="X98" i="7"/>
  <c r="BG98" i="7"/>
  <c r="BI98" i="7"/>
  <c r="AZ88" i="7"/>
  <c r="BA88" i="7"/>
  <c r="AC64" i="2"/>
  <c r="BD116" i="7"/>
  <c r="BC116" i="7"/>
  <c r="AJ73" i="2"/>
  <c r="AR73" i="7"/>
  <c r="Y16" i="1"/>
  <c r="BD89" i="7"/>
  <c r="AL64" i="2"/>
  <c r="AT64" i="7"/>
  <c r="BA97" i="7"/>
  <c r="AZ97" i="7"/>
  <c r="BD95" i="7"/>
  <c r="AJ69" i="2"/>
  <c r="AR69" i="7"/>
  <c r="AL33" i="2"/>
  <c r="AT33" i="7"/>
  <c r="AL67" i="2"/>
  <c r="AT67" i="7"/>
  <c r="Y53" i="2"/>
  <c r="AL39" i="2"/>
  <c r="AT39" i="7"/>
  <c r="BD92" i="7"/>
  <c r="AL9" i="2"/>
  <c r="AT9" i="7"/>
  <c r="X86" i="7"/>
  <c r="BG86" i="7"/>
  <c r="BI86" i="7"/>
  <c r="V133" i="7"/>
  <c r="V95" i="7"/>
  <c r="AA35" i="2"/>
  <c r="AE35" i="2"/>
  <c r="X84" i="7"/>
  <c r="BG84" i="7"/>
  <c r="BI84" i="7"/>
  <c r="BD87" i="7"/>
  <c r="AE18" i="1"/>
  <c r="AD18" i="1"/>
  <c r="AK18" i="2"/>
  <c r="AS18" i="7"/>
  <c r="AF17" i="1"/>
  <c r="AB17" i="1"/>
  <c r="V87" i="7"/>
  <c r="AC15" i="2"/>
  <c r="AE60" i="2"/>
  <c r="AA60" i="2"/>
  <c r="V88" i="7"/>
  <c r="BD113" i="7"/>
  <c r="BJ78" i="7"/>
  <c r="V93" i="7"/>
  <c r="AK43" i="2"/>
  <c r="AS43" i="7"/>
  <c r="V108" i="7"/>
  <c r="AZ109" i="7"/>
  <c r="BA109" i="7"/>
  <c r="V106" i="7"/>
  <c r="X136" i="7"/>
  <c r="BG136" i="7"/>
  <c r="BI136" i="7"/>
  <c r="X89" i="7"/>
  <c r="BG89" i="7"/>
  <c r="BI89" i="7"/>
  <c r="Y21" i="2"/>
  <c r="Y22" i="2"/>
  <c r="Y43" i="2"/>
  <c r="BD91" i="7"/>
  <c r="AC67" i="2"/>
  <c r="AE50" i="2"/>
  <c r="AD111" i="7"/>
  <c r="AB143" i="7"/>
  <c r="AB144" i="7"/>
  <c r="AC42" i="7"/>
  <c r="AC76" i="7"/>
  <c r="AC122" i="7"/>
  <c r="AC141" i="7"/>
  <c r="AD83" i="2"/>
  <c r="AV83" i="2"/>
  <c r="AD83" i="1"/>
  <c r="AD84" i="1"/>
  <c r="AC84" i="2"/>
  <c r="Z31" i="1"/>
  <c r="Z20" i="1"/>
  <c r="Y28" i="2"/>
  <c r="Z46" i="1"/>
  <c r="AK19" i="2"/>
  <c r="AS19" i="7"/>
  <c r="Y74" i="2"/>
  <c r="AF36" i="1"/>
  <c r="AB36" i="1"/>
  <c r="Y23" i="2"/>
  <c r="Y19" i="2"/>
  <c r="Z61" i="1"/>
  <c r="Y56" i="2"/>
  <c r="AK61" i="2"/>
  <c r="AS61" i="7"/>
  <c r="Z56" i="1"/>
  <c r="Z74" i="1"/>
  <c r="X13" i="2"/>
  <c r="X32" i="2"/>
  <c r="Z19" i="1"/>
  <c r="AK62" i="2"/>
  <c r="AS62" i="7"/>
  <c r="Y48" i="2"/>
  <c r="Z23" i="1"/>
  <c r="X14" i="2"/>
  <c r="AK74" i="2"/>
  <c r="AS74" i="7"/>
  <c r="Y61" i="2"/>
  <c r="Y31" i="2"/>
  <c r="AF48" i="1"/>
  <c r="AB48" i="1"/>
  <c r="AF32" i="1"/>
  <c r="AB32" i="1"/>
  <c r="Y36" i="2"/>
  <c r="Z28" i="1"/>
  <c r="AE42" i="2"/>
  <c r="AA42" i="2"/>
  <c r="Z13" i="1"/>
  <c r="AK48" i="2"/>
  <c r="AS48" i="7"/>
  <c r="Y62" i="2"/>
  <c r="Z62" i="1"/>
  <c r="V111" i="7"/>
  <c r="Y20" i="2"/>
  <c r="Y46" i="2"/>
  <c r="AK56" i="2"/>
  <c r="AS56" i="7"/>
  <c r="Z71" i="1"/>
  <c r="Z42" i="1"/>
  <c r="AK23" i="2"/>
  <c r="AS23" i="7"/>
  <c r="Y10" i="2"/>
  <c r="Y11" i="2"/>
  <c r="Z39" i="1"/>
  <c r="Z8" i="1"/>
  <c r="AK66" i="2"/>
  <c r="AS66" i="7"/>
  <c r="AC71" i="2"/>
  <c r="AA39" i="2"/>
  <c r="AE39" i="2"/>
  <c r="AJ70" i="2"/>
  <c r="AR70" i="7"/>
  <c r="AV23" i="7"/>
  <c r="AV76" i="7"/>
  <c r="AV122" i="7"/>
  <c r="AV141" i="7"/>
  <c r="AK75" i="2"/>
  <c r="AS75" i="7"/>
  <c r="AK55" i="2"/>
  <c r="AS55" i="7"/>
  <c r="Z68" i="1"/>
  <c r="BA107" i="7"/>
  <c r="AZ107" i="7"/>
  <c r="X29" i="2"/>
  <c r="X78" i="7"/>
  <c r="Z11" i="1"/>
  <c r="Y25" i="2"/>
  <c r="Z57" i="1"/>
  <c r="Z75" i="1"/>
  <c r="AK41" i="2"/>
  <c r="AS41" i="7"/>
  <c r="Z41" i="1"/>
  <c r="Z55" i="1"/>
  <c r="Z29" i="1"/>
  <c r="Y63" i="2"/>
  <c r="AA52" i="2"/>
  <c r="Y58" i="2"/>
  <c r="Y55" i="2"/>
  <c r="Y76" i="1"/>
  <c r="Y85" i="1"/>
  <c r="AK68" i="2"/>
  <c r="AS68" i="7"/>
  <c r="AK58" i="2"/>
  <c r="AS58" i="7"/>
  <c r="AK63" i="2"/>
  <c r="AS63" i="7"/>
  <c r="Y75" i="2"/>
  <c r="AK50" i="2"/>
  <c r="AS50" i="7"/>
  <c r="AK24" i="2"/>
  <c r="AS24" i="7"/>
  <c r="Y41" i="2"/>
  <c r="Z63" i="1"/>
  <c r="Z25" i="1"/>
  <c r="Z7" i="1"/>
  <c r="AF50" i="1"/>
  <c r="AB50" i="1"/>
  <c r="Y34" i="2"/>
  <c r="BC84" i="7"/>
  <c r="Y65" i="2"/>
  <c r="AX119" i="7"/>
  <c r="AK57" i="2"/>
  <c r="AS57" i="7"/>
  <c r="AK11" i="2"/>
  <c r="AS11" i="7"/>
  <c r="Z49" i="1"/>
  <c r="Y66" i="2"/>
  <c r="AF72" i="1"/>
  <c r="AB72" i="1"/>
  <c r="AA8" i="2"/>
  <c r="AE8" i="2"/>
  <c r="AF34" i="1"/>
  <c r="AB34" i="1"/>
  <c r="Y24" i="2"/>
  <c r="Y68" i="2"/>
  <c r="Z58" i="1"/>
  <c r="Z10" i="1"/>
  <c r="AF65" i="1"/>
  <c r="AB65" i="1"/>
  <c r="AK34" i="2"/>
  <c r="AS34" i="7"/>
  <c r="Z47" i="1"/>
  <c r="Y47" i="2"/>
  <c r="BC79" i="7"/>
  <c r="W90" i="2"/>
  <c r="W91" i="2"/>
  <c r="BC108" i="7"/>
  <c r="R90" i="2"/>
  <c r="R91" i="2"/>
  <c r="AE60" i="1"/>
  <c r="AD60" i="1"/>
  <c r="AK69" i="2"/>
  <c r="AS69" i="7"/>
  <c r="AM33" i="2"/>
  <c r="AC49" i="2"/>
  <c r="AL51" i="2"/>
  <c r="AT51" i="7"/>
  <c r="AM8" i="2"/>
  <c r="T90" i="1"/>
  <c r="T91" i="1"/>
  <c r="AA12" i="2"/>
  <c r="AE12" i="2"/>
  <c r="BD93" i="7"/>
  <c r="AF30" i="1"/>
  <c r="AB30" i="1"/>
  <c r="AL31" i="2"/>
  <c r="AT31" i="7"/>
  <c r="Y38" i="2"/>
  <c r="BG78" i="7"/>
  <c r="AA21" i="2"/>
  <c r="AE21" i="2"/>
  <c r="AC60" i="2"/>
  <c r="AE98" i="7"/>
  <c r="Y138" i="7"/>
  <c r="AE64" i="1"/>
  <c r="AD64" i="1"/>
  <c r="BC98" i="7"/>
  <c r="AM20" i="2"/>
  <c r="AE9" i="1"/>
  <c r="AD9" i="1"/>
  <c r="AA22" i="2"/>
  <c r="AE22" i="2"/>
  <c r="AL43" i="2"/>
  <c r="AT43" i="7"/>
  <c r="BL78" i="7"/>
  <c r="Z21" i="1"/>
  <c r="BC88" i="7"/>
  <c r="AE53" i="2"/>
  <c r="AA53" i="2"/>
  <c r="AD50" i="2"/>
  <c r="AE30" i="2"/>
  <c r="AA30" i="2"/>
  <c r="AM46" i="2"/>
  <c r="AK53" i="2"/>
  <c r="AS53" i="7"/>
  <c r="AF69" i="1"/>
  <c r="AB69" i="1"/>
  <c r="BC100" i="7"/>
  <c r="AK21" i="2"/>
  <c r="AS21" i="7"/>
  <c r="AE73" i="2"/>
  <c r="AA73" i="2"/>
  <c r="AC33" i="2"/>
  <c r="Z38" i="1"/>
  <c r="AD44" i="2"/>
  <c r="AM10" i="2"/>
  <c r="Y37" i="2"/>
  <c r="AX83" i="7"/>
  <c r="BC94" i="7"/>
  <c r="Y94" i="7"/>
  <c r="BC106" i="7"/>
  <c r="AE17" i="1"/>
  <c r="AD17" i="1"/>
  <c r="AL18" i="2"/>
  <c r="AT18" i="7"/>
  <c r="BC80" i="7"/>
  <c r="AF54" i="1"/>
  <c r="AB54" i="1"/>
  <c r="AM60" i="2"/>
  <c r="Y95" i="7"/>
  <c r="AE67" i="1"/>
  <c r="AD67" i="1"/>
  <c r="AM9" i="2"/>
  <c r="AM39" i="2"/>
  <c r="Y106" i="7"/>
  <c r="AK73" i="2"/>
  <c r="AS73" i="7"/>
  <c r="AF53" i="1"/>
  <c r="AB53" i="1"/>
  <c r="AF37" i="1"/>
  <c r="AB37" i="1"/>
  <c r="AK38" i="2"/>
  <c r="AS38" i="7"/>
  <c r="Y45" i="2"/>
  <c r="AL82" i="7"/>
  <c r="AM82" i="7"/>
  <c r="BE82" i="7"/>
  <c r="AC70" i="2"/>
  <c r="BC78" i="7"/>
  <c r="AC57" i="2"/>
  <c r="AL35" i="2"/>
  <c r="AT35" i="7"/>
  <c r="AK54" i="2"/>
  <c r="AS54" i="7"/>
  <c r="AL59" i="2"/>
  <c r="AT59" i="7"/>
  <c r="AC7" i="2"/>
  <c r="AC76" i="2"/>
  <c r="AC85" i="2"/>
  <c r="AA7" i="2"/>
  <c r="AL44" i="2"/>
  <c r="AT44" i="7"/>
  <c r="AC40" i="2"/>
  <c r="AE14" i="1"/>
  <c r="AD14" i="1"/>
  <c r="BC96" i="7"/>
  <c r="BC105" i="7"/>
  <c r="Y105" i="7"/>
  <c r="AM67" i="2"/>
  <c r="AD15" i="2"/>
  <c r="AC50" i="2"/>
  <c r="AM17" i="2"/>
  <c r="AD67" i="2"/>
  <c r="AE43" i="2"/>
  <c r="AA43" i="2"/>
  <c r="BC97" i="7"/>
  <c r="AC35" i="2"/>
  <c r="AD71" i="2"/>
  <c r="AK37" i="2"/>
  <c r="AS37" i="7"/>
  <c r="AA54" i="2"/>
  <c r="AE54" i="2"/>
  <c r="BC104" i="7"/>
  <c r="Y79" i="7"/>
  <c r="AM65" i="2"/>
  <c r="AC51" i="2"/>
  <c r="AE70" i="1"/>
  <c r="AD70" i="1"/>
  <c r="AC26" i="2"/>
  <c r="AE44" i="1"/>
  <c r="AD44" i="1"/>
  <c r="BC102" i="7"/>
  <c r="AE33" i="1"/>
  <c r="AD33" i="1"/>
  <c r="AL27" i="2"/>
  <c r="AT27" i="7"/>
  <c r="Y98" i="7"/>
  <c r="AE24" i="1"/>
  <c r="AD24" i="1"/>
  <c r="Z16" i="1"/>
  <c r="Y108" i="7"/>
  <c r="AD64" i="2"/>
  <c r="Y96" i="7"/>
  <c r="Y97" i="7"/>
  <c r="AK45" i="2"/>
  <c r="AS45" i="7"/>
  <c r="Y16" i="2"/>
  <c r="AC27" i="2"/>
  <c r="AM15" i="2"/>
  <c r="AE22" i="1"/>
  <c r="AD22" i="1"/>
  <c r="AE7" i="2"/>
  <c r="AE76" i="2"/>
  <c r="AE85" i="2"/>
  <c r="AC9" i="2"/>
  <c r="AE59" i="1"/>
  <c r="AD59" i="1"/>
  <c r="AL12" i="2"/>
  <c r="AT12" i="7"/>
  <c r="AM49" i="2"/>
  <c r="AD17" i="2"/>
  <c r="BC115" i="7"/>
  <c r="BC120" i="7"/>
  <c r="Y133" i="7"/>
  <c r="Y134" i="7"/>
  <c r="AK30" i="2"/>
  <c r="AS30" i="7"/>
  <c r="AC59" i="2"/>
  <c r="AC18" i="2"/>
  <c r="AF73" i="1"/>
  <c r="AB73" i="1"/>
  <c r="AM26" i="2"/>
  <c r="AM64" i="2"/>
  <c r="X132" i="7"/>
  <c r="AM36" i="2"/>
  <c r="AJ7" i="2"/>
  <c r="Z45" i="1"/>
  <c r="V139" i="7"/>
  <c r="BD103" i="7"/>
  <c r="AE43" i="1"/>
  <c r="AD43" i="1"/>
  <c r="AM40" i="2"/>
  <c r="AL22" i="2"/>
  <c r="AT22" i="7"/>
  <c r="AM42" i="2"/>
  <c r="AM71" i="2"/>
  <c r="BC109" i="7"/>
  <c r="Y69" i="2"/>
  <c r="AE84" i="1"/>
  <c r="AD42" i="7"/>
  <c r="AD76" i="7"/>
  <c r="AD122" i="7"/>
  <c r="AD141" i="7"/>
  <c r="AC143" i="7"/>
  <c r="AC144" i="7"/>
  <c r="AD84" i="2"/>
  <c r="AV84" i="2"/>
  <c r="AD143" i="7"/>
  <c r="AE83" i="1"/>
  <c r="AL23" i="2"/>
  <c r="AT23" i="7"/>
  <c r="AF28" i="1"/>
  <c r="AB28" i="1"/>
  <c r="AA56" i="2"/>
  <c r="AE56" i="2"/>
  <c r="AB46" i="1"/>
  <c r="AF46" i="1"/>
  <c r="AB42" i="1"/>
  <c r="AF42" i="1"/>
  <c r="AE46" i="2"/>
  <c r="AA46" i="2"/>
  <c r="AB13" i="1"/>
  <c r="AF13" i="1"/>
  <c r="AE48" i="1"/>
  <c r="AD48" i="1"/>
  <c r="AL62" i="2"/>
  <c r="AT62" i="7"/>
  <c r="Y13" i="2"/>
  <c r="AD36" i="1"/>
  <c r="AE36" i="1"/>
  <c r="Y14" i="2"/>
  <c r="AA28" i="2"/>
  <c r="AF71" i="1"/>
  <c r="AB71" i="1"/>
  <c r="AB62" i="1"/>
  <c r="AF62" i="1"/>
  <c r="AE36" i="2"/>
  <c r="AA36" i="2"/>
  <c r="AE31" i="2"/>
  <c r="AA31" i="2"/>
  <c r="AF19" i="1"/>
  <c r="AB19" i="1"/>
  <c r="AF74" i="1"/>
  <c r="AB74" i="1"/>
  <c r="AF61" i="1"/>
  <c r="AB61" i="1"/>
  <c r="AE62" i="2"/>
  <c r="AA62" i="2"/>
  <c r="AC42" i="2"/>
  <c r="X101" i="7"/>
  <c r="BG101" i="7"/>
  <c r="BI101" i="7"/>
  <c r="AA74" i="2"/>
  <c r="AE74" i="2"/>
  <c r="AB20" i="1"/>
  <c r="AF20" i="1"/>
  <c r="AE20" i="2"/>
  <c r="AA20" i="2"/>
  <c r="AF23" i="1"/>
  <c r="AB23" i="1"/>
  <c r="AF56" i="1"/>
  <c r="AB56" i="1"/>
  <c r="AE19" i="2"/>
  <c r="AA19" i="2"/>
  <c r="AL56" i="2"/>
  <c r="AT56" i="7"/>
  <c r="AE32" i="1"/>
  <c r="AD32" i="1"/>
  <c r="AA61" i="2"/>
  <c r="AE61" i="2"/>
  <c r="Y32" i="2"/>
  <c r="AL19" i="2"/>
  <c r="AT19" i="7"/>
  <c r="AF31" i="1"/>
  <c r="AB31" i="1"/>
  <c r="AL48" i="2"/>
  <c r="AT48" i="7"/>
  <c r="AL74" i="2"/>
  <c r="AT74" i="7"/>
  <c r="AA48" i="2"/>
  <c r="AE48" i="2"/>
  <c r="AL61" i="2"/>
  <c r="AT61" i="7"/>
  <c r="AA23" i="2"/>
  <c r="AE23" i="2"/>
  <c r="Y72" i="2"/>
  <c r="AA25" i="2"/>
  <c r="AL34" i="2"/>
  <c r="AT34" i="7"/>
  <c r="BD84" i="7"/>
  <c r="AA41" i="2"/>
  <c r="AE41" i="2"/>
  <c r="AL58" i="2"/>
  <c r="AT58" i="7"/>
  <c r="AA55" i="2"/>
  <c r="AE55" i="2"/>
  <c r="AL41" i="2"/>
  <c r="AT41" i="7"/>
  <c r="AF68" i="1"/>
  <c r="AB68" i="1"/>
  <c r="AK70" i="2"/>
  <c r="AS70" i="7"/>
  <c r="AB39" i="1"/>
  <c r="AF39" i="1"/>
  <c r="AE65" i="1"/>
  <c r="AD65" i="1"/>
  <c r="X81" i="7"/>
  <c r="BA119" i="7"/>
  <c r="AZ119" i="7"/>
  <c r="Y29" i="2"/>
  <c r="AL55" i="2"/>
  <c r="AT55" i="7"/>
  <c r="AC39" i="2"/>
  <c r="AE10" i="2"/>
  <c r="AA10" i="2"/>
  <c r="AE50" i="1"/>
  <c r="AD50" i="1"/>
  <c r="AA68" i="2"/>
  <c r="AE68" i="2"/>
  <c r="AE34" i="1"/>
  <c r="AD34" i="1"/>
  <c r="AL24" i="2"/>
  <c r="AT24" i="7"/>
  <c r="AE75" i="2"/>
  <c r="AA75" i="2"/>
  <c r="AL68" i="2"/>
  <c r="AT68" i="7"/>
  <c r="AB55" i="1"/>
  <c r="AF55" i="1"/>
  <c r="AB11" i="1"/>
  <c r="AF11" i="1"/>
  <c r="AA16" i="2"/>
  <c r="AE47" i="2"/>
  <c r="AA47" i="2"/>
  <c r="AF10" i="1"/>
  <c r="AB10" i="1"/>
  <c r="AE24" i="2"/>
  <c r="AA24" i="2"/>
  <c r="AE72" i="1"/>
  <c r="AD72" i="1"/>
  <c r="AL63" i="2"/>
  <c r="AT63" i="7"/>
  <c r="AE52" i="2"/>
  <c r="BC107" i="7"/>
  <c r="AF75" i="1"/>
  <c r="AB75" i="1"/>
  <c r="AL75" i="2"/>
  <c r="AT75" i="7"/>
  <c r="AL66" i="2"/>
  <c r="AT66" i="7"/>
  <c r="AF47" i="1"/>
  <c r="AB47" i="1"/>
  <c r="AL11" i="2"/>
  <c r="AT11" i="7"/>
  <c r="AA34" i="2"/>
  <c r="AE34" i="2"/>
  <c r="AB25" i="1"/>
  <c r="AF25" i="1"/>
  <c r="AD52" i="2"/>
  <c r="AC52" i="2"/>
  <c r="AF49" i="1"/>
  <c r="AB49" i="1"/>
  <c r="AA65" i="2"/>
  <c r="AE65" i="2"/>
  <c r="AL50" i="2"/>
  <c r="AT50" i="7"/>
  <c r="AE58" i="2"/>
  <c r="AA58" i="2"/>
  <c r="AF29" i="1"/>
  <c r="AB29" i="1"/>
  <c r="AB8" i="1"/>
  <c r="AF8" i="1"/>
  <c r="AA11" i="2"/>
  <c r="AE11" i="2"/>
  <c r="AF58" i="1"/>
  <c r="AB58" i="1"/>
  <c r="AC8" i="2"/>
  <c r="AA66" i="2"/>
  <c r="AE66" i="2"/>
  <c r="AL57" i="2"/>
  <c r="AT57" i="7"/>
  <c r="AB7" i="1"/>
  <c r="AF7" i="1"/>
  <c r="AF63" i="1"/>
  <c r="AB63" i="1"/>
  <c r="AA63" i="2"/>
  <c r="AE63" i="2"/>
  <c r="AF41" i="1"/>
  <c r="AB41" i="1"/>
  <c r="AB57" i="1"/>
  <c r="AF57" i="1"/>
  <c r="AD144" i="7"/>
  <c r="BD80" i="7"/>
  <c r="AO67" i="2"/>
  <c r="AO10" i="2"/>
  <c r="AO46" i="2"/>
  <c r="AO65" i="2"/>
  <c r="AO49" i="2"/>
  <c r="AO71" i="2"/>
  <c r="AO9" i="2"/>
  <c r="AO33" i="2"/>
  <c r="AX33" i="7"/>
  <c r="AE94" i="7"/>
  <c r="AO12" i="7"/>
  <c r="AM43" i="2"/>
  <c r="AN20" i="2"/>
  <c r="AW20" i="7"/>
  <c r="Y78" i="7"/>
  <c r="AE96" i="7"/>
  <c r="BD102" i="7"/>
  <c r="AZ83" i="7"/>
  <c r="BA83" i="7"/>
  <c r="AN60" i="2"/>
  <c r="AW60" i="7"/>
  <c r="AO40" i="2"/>
  <c r="AF45" i="1"/>
  <c r="AB45" i="1"/>
  <c r="AL134" i="7"/>
  <c r="AM134" i="7"/>
  <c r="BE134" i="7"/>
  <c r="AN40" i="2"/>
  <c r="AW40" i="7"/>
  <c r="AR7" i="7"/>
  <c r="AR76" i="7"/>
  <c r="AJ76" i="2"/>
  <c r="AJ85" i="2"/>
  <c r="AE108" i="7"/>
  <c r="BD115" i="7"/>
  <c r="BD120" i="7"/>
  <c r="BD105" i="7"/>
  <c r="AL98" i="7"/>
  <c r="AM98" i="7"/>
  <c r="BE98" i="7"/>
  <c r="AA76" i="2"/>
  <c r="AA85" i="2"/>
  <c r="BD94" i="7"/>
  <c r="AL38" i="2"/>
  <c r="AT38" i="7"/>
  <c r="AN39" i="2"/>
  <c r="AW39" i="7"/>
  <c r="AE54" i="1"/>
  <c r="AD54" i="1"/>
  <c r="AU26" i="7"/>
  <c r="AF38" i="1"/>
  <c r="AB38" i="1"/>
  <c r="Y84" i="7"/>
  <c r="AU8" i="7"/>
  <c r="Y104" i="7"/>
  <c r="AH82" i="7"/>
  <c r="BF82" i="7"/>
  <c r="AN42" i="2"/>
  <c r="AW42" i="7"/>
  <c r="AO26" i="2"/>
  <c r="AN49" i="2"/>
  <c r="AW49" i="7"/>
  <c r="Y83" i="7"/>
  <c r="AD26" i="2"/>
  <c r="Y80" i="7"/>
  <c r="AM35" i="2"/>
  <c r="AU9" i="7"/>
  <c r="AL138" i="7"/>
  <c r="AM138" i="7"/>
  <c r="BE138" i="7"/>
  <c r="AD33" i="2"/>
  <c r="AL21" i="2"/>
  <c r="AT21" i="7"/>
  <c r="AL53" i="2"/>
  <c r="AT53" i="7"/>
  <c r="Y107" i="7"/>
  <c r="X90" i="1"/>
  <c r="X91" i="1"/>
  <c r="AM51" i="2"/>
  <c r="AU36" i="7"/>
  <c r="AD27" i="2"/>
  <c r="AO13" i="7"/>
  <c r="AL69" i="2"/>
  <c r="AT69" i="7"/>
  <c r="AU71" i="7"/>
  <c r="AO19" i="7"/>
  <c r="AE133" i="7"/>
  <c r="Y102" i="7"/>
  <c r="AK7" i="2"/>
  <c r="X139" i="7"/>
  <c r="BG132" i="7"/>
  <c r="AO64" i="2"/>
  <c r="AX64" i="7"/>
  <c r="AN26" i="2"/>
  <c r="AW26" i="7"/>
  <c r="Y109" i="7"/>
  <c r="AU20" i="7"/>
  <c r="AD9" i="2"/>
  <c r="AO15" i="2"/>
  <c r="AL45" i="2"/>
  <c r="AT45" i="7"/>
  <c r="AE79" i="7"/>
  <c r="AG98" i="7"/>
  <c r="AL133" i="7"/>
  <c r="AM133" i="7"/>
  <c r="BE133" i="7"/>
  <c r="AN64" i="2"/>
  <c r="AW64" i="7"/>
  <c r="AL108" i="7"/>
  <c r="AM108" i="7"/>
  <c r="BE108" i="7"/>
  <c r="AL30" i="2"/>
  <c r="AT30" i="7"/>
  <c r="Y110" i="7"/>
  <c r="BD78" i="7"/>
  <c r="AN15" i="2"/>
  <c r="AW15" i="7"/>
  <c r="AL79" i="7"/>
  <c r="AM79" i="7"/>
  <c r="BE79" i="7"/>
  <c r="AU15" i="7"/>
  <c r="AC54" i="2"/>
  <c r="Y91" i="7"/>
  <c r="AL94" i="7"/>
  <c r="AM94" i="7"/>
  <c r="BE94" i="7"/>
  <c r="AE45" i="2"/>
  <c r="AA45" i="2"/>
  <c r="AO68" i="7"/>
  <c r="BD100" i="7"/>
  <c r="AL73" i="2"/>
  <c r="AT73" i="7"/>
  <c r="AM18" i="2"/>
  <c r="AE95" i="7"/>
  <c r="AC30" i="2"/>
  <c r="AC53" i="2"/>
  <c r="AC22" i="2"/>
  <c r="AO44" i="7"/>
  <c r="Y103" i="7"/>
  <c r="Y135" i="7"/>
  <c r="AC12" i="2"/>
  <c r="AU33" i="7"/>
  <c r="AE138" i="7"/>
  <c r="AN46" i="2"/>
  <c r="AW46" i="7"/>
  <c r="Y89" i="7"/>
  <c r="AD7" i="2"/>
  <c r="AN9" i="2"/>
  <c r="AW9" i="7"/>
  <c r="AC21" i="2"/>
  <c r="BD109" i="7"/>
  <c r="AO11" i="7"/>
  <c r="Y90" i="7"/>
  <c r="AN65" i="2"/>
  <c r="AW65" i="7"/>
  <c r="AD40" i="2"/>
  <c r="AM12" i="2"/>
  <c r="AU12" i="7"/>
  <c r="AE106" i="7"/>
  <c r="AC43" i="2"/>
  <c r="AO31" i="7"/>
  <c r="AN36" i="2"/>
  <c r="AW36" i="7"/>
  <c r="BD108" i="7"/>
  <c r="AL96" i="7"/>
  <c r="AM96" i="7"/>
  <c r="BE96" i="7"/>
  <c r="AG82" i="7"/>
  <c r="AE97" i="7"/>
  <c r="Y100" i="7"/>
  <c r="Z76" i="1"/>
  <c r="Z85" i="1"/>
  <c r="BD97" i="7"/>
  <c r="AL105" i="7"/>
  <c r="AM105" i="7"/>
  <c r="BE105" i="7"/>
  <c r="BD96" i="7"/>
  <c r="AM27" i="2"/>
  <c r="AU27" i="7"/>
  <c r="BD79" i="7"/>
  <c r="AO17" i="2"/>
  <c r="AM44" i="2"/>
  <c r="AU44" i="7"/>
  <c r="AL54" i="2"/>
  <c r="AT54" i="7"/>
  <c r="AD57" i="2"/>
  <c r="BD98" i="7"/>
  <c r="AC73" i="2"/>
  <c r="AE69" i="1"/>
  <c r="AD69" i="1"/>
  <c r="AF21" i="1"/>
  <c r="AB21" i="1"/>
  <c r="AO57" i="7"/>
  <c r="AE38" i="2"/>
  <c r="AA38" i="2"/>
  <c r="AN8" i="2"/>
  <c r="AW8" i="7"/>
  <c r="AO22" i="7"/>
  <c r="AN33" i="2"/>
  <c r="AW33" i="7"/>
  <c r="AA69" i="2"/>
  <c r="AE69" i="2"/>
  <c r="AD59" i="2"/>
  <c r="AN67" i="2"/>
  <c r="AW67" i="7"/>
  <c r="AN71" i="2"/>
  <c r="AW71" i="7"/>
  <c r="AO36" i="2"/>
  <c r="AX36" i="7"/>
  <c r="AU40" i="7"/>
  <c r="Y132" i="7"/>
  <c r="AE105" i="7"/>
  <c r="Y92" i="7"/>
  <c r="AA37" i="2"/>
  <c r="AU46" i="7"/>
  <c r="AE134" i="7"/>
  <c r="AM22" i="2"/>
  <c r="AU22" i="7"/>
  <c r="AE73" i="1"/>
  <c r="AD73" i="1"/>
  <c r="AD18" i="2"/>
  <c r="AL97" i="7"/>
  <c r="AM97" i="7"/>
  <c r="BE97" i="7"/>
  <c r="Y93" i="7"/>
  <c r="BD104" i="7"/>
  <c r="AB16" i="1"/>
  <c r="AB76" i="1"/>
  <c r="AB85" i="1"/>
  <c r="AD51" i="2"/>
  <c r="AL37" i="2"/>
  <c r="AT37" i="7"/>
  <c r="AD35" i="2"/>
  <c r="AN17" i="2"/>
  <c r="AW17" i="7"/>
  <c r="AM59" i="2"/>
  <c r="AU59" i="7"/>
  <c r="AO33" i="7"/>
  <c r="AD70" i="2"/>
  <c r="AE37" i="1"/>
  <c r="AD37" i="1"/>
  <c r="BD88" i="7"/>
  <c r="AO38" i="7"/>
  <c r="AL95" i="7"/>
  <c r="AM95" i="7"/>
  <c r="BE95" i="7"/>
  <c r="BI78" i="7"/>
  <c r="Y87" i="7"/>
  <c r="AU64" i="7"/>
  <c r="BD106" i="7"/>
  <c r="AM31" i="2"/>
  <c r="AU31" i="7"/>
  <c r="Y86" i="7"/>
  <c r="AE53" i="1"/>
  <c r="AD53" i="1"/>
  <c r="Y137" i="7"/>
  <c r="AU49" i="7"/>
  <c r="Y99" i="7"/>
  <c r="AL106" i="7"/>
  <c r="AM106" i="7"/>
  <c r="BE106" i="7"/>
  <c r="AU67" i="7"/>
  <c r="AO39" i="2"/>
  <c r="Y88" i="7"/>
  <c r="AU39" i="7"/>
  <c r="AN10" i="2"/>
  <c r="AW10" i="7"/>
  <c r="AD60" i="2"/>
  <c r="AE30" i="1"/>
  <c r="AD30" i="1"/>
  <c r="AD49" i="2"/>
  <c r="Y136" i="7"/>
  <c r="AU65" i="7"/>
  <c r="AM74" i="2"/>
  <c r="AU74" i="7"/>
  <c r="AC20" i="2"/>
  <c r="AD42" i="2"/>
  <c r="AA13" i="2"/>
  <c r="AE74" i="1"/>
  <c r="AD74" i="1"/>
  <c r="AD28" i="2"/>
  <c r="AC28" i="2"/>
  <c r="AM19" i="2"/>
  <c r="AU19" i="7"/>
  <c r="AC46" i="2"/>
  <c r="AM61" i="2"/>
  <c r="AU61" i="7"/>
  <c r="AM48" i="2"/>
  <c r="Y101" i="7"/>
  <c r="AE56" i="1"/>
  <c r="AD56" i="1"/>
  <c r="AE28" i="2"/>
  <c r="AM62" i="2"/>
  <c r="AU62" i="7"/>
  <c r="AE46" i="1"/>
  <c r="AD46" i="1"/>
  <c r="AE28" i="1"/>
  <c r="AD28" i="1"/>
  <c r="AD62" i="1"/>
  <c r="AE62" i="1"/>
  <c r="AC62" i="2"/>
  <c r="AA72" i="2"/>
  <c r="AA32" i="2"/>
  <c r="AM56" i="2"/>
  <c r="AU56" i="7"/>
  <c r="AC74" i="2"/>
  <c r="AE19" i="1"/>
  <c r="AD19" i="1"/>
  <c r="AD71" i="1"/>
  <c r="AE71" i="1"/>
  <c r="AA14" i="2"/>
  <c r="AE42" i="1"/>
  <c r="AD42" i="1"/>
  <c r="AC23" i="2"/>
  <c r="AE23" i="1"/>
  <c r="AD23" i="1"/>
  <c r="AC36" i="2"/>
  <c r="AM23" i="2"/>
  <c r="AU23" i="7"/>
  <c r="AU48" i="7"/>
  <c r="AX17" i="7"/>
  <c r="AC48" i="2"/>
  <c r="AC61" i="2"/>
  <c r="AC19" i="2"/>
  <c r="AE20" i="1"/>
  <c r="AD20" i="1"/>
  <c r="AE13" i="1"/>
  <c r="AD13" i="1"/>
  <c r="AE31" i="1"/>
  <c r="AD31" i="1"/>
  <c r="AE61" i="1"/>
  <c r="AD61" i="1"/>
  <c r="AC31" i="2"/>
  <c r="AC56" i="2"/>
  <c r="AX65" i="7"/>
  <c r="BA33" i="7"/>
  <c r="BC33" i="7"/>
  <c r="AX15" i="7"/>
  <c r="AE7" i="1"/>
  <c r="AD7" i="1"/>
  <c r="AC11" i="2"/>
  <c r="AC58" i="2"/>
  <c r="AM75" i="2"/>
  <c r="AJ52" i="2"/>
  <c r="AR52" i="7"/>
  <c r="AC24" i="2"/>
  <c r="AC47" i="2"/>
  <c r="AM68" i="2"/>
  <c r="AU68" i="7"/>
  <c r="Y81" i="7"/>
  <c r="AE39" i="1"/>
  <c r="AD39" i="1"/>
  <c r="AC41" i="2"/>
  <c r="AD8" i="1"/>
  <c r="AE8" i="1"/>
  <c r="AM50" i="2"/>
  <c r="AU50" i="7"/>
  <c r="AM11" i="2"/>
  <c r="AU11" i="7"/>
  <c r="AE75" i="1"/>
  <c r="AD75" i="1"/>
  <c r="AM63" i="2"/>
  <c r="AU63" i="7"/>
  <c r="AC75" i="2"/>
  <c r="AC10" i="2"/>
  <c r="AA29" i="2"/>
  <c r="BC119" i="7"/>
  <c r="AL70" i="2"/>
  <c r="AT70" i="7"/>
  <c r="AE25" i="2"/>
  <c r="AX39" i="7"/>
  <c r="AM57" i="2"/>
  <c r="AU57" i="7"/>
  <c r="AE58" i="1"/>
  <c r="AD58" i="1"/>
  <c r="AE29" i="1"/>
  <c r="AD29" i="1"/>
  <c r="AJ47" i="2"/>
  <c r="AR47" i="7"/>
  <c r="AE25" i="1"/>
  <c r="AD25" i="1"/>
  <c r="AE11" i="1"/>
  <c r="AD11" i="1"/>
  <c r="AC55" i="2"/>
  <c r="AD25" i="2"/>
  <c r="AC25" i="2"/>
  <c r="AC66" i="2"/>
  <c r="AC65" i="2"/>
  <c r="AD39" i="2"/>
  <c r="AD68" i="1"/>
  <c r="AE68" i="1"/>
  <c r="AM34" i="2"/>
  <c r="AC68" i="2"/>
  <c r="AE41" i="1"/>
  <c r="AD41" i="1"/>
  <c r="AE10" i="1"/>
  <c r="AD10" i="1"/>
  <c r="AD55" i="1"/>
  <c r="AE55" i="1"/>
  <c r="BG81" i="7"/>
  <c r="X111" i="7"/>
  <c r="AM58" i="2"/>
  <c r="AU58" i="7"/>
  <c r="AE57" i="1"/>
  <c r="AD57" i="1"/>
  <c r="AD8" i="2"/>
  <c r="AD49" i="1"/>
  <c r="AE49" i="1"/>
  <c r="Y139" i="7"/>
  <c r="AX40" i="7"/>
  <c r="AC63" i="2"/>
  <c r="AE63" i="1"/>
  <c r="AD63" i="1"/>
  <c r="AE47" i="1"/>
  <c r="AD47" i="1"/>
  <c r="AM66" i="2"/>
  <c r="AU66" i="7"/>
  <c r="AM24" i="2"/>
  <c r="AU24" i="7"/>
  <c r="BA19" i="7"/>
  <c r="BC19" i="7"/>
  <c r="AU75" i="7"/>
  <c r="AU35" i="7"/>
  <c r="AX26" i="7"/>
  <c r="BD107" i="7"/>
  <c r="AC34" i="2"/>
  <c r="AM55" i="2"/>
  <c r="AU55" i="7"/>
  <c r="AM41" i="2"/>
  <c r="AU41" i="7"/>
  <c r="AO31" i="2"/>
  <c r="AX31" i="7"/>
  <c r="AO51" i="2"/>
  <c r="AX51" i="7"/>
  <c r="AO35" i="2"/>
  <c r="AX35" i="7"/>
  <c r="AO44" i="2"/>
  <c r="AX44" i="7"/>
  <c r="AD76" i="2"/>
  <c r="AD85" i="2"/>
  <c r="AL109" i="7"/>
  <c r="AM109" i="7"/>
  <c r="BE109" i="7"/>
  <c r="AL88" i="7"/>
  <c r="AM88" i="7"/>
  <c r="BE88" i="7"/>
  <c r="BJ39" i="7"/>
  <c r="BL39" i="7"/>
  <c r="AW39" i="2"/>
  <c r="AY39" i="2"/>
  <c r="AM38" i="2"/>
  <c r="AU38" i="7"/>
  <c r="AE78" i="7"/>
  <c r="BJ10" i="7"/>
  <c r="BL10" i="7"/>
  <c r="AW10" i="2"/>
  <c r="AY10" i="2"/>
  <c r="AO18" i="7"/>
  <c r="BC83" i="7"/>
  <c r="AQ36" i="2"/>
  <c r="AO34" i="7"/>
  <c r="AU34" i="7"/>
  <c r="AC69" i="2"/>
  <c r="AC38" i="2"/>
  <c r="AL89" i="7"/>
  <c r="AM89" i="7"/>
  <c r="BE89" i="7"/>
  <c r="AD43" i="2"/>
  <c r="AO12" i="2"/>
  <c r="AX12" i="7"/>
  <c r="AD21" i="2"/>
  <c r="AO45" i="7"/>
  <c r="AE107" i="7"/>
  <c r="AO27" i="7"/>
  <c r="AD30" i="2"/>
  <c r="AH138" i="7"/>
  <c r="BF138" i="7"/>
  <c r="AL80" i="7"/>
  <c r="AM80" i="7"/>
  <c r="BE80" i="7"/>
  <c r="AO61" i="7"/>
  <c r="BJ15" i="7"/>
  <c r="BL15" i="7"/>
  <c r="AW15" i="2"/>
  <c r="AY15" i="2"/>
  <c r="AO25" i="7"/>
  <c r="AO36" i="7"/>
  <c r="AO20" i="2"/>
  <c r="AX20" i="7"/>
  <c r="AM21" i="2"/>
  <c r="AU21" i="7"/>
  <c r="AQ40" i="2"/>
  <c r="AG95" i="7"/>
  <c r="AQ65" i="2"/>
  <c r="AL93" i="7"/>
  <c r="AM93" i="7"/>
  <c r="BE93" i="7"/>
  <c r="AG138" i="7"/>
  <c r="AL102" i="7"/>
  <c r="AM102" i="7"/>
  <c r="BE102" i="7"/>
  <c r="AO69" i="7"/>
  <c r="AE38" i="1"/>
  <c r="AD38" i="1"/>
  <c r="AL104" i="7"/>
  <c r="AM104" i="7"/>
  <c r="BE104" i="7"/>
  <c r="AO65" i="7"/>
  <c r="AG105" i="7"/>
  <c r="AE84" i="7"/>
  <c r="AO60" i="7"/>
  <c r="AD16" i="1"/>
  <c r="AL92" i="7"/>
  <c r="AM92" i="7"/>
  <c r="BE92" i="7"/>
  <c r="AM54" i="2"/>
  <c r="AU54" i="7"/>
  <c r="AN12" i="2"/>
  <c r="AW12" i="7"/>
  <c r="AO59" i="7"/>
  <c r="AO30" i="7"/>
  <c r="AL107" i="7"/>
  <c r="AM107" i="7"/>
  <c r="BE107" i="7"/>
  <c r="AD53" i="2"/>
  <c r="AM30" i="2"/>
  <c r="AU30" i="7"/>
  <c r="BJ64" i="7"/>
  <c r="BL64" i="7"/>
  <c r="AW64" i="2"/>
  <c r="AY64" i="2"/>
  <c r="AQ64" i="2"/>
  <c r="AO37" i="7"/>
  <c r="BJ49" i="7"/>
  <c r="BL49" i="7"/>
  <c r="AW49" i="2"/>
  <c r="AY49" i="2"/>
  <c r="BJ42" i="7"/>
  <c r="BL42" i="7"/>
  <c r="AW42" i="2"/>
  <c r="AY42" i="2"/>
  <c r="AE99" i="7"/>
  <c r="AG97" i="7"/>
  <c r="BJ40" i="7"/>
  <c r="BL40" i="7"/>
  <c r="AW40" i="2"/>
  <c r="AY40" i="2"/>
  <c r="AX71" i="7"/>
  <c r="AN59" i="2"/>
  <c r="AW59" i="7"/>
  <c r="AO50" i="7"/>
  <c r="AQ39" i="2"/>
  <c r="AL84" i="7"/>
  <c r="AM84" i="7"/>
  <c r="BE84" i="7"/>
  <c r="AO48" i="7"/>
  <c r="AF16" i="1"/>
  <c r="AF76" i="1"/>
  <c r="AF85" i="1"/>
  <c r="AO58" i="7"/>
  <c r="AG96" i="7"/>
  <c r="AO22" i="2"/>
  <c r="AX22" i="7"/>
  <c r="AO56" i="7"/>
  <c r="AO52" i="7"/>
  <c r="AO73" i="7"/>
  <c r="F44" i="7"/>
  <c r="Q44" i="7"/>
  <c r="V44" i="7"/>
  <c r="Y44" i="7"/>
  <c r="AO72" i="7"/>
  <c r="AE103" i="7"/>
  <c r="BJ9" i="7"/>
  <c r="BL9" i="7"/>
  <c r="AW9" i="2"/>
  <c r="AY9" i="2"/>
  <c r="AO60" i="2"/>
  <c r="AX60" i="7"/>
  <c r="AO17" i="7"/>
  <c r="AE83" i="7"/>
  <c r="AM45" i="2"/>
  <c r="AU45" i="7"/>
  <c r="BG139" i="7"/>
  <c r="BI132" i="7"/>
  <c r="BI139" i="7"/>
  <c r="AO24" i="7"/>
  <c r="AN35" i="2"/>
  <c r="AW35" i="7"/>
  <c r="AO26" i="7"/>
  <c r="AL99" i="7"/>
  <c r="AM99" i="7"/>
  <c r="BE99" i="7"/>
  <c r="AE16" i="2"/>
  <c r="Y111" i="7"/>
  <c r="AQ71" i="2"/>
  <c r="AX46" i="7"/>
  <c r="AE132" i="7"/>
  <c r="AQ17" i="2"/>
  <c r="AD22" i="2"/>
  <c r="AN31" i="2"/>
  <c r="AW31" i="7"/>
  <c r="AE87" i="7"/>
  <c r="AO39" i="7"/>
  <c r="AO47" i="7"/>
  <c r="AM37" i="2"/>
  <c r="AU37" i="7"/>
  <c r="AE100" i="7"/>
  <c r="AN22" i="2"/>
  <c r="AW22" i="7"/>
  <c r="BJ8" i="7"/>
  <c r="BL8" i="7"/>
  <c r="AW8" i="2"/>
  <c r="AY8" i="2"/>
  <c r="AO51" i="7"/>
  <c r="AO67" i="7"/>
  <c r="AE86" i="7"/>
  <c r="AO43" i="7"/>
  <c r="AE91" i="7"/>
  <c r="AO62" i="7"/>
  <c r="AE110" i="7"/>
  <c r="AD54" i="2"/>
  <c r="AO15" i="7"/>
  <c r="AJ16" i="2"/>
  <c r="AR16" i="7"/>
  <c r="AM69" i="2"/>
  <c r="AU69" i="7"/>
  <c r="AU51" i="7"/>
  <c r="AO41" i="7"/>
  <c r="AE90" i="7"/>
  <c r="AG108" i="7"/>
  <c r="AE137" i="7"/>
  <c r="AO35" i="7"/>
  <c r="BJ20" i="7"/>
  <c r="BL20" i="7"/>
  <c r="AW20" i="2"/>
  <c r="AY20" i="2"/>
  <c r="AX49" i="7"/>
  <c r="AQ46" i="2"/>
  <c r="AX67" i="7"/>
  <c r="AL135" i="7"/>
  <c r="AM135" i="7"/>
  <c r="BE135" i="7"/>
  <c r="AH133" i="7"/>
  <c r="BF133" i="7"/>
  <c r="AE93" i="7"/>
  <c r="AG134" i="7"/>
  <c r="AG79" i="7"/>
  <c r="AO55" i="7"/>
  <c r="AE37" i="2"/>
  <c r="AO40" i="7"/>
  <c r="BJ67" i="7"/>
  <c r="BL67" i="7"/>
  <c r="AW67" i="2"/>
  <c r="AY67" i="2"/>
  <c r="AE21" i="1"/>
  <c r="AD21" i="1"/>
  <c r="AN44" i="2"/>
  <c r="AW44" i="7"/>
  <c r="AG106" i="7"/>
  <c r="Y90" i="1"/>
  <c r="Y91" i="1"/>
  <c r="AU18" i="7"/>
  <c r="AL83" i="7"/>
  <c r="AM83" i="7"/>
  <c r="BE83" i="7"/>
  <c r="AO29" i="7"/>
  <c r="AE109" i="7"/>
  <c r="AO20" i="7"/>
  <c r="AK76" i="2"/>
  <c r="AK85" i="2"/>
  <c r="AS7" i="7"/>
  <c r="AS76" i="7"/>
  <c r="AM53" i="2"/>
  <c r="AU53" i="7"/>
  <c r="AH98" i="7"/>
  <c r="BF98" i="7"/>
  <c r="AL90" i="7"/>
  <c r="AM90" i="7"/>
  <c r="BE90" i="7"/>
  <c r="AO8" i="7"/>
  <c r="AE45" i="1"/>
  <c r="AD45" i="1"/>
  <c r="BJ60" i="7"/>
  <c r="BL60" i="7"/>
  <c r="AW60" i="2"/>
  <c r="AY60" i="2"/>
  <c r="AU43" i="7"/>
  <c r="AQ33" i="2"/>
  <c r="AX9" i="7"/>
  <c r="AQ49" i="2"/>
  <c r="AQ67" i="2"/>
  <c r="AO16" i="7"/>
  <c r="AH134" i="7"/>
  <c r="BF134" i="7"/>
  <c r="BJ17" i="7"/>
  <c r="BL17" i="7"/>
  <c r="AW17" i="2"/>
  <c r="AY17" i="2"/>
  <c r="AC16" i="2"/>
  <c r="AO46" i="7"/>
  <c r="BJ71" i="7"/>
  <c r="BL71" i="7"/>
  <c r="AW71" i="2"/>
  <c r="AY71" i="2"/>
  <c r="AO49" i="7"/>
  <c r="AO21" i="7"/>
  <c r="AO27" i="2"/>
  <c r="AX27" i="7"/>
  <c r="AO66" i="7"/>
  <c r="AO70" i="7"/>
  <c r="AL103" i="7"/>
  <c r="AM103" i="7"/>
  <c r="BE103" i="7"/>
  <c r="AG94" i="7"/>
  <c r="BJ46" i="7"/>
  <c r="BL46" i="7"/>
  <c r="AW46" i="2"/>
  <c r="AY46" i="2"/>
  <c r="AD12" i="2"/>
  <c r="AO32" i="7"/>
  <c r="AO18" i="2"/>
  <c r="AX18" i="7"/>
  <c r="AM73" i="2"/>
  <c r="AU73" i="7"/>
  <c r="AO42" i="7"/>
  <c r="AE102" i="7"/>
  <c r="AO42" i="2"/>
  <c r="AX42" i="7"/>
  <c r="AN51" i="2"/>
  <c r="AW51" i="7"/>
  <c r="AO53" i="7"/>
  <c r="AU60" i="7"/>
  <c r="AE136" i="7"/>
  <c r="AO71" i="7"/>
  <c r="AO74" i="7"/>
  <c r="AL137" i="7"/>
  <c r="AM137" i="7"/>
  <c r="BE137" i="7"/>
  <c r="AU17" i="7"/>
  <c r="AO43" i="2"/>
  <c r="AX43" i="7"/>
  <c r="AQ9" i="2"/>
  <c r="AQ10" i="2"/>
  <c r="AO23" i="7"/>
  <c r="BJ65" i="7"/>
  <c r="BL65" i="7"/>
  <c r="AW65" i="2"/>
  <c r="AY65" i="2"/>
  <c r="AC45" i="2"/>
  <c r="AO63" i="7"/>
  <c r="AL87" i="7"/>
  <c r="AM87" i="7"/>
  <c r="BE87" i="7"/>
  <c r="AO8" i="2"/>
  <c r="AX8" i="7"/>
  <c r="AO75" i="7"/>
  <c r="AL100" i="7"/>
  <c r="AM100" i="7"/>
  <c r="BE100" i="7"/>
  <c r="AC37" i="2"/>
  <c r="BJ33" i="7"/>
  <c r="BL33" i="7"/>
  <c r="AW33" i="2"/>
  <c r="AY33" i="2"/>
  <c r="AD73" i="2"/>
  <c r="AE92" i="7"/>
  <c r="AE89" i="7"/>
  <c r="AN27" i="2"/>
  <c r="AW27" i="7"/>
  <c r="AO14" i="7"/>
  <c r="AL86" i="7"/>
  <c r="AM86" i="7"/>
  <c r="BE86" i="7"/>
  <c r="BJ36" i="7"/>
  <c r="BL36" i="7"/>
  <c r="AW36" i="2"/>
  <c r="AY36" i="2"/>
  <c r="AL91" i="7"/>
  <c r="AM91" i="7"/>
  <c r="BE91" i="7"/>
  <c r="AL110" i="7"/>
  <c r="AM110" i="7"/>
  <c r="BE110" i="7"/>
  <c r="AE135" i="7"/>
  <c r="AN18" i="2"/>
  <c r="AW18" i="7"/>
  <c r="AE80" i="7"/>
  <c r="AO64" i="7"/>
  <c r="AQ15" i="2"/>
  <c r="BJ26" i="7"/>
  <c r="BL26" i="7"/>
  <c r="AW26" i="2"/>
  <c r="AY26" i="2"/>
  <c r="AL7" i="2"/>
  <c r="AO54" i="7"/>
  <c r="AO9" i="7"/>
  <c r="AQ26" i="2"/>
  <c r="AL136" i="7"/>
  <c r="AM136" i="7"/>
  <c r="BE136" i="7"/>
  <c r="AO28" i="7"/>
  <c r="AE88" i="7"/>
  <c r="AU42" i="7"/>
  <c r="AG133" i="7"/>
  <c r="AE104" i="7"/>
  <c r="AN43" i="2"/>
  <c r="AW43" i="7"/>
  <c r="AO56" i="2"/>
  <c r="AX56" i="7"/>
  <c r="AO23" i="2"/>
  <c r="AX23" i="7"/>
  <c r="AC32" i="2"/>
  <c r="AD56" i="2"/>
  <c r="AD19" i="2"/>
  <c r="AD46" i="2"/>
  <c r="AD20" i="2"/>
  <c r="AD23" i="2"/>
  <c r="AN56" i="2"/>
  <c r="AW56" i="7"/>
  <c r="AJ28" i="2"/>
  <c r="AR28" i="7"/>
  <c r="AD61" i="2"/>
  <c r="AN23" i="2"/>
  <c r="AW23" i="7"/>
  <c r="AO19" i="2"/>
  <c r="AX19" i="7"/>
  <c r="AE101" i="7"/>
  <c r="AD72" i="2"/>
  <c r="AC72" i="2"/>
  <c r="AD62" i="2"/>
  <c r="AN48" i="2"/>
  <c r="AW48" i="7"/>
  <c r="AN19" i="2"/>
  <c r="AW19" i="7"/>
  <c r="AD13" i="2"/>
  <c r="AC13" i="2"/>
  <c r="AN74" i="2"/>
  <c r="AW74" i="7"/>
  <c r="AD31" i="2"/>
  <c r="AD48" i="2"/>
  <c r="AD74" i="2"/>
  <c r="AE72" i="2"/>
  <c r="AN61" i="2"/>
  <c r="AW61" i="7"/>
  <c r="AE13" i="2"/>
  <c r="AD36" i="2"/>
  <c r="AD14" i="2"/>
  <c r="AC14" i="2"/>
  <c r="AO62" i="2"/>
  <c r="AX62" i="7"/>
  <c r="AE14" i="2"/>
  <c r="AE32" i="2"/>
  <c r="AN62" i="2"/>
  <c r="AW62" i="7"/>
  <c r="AE139" i="7"/>
  <c r="AG78" i="7"/>
  <c r="AO66" i="2"/>
  <c r="AX66" i="7"/>
  <c r="AO50" i="2"/>
  <c r="AX50" i="7"/>
  <c r="BA11" i="7"/>
  <c r="BC11" i="7"/>
  <c r="BA57" i="7"/>
  <c r="BC57" i="7"/>
  <c r="BA37" i="7"/>
  <c r="BC37" i="7"/>
  <c r="BA71" i="7"/>
  <c r="BC71" i="7"/>
  <c r="BA44" i="7"/>
  <c r="BC44" i="7"/>
  <c r="BA15" i="7"/>
  <c r="BC15" i="7"/>
  <c r="BA39" i="7"/>
  <c r="BC39" i="7"/>
  <c r="BA24" i="7"/>
  <c r="BC24" i="7"/>
  <c r="BA17" i="7"/>
  <c r="BC17" i="7"/>
  <c r="AN41" i="2"/>
  <c r="AW41" i="7"/>
  <c r="AD34" i="2"/>
  <c r="BA68" i="7"/>
  <c r="BC68" i="7"/>
  <c r="AM70" i="2"/>
  <c r="AU70" i="7"/>
  <c r="AC29" i="2"/>
  <c r="AO63" i="2"/>
  <c r="AX63" i="7"/>
  <c r="AD47" i="2"/>
  <c r="AN75" i="2"/>
  <c r="AW75" i="7"/>
  <c r="BA40" i="7"/>
  <c r="BC40" i="7"/>
  <c r="BA35" i="7"/>
  <c r="BC35" i="7"/>
  <c r="BA56" i="7"/>
  <c r="BC56" i="7"/>
  <c r="BA58" i="7"/>
  <c r="BC58" i="7"/>
  <c r="BA22" i="7"/>
  <c r="BC22" i="7"/>
  <c r="BA31" i="7"/>
  <c r="BC31" i="7"/>
  <c r="BA38" i="7"/>
  <c r="BC38" i="7"/>
  <c r="AN24" i="2"/>
  <c r="AW24" i="7"/>
  <c r="AE81" i="7"/>
  <c r="AE29" i="2"/>
  <c r="AN63" i="2"/>
  <c r="AW63" i="7"/>
  <c r="AD24" i="2"/>
  <c r="BA48" i="7"/>
  <c r="BC48" i="7"/>
  <c r="AO41" i="2"/>
  <c r="AX41" i="7"/>
  <c r="AN58" i="2"/>
  <c r="AW58" i="7"/>
  <c r="AN34" i="2"/>
  <c r="AW34" i="7"/>
  <c r="AK47" i="2"/>
  <c r="AS47" i="7"/>
  <c r="BA54" i="7"/>
  <c r="BC54" i="7"/>
  <c r="BA42" i="7"/>
  <c r="BC42" i="7"/>
  <c r="BA49" i="7"/>
  <c r="BC49" i="7"/>
  <c r="BA50" i="7"/>
  <c r="BC50" i="7"/>
  <c r="BA36" i="7"/>
  <c r="BC36" i="7"/>
  <c r="AO24" i="2"/>
  <c r="AX24" i="7"/>
  <c r="AD10" i="2"/>
  <c r="BA63" i="7"/>
  <c r="BC63" i="7"/>
  <c r="BA67" i="7"/>
  <c r="BC67" i="7"/>
  <c r="BA26" i="7"/>
  <c r="BC26" i="7"/>
  <c r="BA61" i="7"/>
  <c r="BC61" i="7"/>
  <c r="AD58" i="2"/>
  <c r="BA66" i="7"/>
  <c r="BC66" i="7"/>
  <c r="BA65" i="7"/>
  <c r="BC65" i="7"/>
  <c r="BA9" i="7"/>
  <c r="BC9" i="7"/>
  <c r="BA64" i="7"/>
  <c r="BC64" i="7"/>
  <c r="BA41" i="7"/>
  <c r="BC41" i="7"/>
  <c r="BA62" i="7"/>
  <c r="BC62" i="7"/>
  <c r="BA12" i="7"/>
  <c r="BC12" i="7"/>
  <c r="AD68" i="2"/>
  <c r="AJ25" i="2"/>
  <c r="AR25" i="7"/>
  <c r="AD75" i="2"/>
  <c r="AN11" i="2"/>
  <c r="AW11" i="7"/>
  <c r="AN50" i="2"/>
  <c r="AW50" i="7"/>
  <c r="AK52" i="2"/>
  <c r="AS52" i="7"/>
  <c r="BA18" i="7"/>
  <c r="BC18" i="7"/>
  <c r="BA23" i="7"/>
  <c r="BC23" i="7"/>
  <c r="BA74" i="7"/>
  <c r="BC74" i="7"/>
  <c r="BA43" i="7"/>
  <c r="BC43" i="7"/>
  <c r="BA59" i="7"/>
  <c r="BC59" i="7"/>
  <c r="BA34" i="7"/>
  <c r="BC34" i="7"/>
  <c r="AN55" i="2"/>
  <c r="AW55" i="7"/>
  <c r="AN66" i="2"/>
  <c r="AW66" i="7"/>
  <c r="AD63" i="2"/>
  <c r="AD65" i="2"/>
  <c r="AD55" i="2"/>
  <c r="AO57" i="2"/>
  <c r="AX57" i="7"/>
  <c r="AN68" i="2"/>
  <c r="AW68" i="7"/>
  <c r="AD11" i="2"/>
  <c r="BA20" i="7"/>
  <c r="BC20" i="7"/>
  <c r="BA53" i="7"/>
  <c r="BC53" i="7"/>
  <c r="BA46" i="7"/>
  <c r="BC46" i="7"/>
  <c r="BA8" i="7"/>
  <c r="BC8" i="7"/>
  <c r="BA55" i="7"/>
  <c r="BC55" i="7"/>
  <c r="BA51" i="7"/>
  <c r="BC51" i="7"/>
  <c r="BA60" i="7"/>
  <c r="BC60" i="7"/>
  <c r="BA27" i="7"/>
  <c r="BC27" i="7"/>
  <c r="X90" i="2"/>
  <c r="X91" i="2"/>
  <c r="BI81" i="7"/>
  <c r="BI111" i="7"/>
  <c r="BG111" i="7"/>
  <c r="AD66" i="2"/>
  <c r="AN57" i="2"/>
  <c r="AW57" i="7"/>
  <c r="BD119" i="7"/>
  <c r="AD41" i="2"/>
  <c r="AO45" i="2"/>
  <c r="AX45" i="7"/>
  <c r="AO37" i="2"/>
  <c r="AX37" i="7"/>
  <c r="AH78" i="7"/>
  <c r="AO69" i="2"/>
  <c r="AX69" i="7"/>
  <c r="AO73" i="2"/>
  <c r="AX73" i="7"/>
  <c r="AG87" i="7"/>
  <c r="AH94" i="7"/>
  <c r="BF94" i="7"/>
  <c r="AZ9" i="7"/>
  <c r="AU9" i="2"/>
  <c r="AQ42" i="2"/>
  <c r="BJ43" i="7"/>
  <c r="BL43" i="7"/>
  <c r="AW43" i="2"/>
  <c r="AY43" i="2"/>
  <c r="F11" i="7"/>
  <c r="Q11" i="7"/>
  <c r="V11" i="7"/>
  <c r="Y11" i="7"/>
  <c r="AM7" i="2"/>
  <c r="AZ10" i="7"/>
  <c r="AU10" i="2"/>
  <c r="F57" i="7"/>
  <c r="Q57" i="7"/>
  <c r="V57" i="7"/>
  <c r="Y57" i="7"/>
  <c r="BJ51" i="7"/>
  <c r="BL51" i="7"/>
  <c r="AW51" i="2"/>
  <c r="AY51" i="2"/>
  <c r="AG109" i="7"/>
  <c r="AQ18" i="2"/>
  <c r="AG137" i="7"/>
  <c r="BJ44" i="7"/>
  <c r="BL44" i="7"/>
  <c r="AW44" i="2"/>
  <c r="AY44" i="2"/>
  <c r="AL78" i="7"/>
  <c r="AG100" i="7"/>
  <c r="F73" i="7"/>
  <c r="Q73" i="7"/>
  <c r="V73" i="7"/>
  <c r="Y73" i="7"/>
  <c r="AZ17" i="7"/>
  <c r="AU17" i="2"/>
  <c r="AH97" i="7"/>
  <c r="BF97" i="7"/>
  <c r="AE44" i="7"/>
  <c r="AG89" i="7"/>
  <c r="AZ65" i="7"/>
  <c r="AU65" i="2"/>
  <c r="AQ23" i="2"/>
  <c r="AN21" i="2"/>
  <c r="AW21" i="7"/>
  <c r="AG135" i="7"/>
  <c r="AN38" i="2"/>
  <c r="AW38" i="7"/>
  <c r="BJ59" i="7"/>
  <c r="BL59" i="7"/>
  <c r="AW59" i="2"/>
  <c r="AY59" i="2"/>
  <c r="AO10" i="7"/>
  <c r="AU10" i="7"/>
  <c r="AZ26" i="7"/>
  <c r="AU26" i="2"/>
  <c r="AS10" i="2"/>
  <c r="AQ27" i="2"/>
  <c r="AH108" i="7"/>
  <c r="BF108" i="7"/>
  <c r="AN53" i="2"/>
  <c r="AW53" i="7"/>
  <c r="F52" i="7"/>
  <c r="Q52" i="7"/>
  <c r="V52" i="7"/>
  <c r="Y52" i="7"/>
  <c r="AG86" i="7"/>
  <c r="AG107" i="7"/>
  <c r="BJ22" i="7"/>
  <c r="BL22" i="7"/>
  <c r="AW22" i="2"/>
  <c r="AY22" i="2"/>
  <c r="AS17" i="2"/>
  <c r="AZ39" i="7"/>
  <c r="AU39" i="2"/>
  <c r="AZ64" i="7"/>
  <c r="AU64" i="2"/>
  <c r="AO30" i="2"/>
  <c r="AX30" i="7"/>
  <c r="AG132" i="7"/>
  <c r="AS65" i="2"/>
  <c r="Z90" i="1"/>
  <c r="Z91" i="1"/>
  <c r="AG92" i="7"/>
  <c r="AQ44" i="2"/>
  <c r="AG93" i="7"/>
  <c r="AS9" i="2"/>
  <c r="AH137" i="7"/>
  <c r="BF137" i="7"/>
  <c r="AQ60" i="2"/>
  <c r="AG88" i="7"/>
  <c r="F31" i="7"/>
  <c r="Q31" i="7"/>
  <c r="V31" i="7"/>
  <c r="Y31" i="7"/>
  <c r="AH135" i="7"/>
  <c r="BF135" i="7"/>
  <c r="AD69" i="2"/>
  <c r="AS36" i="2"/>
  <c r="AS26" i="2"/>
  <c r="AZ15" i="7"/>
  <c r="AU15" i="2"/>
  <c r="AQ43" i="2"/>
  <c r="AH106" i="7"/>
  <c r="BF106" i="7"/>
  <c r="AS67" i="2"/>
  <c r="AG103" i="7"/>
  <c r="AZ46" i="7"/>
  <c r="AU46" i="2"/>
  <c r="AH96" i="7"/>
  <c r="BF96" i="7"/>
  <c r="AS71" i="2"/>
  <c r="AN30" i="2"/>
  <c r="AW30" i="7"/>
  <c r="AN54" i="2"/>
  <c r="AW54" i="7"/>
  <c r="AD76" i="1"/>
  <c r="AD85" i="1"/>
  <c r="F12" i="7"/>
  <c r="Q12" i="7"/>
  <c r="V12" i="7"/>
  <c r="Y12" i="7"/>
  <c r="F13" i="7"/>
  <c r="Q13" i="7"/>
  <c r="V13" i="7"/>
  <c r="Y13" i="7"/>
  <c r="AZ67" i="7"/>
  <c r="AU67" i="2"/>
  <c r="AN69" i="2"/>
  <c r="AW69" i="7"/>
  <c r="AZ71" i="7"/>
  <c r="AU71" i="2"/>
  <c r="BJ18" i="7"/>
  <c r="BL18" i="7"/>
  <c r="AW18" i="2"/>
  <c r="AY18" i="2"/>
  <c r="BJ27" i="7"/>
  <c r="BL27" i="7"/>
  <c r="AW27" i="2"/>
  <c r="AY27" i="2"/>
  <c r="AG91" i="7"/>
  <c r="AH79" i="7"/>
  <c r="BF79" i="7"/>
  <c r="AX10" i="7"/>
  <c r="AN37" i="2"/>
  <c r="AW37" i="7"/>
  <c r="BJ31" i="7"/>
  <c r="BL31" i="7"/>
  <c r="AW31" i="2"/>
  <c r="AY31" i="2"/>
  <c r="BJ35" i="7"/>
  <c r="BL35" i="7"/>
  <c r="AW35" i="2"/>
  <c r="AY35" i="2"/>
  <c r="AN45" i="2"/>
  <c r="AW45" i="7"/>
  <c r="AS39" i="2"/>
  <c r="F58" i="7"/>
  <c r="Q58" i="7"/>
  <c r="V58" i="7"/>
  <c r="Y58" i="7"/>
  <c r="AS64" i="2"/>
  <c r="BJ12" i="7"/>
  <c r="BL12" i="7"/>
  <c r="AW12" i="2"/>
  <c r="AY12" i="2"/>
  <c r="AO54" i="2"/>
  <c r="AX54" i="7"/>
  <c r="AE16" i="1"/>
  <c r="AE76" i="1"/>
  <c r="AE85" i="1"/>
  <c r="AD38" i="2"/>
  <c r="AQ35" i="2"/>
  <c r="AG90" i="7"/>
  <c r="AL132" i="7"/>
  <c r="AH95" i="7"/>
  <c r="BF95" i="7"/>
  <c r="AS15" i="2"/>
  <c r="AN73" i="2"/>
  <c r="AW73" i="7"/>
  <c r="AZ49" i="7"/>
  <c r="AU49" i="2"/>
  <c r="F22" i="7"/>
  <c r="Q22" i="7"/>
  <c r="V22" i="7"/>
  <c r="Y22" i="7"/>
  <c r="AS46" i="2"/>
  <c r="F18" i="7"/>
  <c r="Q18" i="7"/>
  <c r="V18" i="7"/>
  <c r="Y18" i="7"/>
  <c r="F68" i="7"/>
  <c r="Q68" i="7"/>
  <c r="V68" i="7"/>
  <c r="Y68" i="7"/>
  <c r="BD83" i="7"/>
  <c r="AZ40" i="7"/>
  <c r="AU40" i="2"/>
  <c r="AE111" i="7"/>
  <c r="AS33" i="2"/>
  <c r="AO53" i="2"/>
  <c r="AX53" i="7"/>
  <c r="AQ22" i="2"/>
  <c r="Y90" i="2"/>
  <c r="Y91" i="2"/>
  <c r="F30" i="7"/>
  <c r="Q30" i="7"/>
  <c r="V30" i="7"/>
  <c r="Y30" i="7"/>
  <c r="AT7" i="7"/>
  <c r="AT76" i="7"/>
  <c r="AL76" i="2"/>
  <c r="AL85" i="2"/>
  <c r="AD16" i="2"/>
  <c r="AO59" i="2"/>
  <c r="AX59" i="7"/>
  <c r="AQ8" i="2"/>
  <c r="AD45" i="2"/>
  <c r="AG83" i="7"/>
  <c r="AG99" i="7"/>
  <c r="AK16" i="2"/>
  <c r="AS16" i="7"/>
  <c r="AG80" i="7"/>
  <c r="AG136" i="7"/>
  <c r="AQ20" i="2"/>
  <c r="AQ12" i="2"/>
  <c r="AQ51" i="2"/>
  <c r="F19" i="7"/>
  <c r="Q19" i="7"/>
  <c r="V19" i="7"/>
  <c r="Y19" i="7"/>
  <c r="AG102" i="7"/>
  <c r="AD37" i="2"/>
  <c r="AS49" i="2"/>
  <c r="AZ33" i="7"/>
  <c r="AU33" i="2"/>
  <c r="AG110" i="7"/>
  <c r="AG84" i="7"/>
  <c r="F33" i="7"/>
  <c r="Q33" i="7"/>
  <c r="V33" i="7"/>
  <c r="Y33" i="7"/>
  <c r="F50" i="7"/>
  <c r="Q50" i="7"/>
  <c r="V50" i="7"/>
  <c r="Y50" i="7"/>
  <c r="F38" i="7"/>
  <c r="Q38" i="7"/>
  <c r="V38" i="7"/>
  <c r="Y38" i="7"/>
  <c r="F9" i="7"/>
  <c r="Q9" i="7"/>
  <c r="V9" i="7"/>
  <c r="Y9" i="7"/>
  <c r="E44" i="7"/>
  <c r="AH105" i="7"/>
  <c r="BF105" i="7"/>
  <c r="AG104" i="7"/>
  <c r="AH136" i="7"/>
  <c r="BF136" i="7"/>
  <c r="AS40" i="2"/>
  <c r="AO21" i="2"/>
  <c r="AX21" i="7"/>
  <c r="AZ36" i="7"/>
  <c r="AU36" i="2"/>
  <c r="AO38" i="2"/>
  <c r="AX38" i="7"/>
  <c r="AQ31" i="2"/>
  <c r="AQ62" i="2"/>
  <c r="AO48" i="2"/>
  <c r="AX48" i="7"/>
  <c r="BJ56" i="7"/>
  <c r="BL56" i="7"/>
  <c r="AW56" i="2"/>
  <c r="AY56" i="2"/>
  <c r="AL101" i="7"/>
  <c r="AM101" i="7"/>
  <c r="AW61" i="2"/>
  <c r="AY61" i="2"/>
  <c r="BJ61" i="7"/>
  <c r="BL61" i="7"/>
  <c r="AW74" i="2"/>
  <c r="AY74" i="2"/>
  <c r="BJ74" i="7"/>
  <c r="BL74" i="7"/>
  <c r="AG101" i="7"/>
  <c r="AO61" i="2"/>
  <c r="AX61" i="7"/>
  <c r="AJ32" i="2"/>
  <c r="AR32" i="7"/>
  <c r="AQ19" i="2"/>
  <c r="AK28" i="2"/>
  <c r="AS28" i="7"/>
  <c r="AD32" i="2"/>
  <c r="AJ72" i="2"/>
  <c r="AR72" i="7"/>
  <c r="AJ14" i="2"/>
  <c r="AR14" i="7"/>
  <c r="BJ19" i="7"/>
  <c r="BL19" i="7"/>
  <c r="AW19" i="2"/>
  <c r="AY19" i="2"/>
  <c r="BJ23" i="7"/>
  <c r="BL23" i="7"/>
  <c r="AW23" i="2"/>
  <c r="AY23" i="2"/>
  <c r="BJ62" i="7"/>
  <c r="BL62" i="7"/>
  <c r="AW62" i="2"/>
  <c r="AY62" i="2"/>
  <c r="AW48" i="2"/>
  <c r="AY48" i="2"/>
  <c r="BJ48" i="7"/>
  <c r="BL48" i="7"/>
  <c r="AJ13" i="2"/>
  <c r="AR13" i="7"/>
  <c r="AO74" i="2"/>
  <c r="AX74" i="7"/>
  <c r="AQ56" i="2"/>
  <c r="BA73" i="7"/>
  <c r="BC73" i="7"/>
  <c r="AO34" i="2"/>
  <c r="AX34" i="7"/>
  <c r="BJ11" i="7"/>
  <c r="BL11" i="7"/>
  <c r="AW11" i="2"/>
  <c r="AY11" i="2"/>
  <c r="BJ63" i="7"/>
  <c r="BL63" i="7"/>
  <c r="AW63" i="2"/>
  <c r="AY63" i="2"/>
  <c r="AG81" i="7"/>
  <c r="AG111" i="7"/>
  <c r="AQ57" i="2"/>
  <c r="BJ24" i="7"/>
  <c r="BL24" i="7"/>
  <c r="AW24" i="2"/>
  <c r="AY24" i="2"/>
  <c r="AQ63" i="2"/>
  <c r="BA21" i="7"/>
  <c r="BC21" i="7"/>
  <c r="AO75" i="2"/>
  <c r="AX75" i="7"/>
  <c r="BJ55" i="7"/>
  <c r="BL55" i="7"/>
  <c r="AW55" i="2"/>
  <c r="AY55" i="2"/>
  <c r="AO11" i="2"/>
  <c r="AX11" i="7"/>
  <c r="AL47" i="2"/>
  <c r="AT47" i="7"/>
  <c r="AQ41" i="2"/>
  <c r="AL81" i="7"/>
  <c r="AM81" i="7"/>
  <c r="BA75" i="7"/>
  <c r="BC75" i="7"/>
  <c r="AD29" i="2"/>
  <c r="AO68" i="2"/>
  <c r="AX68" i="7"/>
  <c r="BJ34" i="7"/>
  <c r="BL34" i="7"/>
  <c r="AW34" i="2"/>
  <c r="AY34" i="2"/>
  <c r="AJ29" i="2"/>
  <c r="AR29" i="7"/>
  <c r="BJ75" i="7"/>
  <c r="BL75" i="7"/>
  <c r="AW75" i="2"/>
  <c r="AY75" i="2"/>
  <c r="BA45" i="7"/>
  <c r="BC45" i="7"/>
  <c r="AL52" i="2"/>
  <c r="AT52" i="7"/>
  <c r="AO58" i="2"/>
  <c r="AX58" i="7"/>
  <c r="AN70" i="2"/>
  <c r="AW70" i="7"/>
  <c r="AQ50" i="2"/>
  <c r="BA30" i="7"/>
  <c r="BC30" i="7"/>
  <c r="BA69" i="7"/>
  <c r="BC69" i="7"/>
  <c r="BA10" i="7"/>
  <c r="BC10" i="7"/>
  <c r="AO55" i="2"/>
  <c r="AX55" i="7"/>
  <c r="BJ68" i="7"/>
  <c r="BL68" i="7"/>
  <c r="AW68" i="2"/>
  <c r="AY68" i="2"/>
  <c r="BA70" i="7"/>
  <c r="BC70" i="7"/>
  <c r="BJ58" i="7"/>
  <c r="BL58" i="7"/>
  <c r="AW58" i="2"/>
  <c r="AY58" i="2"/>
  <c r="BJ41" i="7"/>
  <c r="BL41" i="7"/>
  <c r="AW41" i="2"/>
  <c r="AY41" i="2"/>
  <c r="BJ57" i="7"/>
  <c r="BL57" i="7"/>
  <c r="AW57" i="2"/>
  <c r="AY57" i="2"/>
  <c r="BJ66" i="7"/>
  <c r="BL66" i="7"/>
  <c r="AW66" i="2"/>
  <c r="AY66" i="2"/>
  <c r="BJ50" i="7"/>
  <c r="BL50" i="7"/>
  <c r="AW50" i="2"/>
  <c r="AY50" i="2"/>
  <c r="AK25" i="2"/>
  <c r="AS25" i="7"/>
  <c r="AQ24" i="2"/>
  <c r="AQ66" i="2"/>
  <c r="AL16" i="2"/>
  <c r="AT16" i="7"/>
  <c r="F67" i="7"/>
  <c r="Q67" i="7"/>
  <c r="V67" i="7"/>
  <c r="Y67" i="7"/>
  <c r="AZ20" i="7"/>
  <c r="AU20" i="2"/>
  <c r="AZ43" i="7"/>
  <c r="AU43" i="2"/>
  <c r="AZ31" i="7"/>
  <c r="AU31" i="2"/>
  <c r="AQ21" i="2"/>
  <c r="AT40" i="2"/>
  <c r="AV40" i="2"/>
  <c r="E38" i="7"/>
  <c r="E50" i="7"/>
  <c r="AE19" i="7"/>
  <c r="AS51" i="2"/>
  <c r="F46" i="7"/>
  <c r="Q46" i="7"/>
  <c r="V46" i="7"/>
  <c r="Y46" i="7"/>
  <c r="AT33" i="2"/>
  <c r="AV33" i="2"/>
  <c r="E18" i="7"/>
  <c r="AH91" i="7"/>
  <c r="BF91" i="7"/>
  <c r="AT15" i="2"/>
  <c r="AV15" i="2"/>
  <c r="AH132" i="7"/>
  <c r="F48" i="7"/>
  <c r="Q48" i="7"/>
  <c r="V48" i="7"/>
  <c r="Y48" i="7"/>
  <c r="AH107" i="7"/>
  <c r="BF107" i="7"/>
  <c r="F64" i="7"/>
  <c r="Q64" i="7"/>
  <c r="V64" i="7"/>
  <c r="Y64" i="7"/>
  <c r="F75" i="7"/>
  <c r="Q75" i="7"/>
  <c r="V75" i="7"/>
  <c r="Y75" i="7"/>
  <c r="AT26" i="2"/>
  <c r="AV26" i="2"/>
  <c r="F20" i="7"/>
  <c r="Q20" i="7"/>
  <c r="V20" i="7"/>
  <c r="Y20" i="7"/>
  <c r="AS60" i="2"/>
  <c r="AT9" i="2"/>
  <c r="AV9" i="2"/>
  <c r="AS44" i="2"/>
  <c r="BJ53" i="7"/>
  <c r="BL53" i="7"/>
  <c r="AW53" i="2"/>
  <c r="AY53" i="2"/>
  <c r="AH90" i="7"/>
  <c r="BF90" i="7"/>
  <c r="F63" i="7"/>
  <c r="Q63" i="7"/>
  <c r="V63" i="7"/>
  <c r="Y63" i="7"/>
  <c r="F60" i="7"/>
  <c r="Q60" i="7"/>
  <c r="V60" i="7"/>
  <c r="Y60" i="7"/>
  <c r="AH84" i="7"/>
  <c r="BF84" i="7"/>
  <c r="E57" i="7"/>
  <c r="AM76" i="2"/>
  <c r="AM85" i="2"/>
  <c r="F26" i="7"/>
  <c r="Q26" i="7"/>
  <c r="V26" i="7"/>
  <c r="Y26" i="7"/>
  <c r="AT67" i="2"/>
  <c r="AV67" i="2"/>
  <c r="E31" i="7"/>
  <c r="AH89" i="7"/>
  <c r="BF89" i="7"/>
  <c r="E73" i="7"/>
  <c r="AT46" i="2"/>
  <c r="AV46" i="2"/>
  <c r="AH110" i="7"/>
  <c r="BF110" i="7"/>
  <c r="E11" i="7"/>
  <c r="AH83" i="7"/>
  <c r="BF83" i="7"/>
  <c r="AQ69" i="2"/>
  <c r="AQ38" i="2"/>
  <c r="AE22" i="7"/>
  <c r="AF90" i="1"/>
  <c r="AF91" i="1"/>
  <c r="AS35" i="2"/>
  <c r="F8" i="7"/>
  <c r="Q8" i="7"/>
  <c r="V8" i="7"/>
  <c r="Y8" i="7"/>
  <c r="AH86" i="7"/>
  <c r="BF86" i="7"/>
  <c r="F56" i="7"/>
  <c r="Q56" i="7"/>
  <c r="V56" i="7"/>
  <c r="Y56" i="7"/>
  <c r="F66" i="7"/>
  <c r="Q66" i="7"/>
  <c r="V66" i="7"/>
  <c r="Y66" i="7"/>
  <c r="E52" i="7"/>
  <c r="AZ27" i="7"/>
  <c r="AU27" i="2"/>
  <c r="AT10" i="2"/>
  <c r="AV10" i="2"/>
  <c r="BJ21" i="7"/>
  <c r="BL21" i="7"/>
  <c r="AW21" i="2"/>
  <c r="AY21" i="2"/>
  <c r="F35" i="7"/>
  <c r="Q35" i="7"/>
  <c r="V35" i="7"/>
  <c r="Y35" i="7"/>
  <c r="E119" i="7"/>
  <c r="AN7" i="2"/>
  <c r="AE11" i="7"/>
  <c r="AQ37" i="2"/>
  <c r="F24" i="7"/>
  <c r="Q24" i="7"/>
  <c r="V24" i="7"/>
  <c r="Y24" i="7"/>
  <c r="AQ59" i="2"/>
  <c r="AE18" i="7"/>
  <c r="E13" i="7"/>
  <c r="AH80" i="7"/>
  <c r="BF80" i="7"/>
  <c r="BJ45" i="7"/>
  <c r="BL45" i="7"/>
  <c r="AW45" i="2"/>
  <c r="AY45" i="2"/>
  <c r="F74" i="7"/>
  <c r="Q74" i="7"/>
  <c r="V74" i="7"/>
  <c r="Y74" i="7"/>
  <c r="AH109" i="7"/>
  <c r="BF109" i="7"/>
  <c r="AQ30" i="2"/>
  <c r="F14" i="7"/>
  <c r="Q14" i="7"/>
  <c r="V14" i="7"/>
  <c r="Y14" i="7"/>
  <c r="AE73" i="7"/>
  <c r="AZ18" i="7"/>
  <c r="AU18" i="2"/>
  <c r="E116" i="7"/>
  <c r="AO7" i="2"/>
  <c r="AA90" i="2"/>
  <c r="AA91" i="2"/>
  <c r="E9" i="7"/>
  <c r="AS20" i="2"/>
  <c r="F37" i="7"/>
  <c r="Q37" i="7"/>
  <c r="V37" i="7"/>
  <c r="Y37" i="7"/>
  <c r="E30" i="7"/>
  <c r="BJ73" i="7"/>
  <c r="BL73" i="7"/>
  <c r="AW73" i="2"/>
  <c r="AY73" i="2"/>
  <c r="AM132" i="7"/>
  <c r="AL139" i="7"/>
  <c r="E58" i="7"/>
  <c r="BJ37" i="7"/>
  <c r="BL37" i="7"/>
  <c r="AW37" i="2"/>
  <c r="AY37" i="2"/>
  <c r="F39" i="7"/>
  <c r="Q39" i="7"/>
  <c r="V39" i="7"/>
  <c r="Y39" i="7"/>
  <c r="AS43" i="2"/>
  <c r="AB90" i="1"/>
  <c r="AB91" i="1"/>
  <c r="AT36" i="2"/>
  <c r="AV36" i="2"/>
  <c r="F34" i="7"/>
  <c r="Q34" i="7"/>
  <c r="V34" i="7"/>
  <c r="Y34" i="7"/>
  <c r="F54" i="7"/>
  <c r="Q54" i="7"/>
  <c r="V54" i="7"/>
  <c r="Y54" i="7"/>
  <c r="E113" i="7"/>
  <c r="AE52" i="7"/>
  <c r="F62" i="7"/>
  <c r="Q62" i="7"/>
  <c r="V62" i="7"/>
  <c r="Y62" i="7"/>
  <c r="AH87" i="7"/>
  <c r="BF87" i="7"/>
  <c r="AU23" i="2"/>
  <c r="AZ23" i="7"/>
  <c r="F45" i="7"/>
  <c r="Q45" i="7"/>
  <c r="V45" i="7"/>
  <c r="Y45" i="7"/>
  <c r="AS18" i="2"/>
  <c r="E115" i="7"/>
  <c r="AZ42" i="7"/>
  <c r="AU42" i="2"/>
  <c r="AE50" i="7"/>
  <c r="AH92" i="7"/>
  <c r="BF92" i="7"/>
  <c r="AT65" i="2"/>
  <c r="AV65" i="2"/>
  <c r="F36" i="7"/>
  <c r="Q36" i="7"/>
  <c r="V36" i="7"/>
  <c r="Y36" i="7"/>
  <c r="AH104" i="7"/>
  <c r="BF104" i="7"/>
  <c r="F25" i="7"/>
  <c r="Q25" i="7"/>
  <c r="V25" i="7"/>
  <c r="Y25" i="7"/>
  <c r="F17" i="7"/>
  <c r="Q17" i="7"/>
  <c r="V17" i="7"/>
  <c r="Y17" i="7"/>
  <c r="AE13" i="7"/>
  <c r="AT71" i="2"/>
  <c r="AV71" i="2"/>
  <c r="AE31" i="7"/>
  <c r="F40" i="7"/>
  <c r="Q40" i="7"/>
  <c r="V40" i="7"/>
  <c r="Y40" i="7"/>
  <c r="E33" i="7"/>
  <c r="F29" i="7"/>
  <c r="Q29" i="7"/>
  <c r="V29" i="7"/>
  <c r="Y29" i="7"/>
  <c r="AZ8" i="7"/>
  <c r="AU8" i="2"/>
  <c r="AE30" i="7"/>
  <c r="AZ22" i="7"/>
  <c r="AU22" i="2"/>
  <c r="E68" i="7"/>
  <c r="F71" i="7"/>
  <c r="Q71" i="7"/>
  <c r="V71" i="7"/>
  <c r="Y71" i="7"/>
  <c r="AE58" i="7"/>
  <c r="E12" i="7"/>
  <c r="BJ54" i="7"/>
  <c r="BL54" i="7"/>
  <c r="AW54" i="2"/>
  <c r="AY54" i="2"/>
  <c r="AT17" i="2"/>
  <c r="AV17" i="2"/>
  <c r="AS27" i="2"/>
  <c r="AH93" i="7"/>
  <c r="BF93" i="7"/>
  <c r="F43" i="7"/>
  <c r="Q43" i="7"/>
  <c r="V43" i="7"/>
  <c r="Y43" i="7"/>
  <c r="BJ30" i="7"/>
  <c r="BL30" i="7"/>
  <c r="AW30" i="2"/>
  <c r="AY30" i="2"/>
  <c r="AT49" i="2"/>
  <c r="AV49" i="2"/>
  <c r="F41" i="7"/>
  <c r="Q41" i="7"/>
  <c r="V41" i="7"/>
  <c r="Y41" i="7"/>
  <c r="F65" i="7"/>
  <c r="Q65" i="7"/>
  <c r="V65" i="7"/>
  <c r="Y65" i="7"/>
  <c r="F42" i="7"/>
  <c r="Q42" i="7"/>
  <c r="V42" i="7"/>
  <c r="Y42" i="7"/>
  <c r="F21" i="7"/>
  <c r="Q21" i="7"/>
  <c r="V21" i="7"/>
  <c r="Y21" i="7"/>
  <c r="AH99" i="7"/>
  <c r="BF99" i="7"/>
  <c r="AE33" i="7"/>
  <c r="AZ51" i="7"/>
  <c r="AU51" i="2"/>
  <c r="AZ12" i="7"/>
  <c r="AU12" i="2"/>
  <c r="F27" i="7"/>
  <c r="Q27" i="7"/>
  <c r="V27" i="7"/>
  <c r="Y27" i="7"/>
  <c r="AQ53" i="2"/>
  <c r="AE68" i="7"/>
  <c r="AH100" i="7"/>
  <c r="BF100" i="7"/>
  <c r="BJ69" i="7"/>
  <c r="BL69" i="7"/>
  <c r="AW69" i="2"/>
  <c r="AY69" i="2"/>
  <c r="AE12" i="7"/>
  <c r="AZ60" i="7"/>
  <c r="AU60" i="2"/>
  <c r="F49" i="7"/>
  <c r="Q49" i="7"/>
  <c r="V49" i="7"/>
  <c r="Y49" i="7"/>
  <c r="AZ44" i="7"/>
  <c r="AU44" i="2"/>
  <c r="AG139" i="7"/>
  <c r="BJ38" i="7"/>
  <c r="BL38" i="7"/>
  <c r="AW38" i="2"/>
  <c r="AY38" i="2"/>
  <c r="AS23" i="2"/>
  <c r="AL44" i="7"/>
  <c r="AM44" i="7"/>
  <c r="BE44" i="7"/>
  <c r="AH102" i="7"/>
  <c r="BF102" i="7"/>
  <c r="AS42" i="2"/>
  <c r="BF78" i="7"/>
  <c r="AE38" i="7"/>
  <c r="F51" i="7"/>
  <c r="Q51" i="7"/>
  <c r="V51" i="7"/>
  <c r="Y51" i="7"/>
  <c r="AZ35" i="7"/>
  <c r="AU35" i="2"/>
  <c r="F70" i="7"/>
  <c r="Q70" i="7"/>
  <c r="V70" i="7"/>
  <c r="Y70" i="7"/>
  <c r="E114" i="7"/>
  <c r="AE57" i="7"/>
  <c r="AQ73" i="2"/>
  <c r="F69" i="7"/>
  <c r="Q69" i="7"/>
  <c r="V69" i="7"/>
  <c r="Y69" i="7"/>
  <c r="E22" i="7"/>
  <c r="F72" i="7"/>
  <c r="Q72" i="7"/>
  <c r="V72" i="7"/>
  <c r="Y72" i="7"/>
  <c r="F47" i="7"/>
  <c r="Q47" i="7"/>
  <c r="V47" i="7"/>
  <c r="Y47" i="7"/>
  <c r="F28" i="7"/>
  <c r="Q28" i="7"/>
  <c r="V28" i="7"/>
  <c r="Y28" i="7"/>
  <c r="AE9" i="7"/>
  <c r="F59" i="7"/>
  <c r="Q59" i="7"/>
  <c r="V59" i="7"/>
  <c r="Y59" i="7"/>
  <c r="AS31" i="2"/>
  <c r="E19" i="7"/>
  <c r="AS12" i="2"/>
  <c r="F32" i="7"/>
  <c r="Q32" i="7"/>
  <c r="V32" i="7"/>
  <c r="Y32" i="7"/>
  <c r="AS8" i="2"/>
  <c r="F53" i="7"/>
  <c r="Q53" i="7"/>
  <c r="V53" i="7"/>
  <c r="Y53" i="7"/>
  <c r="AS22" i="2"/>
  <c r="F16" i="7"/>
  <c r="Q16" i="7"/>
  <c r="V16" i="7"/>
  <c r="Y16" i="7"/>
  <c r="AQ54" i="2"/>
  <c r="AT64" i="2"/>
  <c r="AV64" i="2"/>
  <c r="AT39" i="2"/>
  <c r="AV39" i="2"/>
  <c r="AH103" i="7"/>
  <c r="BF103" i="7"/>
  <c r="F55" i="7"/>
  <c r="Q55" i="7"/>
  <c r="V55" i="7"/>
  <c r="Y55" i="7"/>
  <c r="AH88" i="7"/>
  <c r="BF88" i="7"/>
  <c r="F61" i="7"/>
  <c r="Q61" i="7"/>
  <c r="V61" i="7"/>
  <c r="Y61" i="7"/>
  <c r="AG44" i="7"/>
  <c r="AM78" i="7"/>
  <c r="AL111" i="7"/>
  <c r="AQ45" i="2"/>
  <c r="AE90" i="2"/>
  <c r="AE91" i="2"/>
  <c r="AS56" i="2"/>
  <c r="AR101" i="7"/>
  <c r="AK14" i="2"/>
  <c r="AS14" i="7"/>
  <c r="AL28" i="2"/>
  <c r="AT28" i="7"/>
  <c r="AQ48" i="2"/>
  <c r="AQ74" i="2"/>
  <c r="AK72" i="2"/>
  <c r="AS72" i="7"/>
  <c r="AZ19" i="7"/>
  <c r="AU19" i="2"/>
  <c r="AZ62" i="7"/>
  <c r="AU62" i="2"/>
  <c r="AK32" i="2"/>
  <c r="AS32" i="7"/>
  <c r="AH101" i="7"/>
  <c r="AQ61" i="2"/>
  <c r="AS62" i="2"/>
  <c r="AZ56" i="7"/>
  <c r="AU56" i="2"/>
  <c r="AK13" i="2"/>
  <c r="AS13" i="7"/>
  <c r="AS19" i="2"/>
  <c r="AL25" i="2"/>
  <c r="AT25" i="7"/>
  <c r="AK29" i="2"/>
  <c r="AS29" i="7"/>
  <c r="AZ41" i="7"/>
  <c r="AU41" i="2"/>
  <c r="AZ63" i="7"/>
  <c r="AU63" i="2"/>
  <c r="AS63" i="2"/>
  <c r="AS50" i="2"/>
  <c r="AS57" i="2"/>
  <c r="AU66" i="2"/>
  <c r="AZ66" i="7"/>
  <c r="AO70" i="2"/>
  <c r="AX70" i="7"/>
  <c r="AQ55" i="2"/>
  <c r="BJ70" i="7"/>
  <c r="BL70" i="7"/>
  <c r="AW70" i="2"/>
  <c r="AY70" i="2"/>
  <c r="AS41" i="2"/>
  <c r="AQ34" i="2"/>
  <c r="AZ24" i="7"/>
  <c r="AU24" i="2"/>
  <c r="AO47" i="2"/>
  <c r="AX47" i="7"/>
  <c r="AQ68" i="2"/>
  <c r="AZ50" i="7"/>
  <c r="AU50" i="2"/>
  <c r="AM52" i="2"/>
  <c r="AU52" i="7"/>
  <c r="AH81" i="7"/>
  <c r="AH111" i="7"/>
  <c r="AM47" i="2"/>
  <c r="AU47" i="7"/>
  <c r="AZ57" i="7"/>
  <c r="AU57" i="2"/>
  <c r="AS66" i="2"/>
  <c r="AQ58" i="2"/>
  <c r="AQ75" i="2"/>
  <c r="AS24" i="2"/>
  <c r="AR81" i="7"/>
  <c r="AR111" i="7"/>
  <c r="AR122" i="7"/>
  <c r="AR141" i="7"/>
  <c r="AQ11" i="2"/>
  <c r="AS45" i="2"/>
  <c r="AT42" i="2"/>
  <c r="AV42" i="2"/>
  <c r="BD9" i="7"/>
  <c r="AM16" i="2"/>
  <c r="AU16" i="7"/>
  <c r="E16" i="7"/>
  <c r="E28" i="7"/>
  <c r="E25" i="7"/>
  <c r="AE54" i="7"/>
  <c r="AE37" i="7"/>
  <c r="AE35" i="7"/>
  <c r="E70" i="7"/>
  <c r="E17" i="7"/>
  <c r="AQ7" i="2"/>
  <c r="AS30" i="2"/>
  <c r="AS38" i="2"/>
  <c r="E64" i="7"/>
  <c r="BD64" i="7"/>
  <c r="E69" i="7"/>
  <c r="AE70" i="7"/>
  <c r="AE49" i="7"/>
  <c r="AG12" i="7"/>
  <c r="AZ53" i="7"/>
  <c r="AU53" i="2"/>
  <c r="E42" i="7"/>
  <c r="AT27" i="2"/>
  <c r="AV27" i="2"/>
  <c r="AG58" i="7"/>
  <c r="AL31" i="7"/>
  <c r="AM31" i="7"/>
  <c r="BE31" i="7"/>
  <c r="AE17" i="7"/>
  <c r="AE36" i="7"/>
  <c r="F115" i="7"/>
  <c r="Q115" i="7"/>
  <c r="E34" i="7"/>
  <c r="AT43" i="2"/>
  <c r="AV43" i="2"/>
  <c r="F116" i="7"/>
  <c r="Q116" i="7"/>
  <c r="AL18" i="7"/>
  <c r="AM18" i="7"/>
  <c r="BE18" i="7"/>
  <c r="AE26" i="7"/>
  <c r="AE63" i="7"/>
  <c r="BD26" i="7"/>
  <c r="AE64" i="7"/>
  <c r="BD33" i="7"/>
  <c r="E46" i="7"/>
  <c r="BD40" i="7"/>
  <c r="AS21" i="2"/>
  <c r="E55" i="7"/>
  <c r="AT8" i="2"/>
  <c r="AV8" i="2"/>
  <c r="F114" i="7"/>
  <c r="AL33" i="7"/>
  <c r="AM33" i="7"/>
  <c r="BE33" i="7"/>
  <c r="AE55" i="7"/>
  <c r="E65" i="7"/>
  <c r="BD10" i="7"/>
  <c r="AG73" i="7"/>
  <c r="AG11" i="7"/>
  <c r="AT35" i="2"/>
  <c r="AV35" i="2"/>
  <c r="AE28" i="7"/>
  <c r="AD90" i="1"/>
  <c r="AD91" i="1"/>
  <c r="AL58" i="7"/>
  <c r="AM58" i="7"/>
  <c r="BE58" i="7"/>
  <c r="E36" i="7"/>
  <c r="AZ21" i="7"/>
  <c r="AU21" i="2"/>
  <c r="AT12" i="2"/>
  <c r="AV12" i="2"/>
  <c r="E59" i="7"/>
  <c r="AH44" i="7"/>
  <c r="AZ54" i="7"/>
  <c r="AU54" i="2"/>
  <c r="AT31" i="2"/>
  <c r="AV31" i="2"/>
  <c r="AE59" i="7"/>
  <c r="E72" i="7"/>
  <c r="AE69" i="7"/>
  <c r="AG57" i="7"/>
  <c r="AL68" i="7"/>
  <c r="AM68" i="7"/>
  <c r="BE68" i="7"/>
  <c r="AS53" i="2"/>
  <c r="AE42" i="7"/>
  <c r="BD71" i="7"/>
  <c r="AG52" i="7"/>
  <c r="AE34" i="7"/>
  <c r="E14" i="7"/>
  <c r="AG18" i="7"/>
  <c r="AS59" i="2"/>
  <c r="AS37" i="2"/>
  <c r="AW7" i="2"/>
  <c r="AZ69" i="7"/>
  <c r="AU69" i="2"/>
  <c r="BD67" i="7"/>
  <c r="AT60" i="2"/>
  <c r="AV60" i="2"/>
  <c r="AE46" i="7"/>
  <c r="E67" i="7"/>
  <c r="E39" i="7"/>
  <c r="AE74" i="7"/>
  <c r="AL11" i="7"/>
  <c r="AM11" i="7"/>
  <c r="BE11" i="7"/>
  <c r="AE75" i="7"/>
  <c r="AT22" i="2"/>
  <c r="AV22" i="2"/>
  <c r="AL38" i="7"/>
  <c r="AM38" i="7"/>
  <c r="BE38" i="7"/>
  <c r="BD17" i="7"/>
  <c r="E60" i="7"/>
  <c r="AE16" i="7"/>
  <c r="E49" i="7"/>
  <c r="AE65" i="7"/>
  <c r="AL52" i="7"/>
  <c r="AM52" i="7"/>
  <c r="AW7" i="7"/>
  <c r="AW76" i="7"/>
  <c r="AN76" i="2"/>
  <c r="AN85" i="2"/>
  <c r="AE60" i="7"/>
  <c r="E53" i="7"/>
  <c r="E47" i="7"/>
  <c r="AE72" i="7"/>
  <c r="AZ73" i="7"/>
  <c r="AU73" i="2"/>
  <c r="AL12" i="7"/>
  <c r="AM12" i="7"/>
  <c r="BE12" i="7"/>
  <c r="AG68" i="7"/>
  <c r="E21" i="7"/>
  <c r="BD49" i="7"/>
  <c r="E71" i="7"/>
  <c r="AG31" i="7"/>
  <c r="E45" i="7"/>
  <c r="F113" i="7"/>
  <c r="Q113" i="7"/>
  <c r="BE132" i="7"/>
  <c r="BE139" i="7"/>
  <c r="AM139" i="7"/>
  <c r="AE14" i="7"/>
  <c r="F119" i="7"/>
  <c r="Q119" i="7"/>
  <c r="AS69" i="2"/>
  <c r="AT44" i="2"/>
  <c r="AV44" i="2"/>
  <c r="AE90" i="1"/>
  <c r="AE91" i="1"/>
  <c r="BF132" i="7"/>
  <c r="BF139" i="7"/>
  <c r="AH139" i="7"/>
  <c r="AE67" i="7"/>
  <c r="AG13" i="7"/>
  <c r="AG50" i="7"/>
  <c r="E62" i="7"/>
  <c r="E37" i="7"/>
  <c r="AL73" i="7"/>
  <c r="AM73" i="7"/>
  <c r="BE73" i="7"/>
  <c r="E35" i="7"/>
  <c r="AE20" i="7"/>
  <c r="AE39" i="7"/>
  <c r="AL19" i="7"/>
  <c r="AM19" i="7"/>
  <c r="BE19" i="7"/>
  <c r="BE78" i="7"/>
  <c r="AM111" i="7"/>
  <c r="AE41" i="7"/>
  <c r="AZ37" i="7"/>
  <c r="AU37" i="2"/>
  <c r="E26" i="7"/>
  <c r="E61" i="7"/>
  <c r="E32" i="7"/>
  <c r="AZ45" i="7"/>
  <c r="AU45" i="2"/>
  <c r="AE61" i="7"/>
  <c r="AS54" i="2"/>
  <c r="AE53" i="7"/>
  <c r="AE32" i="7"/>
  <c r="AL9" i="7"/>
  <c r="AM9" i="7"/>
  <c r="BE9" i="7"/>
  <c r="AE47" i="7"/>
  <c r="AL57" i="7"/>
  <c r="AM57" i="7"/>
  <c r="BE57" i="7"/>
  <c r="E51" i="7"/>
  <c r="E27" i="7"/>
  <c r="AE21" i="7"/>
  <c r="E43" i="7"/>
  <c r="AE71" i="7"/>
  <c r="AL30" i="7"/>
  <c r="AM30" i="7"/>
  <c r="BE30" i="7"/>
  <c r="E40" i="7"/>
  <c r="BD65" i="7"/>
  <c r="AT18" i="2"/>
  <c r="AV18" i="2"/>
  <c r="AE45" i="7"/>
  <c r="AC90" i="2"/>
  <c r="AC91" i="2"/>
  <c r="AT20" i="2"/>
  <c r="AV20" i="2"/>
  <c r="E24" i="7"/>
  <c r="E66" i="7"/>
  <c r="E56" i="7"/>
  <c r="E8" i="7"/>
  <c r="AL22" i="7"/>
  <c r="AM22" i="7"/>
  <c r="BE22" i="7"/>
  <c r="E48" i="7"/>
  <c r="BD15" i="7"/>
  <c r="AT51" i="2"/>
  <c r="AV51" i="2"/>
  <c r="BD39" i="7"/>
  <c r="AE29" i="7"/>
  <c r="E54" i="7"/>
  <c r="AO76" i="2"/>
  <c r="AO85" i="2"/>
  <c r="AX7" i="7"/>
  <c r="AX76" i="7"/>
  <c r="E41" i="7"/>
  <c r="AE62" i="7"/>
  <c r="AZ30" i="7"/>
  <c r="AU30" i="2"/>
  <c r="AZ38" i="7"/>
  <c r="AU38" i="2"/>
  <c r="AG38" i="7"/>
  <c r="AT23" i="2"/>
  <c r="AV23" i="2"/>
  <c r="AE25" i="7"/>
  <c r="AZ59" i="7"/>
  <c r="AU59" i="2"/>
  <c r="E63" i="7"/>
  <c r="F10" i="7"/>
  <c r="Q10" i="7"/>
  <c r="V10" i="7"/>
  <c r="Y10" i="7"/>
  <c r="AG9" i="7"/>
  <c r="AS73" i="2"/>
  <c r="AE51" i="7"/>
  <c r="AE27" i="7"/>
  <c r="AG33" i="7"/>
  <c r="AE43" i="7"/>
  <c r="AG30" i="7"/>
  <c r="E29" i="7"/>
  <c r="AE40" i="7"/>
  <c r="AL13" i="7"/>
  <c r="AM13" i="7"/>
  <c r="AL50" i="7"/>
  <c r="AM50" i="7"/>
  <c r="BE50" i="7"/>
  <c r="BD36" i="7"/>
  <c r="E74" i="7"/>
  <c r="AE24" i="7"/>
  <c r="AE66" i="7"/>
  <c r="AE56" i="7"/>
  <c r="AE8" i="7"/>
  <c r="AG22" i="7"/>
  <c r="BD46" i="7"/>
  <c r="E20" i="7"/>
  <c r="E75" i="7"/>
  <c r="AE48" i="7"/>
  <c r="AG19" i="7"/>
  <c r="AL72" i="2"/>
  <c r="AT72" i="7"/>
  <c r="AZ48" i="7"/>
  <c r="AU48" i="2"/>
  <c r="AS48" i="2"/>
  <c r="AZ61" i="7"/>
  <c r="AU61" i="2"/>
  <c r="AL32" i="2"/>
  <c r="AT32" i="7"/>
  <c r="AM28" i="2"/>
  <c r="AU28" i="7"/>
  <c r="AT62" i="2"/>
  <c r="AV62" i="2"/>
  <c r="AS61" i="2"/>
  <c r="AZ74" i="7"/>
  <c r="AU74" i="2"/>
  <c r="AT56" i="2"/>
  <c r="AV56" i="2"/>
  <c r="AS101" i="7"/>
  <c r="AJ87" i="2"/>
  <c r="AS74" i="2"/>
  <c r="AL13" i="2"/>
  <c r="AT13" i="7"/>
  <c r="AT19" i="2"/>
  <c r="AV19" i="2"/>
  <c r="AL14" i="2"/>
  <c r="AT14" i="7"/>
  <c r="AZ34" i="7"/>
  <c r="AU34" i="2"/>
  <c r="AL29" i="2"/>
  <c r="AT29" i="7"/>
  <c r="AQ70" i="2"/>
  <c r="AT24" i="2"/>
  <c r="AV24" i="2"/>
  <c r="AZ58" i="7"/>
  <c r="AU58" i="2"/>
  <c r="AS68" i="2"/>
  <c r="AS11" i="2"/>
  <c r="AT57" i="2"/>
  <c r="AV57" i="2"/>
  <c r="AM25" i="2"/>
  <c r="AU25" i="7"/>
  <c r="AZ55" i="7"/>
  <c r="AU55" i="2"/>
  <c r="AZ11" i="7"/>
  <c r="AU11" i="2"/>
  <c r="AS75" i="2"/>
  <c r="AQ47" i="2"/>
  <c r="BA52" i="7"/>
  <c r="BC52" i="7"/>
  <c r="AT41" i="2"/>
  <c r="AV41" i="2"/>
  <c r="AZ68" i="7"/>
  <c r="AU68" i="2"/>
  <c r="AS34" i="2"/>
  <c r="AZ75" i="7"/>
  <c r="AU75" i="2"/>
  <c r="AS58" i="2"/>
  <c r="AJ90" i="2"/>
  <c r="AJ91" i="2"/>
  <c r="AN47" i="2"/>
  <c r="AW47" i="7"/>
  <c r="AS55" i="2"/>
  <c r="AT50" i="2"/>
  <c r="AV50" i="2"/>
  <c r="AT66" i="2"/>
  <c r="AV66" i="2"/>
  <c r="AO52" i="2"/>
  <c r="AX52" i="7"/>
  <c r="AN52" i="2"/>
  <c r="AW52" i="7"/>
  <c r="AT63" i="2"/>
  <c r="AV63" i="2"/>
  <c r="AS81" i="7"/>
  <c r="AS111" i="7"/>
  <c r="AS122" i="7"/>
  <c r="AS141" i="7"/>
  <c r="AK87" i="2"/>
  <c r="AO16" i="2"/>
  <c r="AX16" i="7"/>
  <c r="AG48" i="7"/>
  <c r="AG43" i="7"/>
  <c r="AG47" i="7"/>
  <c r="AT59" i="2"/>
  <c r="AV59" i="2"/>
  <c r="AG24" i="7"/>
  <c r="AH19" i="7"/>
  <c r="AL56" i="7"/>
  <c r="AM56" i="7"/>
  <c r="BE56" i="7"/>
  <c r="AL24" i="7"/>
  <c r="AM24" i="7"/>
  <c r="BE24" i="7"/>
  <c r="BD20" i="7"/>
  <c r="AG45" i="7"/>
  <c r="AG61" i="7"/>
  <c r="AH13" i="7"/>
  <c r="BD44" i="7"/>
  <c r="AG56" i="7"/>
  <c r="AL40" i="7"/>
  <c r="AM40" i="7"/>
  <c r="BE40" i="7"/>
  <c r="AE10" i="7"/>
  <c r="BD23" i="7"/>
  <c r="AG29" i="7"/>
  <c r="AL71" i="7"/>
  <c r="AM71" i="7"/>
  <c r="BE71" i="7"/>
  <c r="AL47" i="7"/>
  <c r="AM47" i="7"/>
  <c r="AL39" i="7"/>
  <c r="AM39" i="7"/>
  <c r="BE39" i="7"/>
  <c r="AT69" i="2"/>
  <c r="AV69" i="2"/>
  <c r="AG74" i="7"/>
  <c r="AG46" i="7"/>
  <c r="AG34" i="7"/>
  <c r="AL64" i="7"/>
  <c r="AM64" i="7"/>
  <c r="BE64" i="7"/>
  <c r="AT38" i="2"/>
  <c r="AV38" i="2"/>
  <c r="AG37" i="7"/>
  <c r="AH22" i="7"/>
  <c r="AZ7" i="7"/>
  <c r="AZ76" i="7"/>
  <c r="AQ76" i="2"/>
  <c r="AQ85" i="2"/>
  <c r="AU7" i="2"/>
  <c r="AU76" i="2"/>
  <c r="AU85" i="2"/>
  <c r="AL54" i="7"/>
  <c r="AM54" i="7"/>
  <c r="BE54" i="7"/>
  <c r="AL66" i="7"/>
  <c r="AM66" i="7"/>
  <c r="BE66" i="7"/>
  <c r="AL43" i="7"/>
  <c r="AM43" i="7"/>
  <c r="BE43" i="7"/>
  <c r="AL32" i="7"/>
  <c r="AM32" i="7"/>
  <c r="AL67" i="7"/>
  <c r="AM67" i="7"/>
  <c r="BE67" i="7"/>
  <c r="AH31" i="7"/>
  <c r="AL72" i="7"/>
  <c r="AM72" i="7"/>
  <c r="AL75" i="7"/>
  <c r="AM75" i="7"/>
  <c r="BE75" i="7"/>
  <c r="AL59" i="7"/>
  <c r="AM59" i="7"/>
  <c r="BE59" i="7"/>
  <c r="AG28" i="7"/>
  <c r="AG70" i="7"/>
  <c r="AL35" i="7"/>
  <c r="AM35" i="7"/>
  <c r="BE35" i="7"/>
  <c r="AG54" i="7"/>
  <c r="AL21" i="7"/>
  <c r="AM21" i="7"/>
  <c r="BE21" i="7"/>
  <c r="AG32" i="7"/>
  <c r="AT54" i="2"/>
  <c r="AV54" i="2"/>
  <c r="AG67" i="7"/>
  <c r="BD22" i="7"/>
  <c r="AO7" i="7"/>
  <c r="AO76" i="7"/>
  <c r="AO122" i="7"/>
  <c r="AU7" i="7"/>
  <c r="AU76" i="7"/>
  <c r="AW76" i="2"/>
  <c r="AW85" i="2"/>
  <c r="AY7" i="2"/>
  <c r="AY76" i="2"/>
  <c r="AY85" i="2"/>
  <c r="AH18" i="7"/>
  <c r="AL42" i="7"/>
  <c r="AM42" i="7"/>
  <c r="BE42" i="7"/>
  <c r="AH57" i="7"/>
  <c r="AH11" i="7"/>
  <c r="AG55" i="7"/>
  <c r="AL26" i="7"/>
  <c r="AM26" i="7"/>
  <c r="BE26" i="7"/>
  <c r="AL70" i="7"/>
  <c r="AM70" i="7"/>
  <c r="BE70" i="7"/>
  <c r="AS7" i="2"/>
  <c r="AS76" i="2"/>
  <c r="AS85" i="2"/>
  <c r="AG35" i="7"/>
  <c r="AH9" i="7"/>
  <c r="AH38" i="7"/>
  <c r="AH68" i="7"/>
  <c r="AL28" i="7"/>
  <c r="AM28" i="7"/>
  <c r="AG26" i="7"/>
  <c r="BD27" i="7"/>
  <c r="AL48" i="7"/>
  <c r="AM48" i="7"/>
  <c r="BE48" i="7"/>
  <c r="AG8" i="7"/>
  <c r="AH33" i="7"/>
  <c r="AG20" i="7"/>
  <c r="AG60" i="7"/>
  <c r="AH52" i="7"/>
  <c r="BD12" i="7"/>
  <c r="F120" i="7"/>
  <c r="Q114" i="7"/>
  <c r="Q120" i="7"/>
  <c r="AT21" i="2"/>
  <c r="AV21" i="2"/>
  <c r="AG36" i="7"/>
  <c r="BD42" i="7"/>
  <c r="AG66" i="7"/>
  <c r="AL51" i="7"/>
  <c r="AM51" i="7"/>
  <c r="BE51" i="7"/>
  <c r="AG25" i="7"/>
  <c r="AL62" i="7"/>
  <c r="AM62" i="7"/>
  <c r="BE62" i="7"/>
  <c r="AL8" i="7"/>
  <c r="AM8" i="7"/>
  <c r="BE8" i="7"/>
  <c r="AG51" i="7"/>
  <c r="AL25" i="7"/>
  <c r="AM25" i="7"/>
  <c r="AG62" i="7"/>
  <c r="BD18" i="7"/>
  <c r="AG21" i="7"/>
  <c r="AG53" i="7"/>
  <c r="AL20" i="7"/>
  <c r="AM20" i="7"/>
  <c r="BE20" i="7"/>
  <c r="AH50" i="7"/>
  <c r="AG72" i="7"/>
  <c r="AL60" i="7"/>
  <c r="AM60" i="7"/>
  <c r="BE60" i="7"/>
  <c r="AL65" i="7"/>
  <c r="AM65" i="7"/>
  <c r="BE65" i="7"/>
  <c r="AL16" i="7"/>
  <c r="AM16" i="7"/>
  <c r="AG59" i="7"/>
  <c r="AL63" i="7"/>
  <c r="AM63" i="7"/>
  <c r="BE63" i="7"/>
  <c r="BD43" i="7"/>
  <c r="AL36" i="7"/>
  <c r="AM36" i="7"/>
  <c r="BE36" i="7"/>
  <c r="AG40" i="7"/>
  <c r="BD51" i="7"/>
  <c r="AG71" i="7"/>
  <c r="AG39" i="7"/>
  <c r="AL27" i="7"/>
  <c r="AM27" i="7"/>
  <c r="BE27" i="7"/>
  <c r="AL53" i="7"/>
  <c r="AM53" i="7"/>
  <c r="BE53" i="7"/>
  <c r="AG16" i="7"/>
  <c r="AG42" i="7"/>
  <c r="AG63" i="7"/>
  <c r="AH12" i="7"/>
  <c r="AN16" i="2"/>
  <c r="AW16" i="7"/>
  <c r="AL45" i="7"/>
  <c r="AM45" i="7"/>
  <c r="BE45" i="7"/>
  <c r="BD35" i="7"/>
  <c r="AD90" i="2"/>
  <c r="AD91" i="2"/>
  <c r="AL14" i="7"/>
  <c r="AM14" i="7"/>
  <c r="AG65" i="7"/>
  <c r="AH73" i="7"/>
  <c r="AL55" i="7"/>
  <c r="AM55" i="7"/>
  <c r="BE55" i="7"/>
  <c r="AH30" i="7"/>
  <c r="AG27" i="7"/>
  <c r="AL61" i="7"/>
  <c r="AM61" i="7"/>
  <c r="BE61" i="7"/>
  <c r="AG41" i="7"/>
  <c r="X119" i="7"/>
  <c r="BG119" i="7"/>
  <c r="BI119" i="7"/>
  <c r="V119" i="7"/>
  <c r="AG14" i="7"/>
  <c r="BD60" i="7"/>
  <c r="AL69" i="7"/>
  <c r="AM69" i="7"/>
  <c r="BE69" i="7"/>
  <c r="X116" i="7"/>
  <c r="BG116" i="7"/>
  <c r="BI116" i="7"/>
  <c r="V116" i="7"/>
  <c r="AG17" i="7"/>
  <c r="AH58" i="7"/>
  <c r="AL49" i="7"/>
  <c r="AM49" i="7"/>
  <c r="BE49" i="7"/>
  <c r="AT45" i="2"/>
  <c r="AV45" i="2"/>
  <c r="AG75" i="7"/>
  <c r="AT73" i="2"/>
  <c r="AV73" i="2"/>
  <c r="E10" i="7"/>
  <c r="AL29" i="7"/>
  <c r="AM29" i="7"/>
  <c r="AL41" i="7"/>
  <c r="AM41" i="7"/>
  <c r="BE41" i="7"/>
  <c r="AL74" i="7"/>
  <c r="AM74" i="7"/>
  <c r="BE74" i="7"/>
  <c r="AL46" i="7"/>
  <c r="AM46" i="7"/>
  <c r="BE46" i="7"/>
  <c r="AT37" i="2"/>
  <c r="AV37" i="2"/>
  <c r="AL34" i="7"/>
  <c r="AM34" i="7"/>
  <c r="BE34" i="7"/>
  <c r="AT53" i="2"/>
  <c r="AV53" i="2"/>
  <c r="AG69" i="7"/>
  <c r="BD31" i="7"/>
  <c r="BD8" i="7"/>
  <c r="AG64" i="7"/>
  <c r="AL17" i="7"/>
  <c r="AM17" i="7"/>
  <c r="BE17" i="7"/>
  <c r="AG49" i="7"/>
  <c r="AT30" i="2"/>
  <c r="AV30" i="2"/>
  <c r="AL37" i="7"/>
  <c r="AM37" i="7"/>
  <c r="BE37" i="7"/>
  <c r="AT61" i="2"/>
  <c r="AV61" i="2"/>
  <c r="AT101" i="7"/>
  <c r="AT74" i="2"/>
  <c r="AV74" i="2"/>
  <c r="AM32" i="2"/>
  <c r="AU32" i="7"/>
  <c r="AM13" i="2"/>
  <c r="AU13" i="7"/>
  <c r="AM72" i="2"/>
  <c r="AU72" i="7"/>
  <c r="BD56" i="7"/>
  <c r="AM14" i="2"/>
  <c r="AU14" i="7"/>
  <c r="BD62" i="7"/>
  <c r="BD19" i="7"/>
  <c r="BA28" i="7"/>
  <c r="BC28" i="7"/>
  <c r="AT48" i="2"/>
  <c r="AV48" i="2"/>
  <c r="AN28" i="2"/>
  <c r="AW28" i="7"/>
  <c r="AT81" i="7"/>
  <c r="AT111" i="7"/>
  <c r="AT122" i="7"/>
  <c r="AT141" i="7"/>
  <c r="AL87" i="2"/>
  <c r="BA16" i="7"/>
  <c r="BC16" i="7"/>
  <c r="BA47" i="7"/>
  <c r="BC47" i="7"/>
  <c r="BJ52" i="7"/>
  <c r="BL52" i="7"/>
  <c r="AW52" i="2"/>
  <c r="AY52" i="2"/>
  <c r="BE52" i="7"/>
  <c r="BD57" i="7"/>
  <c r="AT55" i="2"/>
  <c r="AV55" i="2"/>
  <c r="AK90" i="2"/>
  <c r="AK91" i="2"/>
  <c r="AT11" i="2"/>
  <c r="AV11" i="2"/>
  <c r="AW47" i="2"/>
  <c r="AY47" i="2"/>
  <c r="BD41" i="7"/>
  <c r="AS47" i="2"/>
  <c r="BA25" i="7"/>
  <c r="BC25" i="7"/>
  <c r="AS70" i="2"/>
  <c r="BD50" i="7"/>
  <c r="BD66" i="7"/>
  <c r="AT58" i="2"/>
  <c r="AV58" i="2"/>
  <c r="AM29" i="2"/>
  <c r="AU29" i="7"/>
  <c r="AQ52" i="2"/>
  <c r="AT34" i="2"/>
  <c r="AV34" i="2"/>
  <c r="AN25" i="2"/>
  <c r="AW25" i="7"/>
  <c r="AT68" i="2"/>
  <c r="AV68" i="2"/>
  <c r="AZ47" i="7"/>
  <c r="AU47" i="2"/>
  <c r="BD24" i="7"/>
  <c r="BD63" i="7"/>
  <c r="AT75" i="2"/>
  <c r="AV75" i="2"/>
  <c r="AZ70" i="7"/>
  <c r="AU70" i="2"/>
  <c r="AH27" i="7"/>
  <c r="BF22" i="7"/>
  <c r="AH25" i="7"/>
  <c r="AH55" i="7"/>
  <c r="AH65" i="7"/>
  <c r="AH35" i="7"/>
  <c r="AH17" i="7"/>
  <c r="AH39" i="7"/>
  <c r="AH70" i="7"/>
  <c r="AH51" i="7"/>
  <c r="AH20" i="7"/>
  <c r="BD54" i="7"/>
  <c r="AH46" i="7"/>
  <c r="AG10" i="7"/>
  <c r="AH47" i="7"/>
  <c r="AH43" i="7"/>
  <c r="AH75" i="7"/>
  <c r="AH60" i="7"/>
  <c r="BF9" i="7"/>
  <c r="AH34" i="7"/>
  <c r="AH40" i="7"/>
  <c r="AH42" i="7"/>
  <c r="BF50" i="7"/>
  <c r="AH36" i="7"/>
  <c r="BF18" i="7"/>
  <c r="AH28" i="7"/>
  <c r="BF31" i="7"/>
  <c r="BD69" i="7"/>
  <c r="AL10" i="7"/>
  <c r="AM10" i="7"/>
  <c r="BE10" i="7"/>
  <c r="AH14" i="7"/>
  <c r="AU129" i="7"/>
  <c r="AU130" i="7"/>
  <c r="BA129" i="7"/>
  <c r="BA130" i="7"/>
  <c r="AO129" i="7"/>
  <c r="AO130" i="7"/>
  <c r="AO141" i="7"/>
  <c r="AX129" i="7"/>
  <c r="AX130" i="7"/>
  <c r="AZ129" i="7"/>
  <c r="AZ130" i="7"/>
  <c r="AH49" i="7"/>
  <c r="W119" i="7"/>
  <c r="AH71" i="7"/>
  <c r="AH66" i="7"/>
  <c r="BF33" i="7"/>
  <c r="V115" i="7"/>
  <c r="AT7" i="2"/>
  <c r="AH32" i="7"/>
  <c r="AH74" i="7"/>
  <c r="AH45" i="7"/>
  <c r="AH48" i="7"/>
  <c r="BD21" i="7"/>
  <c r="AH67" i="7"/>
  <c r="BD30" i="7"/>
  <c r="AH59" i="7"/>
  <c r="AH21" i="7"/>
  <c r="BD59" i="7"/>
  <c r="BD53" i="7"/>
  <c r="AH41" i="7"/>
  <c r="AH63" i="7"/>
  <c r="AH72" i="7"/>
  <c r="AH64" i="7"/>
  <c r="BD73" i="7"/>
  <c r="BD45" i="7"/>
  <c r="V113" i="7"/>
  <c r="AW16" i="2"/>
  <c r="AY16" i="2"/>
  <c r="V114" i="7"/>
  <c r="AH54" i="7"/>
  <c r="AH29" i="7"/>
  <c r="AH24" i="7"/>
  <c r="BD38" i="7"/>
  <c r="AH56" i="7"/>
  <c r="AH37" i="7"/>
  <c r="AH69" i="7"/>
  <c r="BD37" i="7"/>
  <c r="W116" i="7"/>
  <c r="BF12" i="7"/>
  <c r="AH16" i="7"/>
  <c r="BF44" i="7"/>
  <c r="AH53" i="7"/>
  <c r="AH62" i="7"/>
  <c r="AH8" i="7"/>
  <c r="AH26" i="7"/>
  <c r="AH61" i="7"/>
  <c r="BF19" i="7"/>
  <c r="AQ16" i="2"/>
  <c r="AO32" i="2"/>
  <c r="AX32" i="7"/>
  <c r="AO28" i="2"/>
  <c r="AX28" i="7"/>
  <c r="AN72" i="2"/>
  <c r="AW72" i="7"/>
  <c r="BA14" i="7"/>
  <c r="BA72" i="7"/>
  <c r="AN14" i="2"/>
  <c r="AW14" i="7"/>
  <c r="AN32" i="2"/>
  <c r="AW32" i="7"/>
  <c r="BD48" i="7"/>
  <c r="BD61" i="7"/>
  <c r="AN13" i="2"/>
  <c r="AW13" i="7"/>
  <c r="BD74" i="7"/>
  <c r="BJ28" i="7"/>
  <c r="BL28" i="7"/>
  <c r="AW28" i="2"/>
  <c r="AY28" i="2"/>
  <c r="AU101" i="7"/>
  <c r="BE28" i="7"/>
  <c r="BE47" i="7"/>
  <c r="BF58" i="7"/>
  <c r="AO29" i="2"/>
  <c r="AX29" i="7"/>
  <c r="BF11" i="7"/>
  <c r="BD55" i="7"/>
  <c r="BD68" i="7"/>
  <c r="AZ52" i="7"/>
  <c r="AU52" i="2"/>
  <c r="BF75" i="7"/>
  <c r="BJ25" i="7"/>
  <c r="BL25" i="7"/>
  <c r="AW25" i="2"/>
  <c r="AY25" i="2"/>
  <c r="BE25" i="7"/>
  <c r="BF57" i="7"/>
  <c r="AT47" i="2"/>
  <c r="AV47" i="2"/>
  <c r="AO25" i="2"/>
  <c r="AX25" i="7"/>
  <c r="BD75" i="7"/>
  <c r="BD58" i="7"/>
  <c r="BE16" i="7"/>
  <c r="AT70" i="2"/>
  <c r="AV70" i="2"/>
  <c r="AL90" i="2"/>
  <c r="AL91" i="2"/>
  <c r="AS52" i="2"/>
  <c r="BD11" i="7"/>
  <c r="AU81" i="7"/>
  <c r="AU111" i="7"/>
  <c r="AU122" i="7"/>
  <c r="AU141" i="7"/>
  <c r="BD34" i="7"/>
  <c r="AN29" i="2"/>
  <c r="AW29" i="7"/>
  <c r="Y116" i="7"/>
  <c r="BF61" i="7"/>
  <c r="BF26" i="7"/>
  <c r="BF53" i="7"/>
  <c r="BF56" i="7"/>
  <c r="V120" i="7"/>
  <c r="BF41" i="7"/>
  <c r="BF21" i="7"/>
  <c r="BF67" i="7"/>
  <c r="BF45" i="7"/>
  <c r="BF71" i="7"/>
  <c r="BF36" i="7"/>
  <c r="F23" i="7"/>
  <c r="Q23" i="7"/>
  <c r="V23" i="7"/>
  <c r="Y23" i="7"/>
  <c r="Y114" i="7"/>
  <c r="BF59" i="7"/>
  <c r="X115" i="7"/>
  <c r="BF49" i="7"/>
  <c r="R143" i="7"/>
  <c r="BF40" i="7"/>
  <c r="BF35" i="7"/>
  <c r="AT76" i="2"/>
  <c r="AT85" i="2"/>
  <c r="AV7" i="2"/>
  <c r="AV76" i="2"/>
  <c r="AV85" i="2"/>
  <c r="W115" i="7"/>
  <c r="W120" i="7"/>
  <c r="BF73" i="7"/>
  <c r="BA7" i="7"/>
  <c r="BF65" i="7"/>
  <c r="BF55" i="7"/>
  <c r="BF64" i="7"/>
  <c r="BF74" i="7"/>
  <c r="BF69" i="7"/>
  <c r="BF30" i="7"/>
  <c r="BF42" i="7"/>
  <c r="AL129" i="7"/>
  <c r="AM129" i="7"/>
  <c r="BE129" i="7"/>
  <c r="BF60" i="7"/>
  <c r="AH10" i="7"/>
  <c r="F7" i="7"/>
  <c r="BF17" i="7"/>
  <c r="Y113" i="7"/>
  <c r="AS16" i="2"/>
  <c r="F15" i="7"/>
  <c r="Q15" i="7"/>
  <c r="V15" i="7"/>
  <c r="Y15" i="7"/>
  <c r="BF54" i="7"/>
  <c r="BC129" i="7"/>
  <c r="BC130" i="7"/>
  <c r="AZ16" i="7"/>
  <c r="AU16" i="2"/>
  <c r="BF24" i="7"/>
  <c r="BF63" i="7"/>
  <c r="BJ7" i="7"/>
  <c r="F129" i="7"/>
  <c r="Q129" i="7"/>
  <c r="V129" i="7"/>
  <c r="Y129" i="7"/>
  <c r="BF46" i="7"/>
  <c r="BF20" i="7"/>
  <c r="BF39" i="7"/>
  <c r="BF48" i="7"/>
  <c r="Y119" i="7"/>
  <c r="BF51" i="7"/>
  <c r="BF8" i="7"/>
  <c r="BF62" i="7"/>
  <c r="BF37" i="7"/>
  <c r="BF38" i="7"/>
  <c r="BF66" i="7"/>
  <c r="BF34" i="7"/>
  <c r="BF43" i="7"/>
  <c r="BF27" i="7"/>
  <c r="AW101" i="7"/>
  <c r="BJ101" i="7"/>
  <c r="BL101" i="7"/>
  <c r="AQ32" i="2"/>
  <c r="BJ13" i="7"/>
  <c r="BL13" i="7"/>
  <c r="AW13" i="2"/>
  <c r="AY13" i="2"/>
  <c r="BA32" i="7"/>
  <c r="BC14" i="7"/>
  <c r="BE14" i="7"/>
  <c r="AW72" i="2"/>
  <c r="AY72" i="2"/>
  <c r="BJ72" i="7"/>
  <c r="BL72" i="7"/>
  <c r="AO13" i="2"/>
  <c r="AX13" i="7"/>
  <c r="AO72" i="2"/>
  <c r="AX72" i="7"/>
  <c r="AW32" i="2"/>
  <c r="AY32" i="2"/>
  <c r="BJ14" i="7"/>
  <c r="BL14" i="7"/>
  <c r="AW14" i="2"/>
  <c r="AY14" i="2"/>
  <c r="AQ28" i="2"/>
  <c r="AX101" i="7"/>
  <c r="AO14" i="2"/>
  <c r="AX14" i="7"/>
  <c r="BA13" i="7"/>
  <c r="BC72" i="7"/>
  <c r="BE72" i="7"/>
  <c r="BJ47" i="7"/>
  <c r="BL47" i="7"/>
  <c r="BD70" i="7"/>
  <c r="AW29" i="2"/>
  <c r="AY29" i="2"/>
  <c r="AQ25" i="2"/>
  <c r="AT52" i="2"/>
  <c r="AV52" i="2"/>
  <c r="BF68" i="7"/>
  <c r="AM90" i="2"/>
  <c r="AM91" i="2"/>
  <c r="AQ29" i="2"/>
  <c r="AX81" i="7"/>
  <c r="AX111" i="7"/>
  <c r="AX122" i="7"/>
  <c r="AX141" i="7"/>
  <c r="BA29" i="7"/>
  <c r="BA76" i="7"/>
  <c r="AW81" i="7"/>
  <c r="Q7" i="7"/>
  <c r="F76" i="7"/>
  <c r="F122" i="7"/>
  <c r="BC7" i="7"/>
  <c r="W122" i="7"/>
  <c r="W141" i="7"/>
  <c r="BG113" i="7"/>
  <c r="AE119" i="7"/>
  <c r="AL119" i="7"/>
  <c r="AM119" i="7"/>
  <c r="BE119" i="7"/>
  <c r="F126" i="7"/>
  <c r="Q126" i="7"/>
  <c r="E15" i="7"/>
  <c r="E7" i="7"/>
  <c r="AG129" i="7"/>
  <c r="AE7" i="7"/>
  <c r="BL7" i="7"/>
  <c r="F128" i="7"/>
  <c r="Q128" i="7"/>
  <c r="AE15" i="7"/>
  <c r="BD129" i="7"/>
  <c r="BD130" i="7"/>
  <c r="AT16" i="2"/>
  <c r="AV16" i="2"/>
  <c r="BF10" i="7"/>
  <c r="X120" i="7"/>
  <c r="X122" i="7"/>
  <c r="X141" i="7"/>
  <c r="BG115" i="7"/>
  <c r="BI115" i="7"/>
  <c r="AE129" i="7"/>
  <c r="E23" i="7"/>
  <c r="AL116" i="7"/>
  <c r="AM116" i="7"/>
  <c r="BE116" i="7"/>
  <c r="AE116" i="7"/>
  <c r="AQ14" i="2"/>
  <c r="AQ13" i="2"/>
  <c r="AZ101" i="7"/>
  <c r="BA101" i="7"/>
  <c r="BE101" i="7"/>
  <c r="BA81" i="7"/>
  <c r="AU32" i="2"/>
  <c r="AZ32" i="7"/>
  <c r="BC13" i="7"/>
  <c r="BE13" i="7"/>
  <c r="AS32" i="2"/>
  <c r="AS28" i="2"/>
  <c r="AZ28" i="7"/>
  <c r="AU28" i="2"/>
  <c r="AQ72" i="2"/>
  <c r="BC32" i="7"/>
  <c r="BE32" i="7"/>
  <c r="AW111" i="7"/>
  <c r="AW122" i="7"/>
  <c r="AW141" i="7"/>
  <c r="BJ81" i="7"/>
  <c r="AS29" i="2"/>
  <c r="AZ81" i="7"/>
  <c r="AZ111" i="7"/>
  <c r="AZ122" i="7"/>
  <c r="AZ141" i="7"/>
  <c r="BG143" i="7"/>
  <c r="BC29" i="7"/>
  <c r="BC76" i="7"/>
  <c r="BE29" i="7"/>
  <c r="AS25" i="2"/>
  <c r="AU29" i="2"/>
  <c r="AZ29" i="7"/>
  <c r="AZ25" i="7"/>
  <c r="AU25" i="2"/>
  <c r="BD52" i="7"/>
  <c r="BF70" i="7"/>
  <c r="AO90" i="2"/>
  <c r="AO91" i="2"/>
  <c r="AL15" i="7"/>
  <c r="AM15" i="7"/>
  <c r="BE15" i="7"/>
  <c r="AG7" i="7"/>
  <c r="AG116" i="7"/>
  <c r="AH129" i="7"/>
  <c r="BF129" i="7"/>
  <c r="Y115" i="7"/>
  <c r="Y120" i="7"/>
  <c r="AG119" i="7"/>
  <c r="E124" i="7"/>
  <c r="BJ16" i="7"/>
  <c r="BI113" i="7"/>
  <c r="BI120" i="7"/>
  <c r="BI141" i="7"/>
  <c r="BG120" i="7"/>
  <c r="BG141" i="7"/>
  <c r="X143" i="7"/>
  <c r="X144" i="7"/>
  <c r="Y128" i="7"/>
  <c r="V128" i="7"/>
  <c r="E125" i="7"/>
  <c r="AE114" i="7"/>
  <c r="AL114" i="7"/>
  <c r="AM114" i="7"/>
  <c r="BE114" i="7"/>
  <c r="BD7" i="7"/>
  <c r="AE23" i="7"/>
  <c r="AG15" i="7"/>
  <c r="AL7" i="7"/>
  <c r="V7" i="7"/>
  <c r="Q76" i="7"/>
  <c r="Q122" i="7"/>
  <c r="Y126" i="7"/>
  <c r="V126" i="7"/>
  <c r="AE76" i="7"/>
  <c r="AE113" i="7"/>
  <c r="AS14" i="2"/>
  <c r="BC101" i="7"/>
  <c r="AU13" i="2"/>
  <c r="AZ13" i="7"/>
  <c r="AT28" i="2"/>
  <c r="AV28" i="2"/>
  <c r="AS72" i="2"/>
  <c r="AT32" i="2"/>
  <c r="AV32" i="2"/>
  <c r="AS13" i="2"/>
  <c r="AZ14" i="7"/>
  <c r="AU14" i="2"/>
  <c r="AU72" i="2"/>
  <c r="AZ72" i="7"/>
  <c r="BJ32" i="7"/>
  <c r="BL32" i="7"/>
  <c r="AT25" i="2"/>
  <c r="AV25" i="2"/>
  <c r="AT29" i="2"/>
  <c r="AV29" i="2"/>
  <c r="AN90" i="2"/>
  <c r="AN91" i="2"/>
  <c r="BF52" i="7"/>
  <c r="BA111" i="7"/>
  <c r="BA122" i="7"/>
  <c r="BA141" i="7"/>
  <c r="BE81" i="7"/>
  <c r="BE111" i="7"/>
  <c r="BD47" i="7"/>
  <c r="BL81" i="7"/>
  <c r="BL111" i="7"/>
  <c r="BJ111" i="7"/>
  <c r="BC81" i="7"/>
  <c r="BC111" i="7"/>
  <c r="BC122" i="7"/>
  <c r="BC141" i="7"/>
  <c r="BD16" i="7"/>
  <c r="AM7" i="7"/>
  <c r="AG113" i="7"/>
  <c r="R145" i="7"/>
  <c r="R144" i="7"/>
  <c r="AH116" i="7"/>
  <c r="BF116" i="7"/>
  <c r="F124" i="7"/>
  <c r="AL128" i="7"/>
  <c r="AM128" i="7"/>
  <c r="BE128" i="7"/>
  <c r="AL126" i="7"/>
  <c r="AM126" i="7"/>
  <c r="BE126" i="7"/>
  <c r="AL113" i="7"/>
  <c r="AG23" i="7"/>
  <c r="AG76" i="7"/>
  <c r="AE128" i="7"/>
  <c r="AG114" i="7"/>
  <c r="AH119" i="7"/>
  <c r="BF119" i="7"/>
  <c r="AE126" i="7"/>
  <c r="AL23" i="7"/>
  <c r="AM23" i="7"/>
  <c r="BE23" i="7"/>
  <c r="F125" i="7"/>
  <c r="Q125" i="7"/>
  <c r="Y7" i="7"/>
  <c r="Y76" i="7"/>
  <c r="Y122" i="7"/>
  <c r="V76" i="7"/>
  <c r="V122" i="7"/>
  <c r="BL16" i="7"/>
  <c r="AH15" i="7"/>
  <c r="BG144" i="7"/>
  <c r="AH7" i="7"/>
  <c r="BD101" i="7"/>
  <c r="BF101" i="7"/>
  <c r="AT14" i="2"/>
  <c r="AV14" i="2"/>
  <c r="AT72" i="2"/>
  <c r="AV72" i="2"/>
  <c r="AT13" i="2"/>
  <c r="AV13" i="2"/>
  <c r="BD28" i="7"/>
  <c r="AU90" i="2"/>
  <c r="AU91" i="2"/>
  <c r="BF47" i="7"/>
  <c r="BD29" i="7"/>
  <c r="AQ90" i="2"/>
  <c r="AQ91" i="2"/>
  <c r="BJ29" i="7"/>
  <c r="BD81" i="7"/>
  <c r="AS90" i="2"/>
  <c r="AS91" i="2"/>
  <c r="AY90" i="2"/>
  <c r="AY91" i="2"/>
  <c r="AW90" i="2"/>
  <c r="AW91" i="2"/>
  <c r="AH126" i="7"/>
  <c r="BF126" i="7"/>
  <c r="AM113" i="7"/>
  <c r="AL76" i="7"/>
  <c r="AH23" i="7"/>
  <c r="AH76" i="7"/>
  <c r="AG128" i="7"/>
  <c r="Q124" i="7"/>
  <c r="Q130" i="7"/>
  <c r="Q141" i="7"/>
  <c r="F130" i="7"/>
  <c r="F141" i="7"/>
  <c r="V143" i="7"/>
  <c r="BF16" i="7"/>
  <c r="AH113" i="7"/>
  <c r="AE115" i="7"/>
  <c r="AE120" i="7"/>
  <c r="AE122" i="7"/>
  <c r="AH114" i="7"/>
  <c r="BF114" i="7"/>
  <c r="AG126" i="7"/>
  <c r="BE7" i="7"/>
  <c r="BE76" i="7"/>
  <c r="AM76" i="7"/>
  <c r="AH128" i="7"/>
  <c r="BF128" i="7"/>
  <c r="BF15" i="7"/>
  <c r="BD32" i="7"/>
  <c r="BD14" i="7"/>
  <c r="BD13" i="7"/>
  <c r="BF28" i="7"/>
  <c r="BD72" i="7"/>
  <c r="BL29" i="7"/>
  <c r="BL76" i="7"/>
  <c r="BJ76" i="7"/>
  <c r="BJ141" i="7"/>
  <c r="BD25" i="7"/>
  <c r="BD76" i="7"/>
  <c r="BD111" i="7"/>
  <c r="BD122" i="7"/>
  <c r="BD141" i="7"/>
  <c r="BF29" i="7"/>
  <c r="BF81" i="7"/>
  <c r="BF111" i="7"/>
  <c r="BF113" i="7"/>
  <c r="BF7" i="7"/>
  <c r="V124" i="7"/>
  <c r="V125" i="7"/>
  <c r="Y125" i="7"/>
  <c r="AL115" i="7"/>
  <c r="AG115" i="7"/>
  <c r="AG120" i="7"/>
  <c r="AG122" i="7"/>
  <c r="BF23" i="7"/>
  <c r="BE113" i="7"/>
  <c r="BF14" i="7"/>
  <c r="BF13" i="7"/>
  <c r="BF32" i="7"/>
  <c r="BF72" i="7"/>
  <c r="BF25" i="7"/>
  <c r="BC144" i="7"/>
  <c r="BL141" i="7"/>
  <c r="AV90" i="2"/>
  <c r="AV91" i="2"/>
  <c r="AT90" i="2"/>
  <c r="AT91" i="2"/>
  <c r="Y124" i="7"/>
  <c r="Y130" i="7"/>
  <c r="Y141" i="7"/>
  <c r="V130" i="7"/>
  <c r="V141" i="7"/>
  <c r="AE125" i="7"/>
  <c r="AL125" i="7"/>
  <c r="AM125" i="7"/>
  <c r="BE125" i="7"/>
  <c r="AH115" i="7"/>
  <c r="AM115" i="7"/>
  <c r="AL120" i="7"/>
  <c r="AL122" i="7"/>
  <c r="Q143" i="7"/>
  <c r="BF76" i="7"/>
  <c r="BF115" i="7"/>
  <c r="BF120" i="7"/>
  <c r="AH120" i="7"/>
  <c r="AH122" i="7"/>
  <c r="AH125" i="7"/>
  <c r="BF125" i="7"/>
  <c r="AG125" i="7"/>
  <c r="AE124" i="7"/>
  <c r="AE130" i="7"/>
  <c r="AE141" i="7"/>
  <c r="BE115" i="7"/>
  <c r="BE120" i="7"/>
  <c r="BE122" i="7"/>
  <c r="AM120" i="7"/>
  <c r="AM122" i="7"/>
  <c r="Y143" i="7"/>
  <c r="Y144" i="7"/>
  <c r="AE143" i="7"/>
  <c r="V144" i="7"/>
  <c r="Q144" i="7"/>
  <c r="Q145" i="7"/>
  <c r="BF122" i="7"/>
  <c r="AE144" i="7"/>
  <c r="AM143" i="7"/>
  <c r="AL143" i="7"/>
  <c r="AG143" i="7"/>
  <c r="AL124" i="7"/>
  <c r="AG124" i="7"/>
  <c r="AG130" i="7"/>
  <c r="AG141" i="7"/>
  <c r="AH143" i="7"/>
  <c r="AG144" i="7"/>
  <c r="AH124" i="7"/>
  <c r="AL130" i="7"/>
  <c r="AL141" i="7"/>
  <c r="AM145" i="7"/>
  <c r="AM124" i="7"/>
  <c r="AH130" i="7"/>
  <c r="AH141" i="7"/>
  <c r="BF124" i="7"/>
  <c r="BF130" i="7"/>
  <c r="BF141" i="7"/>
  <c r="AL144" i="7"/>
  <c r="BE124" i="7"/>
  <c r="BE130" i="7"/>
  <c r="BE141" i="7"/>
  <c r="AM130" i="7"/>
  <c r="AM141" i="7"/>
  <c r="BE143" i="7"/>
  <c r="BE144" i="7"/>
  <c r="AM144" i="7"/>
  <c r="AN144" i="7"/>
  <c r="BF143" i="7"/>
  <c r="BF144" i="7"/>
  <c r="AH144" i="7"/>
  <c r="AM146" i="7"/>
</calcChain>
</file>

<file path=xl/sharedStrings.xml><?xml version="1.0" encoding="utf-8"?>
<sst xmlns="http://schemas.openxmlformats.org/spreadsheetml/2006/main" count="4599" uniqueCount="1737">
  <si>
    <t>School 
System</t>
  </si>
  <si>
    <t>City of Baker</t>
  </si>
  <si>
    <t>Zachary Community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</si>
  <si>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</si>
  <si>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</si>
  <si>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</si>
  <si>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</si>
  <si>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</si>
  <si>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</si>
  <si>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</si>
  <si>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</si>
  <si>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</si>
  <si>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</si>
  <si>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</si>
  <si>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</si>
  <si>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</si>
  <si>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</si>
  <si>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</si>
  <si>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</si>
  <si>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</si>
  <si>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</si>
  <si>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</si>
  <si>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</si>
  <si>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</si>
  <si>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</si>
  <si>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</si>
  <si>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</si>
  <si>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</si>
  <si>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</si>
  <si>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</si>
  <si>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</si>
  <si>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</si>
  <si>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</si>
  <si>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</si>
  <si>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</si>
  <si>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</si>
  <si>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</si>
  <si>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</si>
  <si>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</si>
  <si>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</si>
  <si>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</si>
  <si>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</si>
  <si>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</si>
  <si>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</si>
  <si>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</si>
  <si>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</si>
  <si>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</si>
  <si>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</si>
  <si>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</si>
  <si>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</si>
  <si>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</si>
  <si>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</si>
  <si>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</si>
  <si>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</si>
  <si>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</si>
  <si>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</si>
  <si>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</si>
  <si>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</si>
  <si>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</si>
  <si>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</si>
  <si>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</si>
  <si>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</si>
  <si>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</si>
  <si>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</si>
  <si>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</si>
  <si>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</si>
  <si>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</si>
  <si>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</si>
  <si>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</si>
  <si>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</si>
  <si>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 xml:space="preserve">TOTAL </t>
  </si>
  <si>
    <t>MFP Formula Items</t>
  </si>
  <si>
    <t>Rank</t>
  </si>
  <si>
    <t>St. John the Baptist</t>
  </si>
  <si>
    <t>Central Community</t>
  </si>
  <si>
    <t xml:space="preserve">Rank
</t>
  </si>
  <si>
    <t>School
System</t>
  </si>
  <si>
    <t>Per Pupil
Amount</t>
  </si>
  <si>
    <t>Office of Juvenile Justice</t>
  </si>
  <si>
    <t>Without Continuation of Prior Year Pay Raises</t>
  </si>
  <si>
    <t>With Continuation of Prior Year Pay Raises</t>
  </si>
  <si>
    <t>(6a)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</si>
  <si>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</si>
  <si>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</si>
  <si>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</si>
  <si>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</si>
  <si>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</si>
  <si>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</si>
  <si>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</si>
  <si>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</si>
  <si>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</si>
  <si>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</si>
  <si>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</si>
  <si>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</si>
  <si>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</si>
  <si>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</si>
  <si>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</si>
  <si>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</si>
  <si>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</si>
  <si>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</si>
  <si>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</si>
  <si>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</si>
  <si>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</si>
  <si>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</si>
  <si>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</si>
  <si>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</si>
  <si>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</si>
  <si>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</si>
  <si>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Jefferson Davis Parish</t>
  </si>
  <si>
    <t>Lafayette Parish</t>
  </si>
  <si>
    <t>Lafourche Parish</t>
  </si>
  <si>
    <t>LaSalle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</si>
  <si>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</si>
  <si>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</si>
  <si>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</si>
  <si>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</si>
  <si>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</si>
  <si>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</si>
  <si>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</si>
  <si>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</si>
  <si>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</si>
  <si>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</si>
  <si>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</si>
  <si>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</si>
  <si>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</si>
  <si>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</si>
  <si>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</si>
  <si>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</si>
  <si>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</si>
  <si>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</si>
  <si>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</si>
  <si>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</si>
  <si>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</si>
  <si>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</si>
  <si>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</si>
  <si>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</si>
  <si>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</si>
  <si>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</si>
  <si>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</si>
  <si>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</si>
  <si>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</si>
  <si>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</si>
  <si>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</si>
  <si>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</si>
  <si>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</si>
  <si>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</si>
  <si>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City of Monroe School District</t>
  </si>
  <si>
    <t>City of Bogalusa School District</t>
  </si>
  <si>
    <t>Zachary Community School District</t>
  </si>
  <si>
    <t>City of Baker School District</t>
  </si>
  <si>
    <t>Central Community School District</t>
  </si>
  <si>
    <t>Mid-Year Adjustment for Students</t>
  </si>
  <si>
    <t>Total
Mid-Year
Adjustment
for Students</t>
  </si>
  <si>
    <t xml:space="preserve">State
Cost
Allocation
Monthly
Payment
</t>
  </si>
  <si>
    <t>Legacy Type 2 Charter Schools</t>
  </si>
  <si>
    <t>T3, C1</t>
  </si>
  <si>
    <t>T4, C2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</si>
  <si>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</si>
  <si>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</si>
  <si>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</si>
  <si>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</si>
  <si>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</si>
  <si>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</si>
  <si>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</si>
  <si>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</si>
  <si>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</si>
  <si>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</si>
  <si>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</si>
  <si>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</si>
  <si>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</si>
  <si>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</si>
  <si>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</si>
  <si>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</si>
  <si>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</si>
  <si>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</si>
  <si>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</si>
  <si>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</si>
  <si>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</si>
  <si>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</si>
  <si>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</si>
  <si>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</si>
  <si>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</si>
  <si>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</si>
  <si>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T4, C7</t>
  </si>
  <si>
    <t>Iberville Charter Academy</t>
  </si>
  <si>
    <t>Other
Revenue</t>
  </si>
  <si>
    <t>Projected
Yield of
Sales Tax
Rate of</t>
  </si>
  <si>
    <t xml:space="preserve"> YTD
Payments</t>
  </si>
  <si>
    <t>Balance
Remaining</t>
  </si>
  <si>
    <t>Pay Raise &amp;
Insurance
Supplement
Amounts
from Prior
Years</t>
  </si>
  <si>
    <t>Continuation of Prior
Year Pay Raises</t>
  </si>
  <si>
    <t>A02</t>
  </si>
  <si>
    <t>3A1001</t>
  </si>
  <si>
    <t>3A3001</t>
  </si>
  <si>
    <t>3A4001</t>
  </si>
  <si>
    <t>3A7001</t>
  </si>
  <si>
    <t>(4a)</t>
  </si>
  <si>
    <t>T4, C9</t>
  </si>
  <si>
    <t>YTD
Payments</t>
  </si>
  <si>
    <t>3A8001</t>
  </si>
  <si>
    <t>3B1001</t>
  </si>
  <si>
    <t>3A3002</t>
  </si>
  <si>
    <t>3B5001</t>
  </si>
  <si>
    <t>3B6001</t>
  </si>
  <si>
    <t>3B6002</t>
  </si>
  <si>
    <t>3AP001</t>
  </si>
  <si>
    <t>3B1002</t>
  </si>
  <si>
    <t>Salaries for
Foreign
Associate/
Escadrille
Teachers</t>
  </si>
  <si>
    <t>Add-On
Student
Units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</si>
  <si>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</si>
  <si>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</si>
  <si>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</si>
  <si>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</si>
  <si>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</si>
  <si>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</si>
  <si>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</si>
  <si>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
of Level 2</t>
  </si>
  <si>
    <t>Local Deduction Property Tax</t>
  </si>
  <si>
    <t>Local Deduction Sales Tax</t>
  </si>
  <si>
    <t>TABLE 1: STATE LEVEL SUMMARY</t>
  </si>
  <si>
    <t>MFP Local Revenue Representation 
for Youth in Secure Care</t>
  </si>
  <si>
    <t>Adjusted
Local
Revenue
Representation
Per Pupil
including
OJJ</t>
  </si>
  <si>
    <t>State Cost
Allocation</t>
  </si>
  <si>
    <t xml:space="preserve">Total
State Cost
Allocation
and
Local
Revenue
Representation
Monthly 
Payment
</t>
  </si>
  <si>
    <t xml:space="preserve">Total
State Cost
Allocation
and
Local
Revenue
Representation
Payment
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</si>
  <si>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</si>
  <si>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</si>
  <si>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</si>
  <si>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</si>
  <si>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</si>
  <si>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</si>
  <si>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</si>
  <si>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</si>
  <si>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</si>
  <si>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</si>
  <si>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</si>
  <si>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</si>
  <si>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</si>
  <si>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</si>
  <si>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</si>
  <si>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</si>
  <si>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</si>
  <si>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</si>
  <si>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</si>
  <si>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</si>
  <si>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</si>
  <si>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>Willow Charter Academy</t>
  </si>
  <si>
    <t>Sci Academy</t>
  </si>
  <si>
    <t>Lafayette Academy</t>
  </si>
  <si>
    <t>Esperanza Charter School</t>
  </si>
  <si>
    <t>Arthur Ashe Charter School</t>
  </si>
  <si>
    <t>Langston Hughes Charter Academy</t>
  </si>
  <si>
    <t>Celerity Lanier Charter School</t>
  </si>
  <si>
    <t>Celerity Dalton Charter School</t>
  </si>
  <si>
    <t>Capitol High School</t>
  </si>
  <si>
    <t xml:space="preserve">The NET Charter School </t>
  </si>
  <si>
    <t xml:space="preserve">Harriet Tubman Charter School </t>
  </si>
  <si>
    <t xml:space="preserve">Paul Habans Elem </t>
  </si>
  <si>
    <t xml:space="preserve">Fannie C. Williams Charter School </t>
  </si>
  <si>
    <t xml:space="preserve">Morris Jeff Community School </t>
  </si>
  <si>
    <t xml:space="preserve">ReNEW SciTech Acdmy. </t>
  </si>
  <si>
    <t xml:space="preserve">ReNEW Delores T. Aaron Elem </t>
  </si>
  <si>
    <t xml:space="preserve">ReNEW Schaumburg Elem </t>
  </si>
  <si>
    <t xml:space="preserve">Success Preparatory Academy </t>
  </si>
  <si>
    <t xml:space="preserve">G.W. Carver Collegiate Acdmy </t>
  </si>
  <si>
    <t xml:space="preserve">Martin Behrman </t>
  </si>
  <si>
    <t xml:space="preserve">Dwight D. Eisenhower </t>
  </si>
  <si>
    <t xml:space="preserve">Sophie B. Wright Learning Acdmy </t>
  </si>
  <si>
    <t xml:space="preserve">KIPP Believe College Prep </t>
  </si>
  <si>
    <t xml:space="preserve">KIPP Central City Primary </t>
  </si>
  <si>
    <t xml:space="preserve">KIPP N.O. Leadership Acdmy </t>
  </si>
  <si>
    <t xml:space="preserve">KIPP East </t>
  </si>
  <si>
    <t>Madison Prep</t>
  </si>
  <si>
    <t>Democracy Prep</t>
  </si>
  <si>
    <t>Level 4 Allocations</t>
  </si>
  <si>
    <t>T4, C10</t>
  </si>
  <si>
    <t xml:space="preserve">State Cost
Allocation
Monthly
Payment
</t>
  </si>
  <si>
    <t>Total
Local Revenue Representation
due monthly
to Other
Public Schools</t>
  </si>
  <si>
    <t>Total Type 5 Charters - LA</t>
  </si>
  <si>
    <t>Stipends
 for
Foreign
Associate/
Escadrille
Teachers</t>
  </si>
  <si>
    <t>High Cost
Services
Allocation</t>
  </si>
  <si>
    <t>WAV001</t>
  </si>
  <si>
    <t>WAU001</t>
  </si>
  <si>
    <t>W31001</t>
  </si>
  <si>
    <t>High Cost Services Allocation</t>
  </si>
  <si>
    <t>State Total</t>
  </si>
  <si>
    <t>Balance Due</t>
  </si>
  <si>
    <t>Total Lab &amp; State Approved Schools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</si>
  <si>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</si>
  <si>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Ad Valorem Renewable Taxes</t>
  </si>
  <si>
    <t/>
  </si>
  <si>
    <t>Debt Service Taxes</t>
  </si>
  <si>
    <t>Local Revenue Representation</t>
  </si>
  <si>
    <t>Level 2</t>
  </si>
  <si>
    <t>Per Pupil</t>
  </si>
  <si>
    <t>Per
Pupil
Amount</t>
  </si>
  <si>
    <r>
      <t xml:space="preserve">Return to
State
</t>
    </r>
    <r>
      <rPr>
        <sz val="10"/>
        <color indexed="18"/>
        <rFont val="Arial"/>
        <family val="2"/>
      </rPr>
      <t>(10%)</t>
    </r>
  </si>
  <si>
    <t>State Subtotal</t>
  </si>
  <si>
    <t>State Grand Total With Level 4</t>
  </si>
  <si>
    <t>Orleans (Total)*</t>
  </si>
  <si>
    <t>Orleans (In a District Building)*</t>
  </si>
  <si>
    <t>Orleans (Not In a District Building)*</t>
  </si>
  <si>
    <t>Avoyelles Public Charter</t>
  </si>
  <si>
    <t>The MAX</t>
  </si>
  <si>
    <t>T4, C14</t>
  </si>
  <si>
    <t>T3, C34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</si>
  <si>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</si>
  <si>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</si>
  <si>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Table 5A1
Lab Schools</t>
  </si>
  <si>
    <t>Southern University
Lab School</t>
  </si>
  <si>
    <t>Louisiana State
University Lab School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</si>
  <si>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</si>
  <si>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</si>
  <si>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</si>
  <si>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Table 5C1
New Type 2
Charter Schools</t>
  </si>
  <si>
    <t>Table 5A2
Legacy Type 2
Charter Schools</t>
  </si>
  <si>
    <t>KIPP Renaissance High</t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</si>
  <si>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</si>
  <si>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</si>
  <si>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</si>
  <si>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</si>
  <si>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</si>
  <si>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</si>
  <si>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</si>
  <si>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</si>
  <si>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</si>
  <si>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</si>
  <si>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</si>
  <si>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</si>
  <si>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</si>
  <si>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</si>
  <si>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</si>
  <si>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</si>
  <si>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</si>
  <si>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</si>
  <si>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</si>
  <si>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</si>
  <si>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</si>
  <si>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</si>
  <si>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Total</t>
  </si>
  <si>
    <t>W1A001</t>
  </si>
  <si>
    <t>W1B001</t>
  </si>
  <si>
    <t>W2B001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</si>
  <si>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</si>
  <si>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</si>
  <si>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</si>
  <si>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</si>
  <si>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</si>
  <si>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</si>
  <si>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</si>
  <si>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</si>
  <si>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WAG001</t>
  </si>
  <si>
    <t>WAK001</t>
  </si>
  <si>
    <t>WAL001</t>
  </si>
  <si>
    <t>Total
MFP
Funded</t>
  </si>
  <si>
    <t>Total
Table 3</t>
  </si>
  <si>
    <t>WAH001</t>
  </si>
  <si>
    <t>WAF001</t>
  </si>
  <si>
    <t>WAM001</t>
  </si>
  <si>
    <t>WAE001</t>
  </si>
  <si>
    <t>WAA001</t>
  </si>
  <si>
    <t>WZ2001</t>
  </si>
  <si>
    <t>WZ3001</t>
  </si>
  <si>
    <t>WZ6001</t>
  </si>
  <si>
    <t>WU1001</t>
  </si>
  <si>
    <t>WJ1001</t>
  </si>
  <si>
    <t>WJ2001</t>
  </si>
  <si>
    <t>WE3001</t>
  </si>
  <si>
    <t>W66001</t>
  </si>
  <si>
    <t>W62001</t>
  </si>
  <si>
    <t>W71001</t>
  </si>
  <si>
    <t>W82001</t>
  </si>
  <si>
    <t>W81001</t>
  </si>
  <si>
    <t>WL1001</t>
  </si>
  <si>
    <t>W84001</t>
  </si>
  <si>
    <t>W85001</t>
  </si>
  <si>
    <t>W86001</t>
  </si>
  <si>
    <t>W91001</t>
  </si>
  <si>
    <t>W92001</t>
  </si>
  <si>
    <t>W94001</t>
  </si>
  <si>
    <t>W95001</t>
  </si>
  <si>
    <t>WX1001</t>
  </si>
  <si>
    <t>WB2001</t>
  </si>
  <si>
    <t>WAP001</t>
  </si>
  <si>
    <t>WAO001</t>
  </si>
  <si>
    <t>W9B001</t>
  </si>
  <si>
    <t>Phillis Wheatley Community School</t>
  </si>
  <si>
    <t>GEO Prep Academy</t>
  </si>
  <si>
    <t>Monthly
Payment
Amount
Table 2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</si>
  <si>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</si>
  <si>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</si>
  <si>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</si>
  <si>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</si>
  <si>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</si>
  <si>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t xml:space="preserve">New Orleans Military/Maritime Academy </t>
  </si>
  <si>
    <t>Livingston Collegiate Academy</t>
  </si>
  <si>
    <t>KIPP Booker T. Washington High School</t>
  </si>
  <si>
    <t>W33001</t>
  </si>
  <si>
    <t>Lincoln Prep School</t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</si>
  <si>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</si>
  <si>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</si>
  <si>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</si>
  <si>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MFP
State Cost &amp;
Local Cost
Allocation
+/- Mid-Year
Adjustments</t>
  </si>
  <si>
    <t>Per Pupil
Amount
Adjusted for
Year Round
School &amp; 50%
Special Ed</t>
  </si>
  <si>
    <t>Per Pupil
Amount
Adjusted for
Year Round
School</t>
  </si>
  <si>
    <t>Orleans*</t>
  </si>
  <si>
    <t>W87001</t>
  </si>
  <si>
    <t>WJ4001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</si>
  <si>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</si>
  <si>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</si>
  <si>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</si>
  <si>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</si>
  <si>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</si>
  <si>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</si>
  <si>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</si>
  <si>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Unweighted
Per Pupil
Without
Continuation
of Prior Year
Pay Raises</t>
  </si>
  <si>
    <t>Unweighted
Per Pupil
With
Continuation
of Prior Year
Pay Raises</t>
  </si>
  <si>
    <t>Legacy Type 2
Charter Schools</t>
  </si>
  <si>
    <t>Career &amp;
Technical
Education</t>
  </si>
  <si>
    <t>Students
With
Disabilities</t>
  </si>
  <si>
    <t>Gifted &amp;
Talented</t>
  </si>
  <si>
    <t>Continuation
of Prior Year
Pay Raises
State Cost
Allocation</t>
  </si>
  <si>
    <t>Unweighted
State Cost
Allocation
Without
Continuation
of Prior Year
Pay Raises</t>
  </si>
  <si>
    <t>Unweighted</t>
  </si>
  <si>
    <t>Unweighted
State Cost
Allocation
With
Continuation
of Prior Year
Pay Raises</t>
  </si>
  <si>
    <t>State Cost
Allocation
and Local
Revenue
Representation
Monthly
Payment</t>
  </si>
  <si>
    <t>Total
State Cost
Allocation
and Local
Revenue
Representation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</si>
  <si>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</si>
  <si>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</si>
  <si>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Parish
Revenue
Amount</t>
  </si>
  <si>
    <t>Parish
Mill
Rate</t>
  </si>
  <si>
    <t>Combined
Sales
Percent</t>
  </si>
  <si>
    <t>Computed
Sales Tax
Base With
Growth Cap Of</t>
  </si>
  <si>
    <t>Debt
Rate</t>
  </si>
  <si>
    <t>Percent
Change of
Computed
Sales Tax
Base</t>
  </si>
  <si>
    <t>Non
Debt
Rate</t>
  </si>
  <si>
    <t>Thrive</t>
  </si>
  <si>
    <t>JCFA
Lafayette</t>
  </si>
  <si>
    <t>The NET 2 Charter School</t>
  </si>
  <si>
    <t>Collegiate Academies</t>
  </si>
  <si>
    <t>McDonogh 42 Charter School</t>
  </si>
  <si>
    <t>C3 + C6 + C7</t>
  </si>
  <si>
    <t>Link in File</t>
  </si>
  <si>
    <t>Formula</t>
  </si>
  <si>
    <t>C1 - C2</t>
  </si>
  <si>
    <t>Prior Year
T7, C3</t>
  </si>
  <si>
    <t>C5 + C7 + C11</t>
  </si>
  <si>
    <t>C14 + C18</t>
  </si>
  <si>
    <t>C4 + C6
+ C13</t>
  </si>
  <si>
    <t>C5 + C7
+ C14</t>
  </si>
  <si>
    <t>C11 + C18</t>
  </si>
  <si>
    <t>KPC 6700, 6850, 7000, 7150, 12200, 12300, 12400, and 50% of 2250 &amp; 2300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</si>
  <si>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</si>
  <si>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</si>
  <si>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</si>
  <si>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</si>
  <si>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</si>
  <si>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</si>
  <si>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</si>
  <si>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</si>
  <si>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</si>
  <si>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Willow
Charter
Academy</t>
  </si>
  <si>
    <t>Lincoln
Prep
School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</si>
  <si>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</si>
  <si>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</si>
  <si>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</si>
  <si>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</si>
  <si>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</si>
  <si>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</si>
  <si>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</si>
  <si>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</si>
  <si>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Louisiana
Virtual
Charter
Academy</t>
  </si>
  <si>
    <t>Southwest
Louisiana
Charter
School</t>
  </si>
  <si>
    <t>JS Clark
Leadership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</si>
  <si>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</si>
  <si>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</si>
  <si>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</si>
  <si>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</si>
  <si>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</si>
  <si>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</si>
  <si>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</si>
  <si>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</si>
  <si>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</si>
  <si>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</si>
  <si>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</si>
  <si>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</si>
  <si>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</si>
  <si>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</si>
  <si>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</si>
  <si>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</si>
  <si>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C16</t>
  </si>
  <si>
    <t>Base, C17</t>
  </si>
  <si>
    <t>Base, C18</t>
  </si>
  <si>
    <t>Base, C20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</si>
  <si>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</si>
  <si>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</si>
  <si>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</si>
  <si>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</si>
  <si>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</si>
  <si>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</si>
  <si>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</si>
  <si>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</si>
  <si>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</si>
  <si>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</si>
  <si>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</si>
  <si>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</si>
  <si>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</si>
  <si>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</si>
  <si>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</si>
  <si>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</si>
  <si>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</si>
  <si>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</si>
  <si>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</si>
  <si>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</si>
  <si>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</si>
  <si>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</si>
  <si>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</si>
  <si>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W1D001</t>
  </si>
  <si>
    <t>WJ5001</t>
  </si>
  <si>
    <t>WZ8001</t>
  </si>
  <si>
    <t>Collegiate
Academy</t>
  </si>
  <si>
    <t>Sum(C1:C39)</t>
  </si>
  <si>
    <t>Base, C50</t>
  </si>
  <si>
    <t>Base, C52</t>
  </si>
  <si>
    <t>Base, C53</t>
  </si>
  <si>
    <t>Sum(C40:C53)</t>
  </si>
  <si>
    <t>C1 x C4</t>
  </si>
  <si>
    <t>C1 x C13</t>
  </si>
  <si>
    <t>C1 + C2 + C3</t>
  </si>
  <si>
    <t>Historical Data</t>
  </si>
  <si>
    <t>C4 + C5</t>
  </si>
  <si>
    <t>C1 + C2 + C3 + C12</t>
  </si>
  <si>
    <t>Values</t>
  </si>
  <si>
    <t>Link to Charter Per Pupil</t>
  </si>
  <si>
    <t>C1 x C6b</t>
  </si>
  <si>
    <t>C2 + C3 +
C4 + C5 + C6</t>
  </si>
  <si>
    <t>C1 + C7</t>
  </si>
  <si>
    <t>C8 x C9</t>
  </si>
  <si>
    <t>C10 - C11a</t>
  </si>
  <si>
    <t>C12 ÷ C10</t>
  </si>
  <si>
    <t>C11a ÷ C10</t>
  </si>
  <si>
    <t>C11a ÷ C1</t>
  </si>
  <si>
    <t>Lesser of
C17 and C19</t>
  </si>
  <si>
    <t>C22 ÷ C1</t>
  </si>
  <si>
    <t>C22 ÷ C20</t>
  </si>
  <si>
    <t>C12 + C22</t>
  </si>
  <si>
    <t>C25 ÷ C1</t>
  </si>
  <si>
    <t>C27 ÷ C1</t>
  </si>
  <si>
    <t>C25 + C27</t>
  </si>
  <si>
    <t>C29 ÷ C1</t>
  </si>
  <si>
    <t>C31 ÷ C1</t>
  </si>
  <si>
    <t>C25 + C31</t>
  </si>
  <si>
    <t>C33 ÷ C1</t>
  </si>
  <si>
    <t>Rank High
to Low</t>
  </si>
  <si>
    <t>C11a + C20</t>
  </si>
  <si>
    <t>Resolution</t>
  </si>
  <si>
    <t>C4 + C6</t>
  </si>
  <si>
    <t>C12 + C13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</si>
  <si>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</si>
  <si>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</si>
  <si>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</si>
  <si>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</si>
  <si>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</si>
  <si>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</si>
  <si>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</si>
  <si>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C1 x C2</t>
  </si>
  <si>
    <t>C7 + C8</t>
  </si>
  <si>
    <t>C6 + C9</t>
  </si>
  <si>
    <t>Link to Mid-Year File</t>
  </si>
  <si>
    <t>Link to Audit File</t>
  </si>
  <si>
    <t>Link to Prior Month</t>
  </si>
  <si>
    <t>(26a)</t>
  </si>
  <si>
    <t>(30a)</t>
  </si>
  <si>
    <t>C6 x C7</t>
  </si>
  <si>
    <t>C9 x C10</t>
  </si>
  <si>
    <t>C12 x C13</t>
  </si>
  <si>
    <t>C15 x C16</t>
  </si>
  <si>
    <t>C3 + C5 + C8 + C11 + C14 + C17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</si>
  <si>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</si>
  <si>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</si>
  <si>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</si>
  <si>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</si>
  <si>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</si>
  <si>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</si>
  <si>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</si>
  <si>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</si>
  <si>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C1 + C11</t>
  </si>
  <si>
    <t>C14 - C15</t>
  </si>
  <si>
    <t>C5 + C14</t>
  </si>
  <si>
    <t>C8 + C17</t>
  </si>
  <si>
    <t>Link to OJJ ADM</t>
  </si>
  <si>
    <t>Value</t>
  </si>
  <si>
    <t>Link to Prior Month,</t>
  </si>
  <si>
    <t>C38 + C39</t>
  </si>
  <si>
    <t>C40 - C41</t>
  </si>
  <si>
    <t>(24a)</t>
  </si>
  <si>
    <t>(28a)</t>
  </si>
  <si>
    <t>C24 + C40</t>
  </si>
  <si>
    <t>C27 + C43</t>
  </si>
  <si>
    <t>C37</t>
  </si>
  <si>
    <t>C4 x C5</t>
  </si>
  <si>
    <t>C7 x C8</t>
  </si>
  <si>
    <t>C10 x C11</t>
  </si>
  <si>
    <t>C13 x C14</t>
  </si>
  <si>
    <t>C17 + C18</t>
  </si>
  <si>
    <t>C16 + C19</t>
  </si>
  <si>
    <t>C20 x -.25%</t>
  </si>
  <si>
    <t>C20 + C21</t>
  </si>
  <si>
    <t>C24 - C25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</si>
  <si>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</si>
  <si>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</si>
  <si>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</si>
  <si>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</si>
  <si>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</si>
  <si>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</si>
  <si>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</si>
  <si>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C16 + C20</t>
  </si>
  <si>
    <t>C37 + C38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</si>
  <si>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</si>
  <si>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Audubon Charter School</t>
  </si>
  <si>
    <t>Benjamin Franklin High School</t>
  </si>
  <si>
    <t>Edna Karr High School</t>
  </si>
  <si>
    <t>Lusher Charter School</t>
  </si>
  <si>
    <t>Eleanor McMain Secondary School</t>
  </si>
  <si>
    <t>Robert Russa Moton Charter School</t>
  </si>
  <si>
    <t>Lake Forest Elementary Charter School</t>
  </si>
  <si>
    <t>Bricolage Academy</t>
  </si>
  <si>
    <t>Wilson Charter School</t>
  </si>
  <si>
    <t>3C1001</t>
  </si>
  <si>
    <t>JCFA - Lafayette</t>
  </si>
  <si>
    <t>Collegiate Academy (EBR)</t>
  </si>
  <si>
    <t>Total
Level 4</t>
  </si>
  <si>
    <t>WAZ001</t>
  </si>
  <si>
    <t>WBA001</t>
  </si>
  <si>
    <t>WBB001</t>
  </si>
  <si>
    <t>WBC001</t>
  </si>
  <si>
    <t>WBD001</t>
  </si>
  <si>
    <t>WBE001</t>
  </si>
  <si>
    <t>WBF001</t>
  </si>
  <si>
    <t>WBG001</t>
  </si>
  <si>
    <t>WBH001</t>
  </si>
  <si>
    <t>WBI001</t>
  </si>
  <si>
    <t>New Orleans Charter Sci. &amp; Math HS</t>
  </si>
  <si>
    <t>WBK001</t>
  </si>
  <si>
    <t>WBL001</t>
  </si>
  <si>
    <t>WBM001</t>
  </si>
  <si>
    <t>WBN001</t>
  </si>
  <si>
    <t>WBO001</t>
  </si>
  <si>
    <t>WBP001</t>
  </si>
  <si>
    <t>Dr. Martin Luther King Jr Charter</t>
  </si>
  <si>
    <t>Linwood Public Charter (RSD Operated)</t>
  </si>
  <si>
    <t>WZ9001</t>
  </si>
  <si>
    <t>GEO Prep Mid-City of Great BR</t>
  </si>
  <si>
    <t>Link out
of File</t>
  </si>
  <si>
    <t>GEO Prep 
Mid-City of 
Greater 
Baton Rouge</t>
  </si>
  <si>
    <t>Thrive Academy</t>
  </si>
  <si>
    <t>RSD
Operated
&amp;
Type 5
Charters</t>
  </si>
  <si>
    <t>JCFA - East</t>
  </si>
  <si>
    <t>Athlos Academy of Jefferson Parish</t>
  </si>
  <si>
    <t>New Harmony High School</t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</si>
  <si>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</si>
  <si>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t>WBQ001</t>
  </si>
  <si>
    <t>WBR001</t>
  </si>
  <si>
    <t>Economically
Disadvantaged</t>
  </si>
  <si>
    <t>Total MFP
State Cost
Allocation
+/- Mid-Year
Adjustments
- Admin Fee
+/- Audit Adj.
+ Monthly
Level 4</t>
  </si>
  <si>
    <t>C5a x 60%</t>
  </si>
  <si>
    <t>C4a x 150%</t>
  </si>
  <si>
    <t>C3a x 6%</t>
  </si>
  <si>
    <t>C2a x 22%</t>
  </si>
  <si>
    <t>Per Pupil (I3)
C5 ÷ C6</t>
  </si>
  <si>
    <t>Per Pupil (K3)
Resolution</t>
  </si>
  <si>
    <t>SIS Multistats</t>
  </si>
  <si>
    <t>Link to Prior Month File</t>
  </si>
  <si>
    <t>Total MFP State Cost Allocation
+/- Mid-Year Adjs
+/- Audit Adjs
+ Total Level 4</t>
  </si>
  <si>
    <t>Link to October Tab in Mid-Year File</t>
  </si>
  <si>
    <t>Link to February Tab in Mid-Year File</t>
  </si>
  <si>
    <t>Link to October Tab
in Mid-Year File</t>
  </si>
  <si>
    <t>Link to February Tab
in Mid-Year File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</si>
  <si>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</si>
  <si>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</si>
  <si>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</si>
  <si>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</si>
  <si>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</si>
  <si>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</si>
  <si>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</si>
  <si>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</si>
  <si>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</si>
  <si>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</si>
  <si>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</si>
  <si>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t>Link to OJJ Tab in Student Count File</t>
  </si>
  <si>
    <t>C2 x 131.64%</t>
  </si>
  <si>
    <t>C3 + $1,470</t>
  </si>
  <si>
    <t>C16 ÷ Months Remaining</t>
  </si>
  <si>
    <t>C7 ÷ Months Remaining</t>
  </si>
  <si>
    <t>Total MFP
State Cost &amp;
Local Cost
Allocation
+/- Mid-Year Adjs
+/- Audit Adjs
+ Monthly Level 4</t>
  </si>
  <si>
    <t>Total MFP
State Cost &amp;
Local Cost
Allocation
+/- Mid-Year Adjs
+/- Audit Adjs
+ Total Level 4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</si>
  <si>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</si>
  <si>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</si>
  <si>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</si>
  <si>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</si>
  <si>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t>Prior Month File:
C41 + C43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</si>
  <si>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</si>
  <si>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</si>
  <si>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</si>
  <si>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</si>
  <si>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</si>
  <si>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</si>
  <si>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</si>
  <si>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C3 + C6 + C9
+ C12 + C15</t>
  </si>
  <si>
    <t>State Admin
Fee to the 
Dept. of
Education
0.25%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</si>
  <si>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</si>
  <si>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</si>
  <si>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</si>
  <si>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</si>
  <si>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</si>
  <si>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</si>
  <si>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</si>
  <si>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</si>
  <si>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If C11 &gt; C10 x 75%,
C10 x 75%, C11</t>
  </si>
  <si>
    <t>C6a ÷ 37,500</t>
  </si>
  <si>
    <t>C10 x 34%</t>
  </si>
  <si>
    <t>Total MFP
Allocation
- State Cost
Allocations to
Other Public Schools
+/- Adjustments
+ Total Level 4</t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</si>
  <si>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</si>
  <si>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</si>
  <si>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</si>
  <si>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C1 x $21,000</t>
  </si>
  <si>
    <t>C3 x $6,000</t>
  </si>
  <si>
    <t>C5 x $4,000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</si>
  <si>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</si>
  <si>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</si>
  <si>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</si>
  <si>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Level 1 &amp;
Eligible
Level 2
Local Cost
Allocation</t>
  </si>
  <si>
    <t>Total Orleans Parish</t>
  </si>
  <si>
    <t>Orleans Direct Run</t>
  </si>
  <si>
    <t>Prior Years Audit Adjustments
City/Parish Only</t>
  </si>
  <si>
    <t>WBT001</t>
  </si>
  <si>
    <t>WBU001</t>
  </si>
  <si>
    <t xml:space="preserve">KIPP McDonogh 15 Sch. for Creative Arts </t>
  </si>
  <si>
    <t>Einstein Middle @ Sarah Towles Reed</t>
  </si>
  <si>
    <t>Einstein Charter @ Sherwood Forest</t>
  </si>
  <si>
    <t>LB Landry-OP Walker</t>
  </si>
  <si>
    <t>GEO Prep Mid-City of Greater B. R.</t>
  </si>
  <si>
    <t>Einstein Charter @ Village De L'Est</t>
  </si>
  <si>
    <t>Alice M. Harte Elementary Charter</t>
  </si>
  <si>
    <t>WBV001</t>
  </si>
  <si>
    <t>New Type 2 Charter Schools</t>
  </si>
  <si>
    <t>Lab &amp; State Approved Schools</t>
  </si>
  <si>
    <t>New Vision
Learning
Academy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</si>
  <si>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</si>
  <si>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</si>
  <si>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</si>
  <si>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</si>
  <si>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</si>
  <si>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Career
Development
Fund
Allocation</t>
  </si>
  <si>
    <t>N/A</t>
  </si>
  <si>
    <t>Unweighted
State Cost
Allocation</t>
  </si>
  <si>
    <t>2A-1</t>
  </si>
  <si>
    <t>2A-2</t>
  </si>
  <si>
    <t>f(x)</t>
  </si>
  <si>
    <t>Statewide YTD until April:</t>
  </si>
  <si>
    <t>Table 1
Reconciliation</t>
  </si>
  <si>
    <t>Total Table 3</t>
  </si>
  <si>
    <t>Total MFP
State Cost
Allocation
+/- Mid-Yr Adjs
- Admin Fee
+/- Audit Adjs
+ Monthly
Level 4</t>
  </si>
  <si>
    <t>Total MFP
State Cost
Allocation
+/- Mid-Yr Adjs
- Admin Fee
+/- Audit Adjs
+ Total Level 4</t>
  </si>
  <si>
    <r>
      <t xml:space="preserve">Total MFP
State Cost
Allocation
+/- Mid-Yr Adjs
- Admin Fee
+/- Audit Adjs
+ Total Level 4
</t>
    </r>
    <r>
      <rPr>
        <b/>
        <sz val="10"/>
        <color rgb="FFFF0000"/>
        <rFont val="Arial"/>
        <family val="2"/>
      </rPr>
      <t>(Gross of
Admin Fee)</t>
    </r>
  </si>
  <si>
    <t>State Cost
Allocation
and LRR
Monthly
Payment</t>
  </si>
  <si>
    <t xml:space="preserve">LRR
Monthly
Payment
</t>
  </si>
  <si>
    <r>
      <t xml:space="preserve">Total LRR
+/- Mid-Year
Adjustments
+/- Audit Adj.
</t>
    </r>
    <r>
      <rPr>
        <b/>
        <sz val="10"/>
        <color rgb="FFFF0000"/>
        <rFont val="Arial"/>
        <family val="2"/>
      </rPr>
      <t>(Gross of
Admin Fee)</t>
    </r>
  </si>
  <si>
    <t>Total LRR
+/- Mid-Year
Adjustments
- Admin Fee
+/- Audit Adj.</t>
  </si>
  <si>
    <t>Total LRR
+/- Mid-Year
Adjustments
- Admin Fee</t>
  </si>
  <si>
    <t>Total LRR
+/- Mid-Year
Adjustments</t>
  </si>
  <si>
    <t>Local
Revenue
Representation
(LRR)</t>
  </si>
  <si>
    <t>Local Revenue Representation (LRR)</t>
  </si>
  <si>
    <t>Reconcile</t>
  </si>
  <si>
    <t>App Ctrl</t>
  </si>
  <si>
    <t>Audit Summary</t>
  </si>
  <si>
    <t>Rounding Diff</t>
  </si>
  <si>
    <t>Reconcile 2</t>
  </si>
  <si>
    <t>Athlos
Academy
of Jefferson
Parish</t>
  </si>
  <si>
    <t>Ad Valorem
Constitutional Tax</t>
  </si>
  <si>
    <t>Total
State Cost
Allocation
and
Local Revenue
Representation
Payment</t>
  </si>
  <si>
    <t xml:space="preserve">State Cost
Allocation
and
Local Revenue
Representation
Monthly
Payment
</t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</si>
  <si>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</si>
  <si>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Athlos Academy</t>
  </si>
  <si>
    <t>Kenilworth Middle</t>
  </si>
  <si>
    <t>Total RSD Operated</t>
  </si>
  <si>
    <t>Madison
Prep
343001</t>
  </si>
  <si>
    <t>D'Arbonne
Woods
341001</t>
  </si>
  <si>
    <t>International
High School
344001</t>
  </si>
  <si>
    <t>New
Orleans
Military/
Maritime
348001</t>
  </si>
  <si>
    <t>Lycee
Francais
347001</t>
  </si>
  <si>
    <t>Lake
Charles
Charter
346001</t>
  </si>
  <si>
    <t>J.S. Clark
Academy
WAL001</t>
  </si>
  <si>
    <t>Southwest
Louisiana
Charter
WAK001</t>
  </si>
  <si>
    <t>Louisiana
Key
Academy
W7A001</t>
  </si>
  <si>
    <t>JCFA
East
W1A001</t>
  </si>
  <si>
    <t>GEO Prep
Mid-City
WZ8001</t>
  </si>
  <si>
    <t>Delta 
Charter
School
W4A001</t>
  </si>
  <si>
    <t>Impact
Charter
W8A001</t>
  </si>
  <si>
    <t>Advantage
Charter
Academy
W1B001</t>
  </si>
  <si>
    <t>Iberville
Charter
Academy
W3B001</t>
  </si>
  <si>
    <t>Lake
Charles
College
Preparatory
W4B001</t>
  </si>
  <si>
    <t>Northeast
Claiborne
Charter
W5B001</t>
  </si>
  <si>
    <t>Acadiana
Renaissance
W6B001</t>
  </si>
  <si>
    <t>Lafayette
Renaissance
W7B001</t>
  </si>
  <si>
    <t>Willow
Charter
Academy
W2B001</t>
  </si>
  <si>
    <t>GEO
Prep
Academy
WAU001</t>
  </si>
  <si>
    <t>Lincoln
Prep
School
W33001</t>
  </si>
  <si>
    <t>Noble
Minds
W18001</t>
  </si>
  <si>
    <t>JCFA
Lafayette
W1D001</t>
  </si>
  <si>
    <t>Collegiate
Academy
WJ5001</t>
  </si>
  <si>
    <t>New
Harmony
High
School
WBQ001</t>
  </si>
  <si>
    <t>Athlos
Academy
of Jefferson
Parish
WBR001</t>
  </si>
  <si>
    <t>Louisiana
Virtual
Charter
Academy
WAG001</t>
  </si>
  <si>
    <t>University
View
Academy
345001</t>
  </si>
  <si>
    <t>Historical Formula Allocation</t>
  </si>
  <si>
    <t>Pay Raise Amount</t>
  </si>
  <si>
    <t xml:space="preserve">
Total 
Cost</t>
  </si>
  <si>
    <t>Total 
Pay Raise
Cost</t>
  </si>
  <si>
    <t xml:space="preserve">Total Retirement Cost </t>
  </si>
  <si>
    <t>Redistribution
Allocation
$38,456,219</t>
  </si>
  <si>
    <t>C3 + C5 + C7</t>
  </si>
  <si>
    <t>C2 + C3 + C5 + C7</t>
  </si>
  <si>
    <t>C6 x $100</t>
  </si>
  <si>
    <t>Total RSD/Type 5 Charters</t>
  </si>
  <si>
    <t>Recovery
School
District
&amp;
Type 5
Charters</t>
  </si>
  <si>
    <t>Capitol High School (RSD Operated)</t>
  </si>
  <si>
    <t>District
Mill
Low</t>
  </si>
  <si>
    <t>District
Mill
High</t>
  </si>
  <si>
    <t># Of
Districts</t>
  </si>
  <si>
    <t>District
Revenue
Amount</t>
  </si>
  <si>
    <t>Parishwide
Millage
Including
Debt</t>
  </si>
  <si>
    <t>Parishwide
Revenue
Including
Debt</t>
  </si>
  <si>
    <t>District
Revenue
Including
Debt</t>
  </si>
  <si>
    <t>Total
Average
Mill Rate
Including
Debt</t>
  </si>
  <si>
    <r>
      <t xml:space="preserve">Sales
Revenue
</t>
    </r>
    <r>
      <rPr>
        <sz val="10"/>
        <color rgb="FF000080"/>
        <rFont val="Arial"/>
        <family val="2"/>
      </rPr>
      <t>(Non Debt)</t>
    </r>
  </si>
  <si>
    <r>
      <t xml:space="preserve">Sales
Revenue
</t>
    </r>
    <r>
      <rPr>
        <sz val="10"/>
        <color rgb="FF000080"/>
        <rFont val="Arial"/>
        <family val="2"/>
      </rPr>
      <t>(Debt)</t>
    </r>
  </si>
  <si>
    <r>
      <t xml:space="preserve">Total
Ad Valorem
Taxes
</t>
    </r>
    <r>
      <rPr>
        <sz val="10"/>
        <color indexed="20"/>
        <rFont val="Arial"/>
        <family val="2"/>
      </rPr>
      <t>(Non Debt)</t>
    </r>
  </si>
  <si>
    <t>KPC 62160 through 62220, C4</t>
  </si>
  <si>
    <t>KPC 62260 through 62320, C4</t>
  </si>
  <si>
    <t>KPC 62260 through 62320, C8</t>
  </si>
  <si>
    <t>KPC 62560 through 62620, C4</t>
  </si>
  <si>
    <t>KPC 62560 through 62620, C8</t>
  </si>
  <si>
    <r>
      <t xml:space="preserve">Total
Ad Valorem
Taxes
</t>
    </r>
    <r>
      <rPr>
        <sz val="10"/>
        <color indexed="20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</si>
  <si>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</si>
  <si>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(Non Debt)</t>
    </r>
  </si>
  <si>
    <t>Louisiana Tax Commission
Table 41</t>
  </si>
  <si>
    <t>Louisiana Tax Commission
Table 43</t>
  </si>
  <si>
    <t>Input (Louisiana Tax Commission Annual Report)</t>
  </si>
  <si>
    <t>Career Development Fund</t>
  </si>
  <si>
    <t>Audubon Gentilly</t>
  </si>
  <si>
    <t>Collegiate Rosenwald</t>
  </si>
  <si>
    <t>WBX001</t>
  </si>
  <si>
    <t xml:space="preserve">GEO Next Generation HS </t>
  </si>
  <si>
    <t>WBY001</t>
  </si>
  <si>
    <t>Red River Charter Academy</t>
  </si>
  <si>
    <t>WA7001</t>
  </si>
  <si>
    <t>WYA001</t>
  </si>
  <si>
    <t>3AP004</t>
  </si>
  <si>
    <t>Celerity Glen Oaks</t>
  </si>
  <si>
    <t>GEO Next
Generation
High
WBX001</t>
  </si>
  <si>
    <t>Red River
Charter
Academy
WBY001</t>
  </si>
  <si>
    <t>WBW001</t>
  </si>
  <si>
    <t>Living School</t>
  </si>
  <si>
    <t>WC2001</t>
  </si>
  <si>
    <t>Opportunities Academy</t>
  </si>
  <si>
    <t>WBZ001</t>
  </si>
  <si>
    <t>C22 + C23
T4, C2; T4, C14</t>
  </si>
  <si>
    <t>C24
T4, C7; T4, C9; T4, C10</t>
  </si>
  <si>
    <t>Prior Year
Feb. 1 Count</t>
  </si>
  <si>
    <t>McDonogh 35 Senior H. S.</t>
  </si>
  <si>
    <t>Recovery 
School 
District</t>
  </si>
  <si>
    <r>
      <t xml:space="preserve">Total
State Cost
Allocation
and LRR
</t>
    </r>
    <r>
      <rPr>
        <b/>
        <sz val="10"/>
        <color rgb="FFFF0000"/>
        <rFont val="Arial"/>
        <family val="2"/>
      </rPr>
      <t xml:space="preserve">
(Gross of
Admin Fees)</t>
    </r>
  </si>
  <si>
    <t>John F. Kennedy High School</t>
  </si>
  <si>
    <t>Redesign Dalton Charter School</t>
  </si>
  <si>
    <t>Redesign Lanier Charter School</t>
  </si>
  <si>
    <t>Redesign Glen Oaks</t>
  </si>
  <si>
    <t>1.75 to RSD</t>
  </si>
  <si>
    <t>Int'l
High
School
of New
Orleans</t>
  </si>
  <si>
    <t>JCFA -
East</t>
  </si>
  <si>
    <t>New Harmony
High School</t>
  </si>
  <si>
    <t>Red River
Charter
Academy</t>
  </si>
  <si>
    <t>This Column
Intentionally
Left Blank</t>
  </si>
  <si>
    <t>GEO Next
Generation
High School
WBX001</t>
  </si>
  <si>
    <t>Percent
State Cost
Allocation</t>
  </si>
  <si>
    <t>Percent
Local Cost
Allocation</t>
  </si>
  <si>
    <t>Total Assessed
Property Value</t>
  </si>
  <si>
    <t>Assessed
Homestead
Exemption</t>
  </si>
  <si>
    <t>Net Assessed
Taxable
Property</t>
  </si>
  <si>
    <t>Net Assessed
Taxable Property
With Cap Of</t>
  </si>
  <si>
    <r>
      <t xml:space="preserve">Prior Year
Net Assessed
Taxable
Property
</t>
    </r>
    <r>
      <rPr>
        <sz val="10"/>
        <color indexed="18"/>
        <rFont val="Arial"/>
        <family val="2"/>
      </rPr>
      <t>(Without cap)</t>
    </r>
  </si>
  <si>
    <t>Projected
Yield of
Property
Tax Millage
Rate of</t>
  </si>
  <si>
    <r>
      <t xml:space="preserve">Other Revenues:
</t>
    </r>
    <r>
      <rPr>
        <sz val="10"/>
        <color indexed="20"/>
        <rFont val="Arial"/>
        <family val="2"/>
      </rPr>
      <t>(Includes State &amp;
Federal taxes in
lieu of &amp; 50% of
earnings from
16th section and
other real estate)</t>
    </r>
  </si>
  <si>
    <r>
      <t xml:space="preserve">Total Local
Revenue
</t>
    </r>
    <r>
      <rPr>
        <sz val="10"/>
        <color rgb="FF800080"/>
        <rFont val="Arial"/>
        <family val="2"/>
      </rPr>
      <t>(For Use in MFP
Levels 1 and 2)</t>
    </r>
  </si>
  <si>
    <t>Computed
Sales Tax
Base</t>
  </si>
  <si>
    <r>
      <t xml:space="preserve">Prior Year
Computed
Sales Tax Base
</t>
    </r>
    <r>
      <rPr>
        <sz val="10"/>
        <color rgb="FF000080"/>
        <rFont val="Arial"/>
        <family val="2"/>
      </rPr>
      <t>(Without Cap)</t>
    </r>
  </si>
  <si>
    <t>State Approved
Public Schools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</si>
  <si>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</si>
  <si>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3C1</t>
  </si>
  <si>
    <t>Percent
Change
of Net
Assessed
Taxable
Property</t>
  </si>
  <si>
    <t>Noble
Minds
Institute
W18001</t>
  </si>
  <si>
    <t>Noble Minds Institute</t>
  </si>
  <si>
    <t>School Systems
and Schools</t>
  </si>
  <si>
    <t>Total RSD Operated &amp; Type 5 Charter Schools</t>
  </si>
  <si>
    <t>Total Type 5 Charter Schools
East Baton Rouge Parish</t>
  </si>
  <si>
    <t>Total RSD Operated &amp; Type 5 Charter Schools
East Baton Rouge Parish</t>
  </si>
  <si>
    <t>Linwood Public Charter School
Caddo Parish</t>
  </si>
  <si>
    <t>Gifted and
Talented
Students
(GT)</t>
  </si>
  <si>
    <t>Economy-
of-Scale
Percent
Support</t>
  </si>
  <si>
    <t>Total
Weighted
Add-On
Student
Units</t>
  </si>
  <si>
    <t>Total
Weighted
Membership
and Units</t>
  </si>
  <si>
    <t>Total
Level 1
Costs</t>
  </si>
  <si>
    <t>State Cost
Allocation
of Level 1</t>
  </si>
  <si>
    <t>Per Pupil
Local Cost
Allocation
of Level 1</t>
  </si>
  <si>
    <t>Local Revenue
Over Level 1</t>
  </si>
  <si>
    <t>Local
Revenue
Under
Level 1</t>
  </si>
  <si>
    <t>Local
Revenue
Limit on
Level 2
State
Support</t>
  </si>
  <si>
    <t>Percent
State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</si>
  <si>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</si>
  <si>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>with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</si>
  <si>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
Continuation
of Prior Year
Pay Raises</t>
    </r>
  </si>
  <si>
    <t>Mandated Cost
Adjustment</t>
  </si>
  <si>
    <t>Continuation
of Prior Year
Pay Raises
Per Pupil
Amount</t>
  </si>
  <si>
    <t>Increase
Cost
Adjustment</t>
  </si>
  <si>
    <t>Continuation
of Prior Year
Pay Raises
Per Pupil</t>
  </si>
  <si>
    <t>Total MFP
State Cost
Allocation
+/- Mid-Year
Adjustments
+/- Audit
Adjustments</t>
  </si>
  <si>
    <t>Year To
Date
State
Payments</t>
  </si>
  <si>
    <t>Monthly
Payment</t>
  </si>
  <si>
    <t>State
Admin Fee
to the
Dept. of
Education
0.25%</t>
  </si>
  <si>
    <t>Total
State Cost
Allocation
+ Total
Level 4
Funds</t>
  </si>
  <si>
    <t>Total Local
Revenue
Representation
 for OJJ
Secure Care
Students</t>
  </si>
  <si>
    <t>Year To
Date
Payments</t>
  </si>
  <si>
    <t xml:space="preserve">Local
Revenue
Representation
Monthly
Payment
</t>
  </si>
  <si>
    <t>State Admin
Fee to the
Dept. of
Education
.25%</t>
  </si>
  <si>
    <t>Total MFP
State Cost
Allocation
+/- Mid-Year
Adjustments
- Admin Fee
+/- Audit Adj.
+Total Level 4</t>
  </si>
  <si>
    <t>Admin
Fee to the
Dept. of
Education
.25%</t>
  </si>
  <si>
    <t>Year To
Date State
Payments</t>
  </si>
  <si>
    <t>Admin
Fee to the
Dept. of
Education
0.25%</t>
  </si>
  <si>
    <t>CAFR Audit
Adjustments</t>
  </si>
  <si>
    <r>
      <t xml:space="preserve">(C27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</si>
  <si>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C12 + C19 + C26</t>
  </si>
  <si>
    <t>C29 + C30 + C31</t>
  </si>
  <si>
    <r>
      <t xml:space="preserve">C32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C28</t>
    </r>
  </si>
  <si>
    <r>
      <t xml:space="preserve">(C34 - C33)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C33</t>
    </r>
  </si>
  <si>
    <t>If C35 &gt; 15%,
C33 x (1 + 15%)</t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</si>
  <si>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</si>
  <si>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</si>
  <si>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t>C27 + C32
+ C39</t>
  </si>
  <si>
    <t>Total
Sales Tax
Revenue
With CAFR
Audit Adjs.</t>
  </si>
  <si>
    <t>Total
Ad Valorem
Revenue
Including Debt
With CAFR
Audit Adjs.</t>
  </si>
  <si>
    <t>State
Admin Fee
to the 
Dept. of
Education
Current</t>
  </si>
  <si>
    <t>State
Admin Fee
to the 
Dept. of
Education
YTD Pmt</t>
  </si>
  <si>
    <t>Local
Admin Fee
to the 
Dept. of
Education
Current</t>
  </si>
  <si>
    <t>Local
Admin Fee
to the 
Dept. of
Education
YTD Pmt</t>
  </si>
  <si>
    <t>YTD Payment
From App Ctrl</t>
  </si>
  <si>
    <t>C46 - C47</t>
  </si>
  <si>
    <t>OJJ Rounding</t>
  </si>
  <si>
    <t>WZE001</t>
  </si>
  <si>
    <t>WZH001</t>
  </si>
  <si>
    <t>WZI001</t>
  </si>
  <si>
    <t>WZA001</t>
  </si>
  <si>
    <t>WZB001</t>
  </si>
  <si>
    <t>Warren Easton Charter High School</t>
  </si>
  <si>
    <t>WZC001</t>
  </si>
  <si>
    <t>Edward Hynes Charter School - Lakeview</t>
  </si>
  <si>
    <t>WZD001</t>
  </si>
  <si>
    <t>Edward Hynes Charter School - UNO</t>
  </si>
  <si>
    <t>WZG001</t>
  </si>
  <si>
    <t>Foundation Preparatory Academy</t>
  </si>
  <si>
    <t>Level 1 State Cost Allocation</t>
  </si>
  <si>
    <t xml:space="preserve">Level 2 Incentive for Local Effort </t>
  </si>
  <si>
    <t xml:space="preserve">Accelerated High, City Park </t>
  </si>
  <si>
    <t>Internal Only</t>
  </si>
  <si>
    <t>T9, C13</t>
  </si>
  <si>
    <t>T9, C7</t>
  </si>
  <si>
    <t>T9, C8</t>
  </si>
  <si>
    <t>T9, C9</t>
  </si>
  <si>
    <t>T9, C10</t>
  </si>
  <si>
    <t>T9, C11</t>
  </si>
  <si>
    <t>T9, C6</t>
  </si>
  <si>
    <t>T9, C12</t>
  </si>
  <si>
    <t>Prior Year
T7, C34</t>
  </si>
  <si>
    <t>FY2019-20 Certificated and Non-Certificated Pay Raise</t>
  </si>
  <si>
    <t>FY2021-22 Certificated and Non-Certificated Pay Raise</t>
  </si>
  <si>
    <t>FY2019-20 Pay Raise</t>
  </si>
  <si>
    <t>FY2021-22 Pay Raise</t>
  </si>
  <si>
    <t>International Assoc/Escadrille Salaries</t>
  </si>
  <si>
    <t>International Assoc/Escadrille Stipends</t>
  </si>
  <si>
    <t>Total
State Cost
Allocation
+ Monthly Level 4</t>
  </si>
  <si>
    <r>
      <rPr>
        <b/>
        <sz val="12"/>
        <rFont val="Arial Narrow"/>
        <family val="2"/>
      </rPr>
      <t>Level 3 Legislative Allocations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(Continuation of Prior Year Pay Raises, Historical Formula Allocation, Mandated Costs)</t>
    </r>
  </si>
  <si>
    <t>October
2021
Mid-Year
Adjustment
for Students</t>
  </si>
  <si>
    <t>February
2022
Mid-Year
Adjustment
for Students</t>
  </si>
  <si>
    <r>
      <t xml:space="preserve">State Funds
</t>
    </r>
    <r>
      <rPr>
        <sz val="10"/>
        <color indexed="18"/>
        <rFont val="Arial"/>
        <family val="2"/>
      </rPr>
      <t>(With
Continuation
of Prior Year
Pay Raises)</t>
    </r>
    <r>
      <rPr>
        <b/>
        <sz val="10"/>
        <color indexed="18"/>
        <rFont val="Arial"/>
        <family val="2"/>
      </rPr>
      <t xml:space="preserve">
as Percent of
Total State
and Local</t>
    </r>
  </si>
  <si>
    <r>
      <t xml:space="preserve">MFP Funded
Membership
</t>
    </r>
    <r>
      <rPr>
        <sz val="10"/>
        <color indexed="18"/>
        <rFont val="Arial"/>
        <family val="2"/>
      </rPr>
      <t xml:space="preserve">
City/Parish
School Systems,
New Type 2
Charter Schools,
&amp; RSD/Type 5
Charter Schools</t>
    </r>
  </si>
  <si>
    <r>
      <t xml:space="preserve">Continuation
of Prior Year
Pay Raises
</t>
    </r>
    <r>
      <rPr>
        <sz val="10"/>
        <color indexed="18"/>
        <rFont val="Arial"/>
        <family val="2"/>
      </rPr>
      <t>(City/Parish
School Systems,
New Type 2
Charter Schools,
&amp; RSD/Type 5
Charter Schools)</t>
    </r>
  </si>
  <si>
    <r>
      <t xml:space="preserve">Total
Level 3
State Cost
Allocation
</t>
    </r>
    <r>
      <rPr>
        <sz val="10"/>
        <color indexed="18"/>
        <rFont val="Arial"/>
        <family val="2"/>
      </rPr>
      <t>(Without
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</si>
  <si>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
Continuation
of Prior Year
Pay Raises)</t>
    </r>
  </si>
  <si>
    <r>
      <t xml:space="preserve">International Language Associate Stipend Allocation
</t>
    </r>
    <r>
      <rPr>
        <sz val="11"/>
        <color rgb="FF000080"/>
        <rFont val="Arial"/>
        <family val="2"/>
      </rPr>
      <t>Includes Escadrille Louisiane Graduates</t>
    </r>
  </si>
  <si>
    <t>Total MFP
State Cost
Allocation
+/- Mid-Year Adjs
+/- Audit Adjs
+ Monthly
Level 4</t>
  </si>
  <si>
    <r>
      <t xml:space="preserve">Feb. 1, 2021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</si>
  <si>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
2-1-21)</t>
    </r>
  </si>
  <si>
    <r>
      <t xml:space="preserve">Student Count
</t>
    </r>
    <r>
      <rPr>
        <sz val="10"/>
        <color indexed="18"/>
        <rFont val="Arial"/>
        <family val="2"/>
      </rPr>
      <t>(Per SIS
10-1-20)</t>
    </r>
  </si>
  <si>
    <r>
      <t xml:space="preserve">Student Count
</t>
    </r>
    <r>
      <rPr>
        <sz val="10"/>
        <color indexed="18"/>
        <rFont val="Arial"/>
        <family val="2"/>
      </rPr>
      <t>(Per SER
2-1-21)</t>
    </r>
  </si>
  <si>
    <t>Change in
Funded
Student
Count Per
Oct. 2021
Mid-Year
Adjustment</t>
  </si>
  <si>
    <t>October
2021
Mid-Year
Adjustment</t>
  </si>
  <si>
    <t>Change in
Funded
Student
Count Per
Feb. 2022
Mid-Year
Adjustment</t>
  </si>
  <si>
    <r>
      <t xml:space="preserve">February
2022
Mid-Year
Adjustment
</t>
    </r>
    <r>
      <rPr>
        <sz val="10"/>
        <color indexed="18"/>
        <rFont val="Arial"/>
        <family val="2"/>
      </rPr>
      <t xml:space="preserve">
(Half the
Per Pupil)</t>
    </r>
  </si>
  <si>
    <t>Rooted School</t>
  </si>
  <si>
    <r>
      <t xml:space="preserve">Unweighted
Per Pupil
Without
Continuation
of Prior Year
Pay Raise
</t>
    </r>
    <r>
      <rPr>
        <sz val="10"/>
        <color rgb="FF000080"/>
        <rFont val="Arial"/>
        <family val="2"/>
      </rPr>
      <t>(With Local Revenue
Representation</t>
    </r>
    <r>
      <rPr>
        <sz val="10"/>
        <color rgb="FF000080"/>
        <rFont val="Arial"/>
        <family val="2"/>
      </rPr>
      <t>)</t>
    </r>
  </si>
  <si>
    <t>In a District
Building</t>
  </si>
  <si>
    <t>Not In a
District
Building</t>
  </si>
  <si>
    <t>3C4001</t>
  </si>
  <si>
    <t>3C5001</t>
  </si>
  <si>
    <t>Williams Scholar Academy</t>
  </si>
  <si>
    <t>St Landry Charter School</t>
  </si>
  <si>
    <t>Samuel J_Green Charter School</t>
  </si>
  <si>
    <t>*Includes student counts from closed Type 2 Charter Schools as a placeholder</t>
  </si>
  <si>
    <t>Salaries for
International
Associate/
Escadrille
Teachers</t>
  </si>
  <si>
    <r>
      <t xml:space="preserve">Supplemental
Course
Allocation
</t>
    </r>
    <r>
      <rPr>
        <sz val="10"/>
        <color rgb="FFFF0000"/>
        <rFont val="Arial"/>
        <family val="2"/>
      </rPr>
      <t>(Initial)</t>
    </r>
  </si>
  <si>
    <t>Stipends for
International
Associate/
Escadrille
Teachers</t>
  </si>
  <si>
    <t>C33 ÷ C41</t>
  </si>
  <si>
    <t>C37 ÷ C1</t>
  </si>
  <si>
    <t>C37 ÷ C41</t>
  </si>
  <si>
    <t>C33 + C37</t>
  </si>
  <si>
    <t>C41 ÷ C1</t>
  </si>
  <si>
    <t>C1 x (T3, C1)</t>
  </si>
  <si>
    <t>(T3, C1)</t>
  </si>
  <si>
    <t>(T3, C33)</t>
  </si>
  <si>
    <t>(T5B2, C6)</t>
  </si>
  <si>
    <t>C40 + C41</t>
  </si>
  <si>
    <t>(T4, C2)</t>
  </si>
  <si>
    <t>(T4, C14)</t>
  </si>
  <si>
    <t>(T4, C26)</t>
  </si>
  <si>
    <t>(T4, C38)</t>
  </si>
  <si>
    <t>Sum (C2:C33)</t>
  </si>
  <si>
    <t>(T4, C7)</t>
  </si>
  <si>
    <t>(T4, C9)</t>
  </si>
  <si>
    <t>(T4, C10)</t>
  </si>
  <si>
    <t>C15 x $1,000</t>
  </si>
  <si>
    <t>C16 + C17</t>
  </si>
  <si>
    <t>C19 x $500</t>
  </si>
  <si>
    <t>C15 + C19</t>
  </si>
  <si>
    <t>C17 + C21</t>
  </si>
  <si>
    <t>C18 + C22</t>
  </si>
  <si>
    <t>C27 x $800</t>
  </si>
  <si>
    <t>C28 + C29</t>
  </si>
  <si>
    <t>C31 x $400</t>
  </si>
  <si>
    <t>C20 x 28.7%</t>
  </si>
  <si>
    <t>C32 + C33</t>
  </si>
  <si>
    <t>C27 + C31</t>
  </si>
  <si>
    <t>C28 + C32</t>
  </si>
  <si>
    <t>C29 + C33</t>
  </si>
  <si>
    <t>C30 + C34</t>
  </si>
  <si>
    <t>(T5A3, C14)</t>
  </si>
  <si>
    <r>
      <t xml:space="preserve">Unweighted Legacy Type 2 Charter School
</t>
    </r>
    <r>
      <rPr>
        <sz val="10"/>
        <color indexed="18"/>
        <rFont val="Arial"/>
        <family val="2"/>
      </rPr>
      <t>(Includes Initial Local Revenue Representation)</t>
    </r>
  </si>
  <si>
    <t>Level 4
Monthly
Funds</t>
  </si>
  <si>
    <t>Level 4
Annual
Allocation</t>
  </si>
  <si>
    <r>
      <t xml:space="preserve">Prior Years
MFP Audit
Adjustments
</t>
    </r>
    <r>
      <rPr>
        <sz val="10"/>
        <color indexed="18"/>
        <rFont val="Arial"/>
        <family val="2"/>
      </rPr>
      <t>(Includes
FY2019-20
and
FY2020-21)</t>
    </r>
  </si>
  <si>
    <r>
      <t>Salaries for
International
Associate/
Escadrille
Teachers</t>
    </r>
    <r>
      <rPr>
        <b/>
        <sz val="10"/>
        <color rgb="FFFF0000"/>
        <rFont val="Arial"/>
        <family val="2"/>
      </rPr>
      <t/>
    </r>
  </si>
  <si>
    <t>Int'l Assoc/Escadrille Salaries</t>
  </si>
  <si>
    <t>Int'l Assoc/Escadrille Stipends</t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</si>
  <si>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FY2019-20
and
FY2020-21)</t>
    </r>
  </si>
  <si>
    <t>Change in
Funded
Student
Count Per
Oct. 2021
Mid-Year Adj.</t>
  </si>
  <si>
    <r>
      <t xml:space="preserve">February
2022
Mid-Year
Adjustment
</t>
    </r>
    <r>
      <rPr>
        <sz val="10"/>
        <color indexed="18"/>
        <rFont val="Arial"/>
        <family val="2"/>
      </rPr>
      <t>(Half the
Per Pupil)</t>
    </r>
  </si>
  <si>
    <r>
      <t xml:space="preserve">Initial
FY2021-22
Local Revenue
Representation
Per Pupil
</t>
    </r>
    <r>
      <rPr>
        <sz val="10"/>
        <color indexed="18"/>
        <rFont val="Arial"/>
        <family val="2"/>
      </rPr>
      <t xml:space="preserve">
(per charter law)</t>
    </r>
  </si>
  <si>
    <t>Level 4
Annual</t>
  </si>
  <si>
    <t>036021</t>
  </si>
  <si>
    <t>036189</t>
  </si>
  <si>
    <t>036198</t>
  </si>
  <si>
    <t>WZJ001</t>
  </si>
  <si>
    <t>St Landry
Charter
School
3C5001</t>
  </si>
  <si>
    <t>(T5B2, C37)</t>
  </si>
  <si>
    <r>
      <t xml:space="preserve">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</si>
  <si>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</si>
  <si>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SER)</t>
    </r>
  </si>
  <si>
    <t>FY2019-20
Certificated
and Non-
Certificated
Pay Raise</t>
  </si>
  <si>
    <t>FY2021-22
Certificated
and Non-
Certificated
Pay Raise</t>
  </si>
  <si>
    <r>
      <t xml:space="preserve">FY21-22
LRR
Per
Pupil
</t>
    </r>
    <r>
      <rPr>
        <sz val="10"/>
        <color indexed="18"/>
        <rFont val="Arial"/>
        <family val="2"/>
      </rPr>
      <t>(per
charter
law)</t>
    </r>
  </si>
  <si>
    <t>1st Yr Adj</t>
  </si>
  <si>
    <t>Career &amp;
Technical
Education
Units
(CTE)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</si>
  <si>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Property,
Sales, and
Other Revenues)</t>
    </r>
  </si>
  <si>
    <t>If C1 &lt; 7,500,
7,500 - C1, 0</t>
  </si>
  <si>
    <t>If C16 - C11a &gt; 0,
C16 - C11a, 0</t>
  </si>
  <si>
    <t>If C16 - C11a &lt; 0, C16 - C11a, 0</t>
  </si>
  <si>
    <t>If C20 &gt; 0, C20 x C14 x 1.72, 0</t>
  </si>
  <si>
    <t>If C20 - C21 &gt; 0,
C20 - C21, 0</t>
  </si>
  <si>
    <t>If C3b &gt; 10%,
3a x (1 + 10%), C3</t>
  </si>
  <si>
    <t>KPC 62220,
C3</t>
  </si>
  <si>
    <t>KPC 62320,
C3</t>
  </si>
  <si>
    <t>KPC 62320,
C5</t>
  </si>
  <si>
    <t>KPC 62320,
C6</t>
  </si>
  <si>
    <t>KPC 62320,
C7</t>
  </si>
  <si>
    <t>KPC 62620,
C3</t>
  </si>
  <si>
    <t>KPC 62620,
C5</t>
  </si>
  <si>
    <t>KPC 62620,
C6</t>
  </si>
  <si>
    <t>KPC 62620,
C7</t>
  </si>
  <si>
    <t>KPC 63320,
C3</t>
  </si>
  <si>
    <t>KPC 63320,
C4</t>
  </si>
  <si>
    <t>KPC 63320,
C5</t>
  </si>
  <si>
    <r>
      <t xml:space="preserve">C40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(T3, C1)</t>
    </r>
  </si>
  <si>
    <t>(16a)</t>
  </si>
  <si>
    <t>(3b)</t>
  </si>
  <si>
    <t>(3c)</t>
  </si>
  <si>
    <t>(T7, C3c)</t>
  </si>
  <si>
    <t>(T7, C32)</t>
  </si>
  <si>
    <t>(T7, C36)</t>
  </si>
  <si>
    <t>(T7, C39)</t>
  </si>
  <si>
    <r>
      <t xml:space="preserve">C35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(T8, C1)</t>
    </r>
  </si>
  <si>
    <t>C48 + C52 + C53 + C54</t>
  </si>
  <si>
    <t>-(T5B2,
C36 + C41)</t>
  </si>
  <si>
    <t>-(T5C1A,
C36 + C39)</t>
  </si>
  <si>
    <t>-(T5C1B,
C36 + C39)</t>
  </si>
  <si>
    <t>-(T5C1C,
C36 + C39)</t>
  </si>
  <si>
    <t>-(T5C1D,
C36 + C39)</t>
  </si>
  <si>
    <t>-(T5C1E,
C36 + C39)</t>
  </si>
  <si>
    <t>-(T5C1F,
C36 + C39)</t>
  </si>
  <si>
    <t>-(T5C1G,
C36 + C39)</t>
  </si>
  <si>
    <t>-(T5C1H,
C36 + C39)</t>
  </si>
  <si>
    <t>-(T5C1I,
C36 + C39)</t>
  </si>
  <si>
    <t>-(T5C1J,
C36 + C39)</t>
  </si>
  <si>
    <t>-(T5C1M,
C36 + C39)</t>
  </si>
  <si>
    <t>-(T5C1N,
C36 + C39)</t>
  </si>
  <si>
    <t>-(T5C1O,
C36 + C39)</t>
  </si>
  <si>
    <t>-(T5C1Q,
C36 + C39)</t>
  </si>
  <si>
    <t>-(T5C1R,
C36 + C39)</t>
  </si>
  <si>
    <t>-(T5C1S,
C36 + C39)</t>
  </si>
  <si>
    <t>-(T5C1T,
C36 + C39)</t>
  </si>
  <si>
    <t>-(T5C1U,
C36 + C39)</t>
  </si>
  <si>
    <t>-(T5C1V,
C36 + C39)</t>
  </si>
  <si>
    <t>-(T5C1W,
C36 + C39)</t>
  </si>
  <si>
    <t>-(T5C1Y,
C36 + C39)</t>
  </si>
  <si>
    <t>-(T5C1Z,
C36 + C39)</t>
  </si>
  <si>
    <t>-(T5C1AE,
C36 + C39)</t>
  </si>
  <si>
    <t>-(T5C1AF,
C36 + C39)</t>
  </si>
  <si>
    <t>-(T5C1AG,
C36 + C39)</t>
  </si>
  <si>
    <t>-(T5C1AI,
C36 + C39)</t>
  </si>
  <si>
    <t>-(T5C1AJ,
C36 + C39)</t>
  </si>
  <si>
    <t>-(T5C1AK,
C36 + C39)</t>
  </si>
  <si>
    <t>-(T5C1AL,
C36 + C39)</t>
  </si>
  <si>
    <t>-(T5C1AN,
C36 + C39)</t>
  </si>
  <si>
    <t>-(T5C2,
C36 + C39)</t>
  </si>
  <si>
    <t>-(T5C3,
C36 + C39)</t>
  </si>
  <si>
    <t>-(T5C1A, C16)</t>
  </si>
  <si>
    <t>-(T5C1B, C16)</t>
  </si>
  <si>
    <t>-(T5C1C, C16)</t>
  </si>
  <si>
    <t>-(T5C1D, C16)</t>
  </si>
  <si>
    <t>-(T5C1E, C16)</t>
  </si>
  <si>
    <t>-(T5C1F, C16)</t>
  </si>
  <si>
    <t>-(T5C1G, C16)</t>
  </si>
  <si>
    <t>-(T5C1H, C16)</t>
  </si>
  <si>
    <t>-(T5C1I, C16)</t>
  </si>
  <si>
    <t>-(T5C1J, C16)</t>
  </si>
  <si>
    <t>-(T5C1M, C16)</t>
  </si>
  <si>
    <t>-(T5C1N, C16)</t>
  </si>
  <si>
    <t>-(T5C1O, C16)</t>
  </si>
  <si>
    <t>-(T5C1Q, C16)</t>
  </si>
  <si>
    <t>-(T5C1R, C16)</t>
  </si>
  <si>
    <t>-(T5C1S, C16)</t>
  </si>
  <si>
    <t>-(T5C1T, C16)</t>
  </si>
  <si>
    <t>-(T5C1U, C16)</t>
  </si>
  <si>
    <t>-(T5C1V, C16)</t>
  </si>
  <si>
    <t>-(T5C1W, C16)</t>
  </si>
  <si>
    <t>-(T5C1Y, C16)</t>
  </si>
  <si>
    <t>-(T5C1Z, C16)</t>
  </si>
  <si>
    <t>-(T5C1AE, C16)</t>
  </si>
  <si>
    <t>-(T5C1AF, C16)</t>
  </si>
  <si>
    <t>-(T5C1AG, C16)</t>
  </si>
  <si>
    <t>-(T5C1AI, C16)</t>
  </si>
  <si>
    <t>-(T5C1AJ, C16)</t>
  </si>
  <si>
    <t>-(T5C1AK, C16)</t>
  </si>
  <si>
    <t>-(T5C1AL, C16)</t>
  </si>
  <si>
    <t>-(T5C2,
C16 + C16a)</t>
  </si>
  <si>
    <t>-(T5C3,
C16 + C16a)</t>
  </si>
  <si>
    <t>-(T5A3, C17)</t>
  </si>
  <si>
    <t>-(T5C1A, C43)</t>
  </si>
  <si>
    <t>-(T5C1B, C43)</t>
  </si>
  <si>
    <t>-(T5C1C, C43)</t>
  </si>
  <si>
    <t>-(T5C1D, C43)</t>
  </si>
  <si>
    <t>-(T5C1E, C43)</t>
  </si>
  <si>
    <t>-(T5C1F, C43)</t>
  </si>
  <si>
    <t>-(T5C1G, C43)</t>
  </si>
  <si>
    <t>-(T5C1H, C43)</t>
  </si>
  <si>
    <t>-(T5C1I, C43)</t>
  </si>
  <si>
    <t>-(T5C1J, C43)</t>
  </si>
  <si>
    <t>-(T5C1M, C43)</t>
  </si>
  <si>
    <t>-(T5C1N, C43)</t>
  </si>
  <si>
    <t>-(T5C1O, C43)</t>
  </si>
  <si>
    <t>-(T5C1Q, C43)</t>
  </si>
  <si>
    <t>-(T5C1R, C43)</t>
  </si>
  <si>
    <t>-(T5C1S, C43)</t>
  </si>
  <si>
    <t>-(T5C1T, C43)</t>
  </si>
  <si>
    <t>-(T5C1U, C43)</t>
  </si>
  <si>
    <t>-(T5C1V, C43)</t>
  </si>
  <si>
    <t>-(T5C1W, C43)</t>
  </si>
  <si>
    <t>-(T5C1Y, C43)</t>
  </si>
  <si>
    <t>-(T5C1Z, C43)</t>
  </si>
  <si>
    <t>-(T5C1AE, C43)</t>
  </si>
  <si>
    <t>-(T5C1AF, C43)</t>
  </si>
  <si>
    <t>-(T5C1AG, C43)</t>
  </si>
  <si>
    <t>-(T5C1AI, C43)</t>
  </si>
  <si>
    <t>-(T5C1AJ, C43)</t>
  </si>
  <si>
    <t>-(T5C1AK, C43)</t>
  </si>
  <si>
    <t>-(T5C1AL, C43)</t>
  </si>
  <si>
    <t>-(T5C1AN, C43)</t>
  </si>
  <si>
    <t>-(T5C2, C43)</t>
  </si>
  <si>
    <t>-(T5C3, C43)</t>
  </si>
  <si>
    <t>-(T5C1A, C48)</t>
  </si>
  <si>
    <t>-(T5C1B, C48)</t>
  </si>
  <si>
    <t>-(T5C1C, C48)</t>
  </si>
  <si>
    <t>-(T5C1D, C48)</t>
  </si>
  <si>
    <t>-(T5C1E, C48)</t>
  </si>
  <si>
    <t>-(T5C1F, C48)</t>
  </si>
  <si>
    <t>-(T5C1G, C48)</t>
  </si>
  <si>
    <t>-(T5C1H, C48)</t>
  </si>
  <si>
    <t>-(T5C1I, C48)</t>
  </si>
  <si>
    <t>-(T5C1J, C48)</t>
  </si>
  <si>
    <t>-(T5C1M, C48)</t>
  </si>
  <si>
    <t>-(T5C1N, C48)</t>
  </si>
  <si>
    <t>-(T5C1O, C48)</t>
  </si>
  <si>
    <t>-(T5C1Q, C48)</t>
  </si>
  <si>
    <t>-(T5C1R, C48)</t>
  </si>
  <si>
    <t>-(T5C1S, C48)</t>
  </si>
  <si>
    <t>-(T5C1T, C48)</t>
  </si>
  <si>
    <t>-(T5C1U, C48)</t>
  </si>
  <si>
    <t>-(T5C1V, C48)</t>
  </si>
  <si>
    <t>-(T5C1W, C48)</t>
  </si>
  <si>
    <t>-(T5C1Y, C48)</t>
  </si>
  <si>
    <t>-(T5C1Z, C48)</t>
  </si>
  <si>
    <t>-(T5C1AE, C48)</t>
  </si>
  <si>
    <t>-(T5C1AF, C48)</t>
  </si>
  <si>
    <t>-(T5C1AG, C48)</t>
  </si>
  <si>
    <t>-(T5C1AI, C48)</t>
  </si>
  <si>
    <t>-(T5C1AJ, C48)</t>
  </si>
  <si>
    <t>-(T5C1AK, C48)</t>
  </si>
  <si>
    <t>-(T5C1AL, C48)</t>
  </si>
  <si>
    <t>-(T5C1AN, C48)</t>
  </si>
  <si>
    <t>-(T5C2, C48)</t>
  </si>
  <si>
    <t>-(T5C3, C48)</t>
  </si>
  <si>
    <t>(T5B2, C38)</t>
  </si>
  <si>
    <t>(T8, C34)</t>
  </si>
  <si>
    <t>(T6, C8)</t>
  </si>
  <si>
    <t>(T7, C40)</t>
  </si>
  <si>
    <t>(T3A, C8)</t>
  </si>
  <si>
    <t>(T3A, C9)</t>
  </si>
  <si>
    <t>C3 + C5</t>
  </si>
  <si>
    <t>C10 + C11</t>
  </si>
  <si>
    <t>(T4, C7 + C9 + C10)</t>
  </si>
  <si>
    <t>(T8, C35)</t>
  </si>
  <si>
    <t>C24 + C25;
(T4, C2; C14; C26; C38)</t>
  </si>
  <si>
    <t>Prior Month File: (T5A2A, C27 + C29)</t>
  </si>
  <si>
    <t>Glencoe
Charter
School</t>
  </si>
  <si>
    <t>C26;
(T4, C2; C7; C9;
C10; C14; C26; C38)</t>
  </si>
  <si>
    <t>Prior Month File: (T5A3,
C6 + C8)</t>
  </si>
  <si>
    <t>Prior Month File: (T5A3,
C15 + C17)</t>
  </si>
  <si>
    <t>T3, C37</t>
  </si>
  <si>
    <t>Levels 1 and 2
Local Revenue
Representation</t>
  </si>
  <si>
    <t>T8, C45</t>
  </si>
  <si>
    <t>T8, C44</t>
  </si>
  <si>
    <t>T8, C46</t>
  </si>
  <si>
    <t>T8A, C3</t>
  </si>
  <si>
    <r>
      <t xml:space="preserve">State Cost
Allocation
Per Pupil
</t>
    </r>
    <r>
      <rPr>
        <sz val="10"/>
        <color rgb="FF000080"/>
        <rFont val="Arial"/>
        <family val="2"/>
      </rPr>
      <t>(Levels 1, 2,
&amp; 3 without
Continuation
of Prior Year
Pay Raises)</t>
    </r>
  </si>
  <si>
    <t>Levels 1 &amp; 2
Local Cost
Allocation
Per Pupil</t>
  </si>
  <si>
    <r>
      <t xml:space="preserve">Total State Cost
&amp; Local Cost
Allocation
Per Pupil
</t>
    </r>
    <r>
      <rPr>
        <sz val="10"/>
        <color rgb="FF000080"/>
        <rFont val="Arial"/>
        <family val="2"/>
      </rPr>
      <t>(With
Continuation
of Prior Year
Pay Raises)</t>
    </r>
  </si>
  <si>
    <t>T9, C17</t>
  </si>
  <si>
    <t>C3 + C6</t>
  </si>
  <si>
    <t>C7 + C8;
(T4, C2; C14; C26; C38)</t>
  </si>
  <si>
    <t>Prior Month File: (T5A4, C10 + C12)</t>
  </si>
  <si>
    <t>C9 - C10</t>
  </si>
  <si>
    <t>C9; (T4, C2; C7; C9;
C10; C14; C26; C38)</t>
  </si>
  <si>
    <r>
      <t xml:space="preserve">MFP State
Cost Allocation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</si>
  <si>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MFP
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</si>
  <si>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(T9, C15,
State Average)</t>
  </si>
  <si>
    <t>T9, C15</t>
  </si>
  <si>
    <t>* Continuation of prior year pay raise is $732 for Types 1, 3, 3B, and 4 Charter Schools in Orleans Parish</t>
  </si>
  <si>
    <t>C10 x -1.75%</t>
  </si>
  <si>
    <t>C10 x -.25%</t>
  </si>
  <si>
    <t>C11 + C12</t>
  </si>
  <si>
    <t>C10 + C13</t>
  </si>
  <si>
    <t>C14 + C15</t>
  </si>
  <si>
    <t>T4, C26</t>
  </si>
  <si>
    <t>T4, C38</t>
  </si>
  <si>
    <t>Prior Month File:
(T5B2, C22 + C24</t>
  </si>
  <si>
    <t>C21 - C22</t>
  </si>
  <si>
    <t>C23 ÷ Months Remaining</t>
  </si>
  <si>
    <t>C36 x -1.75%</t>
  </si>
  <si>
    <t>C36 + C39</t>
  </si>
  <si>
    <t>Prior Month File:
(T5B2, C43 + C45)</t>
  </si>
  <si>
    <t>C42 - C43</t>
  </si>
  <si>
    <t>C44 ÷ Months Remaining</t>
  </si>
  <si>
    <t>C21 + C42</t>
  </si>
  <si>
    <t>C24 + C45</t>
  </si>
  <si>
    <t>(T7, C27)</t>
  </si>
  <si>
    <r>
      <t>Levels 1, 2, &amp; 3
State Cost
Allocation
Per Pupil</t>
    </r>
    <r>
      <rPr>
        <sz val="10"/>
        <color indexed="18"/>
        <rFont val="Arial"/>
        <family val="2"/>
      </rPr>
      <t xml:space="preserve">
(With
Continuation
of Prior Year
Pay Raises)</t>
    </r>
  </si>
  <si>
    <t>-(T5B2, C45)</t>
  </si>
  <si>
    <t>Level 3
Historical
Formula
Allocation
&amp; Mandated
Cost
Adjustments</t>
  </si>
  <si>
    <t>Charter Per
Pupil File, C1</t>
  </si>
  <si>
    <t>Charter Per
Pupil File, C6</t>
  </si>
  <si>
    <t>Charter Per
Pupil File, C8</t>
  </si>
  <si>
    <t>Charter Per
Pupil File, C7</t>
  </si>
  <si>
    <t>Charter Per
Pupil File, C2</t>
  </si>
  <si>
    <t>Charter Per
Pupil File, C3</t>
  </si>
  <si>
    <t>Charter Per
Pupil File, C4</t>
  </si>
  <si>
    <t>Charter Per
Pupil File, C5</t>
  </si>
  <si>
    <t>T2, C36</t>
  </si>
  <si>
    <t>C5 + C15 + C16</t>
  </si>
  <si>
    <t>T3, C30</t>
  </si>
  <si>
    <t>T3, C38</t>
  </si>
  <si>
    <r>
      <t xml:space="preserve">Total Level
1, 2, &amp; 3 State
Cost Allocation
</t>
    </r>
    <r>
      <rPr>
        <sz val="10"/>
        <color rgb="FF000080"/>
        <rFont val="Arial"/>
        <family val="2"/>
      </rPr>
      <t>(With Continuation
of Prior Year
Pay Raises)</t>
    </r>
    <r>
      <rPr>
        <b/>
        <sz val="10"/>
        <color rgb="FF000080"/>
        <rFont val="Arial"/>
        <family val="2"/>
      </rPr>
      <t xml:space="preserve">
and Local Cost
Allocation
Levels 1 and 2</t>
    </r>
  </si>
  <si>
    <t>Prior Month File: (T5C1, C25 + C27)</t>
  </si>
  <si>
    <t>Prior Month File:
(T5C1, C41 + C43)</t>
  </si>
  <si>
    <t>WZK001</t>
  </si>
  <si>
    <t>WZM001</t>
  </si>
  <si>
    <t>WZL001</t>
  </si>
  <si>
    <t>YACS at Lawrence D. Crocker</t>
  </si>
  <si>
    <t>Homer Plessy Community School</t>
  </si>
  <si>
    <t>Hynes Parkview</t>
  </si>
  <si>
    <t>Sarah Towles Reed High</t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</si>
  <si>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
Representation)</t>
    </r>
  </si>
  <si>
    <r>
      <t xml:space="preserve">MFP State Cost Allocation for Youth in Secure Care
</t>
    </r>
    <r>
      <rPr>
        <b/>
        <sz val="10"/>
        <color indexed="18"/>
        <rFont val="Arial"/>
        <family val="2"/>
      </rPr>
      <t>Based on FY2020-21 Average Daily Membership (ADM)</t>
    </r>
  </si>
  <si>
    <t>ADM for
Youth in
Secure
Care</t>
  </si>
  <si>
    <t>-(T5C1AN, C16)</t>
  </si>
  <si>
    <t>Noble
Minds</t>
  </si>
  <si>
    <t>GEO Next
Generation
High
School</t>
  </si>
  <si>
    <r>
      <rPr>
        <b/>
        <sz val="18"/>
        <color indexed="18"/>
        <rFont val="Arial"/>
        <family val="2"/>
      </rPr>
      <t>Table 5A4
New Orleans Center for Creative Arts 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</si>
  <si>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t>Retirement Allocation FY22-23 Rate</t>
  </si>
  <si>
    <t>July 
Payment
Amount to City/Parish School 
Systems</t>
  </si>
  <si>
    <t>WZN001</t>
  </si>
  <si>
    <t>GEO Prep Baker</t>
  </si>
  <si>
    <t>WZO001</t>
  </si>
  <si>
    <t>Louisiana Key Academy Northshore</t>
  </si>
  <si>
    <t>FY2022-23 Certificated and Non-Certificated Pay Raise</t>
  </si>
  <si>
    <t xml:space="preserve">Total 
Retirement 
Cost </t>
  </si>
  <si>
    <t>Mentor Teacher 
Stipend Allocation</t>
  </si>
  <si>
    <t>C51 x $2,000</t>
  </si>
  <si>
    <t>Special School District</t>
  </si>
  <si>
    <t>FY2022-23 Pay Raise</t>
  </si>
  <si>
    <t>Mentor Teacher Stipend Allocation</t>
  </si>
  <si>
    <t>FY20221-23 Pay Raise</t>
  </si>
  <si>
    <t>FY2022-23
Certificated
and Non-
Certificated
Pay Raise</t>
  </si>
  <si>
    <r>
      <t xml:space="preserve">Geo Prep Baker
</t>
    </r>
    <r>
      <rPr>
        <b/>
        <sz val="10"/>
        <color rgb="FF000080"/>
        <rFont val="Arial"/>
        <family val="2"/>
      </rPr>
      <t>WZN001</t>
    </r>
  </si>
  <si>
    <r>
      <t xml:space="preserve">Louisiana Key Academy Northshore
</t>
    </r>
    <r>
      <rPr>
        <b/>
        <sz val="10"/>
        <color rgb="FF000080"/>
        <rFont val="Arial"/>
        <family val="2"/>
      </rPr>
      <t>WZO001</t>
    </r>
  </si>
  <si>
    <t>Mentor 
Teacher Stipend Allocation</t>
  </si>
  <si>
    <t xml:space="preserve">School
System
</t>
  </si>
  <si>
    <t>Complete</t>
  </si>
  <si>
    <t xml:space="preserve">Table 5A2
Legacy Type 2
Charter Schools
</t>
  </si>
  <si>
    <t xml:space="preserve">Table 5C1
New Type 2
Charter Schools
</t>
  </si>
  <si>
    <r>
      <t xml:space="preserve">Table 5B2
RSD Operated
&amp; Type 5
Charter Schools
</t>
    </r>
    <r>
      <rPr>
        <b/>
        <sz val="18"/>
        <color indexed="18"/>
        <rFont val="Arial"/>
        <family val="2"/>
      </rPr>
      <t xml:space="preserve">
</t>
    </r>
    <r>
      <rPr>
        <sz val="12"/>
        <color indexed="18"/>
        <rFont val="Arial"/>
        <family val="2"/>
      </rPr>
      <t>(In Caddo Parish &amp;
East Baton Rouge Parish)</t>
    </r>
  </si>
  <si>
    <r>
      <rPr>
        <b/>
        <sz val="18"/>
        <color indexed="18"/>
        <rFont val="Arial"/>
        <family val="2"/>
      </rPr>
      <t xml:space="preserve">Table 5A7
Special School District 
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101001)
(Added in 22-23)</t>
    </r>
  </si>
  <si>
    <t xml:space="preserve">Table 5A3
Office of Juvenile
Justice (OJJ)
</t>
  </si>
  <si>
    <t>(T4, C50)</t>
  </si>
  <si>
    <t>Sum (C40:C77)</t>
  </si>
  <si>
    <t>-(T5C1AO, C48)</t>
  </si>
  <si>
    <t>-(T5C1AP, C48)</t>
  </si>
  <si>
    <t>C51 - C52</t>
  </si>
  <si>
    <t>Prior Month File:
(T2, C52 + C54)</t>
  </si>
  <si>
    <r>
      <t xml:space="preserve">School
System
</t>
    </r>
    <r>
      <rPr>
        <b/>
        <sz val="12"/>
        <color rgb="FFFF0000"/>
        <rFont val="Arial"/>
        <family val="2"/>
      </rPr>
      <t xml:space="preserve">
</t>
    </r>
  </si>
  <si>
    <t>Weighted State Cost Allocation Per Pupil Amounts
For Types 1, 2, 3, 3B, and 4 Charter Schools</t>
  </si>
  <si>
    <t>Unweighted State Cost Allocation Per Pupil Amounts
For Types 1, 2, 3, 3B, and 4 Charter Schools</t>
  </si>
  <si>
    <t>Sum C40:C77</t>
  </si>
  <si>
    <t xml:space="preserve"> Local Revenue Representation Per Pupil </t>
  </si>
  <si>
    <t>FINAL Charter Per
Pupil File, C9</t>
  </si>
  <si>
    <t>FINALCharter Per
Pupil File, C12</t>
  </si>
  <si>
    <t>CY Count Or Min.</t>
  </si>
  <si>
    <t>(T4,C52)</t>
  </si>
  <si>
    <t>Reallocation Calculation</t>
  </si>
  <si>
    <t>CY Annual Count</t>
  </si>
  <si>
    <t>Annual CY CLASS Course Count</t>
  </si>
  <si>
    <t>CY HCS
Allocation</t>
  </si>
  <si>
    <r>
      <t xml:space="preserve">Number of
Qualifying
Courses
</t>
    </r>
    <r>
      <rPr>
        <b/>
        <sz val="10"/>
        <color rgb="FF002060"/>
        <rFont val="Arial"/>
        <family val="2"/>
      </rPr>
      <t>Final CLASS Course  Data</t>
    </r>
  </si>
  <si>
    <t>CY Oct Certificated FTE</t>
  </si>
  <si>
    <t>CY Oct Non-Certificated FTE</t>
  </si>
  <si>
    <t>Career
Development
Fund
Allocation
Final</t>
  </si>
  <si>
    <r>
      <rPr>
        <b/>
        <sz val="12"/>
        <rFont val="Arial Narrow"/>
        <family val="2"/>
      </rPr>
      <t xml:space="preserve">Mid-Year Adjustments (Oct and Feb) </t>
    </r>
    <r>
      <rPr>
        <sz val="12"/>
        <rFont val="Arial Narrow"/>
        <family val="2"/>
      </rPr>
      <t xml:space="preserve"> </t>
    </r>
  </si>
  <si>
    <t xml:space="preserve">Prior Year Audit Adjustments </t>
  </si>
  <si>
    <t>Special School District
 (SSD +LSDVI)</t>
  </si>
  <si>
    <t>Max
Enrollment</t>
  </si>
  <si>
    <t>Caddo
Parish
Base
2.1.23</t>
  </si>
  <si>
    <t>Econ.
Disad.
2.1.23</t>
  </si>
  <si>
    <t>EBR
Parish
Base
2.1.23</t>
  </si>
  <si>
    <t>Total
Base
2.1.23</t>
  </si>
  <si>
    <t>2.1.23 Students Counts for 
RSD Operated &amp; Type 5 Charter Schools</t>
  </si>
  <si>
    <t>2021 Assessed Property Value</t>
  </si>
  <si>
    <t>Summary Of 2021-2022 Ad Valorem Taxes</t>
  </si>
  <si>
    <t>2021-2022 Summary Of Sales Taxes</t>
  </si>
  <si>
    <t>2021-2022 Computed Sales Tax Base</t>
  </si>
  <si>
    <t>FY2023-24</t>
  </si>
  <si>
    <t>Retirement Allocation FY23-24 Rate</t>
  </si>
  <si>
    <t>CTE
10.1.22</t>
  </si>
  <si>
    <r>
      <rPr>
        <b/>
        <sz val="12"/>
        <color rgb="FFFF0000"/>
        <rFont val="Arial"/>
        <family val="2"/>
      </rPr>
      <t>February 1, 2023</t>
    </r>
    <r>
      <rPr>
        <b/>
        <sz val="12"/>
        <color indexed="18"/>
        <rFont val="Arial"/>
        <family val="2"/>
      </rPr>
      <t xml:space="preserve">
Student Membership
BASE</t>
    </r>
  </si>
  <si>
    <r>
      <rPr>
        <b/>
        <sz val="10"/>
        <color rgb="FFFF0000"/>
        <rFont val="Arial"/>
        <family val="2"/>
      </rPr>
      <t>2021</t>
    </r>
    <r>
      <rPr>
        <b/>
        <sz val="10"/>
        <color indexed="18"/>
        <rFont val="Arial"/>
        <family val="2"/>
      </rPr>
      <t xml:space="preserve">
Ad Valorem
Tax Revenues</t>
    </r>
  </si>
  <si>
    <r>
      <rPr>
        <b/>
        <sz val="10"/>
        <color rgb="FFFF0000"/>
        <rFont val="Arial"/>
        <family val="2"/>
      </rPr>
      <t>2021</t>
    </r>
    <r>
      <rPr>
        <b/>
        <sz val="10"/>
        <color indexed="18"/>
        <rFont val="Arial"/>
        <family val="2"/>
      </rPr>
      <t xml:space="preserve">
Net Assessed
Taxable
Property
with Growth
Cap of 10%</t>
    </r>
  </si>
  <si>
    <r>
      <rPr>
        <b/>
        <sz val="10"/>
        <color rgb="FFFF0000"/>
        <rFont val="Arial"/>
        <family val="2"/>
      </rPr>
      <t>FY2021-22</t>
    </r>
    <r>
      <rPr>
        <b/>
        <sz val="10"/>
        <color indexed="18"/>
        <rFont val="Arial"/>
        <family val="2"/>
      </rPr>
      <t xml:space="preserve">
Sales Tax
Revenue</t>
    </r>
  </si>
  <si>
    <r>
      <rPr>
        <b/>
        <sz val="10"/>
        <color rgb="FFFF0000"/>
        <rFont val="Arial"/>
        <family val="2"/>
      </rPr>
      <t>FY2021-22</t>
    </r>
    <r>
      <rPr>
        <b/>
        <sz val="10"/>
        <color indexed="18"/>
        <rFont val="Arial"/>
        <family val="2"/>
      </rPr>
      <t xml:space="preserve">
Computed
Sales
Tax Base
with Growth
Cap of 15%</t>
    </r>
  </si>
  <si>
    <t xml:space="preserve">Career
Development
Fund
Allocation
</t>
  </si>
  <si>
    <t>*City/Parish
MFP
Member-
ship</t>
  </si>
  <si>
    <t xml:space="preserve">LA Key Academy Northshore
</t>
  </si>
  <si>
    <t>(T2, C59)</t>
  </si>
  <si>
    <t>-(T5C1AO,
C36 + C39)</t>
  </si>
  <si>
    <t>-(T5C1AP,
C36 + C39)</t>
  </si>
  <si>
    <t>Sum(C2:C38)</t>
  </si>
  <si>
    <t>Sum(C1:C38)</t>
  </si>
  <si>
    <t>Sum (C1:C35)</t>
  </si>
  <si>
    <t>If C39 &gt; 0, C39, 0</t>
  </si>
  <si>
    <t>If C39 &lt; 0, C39, 0</t>
  </si>
  <si>
    <t>C42 + C43</t>
  </si>
  <si>
    <t>C37 + C39 + C44</t>
  </si>
  <si>
    <t>Sum (C45:C50)</t>
  </si>
  <si>
    <t>C53 ÷ Months
Remaining</t>
  </si>
  <si>
    <t>(T4, C52)</t>
  </si>
  <si>
    <t>(T2, C54)</t>
  </si>
  <si>
    <t>Sum (C2:C38)</t>
  </si>
  <si>
    <t>C1 + C39</t>
  </si>
  <si>
    <t>C4 x $72.94</t>
  </si>
  <si>
    <t>C11 x $70</t>
  </si>
  <si>
    <t>C16 x 24.1%</t>
  </si>
  <si>
    <t>C28 x 24.1%</t>
  </si>
  <si>
    <t>C32 x 27.6%</t>
  </si>
  <si>
    <t>C39 x $1500</t>
  </si>
  <si>
    <t>C40 x 24.1%</t>
  </si>
  <si>
    <t>C43 x $750</t>
  </si>
  <si>
    <t>C44 x 27.6%</t>
  </si>
  <si>
    <t>C44 + C45</t>
  </si>
  <si>
    <t>C39 + C43</t>
  </si>
  <si>
    <t>C40 + C44</t>
  </si>
  <si>
    <t>C41 + C45</t>
  </si>
  <si>
    <t>C42 + C46</t>
  </si>
  <si>
    <t>C2 + C7 + C9 + C10
+ C14 + C26 + C38 + C50 + C52</t>
  </si>
  <si>
    <t>(T8)</t>
  </si>
  <si>
    <t>Sum (C12:C17)</t>
  </si>
  <si>
    <t>Linked to Prior Month file</t>
  </si>
  <si>
    <t>C18 - C19</t>
  </si>
  <si>
    <t>C20 ÷ Months Remaining</t>
  </si>
  <si>
    <t>C18+ C22 + C23 + C24 + C25</t>
  </si>
  <si>
    <t>T5A2, C3</t>
  </si>
  <si>
    <t>T5A2, C5</t>
  </si>
  <si>
    <t>T5A2, C6</t>
  </si>
  <si>
    <t>T5A2, C8</t>
  </si>
  <si>
    <t>T5A2, C9</t>
  </si>
  <si>
    <t>T52A, C11</t>
  </si>
  <si>
    <t>T52A, C12</t>
  </si>
  <si>
    <t>T52A, C14</t>
  </si>
  <si>
    <t>T52A, C15</t>
  </si>
  <si>
    <t>T52A, C17</t>
  </si>
  <si>
    <t>(T4, C2 + C14 + C26 + C38 + C50)</t>
  </si>
  <si>
    <t>Prior Month File: (T5A2, Cell AC87)</t>
  </si>
  <si>
    <t xml:space="preserve">C1 x C4
</t>
  </si>
  <si>
    <t>C5</t>
  </si>
  <si>
    <t>C10 ÷ C12</t>
  </si>
  <si>
    <t xml:space="preserve">C4 + C5 </t>
  </si>
  <si>
    <t>C11 ÷ Remaining Months</t>
  </si>
  <si>
    <t>T4, C50</t>
  </si>
  <si>
    <t>Sum (C16:C20a)</t>
  </si>
  <si>
    <t>T4, C52</t>
  </si>
  <si>
    <t>C21 + C25 + C26 + C27 + C27a</t>
  </si>
  <si>
    <t>T5C1, C3</t>
  </si>
  <si>
    <t>T5C1, C4</t>
  </si>
  <si>
    <t>T5C1, C6</t>
  </si>
  <si>
    <t>T5C1, C7</t>
  </si>
  <si>
    <t>T5C1, C9</t>
  </si>
  <si>
    <t>T5C1, C10</t>
  </si>
  <si>
    <t>T5C1, C12</t>
  </si>
  <si>
    <t>T5C1, C13</t>
  </si>
  <si>
    <t>T5C1, C15</t>
  </si>
  <si>
    <t xml:space="preserve">
(T4, C2; C14; C26; C38; C50)</t>
  </si>
  <si>
    <t>T5C1, C30</t>
  </si>
  <si>
    <t>T5C1, C32</t>
  </si>
  <si>
    <t>T5C1, C34</t>
  </si>
  <si>
    <r>
      <t xml:space="preserve">C2 x 12.06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</si>
  <si>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t>C5 x 0.60%</t>
  </si>
  <si>
    <t>International Language Associate 
Salary Allocation</t>
  </si>
  <si>
    <r>
      <t xml:space="preserve">Total Salary
Allocation
</t>
    </r>
    <r>
      <rPr>
        <b/>
        <sz val="8"/>
        <color indexed="18"/>
        <rFont val="Arial"/>
        <family val="2"/>
      </rPr>
      <t>(Monthly Payment)</t>
    </r>
  </si>
  <si>
    <r>
      <t xml:space="preserve">First Year
Teacher
Stipends
</t>
    </r>
    <r>
      <rPr>
        <b/>
        <sz val="8"/>
        <color indexed="18"/>
        <rFont val="Arial"/>
        <family val="2"/>
      </rPr>
      <t>(Annual Payment)</t>
    </r>
  </si>
  <si>
    <r>
      <t xml:space="preserve">Second &amp;
Third Year
Teacher
Stipends
</t>
    </r>
    <r>
      <rPr>
        <b/>
        <sz val="8"/>
        <color indexed="18"/>
        <rFont val="Arial"/>
        <family val="2"/>
      </rPr>
      <t>(Annual Payment)</t>
    </r>
  </si>
  <si>
    <t xml:space="preserve">
High Cost
Services (HCS)
</t>
  </si>
  <si>
    <r>
      <t xml:space="preserve">SCA 
Funding
</t>
    </r>
    <r>
      <rPr>
        <b/>
        <sz val="8"/>
        <color indexed="18"/>
        <rFont val="Arial"/>
        <family val="2"/>
      </rPr>
      <t>(Monthly 
Payment)</t>
    </r>
  </si>
  <si>
    <r>
      <rPr>
        <b/>
        <sz val="10"/>
        <color rgb="FF0070C0"/>
        <rFont val="Arial"/>
        <family val="2"/>
      </rPr>
      <t>Initial</t>
    </r>
    <r>
      <rPr>
        <b/>
        <sz val="10"/>
        <color indexed="18"/>
        <rFont val="Arial"/>
        <family val="2"/>
      </rPr>
      <t xml:space="preserve">
Funding
for SCA</t>
    </r>
  </si>
  <si>
    <r>
      <t xml:space="preserve">Mentor Teacher
Stipend
</t>
    </r>
    <r>
      <rPr>
        <b/>
        <sz val="8"/>
        <color indexed="18"/>
        <rFont val="Arial"/>
        <family val="2"/>
      </rPr>
      <t>(Annual 
Payment)</t>
    </r>
  </si>
  <si>
    <r>
      <t xml:space="preserve">Grand 
Total
</t>
    </r>
    <r>
      <rPr>
        <b/>
        <sz val="8"/>
        <color indexed="18"/>
        <rFont val="Arial"/>
        <family val="2"/>
      </rPr>
      <t>(Monthly 
Payment)</t>
    </r>
  </si>
  <si>
    <r>
      <t xml:space="preserve">Grand 
Total
</t>
    </r>
    <r>
      <rPr>
        <b/>
        <sz val="8"/>
        <color rgb="FF000080"/>
        <rFont val="Arial"/>
        <family val="2"/>
      </rPr>
      <t>(Monthly 
Payment)</t>
    </r>
  </si>
  <si>
    <r>
      <t xml:space="preserve">Total
Stipend
Allocation
</t>
    </r>
    <r>
      <rPr>
        <b/>
        <sz val="8"/>
        <color indexed="18"/>
        <rFont val="Arial"/>
        <family val="2"/>
      </rPr>
      <t>(Annual Payment)</t>
    </r>
  </si>
  <si>
    <t>Fall Mentor Teacher Data Collection</t>
  </si>
  <si>
    <r>
      <rPr>
        <b/>
        <sz val="10"/>
        <color rgb="FF0070C0"/>
        <rFont val="Arial"/>
        <family val="2"/>
      </rPr>
      <t xml:space="preserve">Initial </t>
    </r>
    <r>
      <rPr>
        <b/>
        <sz val="10"/>
        <color indexed="18"/>
        <rFont val="Arial"/>
        <family val="2"/>
      </rPr>
      <t xml:space="preserve">
Allocation
Based on
75% of 
FY2022-23
or
Minimum
</t>
    </r>
    <r>
      <rPr>
        <b/>
        <sz val="8"/>
        <color indexed="18"/>
        <rFont val="Arial"/>
        <family val="2"/>
      </rPr>
      <t>(Annual Payment)</t>
    </r>
  </si>
  <si>
    <t>July 2023</t>
  </si>
  <si>
    <t>Total MFP Allocation</t>
  </si>
  <si>
    <t>SWD
2.1.23</t>
  </si>
  <si>
    <t>GT
2.1.23</t>
  </si>
  <si>
    <t>Prescott Academy (RSD Operated)</t>
  </si>
  <si>
    <t>LaKey Caddo</t>
  </si>
  <si>
    <t>Discovery Ochsner BR</t>
  </si>
  <si>
    <t>WZV001</t>
  </si>
  <si>
    <t>WZT001</t>
  </si>
  <si>
    <t>WZP001</t>
  </si>
  <si>
    <t>WZQ001</t>
  </si>
  <si>
    <t>Prescott Academy</t>
  </si>
  <si>
    <t>closed schools (closed in 2022-23)</t>
  </si>
  <si>
    <t>Democracy Prep Baton Rouge</t>
  </si>
  <si>
    <t>Kenilworth Science and Technology Charter School (transitioned to New T2)</t>
  </si>
  <si>
    <r>
      <t xml:space="preserve">Louisiana Key Academy Northshore
</t>
    </r>
    <r>
      <rPr>
        <b/>
        <sz val="10"/>
        <color rgb="FF000080"/>
        <rFont val="Arial"/>
        <family val="2"/>
      </rPr>
      <t>WZO001</t>
    </r>
  </si>
  <si>
    <r>
      <t xml:space="preserve">Discovery Ochsner Baton Rouge
</t>
    </r>
    <r>
      <rPr>
        <b/>
        <sz val="10"/>
        <color rgb="FF000080"/>
        <rFont val="Arial"/>
        <family val="2"/>
      </rPr>
      <t>WZP001</t>
    </r>
  </si>
  <si>
    <t>Kenilworth Science and Technology Academy
WZQ001</t>
  </si>
  <si>
    <r>
      <t xml:space="preserve">Louisiana Key Caddo
</t>
    </r>
    <r>
      <rPr>
        <b/>
        <sz val="10"/>
        <color rgb="FF000080"/>
        <rFont val="Arial"/>
        <family val="2"/>
      </rPr>
      <t>WZT001</t>
    </r>
  </si>
  <si>
    <t>WZS001</t>
  </si>
  <si>
    <t>Mildred Osborne Charter School</t>
  </si>
  <si>
    <t>Placeholder for closed schools (OPSB only)</t>
  </si>
  <si>
    <t>BESE Adopted 
Projection 
July 2023</t>
  </si>
  <si>
    <t>INITIAL Charter Per Pupil</t>
  </si>
  <si>
    <r>
      <t xml:space="preserve">Prior Years
MFP Audit
Adjustments
</t>
    </r>
    <r>
      <rPr>
        <sz val="10"/>
        <color indexed="18"/>
        <rFont val="Arial"/>
        <family val="2"/>
      </rPr>
      <t xml:space="preserve">
</t>
    </r>
  </si>
  <si>
    <t xml:space="preserve">Prior Years
MFP Audit
Adjustments
</t>
  </si>
  <si>
    <t>Prescott Academy***
East Baton Rouge Parish</t>
  </si>
  <si>
    <r>
      <t>Qualifying
Second and
Third Year
Teachers</t>
    </r>
    <r>
      <rPr>
        <sz val="10"/>
        <color indexed="18"/>
        <rFont val="Arial"/>
        <family val="2"/>
      </rPr>
      <t xml:space="preserve">
</t>
    </r>
    <r>
      <rPr>
        <sz val="8"/>
        <color indexed="18"/>
        <rFont val="Arial"/>
        <family val="2"/>
      </rPr>
      <t xml:space="preserve">
</t>
    </r>
    <r>
      <rPr>
        <sz val="8"/>
        <color rgb="FFC00000"/>
        <rFont val="Arial"/>
        <family val="2"/>
      </rPr>
      <t>Pending</t>
    </r>
    <r>
      <rPr>
        <sz val="10"/>
        <color indexed="18"/>
        <rFont val="Arial"/>
        <family val="2"/>
      </rPr>
      <t xml:space="preserve"> </t>
    </r>
    <r>
      <rPr>
        <sz val="10"/>
        <color rgb="FFC00000"/>
        <rFont val="Arial"/>
        <family val="2"/>
      </rPr>
      <t xml:space="preserve"> </t>
    </r>
  </si>
  <si>
    <r>
      <t xml:space="preserve">Qualifying
First Year
Teachers
</t>
    </r>
    <r>
      <rPr>
        <sz val="8"/>
        <color rgb="FFC00000"/>
        <rFont val="Arial"/>
        <family val="2"/>
      </rPr>
      <t xml:space="preserve">Pending </t>
    </r>
  </si>
  <si>
    <r>
      <rPr>
        <b/>
        <sz val="10"/>
        <color rgb="FF0070C0"/>
        <rFont val="Arial"/>
        <family val="2"/>
      </rPr>
      <t xml:space="preserve">
Reallocation</t>
    </r>
    <r>
      <rPr>
        <b/>
        <sz val="10"/>
        <color indexed="18"/>
        <rFont val="Arial"/>
        <family val="2"/>
      </rPr>
      <t xml:space="preserve">
of Unused
SCA Funds</t>
    </r>
    <r>
      <rPr>
        <sz val="10"/>
        <color indexed="18"/>
        <rFont val="Arial"/>
        <family val="2"/>
      </rPr>
      <t xml:space="preserve">
</t>
    </r>
    <r>
      <rPr>
        <sz val="8"/>
        <color rgb="FFC00000"/>
        <rFont val="Arial"/>
        <family val="2"/>
      </rPr>
      <t>Pending</t>
    </r>
  </si>
  <si>
    <r>
      <t xml:space="preserve">
High Cost
Services
Allocation
</t>
    </r>
    <r>
      <rPr>
        <b/>
        <sz val="8"/>
        <color indexed="18"/>
        <rFont val="Arial"/>
        <family val="2"/>
      </rPr>
      <t xml:space="preserve">(Annual 
Payment)
</t>
    </r>
    <r>
      <rPr>
        <sz val="8"/>
        <color rgb="FFC00000"/>
        <rFont val="Arial"/>
        <family val="2"/>
      </rPr>
      <t>Pending</t>
    </r>
    <r>
      <rPr>
        <b/>
        <sz val="8"/>
        <color indexed="18"/>
        <rFont val="Arial"/>
        <family val="2"/>
      </rPr>
      <t xml:space="preserve"> </t>
    </r>
    <r>
      <rPr>
        <b/>
        <sz val="10"/>
        <color indexed="18"/>
        <rFont val="Arial"/>
        <family val="2"/>
      </rPr>
      <t xml:space="preserve">
</t>
    </r>
  </si>
  <si>
    <t xml:space="preserve">Certificated
Staff
FTE Count
</t>
  </si>
  <si>
    <t xml:space="preserve">Non-Certificated Staff
FTE Count
</t>
  </si>
  <si>
    <t xml:space="preserve">Total Staff
FTE Count
</t>
  </si>
  <si>
    <r>
      <rPr>
        <b/>
        <sz val="10"/>
        <color indexed="18"/>
        <rFont val="Arial"/>
        <family val="2"/>
      </rPr>
      <t xml:space="preserve">Number of Qualifying 
Mentor 
Teachers  </t>
    </r>
    <r>
      <rPr>
        <sz val="10"/>
        <color indexed="18"/>
        <rFont val="Arial"/>
        <family val="2"/>
      </rPr>
      <t xml:space="preserve">
</t>
    </r>
    <r>
      <rPr>
        <sz val="8"/>
        <color rgb="FFFF0000"/>
        <rFont val="Arial"/>
        <family val="2"/>
      </rPr>
      <t xml:space="preserve"> 
Pending</t>
    </r>
  </si>
  <si>
    <r>
      <t xml:space="preserve">FY2019-20 Certificated and Non-Certificated Pay Raise </t>
    </r>
    <r>
      <rPr>
        <b/>
        <sz val="8"/>
        <color rgb="FF002060"/>
        <rFont val="Arial"/>
        <family val="2"/>
      </rPr>
      <t xml:space="preserve">(Monthly Payment) - </t>
    </r>
    <r>
      <rPr>
        <b/>
        <sz val="11"/>
        <color rgb="FF00B0F0"/>
        <rFont val="Arial"/>
        <family val="2"/>
      </rPr>
      <t>Initial</t>
    </r>
  </si>
  <si>
    <r>
      <t xml:space="preserve">FY2021-22 Certificated and Non-Certificated Pay Raise </t>
    </r>
    <r>
      <rPr>
        <b/>
        <sz val="8"/>
        <color indexed="18"/>
        <rFont val="Arial"/>
        <family val="2"/>
      </rPr>
      <t>(Monthly Payment)</t>
    </r>
    <r>
      <rPr>
        <b/>
        <sz val="11"/>
        <color indexed="18"/>
        <rFont val="Arial"/>
        <family val="2"/>
      </rPr>
      <t xml:space="preserve"> - </t>
    </r>
    <r>
      <rPr>
        <b/>
        <sz val="11"/>
        <color rgb="FF00B0F0"/>
        <rFont val="Arial"/>
        <family val="2"/>
      </rPr>
      <t>Initial</t>
    </r>
  </si>
  <si>
    <r>
      <t xml:space="preserve">FY2022-23 Certificated and Non-Certificated Pay Raise </t>
    </r>
    <r>
      <rPr>
        <b/>
        <sz val="8"/>
        <color indexed="18"/>
        <rFont val="Arial"/>
        <family val="2"/>
      </rPr>
      <t>(Monthly Payment)</t>
    </r>
    <r>
      <rPr>
        <b/>
        <sz val="11"/>
        <color indexed="18"/>
        <rFont val="Arial"/>
        <family val="2"/>
      </rPr>
      <t xml:space="preserve"> - </t>
    </r>
    <r>
      <rPr>
        <b/>
        <sz val="11"/>
        <color rgb="FF00B0F0"/>
        <rFont val="Arial"/>
        <family val="2"/>
      </rPr>
      <t>Initial</t>
    </r>
  </si>
  <si>
    <r>
      <rPr>
        <b/>
        <sz val="12"/>
        <rFont val="Arial Narrow"/>
        <family val="2"/>
      </rPr>
      <t>Level 4 Supplementary Funding</t>
    </r>
    <r>
      <rPr>
        <sz val="12"/>
        <rFont val="Arial Narrow"/>
        <family val="2"/>
      </rPr>
      <t xml:space="preserve"> </t>
    </r>
    <r>
      <rPr>
        <sz val="12"/>
        <color rgb="FFFF0000"/>
        <rFont val="Arial Narrow"/>
        <family val="2"/>
      </rPr>
      <t xml:space="preserve">
</t>
    </r>
    <r>
      <rPr>
        <sz val="11"/>
        <rFont val="Arial Narrow"/>
        <family val="2"/>
      </rPr>
      <t xml:space="preserve">International Language/Escadrille Associate Program Salary and Stipends, Career Development Fund (CDF), High Cost Services (HCS), Supplemental Course Allocation (SCA), FY2019-20, FY2021-22 and  FY2022-23 Certificated &amp; Non-Certificated Pay Raises, and Mentor Teacher Stipends
</t>
    </r>
  </si>
  <si>
    <r>
      <rPr>
        <b/>
        <sz val="12"/>
        <rFont val="Arial Narrow"/>
        <family val="2"/>
      </rPr>
      <t>Allocations for Other Public Schools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Lab Schools, State Schools, and Legacy Type 2 Charter Schools</t>
    </r>
  </si>
  <si>
    <t>July Only:
Local Revenue
Representation
Admin. Fee
Payable to
Recovery
School District
(1.75%)</t>
  </si>
  <si>
    <t>July Only: Local Revenue Representation Admin. Fee Payable to DOE (.25%)</t>
  </si>
  <si>
    <t>July Only:
Local Revenue
Representation
Admin. Fee
Payable to DOE
(.25%)</t>
  </si>
  <si>
    <t>Louisiana Key Caddo
WZT001</t>
  </si>
  <si>
    <t>Discovery Ochsner Baton Rouge
WZP001</t>
  </si>
  <si>
    <t>Kenilworth Science and Technology 
WZQ001</t>
  </si>
  <si>
    <t>Detailed Listing of MFP Formula Tables</t>
  </si>
  <si>
    <t>Table 1</t>
  </si>
  <si>
    <t>State Level Summary</t>
  </si>
  <si>
    <t>Table 2</t>
  </si>
  <si>
    <t>MFP Distribution and Adjustments</t>
  </si>
  <si>
    <t>Provides the total state cost allocation, minus audit adjustments, and the monthly MFP payments for the 69 city/parish school systems</t>
  </si>
  <si>
    <t>Table 3</t>
  </si>
  <si>
    <t>Table 2A-1</t>
  </si>
  <si>
    <t>MFP Transfer Amount (Annual)</t>
  </si>
  <si>
    <t>Provides the annual MF{ state cost allocation (from Table 2) for the 69 city/parish school systems, minus the local revenue representation due to other public schools</t>
  </si>
  <si>
    <t>Table 2A-2</t>
  </si>
  <si>
    <t>MFP Transfer Amount (Monthly)</t>
  </si>
  <si>
    <t>Provides the monthly MFP state cost allocation amount (from Table 2) for the 69 city/parish schools systems, minus the local revenue representation due to other public schools</t>
  </si>
  <si>
    <t xml:space="preserve">Level 1 Base Cost and Level 2 Reward Incentive Allocations </t>
  </si>
  <si>
    <t xml:space="preserve">Provides the detailed calculation of Levels 1 and 3 including student counts along with a summary of totals for all 3 Levels </t>
  </si>
  <si>
    <t>Table 4</t>
  </si>
  <si>
    <t>Table 3A</t>
  </si>
  <si>
    <t>Level 3 Legislative Allocations</t>
  </si>
  <si>
    <t>Provides funding for:</t>
  </si>
  <si>
    <t xml:space="preserve">Mandated Costs Allocation </t>
  </si>
  <si>
    <t>Pay Raise Allocation (Continuation of pay raises given in prior years 2001-02 through 2008-09)</t>
  </si>
  <si>
    <t>Level 4 Supplementary Allocations</t>
  </si>
  <si>
    <t>Provides allocations for specific purposes:</t>
  </si>
  <si>
    <t>International Language Associate/Escadrille Salary</t>
  </si>
  <si>
    <t>International Language Associate/Escadrille 1st, Second, and Third Year Stipends</t>
  </si>
  <si>
    <t>High Cost Services (HCS)</t>
  </si>
  <si>
    <t>2019-20 Certificated and Support Staff Pay Raises</t>
  </si>
  <si>
    <t>2021-22 Certificated and Support Staff Pay Raises</t>
  </si>
  <si>
    <t>2022-23 Certificated and Support Staff Pay Raises</t>
  </si>
  <si>
    <t>Mentor Teacher Stipends</t>
  </si>
  <si>
    <t>(Note:  Resident Teachers are funded within Pay Raise Allocations)</t>
  </si>
  <si>
    <t>Table 5A1</t>
  </si>
  <si>
    <t>Table 5A2</t>
  </si>
  <si>
    <t>Table 5A3</t>
  </si>
  <si>
    <t>Table 5A4</t>
  </si>
  <si>
    <t>Office of Juvenile Justice (OJJ) Schools Allocation</t>
  </si>
  <si>
    <t>New Orleans Center for Creative Arts (NOCCA) Allocation</t>
  </si>
  <si>
    <t>Table 5A5</t>
  </si>
  <si>
    <t>Louisiana School for the Math, Science, and the Arts (LSMSA) Allocation</t>
  </si>
  <si>
    <t>Table 5A6</t>
  </si>
  <si>
    <t>Trive Academy Allocation</t>
  </si>
  <si>
    <t>Special School District (SSD) (including LSDVI)</t>
  </si>
  <si>
    <t>Table 5A7</t>
  </si>
  <si>
    <t>Table 5B2</t>
  </si>
  <si>
    <t>Recovery School District (RSD-LA) (including Operated &amp; Type 5 Charters)</t>
  </si>
  <si>
    <t>Table 5C1</t>
  </si>
  <si>
    <t>New Type 2 Charter Schools Allocation (Summary)</t>
  </si>
  <si>
    <t xml:space="preserve">Legacy Type 2 Charter Schools Allocation </t>
  </si>
  <si>
    <t xml:space="preserve">LSU and SU Lab Schools Allocation </t>
  </si>
  <si>
    <t>Table 6</t>
  </si>
  <si>
    <t>Local Deducation Calculation</t>
  </si>
  <si>
    <t>Provies the calculation of the Local Deduction amount for the city/parish school systems</t>
  </si>
  <si>
    <t>Table 7</t>
  </si>
  <si>
    <t>Local Property and Sales Tax Revenues Data</t>
  </si>
  <si>
    <t>Provides for the summary of the Net Assessed Property Values, Ad Valorem and Sales Tax amounts, and millage and sales tax rates for the 69 city/parish school systems</t>
  </si>
  <si>
    <t>Table 8</t>
  </si>
  <si>
    <t>February 1 Base Student Count</t>
  </si>
  <si>
    <t>Table 8A</t>
  </si>
  <si>
    <t>February 1 Student Counts - RSD</t>
  </si>
  <si>
    <t>Provides the MFP student membership count for the RSD Operated and Type 5 charter schools by parish and site</t>
  </si>
  <si>
    <t>Provides the MFP student membership count for the school systems and schools funded through the MFP formula</t>
  </si>
  <si>
    <t>Table 9</t>
  </si>
  <si>
    <t>Per Pupil Summary</t>
  </si>
  <si>
    <t>Provides the per pupil amounts used to calculate the state cost allocations and local revenue representation amounts</t>
  </si>
  <si>
    <t>Tables 5A2A - 5A2H</t>
  </si>
  <si>
    <t>Legacy Type 2 Charter School Allocations - School Specific</t>
  </si>
  <si>
    <t>Tables 5C1A - 5C3</t>
  </si>
  <si>
    <t>New Type 2 Charter School Allocations - School Specific</t>
  </si>
  <si>
    <t>Data Sources</t>
  </si>
  <si>
    <t xml:space="preserve">MFP Budget Letter </t>
  </si>
  <si>
    <t>MFP formula calculations utilize the following data:</t>
  </si>
  <si>
    <t>Base Student Count</t>
  </si>
  <si>
    <t>Economically Disadvantaged Weight Student Count</t>
  </si>
  <si>
    <t>Career and Technical Education (CTE) Unit Count</t>
  </si>
  <si>
    <t>October 2022 Unit Count</t>
  </si>
  <si>
    <t>Gifted and Talented Weight Student Count</t>
  </si>
  <si>
    <t>Students with Disabilties Weight Student Count</t>
  </si>
  <si>
    <t>Econcomy of Scale Weight Student Count</t>
  </si>
  <si>
    <t>FY 2021-2022 Annual Financial Report (AFR)</t>
  </si>
  <si>
    <t>Net Assessed Taxable Property Values</t>
  </si>
  <si>
    <t>2021 Louisiana Tax Commission Annual Report</t>
  </si>
  <si>
    <t xml:space="preserve">Resident Teachers </t>
  </si>
  <si>
    <t>Table</t>
  </si>
  <si>
    <t>3A</t>
  </si>
  <si>
    <t>February 1, 2023 Base Student Count</t>
  </si>
  <si>
    <t>Prior Year - February 2023 Count of International Language Associate/Escadrille Teacher Count</t>
  </si>
  <si>
    <t>Fall 2023 Staffing Data Collection + Special Resident Teacher Data Collection</t>
  </si>
  <si>
    <t>Fall 2023 Staffing Data Collection + Special Mentor Teacher Data Collection</t>
  </si>
  <si>
    <t xml:space="preserve">
Total MFP
Allocation
- State Cost
Allocations to
Other Public
Schools</t>
  </si>
  <si>
    <t>October
Mid-Year
Adjustment
for Students</t>
  </si>
  <si>
    <t>February
Mid-Year
Adjustment
for Students</t>
  </si>
  <si>
    <t xml:space="preserve">
Total MFP
Allocation
- State Cost
Allocations to
Other Public
Schools
+/- Adjustments</t>
  </si>
  <si>
    <t>AFR Audit Adjustments</t>
  </si>
  <si>
    <r>
      <t xml:space="preserve">AFR Audit
Adjustments
</t>
    </r>
    <r>
      <rPr>
        <b/>
        <sz val="10"/>
        <color indexed="18"/>
        <rFont val="Arial"/>
        <family val="2"/>
      </rPr>
      <t xml:space="preserve">
</t>
    </r>
  </si>
  <si>
    <r>
      <t xml:space="preserve">AFR Audit
Adjustments
</t>
    </r>
    <r>
      <rPr>
        <b/>
        <sz val="10"/>
        <color indexed="18"/>
        <rFont val="Arial"/>
        <family val="2"/>
      </rPr>
      <t xml:space="preserve"> 
</t>
    </r>
  </si>
  <si>
    <t xml:space="preserve">
Total MFP
Allocation
- State Cost
Allocations to
Other Public
Schools
+/- Adjustments
+ Monthly Level 4</t>
  </si>
  <si>
    <t xml:space="preserve">
Total MFP
Allocation
- State Cost
Allocations to
Other Public
Schools
+/- Adjustments
+ Total Level 4
Funds</t>
  </si>
  <si>
    <t xml:space="preserve">
</t>
  </si>
  <si>
    <t xml:space="preserve">
Feb 1 Count</t>
  </si>
  <si>
    <r>
      <t xml:space="preserve">Economy-
of-Scale:
If &lt; 7,500,
then
7,500 less
February
Membership
</t>
    </r>
    <r>
      <rPr>
        <sz val="10"/>
        <color indexed="18"/>
        <rFont val="Arial"/>
        <family val="2"/>
      </rPr>
      <t>Feb 1 Count</t>
    </r>
  </si>
  <si>
    <r>
      <t>Feb. 1</t>
    </r>
    <r>
      <rPr>
        <b/>
        <sz val="10"/>
        <color rgb="FF000080"/>
        <rFont val="Arial"/>
        <family val="2"/>
      </rPr>
      <t xml:space="preserve">
MFP Funded
Membership</t>
    </r>
  </si>
  <si>
    <r>
      <t>Feb. 1</t>
    </r>
    <r>
      <rPr>
        <b/>
        <sz val="10"/>
        <color indexed="18"/>
        <rFont val="Arial"/>
        <family val="2"/>
      </rPr>
      <t xml:space="preserve">
MFP Funded
Membership</t>
    </r>
  </si>
  <si>
    <t xml:space="preserve">Qualifying
Teachers
As 
of Prior Year
(Includes
Escadrille)
</t>
  </si>
  <si>
    <r>
      <t xml:space="preserve">Grades
7 - 12
Feb 1 count
</t>
    </r>
    <r>
      <rPr>
        <sz val="10"/>
        <color indexed="18"/>
        <rFont val="Arial"/>
        <family val="2"/>
      </rPr>
      <t xml:space="preserve">  </t>
    </r>
  </si>
  <si>
    <r>
      <t>Feb. 1</t>
    </r>
    <r>
      <rPr>
        <b/>
        <sz val="10"/>
        <color indexed="18"/>
        <rFont val="Arial"/>
        <family val="2"/>
      </rPr>
      <t xml:space="preserve">
MFP Funded
Member-
ship
</t>
    </r>
    <r>
      <rPr>
        <sz val="10"/>
        <color indexed="18"/>
        <rFont val="Arial"/>
        <family val="2"/>
      </rPr>
      <t>(Per SIS)</t>
    </r>
  </si>
  <si>
    <r>
      <t xml:space="preserve">October
</t>
    </r>
    <r>
      <rPr>
        <b/>
        <sz val="10"/>
        <color indexed="18"/>
        <rFont val="Arial"/>
        <family val="2"/>
      </rPr>
      <t xml:space="preserve">
Mid-Year
Adjustment
for Students</t>
    </r>
  </si>
  <si>
    <r>
      <t xml:space="preserve">February
</t>
    </r>
    <r>
      <rPr>
        <b/>
        <sz val="10"/>
        <color indexed="18"/>
        <rFont val="Arial"/>
        <family val="2"/>
      </rPr>
      <t xml:space="preserve">
Mid-Year
Adjustment
for Students</t>
    </r>
  </si>
  <si>
    <r>
      <t xml:space="preserve">Prior Years
MFP Audit
Adjustments
</t>
    </r>
    <r>
      <rPr>
        <sz val="10"/>
        <color indexed="18"/>
        <rFont val="Arial"/>
        <family val="2"/>
      </rPr>
      <t/>
    </r>
  </si>
  <si>
    <r>
      <rPr>
        <b/>
        <sz val="10"/>
        <color rgb="FF002060"/>
        <rFont val="Arial"/>
        <family val="2"/>
      </rPr>
      <t>FY2019-20</t>
    </r>
    <r>
      <rPr>
        <b/>
        <sz val="10"/>
        <color indexed="18"/>
        <rFont val="Arial"/>
        <family val="2"/>
      </rPr>
      <t xml:space="preserve">
Certificated
and Non-
Certificated
Pay Raise</t>
    </r>
  </si>
  <si>
    <r>
      <rPr>
        <b/>
        <sz val="10"/>
        <color rgb="FF002060"/>
        <rFont val="Arial"/>
        <family val="2"/>
      </rPr>
      <t>FY2021-22</t>
    </r>
    <r>
      <rPr>
        <b/>
        <sz val="10"/>
        <color indexed="18"/>
        <rFont val="Arial"/>
        <family val="2"/>
      </rPr>
      <t xml:space="preserve">
Certificated
and Non-
Certificated
Pay Raise</t>
    </r>
  </si>
  <si>
    <r>
      <rPr>
        <b/>
        <sz val="10"/>
        <color rgb="FF002060"/>
        <rFont val="Arial"/>
        <family val="2"/>
      </rPr>
      <t>FY2022-23</t>
    </r>
    <r>
      <rPr>
        <b/>
        <sz val="10"/>
        <color indexed="18"/>
        <rFont val="Arial"/>
        <family val="2"/>
      </rPr>
      <t xml:space="preserve">
Certificated
and Non-
Certificated
Pay Raise</t>
    </r>
  </si>
  <si>
    <t>Final</t>
  </si>
  <si>
    <t xml:space="preserve">Final </t>
  </si>
  <si>
    <t>Pending - Data Available in Fall 2023 and Spring 2024</t>
  </si>
  <si>
    <t>Pending - Data Available Spring 2024</t>
  </si>
  <si>
    <t>Pending - Data Available Winter 2024</t>
  </si>
  <si>
    <r>
      <t xml:space="preserve">Student Count
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/>
    </r>
  </si>
  <si>
    <r>
      <t>Feb. 1</t>
    </r>
    <r>
      <rPr>
        <b/>
        <sz val="10"/>
        <color indexed="18"/>
        <rFont val="Arial"/>
        <family val="2"/>
      </rPr>
      <t xml:space="preserve">
MFP Funded
Membership
</t>
    </r>
  </si>
  <si>
    <r>
      <t xml:space="preserve">Student Count
</t>
    </r>
    <r>
      <rPr>
        <sz val="10"/>
        <color indexed="18"/>
        <rFont val="Arial"/>
        <family val="2"/>
      </rPr>
      <t/>
    </r>
  </si>
  <si>
    <t>October Mid Year Adjustments</t>
  </si>
  <si>
    <t>February Mid Year Adjustments</t>
  </si>
  <si>
    <t>February 1, 2024 Student Counts</t>
  </si>
  <si>
    <t>October 1, 2023 Student Counts</t>
  </si>
  <si>
    <t xml:space="preserve">Various </t>
  </si>
  <si>
    <r>
      <t>Feb. 1</t>
    </r>
    <r>
      <rPr>
        <b/>
        <sz val="10"/>
        <color indexed="18"/>
        <rFont val="Arial"/>
        <family val="2"/>
      </rPr>
      <t xml:space="preserve">
MFP
Funded
Membership</t>
    </r>
  </si>
  <si>
    <r>
      <t>Feb. 1</t>
    </r>
    <r>
      <rPr>
        <b/>
        <sz val="10"/>
        <color indexed="18"/>
        <rFont val="Arial"/>
        <family val="2"/>
      </rPr>
      <t xml:space="preserve">
MFP
Funded
Membership
+ OJJ ADM</t>
    </r>
  </si>
  <si>
    <r>
      <rPr>
        <b/>
        <sz val="10"/>
        <color rgb="FF002060"/>
        <rFont val="Arial"/>
        <family val="2"/>
      </rPr>
      <t>Feb. 1</t>
    </r>
    <r>
      <rPr>
        <b/>
        <sz val="10"/>
        <color indexed="18"/>
        <rFont val="Arial"/>
        <family val="2"/>
      </rPr>
      <t xml:space="preserve">
MFP Funded
Member-
ship
</t>
    </r>
  </si>
  <si>
    <r>
      <t>Feb. 1</t>
    </r>
    <r>
      <rPr>
        <b/>
        <sz val="10"/>
        <color indexed="18"/>
        <rFont val="Arial"/>
        <family val="2"/>
      </rPr>
      <t xml:space="preserve">
MFP Funded
Membership
</t>
    </r>
  </si>
  <si>
    <r>
      <t xml:space="preserve">Change in
Funded
Student
Count Per
</t>
    </r>
    <r>
      <rPr>
        <b/>
        <sz val="10"/>
        <color indexed="18"/>
        <rFont val="Arial"/>
        <family val="2"/>
      </rPr>
      <t xml:space="preserve">
Mid-Year
Adjustment</t>
    </r>
  </si>
  <si>
    <r>
      <t xml:space="preserve">
</t>
    </r>
    <r>
      <rPr>
        <b/>
        <sz val="10"/>
        <color indexed="18"/>
        <rFont val="Arial"/>
        <family val="2"/>
      </rPr>
      <t>Local Revenue
Representation
Per Pupil</t>
    </r>
    <r>
      <rPr>
        <sz val="10"/>
        <color indexed="18"/>
        <rFont val="Arial"/>
        <family val="2"/>
      </rPr>
      <t xml:space="preserve">
(per charter law)
In a District
Building</t>
    </r>
  </si>
  <si>
    <r>
      <t xml:space="preserve">October
</t>
    </r>
    <r>
      <rPr>
        <b/>
        <sz val="10"/>
        <color indexed="18"/>
        <rFont val="Arial"/>
        <family val="2"/>
      </rPr>
      <t xml:space="preserve">
Mid-Year
Adjustment</t>
    </r>
  </si>
  <si>
    <r>
      <t xml:space="preserve">Change in
Funded
Student
Count Per
Feb. </t>
    </r>
    <r>
      <rPr>
        <b/>
        <sz val="10"/>
        <color indexed="18"/>
        <rFont val="Arial"/>
        <family val="2"/>
      </rPr>
      <t xml:space="preserve">
Mid-Year
Adjustment</t>
    </r>
  </si>
  <si>
    <r>
      <t xml:space="preserve">February
</t>
    </r>
    <r>
      <rPr>
        <b/>
        <sz val="10"/>
        <color indexed="18"/>
        <rFont val="Arial"/>
        <family val="2"/>
      </rPr>
      <t xml:space="preserve">
Mid-Year
Adjustment
</t>
    </r>
    <r>
      <rPr>
        <sz val="10"/>
        <color indexed="18"/>
        <rFont val="Arial"/>
        <family val="2"/>
      </rPr>
      <t xml:space="preserve">
(Half the
Per Pupil)</t>
    </r>
  </si>
  <si>
    <t xml:space="preserve">Supplemental
Course
Allocation
</t>
  </si>
  <si>
    <t>Status- July</t>
  </si>
  <si>
    <t>Career Development Fund (CDF) - Initial Allocation</t>
  </si>
  <si>
    <t>Career Development Fund (CDF) - Final Allocation</t>
  </si>
  <si>
    <t xml:space="preserve">Supplemental Course Allocation (SCA) - Initial Allocation </t>
  </si>
  <si>
    <t>Supplemental Course Allocation (SCA) - Reallocation</t>
  </si>
  <si>
    <t xml:space="preserve">Reallocation includes a review by Program staff on usage of funds and adjustments to allocations </t>
  </si>
  <si>
    <t>February 1, 2023 Base Student Count for Grades 7 - 12</t>
  </si>
  <si>
    <t>Fall 2022 Staffing Data Collection</t>
  </si>
  <si>
    <t xml:space="preserve">Per Pupil Summary/Charter Per Pupil - Initial </t>
  </si>
  <si>
    <t>Per Pupil Summary/Charter Per Pupil - Final</t>
  </si>
  <si>
    <t>Data Source</t>
  </si>
  <si>
    <t>Louisiana Tax Commission</t>
  </si>
  <si>
    <t>Annual FinancialReport (AFR)</t>
  </si>
  <si>
    <t>HCS Applications - Round 1</t>
  </si>
  <si>
    <t>Applications through eGMS</t>
  </si>
  <si>
    <t>AFR Local Revenue Tax Survey</t>
  </si>
  <si>
    <t>AFR</t>
  </si>
  <si>
    <r>
      <t xml:space="preserve">
Local Revenue
Representation
Per Pupil
</t>
    </r>
    <r>
      <rPr>
        <sz val="10"/>
        <color indexed="18"/>
        <rFont val="Arial"/>
        <family val="2"/>
      </rPr>
      <t>(per charter law)</t>
    </r>
  </si>
  <si>
    <t>EdLink Student &amp; Enrollment from Processing Period 3</t>
  </si>
  <si>
    <t>EdLink Student &amp; Enrollment (PP3) &amp; LDH data file</t>
  </si>
  <si>
    <t>Count of course enrollments in specific CTE eligible courses.</t>
  </si>
  <si>
    <t>EdLink Student &amp; Course enrollments (PP2)</t>
  </si>
  <si>
    <t>EdLink Student (PP3) &amp; eSER</t>
  </si>
  <si>
    <t>EdLink Student &amp; Enrollment (PP3) &amp; eSER</t>
  </si>
  <si>
    <t>EdLink Student (PP3)</t>
  </si>
  <si>
    <t xml:space="preserve">FY 2021-22 MFP AFR Data Audits </t>
  </si>
  <si>
    <t xml:space="preserve">Annual Financial Reports and LEA Single Audits </t>
  </si>
  <si>
    <t>Data Definition</t>
  </si>
  <si>
    <t>EdLink Fall / Winter CLASS Collection (PP2)</t>
  </si>
  <si>
    <t>EdLink Student &amp; Enrollment (PP3)</t>
  </si>
  <si>
    <t>EdLink Student &amp; Courses (PP2)</t>
  </si>
  <si>
    <t>Fall Mentor &amp; Resident Collection &amp; EdLink Fall / Winter CLASS Collection (PP2)</t>
  </si>
  <si>
    <t>EdLink Student &amp; Enrollment (PP1)</t>
  </si>
  <si>
    <t>MFP eligible students are enrolled and actively attending  as of the count date</t>
  </si>
  <si>
    <t xml:space="preserve">MFP eligible students who are also Economically Disadvantaged </t>
  </si>
  <si>
    <t xml:space="preserve">MFP eligible students who are also identified as Students with Disabilities and actively receiving services </t>
  </si>
  <si>
    <t xml:space="preserve">MFP eligible students who are also identified as Gifted and Talented students and actively receiving services </t>
  </si>
  <si>
    <t>City &amp; Parish School System Local Revenues and Tax Rates</t>
  </si>
  <si>
    <t>Ad valorem and Sales Taxes + Other Revenues</t>
  </si>
  <si>
    <t>Data Element within Formula</t>
  </si>
  <si>
    <t xml:space="preserve">Date or Time Period </t>
  </si>
  <si>
    <t>2023-24 Count of International Language Associate/Escadrille Teachers Eligible for Stipends</t>
  </si>
  <si>
    <t xml:space="preserve">International Language Associate/Escadrille Teachers Eligible for Stipends </t>
  </si>
  <si>
    <t>Prior Year International Language Associate/Escadrille Teacher Count</t>
  </si>
  <si>
    <t>SCA Spending Data Collection</t>
  </si>
  <si>
    <t>Fall 2023 Staffing Data Collection</t>
  </si>
  <si>
    <t xml:space="preserve">Pay Raise Eligible Positions  </t>
  </si>
  <si>
    <t>2019-20, 2021-22, and 2022-23 Certificated and Support Staff Pay Raises -  Final Allocation</t>
  </si>
  <si>
    <t>2019-20, 2021-22, and 2022-23 Certificated and Support Staff Pay Raises - Initital Allocation</t>
  </si>
  <si>
    <t>Eligible Resident Teachers</t>
  </si>
  <si>
    <t>Eligible Mentor Teachers</t>
  </si>
  <si>
    <t>Prior Period MFP Audit Adjustments</t>
  </si>
  <si>
    <t>Pending - Data Available Fall 2023</t>
  </si>
  <si>
    <t>MFP Student Count Audits</t>
  </si>
  <si>
    <t xml:space="preserve">October 1, 2021 And February 1, 2022 </t>
  </si>
  <si>
    <t>Grades 7 - 12, February 1 Base Student Count</t>
  </si>
  <si>
    <t xml:space="preserve">SCA Spending Data </t>
  </si>
  <si>
    <t>HCS Approved Applications</t>
  </si>
  <si>
    <t>75% of Prior Year CDF Allocations</t>
  </si>
  <si>
    <t>School systems with student counts of 7,500 or less</t>
  </si>
  <si>
    <t>International Language Associate/Escadrille Teachers</t>
  </si>
  <si>
    <t xml:space="preserve">Current Year International Language Associate/Escadrille Teachers Eligible for Stipends </t>
  </si>
  <si>
    <t>Prior Year MFP CDF Allocations</t>
  </si>
  <si>
    <t>Enrollments in 2023-24 Jump Start Techncial Course Grid, 2023-24 Class Schedule Data Collection</t>
  </si>
  <si>
    <t xml:space="preserve">Jump Start Techncial Courses  and Student Class Schedule Data </t>
  </si>
  <si>
    <t xml:space="preserve">Projected Local Revenues </t>
  </si>
  <si>
    <t>Actual Local Revenues</t>
  </si>
  <si>
    <t>FY2022-23 Annual Financial Report (AFR) and October 1, 2023 Student Counts</t>
  </si>
  <si>
    <t>FY 2022-23 Local Tax Survey and February 1, 2023 Student Counts</t>
  </si>
  <si>
    <t>February 1, 2023 Student Count</t>
  </si>
  <si>
    <t>Geo Prep Baker
WZN001</t>
  </si>
  <si>
    <t>Louisiana Key Academy Northshore
WZO001</t>
  </si>
  <si>
    <t>FY2023-24 MFP Budget Letter</t>
  </si>
  <si>
    <t>FY2023-24   July 2023</t>
  </si>
  <si>
    <t>FY2023-24 .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</si>
</sst>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0.0%"/>
    <numFmt numFmtId="172" formatCode="0.00_);\(0.00\)"/>
    <numFmt numFmtId="173" formatCode="#,##0.0_);[Red]\(#,##0.0\)"/>
    <numFmt numFmtId="175" formatCode="_(&quot;$&quot;* #,##0_);_(&quot;$&quot;* \(#,##0\);_(&quot;$&quot;* &quot;-&quot;??_);_(@_)"/>
  </numFmts>
  <fonts count="1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sz val="11"/>
      <color rgb="FF000080"/>
      <name val="Arial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12"/>
      <color rgb="FFFF0000"/>
      <name val="Wingdings 2"/>
      <family val="1"/>
      <charset val="2"/>
    </font>
    <font>
      <b/>
      <sz val="8"/>
      <name val="Arial"/>
      <family val="2"/>
    </font>
    <font>
      <b/>
      <sz val="8"/>
      <color indexed="18"/>
      <name val="Arial"/>
      <family val="2"/>
    </font>
    <font>
      <b/>
      <u/>
      <sz val="11"/>
      <color rgb="FFFF0000"/>
      <name val="Arial"/>
      <family val="2"/>
    </font>
    <font>
      <sz val="10"/>
      <color indexed="20"/>
      <name val="Arial"/>
      <family val="2"/>
    </font>
    <font>
      <sz val="21"/>
      <name val="Arial Narrow"/>
      <family val="2"/>
    </font>
    <font>
      <b/>
      <sz val="10"/>
      <color rgb="FF80008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 Narrow"/>
      <family val="2"/>
    </font>
    <font>
      <sz val="10"/>
      <color rgb="FF800080"/>
      <name val="Arial"/>
      <family val="2"/>
    </font>
    <font>
      <b/>
      <sz val="10"/>
      <color rgb="FFFF0000"/>
      <name val="Wingdings 2"/>
      <family val="1"/>
      <charset val="2"/>
    </font>
    <font>
      <b/>
      <sz val="11"/>
      <color rgb="FFFF0000"/>
      <name val="Arial"/>
      <family val="2"/>
    </font>
    <font>
      <sz val="12"/>
      <color rgb="FFFF0000"/>
      <name val="Arial Narrow"/>
      <family val="2"/>
    </font>
    <font>
      <sz val="11"/>
      <name val="Calibri"/>
      <family val="2"/>
    </font>
    <font>
      <b/>
      <sz val="10"/>
      <color rgb="FF0070C0"/>
      <name val="Arial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12"/>
      <color rgb="FFFF0000"/>
      <name val="Arial"/>
      <family val="2"/>
    </font>
    <font>
      <b/>
      <sz val="11"/>
      <color rgb="FF002060"/>
      <name val="Arial"/>
      <family val="2"/>
    </font>
    <font>
      <sz val="10"/>
      <color rgb="FFC00000"/>
      <name val="Arial"/>
      <family val="2"/>
    </font>
    <font>
      <sz val="10"/>
      <color rgb="FF0070C0"/>
      <name val="Arial"/>
      <family val="2"/>
    </font>
    <font>
      <b/>
      <sz val="10"/>
      <color rgb="FFC00000"/>
      <name val="Arial"/>
      <family val="2"/>
    </font>
    <font>
      <sz val="8"/>
      <color theme="1"/>
      <name val="Arial"/>
      <family val="2"/>
    </font>
    <font>
      <u/>
      <sz val="10"/>
      <color theme="10"/>
      <name val="Arial"/>
      <family val="2"/>
    </font>
    <font>
      <b/>
      <sz val="9"/>
      <color indexed="20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sz val="8"/>
      <color rgb="FFC00000"/>
      <name val="Arial"/>
      <family val="2"/>
    </font>
    <font>
      <b/>
      <sz val="8"/>
      <color rgb="FF000080"/>
      <name val="Arial"/>
      <family val="2"/>
    </font>
    <font>
      <sz val="8"/>
      <color indexed="18"/>
      <name val="Arial"/>
      <family val="2"/>
    </font>
    <font>
      <sz val="8"/>
      <color rgb="FFFF0000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  <font>
      <sz val="8"/>
      <color indexed="12"/>
      <name val="Arial"/>
      <family val="2"/>
    </font>
    <font>
      <b/>
      <sz val="8"/>
      <color rgb="FF0070C0"/>
      <name val="Arial"/>
      <family val="2"/>
    </font>
    <font>
      <sz val="8"/>
      <color rgb="FFFFFF00"/>
      <name val="Arial"/>
      <family val="2"/>
    </font>
    <font>
      <b/>
      <sz val="11"/>
      <color rgb="FF00B0F0"/>
      <name val="Arial"/>
      <family val="2"/>
    </font>
    <font>
      <b/>
      <sz val="8"/>
      <color rgb="FF002060"/>
      <name val="Arial"/>
      <family val="2"/>
    </font>
    <font>
      <sz val="16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i/>
      <sz val="12"/>
      <name val="Arial"/>
      <family val="2"/>
    </font>
    <font>
      <sz val="12"/>
      <color rgb="FF0070C0"/>
      <name val="Arial"/>
      <family val="2"/>
    </font>
    <font>
      <b/>
      <sz val="14"/>
      <color rgb="FF0070C0"/>
      <name val="Arial"/>
      <family val="2"/>
    </font>
    <font>
      <b/>
      <sz val="16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</fills>
  <borders count="4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/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/>
      <top style="double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double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auto="1"/>
      </left>
      <right style="thin">
        <color indexed="63"/>
      </right>
      <top/>
      <bottom/>
      <diagonal/>
    </border>
    <border>
      <left style="thin">
        <color indexed="63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3"/>
      </right>
      <top style="thin">
        <color indexed="22"/>
      </top>
      <bottom/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/>
      <diagonal/>
    </border>
    <border>
      <left style="thin">
        <color indexed="63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/>
      <diagonal/>
    </border>
    <border>
      <left style="thin">
        <color indexed="63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3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 style="thin">
        <color indexed="64"/>
      </left>
      <right style="thin">
        <color indexed="63"/>
      </right>
      <top style="thin">
        <color indexed="6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indexed="63"/>
      </top>
      <bottom style="double">
        <color indexed="64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/>
      <top/>
      <bottom style="thin">
        <color theme="0" tint="-0.24994659260841701"/>
      </bottom>
      <diagonal/>
    </border>
    <border>
      <left style="thin">
        <color indexed="63"/>
      </left>
      <right/>
      <top style="thin">
        <color indexed="22"/>
      </top>
      <bottom style="thin">
        <color indexed="22"/>
      </bottom>
      <diagonal/>
    </border>
    <border>
      <left style="thin">
        <color indexed="63"/>
      </left>
      <right/>
      <top/>
      <bottom style="thin">
        <color indexed="22"/>
      </bottom>
      <diagonal/>
    </border>
    <border>
      <left style="thin">
        <color indexed="63"/>
      </left>
      <right/>
      <top style="thin">
        <color indexed="22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/>
      <top/>
      <bottom style="thin">
        <color theme="0" tint="-0.249977111117893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3"/>
      </bottom>
      <diagonal/>
    </border>
  </borders>
  <cellStyleXfs count="47851">
    <xf numFmtId="0" fontId="0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" applyNumberFormat="0" applyAlignment="0" applyProtection="0"/>
    <xf numFmtId="0" fontId="53" fillId="21" borderId="2" applyNumberFormat="0" applyAlignment="0" applyProtection="0"/>
    <xf numFmtId="43" fontId="2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5" fillId="0" borderId="0"/>
    <xf numFmtId="0" fontId="39" fillId="0" borderId="0"/>
    <xf numFmtId="0" fontId="25" fillId="23" borderId="7" applyNumberFormat="0" applyFont="0" applyAlignment="0" applyProtection="0"/>
    <xf numFmtId="0" fontId="62" fillId="20" borderId="8" applyNumberFormat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9" applyNumberFormat="0" applyFill="0" applyAlignment="0" applyProtection="0"/>
    <xf numFmtId="0" fontId="65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43" fontId="20" fillId="0" borderId="0" applyFont="0" applyFill="0" applyBorder="0" applyAlignment="0" applyProtection="0"/>
    <xf numFmtId="0" fontId="73" fillId="0" borderId="0"/>
    <xf numFmtId="0" fontId="24" fillId="0" borderId="0"/>
    <xf numFmtId="43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9" fillId="0" borderId="0"/>
    <xf numFmtId="0" fontId="39" fillId="0" borderId="0"/>
    <xf numFmtId="43" fontId="1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4" fillId="0" borderId="0"/>
    <xf numFmtId="0" fontId="75" fillId="0" borderId="0"/>
    <xf numFmtId="43" fontId="17" fillId="0" borderId="0" applyFont="0" applyFill="0" applyBorder="0" applyAlignment="0" applyProtection="0"/>
    <xf numFmtId="0" fontId="59" fillId="7" borderId="63" applyNumberFormat="0" applyAlignment="0" applyProtection="0"/>
    <xf numFmtId="0" fontId="24" fillId="23" borderId="76" applyNumberFormat="0" applyFont="0" applyAlignment="0" applyProtection="0"/>
    <xf numFmtId="0" fontId="24" fillId="23" borderId="58" applyNumberFormat="0" applyFont="0" applyAlignment="0" applyProtection="0"/>
    <xf numFmtId="0" fontId="52" fillId="20" borderId="49" applyNumberFormat="0" applyAlignment="0" applyProtection="0"/>
    <xf numFmtId="0" fontId="64" fillId="0" borderId="60" applyNumberFormat="0" applyFill="0" applyAlignment="0" applyProtection="0"/>
    <xf numFmtId="0" fontId="52" fillId="20" borderId="63" applyNumberFormat="0" applyAlignment="0" applyProtection="0"/>
    <xf numFmtId="0" fontId="62" fillId="20" borderId="89" applyNumberFormat="0" applyAlignment="0" applyProtection="0"/>
    <xf numFmtId="0" fontId="62" fillId="20" borderId="85" applyNumberFormat="0" applyAlignment="0" applyProtection="0"/>
    <xf numFmtId="0" fontId="52" fillId="20" borderId="71" applyNumberFormat="0" applyAlignment="0" applyProtection="0"/>
    <xf numFmtId="0" fontId="59" fillId="7" borderId="53" applyNumberFormat="0" applyAlignment="0" applyProtection="0"/>
    <xf numFmtId="0" fontId="24" fillId="23" borderId="64" applyNumberFormat="0" applyFont="0" applyAlignment="0" applyProtection="0"/>
    <xf numFmtId="0" fontId="62" fillId="20" borderId="73" applyNumberFormat="0" applyAlignment="0" applyProtection="0"/>
    <xf numFmtId="0" fontId="24" fillId="23" borderId="54" applyNumberFormat="0" applyFont="0" applyAlignment="0" applyProtection="0"/>
    <xf numFmtId="0" fontId="62" fillId="20" borderId="55" applyNumberFormat="0" applyAlignment="0" applyProtection="0"/>
    <xf numFmtId="0" fontId="52" fillId="20" borderId="42" applyNumberFormat="0" applyAlignment="0" applyProtection="0"/>
    <xf numFmtId="0" fontId="64" fillId="0" borderId="56" applyNumberFormat="0" applyFill="0" applyAlignment="0" applyProtection="0"/>
    <xf numFmtId="0" fontId="52" fillId="20" borderId="75" applyNumberFormat="0" applyAlignment="0" applyProtection="0"/>
    <xf numFmtId="0" fontId="64" fillId="0" borderId="66" applyNumberFormat="0" applyFill="0" applyAlignment="0" applyProtection="0"/>
    <xf numFmtId="43" fontId="24" fillId="0" borderId="0" applyFont="0" applyFill="0" applyBorder="0" applyAlignment="0" applyProtection="0"/>
    <xf numFmtId="0" fontId="62" fillId="20" borderId="59" applyNumberFormat="0" applyAlignment="0" applyProtection="0"/>
    <xf numFmtId="0" fontId="59" fillId="7" borderId="42" applyNumberFormat="0" applyAlignment="0" applyProtection="0"/>
    <xf numFmtId="0" fontId="24" fillId="23" borderId="43" applyNumberFormat="0" applyFont="0" applyAlignment="0" applyProtection="0"/>
    <xf numFmtId="0" fontId="62" fillId="20" borderId="44" applyNumberFormat="0" applyAlignment="0" applyProtection="0"/>
    <xf numFmtId="0" fontId="64" fillId="0" borderId="4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24" fillId="23" borderId="68" applyNumberFormat="0" applyFont="0" applyAlignment="0" applyProtection="0"/>
    <xf numFmtId="0" fontId="59" fillId="7" borderId="49" applyNumberFormat="0" applyAlignment="0" applyProtection="0"/>
    <xf numFmtId="0" fontId="52" fillId="20" borderId="57" applyNumberFormat="0" applyAlignment="0" applyProtection="0"/>
    <xf numFmtId="0" fontId="62" fillId="20" borderId="69" applyNumberFormat="0" applyAlignment="0" applyProtection="0"/>
    <xf numFmtId="0" fontId="59" fillId="7" borderId="75" applyNumberFormat="0" applyAlignment="0" applyProtection="0"/>
    <xf numFmtId="0" fontId="24" fillId="23" borderId="50" applyNumberFormat="0" applyFont="0" applyAlignment="0" applyProtection="0"/>
    <xf numFmtId="0" fontId="62" fillId="20" borderId="51" applyNumberFormat="0" applyAlignment="0" applyProtection="0"/>
    <xf numFmtId="0" fontId="64" fillId="0" borderId="52" applyNumberFormat="0" applyFill="0" applyAlignment="0" applyProtection="0"/>
    <xf numFmtId="0" fontId="64" fillId="0" borderId="70" applyNumberFormat="0" applyFill="0" applyAlignment="0" applyProtection="0"/>
    <xf numFmtId="0" fontId="62" fillId="20" borderId="65" applyNumberFormat="0" applyAlignment="0" applyProtection="0"/>
    <xf numFmtId="0" fontId="52" fillId="20" borderId="87" applyNumberFormat="0" applyAlignment="0" applyProtection="0"/>
    <xf numFmtId="0" fontId="59" fillId="7" borderId="57" applyNumberFormat="0" applyAlignment="0" applyProtection="0"/>
    <xf numFmtId="0" fontId="64" fillId="0" borderId="78" applyNumberFormat="0" applyFill="0" applyAlignment="0" applyProtection="0"/>
    <xf numFmtId="0" fontId="52" fillId="20" borderId="53" applyNumberFormat="0" applyAlignment="0" applyProtection="0"/>
    <xf numFmtId="0" fontId="59" fillId="7" borderId="71" applyNumberFormat="0" applyAlignment="0" applyProtection="0"/>
    <xf numFmtId="0" fontId="62" fillId="20" borderId="77" applyNumberFormat="0" applyAlignment="0" applyProtection="0"/>
    <xf numFmtId="0" fontId="52" fillId="20" borderId="79" applyNumberFormat="0" applyAlignment="0" applyProtection="0"/>
    <xf numFmtId="0" fontId="52" fillId="20" borderId="67" applyNumberFormat="0" applyAlignment="0" applyProtection="0"/>
    <xf numFmtId="0" fontId="59" fillId="7" borderId="83" applyNumberFormat="0" applyAlignment="0" applyProtection="0"/>
    <xf numFmtId="0" fontId="59" fillId="7" borderId="67" applyNumberFormat="0" applyAlignment="0" applyProtection="0"/>
    <xf numFmtId="0" fontId="64" fillId="0" borderId="98" applyNumberFormat="0" applyFill="0" applyAlignment="0" applyProtection="0"/>
    <xf numFmtId="0" fontId="64" fillId="0" borderId="86" applyNumberFormat="0" applyFill="0" applyAlignment="0" applyProtection="0"/>
    <xf numFmtId="0" fontId="24" fillId="23" borderId="72" applyNumberFormat="0" applyFont="0" applyAlignment="0" applyProtection="0"/>
    <xf numFmtId="0" fontId="64" fillId="0" borderId="74" applyNumberFormat="0" applyFill="0" applyAlignment="0" applyProtection="0"/>
    <xf numFmtId="0" fontId="52" fillId="20" borderId="91" applyNumberFormat="0" applyAlignment="0" applyProtection="0"/>
    <xf numFmtId="0" fontId="24" fillId="23" borderId="96" applyNumberFormat="0" applyFont="0" applyAlignment="0" applyProtection="0"/>
    <xf numFmtId="0" fontId="59" fillId="7" borderId="79" applyNumberFormat="0" applyAlignment="0" applyProtection="0"/>
    <xf numFmtId="0" fontId="24" fillId="23" borderId="84" applyNumberFormat="0" applyFont="0" applyAlignment="0" applyProtection="0"/>
    <xf numFmtId="0" fontId="24" fillId="23" borderId="80" applyNumberFormat="0" applyFont="0" applyAlignment="0" applyProtection="0"/>
    <xf numFmtId="0" fontId="62" fillId="20" borderId="81" applyNumberFormat="0" applyAlignment="0" applyProtection="0"/>
    <xf numFmtId="0" fontId="64" fillId="0" borderId="82" applyNumberFormat="0" applyFill="0" applyAlignment="0" applyProtection="0"/>
    <xf numFmtId="0" fontId="59" fillId="7" borderId="107" applyNumberFormat="0" applyAlignment="0" applyProtection="0"/>
    <xf numFmtId="0" fontId="59" fillId="7" borderId="87" applyNumberFormat="0" applyAlignment="0" applyProtection="0"/>
    <xf numFmtId="0" fontId="64" fillId="0" borderId="102" applyNumberFormat="0" applyFill="0" applyAlignment="0" applyProtection="0"/>
    <xf numFmtId="0" fontId="52" fillId="20" borderId="83" applyNumberFormat="0" applyAlignment="0" applyProtection="0"/>
    <xf numFmtId="0" fontId="24" fillId="23" borderId="88" applyNumberFormat="0" applyFont="0" applyAlignment="0" applyProtection="0"/>
    <xf numFmtId="0" fontId="64" fillId="0" borderId="90" applyNumberFormat="0" applyFill="0" applyAlignment="0" applyProtection="0"/>
    <xf numFmtId="0" fontId="62" fillId="20" borderId="97" applyNumberFormat="0" applyAlignment="0" applyProtection="0"/>
    <xf numFmtId="0" fontId="24" fillId="23" borderId="100" applyNumberFormat="0" applyFont="0" applyAlignment="0" applyProtection="0"/>
    <xf numFmtId="0" fontId="52" fillId="20" borderId="99" applyNumberFormat="0" applyAlignment="0" applyProtection="0"/>
    <xf numFmtId="0" fontId="59" fillId="7" borderId="91" applyNumberFormat="0" applyAlignment="0" applyProtection="0"/>
    <xf numFmtId="0" fontId="59" fillId="7" borderId="103" applyNumberFormat="0" applyAlignment="0" applyProtection="0"/>
    <xf numFmtId="0" fontId="24" fillId="23" borderId="92" applyNumberFormat="0" applyFont="0" applyAlignment="0" applyProtection="0"/>
    <xf numFmtId="0" fontId="62" fillId="20" borderId="93" applyNumberFormat="0" applyAlignment="0" applyProtection="0"/>
    <xf numFmtId="0" fontId="64" fillId="0" borderId="94" applyNumberFormat="0" applyFill="0" applyAlignment="0" applyProtection="0"/>
    <xf numFmtId="0" fontId="62" fillId="20" borderId="101" applyNumberFormat="0" applyAlignment="0" applyProtection="0"/>
    <xf numFmtId="0" fontId="52" fillId="20" borderId="95" applyNumberFormat="0" applyAlignment="0" applyProtection="0"/>
    <xf numFmtId="0" fontId="24" fillId="23" borderId="108" applyNumberFormat="0" applyFont="0" applyAlignment="0" applyProtection="0"/>
    <xf numFmtId="0" fontId="52" fillId="20" borderId="103" applyNumberFormat="0" applyAlignment="0" applyProtection="0"/>
    <xf numFmtId="0" fontId="64" fillId="0" borderId="110" applyNumberFormat="0" applyFill="0" applyAlignment="0" applyProtection="0"/>
    <xf numFmtId="0" fontId="62" fillId="20" borderId="109" applyNumberFormat="0" applyAlignment="0" applyProtection="0"/>
    <xf numFmtId="0" fontId="59" fillId="7" borderId="95" applyNumberFormat="0" applyAlignment="0" applyProtection="0"/>
    <xf numFmtId="0" fontId="64" fillId="0" borderId="106" applyNumberFormat="0" applyFill="0" applyAlignment="0" applyProtection="0"/>
    <xf numFmtId="0" fontId="59" fillId="7" borderId="99" applyNumberFormat="0" applyAlignment="0" applyProtection="0"/>
    <xf numFmtId="0" fontId="24" fillId="23" borderId="104" applyNumberFormat="0" applyFont="0" applyAlignment="0" applyProtection="0"/>
    <xf numFmtId="0" fontId="62" fillId="20" borderId="105" applyNumberFormat="0" applyAlignment="0" applyProtection="0"/>
    <xf numFmtId="0" fontId="52" fillId="20" borderId="107" applyNumberFormat="0" applyAlignment="0" applyProtection="0"/>
    <xf numFmtId="0" fontId="59" fillId="7" borderId="121" applyNumberFormat="0" applyAlignment="0" applyProtection="0"/>
    <xf numFmtId="0" fontId="62" fillId="20" borderId="119" applyNumberFormat="0" applyAlignment="0" applyProtection="0"/>
    <xf numFmtId="0" fontId="59" fillId="7" borderId="116" applyNumberFormat="0" applyAlignment="0" applyProtection="0"/>
    <xf numFmtId="0" fontId="52" fillId="20" borderId="112" applyNumberFormat="0" applyAlignment="0" applyProtection="0"/>
    <xf numFmtId="0" fontId="59" fillId="7" borderId="117" applyNumberFormat="0" applyAlignment="0" applyProtection="0"/>
    <xf numFmtId="0" fontId="59" fillId="7" borderId="112" applyNumberFormat="0" applyAlignment="0" applyProtection="0"/>
    <xf numFmtId="0" fontId="24" fillId="23" borderId="118" applyNumberFormat="0" applyFont="0" applyAlignment="0" applyProtection="0"/>
    <xf numFmtId="0" fontId="24" fillId="23" borderId="113" applyNumberFormat="0" applyFont="0" applyAlignment="0" applyProtection="0"/>
    <xf numFmtId="0" fontId="62" fillId="20" borderId="114" applyNumberFormat="0" applyAlignment="0" applyProtection="0"/>
    <xf numFmtId="0" fontId="64" fillId="0" borderId="115" applyNumberFormat="0" applyFill="0" applyAlignment="0" applyProtection="0"/>
    <xf numFmtId="0" fontId="64" fillId="0" borderId="120" applyNumberFormat="0" applyFill="0" applyAlignment="0" applyProtection="0"/>
    <xf numFmtId="0" fontId="52" fillId="20" borderId="121" applyNumberFormat="0" applyAlignment="0" applyProtection="0"/>
    <xf numFmtId="0" fontId="52" fillId="20" borderId="116" applyNumberFormat="0" applyAlignment="0" applyProtection="0"/>
    <xf numFmtId="0" fontId="52" fillId="20" borderId="117" applyNumberFormat="0" applyAlignment="0" applyProtection="0"/>
    <xf numFmtId="0" fontId="24" fillId="23" borderId="122" applyNumberFormat="0" applyFont="0" applyAlignment="0" applyProtection="0"/>
    <xf numFmtId="0" fontId="62" fillId="20" borderId="123" applyNumberFormat="0" applyAlignment="0" applyProtection="0"/>
    <xf numFmtId="0" fontId="64" fillId="0" borderId="124" applyNumberFormat="0" applyFill="0" applyAlignment="0" applyProtection="0"/>
    <xf numFmtId="0" fontId="59" fillId="7" borderId="165" applyNumberFormat="0" applyAlignment="0" applyProtection="0"/>
    <xf numFmtId="0" fontId="62" fillId="20" borderId="139" applyNumberFormat="0" applyAlignment="0" applyProtection="0"/>
    <xf numFmtId="0" fontId="59" fillId="7" borderId="161" applyNumberFormat="0" applyAlignment="0" applyProtection="0"/>
    <xf numFmtId="0" fontId="24" fillId="23" borderId="138" applyNumberFormat="0" applyFont="0" applyAlignment="0" applyProtection="0"/>
    <xf numFmtId="0" fontId="64" fillId="0" borderId="175" applyNumberFormat="0" applyFill="0" applyAlignment="0" applyProtection="0"/>
    <xf numFmtId="0" fontId="24" fillId="23" borderId="130" applyNumberFormat="0" applyFont="0" applyAlignment="0" applyProtection="0"/>
    <xf numFmtId="0" fontId="64" fillId="0" borderId="156" applyNumberFormat="0" applyFill="0" applyAlignment="0" applyProtection="0"/>
    <xf numFmtId="0" fontId="59" fillId="7" borderId="129" applyNumberFormat="0" applyAlignment="0" applyProtection="0"/>
    <xf numFmtId="0" fontId="62" fillId="20" borderId="163" applyNumberFormat="0" applyAlignment="0" applyProtection="0"/>
    <xf numFmtId="0" fontId="52" fillId="20" borderId="161" applyNumberFormat="0" applyAlignment="0" applyProtection="0"/>
    <xf numFmtId="0" fontId="64" fillId="0" borderId="164" applyNumberFormat="0" applyFill="0" applyAlignment="0" applyProtection="0"/>
    <xf numFmtId="0" fontId="59" fillId="7" borderId="172" applyNumberFormat="0" applyAlignment="0" applyProtection="0"/>
    <xf numFmtId="0" fontId="59" fillId="7" borderId="149" applyNumberFormat="0" applyAlignment="0" applyProtection="0"/>
    <xf numFmtId="0" fontId="52" fillId="20" borderId="133" applyNumberFormat="0" applyAlignment="0" applyProtection="0"/>
    <xf numFmtId="0" fontId="62" fillId="20" borderId="147" applyNumberFormat="0" applyAlignment="0" applyProtection="0"/>
    <xf numFmtId="0" fontId="24" fillId="23" borderId="150" applyNumberFormat="0" applyFont="0" applyAlignment="0" applyProtection="0"/>
    <xf numFmtId="0" fontId="64" fillId="0" borderId="140" applyNumberFormat="0" applyFill="0" applyAlignment="0" applyProtection="0"/>
    <xf numFmtId="0" fontId="64" fillId="0" borderId="128" applyNumberFormat="0" applyFill="0" applyAlignment="0" applyProtection="0"/>
    <xf numFmtId="0" fontId="24" fillId="23" borderId="158" applyNumberFormat="0" applyFont="0" applyAlignment="0" applyProtection="0"/>
    <xf numFmtId="0" fontId="62" fillId="20" borderId="127" applyNumberFormat="0" applyAlignment="0" applyProtection="0"/>
    <xf numFmtId="0" fontId="24" fillId="23" borderId="126" applyNumberFormat="0" applyFont="0" applyAlignment="0" applyProtection="0"/>
    <xf numFmtId="0" fontId="59" fillId="7" borderId="137" applyNumberFormat="0" applyAlignment="0" applyProtection="0"/>
    <xf numFmtId="0" fontId="59" fillId="7" borderId="125" applyNumberFormat="0" applyAlignment="0" applyProtection="0"/>
    <xf numFmtId="0" fontId="24" fillId="23" borderId="173" applyNumberFormat="0" applyFont="0" applyAlignment="0" applyProtection="0"/>
    <xf numFmtId="0" fontId="64" fillId="0" borderId="148" applyNumberFormat="0" applyFill="0" applyAlignment="0" applyProtection="0"/>
    <xf numFmtId="0" fontId="24" fillId="23" borderId="146" applyNumberFormat="0" applyFont="0" applyAlignment="0" applyProtection="0"/>
    <xf numFmtId="0" fontId="62" fillId="20" borderId="155" applyNumberFormat="0" applyAlignment="0" applyProtection="0"/>
    <xf numFmtId="0" fontId="62" fillId="20" borderId="131" applyNumberFormat="0" applyAlignment="0" applyProtection="0"/>
    <xf numFmtId="0" fontId="52" fillId="20" borderId="125" applyNumberFormat="0" applyAlignment="0" applyProtection="0"/>
    <xf numFmtId="0" fontId="64" fillId="0" borderId="132" applyNumberFormat="0" applyFill="0" applyAlignment="0" applyProtection="0"/>
    <xf numFmtId="0" fontId="24" fillId="23" borderId="154" applyNumberFormat="0" applyFont="0" applyAlignment="0" applyProtection="0"/>
    <xf numFmtId="0" fontId="24" fillId="23" borderId="134" applyNumberFormat="0" applyFont="0" applyAlignment="0" applyProtection="0"/>
    <xf numFmtId="0" fontId="64" fillId="0" borderId="160" applyNumberFormat="0" applyFill="0" applyAlignment="0" applyProtection="0"/>
    <xf numFmtId="0" fontId="64" fillId="0" borderId="136" applyNumberFormat="0" applyFill="0" applyAlignment="0" applyProtection="0"/>
    <xf numFmtId="0" fontId="52" fillId="20" borderId="129" applyNumberFormat="0" applyAlignment="0" applyProtection="0"/>
    <xf numFmtId="0" fontId="52" fillId="20" borderId="149" applyNumberFormat="0" applyAlignment="0" applyProtection="0"/>
    <xf numFmtId="0" fontId="62" fillId="20" borderId="159" applyNumberFormat="0" applyAlignment="0" applyProtection="0"/>
    <xf numFmtId="0" fontId="59" fillId="7" borderId="141" applyNumberFormat="0" applyAlignment="0" applyProtection="0"/>
    <xf numFmtId="0" fontId="62" fillId="20" borderId="174" applyNumberFormat="0" applyAlignment="0" applyProtection="0"/>
    <xf numFmtId="0" fontId="59" fillId="7" borderId="133" applyNumberFormat="0" applyAlignment="0" applyProtection="0"/>
    <xf numFmtId="0" fontId="52" fillId="20" borderId="145" applyNumberFormat="0" applyAlignment="0" applyProtection="0"/>
    <xf numFmtId="9" fontId="17" fillId="0" borderId="0" applyFont="0" applyFill="0" applyBorder="0" applyAlignment="0" applyProtection="0"/>
    <xf numFmtId="0" fontId="17" fillId="0" borderId="0"/>
    <xf numFmtId="0" fontId="52" fillId="20" borderId="168" applyNumberFormat="0" applyAlignment="0" applyProtection="0"/>
    <xf numFmtId="0" fontId="52" fillId="20" borderId="141" applyNumberForma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52" fillId="20" borderId="137" applyNumberFormat="0" applyAlignment="0" applyProtection="0"/>
    <xf numFmtId="0" fontId="62" fillId="20" borderId="135" applyNumberFormat="0" applyAlignment="0" applyProtection="0"/>
    <xf numFmtId="0" fontId="52" fillId="20" borderId="172" applyNumberFormat="0" applyAlignment="0" applyProtection="0"/>
    <xf numFmtId="0" fontId="24" fillId="23" borderId="169" applyNumberFormat="0" applyFont="0" applyAlignment="0" applyProtection="0"/>
    <xf numFmtId="0" fontId="62" fillId="20" borderId="151" applyNumberFormat="0" applyAlignment="0" applyProtection="0"/>
    <xf numFmtId="0" fontId="59" fillId="7" borderId="157" applyNumberFormat="0" applyAlignment="0" applyProtection="0"/>
    <xf numFmtId="0" fontId="59" fillId="7" borderId="145" applyNumberFormat="0" applyAlignment="0" applyProtection="0"/>
    <xf numFmtId="0" fontId="59" fillId="7" borderId="153" applyNumberFormat="0" applyAlignment="0" applyProtection="0"/>
    <xf numFmtId="0" fontId="24" fillId="23" borderId="142" applyNumberFormat="0" applyFont="0" applyAlignment="0" applyProtection="0"/>
    <xf numFmtId="0" fontId="62" fillId="20" borderId="143" applyNumberFormat="0" applyAlignment="0" applyProtection="0"/>
    <xf numFmtId="0" fontId="64" fillId="0" borderId="144" applyNumberFormat="0" applyFill="0" applyAlignment="0" applyProtection="0"/>
    <xf numFmtId="0" fontId="24" fillId="23" borderId="162" applyNumberFormat="0" applyFont="0" applyAlignment="0" applyProtection="0"/>
    <xf numFmtId="0" fontId="52" fillId="20" borderId="157" applyNumberFormat="0" applyAlignment="0" applyProtection="0"/>
    <xf numFmtId="0" fontId="59" fillId="7" borderId="168" applyNumberFormat="0" applyAlignment="0" applyProtection="0"/>
    <xf numFmtId="0" fontId="64" fillId="0" borderId="167" applyNumberFormat="0" applyFill="0" applyAlignment="0" applyProtection="0"/>
    <xf numFmtId="0" fontId="52" fillId="20" borderId="153" applyNumberFormat="0" applyAlignment="0" applyProtection="0"/>
    <xf numFmtId="0" fontId="52" fillId="20" borderId="165" applyNumberFormat="0" applyAlignment="0" applyProtection="0"/>
    <xf numFmtId="0" fontId="64" fillId="0" borderId="152" applyNumberFormat="0" applyFill="0" applyAlignment="0" applyProtection="0"/>
    <xf numFmtId="0" fontId="62" fillId="20" borderId="170" applyNumberFormat="0" applyAlignment="0" applyProtection="0"/>
    <xf numFmtId="0" fontId="24" fillId="23" borderId="166" applyNumberFormat="0" applyFont="0" applyAlignment="0" applyProtection="0"/>
    <xf numFmtId="0" fontId="64" fillId="0" borderId="171" applyNumberFormat="0" applyFill="0" applyAlignment="0" applyProtection="0"/>
    <xf numFmtId="0" fontId="16" fillId="0" borderId="0"/>
    <xf numFmtId="0" fontId="24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72" applyNumberFormat="0" applyAlignment="0" applyProtection="0"/>
    <xf numFmtId="0" fontId="53" fillId="21" borderId="2" applyNumberFormat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72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9" fontId="2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75" applyNumberFormat="0" applyFill="0" applyAlignment="0" applyProtection="0"/>
    <xf numFmtId="0" fontId="65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24" fillId="23" borderId="173" applyNumberFormat="0" applyFon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62" fillId="20" borderId="174" applyNumberForma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4" fillId="23" borderId="173" applyNumberFormat="0" applyFont="0" applyAlignment="0" applyProtection="0"/>
    <xf numFmtId="0" fontId="59" fillId="7" borderId="172" applyNumberFormat="0" applyAlignment="0" applyProtection="0"/>
    <xf numFmtId="0" fontId="52" fillId="20" borderId="172" applyNumberForma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24" fillId="23" borderId="173" applyNumberFormat="0" applyFon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24" fillId="23" borderId="173" applyNumberFormat="0" applyFon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52" fillId="20" borderId="172" applyNumberFormat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52" fillId="20" borderId="172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52" fillId="20" borderId="172" applyNumberFormat="0" applyAlignment="0" applyProtection="0"/>
    <xf numFmtId="0" fontId="52" fillId="20" borderId="172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52" fillId="20" borderId="172" applyNumberFormat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24" fillId="23" borderId="173" applyNumberFormat="0" applyFon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62" fillId="20" borderId="174" applyNumberForma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59" fillId="7" borderId="172" applyNumberFormat="0" applyAlignment="0" applyProtection="0"/>
    <xf numFmtId="0" fontId="52" fillId="20" borderId="172" applyNumberForma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24" fillId="23" borderId="173" applyNumberFormat="0" applyFon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24" fillId="23" borderId="173" applyNumberFormat="0" applyFon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52" fillId="20" borderId="172" applyNumberFormat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62" fillId="20" borderId="174" applyNumberFormat="0" applyAlignment="0" applyProtection="0"/>
    <xf numFmtId="0" fontId="52" fillId="20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59" fillId="7" borderId="172" applyNumberFormat="0" applyAlignment="0" applyProtection="0"/>
    <xf numFmtId="0" fontId="24" fillId="23" borderId="173" applyNumberFormat="0" applyFont="0" applyAlignment="0" applyProtection="0"/>
    <xf numFmtId="0" fontId="62" fillId="20" borderId="174" applyNumberFormat="0" applyAlignment="0" applyProtection="0"/>
    <xf numFmtId="0" fontId="64" fillId="0" borderId="175" applyNumberFormat="0" applyFill="0" applyAlignment="0" applyProtection="0"/>
    <xf numFmtId="0" fontId="24" fillId="23" borderId="173" applyNumberFormat="0" applyFont="0" applyAlignment="0" applyProtection="0"/>
    <xf numFmtId="0" fontId="52" fillId="20" borderId="172" applyNumberFormat="0" applyAlignment="0" applyProtection="0"/>
    <xf numFmtId="0" fontId="59" fillId="7" borderId="172" applyNumberFormat="0" applyAlignment="0" applyProtection="0"/>
    <xf numFmtId="0" fontId="64" fillId="0" borderId="175" applyNumberFormat="0" applyFill="0" applyAlignment="0" applyProtection="0"/>
    <xf numFmtId="0" fontId="52" fillId="20" borderId="172" applyNumberFormat="0" applyAlignment="0" applyProtection="0"/>
    <xf numFmtId="0" fontId="52" fillId="20" borderId="172" applyNumberFormat="0" applyAlignment="0" applyProtection="0"/>
    <xf numFmtId="0" fontId="64" fillId="0" borderId="175" applyNumberFormat="0" applyFill="0" applyAlignment="0" applyProtection="0"/>
    <xf numFmtId="0" fontId="62" fillId="20" borderId="174" applyNumberFormat="0" applyAlignment="0" applyProtection="0"/>
    <xf numFmtId="0" fontId="24" fillId="23" borderId="173" applyNumberFormat="0" applyFont="0" applyAlignment="0" applyProtection="0"/>
    <xf numFmtId="0" fontId="64" fillId="0" borderId="175" applyNumberFormat="0" applyFill="0" applyAlignment="0" applyProtection="0"/>
    <xf numFmtId="0" fontId="64" fillId="0" borderId="180" applyNumberFormat="0" applyFill="0" applyAlignment="0" applyProtection="0"/>
    <xf numFmtId="0" fontId="62" fillId="20" borderId="179" applyNumberFormat="0" applyAlignment="0" applyProtection="0"/>
    <xf numFmtId="0" fontId="24" fillId="23" borderId="178" applyNumberFormat="0" applyFont="0" applyAlignment="0" applyProtection="0"/>
    <xf numFmtId="0" fontId="59" fillId="7" borderId="177" applyNumberFormat="0" applyAlignment="0" applyProtection="0"/>
    <xf numFmtId="0" fontId="52" fillId="20" borderId="177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4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81" applyNumberFormat="0" applyAlignment="0" applyProtection="0"/>
    <xf numFmtId="0" fontId="53" fillId="21" borderId="2" applyNumberFormat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81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9" fontId="2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83" applyNumberFormat="0" applyFill="0" applyAlignment="0" applyProtection="0"/>
    <xf numFmtId="0" fontId="65" fillId="0" borderId="0" applyNumberFormat="0" applyFill="0" applyBorder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52" fillId="20" borderId="181" applyNumberFormat="0" applyAlignment="0" applyProtection="0"/>
    <xf numFmtId="0" fontId="52" fillId="20" borderId="181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15" fillId="0" borderId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52" fillId="20" borderId="181" applyNumberFormat="0" applyAlignment="0" applyProtection="0"/>
    <xf numFmtId="0" fontId="52" fillId="20" borderId="181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4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4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4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14" fillId="0" borderId="0"/>
    <xf numFmtId="0" fontId="62" fillId="20" borderId="179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14" fillId="0" borderId="0"/>
    <xf numFmtId="0" fontId="62" fillId="20" borderId="179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24" fillId="0" borderId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2" fillId="20" borderId="179" applyNumberFormat="0" applyAlignment="0" applyProtection="0"/>
    <xf numFmtId="0" fontId="52" fillId="20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24" fillId="23" borderId="182" applyNumberFormat="0" applyFon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64" fillId="0" borderId="183" applyNumberFormat="0" applyFill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2" fillId="20" borderId="179" applyNumberFormat="0" applyAlignment="0" applyProtection="0"/>
    <xf numFmtId="0" fontId="24" fillId="23" borderId="182" applyNumberFormat="0" applyFont="0" applyAlignment="0" applyProtection="0"/>
    <xf numFmtId="0" fontId="59" fillId="7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2" fillId="20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59" fillId="7" borderId="181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24" fillId="23" borderId="182" applyNumberFormat="0" applyFon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2" fillId="20" borderId="179" applyNumberFormat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64" fillId="0" borderId="183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9" fontId="13" fillId="0" borderId="0" applyFont="0" applyFill="0" applyBorder="0" applyAlignment="0" applyProtection="0"/>
    <xf numFmtId="0" fontId="52" fillId="20" borderId="185" applyNumberFormat="0" applyAlignment="0" applyProtection="0"/>
    <xf numFmtId="0" fontId="13" fillId="0" borderId="0"/>
    <xf numFmtId="0" fontId="52" fillId="20" borderId="185" applyNumberFormat="0" applyAlignment="0" applyProtection="0"/>
    <xf numFmtId="0" fontId="52" fillId="20" borderId="185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0" fontId="52" fillId="20" borderId="185" applyNumberFormat="0" applyAlignment="0" applyProtection="0"/>
    <xf numFmtId="0" fontId="52" fillId="20" borderId="185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13" fillId="0" borderId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0" fontId="52" fillId="20" borderId="185" applyNumberFormat="0" applyAlignment="0" applyProtection="0"/>
    <xf numFmtId="0" fontId="52" fillId="20" borderId="185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0" fontId="52" fillId="20" borderId="185" applyNumberFormat="0" applyAlignment="0" applyProtection="0"/>
    <xf numFmtId="0" fontId="52" fillId="20" borderId="185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13" fillId="0" borderId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0" fontId="52" fillId="20" borderId="185" applyNumberFormat="0" applyAlignment="0" applyProtection="0"/>
    <xf numFmtId="0" fontId="52" fillId="20" borderId="185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13" fillId="0" borderId="0"/>
    <xf numFmtId="0" fontId="62" fillId="20" borderId="187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13" fillId="0" borderId="0"/>
    <xf numFmtId="0" fontId="62" fillId="20" borderId="187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2" fillId="20" borderId="187" applyNumberFormat="0" applyAlignment="0" applyProtection="0"/>
    <xf numFmtId="0" fontId="52" fillId="20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4" fillId="0" borderId="188" applyNumberFormat="0" applyFill="0" applyAlignment="0" applyProtection="0"/>
    <xf numFmtId="0" fontId="24" fillId="23" borderId="186" applyNumberFormat="0" applyFon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64" fillId="0" borderId="188" applyNumberFormat="0" applyFill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64" fillId="0" borderId="188" applyNumberFormat="0" applyFill="0" applyAlignment="0" applyProtection="0"/>
    <xf numFmtId="0" fontId="64" fillId="0" borderId="188" applyNumberFormat="0" applyFill="0" applyAlignment="0" applyProtection="0"/>
    <xf numFmtId="0" fontId="62" fillId="20" borderId="187" applyNumberFormat="0" applyAlignment="0" applyProtection="0"/>
    <xf numFmtId="0" fontId="24" fillId="23" borderId="186" applyNumberFormat="0" applyFont="0" applyAlignment="0" applyProtection="0"/>
    <xf numFmtId="0" fontId="59" fillId="7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2" fillId="20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59" fillId="7" borderId="185" applyNumberForma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24" fillId="23" borderId="186" applyNumberFormat="0" applyFon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62" fillId="20" borderId="187" applyNumberFormat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2" fillId="0" borderId="0"/>
    <xf numFmtId="0" fontId="76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89" applyNumberFormat="0" applyAlignment="0" applyProtection="0"/>
    <xf numFmtId="0" fontId="53" fillId="21" borderId="2" applyNumberFormat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89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9" fontId="24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92" applyNumberFormat="0" applyFill="0" applyAlignment="0" applyProtection="0"/>
    <xf numFmtId="0" fontId="65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4" fillId="0" borderId="0"/>
    <xf numFmtId="0" fontId="76" fillId="0" borderId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76" fillId="0" borderId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2" fillId="20" borderId="191" applyNumberFormat="0" applyAlignment="0" applyProtection="0"/>
    <xf numFmtId="0" fontId="52" fillId="20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59" fillId="7" borderId="189" applyNumberFormat="0" applyAlignment="0" applyProtection="0"/>
    <xf numFmtId="0" fontId="24" fillId="23" borderId="190" applyNumberFormat="0" applyFont="0" applyAlignment="0" applyProtection="0"/>
    <xf numFmtId="0" fontId="62" fillId="20" borderId="191" applyNumberFormat="0" applyAlignment="0" applyProtection="0"/>
    <xf numFmtId="0" fontId="64" fillId="0" borderId="192" applyNumberFormat="0" applyFill="0" applyAlignment="0" applyProtection="0"/>
    <xf numFmtId="0" fontId="24" fillId="23" borderId="190" applyNumberFormat="0" applyFont="0" applyAlignment="0" applyProtection="0"/>
    <xf numFmtId="0" fontId="52" fillId="20" borderId="189" applyNumberFormat="0" applyAlignment="0" applyProtection="0"/>
    <xf numFmtId="0" fontId="59" fillId="7" borderId="189" applyNumberFormat="0" applyAlignment="0" applyProtection="0"/>
    <xf numFmtId="0" fontId="64" fillId="0" borderId="192" applyNumberFormat="0" applyFill="0" applyAlignment="0" applyProtection="0"/>
    <xf numFmtId="0" fontId="52" fillId="20" borderId="189" applyNumberFormat="0" applyAlignment="0" applyProtection="0"/>
    <xf numFmtId="0" fontId="52" fillId="20" borderId="189" applyNumberFormat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64" fillId="0" borderId="192" applyNumberFormat="0" applyFill="0" applyAlignment="0" applyProtection="0"/>
    <xf numFmtId="0" fontId="64" fillId="0" borderId="192" applyNumberFormat="0" applyFill="0" applyAlignment="0" applyProtection="0"/>
    <xf numFmtId="0" fontId="62" fillId="20" borderId="191" applyNumberFormat="0" applyAlignment="0" applyProtection="0"/>
    <xf numFmtId="0" fontId="24" fillId="23" borderId="190" applyNumberFormat="0" applyFont="0" applyAlignment="0" applyProtection="0"/>
    <xf numFmtId="0" fontId="59" fillId="7" borderId="189" applyNumberFormat="0" applyAlignment="0" applyProtection="0"/>
    <xf numFmtId="0" fontId="52" fillId="20" borderId="189" applyNumberFormat="0" applyAlignment="0" applyProtection="0"/>
    <xf numFmtId="0" fontId="76" fillId="0" borderId="0"/>
    <xf numFmtId="0" fontId="24" fillId="0" borderId="0"/>
    <xf numFmtId="0" fontId="24" fillId="0" borderId="0"/>
    <xf numFmtId="0" fontId="24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2" fillId="20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11" fillId="0" borderId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2" fillId="20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2" fillId="20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11" fillId="0" borderId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2" fillId="20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11" fillId="0" borderId="0"/>
    <xf numFmtId="0" fontId="62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11" fillId="0" borderId="0"/>
    <xf numFmtId="0" fontId="62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2" fillId="20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11" fillId="0" borderId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2" fillId="20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2" fillId="20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11" fillId="0" borderId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0" fontId="52" fillId="20" borderId="193" applyNumberFormat="0" applyAlignment="0" applyProtection="0"/>
    <xf numFmtId="0" fontId="52" fillId="20" borderId="193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11" fillId="0" borderId="0"/>
    <xf numFmtId="0" fontId="62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11" fillId="0" borderId="0"/>
    <xf numFmtId="0" fontId="62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11" fillId="0" borderId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2" fillId="20" borderId="195" applyNumberFormat="0" applyAlignment="0" applyProtection="0"/>
    <xf numFmtId="0" fontId="52" fillId="20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59" fillId="7" borderId="193" applyNumberFormat="0" applyAlignment="0" applyProtection="0"/>
    <xf numFmtId="0" fontId="24" fillId="23" borderId="194" applyNumberFormat="0" applyFont="0" applyAlignment="0" applyProtection="0"/>
    <xf numFmtId="0" fontId="62" fillId="20" borderId="195" applyNumberFormat="0" applyAlignment="0" applyProtection="0"/>
    <xf numFmtId="0" fontId="64" fillId="0" borderId="196" applyNumberFormat="0" applyFill="0" applyAlignment="0" applyProtection="0"/>
    <xf numFmtId="0" fontId="24" fillId="23" borderId="194" applyNumberFormat="0" applyFont="0" applyAlignment="0" applyProtection="0"/>
    <xf numFmtId="0" fontId="52" fillId="20" borderId="193" applyNumberFormat="0" applyAlignment="0" applyProtection="0"/>
    <xf numFmtId="0" fontId="59" fillId="7" borderId="193" applyNumberFormat="0" applyAlignment="0" applyProtection="0"/>
    <xf numFmtId="0" fontId="64" fillId="0" borderId="196" applyNumberFormat="0" applyFill="0" applyAlignment="0" applyProtection="0"/>
    <xf numFmtId="0" fontId="52" fillId="20" borderId="193" applyNumberFormat="0" applyAlignment="0" applyProtection="0"/>
    <xf numFmtId="0" fontId="52" fillId="20" borderId="193" applyNumberFormat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64" fillId="0" borderId="196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4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0" fontId="24" fillId="0" borderId="0"/>
    <xf numFmtId="0" fontId="52" fillId="20" borderId="206" applyNumberFormat="0" applyAlignment="0" applyProtection="0"/>
    <xf numFmtId="0" fontId="59" fillId="7" borderId="206" applyNumberFormat="0" applyAlignment="0" applyProtection="0"/>
    <xf numFmtId="0" fontId="24" fillId="23" borderId="207" applyNumberFormat="0" applyFont="0" applyAlignment="0" applyProtection="0"/>
    <xf numFmtId="0" fontId="62" fillId="20" borderId="208" applyNumberFormat="0" applyAlignment="0" applyProtection="0"/>
    <xf numFmtId="0" fontId="64" fillId="0" borderId="209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" fillId="0" borderId="0"/>
    <xf numFmtId="43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39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17" fillId="0" borderId="0" applyNumberFormat="0" applyFill="0" applyBorder="0" applyAlignment="0" applyProtection="0"/>
    <xf numFmtId="0" fontId="1" fillId="0" borderId="0"/>
    <xf numFmtId="0" fontId="39" fillId="0" borderId="0"/>
  </cellStyleXfs>
  <cellXfs count="2276">
    <xf numFmtId="0" fontId="0" fillId="0" borderId="0" xfId="0"/>
    <xf numFmtId="0" fontId="24" fillId="0" borderId="24" xfId="53" applyFont="1" applyFill="1" applyBorder="1" applyProtection="1"/>
    <xf numFmtId="0" fontId="24" fillId="0" borderId="221" xfId="53" applyFont="1" applyFill="1" applyBorder="1" applyProtection="1"/>
    <xf numFmtId="6" fontId="24" fillId="0" borderId="199" xfId="54" applyNumberFormat="1" applyFont="1" applyFill="1" applyBorder="1" applyAlignment="1" applyProtection="1">
      <alignment horizontal="right"/>
    </xf>
    <xf numFmtId="6" fontId="24" fillId="33" borderId="199" xfId="54" applyNumberFormat="1" applyFont="1" applyFill="1" applyBorder="1" applyAlignment="1" applyProtection="1">
      <alignment horizontal="right"/>
    </xf>
    <xf numFmtId="6" fontId="24" fillId="0" borderId="198" xfId="54" applyNumberFormat="1" applyFont="1" applyFill="1" applyBorder="1" applyAlignment="1" applyProtection="1">
      <alignment horizontal="right"/>
    </xf>
    <xf numFmtId="0" fontId="24" fillId="0" borderId="238" xfId="53" applyFont="1" applyFill="1" applyBorder="1" applyProtection="1"/>
    <xf numFmtId="0" fontId="24" fillId="0" borderId="239" xfId="53" applyFont="1" applyFill="1" applyBorder="1" applyProtection="1"/>
    <xf numFmtId="6" fontId="24" fillId="0" borderId="240" xfId="54" applyNumberFormat="1" applyFont="1" applyFill="1" applyBorder="1" applyAlignment="1" applyProtection="1">
      <alignment horizontal="right"/>
    </xf>
    <xf numFmtId="6" fontId="24" fillId="33" borderId="240" xfId="54" applyNumberFormat="1" applyFont="1" applyFill="1" applyBorder="1" applyAlignment="1" applyProtection="1">
      <alignment horizontal="right"/>
    </xf>
    <xf numFmtId="0" fontId="24" fillId="0" borderId="241" xfId="53" applyFont="1" applyFill="1" applyBorder="1" applyProtection="1"/>
    <xf numFmtId="0" fontId="24" fillId="0" borderId="242" xfId="53" applyFont="1" applyFill="1" applyBorder="1" applyProtection="1"/>
    <xf numFmtId="6" fontId="24" fillId="0" borderId="243" xfId="54" applyNumberFormat="1" applyFont="1" applyFill="1" applyBorder="1" applyAlignment="1" applyProtection="1">
      <alignment horizontal="right"/>
    </xf>
    <xf numFmtId="6" fontId="24" fillId="33" borderId="243" xfId="54" applyNumberFormat="1" applyFont="1" applyFill="1" applyBorder="1" applyAlignment="1" applyProtection="1">
      <alignment horizontal="right"/>
    </xf>
    <xf numFmtId="6" fontId="24" fillId="31" borderId="243" xfId="54" applyNumberFormat="1" applyFont="1" applyFill="1" applyBorder="1" applyAlignment="1" applyProtection="1">
      <alignment horizontal="right"/>
    </xf>
    <xf numFmtId="6" fontId="24" fillId="31" borderId="240" xfId="54" applyNumberFormat="1" applyFont="1" applyFill="1" applyBorder="1" applyAlignment="1" applyProtection="1">
      <alignment horizontal="right"/>
    </xf>
    <xf numFmtId="6" fontId="24" fillId="31" borderId="199" xfId="54" applyNumberFormat="1" applyFont="1" applyFill="1" applyBorder="1" applyAlignment="1" applyProtection="1">
      <alignment horizontal="right"/>
    </xf>
    <xf numFmtId="6" fontId="24" fillId="34" borderId="243" xfId="54" applyNumberFormat="1" applyFont="1" applyFill="1" applyBorder="1" applyAlignment="1" applyProtection="1">
      <alignment horizontal="right"/>
    </xf>
    <xf numFmtId="6" fontId="24" fillId="34" borderId="240" xfId="54" applyNumberFormat="1" applyFont="1" applyFill="1" applyBorder="1" applyAlignment="1" applyProtection="1">
      <alignment horizontal="right"/>
    </xf>
    <xf numFmtId="6" fontId="24" fillId="34" borderId="199" xfId="54" applyNumberFormat="1" applyFont="1" applyFill="1" applyBorder="1" applyAlignment="1" applyProtection="1">
      <alignment horizontal="right"/>
    </xf>
    <xf numFmtId="6" fontId="24" fillId="34" borderId="198" xfId="54" applyNumberFormat="1" applyFont="1" applyFill="1" applyBorder="1" applyAlignment="1" applyProtection="1">
      <alignment horizontal="right"/>
    </xf>
    <xf numFmtId="6" fontId="24" fillId="34" borderId="236" xfId="54" applyNumberFormat="1" applyFont="1" applyFill="1" applyBorder="1" applyAlignment="1" applyProtection="1">
      <alignment horizontal="right"/>
    </xf>
    <xf numFmtId="6" fontId="24" fillId="34" borderId="237" xfId="54" applyNumberFormat="1" applyFont="1" applyFill="1" applyBorder="1" applyAlignment="1" applyProtection="1">
      <alignment horizontal="right"/>
    </xf>
    <xf numFmtId="0" fontId="0" fillId="0" borderId="0" xfId="0" applyProtection="1"/>
    <xf numFmtId="9" fontId="30" fillId="26" borderId="15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0" borderId="0" xfId="0" applyBorder="1" applyProtection="1"/>
    <xf numFmtId="0" fontId="0" fillId="0" borderId="0" xfId="0" applyBorder="1" applyAlignment="1" applyProtection="1">
      <alignment vertical="center"/>
    </xf>
    <xf numFmtId="0" fontId="27" fillId="0" borderId="0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35" fillId="45" borderId="212" xfId="0" applyFont="1" applyFill="1" applyBorder="1" applyAlignment="1" applyProtection="1">
      <alignment horizontal="center" vertical="center" wrapText="1"/>
    </xf>
    <xf numFmtId="0" fontId="35" fillId="44" borderId="212" xfId="0" applyFont="1" applyFill="1" applyBorder="1" applyAlignment="1" applyProtection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/>
    </xf>
    <xf numFmtId="6" fontId="44" fillId="0" borderId="0" xfId="0" applyNumberFormat="1" applyFont="1" applyFill="1" applyBorder="1" applyAlignment="1" applyProtection="1">
      <alignment horizontal="center" vertical="center" wrapText="1"/>
    </xf>
    <xf numFmtId="0" fontId="24" fillId="0" borderId="0" xfId="0" applyFont="1" applyProtection="1"/>
    <xf numFmtId="0" fontId="26" fillId="0" borderId="0" xfId="0" applyFont="1" applyProtection="1"/>
    <xf numFmtId="0" fontId="24" fillId="0" borderId="0" xfId="65" applyProtection="1"/>
    <xf numFmtId="0" fontId="24" fillId="0" borderId="0" xfId="65" applyBorder="1" applyProtection="1"/>
    <xf numFmtId="0" fontId="24" fillId="0" borderId="0" xfId="65" applyFont="1" applyProtection="1"/>
    <xf numFmtId="0" fontId="24" fillId="0" borderId="0" xfId="65" applyFont="1" applyAlignment="1" applyProtection="1">
      <alignment horizontal="center"/>
    </xf>
    <xf numFmtId="0" fontId="35" fillId="33" borderId="184" xfId="0" applyFont="1" applyFill="1" applyBorder="1" applyAlignment="1" applyProtection="1">
      <alignment horizontal="center" vertical="center" wrapText="1"/>
    </xf>
    <xf numFmtId="0" fontId="35" fillId="34" borderId="41" xfId="0" applyFont="1" applyFill="1" applyBorder="1" applyAlignment="1" applyProtection="1">
      <alignment horizontal="center" vertical="center" wrapText="1"/>
    </xf>
    <xf numFmtId="49" fontId="45" fillId="30" borderId="197" xfId="53" applyNumberFormat="1" applyFont="1" applyFill="1" applyBorder="1" applyAlignment="1" applyProtection="1">
      <alignment horizontal="center" vertical="center" wrapText="1"/>
    </xf>
    <xf numFmtId="49" fontId="45" fillId="30" borderId="14" xfId="53" applyNumberFormat="1" applyFont="1" applyFill="1" applyBorder="1" applyAlignment="1" applyProtection="1">
      <alignment horizontal="center" vertical="center" wrapText="1"/>
    </xf>
    <xf numFmtId="49" fontId="45" fillId="30" borderId="31" xfId="53" applyNumberFormat="1" applyFont="1" applyFill="1" applyBorder="1" applyAlignment="1" applyProtection="1">
      <alignment horizontal="center" vertical="center" wrapText="1"/>
    </xf>
    <xf numFmtId="10" fontId="35" fillId="30" borderId="213" xfId="49" applyNumberFormat="1" applyFont="1" applyFill="1" applyBorder="1" applyAlignment="1" applyProtection="1">
      <alignment horizontal="center" vertical="center" wrapText="1"/>
    </xf>
    <xf numFmtId="6" fontId="35" fillId="30" borderId="213" xfId="49" applyNumberFormat="1" applyFont="1" applyFill="1" applyBorder="1" applyAlignment="1" applyProtection="1">
      <alignment horizontal="center" vertical="center" wrapText="1"/>
    </xf>
    <xf numFmtId="0" fontId="24" fillId="0" borderId="0" xfId="0" applyFont="1" applyAlignment="1" applyProtection="1">
      <alignment vertical="center"/>
    </xf>
    <xf numFmtId="6" fontId="24" fillId="0" borderId="237" xfId="0" applyNumberFormat="1" applyFont="1" applyBorder="1" applyAlignment="1" applyProtection="1">
      <alignment vertical="center"/>
    </xf>
    <xf numFmtId="6" fontId="24" fillId="34" borderId="237" xfId="0" applyNumberFormat="1" applyFont="1" applyFill="1" applyBorder="1" applyAlignment="1" applyProtection="1">
      <alignment vertical="center"/>
    </xf>
    <xf numFmtId="6" fontId="24" fillId="0" borderId="237" xfId="0" applyNumberFormat="1" applyFont="1" applyFill="1" applyBorder="1" applyAlignment="1" applyProtection="1">
      <alignment vertical="center"/>
    </xf>
    <xf numFmtId="6" fontId="24" fillId="33" borderId="237" xfId="0" applyNumberFormat="1" applyFont="1" applyFill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4" fillId="0" borderId="238" xfId="65" applyFont="1" applyFill="1" applyBorder="1" applyAlignment="1" applyProtection="1">
      <alignment horizontal="center" vertical="center"/>
    </xf>
    <xf numFmtId="0" fontId="24" fillId="0" borderId="248" xfId="65" applyNumberFormat="1" applyFont="1" applyFill="1" applyBorder="1" applyAlignment="1" applyProtection="1">
      <alignment horizontal="center" vertical="center"/>
    </xf>
    <xf numFmtId="3" fontId="25" fillId="0" borderId="237" xfId="0" applyNumberFormat="1" applyFont="1" applyBorder="1" applyAlignment="1" applyProtection="1">
      <alignment horizontal="center" vertical="center"/>
    </xf>
    <xf numFmtId="3" fontId="25" fillId="0" borderId="255" xfId="0" applyNumberFormat="1" applyFont="1" applyBorder="1" applyAlignment="1" applyProtection="1">
      <alignment vertical="center"/>
    </xf>
    <xf numFmtId="166" fontId="25" fillId="0" borderId="237" xfId="0" applyNumberFormat="1" applyFont="1" applyBorder="1" applyAlignment="1" applyProtection="1">
      <alignment vertical="center"/>
    </xf>
    <xf numFmtId="10" fontId="25" fillId="0" borderId="237" xfId="48" applyNumberFormat="1" applyFont="1" applyFill="1" applyBorder="1" applyAlignment="1" applyProtection="1">
      <alignment vertical="center"/>
    </xf>
    <xf numFmtId="6" fontId="25" fillId="0" borderId="237" xfId="32" applyNumberFormat="1" applyFont="1" applyFill="1" applyBorder="1" applyAlignment="1" applyProtection="1">
      <alignment vertical="center"/>
    </xf>
    <xf numFmtId="2" fontId="39" fillId="0" borderId="237" xfId="45" applyNumberFormat="1" applyFont="1" applyFill="1" applyBorder="1" applyAlignment="1" applyProtection="1">
      <alignment horizontal="right" vertical="center" wrapText="1"/>
    </xf>
    <xf numFmtId="166" fontId="39" fillId="0" borderId="237" xfId="45" applyNumberFormat="1" applyFont="1" applyFill="1" applyBorder="1" applyAlignment="1" applyProtection="1">
      <alignment horizontal="right" vertical="center" wrapText="1"/>
    </xf>
    <xf numFmtId="0" fontId="39" fillId="0" borderId="237" xfId="45" applyFont="1" applyFill="1" applyBorder="1" applyAlignment="1" applyProtection="1">
      <alignment horizontal="right" vertical="center" wrapText="1"/>
    </xf>
    <xf numFmtId="1" fontId="39" fillId="0" borderId="237" xfId="45" applyNumberFormat="1" applyFont="1" applyFill="1" applyBorder="1" applyAlignment="1" applyProtection="1">
      <alignment horizontal="right" vertical="center" wrapText="1"/>
    </xf>
    <xf numFmtId="2" fontId="25" fillId="0" borderId="237" xfId="0" applyNumberFormat="1" applyFont="1" applyBorder="1" applyAlignment="1" applyProtection="1">
      <alignment vertical="center"/>
    </xf>
    <xf numFmtId="4" fontId="25" fillId="0" borderId="237" xfId="28" applyNumberFormat="1" applyFont="1" applyBorder="1" applyAlignment="1" applyProtection="1">
      <alignment vertical="center"/>
    </xf>
    <xf numFmtId="4" fontId="25" fillId="0" borderId="255" xfId="28" applyNumberFormat="1" applyFont="1" applyBorder="1" applyAlignment="1" applyProtection="1">
      <alignment vertical="center"/>
    </xf>
    <xf numFmtId="40" fontId="25" fillId="0" borderId="237" xfId="0" applyNumberFormat="1" applyFont="1" applyFill="1" applyBorder="1" applyAlignment="1" applyProtection="1">
      <alignment vertical="center"/>
    </xf>
    <xf numFmtId="166" fontId="25" fillId="0" borderId="237" xfId="0" applyNumberFormat="1" applyFont="1" applyFill="1" applyBorder="1" applyAlignment="1" applyProtection="1">
      <alignment vertical="center"/>
    </xf>
    <xf numFmtId="10" fontId="25" fillId="0" borderId="237" xfId="0" applyNumberFormat="1" applyFont="1" applyFill="1" applyBorder="1" applyAlignment="1" applyProtection="1">
      <alignment vertical="center"/>
    </xf>
    <xf numFmtId="6" fontId="25" fillId="0" borderId="237" xfId="0" applyNumberFormat="1" applyFont="1" applyFill="1" applyBorder="1" applyAlignment="1" applyProtection="1">
      <alignment vertical="center"/>
    </xf>
    <xf numFmtId="168" fontId="25" fillId="0" borderId="237" xfId="48" applyNumberFormat="1" applyFont="1" applyFill="1" applyBorder="1" applyAlignment="1" applyProtection="1">
      <alignment vertical="center"/>
    </xf>
    <xf numFmtId="10" fontId="25" fillId="31" borderId="237" xfId="0" applyNumberFormat="1" applyFont="1" applyFill="1" applyBorder="1" applyAlignment="1" applyProtection="1">
      <alignment vertical="center"/>
    </xf>
    <xf numFmtId="166" fontId="25" fillId="31" borderId="237" xfId="0" applyNumberFormat="1" applyFont="1" applyFill="1" applyBorder="1" applyAlignment="1" applyProtection="1">
      <alignment vertical="center"/>
    </xf>
    <xf numFmtId="3" fontId="25" fillId="0" borderId="13" xfId="0" applyNumberFormat="1" applyFont="1" applyBorder="1" applyAlignment="1" applyProtection="1">
      <alignment horizontal="center" vertical="center"/>
    </xf>
    <xf numFmtId="3" fontId="25" fillId="0" borderId="17" xfId="0" applyNumberFormat="1" applyFont="1" applyBorder="1" applyAlignment="1" applyProtection="1">
      <alignment vertical="center"/>
    </xf>
    <xf numFmtId="166" fontId="25" fillId="0" borderId="13" xfId="0" applyNumberFormat="1" applyFont="1" applyBorder="1" applyAlignment="1" applyProtection="1">
      <alignment vertical="center"/>
    </xf>
    <xf numFmtId="10" fontId="25" fillId="0" borderId="13" xfId="48" applyNumberFormat="1" applyFont="1" applyFill="1" applyBorder="1" applyAlignment="1" applyProtection="1">
      <alignment vertical="center"/>
    </xf>
    <xf numFmtId="6" fontId="25" fillId="0" borderId="13" xfId="32" applyNumberFormat="1" applyFont="1" applyFill="1" applyBorder="1" applyAlignment="1" applyProtection="1">
      <alignment vertical="center"/>
    </xf>
    <xf numFmtId="2" fontId="39" fillId="0" borderId="13" xfId="45" applyNumberFormat="1" applyFont="1" applyFill="1" applyBorder="1" applyAlignment="1" applyProtection="1">
      <alignment horizontal="right" vertical="center" wrapText="1"/>
    </xf>
    <xf numFmtId="166" fontId="39" fillId="0" borderId="13" xfId="45" applyNumberFormat="1" applyFont="1" applyFill="1" applyBorder="1" applyAlignment="1" applyProtection="1">
      <alignment horizontal="right" vertical="center" wrapText="1"/>
    </xf>
    <xf numFmtId="0" fontId="39" fillId="0" borderId="13" xfId="45" applyFont="1" applyFill="1" applyBorder="1" applyAlignment="1" applyProtection="1">
      <alignment horizontal="right" vertical="center" wrapText="1"/>
    </xf>
    <xf numFmtId="2" fontId="25" fillId="0" borderId="13" xfId="0" applyNumberFormat="1" applyFont="1" applyBorder="1" applyAlignment="1" applyProtection="1">
      <alignment vertical="center"/>
    </xf>
    <xf numFmtId="4" fontId="25" fillId="0" borderId="13" xfId="28" applyNumberFormat="1" applyFont="1" applyBorder="1" applyAlignment="1" applyProtection="1">
      <alignment vertical="center"/>
    </xf>
    <xf numFmtId="4" fontId="25" fillId="0" borderId="17" xfId="28" applyNumberFormat="1" applyFont="1" applyBorder="1" applyAlignment="1" applyProtection="1">
      <alignment vertical="center"/>
    </xf>
    <xf numFmtId="40" fontId="25" fillId="0" borderId="13" xfId="0" applyNumberFormat="1" applyFont="1" applyFill="1" applyBorder="1" applyAlignment="1" applyProtection="1">
      <alignment vertical="center"/>
    </xf>
    <xf numFmtId="166" fontId="25" fillId="0" borderId="13" xfId="0" applyNumberFormat="1" applyFont="1" applyFill="1" applyBorder="1" applyAlignment="1" applyProtection="1">
      <alignment vertical="center"/>
    </xf>
    <xf numFmtId="10" fontId="25" fillId="0" borderId="13" xfId="0" applyNumberFormat="1" applyFont="1" applyFill="1" applyBorder="1" applyAlignment="1" applyProtection="1">
      <alignment vertical="center"/>
    </xf>
    <xf numFmtId="6" fontId="25" fillId="0" borderId="13" xfId="0" applyNumberFormat="1" applyFont="1" applyFill="1" applyBorder="1" applyAlignment="1" applyProtection="1">
      <alignment vertical="center"/>
    </xf>
    <xf numFmtId="168" fontId="25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horizontal="center" vertical="center"/>
    </xf>
    <xf numFmtId="3" fontId="25" fillId="0" borderId="16" xfId="0" applyNumberFormat="1" applyFont="1" applyFill="1" applyBorder="1" applyAlignment="1" applyProtection="1">
      <alignment vertical="center"/>
    </xf>
    <xf numFmtId="166" fontId="25" fillId="0" borderId="11" xfId="0" applyNumberFormat="1" applyFont="1" applyFill="1" applyBorder="1" applyAlignment="1" applyProtection="1">
      <alignment vertical="center"/>
    </xf>
    <xf numFmtId="166" fontId="25" fillId="0" borderId="16" xfId="0" applyNumberFormat="1" applyFont="1" applyFill="1" applyBorder="1" applyAlignment="1" applyProtection="1">
      <alignment vertical="center"/>
    </xf>
    <xf numFmtId="10" fontId="25" fillId="0" borderId="16" xfId="48" applyNumberFormat="1" applyFont="1" applyFill="1" applyBorder="1" applyAlignment="1" applyProtection="1">
      <alignment vertical="center"/>
    </xf>
    <xf numFmtId="6" fontId="25" fillId="0" borderId="11" xfId="32" applyNumberFormat="1" applyFont="1" applyFill="1" applyBorder="1" applyAlignment="1" applyProtection="1">
      <alignment vertical="center"/>
    </xf>
    <xf numFmtId="2" fontId="25" fillId="0" borderId="11" xfId="0" applyNumberFormat="1" applyFont="1" applyFill="1" applyBorder="1" applyAlignment="1" applyProtection="1">
      <alignment vertical="center"/>
    </xf>
    <xf numFmtId="1" fontId="25" fillId="0" borderId="11" xfId="0" applyNumberFormat="1" applyFont="1" applyFill="1" applyBorder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vertical="center"/>
    </xf>
    <xf numFmtId="166" fontId="25" fillId="29" borderId="11" xfId="0" applyNumberFormat="1" applyFont="1" applyFill="1" applyBorder="1" applyAlignment="1" applyProtection="1">
      <alignment vertical="center"/>
    </xf>
    <xf numFmtId="4" fontId="25" fillId="29" borderId="11" xfId="28" applyNumberFormat="1" applyFont="1" applyFill="1" applyBorder="1" applyAlignment="1" applyProtection="1">
      <alignment vertical="center"/>
    </xf>
    <xf numFmtId="4" fontId="25" fillId="29" borderId="16" xfId="28" applyNumberFormat="1" applyFont="1" applyFill="1" applyBorder="1" applyAlignment="1" applyProtection="1">
      <alignment vertical="center"/>
    </xf>
    <xf numFmtId="40" fontId="25" fillId="29" borderId="11" xfId="0" applyNumberFormat="1" applyFont="1" applyFill="1" applyBorder="1" applyAlignment="1" applyProtection="1">
      <alignment vertical="center"/>
    </xf>
    <xf numFmtId="10" fontId="25" fillId="0" borderId="11" xfId="0" applyNumberFormat="1" applyFont="1" applyFill="1" applyBorder="1" applyAlignment="1" applyProtection="1">
      <alignment vertical="center"/>
    </xf>
    <xf numFmtId="6" fontId="25" fillId="0" borderId="11" xfId="0" applyNumberFormat="1" applyFont="1" applyFill="1" applyBorder="1" applyAlignment="1" applyProtection="1">
      <alignment vertical="center"/>
    </xf>
    <xf numFmtId="168" fontId="25" fillId="0" borderId="11" xfId="48" applyNumberFormat="1" applyFont="1" applyFill="1" applyBorder="1" applyAlignment="1" applyProtection="1">
      <alignment vertical="center"/>
    </xf>
    <xf numFmtId="10" fontId="25" fillId="0" borderId="11" xfId="48" applyNumberFormat="1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77" fillId="0" borderId="0" xfId="47823" applyFont="1" applyProtection="1"/>
    <xf numFmtId="0" fontId="26" fillId="27" borderId="262" xfId="65" applyFont="1" applyFill="1" applyBorder="1" applyAlignment="1" applyProtection="1">
      <alignment horizontal="left" vertical="center"/>
    </xf>
    <xf numFmtId="6" fontId="24" fillId="33" borderId="248" xfId="253" applyNumberFormat="1" applyFont="1" applyFill="1" applyBorder="1" applyAlignment="1" applyProtection="1">
      <alignment vertical="center"/>
    </xf>
    <xf numFmtId="0" fontId="26" fillId="0" borderId="0" xfId="65" applyFont="1" applyProtection="1"/>
    <xf numFmtId="6" fontId="26" fillId="34" borderId="274" xfId="54" applyNumberFormat="1" applyFont="1" applyFill="1" applyBorder="1" applyAlignment="1" applyProtection="1">
      <alignment horizontal="right"/>
    </xf>
    <xf numFmtId="6" fontId="26" fillId="0" borderId="230" xfId="54" applyNumberFormat="1" applyFont="1" applyFill="1" applyBorder="1" applyAlignment="1" applyProtection="1">
      <alignment horizontal="right"/>
    </xf>
    <xf numFmtId="0" fontId="24" fillId="0" borderId="0" xfId="0" applyFont="1" applyAlignment="1" applyProtection="1">
      <alignment horizontal="right" vertical="center"/>
    </xf>
    <xf numFmtId="38" fontId="24" fillId="31" borderId="242" xfId="54" applyNumberFormat="1" applyFont="1" applyFill="1" applyBorder="1" applyAlignment="1" applyProtection="1">
      <alignment horizontal="right"/>
    </xf>
    <xf numFmtId="38" fontId="24" fillId="31" borderId="239" xfId="54" applyNumberFormat="1" applyFont="1" applyFill="1" applyBorder="1" applyAlignment="1" applyProtection="1">
      <alignment horizontal="right"/>
    </xf>
    <xf numFmtId="38" fontId="24" fillId="31" borderId="221" xfId="54" applyNumberFormat="1" applyFont="1" applyFill="1" applyBorder="1" applyAlignment="1" applyProtection="1">
      <alignment horizontal="right"/>
    </xf>
    <xf numFmtId="3" fontId="24" fillId="0" borderId="248" xfId="65" applyNumberFormat="1" applyFont="1" applyFill="1" applyBorder="1" applyAlignment="1" applyProtection="1">
      <alignment horizontal="left" vertical="center"/>
    </xf>
    <xf numFmtId="0" fontId="78" fillId="24" borderId="10" xfId="0" applyFont="1" applyFill="1" applyBorder="1" applyAlignment="1" applyProtection="1">
      <alignment horizontal="center" vertical="center" wrapText="1"/>
    </xf>
    <xf numFmtId="6" fontId="26" fillId="31" borderId="230" xfId="54" applyNumberFormat="1" applyFont="1" applyFill="1" applyBorder="1" applyAlignment="1" applyProtection="1">
      <alignment horizontal="right"/>
    </xf>
    <xf numFmtId="1" fontId="24" fillId="25" borderId="198" xfId="53" applyNumberFormat="1" applyFont="1" applyFill="1" applyBorder="1" applyAlignment="1" applyProtection="1">
      <alignment horizontal="center"/>
    </xf>
    <xf numFmtId="1" fontId="26" fillId="25" borderId="198" xfId="53" applyNumberFormat="1" applyFont="1" applyFill="1" applyBorder="1" applyAlignment="1" applyProtection="1">
      <alignment horizontal="center"/>
    </xf>
    <xf numFmtId="1" fontId="30" fillId="25" borderId="198" xfId="53" quotePrefix="1" applyNumberFormat="1" applyFont="1" applyFill="1" applyBorder="1" applyAlignment="1" applyProtection="1">
      <alignment horizontal="center"/>
    </xf>
    <xf numFmtId="38" fontId="24" fillId="0" borderId="242" xfId="54" applyNumberFormat="1" applyFont="1" applyFill="1" applyBorder="1" applyAlignment="1" applyProtection="1">
      <alignment horizontal="right"/>
    </xf>
    <xf numFmtId="38" fontId="24" fillId="0" borderId="239" xfId="54" applyNumberFormat="1" applyFont="1" applyFill="1" applyBorder="1" applyAlignment="1" applyProtection="1">
      <alignment horizontal="right"/>
    </xf>
    <xf numFmtId="38" fontId="24" fillId="0" borderId="221" xfId="54" applyNumberFormat="1" applyFont="1" applyFill="1" applyBorder="1" applyAlignment="1" applyProtection="1">
      <alignment horizontal="right"/>
    </xf>
    <xf numFmtId="38" fontId="26" fillId="31" borderId="277" xfId="54" applyNumberFormat="1" applyFont="1" applyFill="1" applyBorder="1" applyAlignment="1" applyProtection="1">
      <alignment horizontal="right"/>
    </xf>
    <xf numFmtId="6" fontId="26" fillId="34" borderId="230" xfId="54" applyNumberFormat="1" applyFont="1" applyFill="1" applyBorder="1" applyAlignment="1" applyProtection="1">
      <alignment horizontal="right"/>
    </xf>
    <xf numFmtId="6" fontId="26" fillId="33" borderId="230" xfId="54" applyNumberFormat="1" applyFont="1" applyFill="1" applyBorder="1" applyAlignment="1" applyProtection="1">
      <alignment horizontal="right"/>
    </xf>
    <xf numFmtId="0" fontId="24" fillId="0" borderId="236" xfId="53" applyFont="1" applyFill="1" applyBorder="1" applyProtection="1"/>
    <xf numFmtId="38" fontId="24" fillId="31" borderId="236" xfId="54" applyNumberFormat="1" applyFont="1" applyFill="1" applyBorder="1" applyAlignment="1" applyProtection="1">
      <alignment horizontal="right"/>
    </xf>
    <xf numFmtId="0" fontId="24" fillId="0" borderId="242" xfId="53" applyFont="1" applyFill="1" applyBorder="1" applyAlignment="1" applyProtection="1">
      <alignment vertical="center"/>
    </xf>
    <xf numFmtId="38" fontId="24" fillId="31" borderId="242" xfId="54" applyNumberFormat="1" applyFont="1" applyFill="1" applyBorder="1" applyAlignment="1" applyProtection="1">
      <alignment horizontal="right" vertical="center"/>
    </xf>
    <xf numFmtId="6" fontId="24" fillId="0" borderId="243" xfId="54" applyNumberFormat="1" applyFont="1" applyFill="1" applyBorder="1" applyAlignment="1" applyProtection="1">
      <alignment horizontal="right" vertical="center"/>
    </xf>
    <xf numFmtId="6" fontId="24" fillId="31" borderId="243" xfId="54" applyNumberFormat="1" applyFont="1" applyFill="1" applyBorder="1" applyAlignment="1" applyProtection="1">
      <alignment horizontal="right" vertical="center"/>
    </xf>
    <xf numFmtId="38" fontId="24" fillId="0" borderId="242" xfId="54" applyNumberFormat="1" applyFont="1" applyFill="1" applyBorder="1" applyAlignment="1" applyProtection="1">
      <alignment horizontal="right" vertical="center"/>
    </xf>
    <xf numFmtId="6" fontId="24" fillId="34" borderId="243" xfId="54" applyNumberFormat="1" applyFont="1" applyFill="1" applyBorder="1" applyAlignment="1" applyProtection="1">
      <alignment horizontal="right" vertical="center"/>
    </xf>
    <xf numFmtId="6" fontId="24" fillId="33" borderId="243" xfId="54" applyNumberFormat="1" applyFont="1" applyFill="1" applyBorder="1" applyAlignment="1" applyProtection="1">
      <alignment horizontal="right" vertical="center"/>
    </xf>
    <xf numFmtId="6" fontId="24" fillId="34" borderId="236" xfId="54" applyNumberFormat="1" applyFont="1" applyFill="1" applyBorder="1" applyAlignment="1" applyProtection="1">
      <alignment horizontal="right" vertical="center"/>
    </xf>
    <xf numFmtId="6" fontId="24" fillId="0" borderId="256" xfId="53" applyNumberFormat="1" applyFont="1" applyFill="1" applyBorder="1" applyAlignment="1" applyProtection="1">
      <alignment horizontal="right" vertical="center"/>
    </xf>
    <xf numFmtId="6" fontId="24" fillId="44" borderId="242" xfId="53" applyNumberFormat="1" applyFont="1" applyFill="1" applyBorder="1" applyAlignment="1" applyProtection="1">
      <alignment horizontal="right" vertical="center"/>
    </xf>
    <xf numFmtId="6" fontId="24" fillId="0" borderId="242" xfId="53" applyNumberFormat="1" applyFont="1" applyFill="1" applyBorder="1" applyAlignment="1" applyProtection="1">
      <alignment horizontal="right" vertical="center"/>
    </xf>
    <xf numFmtId="6" fontId="24" fillId="33" borderId="242" xfId="53" applyNumberFormat="1" applyFont="1" applyFill="1" applyBorder="1" applyAlignment="1" applyProtection="1">
      <alignment horizontal="right" vertical="center"/>
    </xf>
    <xf numFmtId="6" fontId="24" fillId="31" borderId="242" xfId="53" applyNumberFormat="1" applyFont="1" applyFill="1" applyBorder="1" applyAlignment="1" applyProtection="1">
      <alignment horizontal="right" vertical="center"/>
    </xf>
    <xf numFmtId="0" fontId="24" fillId="0" borderId="241" xfId="53" applyFont="1" applyFill="1" applyBorder="1" applyAlignment="1" applyProtection="1">
      <alignment horizontal="center" vertical="center"/>
    </xf>
    <xf numFmtId="0" fontId="24" fillId="0" borderId="238" xfId="53" applyFont="1" applyFill="1" applyBorder="1" applyAlignment="1" applyProtection="1">
      <alignment horizontal="center" vertical="center"/>
    </xf>
    <xf numFmtId="0" fontId="24" fillId="0" borderId="24" xfId="53" applyFont="1" applyFill="1" applyBorder="1" applyAlignment="1" applyProtection="1">
      <alignment horizontal="center" vertical="center"/>
    </xf>
    <xf numFmtId="6" fontId="24" fillId="45" borderId="243" xfId="54" applyNumberFormat="1" applyFont="1" applyFill="1" applyBorder="1" applyAlignment="1" applyProtection="1">
      <alignment horizontal="right" vertical="center"/>
    </xf>
    <xf numFmtId="0" fontId="24" fillId="0" borderId="239" xfId="53" applyFont="1" applyFill="1" applyBorder="1" applyAlignment="1" applyProtection="1">
      <alignment vertical="center"/>
    </xf>
    <xf numFmtId="38" fontId="24" fillId="31" borderId="239" xfId="54" applyNumberFormat="1" applyFont="1" applyFill="1" applyBorder="1" applyAlignment="1" applyProtection="1">
      <alignment horizontal="right" vertical="center"/>
    </xf>
    <xf numFmtId="6" fontId="24" fillId="0" borderId="240" xfId="54" applyNumberFormat="1" applyFont="1" applyFill="1" applyBorder="1" applyAlignment="1" applyProtection="1">
      <alignment horizontal="right" vertical="center"/>
    </xf>
    <xf numFmtId="6" fontId="24" fillId="31" borderId="240" xfId="54" applyNumberFormat="1" applyFont="1" applyFill="1" applyBorder="1" applyAlignment="1" applyProtection="1">
      <alignment horizontal="right" vertical="center"/>
    </xf>
    <xf numFmtId="38" fontId="24" fillId="0" borderId="239" xfId="54" applyNumberFormat="1" applyFont="1" applyFill="1" applyBorder="1" applyAlignment="1" applyProtection="1">
      <alignment horizontal="right" vertical="center"/>
    </xf>
    <xf numFmtId="6" fontId="24" fillId="34" borderId="240" xfId="54" applyNumberFormat="1" applyFont="1" applyFill="1" applyBorder="1" applyAlignment="1" applyProtection="1">
      <alignment horizontal="right" vertical="center"/>
    </xf>
    <xf numFmtId="6" fontId="24" fillId="33" borderId="240" xfId="54" applyNumberFormat="1" applyFont="1" applyFill="1" applyBorder="1" applyAlignment="1" applyProtection="1">
      <alignment horizontal="right" vertical="center"/>
    </xf>
    <xf numFmtId="6" fontId="24" fillId="45" borderId="240" xfId="54" applyNumberFormat="1" applyFont="1" applyFill="1" applyBorder="1" applyAlignment="1" applyProtection="1">
      <alignment horizontal="right" vertical="center"/>
    </xf>
    <xf numFmtId="6" fontId="24" fillId="34" borderId="237" xfId="54" applyNumberFormat="1" applyFont="1" applyFill="1" applyBorder="1" applyAlignment="1" applyProtection="1">
      <alignment horizontal="right" vertical="center"/>
    </xf>
    <xf numFmtId="6" fontId="24" fillId="0" borderId="257" xfId="53" applyNumberFormat="1" applyFont="1" applyFill="1" applyBorder="1" applyAlignment="1" applyProtection="1">
      <alignment horizontal="right" vertical="center"/>
    </xf>
    <xf numFmtId="6" fontId="24" fillId="44" borderId="239" xfId="53" applyNumberFormat="1" applyFont="1" applyFill="1" applyBorder="1" applyAlignment="1" applyProtection="1">
      <alignment horizontal="right" vertical="center"/>
    </xf>
    <xf numFmtId="6" fontId="24" fillId="0" borderId="239" xfId="53" applyNumberFormat="1" applyFont="1" applyFill="1" applyBorder="1" applyAlignment="1" applyProtection="1">
      <alignment horizontal="right" vertical="center"/>
    </xf>
    <xf numFmtId="6" fontId="24" fillId="33" borderId="239" xfId="53" applyNumberFormat="1" applyFont="1" applyFill="1" applyBorder="1" applyAlignment="1" applyProtection="1">
      <alignment horizontal="right" vertical="center"/>
    </xf>
    <xf numFmtId="6" fontId="24" fillId="31" borderId="239" xfId="53" applyNumberFormat="1" applyFont="1" applyFill="1" applyBorder="1" applyAlignment="1" applyProtection="1">
      <alignment horizontal="right" vertical="center"/>
    </xf>
    <xf numFmtId="0" fontId="24" fillId="0" borderId="221" xfId="53" applyFont="1" applyFill="1" applyBorder="1" applyAlignment="1" applyProtection="1">
      <alignment vertical="center"/>
    </xf>
    <xf numFmtId="38" fontId="24" fillId="31" borderId="221" xfId="54" applyNumberFormat="1" applyFont="1" applyFill="1" applyBorder="1" applyAlignment="1" applyProtection="1">
      <alignment horizontal="right" vertical="center"/>
    </xf>
    <xf numFmtId="6" fontId="24" fillId="0" borderId="199" xfId="54" applyNumberFormat="1" applyFont="1" applyFill="1" applyBorder="1" applyAlignment="1" applyProtection="1">
      <alignment horizontal="right" vertical="center"/>
    </xf>
    <xf numFmtId="6" fontId="24" fillId="31" borderId="199" xfId="54" applyNumberFormat="1" applyFont="1" applyFill="1" applyBorder="1" applyAlignment="1" applyProtection="1">
      <alignment horizontal="right" vertical="center"/>
    </xf>
    <xf numFmtId="38" fontId="24" fillId="0" borderId="221" xfId="54" applyNumberFormat="1" applyFont="1" applyFill="1" applyBorder="1" applyAlignment="1" applyProtection="1">
      <alignment horizontal="right" vertical="center"/>
    </xf>
    <xf numFmtId="6" fontId="24" fillId="34" borderId="199" xfId="54" applyNumberFormat="1" applyFont="1" applyFill="1" applyBorder="1" applyAlignment="1" applyProtection="1">
      <alignment horizontal="right" vertical="center"/>
    </xf>
    <xf numFmtId="6" fontId="24" fillId="33" borderId="199" xfId="54" applyNumberFormat="1" applyFont="1" applyFill="1" applyBorder="1" applyAlignment="1" applyProtection="1">
      <alignment horizontal="right" vertical="center"/>
    </xf>
    <xf numFmtId="6" fontId="24" fillId="45" borderId="199" xfId="54" applyNumberFormat="1" applyFont="1" applyFill="1" applyBorder="1" applyAlignment="1" applyProtection="1">
      <alignment horizontal="right" vertical="center"/>
    </xf>
    <xf numFmtId="6" fontId="24" fillId="0" borderId="198" xfId="54" applyNumberFormat="1" applyFont="1" applyFill="1" applyBorder="1" applyAlignment="1" applyProtection="1">
      <alignment horizontal="right" vertical="center"/>
    </xf>
    <xf numFmtId="6" fontId="24" fillId="34" borderId="198" xfId="54" applyNumberFormat="1" applyFont="1" applyFill="1" applyBorder="1" applyAlignment="1" applyProtection="1">
      <alignment horizontal="right" vertical="center"/>
    </xf>
    <xf numFmtId="6" fontId="24" fillId="0" borderId="210" xfId="53" applyNumberFormat="1" applyFont="1" applyFill="1" applyBorder="1" applyAlignment="1" applyProtection="1">
      <alignment horizontal="right" vertical="center"/>
    </xf>
    <xf numFmtId="6" fontId="24" fillId="44" borderId="221" xfId="53" applyNumberFormat="1" applyFont="1" applyFill="1" applyBorder="1" applyAlignment="1" applyProtection="1">
      <alignment horizontal="right" vertical="center"/>
    </xf>
    <xf numFmtId="6" fontId="24" fillId="0" borderId="221" xfId="53" applyNumberFormat="1" applyFont="1" applyFill="1" applyBorder="1" applyAlignment="1" applyProtection="1">
      <alignment horizontal="right" vertical="center"/>
    </xf>
    <xf numFmtId="6" fontId="24" fillId="33" borderId="221" xfId="53" applyNumberFormat="1" applyFont="1" applyFill="1" applyBorder="1" applyAlignment="1" applyProtection="1">
      <alignment horizontal="right" vertical="center"/>
    </xf>
    <xf numFmtId="6" fontId="24" fillId="31" borderId="221" xfId="53" applyNumberFormat="1" applyFont="1" applyFill="1" applyBorder="1" applyAlignment="1" applyProtection="1">
      <alignment horizontal="right" vertical="center"/>
    </xf>
    <xf numFmtId="38" fontId="26" fillId="31" borderId="277" xfId="54" applyNumberFormat="1" applyFont="1" applyFill="1" applyBorder="1" applyAlignment="1" applyProtection="1">
      <alignment horizontal="right" vertical="center"/>
    </xf>
    <xf numFmtId="6" fontId="26" fillId="0" borderId="230" xfId="54" applyNumberFormat="1" applyFont="1" applyFill="1" applyBorder="1" applyAlignment="1" applyProtection="1">
      <alignment horizontal="right" vertical="center"/>
    </xf>
    <xf numFmtId="6" fontId="26" fillId="31" borderId="230" xfId="54" applyNumberFormat="1" applyFont="1" applyFill="1" applyBorder="1" applyAlignment="1" applyProtection="1">
      <alignment horizontal="right" vertical="center"/>
    </xf>
    <xf numFmtId="6" fontId="26" fillId="34" borderId="230" xfId="54" applyNumberFormat="1" applyFont="1" applyFill="1" applyBorder="1" applyAlignment="1" applyProtection="1">
      <alignment horizontal="right" vertical="center"/>
    </xf>
    <xf numFmtId="6" fontId="26" fillId="33" borderId="230" xfId="54" applyNumberFormat="1" applyFont="1" applyFill="1" applyBorder="1" applyAlignment="1" applyProtection="1">
      <alignment horizontal="right" vertical="center"/>
    </xf>
    <xf numFmtId="6" fontId="26" fillId="45" borderId="230" xfId="54" applyNumberFormat="1" applyFont="1" applyFill="1" applyBorder="1" applyAlignment="1" applyProtection="1">
      <alignment horizontal="right" vertical="center"/>
    </xf>
    <xf numFmtId="6" fontId="26" fillId="34" borderId="274" xfId="54" applyNumberFormat="1" applyFont="1" applyFill="1" applyBorder="1" applyAlignment="1" applyProtection="1">
      <alignment horizontal="right" vertical="center"/>
    </xf>
    <xf numFmtId="6" fontId="26" fillId="0" borderId="275" xfId="53" applyNumberFormat="1" applyFont="1" applyFill="1" applyBorder="1" applyAlignment="1" applyProtection="1">
      <alignment horizontal="right" vertical="center"/>
    </xf>
    <xf numFmtId="6" fontId="26" fillId="44" borderId="277" xfId="54" applyNumberFormat="1" applyFont="1" applyFill="1" applyBorder="1" applyAlignment="1" applyProtection="1">
      <alignment horizontal="right" vertical="center"/>
    </xf>
    <xf numFmtId="6" fontId="26" fillId="0" borderId="277" xfId="54" applyNumberFormat="1" applyFont="1" applyFill="1" applyBorder="1" applyAlignment="1" applyProtection="1">
      <alignment horizontal="right" vertical="center"/>
    </xf>
    <xf numFmtId="6" fontId="26" fillId="33" borderId="277" xfId="54" applyNumberFormat="1" applyFont="1" applyFill="1" applyBorder="1" applyAlignment="1" applyProtection="1">
      <alignment horizontal="right" vertical="center"/>
    </xf>
    <xf numFmtId="6" fontId="26" fillId="31" borderId="277" xfId="54" applyNumberFormat="1" applyFont="1" applyFill="1" applyBorder="1" applyAlignment="1" applyProtection="1">
      <alignment horizontal="right" vertical="center"/>
    </xf>
    <xf numFmtId="0" fontId="35" fillId="34" borderId="10" xfId="0" applyFont="1" applyFill="1" applyBorder="1" applyAlignment="1" applyProtection="1">
      <alignment horizontal="center" vertical="center" wrapText="1"/>
    </xf>
    <xf numFmtId="0" fontId="35" fillId="34" borderId="269" xfId="0" applyFont="1" applyFill="1" applyBorder="1" applyAlignment="1" applyProtection="1">
      <alignment horizontal="center" vertical="center" wrapText="1"/>
    </xf>
    <xf numFmtId="0" fontId="0" fillId="30" borderId="14" xfId="0" applyFill="1" applyBorder="1" applyAlignment="1" applyProtection="1">
      <alignment vertical="center"/>
    </xf>
    <xf numFmtId="1" fontId="30" fillId="25" borderId="15" xfId="0" quotePrefix="1" applyNumberFormat="1" applyFont="1" applyFill="1" applyBorder="1" applyAlignment="1" applyProtection="1">
      <alignment horizontal="center" vertical="center"/>
    </xf>
    <xf numFmtId="0" fontId="24" fillId="0" borderId="198" xfId="0" applyFont="1" applyBorder="1" applyAlignment="1" applyProtection="1">
      <alignment horizontal="center" vertical="center" wrapText="1"/>
    </xf>
    <xf numFmtId="0" fontId="24" fillId="0" borderId="13" xfId="0" applyFont="1" applyBorder="1" applyAlignment="1" applyProtection="1">
      <alignment vertical="center" wrapText="1"/>
    </xf>
    <xf numFmtId="6" fontId="0" fillId="0" borderId="13" xfId="0" applyNumberFormat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3" borderId="13" xfId="0" applyNumberFormat="1" applyFill="1" applyBorder="1" applyAlignment="1" applyProtection="1">
      <alignment vertical="center"/>
    </xf>
    <xf numFmtId="6" fontId="0" fillId="0" borderId="198" xfId="0" applyNumberFormat="1" applyFill="1" applyBorder="1" applyAlignment="1" applyProtection="1">
      <alignment vertical="center"/>
    </xf>
    <xf numFmtId="0" fontId="24" fillId="0" borderId="41" xfId="0" applyFont="1" applyBorder="1" applyAlignment="1" applyProtection="1">
      <alignment horizontal="center" vertical="center" wrapText="1"/>
    </xf>
    <xf numFmtId="0" fontId="24" fillId="0" borderId="11" xfId="0" applyFont="1" applyBorder="1" applyAlignment="1" applyProtection="1">
      <alignment horizontal="left" vertical="center" wrapText="1"/>
    </xf>
    <xf numFmtId="0" fontId="35" fillId="34" borderId="198" xfId="0" applyFont="1" applyFill="1" applyBorder="1" applyAlignment="1" applyProtection="1">
      <alignment horizontal="center" vertical="center" wrapText="1"/>
    </xf>
    <xf numFmtId="6" fontId="24" fillId="43" borderId="243" xfId="54" applyNumberFormat="1" applyFont="1" applyFill="1" applyBorder="1" applyAlignment="1" applyProtection="1">
      <alignment horizontal="right"/>
    </xf>
    <xf numFmtId="6" fontId="24" fillId="0" borderId="236" xfId="54" applyNumberFormat="1" applyFont="1" applyFill="1" applyBorder="1" applyAlignment="1" applyProtection="1">
      <alignment horizontal="right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7" xfId="0" applyFont="1" applyFill="1" applyBorder="1" applyAlignment="1" applyProtection="1">
      <alignment vertical="center" wrapText="1"/>
    </xf>
    <xf numFmtId="3" fontId="24" fillId="0" borderId="17" xfId="0" applyNumberFormat="1" applyFont="1" applyFill="1" applyBorder="1" applyAlignment="1" applyProtection="1">
      <alignment horizontal="right" vertical="center"/>
    </xf>
    <xf numFmtId="6" fontId="24" fillId="0" borderId="17" xfId="0" applyNumberFormat="1" applyFont="1" applyBorder="1" applyAlignment="1" applyProtection="1">
      <alignment horizontal="right" vertical="center"/>
    </xf>
    <xf numFmtId="6" fontId="24" fillId="0" borderId="13" xfId="0" applyNumberFormat="1" applyFont="1" applyBorder="1" applyAlignment="1" applyProtection="1">
      <alignment horizontal="right" vertical="center"/>
    </xf>
    <xf numFmtId="6" fontId="24" fillId="0" borderId="13" xfId="0" applyNumberFormat="1" applyFont="1" applyFill="1" applyBorder="1" applyAlignment="1" applyProtection="1">
      <alignment horizontal="right" vertical="center"/>
    </xf>
    <xf numFmtId="6" fontId="24" fillId="34" borderId="13" xfId="0" applyNumberFormat="1" applyFont="1" applyFill="1" applyBorder="1" applyAlignment="1" applyProtection="1">
      <alignment horizontal="right" vertical="center"/>
    </xf>
    <xf numFmtId="6" fontId="24" fillId="31" borderId="13" xfId="0" applyNumberFormat="1" applyFont="1" applyFill="1" applyBorder="1" applyAlignment="1" applyProtection="1">
      <alignment horizontal="right" vertical="center"/>
    </xf>
    <xf numFmtId="6" fontId="24" fillId="33" borderId="13" xfId="0" applyNumberFormat="1" applyFont="1" applyFill="1" applyBorder="1" applyAlignment="1" applyProtection="1">
      <alignment horizontal="right" vertical="center"/>
    </xf>
    <xf numFmtId="6" fontId="24" fillId="34" borderId="198" xfId="0" applyNumberFormat="1" applyFont="1" applyFill="1" applyBorder="1" applyAlignment="1" applyProtection="1">
      <alignment horizontal="right" vertical="center"/>
    </xf>
    <xf numFmtId="6" fontId="24" fillId="44" borderId="13" xfId="0" applyNumberFormat="1" applyFont="1" applyFill="1" applyBorder="1" applyAlignment="1" applyProtection="1">
      <alignment horizontal="right" vertical="center"/>
    </xf>
    <xf numFmtId="38" fontId="24" fillId="0" borderId="13" xfId="0" applyNumberFormat="1" applyFont="1" applyBorder="1" applyAlignment="1" applyProtection="1">
      <alignment horizontal="right" vertical="center"/>
    </xf>
    <xf numFmtId="6" fontId="24" fillId="38" borderId="13" xfId="0" applyNumberFormat="1" applyFont="1" applyFill="1" applyBorder="1" applyAlignment="1" applyProtection="1">
      <alignment horizontal="right" vertical="center"/>
    </xf>
    <xf numFmtId="0" fontId="24" fillId="0" borderId="17" xfId="0" applyFont="1" applyFill="1" applyBorder="1" applyAlignment="1" applyProtection="1">
      <alignment horizontal="center" vertical="center" wrapText="1"/>
    </xf>
    <xf numFmtId="0" fontId="24" fillId="0" borderId="197" xfId="0" applyFont="1" applyFill="1" applyBorder="1" applyAlignment="1" applyProtection="1">
      <alignment horizontal="center" vertical="center" wrapText="1"/>
    </xf>
    <xf numFmtId="15" fontId="35" fillId="34" borderId="263" xfId="0" applyNumberFormat="1" applyFont="1" applyFill="1" applyBorder="1" applyAlignment="1" applyProtection="1">
      <alignment horizontal="center" vertical="center" wrapText="1"/>
    </xf>
    <xf numFmtId="0" fontId="35" fillId="44" borderId="263" xfId="253" applyFont="1" applyFill="1" applyBorder="1" applyAlignment="1" applyProtection="1">
      <alignment horizontal="center" vertical="center" wrapText="1"/>
    </xf>
    <xf numFmtId="1" fontId="30" fillId="25" borderId="263" xfId="0" quotePrefix="1" applyNumberFormat="1" applyFont="1" applyFill="1" applyBorder="1" applyAlignment="1" applyProtection="1">
      <alignment horizontal="center"/>
    </xf>
    <xf numFmtId="0" fontId="35" fillId="44" borderId="266" xfId="0" applyFont="1" applyFill="1" applyBorder="1" applyAlignment="1" applyProtection="1">
      <alignment horizontal="center" vertical="center" wrapText="1"/>
    </xf>
    <xf numFmtId="0" fontId="78" fillId="44" borderId="263" xfId="0" applyFont="1" applyFill="1" applyBorder="1" applyAlignment="1" applyProtection="1">
      <alignment horizontal="center" vertical="center" wrapText="1"/>
    </xf>
    <xf numFmtId="0" fontId="24" fillId="0" borderId="279" xfId="65" applyFont="1" applyFill="1" applyBorder="1" applyAlignment="1" applyProtection="1">
      <alignment horizontal="center" vertical="center"/>
    </xf>
    <xf numFmtId="0" fontId="24" fillId="0" borderId="244" xfId="65" applyNumberFormat="1" applyFont="1" applyFill="1" applyBorder="1" applyAlignment="1" applyProtection="1">
      <alignment horizontal="center" vertical="center"/>
    </xf>
    <xf numFmtId="0" fontId="24" fillId="0" borderId="256" xfId="53" applyFont="1" applyFill="1" applyBorder="1" applyAlignment="1" applyProtection="1">
      <alignment horizontal="center" vertical="center"/>
    </xf>
    <xf numFmtId="0" fontId="24" fillId="0" borderId="257" xfId="53" applyFont="1" applyFill="1" applyBorder="1" applyAlignment="1" applyProtection="1">
      <alignment horizontal="center" vertical="center"/>
    </xf>
    <xf numFmtId="0" fontId="24" fillId="0" borderId="210" xfId="53" applyFont="1" applyFill="1" applyBorder="1" applyAlignment="1" applyProtection="1">
      <alignment horizontal="center" vertical="center"/>
    </xf>
    <xf numFmtId="0" fontId="39" fillId="0" borderId="237" xfId="45" applyFont="1" applyBorder="1" applyAlignment="1" applyProtection="1">
      <alignment horizontal="left" vertical="center"/>
    </xf>
    <xf numFmtId="38" fontId="39" fillId="0" borderId="237" xfId="45" applyNumberFormat="1" applyFont="1" applyBorder="1" applyAlignment="1" applyProtection="1">
      <alignment vertical="center"/>
    </xf>
    <xf numFmtId="0" fontId="39" fillId="0" borderId="198" xfId="45" applyFont="1" applyBorder="1" applyAlignment="1" applyProtection="1">
      <alignment horizontal="left" vertical="center"/>
    </xf>
    <xf numFmtId="38" fontId="39" fillId="0" borderId="198" xfId="45" applyNumberFormat="1" applyFont="1" applyBorder="1" applyAlignment="1" applyProtection="1">
      <alignment vertical="center"/>
    </xf>
    <xf numFmtId="0" fontId="39" fillId="0" borderId="236" xfId="45" applyFont="1" applyBorder="1" applyAlignment="1" applyProtection="1">
      <alignment horizontal="left" vertical="center"/>
    </xf>
    <xf numFmtId="38" fontId="39" fillId="0" borderId="236" xfId="45" applyNumberFormat="1" applyFont="1" applyBorder="1" applyAlignment="1" applyProtection="1">
      <alignment vertical="center"/>
    </xf>
    <xf numFmtId="3" fontId="85" fillId="0" borderId="12" xfId="47823" applyNumberFormat="1" applyFont="1" applyBorder="1" applyAlignment="1" applyProtection="1">
      <alignment vertical="center"/>
    </xf>
    <xf numFmtId="38" fontId="85" fillId="0" borderId="12" xfId="47823" applyNumberFormat="1" applyFont="1" applyBorder="1" applyAlignment="1" applyProtection="1">
      <alignment vertical="center"/>
    </xf>
    <xf numFmtId="38" fontId="88" fillId="0" borderId="237" xfId="45" applyNumberFormat="1" applyFont="1" applyBorder="1" applyAlignment="1" applyProtection="1">
      <alignment vertical="center"/>
    </xf>
    <xf numFmtId="38" fontId="88" fillId="0" borderId="198" xfId="45" applyNumberFormat="1" applyFont="1" applyBorder="1" applyAlignment="1" applyProtection="1">
      <alignment vertical="center"/>
    </xf>
    <xf numFmtId="0" fontId="77" fillId="0" borderId="0" xfId="0" applyFont="1" applyAlignment="1">
      <alignment vertical="center"/>
    </xf>
    <xf numFmtId="0" fontId="77" fillId="0" borderId="0" xfId="0" applyFont="1" applyFill="1" applyAlignment="1">
      <alignment vertical="center"/>
    </xf>
    <xf numFmtId="0" fontId="77" fillId="0" borderId="0" xfId="0" applyFont="1" applyAlignment="1">
      <alignment horizontal="center" vertical="center" wrapText="1"/>
    </xf>
    <xf numFmtId="0" fontId="39" fillId="0" borderId="236" xfId="45" applyNumberFormat="1" applyFont="1" applyBorder="1" applyAlignment="1" applyProtection="1">
      <alignment horizontal="center" vertical="center"/>
    </xf>
    <xf numFmtId="38" fontId="39" fillId="41" borderId="236" xfId="45" applyNumberFormat="1" applyFont="1" applyFill="1" applyBorder="1" applyAlignment="1" applyProtection="1">
      <alignment vertical="center"/>
    </xf>
    <xf numFmtId="0" fontId="39" fillId="0" borderId="237" xfId="45" applyNumberFormat="1" applyFont="1" applyBorder="1" applyAlignment="1" applyProtection="1">
      <alignment horizontal="center" vertical="center"/>
    </xf>
    <xf numFmtId="38" fontId="39" fillId="41" borderId="237" xfId="45" applyNumberFormat="1" applyFont="1" applyFill="1" applyBorder="1" applyAlignment="1" applyProtection="1">
      <alignment vertical="center"/>
    </xf>
    <xf numFmtId="0" fontId="39" fillId="0" borderId="198" xfId="45" applyNumberFormat="1" applyFont="1" applyBorder="1" applyAlignment="1" applyProtection="1">
      <alignment horizontal="center" vertical="center"/>
    </xf>
    <xf numFmtId="38" fontId="39" fillId="41" borderId="198" xfId="45" applyNumberFormat="1" applyFont="1" applyFill="1" applyBorder="1" applyAlignment="1" applyProtection="1">
      <alignment vertical="center"/>
    </xf>
    <xf numFmtId="0" fontId="85" fillId="0" borderId="12" xfId="47823" applyNumberFormat="1" applyFont="1" applyBorder="1" applyAlignment="1" applyProtection="1">
      <alignment horizontal="center" vertical="center"/>
    </xf>
    <xf numFmtId="0" fontId="89" fillId="0" borderId="0" xfId="0" applyFont="1" applyAlignment="1">
      <alignment vertical="center"/>
    </xf>
    <xf numFmtId="38" fontId="85" fillId="41" borderId="12" xfId="47823" applyNumberFormat="1" applyFont="1" applyFill="1" applyBorder="1" applyAlignment="1" applyProtection="1">
      <alignment vertical="center"/>
    </xf>
    <xf numFmtId="0" fontId="39" fillId="0" borderId="237" xfId="45" applyFont="1" applyBorder="1" applyAlignment="1" applyProtection="1">
      <alignment horizontal="center" vertical="center"/>
    </xf>
    <xf numFmtId="0" fontId="39" fillId="0" borderId="198" xfId="45" applyFont="1" applyBorder="1" applyAlignment="1" applyProtection="1">
      <alignment horizontal="center" vertical="center"/>
    </xf>
    <xf numFmtId="0" fontId="25" fillId="0" borderId="0" xfId="0" applyFont="1" applyAlignment="1" applyProtection="1">
      <alignment vertical="center"/>
    </xf>
    <xf numFmtId="2" fontId="78" fillId="39" borderId="213" xfId="0" applyNumberFormat="1" applyFont="1" applyFill="1" applyBorder="1" applyAlignment="1" applyProtection="1">
      <alignment horizontal="center" vertical="center" wrapText="1"/>
    </xf>
    <xf numFmtId="10" fontId="78" fillId="32" borderId="213" xfId="0" applyNumberFormat="1" applyFont="1" applyFill="1" applyBorder="1" applyAlignment="1" applyProtection="1">
      <alignment horizontal="center" vertical="center" wrapText="1"/>
    </xf>
    <xf numFmtId="3" fontId="25" fillId="0" borderId="237" xfId="0" applyNumberFormat="1" applyFont="1" applyBorder="1" applyAlignment="1" applyProtection="1">
      <alignment vertical="center"/>
    </xf>
    <xf numFmtId="38" fontId="39" fillId="0" borderId="280" xfId="45" applyNumberFormat="1" applyFont="1" applyBorder="1" applyAlignment="1" applyProtection="1">
      <alignment vertical="center"/>
    </xf>
    <xf numFmtId="0" fontId="24" fillId="0" borderId="0" xfId="0" applyFont="1" applyAlignment="1" applyProtection="1">
      <alignment horizontal="center" vertical="center"/>
    </xf>
    <xf numFmtId="0" fontId="26" fillId="0" borderId="0" xfId="0" applyFont="1" applyFill="1" applyBorder="1" applyAlignment="1" applyProtection="1">
      <alignment vertical="center"/>
    </xf>
    <xf numFmtId="3" fontId="24" fillId="0" borderId="237" xfId="0" applyNumberFormat="1" applyFont="1" applyFill="1" applyBorder="1" applyAlignment="1" applyProtection="1">
      <alignment vertical="center"/>
    </xf>
    <xf numFmtId="169" fontId="24" fillId="0" borderId="237" xfId="48" applyNumberFormat="1" applyFont="1" applyBorder="1" applyAlignment="1" applyProtection="1">
      <alignment vertical="center"/>
    </xf>
    <xf numFmtId="10" fontId="24" fillId="0" borderId="244" xfId="0" applyNumberFormat="1" applyFont="1" applyBorder="1" applyAlignment="1" applyProtection="1">
      <alignment vertical="center"/>
    </xf>
    <xf numFmtId="6" fontId="24" fillId="0" borderId="244" xfId="32" applyNumberFormat="1" applyFont="1" applyBorder="1" applyAlignment="1" applyProtection="1">
      <alignment vertical="center"/>
    </xf>
    <xf numFmtId="10" fontId="24" fillId="0" borderId="237" xfId="48" applyNumberFormat="1" applyFont="1" applyBorder="1" applyAlignment="1" applyProtection="1">
      <alignment vertical="center"/>
    </xf>
    <xf numFmtId="165" fontId="24" fillId="0" borderId="237" xfId="28" applyNumberFormat="1" applyFont="1" applyBorder="1" applyAlignment="1" applyProtection="1">
      <alignment vertical="center"/>
    </xf>
    <xf numFmtId="6" fontId="24" fillId="0" borderId="237" xfId="28" applyNumberFormat="1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80" fillId="0" borderId="0" xfId="0" applyFont="1" applyAlignment="1" applyProtection="1">
      <alignment vertical="center"/>
    </xf>
    <xf numFmtId="1" fontId="26" fillId="25" borderId="263" xfId="0" applyNumberFormat="1" applyFont="1" applyFill="1" applyBorder="1" applyAlignment="1" applyProtection="1">
      <alignment horizontal="center" vertical="center"/>
    </xf>
    <xf numFmtId="0" fontId="24" fillId="0" borderId="239" xfId="0" applyFont="1" applyFill="1" applyBorder="1" applyAlignment="1" applyProtection="1">
      <alignment vertical="center"/>
    </xf>
    <xf numFmtId="0" fontId="24" fillId="0" borderId="245" xfId="0" applyFont="1" applyFill="1" applyBorder="1" applyAlignment="1" applyProtection="1">
      <alignment vertical="center"/>
    </xf>
    <xf numFmtId="0" fontId="24" fillId="0" borderId="246" xfId="0" applyFont="1" applyFill="1" applyBorder="1" applyAlignment="1" applyProtection="1">
      <alignment vertical="center"/>
    </xf>
    <xf numFmtId="0" fontId="24" fillId="0" borderId="247" xfId="0" applyFont="1" applyFill="1" applyBorder="1" applyAlignment="1" applyProtection="1">
      <alignment vertical="center"/>
    </xf>
    <xf numFmtId="6" fontId="24" fillId="0" borderId="248" xfId="0" applyNumberFormat="1" applyFont="1" applyFill="1" applyBorder="1" applyAlignment="1" applyProtection="1">
      <alignment vertical="center"/>
    </xf>
    <xf numFmtId="6" fontId="24" fillId="34" borderId="248" xfId="0" applyNumberFormat="1" applyFont="1" applyFill="1" applyBorder="1" applyAlignment="1" applyProtection="1">
      <alignment vertical="center"/>
    </xf>
    <xf numFmtId="6" fontId="24" fillId="33" borderId="248" xfId="0" applyNumberFormat="1" applyFont="1" applyFill="1" applyBorder="1" applyAlignment="1" applyProtection="1">
      <alignment vertical="center"/>
    </xf>
    <xf numFmtId="0" fontId="24" fillId="0" borderId="20" xfId="0" applyFont="1" applyFill="1" applyBorder="1" applyAlignment="1" applyProtection="1">
      <alignment vertical="center"/>
    </xf>
    <xf numFmtId="0" fontId="24" fillId="0" borderId="28" xfId="0" applyFont="1" applyFill="1" applyBorder="1" applyAlignment="1" applyProtection="1">
      <alignment vertical="center"/>
    </xf>
    <xf numFmtId="6" fontId="24" fillId="0" borderId="29" xfId="0" applyNumberFormat="1" applyFont="1" applyFill="1" applyBorder="1" applyAlignment="1" applyProtection="1">
      <alignment vertical="center"/>
    </xf>
    <xf numFmtId="6" fontId="24" fillId="34" borderId="29" xfId="0" applyNumberFormat="1" applyFont="1" applyFill="1" applyBorder="1" applyAlignment="1" applyProtection="1">
      <alignment vertical="center"/>
    </xf>
    <xf numFmtId="6" fontId="24" fillId="33" borderId="29" xfId="0" applyNumberFormat="1" applyFont="1" applyFill="1" applyBorder="1" applyAlignment="1" applyProtection="1">
      <alignment vertical="center"/>
    </xf>
    <xf numFmtId="0" fontId="24" fillId="0" borderId="249" xfId="0" applyFont="1" applyFill="1" applyBorder="1" applyAlignment="1" applyProtection="1">
      <alignment vertical="center"/>
    </xf>
    <xf numFmtId="0" fontId="24" fillId="0" borderId="250" xfId="0" applyFont="1" applyFill="1" applyBorder="1" applyAlignment="1" applyProtection="1">
      <alignment vertical="center"/>
    </xf>
    <xf numFmtId="6" fontId="24" fillId="0" borderId="251" xfId="0" applyNumberFormat="1" applyFont="1" applyFill="1" applyBorder="1" applyAlignment="1" applyProtection="1">
      <alignment vertical="center"/>
    </xf>
    <xf numFmtId="6" fontId="24" fillId="0" borderId="41" xfId="0" applyNumberFormat="1" applyFont="1" applyFill="1" applyBorder="1" applyAlignment="1" applyProtection="1">
      <alignment vertical="center"/>
    </xf>
    <xf numFmtId="6" fontId="24" fillId="34" borderId="41" xfId="0" applyNumberFormat="1" applyFont="1" applyFill="1" applyBorder="1" applyAlignment="1" applyProtection="1">
      <alignment vertical="center"/>
    </xf>
    <xf numFmtId="6" fontId="24" fillId="33" borderId="251" xfId="0" applyNumberFormat="1" applyFont="1" applyFill="1" applyBorder="1" applyAlignment="1" applyProtection="1">
      <alignment vertical="center"/>
    </xf>
    <xf numFmtId="6" fontId="24" fillId="33" borderId="41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78" fillId="33" borderId="263" xfId="0" applyFont="1" applyFill="1" applyBorder="1" applyAlignment="1" applyProtection="1">
      <alignment horizontal="center" vertical="center" wrapText="1"/>
    </xf>
    <xf numFmtId="0" fontId="78" fillId="49" borderId="263" xfId="0" applyFont="1" applyFill="1" applyBorder="1" applyAlignment="1" applyProtection="1">
      <alignment horizontal="center" vertical="center" wrapText="1"/>
    </xf>
    <xf numFmtId="0" fontId="25" fillId="0" borderId="242" xfId="0" applyFont="1" applyFill="1" applyBorder="1" applyAlignment="1" applyProtection="1">
      <alignment vertical="center"/>
    </xf>
    <xf numFmtId="0" fontId="25" fillId="0" borderId="252" xfId="0" applyFont="1" applyFill="1" applyBorder="1" applyAlignment="1" applyProtection="1">
      <alignment vertical="center"/>
    </xf>
    <xf numFmtId="6" fontId="25" fillId="0" borderId="236" xfId="0" applyNumberFormat="1" applyFont="1" applyFill="1" applyBorder="1" applyAlignment="1" applyProtection="1">
      <alignment vertical="center"/>
    </xf>
    <xf numFmtId="6" fontId="25" fillId="0" borderId="280" xfId="0" applyNumberFormat="1" applyFont="1" applyFill="1" applyBorder="1" applyAlignment="1" applyProtection="1">
      <alignment vertical="center"/>
    </xf>
    <xf numFmtId="6" fontId="25" fillId="44" borderId="236" xfId="0" applyNumberFormat="1" applyFont="1" applyFill="1" applyBorder="1" applyAlignment="1" applyProtection="1">
      <alignment vertical="center"/>
    </xf>
    <xf numFmtId="0" fontId="25" fillId="0" borderId="246" xfId="0" applyFont="1" applyFill="1" applyBorder="1" applyAlignment="1" applyProtection="1">
      <alignment vertical="center"/>
    </xf>
    <xf numFmtId="0" fontId="25" fillId="0" borderId="247" xfId="0" applyFont="1" applyFill="1" applyBorder="1" applyAlignment="1" applyProtection="1">
      <alignment vertical="center"/>
    </xf>
    <xf numFmtId="6" fontId="25" fillId="0" borderId="248" xfId="0" applyNumberFormat="1" applyFont="1" applyFill="1" applyBorder="1" applyAlignment="1" applyProtection="1">
      <alignment vertical="center"/>
    </xf>
    <xf numFmtId="6" fontId="25" fillId="44" borderId="248" xfId="0" applyNumberFormat="1" applyFont="1" applyFill="1" applyBorder="1" applyAlignment="1" applyProtection="1">
      <alignment vertical="center"/>
    </xf>
    <xf numFmtId="0" fontId="25" fillId="0" borderId="20" xfId="0" applyFont="1" applyFill="1" applyBorder="1" applyAlignment="1" applyProtection="1">
      <alignment vertical="center"/>
    </xf>
    <xf numFmtId="0" fontId="25" fillId="0" borderId="28" xfId="0" applyFont="1" applyFill="1" applyBorder="1" applyAlignment="1" applyProtection="1">
      <alignment vertical="center"/>
    </xf>
    <xf numFmtId="6" fontId="25" fillId="0" borderId="29" xfId="0" applyNumberFormat="1" applyFont="1" applyFill="1" applyBorder="1" applyAlignment="1" applyProtection="1">
      <alignment vertical="center"/>
    </xf>
    <xf numFmtId="6" fontId="25" fillId="44" borderId="29" xfId="0" applyNumberFormat="1" applyFont="1" applyFill="1" applyBorder="1" applyAlignment="1" applyProtection="1">
      <alignment vertical="center"/>
    </xf>
    <xf numFmtId="6" fontId="25" fillId="33" borderId="29" xfId="0" applyNumberFormat="1" applyFont="1" applyFill="1" applyBorder="1" applyAlignment="1" applyProtection="1">
      <alignment vertical="center"/>
    </xf>
    <xf numFmtId="0" fontId="25" fillId="0" borderId="249" xfId="0" applyFont="1" applyFill="1" applyBorder="1" applyAlignment="1" applyProtection="1">
      <alignment vertical="center"/>
    </xf>
    <xf numFmtId="0" fontId="25" fillId="0" borderId="250" xfId="0" applyFont="1" applyFill="1" applyBorder="1" applyAlignment="1" applyProtection="1">
      <alignment vertical="center"/>
    </xf>
    <xf numFmtId="6" fontId="25" fillId="0" borderId="251" xfId="0" applyNumberFormat="1" applyFont="1" applyFill="1" applyBorder="1" applyAlignment="1" applyProtection="1">
      <alignment vertical="center"/>
    </xf>
    <xf numFmtId="6" fontId="25" fillId="44" borderId="251" xfId="0" applyNumberFormat="1" applyFont="1" applyFill="1" applyBorder="1" applyAlignment="1" applyProtection="1">
      <alignment vertical="center"/>
    </xf>
    <xf numFmtId="0" fontId="25" fillId="0" borderId="239" xfId="0" applyFont="1" applyFill="1" applyBorder="1" applyAlignment="1" applyProtection="1">
      <alignment vertical="center"/>
    </xf>
    <xf numFmtId="0" fontId="25" fillId="0" borderId="245" xfId="0" applyFont="1" applyFill="1" applyBorder="1" applyAlignment="1" applyProtection="1">
      <alignment vertical="center"/>
    </xf>
    <xf numFmtId="6" fontId="25" fillId="44" borderId="237" xfId="0" applyNumberFormat="1" applyFont="1" applyFill="1" applyBorder="1" applyAlignment="1" applyProtection="1">
      <alignment vertical="center"/>
    </xf>
    <xf numFmtId="6" fontId="25" fillId="33" borderId="237" xfId="0" applyNumberFormat="1" applyFont="1" applyFill="1" applyBorder="1" applyAlignment="1" applyProtection="1">
      <alignment vertical="center"/>
    </xf>
    <xf numFmtId="0" fontId="25" fillId="0" borderId="19" xfId="0" applyFont="1" applyFill="1" applyBorder="1" applyAlignment="1" applyProtection="1">
      <alignment vertical="center"/>
    </xf>
    <xf numFmtId="0" fontId="25" fillId="0" borderId="27" xfId="0" applyFont="1" applyFill="1" applyBorder="1" applyAlignment="1" applyProtection="1">
      <alignment vertical="center"/>
    </xf>
    <xf numFmtId="6" fontId="25" fillId="0" borderId="41" xfId="0" applyNumberFormat="1" applyFont="1" applyFill="1" applyBorder="1" applyAlignment="1" applyProtection="1">
      <alignment vertical="center"/>
    </xf>
    <xf numFmtId="6" fontId="25" fillId="44" borderId="41" xfId="0" applyNumberFormat="1" applyFont="1" applyFill="1" applyBorder="1" applyAlignment="1" applyProtection="1">
      <alignment vertical="center"/>
    </xf>
    <xf numFmtId="6" fontId="25" fillId="33" borderId="41" xfId="0" applyNumberFormat="1" applyFont="1" applyFill="1" applyBorder="1" applyAlignment="1" applyProtection="1">
      <alignment vertical="center"/>
    </xf>
    <xf numFmtId="0" fontId="24" fillId="0" borderId="241" xfId="53" applyFont="1" applyFill="1" applyBorder="1" applyAlignment="1" applyProtection="1">
      <alignment vertical="center"/>
    </xf>
    <xf numFmtId="0" fontId="24" fillId="0" borderId="238" xfId="53" applyFont="1" applyFill="1" applyBorder="1" applyAlignment="1" applyProtection="1">
      <alignment vertical="center"/>
    </xf>
    <xf numFmtId="0" fontId="24" fillId="0" borderId="24" xfId="53" applyFont="1" applyFill="1" applyBorder="1" applyAlignment="1" applyProtection="1">
      <alignment vertical="center"/>
    </xf>
    <xf numFmtId="6" fontId="24" fillId="0" borderId="240" xfId="53" applyNumberFormat="1" applyFont="1" applyFill="1" applyBorder="1" applyAlignment="1" applyProtection="1">
      <alignment horizontal="right" vertical="center"/>
    </xf>
    <xf numFmtId="6" fontId="24" fillId="33" borderId="240" xfId="53" applyNumberFormat="1" applyFont="1" applyFill="1" applyBorder="1" applyAlignment="1" applyProtection="1">
      <alignment horizontal="right" vertical="center"/>
    </xf>
    <xf numFmtId="6" fontId="24" fillId="34" borderId="240" xfId="53" applyNumberFormat="1" applyFont="1" applyFill="1" applyBorder="1" applyAlignment="1" applyProtection="1">
      <alignment horizontal="right" vertical="center"/>
    </xf>
    <xf numFmtId="0" fontId="24" fillId="0" borderId="220" xfId="53" applyFont="1" applyFill="1" applyBorder="1" applyAlignment="1" applyProtection="1">
      <alignment vertical="center"/>
    </xf>
    <xf numFmtId="0" fontId="24" fillId="0" borderId="19" xfId="53" applyFont="1" applyFill="1" applyBorder="1" applyAlignment="1" applyProtection="1">
      <alignment vertical="center"/>
    </xf>
    <xf numFmtId="6" fontId="24" fillId="0" borderId="200" xfId="53" applyNumberFormat="1" applyFont="1" applyFill="1" applyBorder="1" applyAlignment="1" applyProtection="1">
      <alignment horizontal="right" vertical="center"/>
    </xf>
    <xf numFmtId="6" fontId="24" fillId="33" borderId="200" xfId="53" applyNumberFormat="1" applyFont="1" applyFill="1" applyBorder="1" applyAlignment="1" applyProtection="1">
      <alignment horizontal="right" vertical="center"/>
    </xf>
    <xf numFmtId="6" fontId="24" fillId="34" borderId="200" xfId="53" applyNumberFormat="1" applyFont="1" applyFill="1" applyBorder="1" applyAlignment="1" applyProtection="1">
      <alignment horizontal="right" vertical="center"/>
    </xf>
    <xf numFmtId="6" fontId="24" fillId="0" borderId="35" xfId="54" applyNumberFormat="1" applyFont="1" applyFill="1" applyBorder="1" applyAlignment="1" applyProtection="1">
      <alignment horizontal="right" vertical="center"/>
    </xf>
    <xf numFmtId="6" fontId="24" fillId="34" borderId="35" xfId="54" applyNumberFormat="1" applyFont="1" applyFill="1" applyBorder="1" applyAlignment="1" applyProtection="1">
      <alignment horizontal="right" vertical="center"/>
    </xf>
    <xf numFmtId="6" fontId="26" fillId="0" borderId="48" xfId="54" applyNumberFormat="1" applyFont="1" applyFill="1" applyBorder="1" applyAlignment="1" applyProtection="1">
      <alignment horizontal="right" vertical="center"/>
    </xf>
    <xf numFmtId="6" fontId="26" fillId="33" borderId="48" xfId="54" applyNumberFormat="1" applyFont="1" applyFill="1" applyBorder="1" applyAlignment="1" applyProtection="1">
      <alignment horizontal="right" vertical="center"/>
    </xf>
    <xf numFmtId="6" fontId="26" fillId="34" borderId="33" xfId="54" applyNumberFormat="1" applyFont="1" applyFill="1" applyBorder="1" applyAlignment="1" applyProtection="1">
      <alignment horizontal="right" vertical="center"/>
    </xf>
    <xf numFmtId="6" fontId="24" fillId="0" borderId="35" xfId="53" applyNumberFormat="1" applyFont="1" applyFill="1" applyBorder="1" applyAlignment="1" applyProtection="1">
      <alignment horizontal="right" vertical="center"/>
    </xf>
    <xf numFmtId="6" fontId="24" fillId="0" borderId="46" xfId="53" applyNumberFormat="1" applyFont="1" applyFill="1" applyBorder="1" applyAlignment="1" applyProtection="1">
      <alignment horizontal="right" vertical="center"/>
    </xf>
    <xf numFmtId="6" fontId="24" fillId="0" borderId="47" xfId="53" applyNumberFormat="1" applyFont="1" applyFill="1" applyBorder="1" applyAlignment="1" applyProtection="1">
      <alignment horizontal="right" vertical="center"/>
    </xf>
    <xf numFmtId="6" fontId="26" fillId="0" borderId="33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30" fillId="25" borderId="213" xfId="53" quotePrefix="1" applyNumberFormat="1" applyFont="1" applyFill="1" applyBorder="1" applyAlignment="1" applyProtection="1">
      <alignment horizontal="center" vertical="center"/>
    </xf>
    <xf numFmtId="0" fontId="24" fillId="0" borderId="252" xfId="0" applyFont="1" applyFill="1" applyBorder="1" applyAlignment="1" applyProtection="1">
      <alignment vertical="center"/>
    </xf>
    <xf numFmtId="0" fontId="24" fillId="0" borderId="0" xfId="0" applyFont="1"/>
    <xf numFmtId="0" fontId="24" fillId="0" borderId="0" xfId="0" applyFont="1" applyFill="1" applyBorder="1"/>
    <xf numFmtId="0" fontId="24" fillId="0" borderId="0" xfId="58" applyFont="1" applyFill="1" applyAlignment="1">
      <alignment vertical="center"/>
    </xf>
    <xf numFmtId="0" fontId="24" fillId="0" borderId="281" xfId="58" applyFont="1" applyFill="1" applyBorder="1" applyAlignment="1" applyProtection="1">
      <alignment vertical="center"/>
    </xf>
    <xf numFmtId="0" fontId="24" fillId="0" borderId="282" xfId="58" applyFont="1" applyFill="1" applyBorder="1" applyAlignment="1" applyProtection="1">
      <alignment vertical="center"/>
    </xf>
    <xf numFmtId="0" fontId="35" fillId="24" borderId="10" xfId="0" applyFont="1" applyFill="1" applyBorder="1" applyAlignment="1" applyProtection="1">
      <alignment horizontal="center" vertical="center" wrapText="1"/>
    </xf>
    <xf numFmtId="0" fontId="47" fillId="0" borderId="0" xfId="0" applyFont="1" applyAlignment="1" applyProtection="1">
      <alignment vertical="center"/>
    </xf>
    <xf numFmtId="0" fontId="30" fillId="25" borderId="263" xfId="28" quotePrefix="1" applyNumberFormat="1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66" fontId="25" fillId="0" borderId="198" xfId="0" applyNumberFormat="1" applyFont="1" applyFill="1" applyBorder="1" applyAlignment="1" applyProtection="1">
      <alignment vertical="center"/>
    </xf>
    <xf numFmtId="10" fontId="25" fillId="0" borderId="198" xfId="48" applyNumberFormat="1" applyFont="1" applyFill="1" applyBorder="1" applyAlignment="1" applyProtection="1">
      <alignment vertical="center"/>
    </xf>
    <xf numFmtId="10" fontId="25" fillId="0" borderId="198" xfId="0" applyNumberFormat="1" applyFont="1" applyFill="1" applyBorder="1" applyAlignment="1" applyProtection="1">
      <alignment vertical="center"/>
    </xf>
    <xf numFmtId="3" fontId="25" fillId="0" borderId="280" xfId="0" applyNumberFormat="1" applyFont="1" applyBorder="1" applyAlignment="1" applyProtection="1">
      <alignment horizontal="center" vertical="center"/>
    </xf>
    <xf numFmtId="3" fontId="25" fillId="0" borderId="198" xfId="0" applyNumberFormat="1" applyFont="1" applyBorder="1" applyAlignment="1" applyProtection="1">
      <alignment horizontal="center" vertical="center"/>
    </xf>
    <xf numFmtId="3" fontId="25" fillId="0" borderId="280" xfId="0" applyNumberFormat="1" applyFont="1" applyBorder="1" applyAlignment="1" applyProtection="1">
      <alignment vertical="center"/>
    </xf>
    <xf numFmtId="3" fontId="25" fillId="0" borderId="198" xfId="0" applyNumberFormat="1" applyFont="1" applyBorder="1" applyAlignment="1" applyProtection="1">
      <alignment vertical="center"/>
    </xf>
    <xf numFmtId="166" fontId="25" fillId="0" borderId="280" xfId="0" applyNumberFormat="1" applyFont="1" applyBorder="1" applyAlignment="1" applyProtection="1">
      <alignment vertical="center"/>
    </xf>
    <xf numFmtId="166" fontId="25" fillId="0" borderId="198" xfId="0" applyNumberFormat="1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6" fontId="24" fillId="0" borderId="0" xfId="0" applyNumberFormat="1" applyFont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42" fillId="0" borderId="0" xfId="0" applyFont="1" applyFill="1" applyBorder="1" applyAlignment="1" applyProtection="1">
      <alignment vertical="center"/>
    </xf>
    <xf numFmtId="167" fontId="24" fillId="0" borderId="0" xfId="0" applyNumberFormat="1" applyFont="1" applyFill="1" applyBorder="1" applyAlignment="1" applyProtection="1">
      <alignment vertical="center"/>
    </xf>
    <xf numFmtId="6" fontId="0" fillId="0" borderId="0" xfId="0" applyNumberFormat="1" applyBorder="1" applyProtection="1"/>
    <xf numFmtId="3" fontId="85" fillId="0" borderId="0" xfId="47823" applyNumberFormat="1" applyFont="1" applyBorder="1" applyAlignment="1" applyProtection="1">
      <alignment vertical="center"/>
    </xf>
    <xf numFmtId="38" fontId="85" fillId="0" borderId="0" xfId="47823" applyNumberFormat="1" applyFont="1" applyBorder="1" applyAlignment="1" applyProtection="1">
      <alignment vertical="center"/>
    </xf>
    <xf numFmtId="0" fontId="78" fillId="38" borderId="263" xfId="0" applyFont="1" applyFill="1" applyBorder="1" applyAlignment="1" applyProtection="1">
      <alignment horizontal="center" vertical="center" wrapText="1"/>
    </xf>
    <xf numFmtId="0" fontId="78" fillId="39" borderId="263" xfId="0" quotePrefix="1" applyFont="1" applyFill="1" applyBorder="1" applyAlignment="1" applyProtection="1">
      <alignment horizontal="center" vertical="center" wrapText="1"/>
    </xf>
    <xf numFmtId="0" fontId="35" fillId="24" borderId="263" xfId="0" applyFont="1" applyFill="1" applyBorder="1" applyAlignment="1" applyProtection="1">
      <alignment horizontal="center" vertical="center" wrapText="1"/>
    </xf>
    <xf numFmtId="0" fontId="78" fillId="34" borderId="263" xfId="0" applyFont="1" applyFill="1" applyBorder="1" applyAlignment="1" applyProtection="1">
      <alignment horizontal="center" vertical="center" wrapText="1"/>
    </xf>
    <xf numFmtId="0" fontId="35" fillId="33" borderId="263" xfId="0" applyFont="1" applyFill="1" applyBorder="1" applyAlignment="1" applyProtection="1">
      <alignment horizontal="center" vertical="center" wrapText="1"/>
    </xf>
    <xf numFmtId="0" fontId="35" fillId="44" borderId="263" xfId="0" applyFont="1" applyFill="1" applyBorder="1" applyAlignment="1" applyProtection="1">
      <alignment horizontal="center" vertical="center" wrapText="1"/>
      <protection locked="0"/>
    </xf>
    <xf numFmtId="0" fontId="35" fillId="34" borderId="263" xfId="0" applyFont="1" applyFill="1" applyBorder="1" applyAlignment="1" applyProtection="1">
      <alignment horizontal="center" vertical="center" wrapText="1"/>
    </xf>
    <xf numFmtId="0" fontId="78" fillId="44" borderId="263" xfId="0" applyFont="1" applyFill="1" applyBorder="1" applyAlignment="1" applyProtection="1">
      <alignment horizontal="center" vertical="center" wrapText="1"/>
      <protection locked="0"/>
    </xf>
    <xf numFmtId="49" fontId="35" fillId="34" borderId="263" xfId="53" applyNumberFormat="1" applyFont="1" applyFill="1" applyBorder="1" applyAlignment="1" applyProtection="1">
      <alignment horizontal="center" vertical="center" wrapText="1"/>
    </xf>
    <xf numFmtId="49" fontId="35" fillId="33" borderId="264" xfId="53" applyNumberFormat="1" applyFont="1" applyFill="1" applyBorder="1" applyAlignment="1" applyProtection="1">
      <alignment horizontal="center" vertical="center" wrapText="1"/>
    </xf>
    <xf numFmtId="49" fontId="35" fillId="33" borderId="263" xfId="53" applyNumberFormat="1" applyFont="1" applyFill="1" applyBorder="1" applyAlignment="1" applyProtection="1">
      <alignment horizontal="center" vertical="center" wrapText="1"/>
    </xf>
    <xf numFmtId="49" fontId="35" fillId="44" borderId="263" xfId="53" applyNumberFormat="1" applyFont="1" applyFill="1" applyBorder="1" applyAlignment="1" applyProtection="1">
      <alignment horizontal="center" vertical="center" wrapText="1"/>
    </xf>
    <xf numFmtId="0" fontId="35" fillId="44" borderId="263" xfId="0" applyFont="1" applyFill="1" applyBorder="1" applyAlignment="1" applyProtection="1">
      <alignment horizontal="center" vertical="center" wrapText="1"/>
    </xf>
    <xf numFmtId="0" fontId="35" fillId="34" borderId="263" xfId="253" applyFont="1" applyFill="1" applyBorder="1" applyAlignment="1" applyProtection="1">
      <alignment horizontal="center" vertical="center" wrapText="1"/>
    </xf>
    <xf numFmtId="0" fontId="24" fillId="25" borderId="22" xfId="58" applyFont="1" applyFill="1" applyBorder="1" applyAlignment="1">
      <alignment vertical="center"/>
    </xf>
    <xf numFmtId="0" fontId="85" fillId="0" borderId="0" xfId="47823" applyNumberFormat="1" applyFont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center" vertical="center"/>
    </xf>
    <xf numFmtId="0" fontId="27" fillId="0" borderId="0" xfId="0" quotePrefix="1" applyFont="1" applyFill="1" applyBorder="1" applyAlignment="1" applyProtection="1">
      <alignment horizontal="center" vertical="center" wrapText="1"/>
    </xf>
    <xf numFmtId="166" fontId="78" fillId="46" borderId="290" xfId="253" applyNumberFormat="1" applyFont="1" applyFill="1" applyBorder="1" applyAlignment="1" applyProtection="1">
      <alignment horizontal="center" vertical="center" wrapText="1"/>
    </xf>
    <xf numFmtId="166" fontId="78" fillId="32" borderId="290" xfId="65" applyNumberFormat="1" applyFont="1" applyFill="1" applyBorder="1" applyAlignment="1" applyProtection="1">
      <alignment horizontal="center" vertical="center" wrapText="1"/>
    </xf>
    <xf numFmtId="6" fontId="35" fillId="30" borderId="290" xfId="65" applyNumberFormat="1" applyFont="1" applyFill="1" applyBorder="1" applyAlignment="1" applyProtection="1">
      <alignment horizontal="center" vertical="center" wrapText="1"/>
    </xf>
    <xf numFmtId="1" fontId="30" fillId="25" borderId="290" xfId="65" quotePrefix="1" applyNumberFormat="1" applyFont="1" applyFill="1" applyBorder="1" applyAlignment="1" applyProtection="1">
      <alignment horizontal="center"/>
    </xf>
    <xf numFmtId="0" fontId="24" fillId="0" borderId="296" xfId="65" applyFont="1" applyFill="1" applyBorder="1" applyAlignment="1" applyProtection="1">
      <alignment horizontal="center" vertical="center"/>
    </xf>
    <xf numFmtId="0" fontId="24" fillId="0" borderId="297" xfId="65" applyFont="1" applyFill="1" applyBorder="1" applyAlignment="1" applyProtection="1">
      <alignment horizontal="center" vertical="center"/>
    </xf>
    <xf numFmtId="0" fontId="24" fillId="0" borderId="298" xfId="65" applyFont="1" applyFill="1" applyBorder="1" applyAlignment="1" applyProtection="1">
      <alignment vertical="center"/>
    </xf>
    <xf numFmtId="0" fontId="24" fillId="0" borderId="300" xfId="65" applyFont="1" applyFill="1" applyBorder="1" applyAlignment="1" applyProtection="1">
      <alignment vertical="center"/>
    </xf>
    <xf numFmtId="0" fontId="24" fillId="0" borderId="302" xfId="65" applyFont="1" applyFill="1" applyBorder="1" applyAlignment="1" applyProtection="1">
      <alignment horizontal="center" vertical="center"/>
    </xf>
    <xf numFmtId="0" fontId="24" fillId="0" borderId="303" xfId="65" applyFont="1" applyFill="1" applyBorder="1" applyAlignment="1" applyProtection="1">
      <alignment horizontal="center" vertical="center"/>
    </xf>
    <xf numFmtId="0" fontId="24" fillId="0" borderId="292" xfId="65" applyFont="1" applyFill="1" applyBorder="1" applyAlignment="1" applyProtection="1">
      <alignment horizontal="center" vertical="center"/>
    </xf>
    <xf numFmtId="0" fontId="24" fillId="0" borderId="304" xfId="65" applyFont="1" applyFill="1" applyBorder="1" applyAlignment="1" applyProtection="1">
      <alignment vertical="center"/>
    </xf>
    <xf numFmtId="38" fontId="24" fillId="0" borderId="301" xfId="253" applyNumberFormat="1" applyFont="1" applyFill="1" applyBorder="1" applyAlignment="1" applyProtection="1">
      <alignment vertical="center"/>
    </xf>
    <xf numFmtId="38" fontId="24" fillId="0" borderId="294" xfId="253" applyNumberFormat="1" applyFont="1" applyFill="1" applyBorder="1" applyAlignment="1" applyProtection="1">
      <alignment vertical="center"/>
    </xf>
    <xf numFmtId="38" fontId="24" fillId="0" borderId="299" xfId="253" applyNumberFormat="1" applyFont="1" applyFill="1" applyBorder="1" applyAlignment="1" applyProtection="1">
      <alignment vertical="center"/>
    </xf>
    <xf numFmtId="6" fontId="24" fillId="33" borderId="299" xfId="253" applyNumberFormat="1" applyFont="1" applyFill="1" applyBorder="1" applyAlignment="1" applyProtection="1">
      <alignment vertical="center"/>
    </xf>
    <xf numFmtId="0" fontId="24" fillId="0" borderId="301" xfId="65" applyNumberFormat="1" applyFont="1" applyFill="1" applyBorder="1" applyAlignment="1" applyProtection="1">
      <alignment horizontal="center" vertical="center"/>
    </xf>
    <xf numFmtId="6" fontId="24" fillId="33" borderId="301" xfId="253" applyNumberFormat="1" applyFont="1" applyFill="1" applyBorder="1" applyAlignment="1" applyProtection="1">
      <alignment vertical="center"/>
    </xf>
    <xf numFmtId="0" fontId="24" fillId="0" borderId="294" xfId="65" applyNumberFormat="1" applyFont="1" applyFill="1" applyBorder="1" applyAlignment="1" applyProtection="1">
      <alignment horizontal="center" vertical="center"/>
    </xf>
    <xf numFmtId="0" fontId="24" fillId="0" borderId="293" xfId="65" applyNumberFormat="1" applyFont="1" applyFill="1" applyBorder="1" applyAlignment="1" applyProtection="1">
      <alignment horizontal="center" vertical="center"/>
    </xf>
    <xf numFmtId="6" fontId="24" fillId="33" borderId="294" xfId="253" applyNumberFormat="1" applyFont="1" applyFill="1" applyBorder="1" applyAlignment="1" applyProtection="1">
      <alignment vertical="center"/>
    </xf>
    <xf numFmtId="0" fontId="26" fillId="0" borderId="305" xfId="65" applyFont="1" applyFill="1" applyBorder="1" applyAlignment="1" applyProtection="1">
      <alignment horizontal="center" vertical="center"/>
    </xf>
    <xf numFmtId="0" fontId="26" fillId="0" borderId="306" xfId="65" applyFont="1" applyFill="1" applyBorder="1" applyAlignment="1" applyProtection="1">
      <alignment horizontal="center" vertical="center"/>
    </xf>
    <xf numFmtId="38" fontId="26" fillId="0" borderId="308" xfId="28" applyNumberFormat="1" applyFont="1" applyFill="1" applyBorder="1" applyAlignment="1" applyProtection="1">
      <alignment vertical="center"/>
    </xf>
    <xf numFmtId="0" fontId="24" fillId="27" borderId="292" xfId="65" applyFont="1" applyFill="1" applyBorder="1" applyAlignment="1" applyProtection="1">
      <alignment horizontal="center" vertical="center"/>
    </xf>
    <xf numFmtId="38" fontId="26" fillId="27" borderId="294" xfId="65" applyNumberFormat="1" applyFont="1" applyFill="1" applyBorder="1" applyAlignment="1" applyProtection="1">
      <alignment horizontal="left" vertical="center"/>
    </xf>
    <xf numFmtId="38" fontId="26" fillId="27" borderId="293" xfId="65" applyNumberFormat="1" applyFont="1" applyFill="1" applyBorder="1" applyAlignment="1" applyProtection="1">
      <alignment horizontal="left" vertical="center"/>
    </xf>
    <xf numFmtId="6" fontId="26" fillId="27" borderId="293" xfId="65" applyNumberFormat="1" applyFont="1" applyFill="1" applyBorder="1" applyAlignment="1" applyProtection="1">
      <alignment horizontal="left" vertical="center"/>
    </xf>
    <xf numFmtId="0" fontId="24" fillId="27" borderId="286" xfId="65" applyFont="1" applyFill="1" applyBorder="1" applyAlignment="1" applyProtection="1">
      <alignment horizontal="center" vertical="center"/>
    </xf>
    <xf numFmtId="6" fontId="26" fillId="27" borderId="294" xfId="65" applyNumberFormat="1" applyFont="1" applyFill="1" applyBorder="1" applyAlignment="1" applyProtection="1">
      <alignment horizontal="left" vertical="center"/>
    </xf>
    <xf numFmtId="6" fontId="24" fillId="0" borderId="291" xfId="0" applyNumberFormat="1" applyFont="1" applyFill="1" applyBorder="1" applyAlignment="1" applyProtection="1">
      <alignment vertical="center"/>
    </xf>
    <xf numFmtId="0" fontId="35" fillId="44" borderId="290" xfId="0" applyFont="1" applyFill="1" applyBorder="1" applyAlignment="1" applyProtection="1">
      <alignment horizontal="center" vertical="center" wrapText="1"/>
    </xf>
    <xf numFmtId="0" fontId="78" fillId="44" borderId="290" xfId="0" applyFont="1" applyFill="1" applyBorder="1" applyAlignment="1" applyProtection="1">
      <alignment horizontal="center" vertical="center" wrapText="1"/>
    </xf>
    <xf numFmtId="1" fontId="91" fillId="25" borderId="263" xfId="0" applyNumberFormat="1" applyFont="1" applyFill="1" applyBorder="1" applyAlignment="1" applyProtection="1">
      <alignment horizontal="center" vertical="center" wrapText="1"/>
    </xf>
    <xf numFmtId="1" fontId="91" fillId="25" borderId="29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/>
    </xf>
    <xf numFmtId="1" fontId="91" fillId="25" borderId="198" xfId="0" quotePrefix="1" applyNumberFormat="1" applyFont="1" applyFill="1" applyBorder="1" applyAlignment="1" applyProtection="1">
      <alignment horizontal="center" vertical="center" wrapText="1"/>
    </xf>
    <xf numFmtId="0" fontId="35" fillId="24" borderId="285" xfId="0" applyFont="1" applyFill="1" applyBorder="1" applyAlignment="1" applyProtection="1">
      <alignment horizontal="center" vertical="center" wrapText="1"/>
    </xf>
    <xf numFmtId="10" fontId="24" fillId="0" borderId="293" xfId="0" applyNumberFormat="1" applyFont="1" applyBorder="1" applyAlignment="1" applyProtection="1">
      <alignment vertical="center"/>
    </xf>
    <xf numFmtId="6" fontId="24" fillId="0" borderId="293" xfId="32" applyNumberFormat="1" applyFont="1" applyBorder="1" applyAlignment="1" applyProtection="1">
      <alignment vertical="center"/>
    </xf>
    <xf numFmtId="6" fontId="24" fillId="0" borderId="310" xfId="0" applyNumberFormat="1" applyFont="1" applyFill="1" applyBorder="1" applyAlignment="1" applyProtection="1">
      <alignment vertical="center"/>
    </xf>
    <xf numFmtId="0" fontId="30" fillId="25" borderId="291" xfId="28" quotePrefix="1" applyNumberFormat="1" applyFont="1" applyFill="1" applyBorder="1" applyAlignment="1" applyProtection="1">
      <alignment horizontal="center" vertical="center"/>
    </xf>
    <xf numFmtId="38" fontId="39" fillId="35" borderId="237" xfId="45" applyNumberFormat="1" applyFont="1" applyFill="1" applyBorder="1" applyAlignment="1" applyProtection="1">
      <alignment vertical="center"/>
    </xf>
    <xf numFmtId="38" fontId="39" fillId="35" borderId="198" xfId="45" applyNumberFormat="1" applyFont="1" applyFill="1" applyBorder="1" applyAlignment="1" applyProtection="1">
      <alignment vertical="center"/>
    </xf>
    <xf numFmtId="38" fontId="26" fillId="27" borderId="291" xfId="65" applyNumberFormat="1" applyFont="1" applyFill="1" applyBorder="1" applyAlignment="1" applyProtection="1">
      <alignment horizontal="left" vertical="center"/>
    </xf>
    <xf numFmtId="6" fontId="24" fillId="33" borderId="299" xfId="65" applyNumberFormat="1" applyFont="1" applyFill="1" applyBorder="1" applyAlignment="1" applyProtection="1">
      <alignment vertical="center"/>
    </xf>
    <xf numFmtId="6" fontId="24" fillId="33" borderId="301" xfId="65" applyNumberFormat="1" applyFont="1" applyFill="1" applyBorder="1" applyAlignment="1" applyProtection="1">
      <alignment vertical="center"/>
    </xf>
    <xf numFmtId="6" fontId="24" fillId="33" borderId="294" xfId="65" applyNumberFormat="1" applyFont="1" applyFill="1" applyBorder="1" applyAlignment="1" applyProtection="1">
      <alignment vertical="center"/>
    </xf>
    <xf numFmtId="6" fontId="26" fillId="33" borderId="308" xfId="253" applyNumberFormat="1" applyFont="1" applyFill="1" applyBorder="1" applyAlignment="1" applyProtection="1">
      <alignment vertical="center"/>
    </xf>
    <xf numFmtId="6" fontId="24" fillId="27" borderId="22" xfId="65" applyNumberFormat="1" applyFont="1" applyFill="1" applyBorder="1" applyAlignment="1" applyProtection="1">
      <alignment horizontal="left" vertical="center"/>
    </xf>
    <xf numFmtId="6" fontId="24" fillId="0" borderId="299" xfId="65" applyNumberFormat="1" applyFont="1" applyFill="1" applyBorder="1" applyAlignment="1" applyProtection="1">
      <alignment vertical="center"/>
    </xf>
    <xf numFmtId="6" fontId="24" fillId="0" borderId="301" xfId="65" applyNumberFormat="1" applyFont="1" applyFill="1" applyBorder="1" applyAlignment="1" applyProtection="1">
      <alignment vertical="center"/>
    </xf>
    <xf numFmtId="6" fontId="24" fillId="0" borderId="294" xfId="65" applyNumberFormat="1" applyFont="1" applyFill="1" applyBorder="1" applyAlignment="1" applyProtection="1">
      <alignment vertical="center"/>
    </xf>
    <xf numFmtId="6" fontId="24" fillId="0" borderId="248" xfId="65" applyNumberFormat="1" applyFont="1" applyFill="1" applyBorder="1" applyAlignment="1" applyProtection="1">
      <alignment vertical="center"/>
    </xf>
    <xf numFmtId="6" fontId="26" fillId="0" borderId="308" xfId="65" applyNumberFormat="1" applyFont="1" applyFill="1" applyBorder="1" applyAlignment="1" applyProtection="1">
      <alignment vertical="center"/>
    </xf>
    <xf numFmtId="6" fontId="24" fillId="34" borderId="301" xfId="65" applyNumberFormat="1" applyFont="1" applyFill="1" applyBorder="1" applyAlignment="1" applyProtection="1">
      <alignment vertical="center"/>
    </xf>
    <xf numFmtId="6" fontId="24" fillId="37" borderId="301" xfId="65" applyNumberFormat="1" applyFont="1" applyFill="1" applyBorder="1" applyAlignment="1" applyProtection="1">
      <alignment vertical="center"/>
    </xf>
    <xf numFmtId="6" fontId="24" fillId="34" borderId="294" xfId="65" applyNumberFormat="1" applyFont="1" applyFill="1" applyBorder="1" applyAlignment="1" applyProtection="1">
      <alignment vertical="center"/>
    </xf>
    <xf numFmtId="6" fontId="24" fillId="37" borderId="294" xfId="65" applyNumberFormat="1" applyFont="1" applyFill="1" applyBorder="1" applyAlignment="1" applyProtection="1">
      <alignment vertical="center"/>
    </xf>
    <xf numFmtId="6" fontId="24" fillId="34" borderId="299" xfId="65" applyNumberFormat="1" applyFont="1" applyFill="1" applyBorder="1" applyAlignment="1" applyProtection="1">
      <alignment vertical="center"/>
    </xf>
    <xf numFmtId="6" fontId="24" fillId="37" borderId="299" xfId="65" applyNumberFormat="1" applyFont="1" applyFill="1" applyBorder="1" applyAlignment="1" applyProtection="1">
      <alignment vertical="center"/>
    </xf>
    <xf numFmtId="6" fontId="24" fillId="34" borderId="248" xfId="65" applyNumberFormat="1" applyFont="1" applyFill="1" applyBorder="1" applyAlignment="1" applyProtection="1">
      <alignment vertical="center"/>
    </xf>
    <xf numFmtId="6" fontId="26" fillId="34" borderId="308" xfId="65" applyNumberFormat="1" applyFont="1" applyFill="1" applyBorder="1" applyAlignment="1" applyProtection="1">
      <alignment vertical="center"/>
    </xf>
    <xf numFmtId="6" fontId="24" fillId="41" borderId="299" xfId="65" applyNumberFormat="1" applyFont="1" applyFill="1" applyBorder="1" applyAlignment="1" applyProtection="1">
      <alignment vertical="center"/>
    </xf>
    <xf numFmtId="6" fontId="24" fillId="41" borderId="301" xfId="65" applyNumberFormat="1" applyFont="1" applyFill="1" applyBorder="1" applyAlignment="1" applyProtection="1">
      <alignment vertical="center"/>
    </xf>
    <xf numFmtId="6" fontId="24" fillId="41" borderId="294" xfId="65" applyNumberFormat="1" applyFont="1" applyFill="1" applyBorder="1" applyAlignment="1" applyProtection="1">
      <alignment vertical="center"/>
    </xf>
    <xf numFmtId="6" fontId="24" fillId="41" borderId="248" xfId="65" applyNumberFormat="1" applyFont="1" applyFill="1" applyBorder="1" applyAlignment="1" applyProtection="1">
      <alignment vertical="center"/>
    </xf>
    <xf numFmtId="6" fontId="26" fillId="41" borderId="308" xfId="65" applyNumberFormat="1" applyFont="1" applyFill="1" applyBorder="1" applyAlignment="1" applyProtection="1">
      <alignment vertical="center"/>
    </xf>
    <xf numFmtId="49" fontId="35" fillId="34" borderId="263" xfId="53" applyNumberFormat="1" applyFont="1" applyFill="1" applyBorder="1" applyAlignment="1" applyProtection="1">
      <alignment horizontal="center" vertical="center" wrapText="1"/>
    </xf>
    <xf numFmtId="49" fontId="35" fillId="33" borderId="263" xfId="53" applyNumberFormat="1" applyFont="1" applyFill="1" applyBorder="1" applyAlignment="1" applyProtection="1">
      <alignment horizontal="center" vertical="center" wrapText="1"/>
    </xf>
    <xf numFmtId="6" fontId="25" fillId="0" borderId="311" xfId="0" applyNumberFormat="1" applyFont="1" applyFill="1" applyBorder="1" applyAlignment="1" applyProtection="1">
      <alignment vertical="center"/>
    </xf>
    <xf numFmtId="6" fontId="25" fillId="0" borderId="310" xfId="0" applyNumberFormat="1" applyFont="1" applyFill="1" applyBorder="1" applyAlignment="1" applyProtection="1">
      <alignment vertical="center"/>
    </xf>
    <xf numFmtId="49" fontId="35" fillId="33" borderId="290" xfId="53" applyNumberFormat="1" applyFont="1" applyFill="1" applyBorder="1" applyAlignment="1" applyProtection="1">
      <alignment horizontal="center" vertical="center" wrapText="1"/>
    </xf>
    <xf numFmtId="0" fontId="35" fillId="33" borderId="290" xfId="253" applyFont="1" applyFill="1" applyBorder="1" applyAlignment="1" applyProtection="1">
      <alignment horizontal="center" vertical="center" wrapText="1"/>
    </xf>
    <xf numFmtId="0" fontId="35" fillId="44" borderId="290" xfId="65" applyFont="1" applyFill="1" applyBorder="1" applyAlignment="1" applyProtection="1">
      <alignment horizontal="center" vertical="center" wrapText="1"/>
    </xf>
    <xf numFmtId="6" fontId="35" fillId="50" borderId="290" xfId="65" applyNumberFormat="1" applyFont="1" applyFill="1" applyBorder="1" applyAlignment="1" applyProtection="1">
      <alignment horizontal="center" vertical="center" wrapText="1"/>
    </xf>
    <xf numFmtId="0" fontId="24" fillId="0" borderId="281" xfId="58" applyNumberFormat="1" applyFont="1" applyFill="1" applyBorder="1" applyAlignment="1" applyProtection="1">
      <alignment vertical="center"/>
    </xf>
    <xf numFmtId="0" fontId="24" fillId="0" borderId="282" xfId="58" applyNumberFormat="1" applyFont="1" applyFill="1" applyBorder="1" applyAlignment="1" applyProtection="1">
      <alignment vertical="center"/>
    </xf>
    <xf numFmtId="0" fontId="35" fillId="24" borderId="10" xfId="0" applyFont="1" applyFill="1" applyBorder="1" applyAlignment="1" applyProtection="1">
      <alignment horizontal="center" vertical="center" wrapText="1"/>
    </xf>
    <xf numFmtId="6" fontId="24" fillId="0" borderId="291" xfId="54" applyNumberFormat="1" applyFont="1" applyFill="1" applyBorder="1" applyAlignment="1" applyProtection="1">
      <alignment horizontal="right"/>
    </xf>
    <xf numFmtId="6" fontId="0" fillId="0" borderId="0" xfId="0" applyNumberFormat="1" applyBorder="1" applyAlignment="1" applyProtection="1">
      <alignment vertical="center"/>
    </xf>
    <xf numFmtId="0" fontId="29" fillId="0" borderId="0" xfId="0" applyFont="1" applyAlignment="1" applyProtection="1">
      <alignment horizontal="center" vertical="center" wrapText="1"/>
    </xf>
    <xf numFmtId="6" fontId="24" fillId="35" borderId="13" xfId="0" applyNumberFormat="1" applyFont="1" applyFill="1" applyBorder="1" applyAlignment="1" applyProtection="1">
      <alignment horizontal="right" vertical="center"/>
    </xf>
    <xf numFmtId="1" fontId="91" fillId="25" borderId="290" xfId="28" applyNumberFormat="1" applyFont="1" applyFill="1" applyBorder="1" applyAlignment="1" applyProtection="1">
      <alignment horizontal="center" vertical="center" wrapText="1"/>
    </xf>
    <xf numFmtId="1" fontId="91" fillId="25" borderId="290" xfId="28" quotePrefix="1" applyNumberFormat="1" applyFont="1" applyFill="1" applyBorder="1" applyAlignment="1" applyProtection="1">
      <alignment horizontal="center" vertical="center" wrapText="1"/>
    </xf>
    <xf numFmtId="3" fontId="24" fillId="0" borderId="237" xfId="0" applyNumberFormat="1" applyFont="1" applyFill="1" applyBorder="1" applyAlignment="1" applyProtection="1">
      <alignment horizontal="center" vertical="center"/>
    </xf>
    <xf numFmtId="3" fontId="24" fillId="0" borderId="312" xfId="0" applyNumberFormat="1" applyFont="1" applyFill="1" applyBorder="1" applyAlignment="1" applyProtection="1">
      <alignment horizontal="center" vertical="center"/>
    </xf>
    <xf numFmtId="3" fontId="24" fillId="0" borderId="312" xfId="0" applyNumberFormat="1" applyFont="1" applyFill="1" applyBorder="1" applyAlignment="1" applyProtection="1">
      <alignment vertical="center"/>
    </xf>
    <xf numFmtId="169" fontId="24" fillId="0" borderId="312" xfId="48" applyNumberFormat="1" applyFont="1" applyBorder="1" applyAlignment="1" applyProtection="1">
      <alignment vertical="center"/>
    </xf>
    <xf numFmtId="10" fontId="24" fillId="0" borderId="312" xfId="0" applyNumberFormat="1" applyFont="1" applyBorder="1" applyAlignment="1" applyProtection="1">
      <alignment vertical="center"/>
    </xf>
    <xf numFmtId="6" fontId="24" fillId="0" borderId="312" xfId="0" applyNumberFormat="1" applyFont="1" applyBorder="1" applyAlignment="1" applyProtection="1">
      <alignment vertical="center"/>
    </xf>
    <xf numFmtId="10" fontId="24" fillId="0" borderId="312" xfId="48" applyNumberFormat="1" applyFont="1" applyBorder="1" applyAlignment="1" applyProtection="1">
      <alignment vertical="center"/>
    </xf>
    <xf numFmtId="165" fontId="24" fillId="0" borderId="312" xfId="28" applyNumberFormat="1" applyFont="1" applyBorder="1" applyAlignment="1" applyProtection="1">
      <alignment vertical="center"/>
    </xf>
    <xf numFmtId="6" fontId="24" fillId="0" borderId="312" xfId="28" applyNumberFormat="1" applyFont="1" applyBorder="1" applyAlignment="1" applyProtection="1">
      <alignment vertical="center"/>
    </xf>
    <xf numFmtId="166" fontId="30" fillId="26" borderId="290" xfId="28" applyNumberFormat="1" applyFont="1" applyFill="1" applyBorder="1" applyAlignment="1" applyProtection="1">
      <alignment horizontal="center" vertical="center"/>
    </xf>
    <xf numFmtId="165" fontId="30" fillId="26" borderId="290" xfId="28" applyNumberFormat="1" applyFont="1" applyFill="1" applyBorder="1" applyAlignment="1" applyProtection="1">
      <alignment horizontal="center" vertical="center"/>
    </xf>
    <xf numFmtId="1" fontId="91" fillId="25" borderId="263" xfId="0" quotePrefix="1" applyNumberFormat="1" applyFont="1" applyFill="1" applyBorder="1" applyAlignment="1" applyProtection="1">
      <alignment horizontal="center" vertical="center" wrapText="1"/>
    </xf>
    <xf numFmtId="1" fontId="91" fillId="25" borderId="263" xfId="0" quotePrefix="1" applyNumberFormat="1" applyFont="1" applyFill="1" applyBorder="1" applyAlignment="1" applyProtection="1">
      <alignment horizontal="center" vertical="center"/>
    </xf>
    <xf numFmtId="0" fontId="24" fillId="27" borderId="315" xfId="65" applyFont="1" applyFill="1" applyBorder="1" applyAlignment="1" applyProtection="1">
      <alignment horizontal="center" vertical="center"/>
    </xf>
    <xf numFmtId="0" fontId="24" fillId="27" borderId="316" xfId="65" applyFont="1" applyFill="1" applyBorder="1" applyAlignment="1" applyProtection="1">
      <alignment horizontal="center" vertical="center"/>
    </xf>
    <xf numFmtId="0" fontId="26" fillId="27" borderId="317" xfId="65" applyFont="1" applyFill="1" applyBorder="1" applyAlignment="1" applyProtection="1">
      <alignment horizontal="left" vertical="center"/>
    </xf>
    <xf numFmtId="38" fontId="26" fillId="27" borderId="314" xfId="65" applyNumberFormat="1" applyFont="1" applyFill="1" applyBorder="1" applyAlignment="1" applyProtection="1">
      <alignment horizontal="left" vertical="center"/>
    </xf>
    <xf numFmtId="6" fontId="24" fillId="27" borderId="317" xfId="65" applyNumberFormat="1" applyFont="1" applyFill="1" applyBorder="1" applyAlignment="1" applyProtection="1">
      <alignment horizontal="left" vertical="center"/>
    </xf>
    <xf numFmtId="38" fontId="24" fillId="27" borderId="314" xfId="65" applyNumberFormat="1" applyFont="1" applyFill="1" applyBorder="1" applyAlignment="1" applyProtection="1">
      <alignment horizontal="left" vertical="center"/>
    </xf>
    <xf numFmtId="38" fontId="24" fillId="27" borderId="317" xfId="65" applyNumberFormat="1" applyFont="1" applyFill="1" applyBorder="1" applyAlignment="1" applyProtection="1">
      <alignment horizontal="left" vertical="center"/>
    </xf>
    <xf numFmtId="6" fontId="26" fillId="27" borderId="317" xfId="65" applyNumberFormat="1" applyFont="1" applyFill="1" applyBorder="1" applyAlignment="1" applyProtection="1">
      <alignment horizontal="left" vertical="center"/>
    </xf>
    <xf numFmtId="6" fontId="85" fillId="27" borderId="317" xfId="65" applyNumberFormat="1" applyFont="1" applyFill="1" applyBorder="1" applyAlignment="1" applyProtection="1">
      <alignment horizontal="left" vertical="center"/>
    </xf>
    <xf numFmtId="0" fontId="24" fillId="35" borderId="315" xfId="65" applyFont="1" applyFill="1" applyBorder="1" applyAlignment="1" applyProtection="1">
      <alignment horizontal="center" vertical="center"/>
    </xf>
    <xf numFmtId="0" fontId="24" fillId="35" borderId="316" xfId="65" applyFont="1" applyFill="1" applyBorder="1" applyAlignment="1" applyProtection="1">
      <alignment horizontal="center" vertical="center"/>
    </xf>
    <xf numFmtId="0" fontId="26" fillId="35" borderId="317" xfId="65" applyFont="1" applyFill="1" applyBorder="1" applyAlignment="1" applyProtection="1">
      <alignment horizontal="left" vertical="center"/>
    </xf>
    <xf numFmtId="0" fontId="26" fillId="27" borderId="317" xfId="65" applyFont="1" applyFill="1" applyBorder="1" applyAlignment="1" applyProtection="1">
      <alignment vertical="center"/>
    </xf>
    <xf numFmtId="38" fontId="26" fillId="27" borderId="317" xfId="65" applyNumberFormat="1" applyFont="1" applyFill="1" applyBorder="1" applyAlignment="1" applyProtection="1">
      <alignment horizontal="left" vertical="center"/>
    </xf>
    <xf numFmtId="1" fontId="29" fillId="25" borderId="284" xfId="65" applyNumberFormat="1" applyFont="1" applyFill="1" applyBorder="1" applyAlignment="1" applyProtection="1">
      <alignment horizontal="center"/>
    </xf>
    <xf numFmtId="0" fontId="29" fillId="0" borderId="0" xfId="0" applyFont="1"/>
    <xf numFmtId="0" fontId="29" fillId="0" borderId="0" xfId="65" applyFont="1" applyProtection="1"/>
    <xf numFmtId="1" fontId="91" fillId="25" borderId="290" xfId="0" quotePrefix="1" applyNumberFormat="1" applyFont="1" applyFill="1" applyBorder="1" applyAlignment="1" applyProtection="1">
      <alignment horizontal="center" vertical="center" wrapText="1"/>
    </xf>
    <xf numFmtId="1" fontId="91" fillId="25" borderId="289" xfId="65" quotePrefix="1" applyNumberFormat="1" applyFont="1" applyFill="1" applyBorder="1" applyAlignment="1" applyProtection="1">
      <alignment horizontal="center" vertical="center" wrapText="1"/>
    </xf>
    <xf numFmtId="1" fontId="29" fillId="25" borderId="198" xfId="53" applyNumberFormat="1" applyFont="1" applyFill="1" applyBorder="1" applyAlignment="1" applyProtection="1">
      <alignment horizontal="center"/>
    </xf>
    <xf numFmtId="1" fontId="94" fillId="25" borderId="198" xfId="53" applyNumberFormat="1" applyFont="1" applyFill="1" applyBorder="1" applyAlignment="1" applyProtection="1">
      <alignment horizontal="center"/>
    </xf>
    <xf numFmtId="1" fontId="91" fillId="25" borderId="198" xfId="53" quotePrefix="1" applyNumberFormat="1" applyFont="1" applyFill="1" applyBorder="1" applyAlignment="1" applyProtection="1">
      <alignment horizontal="center" vertical="center" wrapText="1"/>
    </xf>
    <xf numFmtId="0" fontId="29" fillId="0" borderId="0" xfId="0" applyFont="1" applyProtection="1"/>
    <xf numFmtId="1" fontId="29" fillId="25" borderId="263" xfId="53" applyNumberFormat="1" applyFont="1" applyFill="1" applyBorder="1" applyAlignment="1" applyProtection="1">
      <alignment horizontal="center"/>
    </xf>
    <xf numFmtId="1" fontId="94" fillId="25" borderId="263" xfId="53" applyNumberFormat="1" applyFont="1" applyFill="1" applyBorder="1" applyAlignment="1" applyProtection="1">
      <alignment horizontal="center"/>
    </xf>
    <xf numFmtId="1" fontId="29" fillId="25" borderId="263" xfId="53" applyNumberFormat="1" applyFont="1" applyFill="1" applyBorder="1" applyAlignment="1" applyProtection="1">
      <alignment horizontal="center" vertical="center"/>
    </xf>
    <xf numFmtId="0" fontId="29" fillId="25" borderId="197" xfId="0" applyFont="1" applyFill="1" applyBorder="1" applyAlignment="1" applyProtection="1">
      <alignment horizontal="center"/>
    </xf>
    <xf numFmtId="0" fontId="0" fillId="32" borderId="292" xfId="0" applyFill="1" applyBorder="1" applyProtection="1"/>
    <xf numFmtId="0" fontId="0" fillId="32" borderId="309" xfId="0" applyFill="1" applyBorder="1" applyProtection="1"/>
    <xf numFmtId="0" fontId="41" fillId="32" borderId="292" xfId="0" applyFont="1" applyFill="1" applyBorder="1" applyAlignment="1" applyProtection="1">
      <alignment vertical="center"/>
    </xf>
    <xf numFmtId="0" fontId="41" fillId="32" borderId="293" xfId="0" applyFont="1" applyFill="1" applyBorder="1" applyAlignment="1" applyProtection="1">
      <alignment vertical="center"/>
    </xf>
    <xf numFmtId="0" fontId="0" fillId="32" borderId="293" xfId="0" applyFill="1" applyBorder="1" applyProtection="1"/>
    <xf numFmtId="49" fontId="35" fillId="34" borderId="290" xfId="53" applyNumberFormat="1" applyFont="1" applyFill="1" applyBorder="1" applyAlignment="1" applyProtection="1">
      <alignment horizontal="center" vertical="center" wrapText="1"/>
    </xf>
    <xf numFmtId="1" fontId="30" fillId="25" borderId="290" xfId="53" quotePrefix="1" applyNumberFormat="1" applyFont="1" applyFill="1" applyBorder="1" applyAlignment="1" applyProtection="1">
      <alignment horizontal="center" vertical="center"/>
    </xf>
    <xf numFmtId="1" fontId="91" fillId="25" borderId="290" xfId="53" quotePrefix="1" applyNumberFormat="1" applyFont="1" applyFill="1" applyBorder="1" applyAlignment="1" applyProtection="1">
      <alignment horizontal="center" vertical="center" wrapText="1"/>
    </xf>
    <xf numFmtId="1" fontId="29" fillId="25" borderId="312" xfId="53" applyNumberFormat="1" applyFont="1" applyFill="1" applyBorder="1" applyAlignment="1" applyProtection="1">
      <alignment horizontal="center" vertical="center"/>
    </xf>
    <xf numFmtId="1" fontId="26" fillId="25" borderId="285" xfId="53" applyNumberFormat="1" applyFont="1" applyFill="1" applyBorder="1" applyAlignment="1" applyProtection="1">
      <alignment horizontal="center" vertical="center"/>
    </xf>
    <xf numFmtId="1" fontId="94" fillId="25" borderId="312" xfId="53" applyNumberFormat="1" applyFont="1" applyFill="1" applyBorder="1" applyAlignment="1" applyProtection="1">
      <alignment horizontal="center" vertical="center"/>
    </xf>
    <xf numFmtId="1" fontId="24" fillId="25" borderId="295" xfId="53" applyNumberFormat="1" applyFont="1" applyFill="1" applyBorder="1" applyAlignment="1" applyProtection="1">
      <alignment horizontal="center" vertical="center"/>
    </xf>
    <xf numFmtId="1" fontId="24" fillId="25" borderId="284" xfId="53" applyNumberFormat="1" applyFont="1" applyFill="1" applyBorder="1" applyAlignment="1" applyProtection="1">
      <alignment horizontal="center" vertical="center"/>
    </xf>
    <xf numFmtId="1" fontId="29" fillId="25" borderId="309" xfId="53" applyNumberFormat="1" applyFont="1" applyFill="1" applyBorder="1" applyAlignment="1" applyProtection="1">
      <alignment horizontal="center" vertical="center"/>
    </xf>
    <xf numFmtId="1" fontId="29" fillId="25" borderId="292" xfId="53" applyNumberFormat="1" applyFont="1" applyFill="1" applyBorder="1" applyAlignment="1" applyProtection="1">
      <alignment horizontal="center" vertical="center"/>
    </xf>
    <xf numFmtId="38" fontId="24" fillId="31" borderId="318" xfId="54" applyNumberFormat="1" applyFont="1" applyFill="1" applyBorder="1" applyAlignment="1" applyProtection="1">
      <alignment horizontal="right" vertical="center"/>
    </xf>
    <xf numFmtId="38" fontId="24" fillId="31" borderId="257" xfId="54" applyNumberFormat="1" applyFont="1" applyFill="1" applyBorder="1" applyAlignment="1" applyProtection="1">
      <alignment horizontal="right" vertical="center"/>
    </xf>
    <xf numFmtId="38" fontId="24" fillId="31" borderId="319" xfId="54" applyNumberFormat="1" applyFont="1" applyFill="1" applyBorder="1" applyAlignment="1" applyProtection="1">
      <alignment horizontal="right" vertical="center"/>
    </xf>
    <xf numFmtId="0" fontId="24" fillId="0" borderId="320" xfId="53" applyFont="1" applyFill="1" applyBorder="1" applyAlignment="1" applyProtection="1">
      <alignment horizontal="center" vertical="center"/>
    </xf>
    <xf numFmtId="0" fontId="24" fillId="0" borderId="318" xfId="53" applyFont="1" applyFill="1" applyBorder="1" applyAlignment="1" applyProtection="1">
      <alignment horizontal="center" vertical="center"/>
    </xf>
    <xf numFmtId="0" fontId="24" fillId="0" borderId="298" xfId="53" applyFont="1" applyFill="1" applyBorder="1" applyAlignment="1" applyProtection="1">
      <alignment vertical="center"/>
    </xf>
    <xf numFmtId="0" fontId="24" fillId="0" borderId="300" xfId="53" applyFont="1" applyFill="1" applyBorder="1" applyAlignment="1" applyProtection="1">
      <alignment vertical="center"/>
    </xf>
    <xf numFmtId="0" fontId="24" fillId="0" borderId="303" xfId="53" applyFont="1" applyFill="1" applyBorder="1" applyAlignment="1" applyProtection="1">
      <alignment horizontal="center" vertical="center"/>
    </xf>
    <xf numFmtId="0" fontId="24" fillId="0" borderId="319" xfId="53" applyFont="1" applyFill="1" applyBorder="1" applyAlignment="1" applyProtection="1">
      <alignment horizontal="center" vertical="center"/>
    </xf>
    <xf numFmtId="0" fontId="24" fillId="0" borderId="304" xfId="53" applyFont="1" applyFill="1" applyBorder="1" applyAlignment="1" applyProtection="1">
      <alignment vertical="center"/>
    </xf>
    <xf numFmtId="1" fontId="29" fillId="25" borderId="293" xfId="53" applyNumberFormat="1" applyFont="1" applyFill="1" applyBorder="1" applyAlignment="1" applyProtection="1">
      <alignment horizontal="center" vertical="center"/>
    </xf>
    <xf numFmtId="6" fontId="24" fillId="38" borderId="242" xfId="53" applyNumberFormat="1" applyFont="1" applyFill="1" applyBorder="1" applyAlignment="1" applyProtection="1">
      <alignment horizontal="right" vertical="center"/>
    </xf>
    <xf numFmtId="6" fontId="24" fillId="38" borderId="243" xfId="53" applyNumberFormat="1" applyFont="1" applyFill="1" applyBorder="1" applyAlignment="1" applyProtection="1">
      <alignment horizontal="right" vertical="center"/>
    </xf>
    <xf numFmtId="6" fontId="24" fillId="38" borderId="239" xfId="53" applyNumberFormat="1" applyFont="1" applyFill="1" applyBorder="1" applyAlignment="1" applyProtection="1">
      <alignment horizontal="right" vertical="center"/>
    </xf>
    <xf numFmtId="6" fontId="24" fillId="38" borderId="240" xfId="53" applyNumberFormat="1" applyFont="1" applyFill="1" applyBorder="1" applyAlignment="1" applyProtection="1">
      <alignment horizontal="right" vertical="center"/>
    </xf>
    <xf numFmtId="6" fontId="24" fillId="38" borderId="221" xfId="53" applyNumberFormat="1" applyFont="1" applyFill="1" applyBorder="1" applyAlignment="1" applyProtection="1">
      <alignment horizontal="right" vertical="center"/>
    </xf>
    <xf numFmtId="6" fontId="24" fillId="38" borderId="199" xfId="53" applyNumberFormat="1" applyFont="1" applyFill="1" applyBorder="1" applyAlignment="1" applyProtection="1">
      <alignment horizontal="right" vertical="center"/>
    </xf>
    <xf numFmtId="6" fontId="24" fillId="31" borderId="240" xfId="53" applyNumberFormat="1" applyFont="1" applyFill="1" applyBorder="1" applyAlignment="1" applyProtection="1">
      <alignment horizontal="right" vertical="center"/>
    </xf>
    <xf numFmtId="6" fontId="24" fillId="31" borderId="200" xfId="53" applyNumberFormat="1" applyFont="1" applyFill="1" applyBorder="1" applyAlignment="1" applyProtection="1">
      <alignment horizontal="right" vertical="center"/>
    </xf>
    <xf numFmtId="6" fontId="26" fillId="38" borderId="277" xfId="54" applyNumberFormat="1" applyFont="1" applyFill="1" applyBorder="1" applyAlignment="1" applyProtection="1">
      <alignment horizontal="right" vertical="center"/>
    </xf>
    <xf numFmtId="38" fontId="24" fillId="0" borderId="237" xfId="53" applyNumberFormat="1" applyFont="1" applyFill="1" applyBorder="1" applyAlignment="1" applyProtection="1">
      <alignment horizontal="right" vertical="center"/>
    </xf>
    <xf numFmtId="6" fontId="24" fillId="0" borderId="237" xfId="53" applyNumberFormat="1" applyFont="1" applyFill="1" applyBorder="1" applyAlignment="1" applyProtection="1">
      <alignment horizontal="right" vertical="center"/>
    </xf>
    <xf numFmtId="6" fontId="24" fillId="0" borderId="237" xfId="54" applyNumberFormat="1" applyFont="1" applyFill="1" applyBorder="1" applyAlignment="1" applyProtection="1">
      <alignment horizontal="right" vertical="center"/>
    </xf>
    <xf numFmtId="6" fontId="24" fillId="38" borderId="237" xfId="53" applyNumberFormat="1" applyFont="1" applyFill="1" applyBorder="1" applyAlignment="1" applyProtection="1">
      <alignment horizontal="right" vertical="center"/>
    </xf>
    <xf numFmtId="38" fontId="24" fillId="0" borderId="29" xfId="53" applyNumberFormat="1" applyFont="1" applyFill="1" applyBorder="1" applyAlignment="1" applyProtection="1">
      <alignment horizontal="right" vertical="center"/>
    </xf>
    <xf numFmtId="6" fontId="24" fillId="0" borderId="29" xfId="53" applyNumberFormat="1" applyFont="1" applyFill="1" applyBorder="1" applyAlignment="1" applyProtection="1">
      <alignment horizontal="right" vertical="center"/>
    </xf>
    <xf numFmtId="8" fontId="78" fillId="24" borderId="201" xfId="0" applyNumberFormat="1" applyFont="1" applyFill="1" applyBorder="1" applyAlignment="1" applyProtection="1">
      <alignment horizontal="center" vertical="center" wrapText="1"/>
    </xf>
    <xf numFmtId="6" fontId="78" fillId="24" borderId="201" xfId="0" applyNumberFormat="1" applyFont="1" applyFill="1" applyBorder="1" applyAlignment="1" applyProtection="1">
      <alignment horizontal="center" vertical="center" wrapText="1"/>
    </xf>
    <xf numFmtId="1" fontId="25" fillId="0" borderId="0" xfId="0" applyNumberFormat="1" applyFont="1" applyAlignment="1" applyProtection="1">
      <alignment vertical="center"/>
    </xf>
    <xf numFmtId="1" fontId="29" fillId="0" borderId="0" xfId="0" applyNumberFormat="1" applyFont="1" applyAlignment="1" applyProtection="1">
      <alignment vertical="center"/>
    </xf>
    <xf numFmtId="38" fontId="24" fillId="0" borderId="237" xfId="28" applyNumberFormat="1" applyFont="1" applyFill="1" applyBorder="1" applyAlignment="1" applyProtection="1">
      <alignment vertical="center"/>
    </xf>
    <xf numFmtId="38" fontId="24" fillId="0" borderId="29" xfId="28" applyNumberFormat="1" applyFont="1" applyFill="1" applyBorder="1" applyAlignment="1" applyProtection="1">
      <alignment vertical="center"/>
    </xf>
    <xf numFmtId="6" fontId="24" fillId="0" borderId="253" xfId="0" applyNumberFormat="1" applyFont="1" applyFill="1" applyBorder="1" applyAlignment="1" applyProtection="1">
      <alignment vertical="center"/>
    </xf>
    <xf numFmtId="38" fontId="24" fillId="0" borderId="41" xfId="28" applyNumberFormat="1" applyFont="1" applyFill="1" applyBorder="1" applyAlignment="1" applyProtection="1">
      <alignment vertical="center"/>
    </xf>
    <xf numFmtId="3" fontId="25" fillId="0" borderId="0" xfId="0" applyNumberFormat="1" applyFont="1" applyFill="1" applyBorder="1" applyAlignment="1" applyProtection="1">
      <alignment horizontal="center" vertical="center"/>
    </xf>
    <xf numFmtId="3" fontId="25" fillId="0" borderId="0" xfId="0" applyNumberFormat="1" applyFont="1" applyFill="1" applyBorder="1" applyAlignment="1" applyProtection="1">
      <alignment horizontal="left" vertical="center"/>
    </xf>
    <xf numFmtId="0" fontId="78" fillId="44" borderId="290" xfId="0" applyFont="1" applyFill="1" applyBorder="1" applyAlignment="1" applyProtection="1">
      <alignment horizontal="center" vertical="center" wrapText="1"/>
      <protection locked="0"/>
    </xf>
    <xf numFmtId="0" fontId="35" fillId="44" borderId="290" xfId="0" applyFont="1" applyFill="1" applyBorder="1" applyAlignment="1" applyProtection="1">
      <alignment horizontal="center" vertical="center" wrapText="1"/>
      <protection locked="0"/>
    </xf>
    <xf numFmtId="0" fontId="33" fillId="24" borderId="321" xfId="0" applyFont="1" applyFill="1" applyBorder="1" applyAlignment="1" applyProtection="1">
      <alignment horizontal="center" vertical="center" wrapText="1"/>
    </xf>
    <xf numFmtId="165" fontId="29" fillId="25" borderId="263" xfId="28" applyNumberFormat="1" applyFont="1" applyFill="1" applyBorder="1" applyAlignment="1" applyProtection="1">
      <alignment horizontal="center" vertical="center"/>
    </xf>
    <xf numFmtId="165" fontId="29" fillId="25" borderId="263" xfId="28" applyNumberFormat="1" applyFont="1" applyFill="1" applyBorder="1" applyAlignment="1" applyProtection="1">
      <alignment horizontal="center" vertical="center" wrapText="1"/>
    </xf>
    <xf numFmtId="0" fontId="91" fillId="25" borderId="263" xfId="28" quotePrefix="1" applyNumberFormat="1" applyFont="1" applyFill="1" applyBorder="1" applyAlignment="1" applyProtection="1">
      <alignment horizontal="center" vertical="center" wrapText="1"/>
    </xf>
    <xf numFmtId="1" fontId="91" fillId="25" borderId="263" xfId="28" quotePrefix="1" applyNumberFormat="1" applyFont="1" applyFill="1" applyBorder="1" applyAlignment="1" applyProtection="1">
      <alignment horizontal="center" vertical="center" wrapText="1"/>
    </xf>
    <xf numFmtId="1" fontId="91" fillId="25" borderId="263" xfId="28" applyNumberFormat="1" applyFont="1" applyFill="1" applyBorder="1" applyAlignment="1" applyProtection="1">
      <alignment horizontal="center" vertical="center" wrapText="1"/>
    </xf>
    <xf numFmtId="0" fontId="24" fillId="27" borderId="313" xfId="65" applyFont="1" applyFill="1" applyBorder="1" applyAlignment="1" applyProtection="1">
      <alignment horizontal="center" vertical="center"/>
    </xf>
    <xf numFmtId="0" fontId="24" fillId="27" borderId="0" xfId="65" applyFont="1" applyFill="1" applyBorder="1" applyAlignment="1" applyProtection="1">
      <alignment horizontal="center" vertical="center"/>
    </xf>
    <xf numFmtId="0" fontId="26" fillId="27" borderId="22" xfId="65" applyFont="1" applyFill="1" applyBorder="1" applyAlignment="1" applyProtection="1">
      <alignment horizontal="left" vertical="center"/>
    </xf>
    <xf numFmtId="38" fontId="24" fillId="27" borderId="291" xfId="65" applyNumberFormat="1" applyFont="1" applyFill="1" applyBorder="1" applyAlignment="1" applyProtection="1">
      <alignment horizontal="left" vertical="center"/>
    </xf>
    <xf numFmtId="38" fontId="24" fillId="27" borderId="22" xfId="65" applyNumberFormat="1" applyFont="1" applyFill="1" applyBorder="1" applyAlignment="1" applyProtection="1">
      <alignment horizontal="left" vertical="center"/>
    </xf>
    <xf numFmtId="6" fontId="26" fillId="27" borderId="22" xfId="65" applyNumberFormat="1" applyFont="1" applyFill="1" applyBorder="1" applyAlignment="1" applyProtection="1">
      <alignment horizontal="left" vertical="center"/>
    </xf>
    <xf numFmtId="6" fontId="85" fillId="27" borderId="22" xfId="65" applyNumberFormat="1" applyFont="1" applyFill="1" applyBorder="1" applyAlignment="1" applyProtection="1">
      <alignment horizontal="left" vertical="center"/>
    </xf>
    <xf numFmtId="0" fontId="78" fillId="42" borderId="290" xfId="71" applyFont="1" applyFill="1" applyBorder="1" applyAlignment="1" applyProtection="1">
      <alignment horizontal="center" vertical="center" wrapText="1"/>
    </xf>
    <xf numFmtId="0" fontId="78" fillId="47" borderId="290" xfId="71" applyFont="1" applyFill="1" applyBorder="1" applyAlignment="1" applyProtection="1">
      <alignment horizontal="center" vertical="center" wrapText="1"/>
    </xf>
    <xf numFmtId="0" fontId="78" fillId="48" borderId="290" xfId="71" applyFont="1" applyFill="1" applyBorder="1" applyAlignment="1" applyProtection="1">
      <alignment horizontal="center" vertical="center" wrapText="1"/>
    </xf>
    <xf numFmtId="0" fontId="78" fillId="33" borderId="290" xfId="71" applyFont="1" applyFill="1" applyBorder="1" applyAlignment="1" applyProtection="1">
      <alignment horizontal="center" vertical="center" wrapText="1"/>
    </xf>
    <xf numFmtId="0" fontId="78" fillId="54" borderId="290" xfId="71" applyFont="1" applyFill="1" applyBorder="1" applyAlignment="1" applyProtection="1">
      <alignment horizontal="center" vertical="center" wrapText="1"/>
    </xf>
    <xf numFmtId="0" fontId="78" fillId="55" borderId="290" xfId="71" applyFont="1" applyFill="1" applyBorder="1" applyAlignment="1" applyProtection="1">
      <alignment horizontal="center" vertical="center" wrapText="1"/>
    </xf>
    <xf numFmtId="0" fontId="78" fillId="56" borderId="290" xfId="71" applyFont="1" applyFill="1" applyBorder="1" applyAlignment="1" applyProtection="1">
      <alignment horizontal="center" vertical="center" wrapText="1"/>
    </xf>
    <xf numFmtId="0" fontId="78" fillId="49" borderId="290" xfId="71" applyFont="1" applyFill="1" applyBorder="1" applyAlignment="1" applyProtection="1">
      <alignment horizontal="center" vertical="center" wrapText="1"/>
    </xf>
    <xf numFmtId="0" fontId="35" fillId="34" borderId="290" xfId="65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 vertical="center"/>
    </xf>
    <xf numFmtId="0" fontId="24" fillId="0" borderId="0" xfId="0" applyFont="1" applyAlignment="1" applyProtection="1">
      <alignment horizontal="left" vertical="center"/>
    </xf>
    <xf numFmtId="0" fontId="24" fillId="0" borderId="291" xfId="53" applyFont="1" applyFill="1" applyBorder="1" applyProtection="1"/>
    <xf numFmtId="38" fontId="24" fillId="31" borderId="291" xfId="54" applyNumberFormat="1" applyFont="1" applyFill="1" applyBorder="1" applyAlignment="1" applyProtection="1">
      <alignment horizontal="right"/>
    </xf>
    <xf numFmtId="38" fontId="0" fillId="0" borderId="0" xfId="0" applyNumberFormat="1" applyBorder="1" applyProtection="1"/>
    <xf numFmtId="0" fontId="0" fillId="0" borderId="0" xfId="0" applyBorder="1"/>
    <xf numFmtId="6" fontId="24" fillId="0" borderId="0" xfId="0" applyNumberFormat="1" applyFont="1" applyBorder="1" applyProtection="1"/>
    <xf numFmtId="0" fontId="24" fillId="0" borderId="0" xfId="0" applyFont="1" applyBorder="1"/>
    <xf numFmtId="49" fontId="35" fillId="34" borderId="263" xfId="53" applyNumberFormat="1" applyFont="1" applyFill="1" applyBorder="1" applyAlignment="1" applyProtection="1">
      <alignment horizontal="center" vertical="center" wrapText="1"/>
    </xf>
    <xf numFmtId="49" fontId="35" fillId="33" borderId="290" xfId="53" applyNumberFormat="1" applyFont="1" applyFill="1" applyBorder="1" applyAlignment="1" applyProtection="1">
      <alignment horizontal="center" vertical="center" wrapText="1"/>
    </xf>
    <xf numFmtId="49" fontId="35" fillId="34" borderId="290" xfId="53" applyNumberFormat="1" applyFont="1" applyFill="1" applyBorder="1" applyAlignment="1" applyProtection="1">
      <alignment horizontal="center" vertical="center" wrapText="1"/>
    </xf>
    <xf numFmtId="49" fontId="45" fillId="36" borderId="288" xfId="53" applyNumberFormat="1" applyFont="1" applyFill="1" applyBorder="1" applyAlignment="1" applyProtection="1">
      <alignment horizontal="center" vertical="center"/>
    </xf>
    <xf numFmtId="1" fontId="91" fillId="25" borderId="323" xfId="53" quotePrefix="1" applyNumberFormat="1" applyFont="1" applyFill="1" applyBorder="1" applyAlignment="1" applyProtection="1">
      <alignment horizontal="center" vertical="center" wrapText="1"/>
    </xf>
    <xf numFmtId="6" fontId="24" fillId="34" borderId="300" xfId="54" applyNumberFormat="1" applyFont="1" applyFill="1" applyBorder="1" applyAlignment="1" applyProtection="1">
      <alignment horizontal="right" vertical="center"/>
    </xf>
    <xf numFmtId="6" fontId="24" fillId="34" borderId="322" xfId="54" applyNumberFormat="1" applyFont="1" applyFill="1" applyBorder="1" applyAlignment="1" applyProtection="1">
      <alignment horizontal="right" vertical="center"/>
    </xf>
    <xf numFmtId="0" fontId="26" fillId="0" borderId="26" xfId="53" applyFont="1" applyFill="1" applyBorder="1" applyAlignment="1" applyProtection="1">
      <alignment vertical="center"/>
    </xf>
    <xf numFmtId="0" fontId="26" fillId="0" borderId="273" xfId="53" applyFont="1" applyFill="1" applyBorder="1" applyAlignment="1" applyProtection="1">
      <alignment vertical="center"/>
    </xf>
    <xf numFmtId="6" fontId="24" fillId="31" borderId="328" xfId="53" applyNumberFormat="1" applyFont="1" applyFill="1" applyBorder="1" applyAlignment="1" applyProtection="1">
      <alignment horizontal="right" vertical="center"/>
    </xf>
    <xf numFmtId="6" fontId="24" fillId="31" borderId="329" xfId="53" applyNumberFormat="1" applyFont="1" applyFill="1" applyBorder="1" applyAlignment="1" applyProtection="1">
      <alignment horizontal="right" vertical="center"/>
    </xf>
    <xf numFmtId="6" fontId="26" fillId="31" borderId="330" xfId="54" applyNumberFormat="1" applyFont="1" applyFill="1" applyBorder="1" applyAlignment="1" applyProtection="1">
      <alignment horizontal="right" vertical="center"/>
    </xf>
    <xf numFmtId="6" fontId="24" fillId="45" borderId="327" xfId="54" applyNumberFormat="1" applyFont="1" applyFill="1" applyBorder="1" applyAlignment="1" applyProtection="1">
      <alignment horizontal="right" vertical="center"/>
    </xf>
    <xf numFmtId="6" fontId="24" fillId="45" borderId="331" xfId="54" applyNumberFormat="1" applyFont="1" applyFill="1" applyBorder="1" applyAlignment="1" applyProtection="1">
      <alignment horizontal="right" vertical="center"/>
    </xf>
    <xf numFmtId="6" fontId="26" fillId="45" borderId="326" xfId="54" applyNumberFormat="1" applyFont="1" applyFill="1" applyBorder="1" applyAlignment="1" applyProtection="1">
      <alignment horizontal="right" vertical="center"/>
    </xf>
    <xf numFmtId="6" fontId="24" fillId="45" borderId="332" xfId="54" applyNumberFormat="1" applyFont="1" applyFill="1" applyBorder="1" applyAlignment="1" applyProtection="1">
      <alignment horizontal="right" vertical="center"/>
    </xf>
    <xf numFmtId="6" fontId="24" fillId="45" borderId="244" xfId="54" applyNumberFormat="1" applyFont="1" applyFill="1" applyBorder="1" applyAlignment="1" applyProtection="1">
      <alignment horizontal="right" vertical="center"/>
    </xf>
    <xf numFmtId="6" fontId="24" fillId="45" borderId="333" xfId="54" applyNumberFormat="1" applyFont="1" applyFill="1" applyBorder="1" applyAlignment="1" applyProtection="1">
      <alignment horizontal="right" vertical="center"/>
    </xf>
    <xf numFmtId="6" fontId="26" fillId="45" borderId="334" xfId="54" applyNumberFormat="1" applyFont="1" applyFill="1" applyBorder="1" applyAlignment="1" applyProtection="1">
      <alignment horizontal="right" vertical="center"/>
    </xf>
    <xf numFmtId="1" fontId="91" fillId="25" borderId="323" xfId="0" quotePrefix="1" applyNumberFormat="1" applyFont="1" applyFill="1" applyBorder="1" applyAlignment="1" applyProtection="1">
      <alignment horizontal="center" vertical="center" wrapText="1"/>
    </xf>
    <xf numFmtId="6" fontId="24" fillId="57" borderId="239" xfId="53" applyNumberFormat="1" applyFont="1" applyFill="1" applyBorder="1" applyAlignment="1" applyProtection="1">
      <alignment horizontal="right" vertical="center"/>
    </xf>
    <xf numFmtId="6" fontId="24" fillId="58" borderId="239" xfId="53" applyNumberFormat="1" applyFont="1" applyFill="1" applyBorder="1" applyAlignment="1" applyProtection="1">
      <alignment horizontal="right" vertical="center"/>
    </xf>
    <xf numFmtId="38" fontId="24" fillId="58" borderId="239" xfId="54" applyNumberFormat="1" applyFont="1" applyFill="1" applyBorder="1" applyAlignment="1" applyProtection="1">
      <alignment horizontal="right" vertical="center"/>
    </xf>
    <xf numFmtId="6" fontId="24" fillId="58" borderId="257" xfId="53" applyNumberFormat="1" applyFont="1" applyFill="1" applyBorder="1" applyAlignment="1" applyProtection="1">
      <alignment horizontal="right" vertical="center"/>
    </xf>
    <xf numFmtId="6" fontId="24" fillId="44" borderId="328" xfId="53" applyNumberFormat="1" applyFont="1" applyFill="1" applyBorder="1" applyAlignment="1" applyProtection="1">
      <alignment horizontal="right" vertical="center"/>
    </xf>
    <xf numFmtId="6" fontId="24" fillId="44" borderId="329" xfId="53" applyNumberFormat="1" applyFont="1" applyFill="1" applyBorder="1" applyAlignment="1" applyProtection="1">
      <alignment horizontal="right" vertical="center"/>
    </xf>
    <xf numFmtId="6" fontId="26" fillId="44" borderId="330" xfId="54" applyNumberFormat="1" applyFont="1" applyFill="1" applyBorder="1" applyAlignment="1" applyProtection="1">
      <alignment horizontal="right" vertical="center"/>
    </xf>
    <xf numFmtId="6" fontId="24" fillId="57" borderId="240" xfId="54" applyNumberFormat="1" applyFont="1" applyFill="1" applyBorder="1" applyAlignment="1" applyProtection="1">
      <alignment horizontal="right" vertical="center"/>
    </xf>
    <xf numFmtId="38" fontId="24" fillId="57" borderId="239" xfId="54" applyNumberFormat="1" applyFont="1" applyFill="1" applyBorder="1" applyAlignment="1" applyProtection="1">
      <alignment horizontal="right" vertical="center"/>
    </xf>
    <xf numFmtId="6" fontId="24" fillId="57" borderId="244" xfId="54" applyNumberFormat="1" applyFont="1" applyFill="1" applyBorder="1" applyAlignment="1" applyProtection="1">
      <alignment horizontal="right" vertical="center"/>
    </xf>
    <xf numFmtId="6" fontId="24" fillId="57" borderId="237" xfId="54" applyNumberFormat="1" applyFont="1" applyFill="1" applyBorder="1" applyAlignment="1" applyProtection="1">
      <alignment horizontal="right" vertical="center"/>
    </xf>
    <xf numFmtId="6" fontId="24" fillId="57" borderId="257" xfId="53" applyNumberFormat="1" applyFont="1" applyFill="1" applyBorder="1" applyAlignment="1" applyProtection="1">
      <alignment horizontal="right" vertical="center"/>
    </xf>
    <xf numFmtId="0" fontId="0" fillId="53" borderId="0" xfId="0" applyFill="1"/>
    <xf numFmtId="49" fontId="45" fillId="36" borderId="286" xfId="53" applyNumberFormat="1" applyFont="1" applyFill="1" applyBorder="1" applyAlignment="1" applyProtection="1">
      <alignment vertical="center"/>
    </xf>
    <xf numFmtId="49" fontId="45" fillId="36" borderId="288" xfId="53" applyNumberFormat="1" applyFont="1" applyFill="1" applyBorder="1" applyAlignment="1" applyProtection="1">
      <alignment vertical="center"/>
    </xf>
    <xf numFmtId="49" fontId="45" fillId="36" borderId="267" xfId="53" applyNumberFormat="1" applyFont="1" applyFill="1" applyBorder="1" applyAlignment="1" applyProtection="1">
      <alignment vertical="center"/>
    </xf>
    <xf numFmtId="49" fontId="45" fillId="36" borderId="287" xfId="53" applyNumberFormat="1" applyFont="1" applyFill="1" applyBorder="1" applyAlignment="1" applyProtection="1">
      <alignment vertical="center"/>
    </xf>
    <xf numFmtId="49" fontId="45" fillId="32" borderId="286" xfId="53" applyNumberFormat="1" applyFont="1" applyFill="1" applyBorder="1" applyAlignment="1" applyProtection="1">
      <alignment vertical="center"/>
    </xf>
    <xf numFmtId="49" fontId="45" fillId="32" borderId="288" xfId="53" applyNumberFormat="1" applyFont="1" applyFill="1" applyBorder="1" applyAlignment="1" applyProtection="1">
      <alignment vertical="center"/>
    </xf>
    <xf numFmtId="49" fontId="45" fillId="32" borderId="287" xfId="53" applyNumberFormat="1" applyFont="1" applyFill="1" applyBorder="1" applyAlignment="1" applyProtection="1">
      <alignment vertical="center"/>
    </xf>
    <xf numFmtId="0" fontId="24" fillId="0" borderId="245" xfId="53" applyFont="1" applyFill="1" applyBorder="1" applyAlignment="1" applyProtection="1">
      <alignment vertical="center"/>
    </xf>
    <xf numFmtId="6" fontId="24" fillId="0" borderId="244" xfId="54" applyNumberFormat="1" applyFont="1" applyFill="1" applyBorder="1" applyAlignment="1" applyProtection="1">
      <alignment horizontal="right" vertical="center"/>
    </xf>
    <xf numFmtId="6" fontId="24" fillId="0" borderId="338" xfId="54" applyNumberFormat="1" applyFont="1" applyFill="1" applyBorder="1" applyAlignment="1" applyProtection="1">
      <alignment horizontal="right" vertical="center"/>
    </xf>
    <xf numFmtId="6" fontId="24" fillId="0" borderId="332" xfId="54" applyNumberFormat="1" applyFont="1" applyFill="1" applyBorder="1" applyAlignment="1" applyProtection="1">
      <alignment horizontal="right" vertical="center"/>
    </xf>
    <xf numFmtId="6" fontId="24" fillId="0" borderId="19" xfId="53" applyNumberFormat="1" applyFont="1" applyFill="1" applyBorder="1" applyAlignment="1" applyProtection="1">
      <alignment horizontal="right" vertical="center"/>
    </xf>
    <xf numFmtId="6" fontId="24" fillId="0" borderId="242" xfId="53" applyNumberFormat="1" applyFont="1" applyFill="1" applyBorder="1" applyAlignment="1" applyProtection="1">
      <alignment horizontal="left" vertical="center"/>
    </xf>
    <xf numFmtId="6" fontId="24" fillId="0" borderId="319" xfId="53" applyNumberFormat="1" applyFont="1" applyFill="1" applyBorder="1" applyAlignment="1" applyProtection="1">
      <alignment horizontal="right" vertical="center"/>
    </xf>
    <xf numFmtId="6" fontId="24" fillId="0" borderId="340" xfId="53" applyNumberFormat="1" applyFont="1" applyFill="1" applyBorder="1" applyAlignment="1" applyProtection="1">
      <alignment horizontal="right" vertical="center"/>
    </xf>
    <xf numFmtId="6" fontId="24" fillId="0" borderId="340" xfId="54" applyNumberFormat="1" applyFont="1" applyFill="1" applyBorder="1" applyAlignment="1" applyProtection="1">
      <alignment horizontal="right" vertical="center"/>
    </xf>
    <xf numFmtId="1" fontId="29" fillId="25" borderId="323" xfId="53" applyNumberFormat="1" applyFont="1" applyFill="1" applyBorder="1" applyAlignment="1" applyProtection="1">
      <alignment horizontal="center" vertical="center"/>
    </xf>
    <xf numFmtId="0" fontId="24" fillId="0" borderId="341" xfId="53" applyFont="1" applyFill="1" applyBorder="1" applyAlignment="1" applyProtection="1">
      <alignment horizontal="center" vertical="center"/>
    </xf>
    <xf numFmtId="0" fontId="24" fillId="0" borderId="279" xfId="53" applyFont="1" applyFill="1" applyBorder="1" applyAlignment="1" applyProtection="1">
      <alignment horizontal="center" vertical="center"/>
    </xf>
    <xf numFmtId="0" fontId="24" fillId="0" borderId="292" xfId="53" applyFont="1" applyFill="1" applyBorder="1" applyAlignment="1" applyProtection="1">
      <alignment horizontal="center" vertical="center"/>
    </xf>
    <xf numFmtId="0" fontId="78" fillId="34" borderId="335" xfId="0" applyFont="1" applyFill="1" applyBorder="1" applyAlignment="1" applyProtection="1">
      <alignment horizontal="center" vertical="center" wrapText="1"/>
    </xf>
    <xf numFmtId="6" fontId="24" fillId="0" borderId="336" xfId="0" applyNumberFormat="1" applyFont="1" applyFill="1" applyBorder="1" applyAlignment="1" applyProtection="1">
      <alignment vertical="center"/>
    </xf>
    <xf numFmtId="6" fontId="24" fillId="0" borderId="342" xfId="0" applyNumberFormat="1" applyFont="1" applyFill="1" applyBorder="1" applyAlignment="1" applyProtection="1">
      <alignment vertical="center"/>
    </xf>
    <xf numFmtId="6" fontId="25" fillId="0" borderId="336" xfId="0" applyNumberFormat="1" applyFont="1" applyFill="1" applyBorder="1" applyAlignment="1" applyProtection="1">
      <alignment vertical="center"/>
    </xf>
    <xf numFmtId="3" fontId="25" fillId="0" borderId="255" xfId="0" applyNumberFormat="1" applyFont="1" applyFill="1" applyBorder="1" applyAlignment="1" applyProtection="1">
      <alignment vertical="center"/>
    </xf>
    <xf numFmtId="3" fontId="25" fillId="0" borderId="17" xfId="0" applyNumberFormat="1" applyFont="1" applyFill="1" applyBorder="1" applyAlignment="1" applyProtection="1">
      <alignment vertical="center"/>
    </xf>
    <xf numFmtId="0" fontId="24" fillId="38" borderId="346" xfId="0" applyFont="1" applyFill="1" applyBorder="1" applyAlignment="1" applyProtection="1">
      <alignment horizontal="center" vertical="center"/>
    </xf>
    <xf numFmtId="0" fontId="24" fillId="52" borderId="346" xfId="0" applyFont="1" applyFill="1" applyBorder="1" applyAlignment="1" applyProtection="1">
      <alignment vertical="center"/>
    </xf>
    <xf numFmtId="9" fontId="30" fillId="52" borderId="290" xfId="28" applyNumberFormat="1" applyFont="1" applyFill="1" applyBorder="1" applyAlignment="1" applyProtection="1">
      <alignment horizontal="center" vertical="center"/>
    </xf>
    <xf numFmtId="9" fontId="26" fillId="30" borderId="346" xfId="0" applyNumberFormat="1" applyFont="1" applyFill="1" applyBorder="1" applyAlignment="1" applyProtection="1">
      <alignment horizontal="center" vertical="center"/>
    </xf>
    <xf numFmtId="9" fontId="30" fillId="38" borderId="290" xfId="0" applyNumberFormat="1" applyFont="1" applyFill="1" applyBorder="1" applyAlignment="1" applyProtection="1">
      <alignment horizontal="center" vertical="center"/>
    </xf>
    <xf numFmtId="39" fontId="30" fillId="38" borderId="290" xfId="28" applyNumberFormat="1" applyFont="1" applyFill="1" applyBorder="1" applyAlignment="1" applyProtection="1">
      <alignment horizontal="center" vertical="center"/>
    </xf>
    <xf numFmtId="6" fontId="24" fillId="34" borderId="348" xfId="54" applyNumberFormat="1" applyFont="1" applyFill="1" applyBorder="1" applyAlignment="1" applyProtection="1">
      <alignment horizontal="right" vertical="center"/>
    </xf>
    <xf numFmtId="6" fontId="24" fillId="34" borderId="331" xfId="54" applyNumberFormat="1" applyFont="1" applyFill="1" applyBorder="1" applyAlignment="1" applyProtection="1">
      <alignment horizontal="right" vertical="center"/>
    </xf>
    <xf numFmtId="49" fontId="35" fillId="34" borderId="264" xfId="53" applyNumberFormat="1" applyFont="1" applyFill="1" applyBorder="1" applyAlignment="1" applyProtection="1">
      <alignment horizontal="center" vertical="center" wrapText="1"/>
    </xf>
    <xf numFmtId="0" fontId="67" fillId="26" borderId="350" xfId="0" applyFont="1" applyFill="1" applyBorder="1" applyAlignment="1" applyProtection="1">
      <alignment horizontal="center" vertical="center" wrapText="1"/>
    </xf>
    <xf numFmtId="3" fontId="24" fillId="0" borderId="34" xfId="53" applyNumberFormat="1" applyFont="1" applyFill="1" applyBorder="1" applyAlignment="1" applyProtection="1">
      <alignment horizontal="right" vertical="center"/>
    </xf>
    <xf numFmtId="1" fontId="30" fillId="25" borderId="213" xfId="0" quotePrefix="1" applyNumberFormat="1" applyFont="1" applyFill="1" applyBorder="1" applyAlignment="1" applyProtection="1">
      <alignment horizontal="center" vertical="center"/>
    </xf>
    <xf numFmtId="0" fontId="25" fillId="0" borderId="228" xfId="0" applyFont="1" applyFill="1" applyBorder="1" applyAlignment="1" applyProtection="1">
      <alignment vertical="center"/>
    </xf>
    <xf numFmtId="0" fontId="25" fillId="0" borderId="223" xfId="0" applyFont="1" applyFill="1" applyBorder="1" applyAlignment="1" applyProtection="1">
      <alignment vertical="center"/>
    </xf>
    <xf numFmtId="166" fontId="25" fillId="38" borderId="223" xfId="0" applyNumberFormat="1" applyFont="1" applyFill="1" applyBorder="1" applyAlignment="1" applyProtection="1">
      <alignment horizontal="right" vertical="center"/>
    </xf>
    <xf numFmtId="0" fontId="25" fillId="0" borderId="229" xfId="0" applyFont="1" applyFill="1" applyBorder="1" applyAlignment="1" applyProtection="1">
      <alignment vertical="center"/>
    </xf>
    <xf numFmtId="0" fontId="25" fillId="0" borderId="226" xfId="0" applyFont="1" applyFill="1" applyBorder="1" applyAlignment="1" applyProtection="1">
      <alignment vertical="center"/>
    </xf>
    <xf numFmtId="166" fontId="25" fillId="38" borderId="226" xfId="0" applyNumberFormat="1" applyFont="1" applyFill="1" applyBorder="1" applyAlignment="1" applyProtection="1">
      <alignment horizontal="right" vertical="center"/>
    </xf>
    <xf numFmtId="0" fontId="25" fillId="0" borderId="24" xfId="0" applyFont="1" applyFill="1" applyBorder="1" applyAlignment="1" applyProtection="1">
      <alignment vertical="center"/>
    </xf>
    <xf numFmtId="0" fontId="25" fillId="0" borderId="221" xfId="0" applyFont="1" applyFill="1" applyBorder="1" applyAlignment="1" applyProtection="1">
      <alignment vertical="center"/>
    </xf>
    <xf numFmtId="166" fontId="25" fillId="38" borderId="221" xfId="0" applyNumberFormat="1" applyFont="1" applyFill="1" applyBorder="1" applyAlignment="1" applyProtection="1">
      <alignment horizontal="right" vertical="center"/>
    </xf>
    <xf numFmtId="0" fontId="25" fillId="0" borderId="235" xfId="0" applyFont="1" applyFill="1" applyBorder="1" applyAlignment="1" applyProtection="1">
      <alignment vertical="center"/>
    </xf>
    <xf numFmtId="6" fontId="26" fillId="44" borderId="32" xfId="54" applyNumberFormat="1" applyFont="1" applyFill="1" applyBorder="1" applyAlignment="1" applyProtection="1">
      <alignment horizontal="right" vertical="center"/>
    </xf>
    <xf numFmtId="6" fontId="26" fillId="0" borderId="258" xfId="53" applyNumberFormat="1" applyFont="1" applyFill="1" applyBorder="1" applyAlignment="1" applyProtection="1">
      <alignment horizontal="right" vertical="center"/>
    </xf>
    <xf numFmtId="6" fontId="26" fillId="38" borderId="230" xfId="54" applyNumberFormat="1" applyFont="1" applyFill="1" applyBorder="1" applyAlignment="1" applyProtection="1">
      <alignment horizontal="right" vertical="center"/>
    </xf>
    <xf numFmtId="3" fontId="24" fillId="0" borderId="362" xfId="53" applyNumberFormat="1" applyFont="1" applyFill="1" applyBorder="1" applyAlignment="1" applyProtection="1">
      <alignment horizontal="right" vertical="center"/>
    </xf>
    <xf numFmtId="6" fontId="24" fillId="0" borderId="361" xfId="54" applyNumberFormat="1" applyFont="1" applyFill="1" applyBorder="1" applyAlignment="1" applyProtection="1">
      <alignment horizontal="right" vertical="center"/>
    </xf>
    <xf numFmtId="6" fontId="24" fillId="0" borderId="361" xfId="53" applyNumberFormat="1" applyFont="1" applyFill="1" applyBorder="1" applyAlignment="1" applyProtection="1">
      <alignment horizontal="right" vertical="center"/>
    </xf>
    <xf numFmtId="6" fontId="24" fillId="38" borderId="46" xfId="53" applyNumberFormat="1" applyFont="1" applyFill="1" applyBorder="1" applyAlignment="1" applyProtection="1">
      <alignment horizontal="right" vertical="center"/>
    </xf>
    <xf numFmtId="6" fontId="24" fillId="38" borderId="35" xfId="53" applyNumberFormat="1" applyFont="1" applyFill="1" applyBorder="1" applyAlignment="1" applyProtection="1">
      <alignment horizontal="right" vertical="center"/>
    </xf>
    <xf numFmtId="6" fontId="24" fillId="0" borderId="61" xfId="53" applyNumberFormat="1" applyFont="1" applyFill="1" applyBorder="1" applyAlignment="1" applyProtection="1">
      <alignment horizontal="right" vertical="center"/>
    </xf>
    <xf numFmtId="6" fontId="24" fillId="0" borderId="176" xfId="54" applyNumberFormat="1" applyFont="1" applyFill="1" applyBorder="1" applyAlignment="1" applyProtection="1">
      <alignment horizontal="right" vertical="center"/>
    </xf>
    <xf numFmtId="6" fontId="24" fillId="0" borderId="62" xfId="53" applyNumberFormat="1" applyFont="1" applyFill="1" applyBorder="1" applyAlignment="1" applyProtection="1">
      <alignment horizontal="right" vertical="center"/>
    </xf>
    <xf numFmtId="6" fontId="24" fillId="38" borderId="47" xfId="53" applyNumberFormat="1" applyFont="1" applyFill="1" applyBorder="1" applyAlignment="1" applyProtection="1">
      <alignment horizontal="right" vertical="center"/>
    </xf>
    <xf numFmtId="6" fontId="26" fillId="0" borderId="357" xfId="54" applyNumberFormat="1" applyFont="1" applyFill="1" applyBorder="1" applyAlignment="1" applyProtection="1">
      <alignment horizontal="right" vertical="center"/>
    </xf>
    <xf numFmtId="38" fontId="26" fillId="31" borderId="358" xfId="54" applyNumberFormat="1" applyFont="1" applyFill="1" applyBorder="1" applyAlignment="1" applyProtection="1">
      <alignment horizontal="right" vertical="center"/>
    </xf>
    <xf numFmtId="6" fontId="26" fillId="0" borderId="352" xfId="54" applyNumberFormat="1" applyFont="1" applyFill="1" applyBorder="1" applyAlignment="1" applyProtection="1">
      <alignment horizontal="right" vertical="center"/>
    </xf>
    <xf numFmtId="6" fontId="26" fillId="34" borderId="352" xfId="54" applyNumberFormat="1" applyFont="1" applyFill="1" applyBorder="1" applyAlignment="1" applyProtection="1">
      <alignment horizontal="right" vertical="center"/>
    </xf>
    <xf numFmtId="6" fontId="26" fillId="33" borderId="352" xfId="54" applyNumberFormat="1" applyFont="1" applyFill="1" applyBorder="1" applyAlignment="1" applyProtection="1">
      <alignment horizontal="right" vertical="center"/>
    </xf>
    <xf numFmtId="6" fontId="26" fillId="34" borderId="359" xfId="54" applyNumberFormat="1" applyFont="1" applyFill="1" applyBorder="1" applyAlignment="1" applyProtection="1">
      <alignment horizontal="right" vertical="center"/>
    </xf>
    <xf numFmtId="6" fontId="26" fillId="44" borderId="352" xfId="54" applyNumberFormat="1" applyFont="1" applyFill="1" applyBorder="1" applyAlignment="1" applyProtection="1">
      <alignment horizontal="right" vertical="center"/>
    </xf>
    <xf numFmtId="6" fontId="24" fillId="0" borderId="331" xfId="54" applyNumberFormat="1" applyFont="1" applyFill="1" applyBorder="1" applyAlignment="1" applyProtection="1">
      <alignment horizontal="right" vertical="center"/>
    </xf>
    <xf numFmtId="6" fontId="26" fillId="0" borderId="360" xfId="54" applyNumberFormat="1" applyFont="1" applyFill="1" applyBorder="1" applyAlignment="1" applyProtection="1">
      <alignment horizontal="right" vertical="center"/>
    </xf>
    <xf numFmtId="9" fontId="26" fillId="52" borderId="289" xfId="0" applyNumberFormat="1" applyFont="1" applyFill="1" applyBorder="1" applyAlignment="1" applyProtection="1">
      <alignment vertical="center"/>
    </xf>
    <xf numFmtId="9" fontId="26" fillId="38" borderId="289" xfId="0" applyNumberFormat="1" applyFont="1" applyFill="1" applyBorder="1" applyAlignment="1" applyProtection="1">
      <alignment vertical="center"/>
    </xf>
    <xf numFmtId="1" fontId="91" fillId="25" borderId="353" xfId="53" quotePrefix="1" applyNumberFormat="1" applyFont="1" applyFill="1" applyBorder="1" applyAlignment="1" applyProtection="1">
      <alignment horizontal="center" vertical="center" wrapText="1"/>
    </xf>
    <xf numFmtId="1" fontId="30" fillId="25" borderId="323" xfId="28" applyNumberFormat="1" applyFont="1" applyFill="1" applyBorder="1" applyAlignment="1" applyProtection="1">
      <alignment horizontal="center" vertical="center"/>
    </xf>
    <xf numFmtId="1" fontId="30" fillId="25" borderId="323" xfId="28" quotePrefix="1" applyNumberFormat="1" applyFont="1" applyFill="1" applyBorder="1" applyAlignment="1" applyProtection="1">
      <alignment horizontal="center" vertical="center"/>
    </xf>
    <xf numFmtId="1" fontId="91" fillId="25" borderId="353" xfId="28" applyNumberFormat="1" applyFont="1" applyFill="1" applyBorder="1" applyAlignment="1" applyProtection="1">
      <alignment horizontal="center" vertical="center" wrapText="1"/>
    </xf>
    <xf numFmtId="1" fontId="91" fillId="25" borderId="353" xfId="28" quotePrefix="1" applyNumberFormat="1" applyFont="1" applyFill="1" applyBorder="1" applyAlignment="1" applyProtection="1">
      <alignment horizontal="center" vertical="center" wrapText="1"/>
    </xf>
    <xf numFmtId="1" fontId="30" fillId="25" borderId="364" xfId="0" quotePrefix="1" applyNumberFormat="1" applyFont="1" applyFill="1" applyBorder="1" applyAlignment="1" applyProtection="1">
      <alignment horizontal="center" vertical="center"/>
    </xf>
    <xf numFmtId="1" fontId="91" fillId="25" borderId="353" xfId="0" quotePrefix="1" applyNumberFormat="1" applyFont="1" applyFill="1" applyBorder="1" applyAlignment="1" applyProtection="1">
      <alignment horizontal="center" vertical="center"/>
    </xf>
    <xf numFmtId="1" fontId="91" fillId="25" borderId="353" xfId="0" quotePrefix="1" applyNumberFormat="1" applyFont="1" applyFill="1" applyBorder="1" applyAlignment="1" applyProtection="1">
      <alignment horizontal="center" vertical="center" wrapText="1"/>
    </xf>
    <xf numFmtId="6" fontId="24" fillId="0" borderId="300" xfId="54" applyNumberFormat="1" applyFont="1" applyFill="1" applyBorder="1" applyAlignment="1" applyProtection="1">
      <alignment horizontal="right" vertical="center"/>
    </xf>
    <xf numFmtId="38" fontId="24" fillId="31" borderId="365" xfId="54" applyNumberFormat="1" applyFont="1" applyFill="1" applyBorder="1" applyAlignment="1" applyProtection="1">
      <alignment horizontal="right" vertical="center"/>
    </xf>
    <xf numFmtId="38" fontId="24" fillId="31" borderId="323" xfId="54" applyNumberFormat="1" applyFont="1" applyFill="1" applyBorder="1" applyAlignment="1" applyProtection="1">
      <alignment horizontal="right" vertical="center"/>
    </xf>
    <xf numFmtId="0" fontId="26" fillId="0" borderId="12" xfId="58" applyFont="1" applyFill="1" applyBorder="1" applyAlignment="1" applyProtection="1">
      <alignment vertical="center"/>
    </xf>
    <xf numFmtId="0" fontId="100" fillId="0" borderId="0" xfId="47831" applyFont="1" applyAlignment="1">
      <alignment horizontal="center" vertical="center"/>
    </xf>
    <xf numFmtId="0" fontId="100" fillId="0" borderId="0" xfId="47831" applyFont="1"/>
    <xf numFmtId="0" fontId="100" fillId="0" borderId="0" xfId="47831" applyFont="1" applyAlignment="1">
      <alignment horizontal="center"/>
    </xf>
    <xf numFmtId="0" fontId="101" fillId="0" borderId="0" xfId="47831" applyFont="1"/>
    <xf numFmtId="0" fontId="78" fillId="52" borderId="263" xfId="45" applyFont="1" applyFill="1" applyBorder="1" applyAlignment="1">
      <alignment horizontal="center" vertical="center" wrapText="1"/>
    </xf>
    <xf numFmtId="0" fontId="35" fillId="44" borderId="368" xfId="0" applyFont="1" applyFill="1" applyBorder="1" applyAlignment="1" applyProtection="1">
      <alignment horizontal="center" vertical="center" wrapText="1"/>
    </xf>
    <xf numFmtId="49" fontId="35" fillId="34" borderId="0" xfId="53" applyNumberFormat="1" applyFont="1" applyFill="1" applyBorder="1" applyAlignment="1" applyProtection="1">
      <alignment horizontal="center" vertical="center" wrapText="1"/>
    </xf>
    <xf numFmtId="1" fontId="24" fillId="25" borderId="198" xfId="53" applyNumberFormat="1" applyFont="1" applyFill="1" applyBorder="1" applyAlignment="1" applyProtection="1">
      <alignment horizontal="center" vertical="center"/>
    </xf>
    <xf numFmtId="1" fontId="26" fillId="25" borderId="198" xfId="53" applyNumberFormat="1" applyFont="1" applyFill="1" applyBorder="1" applyAlignment="1" applyProtection="1">
      <alignment horizontal="center" vertical="center"/>
    </xf>
    <xf numFmtId="1" fontId="29" fillId="25" borderId="198" xfId="53" applyNumberFormat="1" applyFont="1" applyFill="1" applyBorder="1" applyAlignment="1" applyProtection="1">
      <alignment horizontal="center" vertical="center"/>
    </xf>
    <xf numFmtId="6" fontId="24" fillId="34" borderId="327" xfId="54" applyNumberFormat="1" applyFont="1" applyFill="1" applyBorder="1" applyAlignment="1" applyProtection="1">
      <alignment horizontal="right" vertical="center"/>
    </xf>
    <xf numFmtId="6" fontId="24" fillId="0" borderId="345" xfId="53" applyNumberFormat="1" applyFont="1" applyFill="1" applyBorder="1" applyAlignment="1" applyProtection="1">
      <alignment horizontal="right" vertical="center"/>
    </xf>
    <xf numFmtId="49" fontId="35" fillId="34" borderId="0" xfId="53" applyNumberFormat="1" applyFont="1" applyFill="1" applyBorder="1" applyAlignment="1" applyProtection="1">
      <alignment vertical="center" wrapText="1"/>
    </xf>
    <xf numFmtId="0" fontId="24" fillId="0" borderId="343" xfId="53" applyFont="1" applyFill="1" applyBorder="1" applyAlignment="1" applyProtection="1">
      <alignment vertical="center"/>
    </xf>
    <xf numFmtId="38" fontId="24" fillId="31" borderId="344" xfId="54" applyNumberFormat="1" applyFont="1" applyFill="1" applyBorder="1" applyAlignment="1" applyProtection="1">
      <alignment horizontal="right" vertical="center"/>
    </xf>
    <xf numFmtId="6" fontId="24" fillId="0" borderId="252" xfId="53" applyNumberFormat="1" applyFont="1" applyFill="1" applyBorder="1" applyAlignment="1" applyProtection="1">
      <alignment horizontal="right" vertical="center"/>
    </xf>
    <xf numFmtId="6" fontId="24" fillId="0" borderId="370" xfId="53" applyNumberFormat="1" applyFont="1" applyFill="1" applyBorder="1" applyAlignment="1" applyProtection="1">
      <alignment horizontal="right" vertical="center"/>
    </xf>
    <xf numFmtId="6" fontId="24" fillId="33" borderId="365" xfId="53" applyNumberFormat="1" applyFont="1" applyFill="1" applyBorder="1" applyAlignment="1" applyProtection="1">
      <alignment horizontal="right" vertical="center"/>
    </xf>
    <xf numFmtId="6" fontId="24" fillId="33" borderId="323" xfId="53" applyNumberFormat="1" applyFont="1" applyFill="1" applyBorder="1" applyAlignment="1" applyProtection="1">
      <alignment horizontal="right" vertical="center"/>
    </xf>
    <xf numFmtId="6" fontId="24" fillId="44" borderId="256" xfId="53" applyNumberFormat="1" applyFont="1" applyFill="1" applyBorder="1" applyAlignment="1" applyProtection="1">
      <alignment horizontal="right" vertical="center"/>
    </xf>
    <xf numFmtId="6" fontId="24" fillId="44" borderId="345" xfId="53" applyNumberFormat="1" applyFont="1" applyFill="1" applyBorder="1" applyAlignment="1" applyProtection="1">
      <alignment horizontal="right" vertical="center"/>
    </xf>
    <xf numFmtId="6" fontId="24" fillId="0" borderId="365" xfId="53" applyNumberFormat="1" applyFont="1" applyFill="1" applyBorder="1" applyAlignment="1" applyProtection="1">
      <alignment horizontal="right" vertical="center"/>
    </xf>
    <xf numFmtId="6" fontId="24" fillId="0" borderId="323" xfId="53" applyNumberFormat="1" applyFont="1" applyFill="1" applyBorder="1" applyAlignment="1" applyProtection="1">
      <alignment horizontal="right" vertical="center"/>
    </xf>
    <xf numFmtId="0" fontId="24" fillId="0" borderId="252" xfId="53" applyFont="1" applyFill="1" applyBorder="1" applyAlignment="1" applyProtection="1">
      <alignment vertical="center"/>
    </xf>
    <xf numFmtId="0" fontId="24" fillId="0" borderId="370" xfId="53" applyFont="1" applyFill="1" applyBorder="1" applyAlignment="1" applyProtection="1">
      <alignment vertical="center"/>
    </xf>
    <xf numFmtId="6" fontId="24" fillId="0" borderId="279" xfId="54" applyNumberFormat="1" applyFont="1" applyFill="1" applyBorder="1" applyAlignment="1" applyProtection="1">
      <alignment horizontal="right" vertical="center"/>
    </xf>
    <xf numFmtId="6" fontId="24" fillId="0" borderId="200" xfId="54" applyNumberFormat="1" applyFont="1" applyFill="1" applyBorder="1" applyAlignment="1" applyProtection="1">
      <alignment horizontal="right" vertical="center"/>
    </xf>
    <xf numFmtId="6" fontId="24" fillId="0" borderId="293" xfId="54" applyNumberFormat="1" applyFont="1" applyFill="1" applyBorder="1" applyAlignment="1" applyProtection="1">
      <alignment horizontal="right" vertical="center"/>
    </xf>
    <xf numFmtId="6" fontId="24" fillId="0" borderId="327" xfId="54" applyNumberFormat="1" applyFont="1" applyFill="1" applyBorder="1" applyAlignment="1" applyProtection="1">
      <alignment horizontal="right" vertical="center"/>
    </xf>
    <xf numFmtId="6" fontId="24" fillId="0" borderId="236" xfId="54" applyNumberFormat="1" applyFont="1" applyFill="1" applyBorder="1" applyAlignment="1" applyProtection="1">
      <alignment horizontal="right" vertical="center"/>
    </xf>
    <xf numFmtId="6" fontId="24" fillId="0" borderId="22" xfId="54" applyNumberFormat="1" applyFont="1" applyFill="1" applyBorder="1" applyAlignment="1" applyProtection="1">
      <alignment horizontal="right" vertical="center"/>
    </xf>
    <xf numFmtId="6" fontId="24" fillId="0" borderId="291" xfId="54" applyNumberFormat="1" applyFont="1" applyFill="1" applyBorder="1" applyAlignment="1" applyProtection="1">
      <alignment horizontal="right" vertical="center"/>
    </xf>
    <xf numFmtId="6" fontId="24" fillId="0" borderId="333" xfId="54" applyNumberFormat="1" applyFont="1" applyFill="1" applyBorder="1" applyAlignment="1" applyProtection="1">
      <alignment horizontal="right" vertical="center"/>
    </xf>
    <xf numFmtId="6" fontId="24" fillId="0" borderId="339" xfId="54" applyNumberFormat="1" applyFont="1" applyFill="1" applyBorder="1" applyAlignment="1" applyProtection="1">
      <alignment horizontal="right" vertical="center"/>
    </xf>
    <xf numFmtId="6" fontId="24" fillId="0" borderId="41" xfId="54" applyNumberFormat="1" applyFont="1" applyFill="1" applyBorder="1" applyAlignment="1" applyProtection="1">
      <alignment horizontal="right" vertical="center"/>
    </xf>
    <xf numFmtId="6" fontId="24" fillId="0" borderId="328" xfId="53" applyNumberFormat="1" applyFont="1" applyFill="1" applyBorder="1" applyAlignment="1" applyProtection="1">
      <alignment horizontal="right" vertical="center"/>
    </xf>
    <xf numFmtId="6" fontId="24" fillId="0" borderId="245" xfId="53" applyNumberFormat="1" applyFont="1" applyFill="1" applyBorder="1" applyAlignment="1" applyProtection="1">
      <alignment horizontal="right" vertical="center"/>
    </xf>
    <xf numFmtId="6" fontId="24" fillId="0" borderId="279" xfId="53" applyNumberFormat="1" applyFont="1" applyFill="1" applyBorder="1" applyAlignment="1" applyProtection="1">
      <alignment horizontal="right" vertical="center"/>
    </xf>
    <xf numFmtId="6" fontId="24" fillId="0" borderId="329" xfId="53" applyNumberFormat="1" applyFont="1" applyFill="1" applyBorder="1" applyAlignment="1" applyProtection="1">
      <alignment horizontal="right" vertical="center"/>
    </xf>
    <xf numFmtId="0" fontId="35" fillId="34" borderId="347" xfId="0" applyFont="1" applyFill="1" applyBorder="1" applyAlignment="1" applyProtection="1">
      <alignment horizontal="center" vertical="center" wrapText="1"/>
    </xf>
    <xf numFmtId="49" fontId="35" fillId="34" borderId="347" xfId="53" applyNumberFormat="1" applyFont="1" applyFill="1" applyBorder="1" applyAlignment="1" applyProtection="1">
      <alignment horizontal="center" vertical="center" wrapText="1"/>
    </xf>
    <xf numFmtId="0" fontId="35" fillId="33" borderId="347" xfId="0" applyFont="1" applyFill="1" applyBorder="1" applyAlignment="1" applyProtection="1">
      <alignment horizontal="center" vertical="center" wrapText="1"/>
    </xf>
    <xf numFmtId="49" fontId="35" fillId="33" borderId="347" xfId="53" applyNumberFormat="1" applyFont="1" applyFill="1" applyBorder="1" applyAlignment="1" applyProtection="1">
      <alignment horizontal="center" vertical="center" wrapText="1"/>
    </xf>
    <xf numFmtId="8" fontId="24" fillId="0" borderId="239" xfId="53" applyNumberFormat="1" applyFont="1" applyFill="1" applyBorder="1" applyAlignment="1" applyProtection="1">
      <alignment horizontal="right" vertical="center"/>
    </xf>
    <xf numFmtId="0" fontId="102" fillId="0" borderId="0" xfId="0" applyFont="1" applyProtection="1"/>
    <xf numFmtId="38" fontId="24" fillId="0" borderId="340" xfId="54" applyNumberFormat="1" applyFont="1" applyFill="1" applyBorder="1" applyAlignment="1" applyProtection="1">
      <alignment horizontal="right" vertical="center"/>
    </xf>
    <xf numFmtId="173" fontId="26" fillId="0" borderId="308" xfId="28" applyNumberFormat="1" applyFont="1" applyFill="1" applyBorder="1" applyAlignment="1" applyProtection="1">
      <alignment vertical="center"/>
    </xf>
    <xf numFmtId="173" fontId="26" fillId="27" borderId="314" xfId="65" applyNumberFormat="1" applyFont="1" applyFill="1" applyBorder="1" applyAlignment="1" applyProtection="1">
      <alignment horizontal="left" vertical="center"/>
    </xf>
    <xf numFmtId="173" fontId="24" fillId="27" borderId="314" xfId="65" applyNumberFormat="1" applyFont="1" applyFill="1" applyBorder="1" applyAlignment="1" applyProtection="1">
      <alignment horizontal="left" vertical="center"/>
    </xf>
    <xf numFmtId="173" fontId="24" fillId="0" borderId="301" xfId="253" applyNumberFormat="1" applyFont="1" applyFill="1" applyBorder="1" applyAlignment="1" applyProtection="1">
      <alignment vertical="center"/>
    </xf>
    <xf numFmtId="173" fontId="26" fillId="27" borderId="294" xfId="65" applyNumberFormat="1" applyFont="1" applyFill="1" applyBorder="1" applyAlignment="1" applyProtection="1">
      <alignment horizontal="left" vertical="center"/>
    </xf>
    <xf numFmtId="173" fontId="24" fillId="27" borderId="291" xfId="65" applyNumberFormat="1" applyFont="1" applyFill="1" applyBorder="1" applyAlignment="1" applyProtection="1">
      <alignment horizontal="left" vertical="center"/>
    </xf>
    <xf numFmtId="6" fontId="24" fillId="58" borderId="242" xfId="53" applyNumberFormat="1" applyFont="1" applyFill="1" applyBorder="1" applyAlignment="1" applyProtection="1">
      <alignment horizontal="right" vertical="center"/>
    </xf>
    <xf numFmtId="0" fontId="74" fillId="42" borderId="290" xfId="71" applyFont="1" applyFill="1" applyBorder="1" applyAlignment="1" applyProtection="1">
      <alignment horizontal="center" vertical="center" wrapText="1"/>
    </xf>
    <xf numFmtId="6" fontId="24" fillId="0" borderId="363" xfId="0" applyNumberFormat="1" applyFont="1" applyFill="1" applyBorder="1" applyAlignment="1" applyProtection="1">
      <alignment vertical="center"/>
    </xf>
    <xf numFmtId="0" fontId="78" fillId="34" borderId="201" xfId="0" applyFont="1" applyFill="1" applyBorder="1" applyAlignment="1" applyProtection="1">
      <alignment horizontal="center" vertical="center" wrapText="1"/>
    </xf>
    <xf numFmtId="49" fontId="45" fillId="36" borderId="378" xfId="53" applyNumberFormat="1" applyFont="1" applyFill="1" applyBorder="1" applyAlignment="1" applyProtection="1">
      <alignment vertical="center"/>
    </xf>
    <xf numFmtId="1" fontId="91" fillId="25" borderId="379" xfId="53" quotePrefix="1" applyNumberFormat="1" applyFont="1" applyFill="1" applyBorder="1" applyAlignment="1" applyProtection="1">
      <alignment horizontal="center" vertical="center" wrapText="1"/>
    </xf>
    <xf numFmtId="6" fontId="24" fillId="0" borderId="375" xfId="54" applyNumberFormat="1" applyFont="1" applyFill="1" applyBorder="1" applyAlignment="1" applyProtection="1">
      <alignment horizontal="right" vertical="center"/>
    </xf>
    <xf numFmtId="6" fontId="24" fillId="0" borderId="381" xfId="54" applyNumberFormat="1" applyFont="1" applyFill="1" applyBorder="1" applyAlignment="1" applyProtection="1">
      <alignment horizontal="right" vertical="center"/>
    </xf>
    <xf numFmtId="6" fontId="24" fillId="0" borderId="376" xfId="54" applyNumberFormat="1" applyFont="1" applyFill="1" applyBorder="1" applyAlignment="1" applyProtection="1">
      <alignment horizontal="right" vertical="center"/>
    </xf>
    <xf numFmtId="0" fontId="78" fillId="41" borderId="379" xfId="65" applyFont="1" applyFill="1" applyBorder="1" applyAlignment="1">
      <alignment horizontal="center" vertical="center" wrapText="1"/>
    </xf>
    <xf numFmtId="0" fontId="78" fillId="39" borderId="379" xfId="65" applyFont="1" applyFill="1" applyBorder="1" applyAlignment="1">
      <alignment horizontal="center" vertical="center" wrapText="1"/>
    </xf>
    <xf numFmtId="0" fontId="24" fillId="25" borderId="369" xfId="58" applyFont="1" applyFill="1" applyBorder="1" applyAlignment="1">
      <alignment vertical="center"/>
    </xf>
    <xf numFmtId="0" fontId="24" fillId="0" borderId="382" xfId="58" applyNumberFormat="1" applyFont="1" applyFill="1" applyBorder="1" applyAlignment="1" applyProtection="1">
      <alignment vertical="center"/>
    </xf>
    <xf numFmtId="0" fontId="24" fillId="0" borderId="382" xfId="58" applyFont="1" applyFill="1" applyBorder="1" applyAlignment="1" applyProtection="1">
      <alignment vertical="center"/>
    </xf>
    <xf numFmtId="6" fontId="24" fillId="0" borderId="382" xfId="68" applyNumberFormat="1" applyFont="1" applyFill="1" applyBorder="1" applyAlignment="1">
      <alignment horizontal="right" vertical="center"/>
    </xf>
    <xf numFmtId="6" fontId="24" fillId="45" borderId="382" xfId="68" applyNumberFormat="1" applyFont="1" applyFill="1" applyBorder="1" applyAlignment="1">
      <alignment horizontal="right" vertical="center"/>
    </xf>
    <xf numFmtId="6" fontId="24" fillId="0" borderId="281" xfId="68" applyNumberFormat="1" applyFont="1" applyFill="1" applyBorder="1" applyAlignment="1">
      <alignment horizontal="right" vertical="center"/>
    </xf>
    <xf numFmtId="6" fontId="24" fillId="45" borderId="281" xfId="68" applyNumberFormat="1" applyFont="1" applyFill="1" applyBorder="1" applyAlignment="1">
      <alignment horizontal="right" vertical="center"/>
    </xf>
    <xf numFmtId="6" fontId="24" fillId="0" borderId="282" xfId="68" applyNumberFormat="1" applyFont="1" applyFill="1" applyBorder="1" applyAlignment="1">
      <alignment horizontal="right" vertical="center"/>
    </xf>
    <xf numFmtId="6" fontId="24" fillId="45" borderId="282" xfId="68" applyNumberFormat="1" applyFont="1" applyFill="1" applyBorder="1" applyAlignment="1">
      <alignment horizontal="right" vertical="center"/>
    </xf>
    <xf numFmtId="6" fontId="24" fillId="0" borderId="283" xfId="68" applyNumberFormat="1" applyFont="1" applyFill="1" applyBorder="1" applyAlignment="1">
      <alignment horizontal="right" vertical="center"/>
    </xf>
    <xf numFmtId="6" fontId="24" fillId="45" borderId="283" xfId="68" applyNumberFormat="1" applyFont="1" applyFill="1" applyBorder="1" applyAlignment="1">
      <alignment horizontal="right" vertical="center"/>
    </xf>
    <xf numFmtId="6" fontId="26" fillId="0" borderId="12" xfId="68" applyNumberFormat="1" applyFont="1" applyFill="1" applyBorder="1" applyAlignment="1">
      <alignment horizontal="right" vertical="center"/>
    </xf>
    <xf numFmtId="6" fontId="26" fillId="45" borderId="12" xfId="68" applyNumberFormat="1" applyFont="1" applyFill="1" applyBorder="1" applyAlignment="1">
      <alignment horizontal="right" vertical="center"/>
    </xf>
    <xf numFmtId="173" fontId="24" fillId="0" borderId="242" xfId="54" applyNumberFormat="1" applyFont="1" applyFill="1" applyBorder="1" applyAlignment="1" applyProtection="1">
      <alignment horizontal="right" vertical="center"/>
    </xf>
    <xf numFmtId="173" fontId="24" fillId="0" borderId="239" xfId="54" applyNumberFormat="1" applyFont="1" applyFill="1" applyBorder="1" applyAlignment="1" applyProtection="1">
      <alignment horizontal="right" vertical="center"/>
    </xf>
    <xf numFmtId="173" fontId="24" fillId="0" borderId="221" xfId="54" applyNumberFormat="1" applyFont="1" applyFill="1" applyBorder="1" applyAlignment="1" applyProtection="1">
      <alignment horizontal="right" vertical="center"/>
    </xf>
    <xf numFmtId="173" fontId="24" fillId="0" borderId="237" xfId="53" applyNumberFormat="1" applyFont="1" applyFill="1" applyBorder="1" applyAlignment="1" applyProtection="1">
      <alignment horizontal="right" vertical="center"/>
    </xf>
    <xf numFmtId="0" fontId="0" fillId="0" borderId="0" xfId="0" applyFill="1" applyProtection="1"/>
    <xf numFmtId="0" fontId="24" fillId="0" borderId="0" xfId="0" applyFont="1" applyFill="1" applyProtection="1"/>
    <xf numFmtId="0" fontId="78" fillId="34" borderId="290" xfId="0" applyFont="1" applyFill="1" applyBorder="1" applyAlignment="1" applyProtection="1">
      <alignment horizontal="center" vertical="center" wrapText="1"/>
    </xf>
    <xf numFmtId="49" fontId="35" fillId="34" borderId="213" xfId="0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vertical="center" wrapText="1"/>
    </xf>
    <xf numFmtId="0" fontId="26" fillId="0" borderId="0" xfId="0" applyFont="1" applyFill="1" applyBorder="1" applyAlignment="1" applyProtection="1">
      <alignment horizontal="center" vertical="center" wrapText="1"/>
    </xf>
    <xf numFmtId="0" fontId="26" fillId="0" borderId="0" xfId="0" applyFont="1" applyFill="1" applyBorder="1" applyAlignment="1" applyProtection="1">
      <alignment vertical="center" wrapText="1"/>
    </xf>
    <xf numFmtId="3" fontId="26" fillId="0" borderId="0" xfId="0" applyNumberFormat="1" applyFont="1" applyFill="1" applyBorder="1" applyAlignment="1" applyProtection="1">
      <alignment horizontal="right" vertical="center"/>
    </xf>
    <xf numFmtId="38" fontId="26" fillId="0" borderId="0" xfId="0" applyNumberFormat="1" applyFont="1" applyFill="1" applyBorder="1" applyAlignment="1" applyProtection="1">
      <alignment horizontal="left" vertical="center"/>
    </xf>
    <xf numFmtId="6" fontId="26" fillId="0" borderId="0" xfId="0" applyNumberFormat="1" applyFont="1" applyFill="1" applyBorder="1" applyAlignment="1" applyProtection="1">
      <alignment horizontal="right" vertical="center"/>
    </xf>
    <xf numFmtId="170" fontId="26" fillId="0" borderId="0" xfId="0" applyNumberFormat="1" applyFont="1" applyFill="1" applyBorder="1" applyAlignment="1" applyProtection="1">
      <alignment horizontal="right" vertical="center"/>
    </xf>
    <xf numFmtId="38" fontId="26" fillId="0" borderId="0" xfId="0" applyNumberFormat="1" applyFont="1" applyFill="1" applyBorder="1" applyAlignment="1" applyProtection="1">
      <alignment horizontal="right" vertical="center"/>
    </xf>
    <xf numFmtId="6" fontId="24" fillId="0" borderId="0" xfId="0" applyNumberFormat="1" applyFont="1" applyFill="1" applyBorder="1" applyAlignment="1" applyProtection="1">
      <alignment horizontal="right" vertical="center"/>
    </xf>
    <xf numFmtId="6" fontId="24" fillId="0" borderId="0" xfId="0" applyNumberFormat="1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1" fontId="25" fillId="0" borderId="0" xfId="0" applyNumberFormat="1" applyFont="1" applyFill="1" applyBorder="1" applyAlignment="1" applyProtection="1">
      <alignment horizontal="center" vertical="center"/>
    </xf>
    <xf numFmtId="1" fontId="29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vertical="center"/>
    </xf>
    <xf numFmtId="0" fontId="25" fillId="0" borderId="0" xfId="0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35" fillId="24" borderId="289" xfId="0" applyFont="1" applyFill="1" applyBorder="1" applyAlignment="1" applyProtection="1">
      <alignment horizontal="center" vertical="center" wrapText="1"/>
    </xf>
    <xf numFmtId="1" fontId="91" fillId="25" borderId="384" xfId="28" quotePrefix="1" applyNumberFormat="1" applyFont="1" applyFill="1" applyBorder="1" applyAlignment="1" applyProtection="1">
      <alignment horizontal="center" vertical="center" wrapText="1"/>
    </xf>
    <xf numFmtId="6" fontId="25" fillId="0" borderId="342" xfId="0" applyNumberFormat="1" applyFont="1" applyFill="1" applyBorder="1" applyAlignment="1" applyProtection="1">
      <alignment vertical="center"/>
    </xf>
    <xf numFmtId="3" fontId="24" fillId="0" borderId="278" xfId="53" applyNumberFormat="1" applyFont="1" applyFill="1" applyBorder="1" applyAlignment="1" applyProtection="1">
      <alignment horizontal="right" vertical="center"/>
    </xf>
    <xf numFmtId="3" fontId="25" fillId="0" borderId="223" xfId="30" applyNumberFormat="1" applyFont="1" applyFill="1" applyBorder="1" applyAlignment="1" applyProtection="1">
      <alignment horizontal="right" vertical="center"/>
    </xf>
    <xf numFmtId="3" fontId="25" fillId="0" borderId="226" xfId="30" applyNumberFormat="1" applyFont="1" applyFill="1" applyBorder="1" applyAlignment="1" applyProtection="1">
      <alignment horizontal="right" vertical="center"/>
    </xf>
    <xf numFmtId="3" fontId="25" fillId="0" borderId="221" xfId="30" applyNumberFormat="1" applyFont="1" applyFill="1" applyBorder="1" applyAlignment="1" applyProtection="1">
      <alignment horizontal="right" vertical="center"/>
    </xf>
    <xf numFmtId="6" fontId="26" fillId="0" borderId="205" xfId="54" applyNumberFormat="1" applyFont="1" applyFill="1" applyBorder="1" applyAlignment="1" applyProtection="1">
      <alignment horizontal="right" vertical="center"/>
    </xf>
    <xf numFmtId="3" fontId="26" fillId="0" borderId="32" xfId="54" applyNumberFormat="1" applyFont="1" applyFill="1" applyBorder="1" applyAlignment="1" applyProtection="1">
      <alignment horizontal="right" vertical="center"/>
    </xf>
    <xf numFmtId="3" fontId="24" fillId="0" borderId="233" xfId="53" applyNumberFormat="1" applyFont="1" applyFill="1" applyBorder="1" applyAlignment="1" applyProtection="1">
      <alignment horizontal="right" vertical="center"/>
    </xf>
    <xf numFmtId="3" fontId="24" fillId="0" borderId="36" xfId="53" applyNumberFormat="1" applyFont="1" applyFill="1" applyBorder="1" applyAlignment="1" applyProtection="1">
      <alignment horizontal="right" vertical="center"/>
    </xf>
    <xf numFmtId="3" fontId="24" fillId="0" borderId="38" xfId="53" applyNumberFormat="1" applyFont="1" applyFill="1" applyBorder="1" applyAlignment="1" applyProtection="1">
      <alignment horizontal="right" vertical="center"/>
    </xf>
    <xf numFmtId="6" fontId="26" fillId="38" borderId="389" xfId="54" applyNumberFormat="1" applyFont="1" applyFill="1" applyBorder="1" applyAlignment="1" applyProtection="1">
      <alignment horizontal="right" vertical="center"/>
    </xf>
    <xf numFmtId="6" fontId="26" fillId="38" borderId="211" xfId="54" applyNumberFormat="1" applyFont="1" applyFill="1" applyBorder="1" applyAlignment="1" applyProtection="1">
      <alignment horizontal="right" vertical="center"/>
    </xf>
    <xf numFmtId="6" fontId="24" fillId="35" borderId="385" xfId="0" applyNumberFormat="1" applyFont="1" applyFill="1" applyBorder="1" applyAlignment="1" applyProtection="1">
      <alignment horizontal="right" vertical="center"/>
    </xf>
    <xf numFmtId="0" fontId="26" fillId="35" borderId="323" xfId="0" applyFont="1" applyFill="1" applyBorder="1" applyAlignment="1" applyProtection="1">
      <alignment horizontal="center" vertical="center" wrapText="1"/>
    </xf>
    <xf numFmtId="0" fontId="26" fillId="35" borderId="323" xfId="0" applyFont="1" applyFill="1" applyBorder="1" applyAlignment="1" applyProtection="1">
      <alignment vertical="center" wrapText="1"/>
    </xf>
    <xf numFmtId="3" fontId="24" fillId="35" borderId="323" xfId="0" applyNumberFormat="1" applyFont="1" applyFill="1" applyBorder="1" applyAlignment="1" applyProtection="1">
      <alignment horizontal="right" vertical="center"/>
    </xf>
    <xf numFmtId="6" fontId="24" fillId="35" borderId="323" xfId="0" applyNumberFormat="1" applyFont="1" applyFill="1" applyBorder="1" applyAlignment="1" applyProtection="1">
      <alignment horizontal="right" vertical="center"/>
    </xf>
    <xf numFmtId="38" fontId="24" fillId="35" borderId="323" xfId="0" applyNumberFormat="1" applyFont="1" applyFill="1" applyBorder="1" applyAlignment="1" applyProtection="1">
      <alignment horizontal="right" vertical="center"/>
    </xf>
    <xf numFmtId="0" fontId="26" fillId="0" borderId="391" xfId="0" applyFont="1" applyBorder="1" applyAlignment="1" applyProtection="1">
      <alignment horizontal="center" vertical="center" wrapText="1"/>
    </xf>
    <xf numFmtId="0" fontId="26" fillId="0" borderId="391" xfId="0" applyFont="1" applyBorder="1" applyAlignment="1" applyProtection="1">
      <alignment vertical="center" wrapText="1"/>
    </xf>
    <xf numFmtId="3" fontId="26" fillId="0" borderId="391" xfId="0" applyNumberFormat="1" applyFont="1" applyFill="1" applyBorder="1" applyAlignment="1" applyProtection="1">
      <alignment horizontal="right" vertical="center"/>
    </xf>
    <xf numFmtId="6" fontId="26" fillId="0" borderId="391" xfId="0" applyNumberFormat="1" applyFont="1" applyBorder="1" applyAlignment="1" applyProtection="1">
      <alignment horizontal="right" vertical="center"/>
    </xf>
    <xf numFmtId="6" fontId="26" fillId="0" borderId="390" xfId="0" applyNumberFormat="1" applyFont="1" applyBorder="1" applyAlignment="1" applyProtection="1">
      <alignment horizontal="right" vertical="center"/>
    </xf>
    <xf numFmtId="6" fontId="26" fillId="31" borderId="390" xfId="0" applyNumberFormat="1" applyFont="1" applyFill="1" applyBorder="1" applyAlignment="1" applyProtection="1">
      <alignment horizontal="right" vertical="center"/>
    </xf>
    <xf numFmtId="6" fontId="26" fillId="34" borderId="390" xfId="0" applyNumberFormat="1" applyFont="1" applyFill="1" applyBorder="1" applyAlignment="1" applyProtection="1">
      <alignment horizontal="right" vertical="center"/>
    </xf>
    <xf numFmtId="6" fontId="26" fillId="33" borderId="390" xfId="0" applyNumberFormat="1" applyFont="1" applyFill="1" applyBorder="1" applyAlignment="1" applyProtection="1">
      <alignment horizontal="right" vertical="center"/>
    </xf>
    <xf numFmtId="6" fontId="26" fillId="0" borderId="390" xfId="0" applyNumberFormat="1" applyFont="1" applyFill="1" applyBorder="1" applyAlignment="1" applyProtection="1">
      <alignment horizontal="right" vertical="center"/>
    </xf>
    <xf numFmtId="6" fontId="26" fillId="44" borderId="390" xfId="0" applyNumberFormat="1" applyFont="1" applyFill="1" applyBorder="1" applyAlignment="1" applyProtection="1">
      <alignment horizontal="right" vertical="center"/>
    </xf>
    <xf numFmtId="38" fontId="26" fillId="0" borderId="390" xfId="0" applyNumberFormat="1" applyFont="1" applyBorder="1" applyAlignment="1" applyProtection="1">
      <alignment horizontal="right" vertical="center"/>
    </xf>
    <xf numFmtId="6" fontId="26" fillId="38" borderId="390" xfId="0" applyNumberFormat="1" applyFont="1" applyFill="1" applyBorder="1" applyAlignment="1" applyProtection="1">
      <alignment horizontal="right" vertical="center"/>
    </xf>
    <xf numFmtId="170" fontId="26" fillId="0" borderId="390" xfId="0" applyNumberFormat="1" applyFont="1" applyBorder="1" applyAlignment="1" applyProtection="1">
      <alignment horizontal="right" vertical="center"/>
    </xf>
    <xf numFmtId="5" fontId="25" fillId="0" borderId="0" xfId="0" applyNumberFormat="1" applyFont="1" applyFill="1" applyBorder="1" applyAlignment="1" applyProtection="1">
      <alignment vertical="center"/>
    </xf>
    <xf numFmtId="1" fontId="30" fillId="25" borderId="384" xfId="53" quotePrefix="1" applyNumberFormat="1" applyFont="1" applyFill="1" applyBorder="1" applyAlignment="1" applyProtection="1">
      <alignment horizontal="center" vertical="center"/>
    </xf>
    <xf numFmtId="0" fontId="0" fillId="32" borderId="387" xfId="0" applyFill="1" applyBorder="1" applyAlignment="1" applyProtection="1">
      <alignment vertical="center"/>
    </xf>
    <xf numFmtId="0" fontId="0" fillId="32" borderId="383" xfId="0" applyFill="1" applyBorder="1" applyAlignment="1" applyProtection="1">
      <alignment vertical="center"/>
    </xf>
    <xf numFmtId="0" fontId="0" fillId="32" borderId="386" xfId="0" applyFill="1" applyBorder="1" applyAlignment="1" applyProtection="1">
      <alignment vertical="center"/>
    </xf>
    <xf numFmtId="0" fontId="0" fillId="30" borderId="387" xfId="0" applyFill="1" applyBorder="1" applyAlignment="1" applyProtection="1">
      <alignment vertical="center"/>
    </xf>
    <xf numFmtId="0" fontId="0" fillId="30" borderId="383" xfId="0" applyFill="1" applyBorder="1" applyAlignment="1" applyProtection="1">
      <alignment vertical="center"/>
    </xf>
    <xf numFmtId="0" fontId="0" fillId="30" borderId="386" xfId="0" applyFill="1" applyBorder="1" applyAlignment="1" applyProtection="1">
      <alignment vertical="center"/>
    </xf>
    <xf numFmtId="6" fontId="24" fillId="0" borderId="252" xfId="54" applyNumberFormat="1" applyFont="1" applyFill="1" applyBorder="1" applyAlignment="1" applyProtection="1">
      <alignment horizontal="right" vertical="center"/>
    </xf>
    <xf numFmtId="38" fontId="24" fillId="0" borderId="337" xfId="54" applyNumberFormat="1" applyFont="1" applyFill="1" applyBorder="1" applyAlignment="1" applyProtection="1">
      <alignment horizontal="right" vertical="center"/>
    </xf>
    <xf numFmtId="6" fontId="24" fillId="0" borderId="245" xfId="54" applyNumberFormat="1" applyFont="1" applyFill="1" applyBorder="1" applyAlignment="1" applyProtection="1">
      <alignment horizontal="right" vertical="center"/>
    </xf>
    <xf numFmtId="6" fontId="24" fillId="0" borderId="324" xfId="54" applyNumberFormat="1" applyFont="1" applyFill="1" applyBorder="1" applyAlignment="1" applyProtection="1">
      <alignment horizontal="right" vertical="center"/>
    </xf>
    <xf numFmtId="0" fontId="0" fillId="0" borderId="0" xfId="0" applyBorder="1" applyAlignment="1" applyProtection="1">
      <alignment horizontal="center" vertical="center"/>
    </xf>
    <xf numFmtId="6" fontId="24" fillId="0" borderId="199" xfId="54" applyNumberFormat="1" applyFont="1" applyFill="1" applyBorder="1" applyAlignment="1" applyProtection="1">
      <alignment horizontal="left" vertical="center"/>
    </xf>
    <xf numFmtId="0" fontId="27" fillId="0" borderId="394" xfId="0" applyFont="1" applyFill="1" applyBorder="1" applyAlignment="1" applyProtection="1">
      <alignment horizontal="left" vertical="center"/>
    </xf>
    <xf numFmtId="0" fontId="27" fillId="0" borderId="395" xfId="0" applyFont="1" applyFill="1" applyBorder="1" applyAlignment="1" applyProtection="1">
      <alignment horizontal="left" vertical="center"/>
    </xf>
    <xf numFmtId="0" fontId="28" fillId="0" borderId="395" xfId="0" quotePrefix="1" applyFont="1" applyFill="1" applyBorder="1" applyAlignment="1" applyProtection="1">
      <alignment horizontal="left" vertical="center" wrapText="1"/>
    </xf>
    <xf numFmtId="0" fontId="28" fillId="0" borderId="395" xfId="0" applyFont="1" applyFill="1" applyBorder="1" applyAlignment="1" applyProtection="1">
      <alignment horizontal="left" vertical="center"/>
    </xf>
    <xf numFmtId="0" fontId="32" fillId="38" borderId="396" xfId="0" applyFont="1" applyFill="1" applyBorder="1" applyAlignment="1" applyProtection="1">
      <alignment horizontal="center" vertical="center"/>
    </xf>
    <xf numFmtId="38" fontId="24" fillId="0" borderId="248" xfId="253" applyNumberFormat="1" applyFont="1" applyFill="1" applyBorder="1" applyAlignment="1" applyProtection="1">
      <alignment vertical="center"/>
    </xf>
    <xf numFmtId="0" fontId="26" fillId="0" borderId="307" xfId="65" applyFont="1" applyFill="1" applyBorder="1" applyAlignment="1" applyProtection="1">
      <alignment horizontal="left" vertical="center"/>
    </xf>
    <xf numFmtId="173" fontId="24" fillId="0" borderId="299" xfId="253" applyNumberFormat="1" applyFont="1" applyFill="1" applyBorder="1" applyAlignment="1" applyProtection="1">
      <alignment vertical="center"/>
    </xf>
    <xf numFmtId="173" fontId="24" fillId="0" borderId="294" xfId="253" applyNumberFormat="1" applyFont="1" applyFill="1" applyBorder="1" applyAlignment="1" applyProtection="1">
      <alignment vertical="center"/>
    </xf>
    <xf numFmtId="173" fontId="24" fillId="0" borderId="248" xfId="253" applyNumberFormat="1" applyFont="1" applyFill="1" applyBorder="1" applyAlignment="1" applyProtection="1">
      <alignment vertical="center"/>
    </xf>
    <xf numFmtId="6" fontId="77" fillId="0" borderId="301" xfId="65" applyNumberFormat="1" applyFont="1" applyFill="1" applyBorder="1" applyAlignment="1" applyProtection="1">
      <alignment vertical="center"/>
    </xf>
    <xf numFmtId="6" fontId="77" fillId="0" borderId="248" xfId="65" applyNumberFormat="1" applyFont="1" applyFill="1" applyBorder="1" applyAlignment="1" applyProtection="1">
      <alignment vertical="center"/>
    </xf>
    <xf numFmtId="6" fontId="85" fillId="0" borderId="308" xfId="65" applyNumberFormat="1" applyFont="1" applyFill="1" applyBorder="1" applyAlignment="1" applyProtection="1">
      <alignment vertical="center"/>
    </xf>
    <xf numFmtId="38" fontId="24" fillId="0" borderId="318" xfId="54" applyNumberFormat="1" applyFont="1" applyFill="1" applyBorder="1" applyAlignment="1" applyProtection="1">
      <alignment horizontal="right" vertical="center"/>
    </xf>
    <xf numFmtId="38" fontId="24" fillId="0" borderId="257" xfId="54" applyNumberFormat="1" applyFont="1" applyFill="1" applyBorder="1" applyAlignment="1" applyProtection="1">
      <alignment horizontal="right" vertical="center"/>
    </xf>
    <xf numFmtId="38" fontId="24" fillId="0" borderId="319" xfId="54" applyNumberFormat="1" applyFont="1" applyFill="1" applyBorder="1" applyAlignment="1" applyProtection="1">
      <alignment horizontal="right" vertical="center"/>
    </xf>
    <xf numFmtId="38" fontId="26" fillId="0" borderId="277" xfId="54" applyNumberFormat="1" applyFont="1" applyFill="1" applyBorder="1" applyAlignment="1" applyProtection="1">
      <alignment horizontal="right" vertical="center"/>
    </xf>
    <xf numFmtId="6" fontId="26" fillId="0" borderId="325" xfId="54" applyNumberFormat="1" applyFont="1" applyFill="1" applyBorder="1" applyAlignment="1" applyProtection="1">
      <alignment horizontal="right" vertical="center"/>
    </xf>
    <xf numFmtId="6" fontId="26" fillId="0" borderId="380" xfId="54" applyNumberFormat="1" applyFont="1" applyFill="1" applyBorder="1" applyAlignment="1" applyProtection="1">
      <alignment horizontal="right" vertical="center"/>
    </xf>
    <xf numFmtId="0" fontId="0" fillId="0" borderId="0" xfId="0" applyFill="1"/>
    <xf numFmtId="38" fontId="24" fillId="0" borderId="237" xfId="0" applyNumberFormat="1" applyFont="1" applyBorder="1" applyAlignment="1" applyProtection="1">
      <alignment vertical="center"/>
    </xf>
    <xf numFmtId="38" fontId="24" fillId="0" borderId="237" xfId="28" applyNumberFormat="1" applyFont="1" applyBorder="1" applyAlignment="1" applyProtection="1">
      <alignment vertical="center"/>
    </xf>
    <xf numFmtId="38" fontId="24" fillId="0" borderId="237" xfId="0" applyNumberFormat="1" applyFont="1" applyFill="1" applyBorder="1" applyAlignment="1" applyProtection="1">
      <alignment vertical="center"/>
    </xf>
    <xf numFmtId="38" fontId="24" fillId="0" borderId="312" xfId="0" applyNumberFormat="1" applyFont="1" applyFill="1" applyBorder="1" applyAlignment="1" applyProtection="1">
      <alignment vertical="center"/>
    </xf>
    <xf numFmtId="38" fontId="24" fillId="0" borderId="312" xfId="0" applyNumberFormat="1" applyFont="1" applyBorder="1" applyAlignment="1" applyProtection="1">
      <alignment vertical="center"/>
    </xf>
    <xf numFmtId="38" fontId="24" fillId="0" borderId="254" xfId="0" applyNumberFormat="1" applyFont="1" applyBorder="1" applyAlignment="1" applyProtection="1">
      <alignment vertical="center"/>
    </xf>
    <xf numFmtId="6" fontId="24" fillId="0" borderId="244" xfId="0" applyNumberFormat="1" applyFont="1" applyBorder="1" applyAlignment="1" applyProtection="1">
      <alignment vertical="center"/>
    </xf>
    <xf numFmtId="6" fontId="24" fillId="26" borderId="244" xfId="0" applyNumberFormat="1" applyFont="1" applyFill="1" applyBorder="1" applyAlignment="1" applyProtection="1">
      <alignment vertical="center"/>
    </xf>
    <xf numFmtId="6" fontId="24" fillId="0" borderId="293" xfId="0" applyNumberFormat="1" applyFont="1" applyBorder="1" applyAlignment="1" applyProtection="1">
      <alignment vertical="center"/>
    </xf>
    <xf numFmtId="6" fontId="24" fillId="26" borderId="293" xfId="0" applyNumberFormat="1" applyFont="1" applyFill="1" applyBorder="1" applyAlignment="1" applyProtection="1">
      <alignment vertical="center"/>
    </xf>
    <xf numFmtId="6" fontId="24" fillId="0" borderId="244" xfId="0" applyNumberFormat="1" applyFont="1" applyFill="1" applyBorder="1" applyAlignment="1" applyProtection="1">
      <alignment vertical="center"/>
    </xf>
    <xf numFmtId="6" fontId="24" fillId="30" borderId="244" xfId="0" applyNumberFormat="1" applyFont="1" applyFill="1" applyBorder="1" applyAlignment="1" applyProtection="1">
      <alignment vertical="center"/>
    </xf>
    <xf numFmtId="6" fontId="24" fillId="26" borderId="237" xfId="0" applyNumberFormat="1" applyFont="1" applyFill="1" applyBorder="1" applyAlignment="1" applyProtection="1">
      <alignment vertical="center"/>
    </xf>
    <xf numFmtId="6" fontId="24" fillId="26" borderId="312" xfId="0" applyNumberFormat="1" applyFont="1" applyFill="1" applyBorder="1" applyAlignment="1" applyProtection="1">
      <alignment vertical="center"/>
    </xf>
    <xf numFmtId="6" fontId="24" fillId="26" borderId="237" xfId="28" applyNumberFormat="1" applyFont="1" applyFill="1" applyBorder="1" applyAlignment="1" applyProtection="1">
      <alignment vertical="center"/>
    </xf>
    <xf numFmtId="6" fontId="24" fillId="26" borderId="312" xfId="28" applyNumberFormat="1" applyFont="1" applyFill="1" applyBorder="1" applyAlignment="1" applyProtection="1">
      <alignment vertical="center"/>
    </xf>
    <xf numFmtId="6" fontId="24" fillId="0" borderId="237" xfId="28" applyNumberFormat="1" applyFont="1" applyFill="1" applyBorder="1" applyAlignment="1" applyProtection="1">
      <alignment vertical="center"/>
    </xf>
    <xf numFmtId="6" fontId="24" fillId="0" borderId="29" xfId="28" applyNumberFormat="1" applyFont="1" applyFill="1" applyBorder="1" applyAlignment="1" applyProtection="1">
      <alignment vertical="center"/>
    </xf>
    <xf numFmtId="6" fontId="24" fillId="0" borderId="41" xfId="28" applyNumberFormat="1" applyFont="1" applyFill="1" applyBorder="1" applyAlignment="1" applyProtection="1">
      <alignment vertical="center"/>
    </xf>
    <xf numFmtId="1" fontId="91" fillId="25" borderId="388" xfId="65" quotePrefix="1" applyNumberFormat="1" applyFont="1" applyFill="1" applyBorder="1" applyAlignment="1" applyProtection="1">
      <alignment horizontal="center" vertical="center" wrapText="1"/>
    </xf>
    <xf numFmtId="6" fontId="77" fillId="0" borderId="397" xfId="65" applyNumberFormat="1" applyFont="1" applyFill="1" applyBorder="1" applyAlignment="1" applyProtection="1">
      <alignment vertical="center"/>
    </xf>
    <xf numFmtId="6" fontId="77" fillId="0" borderId="393" xfId="65" applyNumberFormat="1" applyFont="1" applyFill="1" applyBorder="1" applyAlignment="1" applyProtection="1">
      <alignment vertical="center"/>
    </xf>
    <xf numFmtId="6" fontId="85" fillId="27" borderId="371" xfId="65" applyNumberFormat="1" applyFont="1" applyFill="1" applyBorder="1" applyAlignment="1" applyProtection="1">
      <alignment horizontal="left" vertical="center"/>
    </xf>
    <xf numFmtId="40" fontId="77" fillId="0" borderId="397" xfId="65" applyNumberFormat="1" applyFont="1" applyFill="1" applyBorder="1" applyAlignment="1" applyProtection="1">
      <alignment vertical="center"/>
    </xf>
    <xf numFmtId="40" fontId="77" fillId="0" borderId="301" xfId="65" applyNumberFormat="1" applyFont="1" applyFill="1" applyBorder="1" applyAlignment="1" applyProtection="1">
      <alignment vertical="center"/>
    </xf>
    <xf numFmtId="40" fontId="77" fillId="0" borderId="393" xfId="65" applyNumberFormat="1" applyFont="1" applyFill="1" applyBorder="1" applyAlignment="1" applyProtection="1">
      <alignment vertical="center"/>
    </xf>
    <xf numFmtId="40" fontId="77" fillId="0" borderId="248" xfId="65" applyNumberFormat="1" applyFont="1" applyFill="1" applyBorder="1" applyAlignment="1" applyProtection="1">
      <alignment vertical="center"/>
    </xf>
    <xf numFmtId="40" fontId="85" fillId="0" borderId="308" xfId="65" applyNumberFormat="1" applyFont="1" applyFill="1" applyBorder="1" applyAlignment="1" applyProtection="1">
      <alignment vertical="center"/>
    </xf>
    <xf numFmtId="40" fontId="85" fillId="27" borderId="317" xfId="65" applyNumberFormat="1" applyFont="1" applyFill="1" applyBorder="1" applyAlignment="1" applyProtection="1">
      <alignment horizontal="left" vertical="center"/>
    </xf>
    <xf numFmtId="40" fontId="85" fillId="27" borderId="371" xfId="65" applyNumberFormat="1" applyFont="1" applyFill="1" applyBorder="1" applyAlignment="1" applyProtection="1">
      <alignment horizontal="left" vertical="center"/>
    </xf>
    <xf numFmtId="0" fontId="78" fillId="37" borderId="384" xfId="47847" applyFont="1" applyFill="1" applyBorder="1" applyAlignment="1">
      <alignment horizontal="center" vertical="center" wrapText="1"/>
    </xf>
    <xf numFmtId="166" fontId="78" fillId="59" borderId="290" xfId="65" applyNumberFormat="1" applyFont="1" applyFill="1" applyBorder="1" applyAlignment="1" applyProtection="1">
      <alignment horizontal="center" vertical="center" wrapText="1"/>
    </xf>
    <xf numFmtId="0" fontId="78" fillId="43" borderId="384" xfId="47847" applyFont="1" applyFill="1" applyBorder="1" applyAlignment="1">
      <alignment horizontal="center" vertical="center" wrapText="1"/>
    </xf>
    <xf numFmtId="6" fontId="78" fillId="43" borderId="384" xfId="47847" applyNumberFormat="1" applyFont="1" applyFill="1" applyBorder="1" applyAlignment="1">
      <alignment horizontal="center" vertical="center" wrapText="1"/>
    </xf>
    <xf numFmtId="6" fontId="24" fillId="44" borderId="299" xfId="65" applyNumberFormat="1" applyFont="1" applyFill="1" applyBorder="1" applyAlignment="1" applyProtection="1">
      <alignment vertical="center"/>
    </xf>
    <xf numFmtId="6" fontId="24" fillId="44" borderId="301" xfId="65" applyNumberFormat="1" applyFont="1" applyFill="1" applyBorder="1" applyAlignment="1" applyProtection="1">
      <alignment vertical="center"/>
    </xf>
    <xf numFmtId="6" fontId="24" fillId="44" borderId="294" xfId="65" applyNumberFormat="1" applyFont="1" applyFill="1" applyBorder="1" applyAlignment="1" applyProtection="1">
      <alignment vertical="center"/>
    </xf>
    <xf numFmtId="6" fontId="24" fillId="44" borderId="248" xfId="65" applyNumberFormat="1" applyFont="1" applyFill="1" applyBorder="1" applyAlignment="1" applyProtection="1">
      <alignment vertical="center"/>
    </xf>
    <xf numFmtId="6" fontId="26" fillId="44" borderId="308" xfId="65" applyNumberFormat="1" applyFont="1" applyFill="1" applyBorder="1" applyAlignment="1" applyProtection="1">
      <alignment vertical="center"/>
    </xf>
    <xf numFmtId="0" fontId="35" fillId="43" borderId="290" xfId="65" applyFont="1" applyFill="1" applyBorder="1" applyAlignment="1" applyProtection="1">
      <alignment horizontal="center" vertical="center" wrapText="1"/>
    </xf>
    <xf numFmtId="171" fontId="78" fillId="59" borderId="290" xfId="48" applyNumberFormat="1" applyFont="1" applyFill="1" applyBorder="1" applyAlignment="1" applyProtection="1">
      <alignment horizontal="center" vertical="center" wrapText="1"/>
    </xf>
    <xf numFmtId="166" fontId="78" fillId="61" borderId="384" xfId="65" applyNumberFormat="1" applyFont="1" applyFill="1" applyBorder="1" applyAlignment="1" applyProtection="1">
      <alignment horizontal="center" vertical="center" wrapText="1"/>
    </xf>
    <xf numFmtId="0" fontId="78" fillId="51" borderId="368" xfId="47847" applyFont="1" applyFill="1" applyBorder="1" applyAlignment="1">
      <alignment horizontal="center" vertical="center" wrapText="1"/>
    </xf>
    <xf numFmtId="6" fontId="78" fillId="51" borderId="368" xfId="47847" applyNumberFormat="1" applyFont="1" applyFill="1" applyBorder="1" applyAlignment="1">
      <alignment horizontal="center" vertical="center" wrapText="1"/>
    </xf>
    <xf numFmtId="171" fontId="78" fillId="51" borderId="368" xfId="47847" applyNumberFormat="1" applyFont="1" applyFill="1" applyBorder="1" applyAlignment="1">
      <alignment horizontal="center" vertical="center" wrapText="1"/>
    </xf>
    <xf numFmtId="6" fontId="78" fillId="37" borderId="368" xfId="47847" applyNumberFormat="1" applyFont="1" applyFill="1" applyBorder="1" applyAlignment="1">
      <alignment horizontal="center" vertical="center" wrapText="1"/>
    </xf>
    <xf numFmtId="171" fontId="78" fillId="37" borderId="368" xfId="47847" applyNumberFormat="1" applyFont="1" applyFill="1" applyBorder="1" applyAlignment="1">
      <alignment horizontal="center" vertical="center" wrapText="1"/>
    </xf>
    <xf numFmtId="6" fontId="78" fillId="37" borderId="384" xfId="47847" applyNumberFormat="1" applyFont="1" applyFill="1" applyBorder="1" applyAlignment="1">
      <alignment horizontal="center" vertical="center" wrapText="1"/>
    </xf>
    <xf numFmtId="0" fontId="78" fillId="37" borderId="368" xfId="47847" applyFont="1" applyFill="1" applyBorder="1" applyAlignment="1">
      <alignment horizontal="center" vertical="center" wrapText="1"/>
    </xf>
    <xf numFmtId="6" fontId="24" fillId="37" borderId="299" xfId="253" applyNumberFormat="1" applyFont="1" applyFill="1" applyBorder="1" applyAlignment="1" applyProtection="1">
      <alignment vertical="center"/>
    </xf>
    <xf numFmtId="6" fontId="24" fillId="37" borderId="248" xfId="253" applyNumberFormat="1" applyFont="1" applyFill="1" applyBorder="1" applyAlignment="1" applyProtection="1">
      <alignment vertical="center"/>
    </xf>
    <xf numFmtId="6" fontId="24" fillId="37" borderId="301" xfId="253" applyNumberFormat="1" applyFont="1" applyFill="1" applyBorder="1" applyAlignment="1" applyProtection="1">
      <alignment vertical="center"/>
    </xf>
    <xf numFmtId="6" fontId="24" fillId="37" borderId="294" xfId="253" applyNumberFormat="1" applyFont="1" applyFill="1" applyBorder="1" applyAlignment="1" applyProtection="1">
      <alignment vertical="center"/>
    </xf>
    <xf numFmtId="6" fontId="26" fillId="37" borderId="308" xfId="253" applyNumberFormat="1" applyFont="1" applyFill="1" applyBorder="1" applyAlignment="1" applyProtection="1">
      <alignment vertical="center"/>
    </xf>
    <xf numFmtId="6" fontId="77" fillId="43" borderId="397" xfId="65" applyNumberFormat="1" applyFont="1" applyFill="1" applyBorder="1" applyAlignment="1" applyProtection="1">
      <alignment vertical="center"/>
    </xf>
    <xf numFmtId="6" fontId="77" fillId="43" borderId="301" xfId="65" applyNumberFormat="1" applyFont="1" applyFill="1" applyBorder="1" applyAlignment="1" applyProtection="1">
      <alignment vertical="center"/>
    </xf>
    <xf numFmtId="6" fontId="77" fillId="43" borderId="393" xfId="65" applyNumberFormat="1" applyFont="1" applyFill="1" applyBorder="1" applyAlignment="1" applyProtection="1">
      <alignment vertical="center"/>
    </xf>
    <xf numFmtId="6" fontId="85" fillId="43" borderId="308" xfId="65" applyNumberFormat="1" applyFont="1" applyFill="1" applyBorder="1" applyAlignment="1" applyProtection="1">
      <alignment vertical="center"/>
    </xf>
    <xf numFmtId="6" fontId="77" fillId="43" borderId="248" xfId="65" applyNumberFormat="1" applyFont="1" applyFill="1" applyBorder="1" applyAlignment="1" applyProtection="1">
      <alignment vertical="center"/>
    </xf>
    <xf numFmtId="6" fontId="24" fillId="60" borderId="299" xfId="65" applyNumberFormat="1" applyFont="1" applyFill="1" applyBorder="1" applyAlignment="1" applyProtection="1">
      <alignment vertical="center"/>
    </xf>
    <xf numFmtId="6" fontId="24" fillId="60" borderId="301" xfId="65" applyNumberFormat="1" applyFont="1" applyFill="1" applyBorder="1" applyAlignment="1" applyProtection="1">
      <alignment vertical="center"/>
    </xf>
    <xf numFmtId="6" fontId="24" fillId="60" borderId="294" xfId="65" applyNumberFormat="1" applyFont="1" applyFill="1" applyBorder="1" applyAlignment="1" applyProtection="1">
      <alignment vertical="center"/>
    </xf>
    <xf numFmtId="6" fontId="24" fillId="60" borderId="248" xfId="65" applyNumberFormat="1" applyFont="1" applyFill="1" applyBorder="1" applyAlignment="1" applyProtection="1">
      <alignment vertical="center"/>
    </xf>
    <xf numFmtId="6" fontId="26" fillId="60" borderId="308" xfId="65" applyNumberFormat="1" applyFont="1" applyFill="1" applyBorder="1" applyAlignment="1" applyProtection="1">
      <alignment vertical="center"/>
    </xf>
    <xf numFmtId="1" fontId="91" fillId="25" borderId="393" xfId="0" quotePrefix="1" applyNumberFormat="1" applyFont="1" applyFill="1" applyBorder="1" applyAlignment="1" applyProtection="1">
      <alignment horizontal="center" vertical="center" wrapText="1"/>
    </xf>
    <xf numFmtId="6" fontId="0" fillId="0" borderId="393" xfId="0" applyNumberFormat="1" applyFill="1" applyBorder="1" applyAlignment="1" applyProtection="1">
      <alignment vertical="center"/>
    </xf>
    <xf numFmtId="6" fontId="26" fillId="35" borderId="230" xfId="54" applyNumberFormat="1" applyFont="1" applyFill="1" applyBorder="1" applyAlignment="1" applyProtection="1">
      <alignment horizontal="right" vertical="center"/>
    </xf>
    <xf numFmtId="3" fontId="24" fillId="0" borderId="19" xfId="53" applyNumberFormat="1" applyFont="1" applyFill="1" applyBorder="1" applyAlignment="1" applyProtection="1">
      <alignment horizontal="right" vertical="center"/>
    </xf>
    <xf numFmtId="0" fontId="78" fillId="39" borderId="384" xfId="0" quotePrefix="1" applyFont="1" applyFill="1" applyBorder="1" applyAlignment="1" applyProtection="1">
      <alignment horizontal="center" vertical="center" wrapText="1"/>
    </xf>
    <xf numFmtId="6" fontId="24" fillId="31" borderId="393" xfId="0" applyNumberFormat="1" applyFont="1" applyFill="1" applyBorder="1" applyAlignment="1" applyProtection="1">
      <alignment horizontal="right" vertical="center"/>
    </xf>
    <xf numFmtId="6" fontId="24" fillId="35" borderId="393" xfId="0" applyNumberFormat="1" applyFont="1" applyFill="1" applyBorder="1" applyAlignment="1" applyProtection="1">
      <alignment horizontal="right" vertical="center"/>
    </xf>
    <xf numFmtId="6" fontId="24" fillId="0" borderId="342" xfId="53" applyNumberFormat="1" applyFont="1" applyFill="1" applyBorder="1" applyAlignment="1" applyProtection="1">
      <alignment horizontal="right" vertical="center"/>
    </xf>
    <xf numFmtId="38" fontId="24" fillId="0" borderId="393" xfId="53" applyNumberFormat="1" applyFont="1" applyFill="1" applyBorder="1" applyAlignment="1" applyProtection="1">
      <alignment horizontal="right" vertical="center"/>
    </xf>
    <xf numFmtId="6" fontId="24" fillId="0" borderId="393" xfId="53" applyNumberFormat="1" applyFont="1" applyFill="1" applyBorder="1" applyAlignment="1" applyProtection="1">
      <alignment horizontal="right" vertical="center"/>
    </xf>
    <xf numFmtId="173" fontId="24" fillId="0" borderId="393" xfId="53" applyNumberFormat="1" applyFont="1" applyFill="1" applyBorder="1" applyAlignment="1" applyProtection="1">
      <alignment horizontal="right" vertical="center"/>
    </xf>
    <xf numFmtId="6" fontId="24" fillId="34" borderId="393" xfId="54" applyNumberFormat="1" applyFont="1" applyFill="1" applyBorder="1" applyAlignment="1" applyProtection="1">
      <alignment horizontal="right" vertical="center"/>
    </xf>
    <xf numFmtId="6" fontId="24" fillId="0" borderId="393" xfId="54" applyNumberFormat="1" applyFont="1" applyFill="1" applyBorder="1" applyAlignment="1" applyProtection="1">
      <alignment horizontal="right" vertical="center"/>
    </xf>
    <xf numFmtId="6" fontId="24" fillId="38" borderId="393" xfId="53" applyNumberFormat="1" applyFont="1" applyFill="1" applyBorder="1" applyAlignment="1" applyProtection="1">
      <alignment horizontal="right" vertical="center"/>
    </xf>
    <xf numFmtId="6" fontId="26" fillId="35" borderId="357" xfId="54" applyNumberFormat="1" applyFont="1" applyFill="1" applyBorder="1" applyAlignment="1" applyProtection="1">
      <alignment horizontal="right" vertical="center"/>
    </xf>
    <xf numFmtId="1" fontId="91" fillId="25" borderId="384" xfId="53" quotePrefix="1" applyNumberFormat="1" applyFont="1" applyFill="1" applyBorder="1" applyAlignment="1" applyProtection="1">
      <alignment horizontal="center" vertical="center" wrapText="1"/>
    </xf>
    <xf numFmtId="38" fontId="26" fillId="0" borderId="356" xfId="54" applyNumberFormat="1" applyFont="1" applyFill="1" applyBorder="1" applyAlignment="1" applyProtection="1">
      <alignment horizontal="right" vertical="center"/>
    </xf>
    <xf numFmtId="38" fontId="26" fillId="0" borderId="358" xfId="54" applyNumberFormat="1" applyFont="1" applyFill="1" applyBorder="1" applyAlignment="1" applyProtection="1">
      <alignment horizontal="right" vertical="center"/>
    </xf>
    <xf numFmtId="173" fontId="26" fillId="0" borderId="358" xfId="54" applyNumberFormat="1" applyFont="1" applyFill="1" applyBorder="1" applyAlignment="1" applyProtection="1">
      <alignment horizontal="right" vertical="center"/>
    </xf>
    <xf numFmtId="6" fontId="24" fillId="0" borderId="254" xfId="54" applyNumberFormat="1" applyFont="1" applyFill="1" applyBorder="1" applyAlignment="1" applyProtection="1">
      <alignment horizontal="right" vertical="center"/>
    </xf>
    <xf numFmtId="6" fontId="24" fillId="0" borderId="254" xfId="53" applyNumberFormat="1" applyFont="1" applyFill="1" applyBorder="1" applyAlignment="1" applyProtection="1">
      <alignment horizontal="right" vertical="center"/>
    </xf>
    <xf numFmtId="6" fontId="24" fillId="34" borderId="254" xfId="54" applyNumberFormat="1" applyFont="1" applyFill="1" applyBorder="1" applyAlignment="1" applyProtection="1">
      <alignment horizontal="right" vertical="center"/>
    </xf>
    <xf numFmtId="49" fontId="45" fillId="36" borderId="383" xfId="53" applyNumberFormat="1" applyFont="1" applyFill="1" applyBorder="1" applyAlignment="1" applyProtection="1">
      <alignment vertical="center"/>
    </xf>
    <xf numFmtId="1" fontId="91" fillId="25" borderId="393" xfId="53" quotePrefix="1" applyNumberFormat="1" applyFont="1" applyFill="1" applyBorder="1" applyAlignment="1" applyProtection="1">
      <alignment horizontal="center" vertical="center" wrapText="1"/>
    </xf>
    <xf numFmtId="6" fontId="24" fillId="45" borderId="375" xfId="54" applyNumberFormat="1" applyFont="1" applyFill="1" applyBorder="1" applyAlignment="1" applyProtection="1">
      <alignment horizontal="right" vertical="center"/>
    </xf>
    <xf numFmtId="6" fontId="24" fillId="45" borderId="300" xfId="54" applyNumberFormat="1" applyFont="1" applyFill="1" applyBorder="1" applyAlignment="1" applyProtection="1">
      <alignment horizontal="right" vertical="center"/>
    </xf>
    <xf numFmtId="6" fontId="24" fillId="45" borderId="376" xfId="54" applyNumberFormat="1" applyFont="1" applyFill="1" applyBorder="1" applyAlignment="1" applyProtection="1">
      <alignment horizontal="right" vertical="center"/>
    </xf>
    <xf numFmtId="6" fontId="26" fillId="45" borderId="380" xfId="54" applyNumberFormat="1" applyFont="1" applyFill="1" applyBorder="1" applyAlignment="1" applyProtection="1">
      <alignment horizontal="right" vertical="center"/>
    </xf>
    <xf numFmtId="6" fontId="24" fillId="57" borderId="300" xfId="54" applyNumberFormat="1" applyFont="1" applyFill="1" applyBorder="1" applyAlignment="1" applyProtection="1">
      <alignment horizontal="right" vertical="center"/>
    </xf>
    <xf numFmtId="0" fontId="78" fillId="34" borderId="400" xfId="0" applyFont="1" applyFill="1" applyBorder="1" applyAlignment="1" applyProtection="1">
      <alignment horizontal="center" vertical="center" wrapText="1"/>
    </xf>
    <xf numFmtId="49" fontId="35" fillId="33" borderId="400" xfId="53" applyNumberFormat="1" applyFont="1" applyFill="1" applyBorder="1" applyAlignment="1" applyProtection="1">
      <alignment horizontal="center" vertical="center" wrapText="1"/>
    </xf>
    <xf numFmtId="0" fontId="78" fillId="49" borderId="400" xfId="0" applyFont="1" applyFill="1" applyBorder="1" applyAlignment="1" applyProtection="1">
      <alignment horizontal="center" vertical="center" wrapText="1"/>
    </xf>
    <xf numFmtId="0" fontId="35" fillId="45" borderId="400" xfId="0" applyFont="1" applyFill="1" applyBorder="1" applyAlignment="1" applyProtection="1">
      <alignment horizontal="center" vertical="center" wrapText="1"/>
    </xf>
    <xf numFmtId="0" fontId="78" fillId="45" borderId="400" xfId="0" quotePrefix="1" applyFont="1" applyFill="1" applyBorder="1" applyAlignment="1" applyProtection="1">
      <alignment horizontal="center" vertical="center" wrapText="1"/>
    </xf>
    <xf numFmtId="49" fontId="35" fillId="33" borderId="290" xfId="53" applyNumberFormat="1" applyFont="1" applyFill="1" applyBorder="1" applyAlignment="1" applyProtection="1">
      <alignment horizontal="center" vertical="center" wrapText="1"/>
    </xf>
    <xf numFmtId="0" fontId="41" fillId="30" borderId="385" xfId="0" applyFont="1" applyFill="1" applyBorder="1" applyAlignment="1" applyProtection="1">
      <alignment horizontal="center" vertical="center"/>
    </xf>
    <xf numFmtId="0" fontId="0" fillId="30" borderId="385" xfId="0" applyFill="1" applyBorder="1" applyProtection="1"/>
    <xf numFmtId="0" fontId="37" fillId="30" borderId="392" xfId="0" applyFont="1" applyFill="1" applyBorder="1" applyAlignment="1" applyProtection="1">
      <alignment horizontal="center" wrapText="1"/>
    </xf>
    <xf numFmtId="166" fontId="31" fillId="30" borderId="385" xfId="28" applyNumberFormat="1" applyFont="1" applyFill="1" applyBorder="1" applyAlignment="1" applyProtection="1">
      <alignment horizontal="center"/>
    </xf>
    <xf numFmtId="0" fontId="0" fillId="30" borderId="385" xfId="0" applyFill="1" applyBorder="1" applyAlignment="1" applyProtection="1">
      <alignment horizontal="center"/>
    </xf>
    <xf numFmtId="0" fontId="45" fillId="30" borderId="385" xfId="0" applyFont="1" applyFill="1" applyBorder="1" applyAlignment="1" applyProtection="1">
      <alignment vertical="center" wrapText="1"/>
    </xf>
    <xf numFmtId="0" fontId="45" fillId="30" borderId="385" xfId="0" quotePrefix="1" applyFont="1" applyFill="1" applyBorder="1" applyAlignment="1" applyProtection="1">
      <alignment vertical="center" wrapText="1"/>
    </xf>
    <xf numFmtId="0" fontId="41" fillId="30" borderId="385" xfId="0" applyFont="1" applyFill="1" applyBorder="1" applyAlignment="1" applyProtection="1">
      <alignment vertical="center"/>
    </xf>
    <xf numFmtId="0" fontId="0" fillId="30" borderId="401" xfId="0" applyFill="1" applyBorder="1" applyProtection="1"/>
    <xf numFmtId="0" fontId="0" fillId="30" borderId="393" xfId="0" applyFill="1" applyBorder="1" applyProtection="1"/>
    <xf numFmtId="0" fontId="0" fillId="30" borderId="402" xfId="0" applyFill="1" applyBorder="1" applyProtection="1"/>
    <xf numFmtId="0" fontId="35" fillId="44" borderId="400" xfId="0" applyFont="1" applyFill="1" applyBorder="1" applyAlignment="1" applyProtection="1">
      <alignment horizontal="center" vertical="center" wrapText="1"/>
    </xf>
    <xf numFmtId="6" fontId="25" fillId="0" borderId="365" xfId="0" applyNumberFormat="1" applyFont="1" applyFill="1" applyBorder="1" applyAlignment="1" applyProtection="1">
      <alignment vertical="center"/>
    </xf>
    <xf numFmtId="6" fontId="25" fillId="0" borderId="363" xfId="0" applyNumberFormat="1" applyFont="1" applyFill="1" applyBorder="1" applyAlignment="1" applyProtection="1">
      <alignment vertical="center"/>
    </xf>
    <xf numFmtId="38" fontId="77" fillId="0" borderId="0" xfId="47823" applyNumberFormat="1" applyFont="1" applyBorder="1" applyAlignment="1" applyProtection="1">
      <alignment vertical="center"/>
    </xf>
    <xf numFmtId="0" fontId="97" fillId="25" borderId="264" xfId="28" quotePrefix="1" applyNumberFormat="1" applyFont="1" applyFill="1" applyBorder="1" applyAlignment="1" applyProtection="1">
      <alignment horizontal="center" vertical="center"/>
    </xf>
    <xf numFmtId="0" fontId="97" fillId="25" borderId="263" xfId="28" quotePrefix="1" applyNumberFormat="1" applyFont="1" applyFill="1" applyBorder="1" applyAlignment="1" applyProtection="1">
      <alignment horizontal="center" vertical="center"/>
    </xf>
    <xf numFmtId="0" fontId="97" fillId="25" borderId="290" xfId="28" quotePrefix="1" applyNumberFormat="1" applyFont="1" applyFill="1" applyBorder="1" applyAlignment="1" applyProtection="1">
      <alignment horizontal="center" vertical="center"/>
    </xf>
    <xf numFmtId="1" fontId="97" fillId="25" borderId="263" xfId="28" quotePrefix="1" applyNumberFormat="1" applyFont="1" applyFill="1" applyBorder="1" applyAlignment="1" applyProtection="1">
      <alignment horizontal="center" vertical="center" wrapText="1"/>
    </xf>
    <xf numFmtId="1" fontId="97" fillId="25" borderId="290" xfId="28" quotePrefix="1" applyNumberFormat="1" applyFont="1" applyFill="1" applyBorder="1" applyAlignment="1" applyProtection="1">
      <alignment horizontal="center" vertical="center" wrapText="1"/>
    </xf>
    <xf numFmtId="49" fontId="35" fillId="34" borderId="290" xfId="53" applyNumberFormat="1" applyFont="1" applyFill="1" applyBorder="1" applyAlignment="1" applyProtection="1">
      <alignment horizontal="center" vertical="center" wrapText="1"/>
    </xf>
    <xf numFmtId="0" fontId="24" fillId="33" borderId="238" xfId="53" applyFont="1" applyFill="1" applyBorder="1" applyAlignment="1" applyProtection="1">
      <alignment horizontal="center" vertical="center"/>
    </xf>
    <xf numFmtId="0" fontId="24" fillId="33" borderId="257" xfId="53" applyFont="1" applyFill="1" applyBorder="1" applyAlignment="1" applyProtection="1">
      <alignment horizontal="center" vertical="center"/>
    </xf>
    <xf numFmtId="0" fontId="24" fillId="33" borderId="239" xfId="53" applyFont="1" applyFill="1" applyBorder="1" applyAlignment="1" applyProtection="1">
      <alignment vertical="center"/>
    </xf>
    <xf numFmtId="6" fontId="24" fillId="33" borderId="244" xfId="54" applyNumberFormat="1" applyFont="1" applyFill="1" applyBorder="1" applyAlignment="1" applyProtection="1">
      <alignment horizontal="right" vertical="center"/>
    </xf>
    <xf numFmtId="6" fontId="24" fillId="33" borderId="300" xfId="54" applyNumberFormat="1" applyFont="1" applyFill="1" applyBorder="1" applyAlignment="1" applyProtection="1">
      <alignment horizontal="right" vertical="center"/>
    </xf>
    <xf numFmtId="6" fontId="24" fillId="33" borderId="257" xfId="53" applyNumberFormat="1" applyFont="1" applyFill="1" applyBorder="1" applyAlignment="1" applyProtection="1">
      <alignment horizontal="right" vertical="center"/>
    </xf>
    <xf numFmtId="6" fontId="24" fillId="0" borderId="405" xfId="53" applyNumberFormat="1" applyFont="1" applyFill="1" applyBorder="1" applyAlignment="1" applyProtection="1">
      <alignment horizontal="right" vertical="center"/>
    </xf>
    <xf numFmtId="6" fontId="24" fillId="0" borderId="406" xfId="53" applyNumberFormat="1" applyFont="1" applyFill="1" applyBorder="1" applyAlignment="1" applyProtection="1">
      <alignment horizontal="right" vertical="center"/>
    </xf>
    <xf numFmtId="6" fontId="24" fillId="0" borderId="407" xfId="53" applyNumberFormat="1" applyFont="1" applyFill="1" applyBorder="1" applyAlignment="1" applyProtection="1">
      <alignment horizontal="right" vertical="center"/>
    </xf>
    <xf numFmtId="6" fontId="24" fillId="0" borderId="408" xfId="53" applyNumberFormat="1" applyFont="1" applyFill="1" applyBorder="1" applyAlignment="1" applyProtection="1">
      <alignment horizontal="right" vertical="center"/>
    </xf>
    <xf numFmtId="4" fontId="25" fillId="0" borderId="223" xfId="30" applyNumberFormat="1" applyFont="1" applyFill="1" applyBorder="1" applyAlignment="1" applyProtection="1">
      <alignment horizontal="right" vertical="center"/>
    </xf>
    <xf numFmtId="4" fontId="25" fillId="0" borderId="226" xfId="30" applyNumberFormat="1" applyFont="1" applyFill="1" applyBorder="1" applyAlignment="1" applyProtection="1">
      <alignment horizontal="right" vertical="center"/>
    </xf>
    <xf numFmtId="4" fontId="25" fillId="0" borderId="221" xfId="30" applyNumberFormat="1" applyFont="1" applyFill="1" applyBorder="1" applyAlignment="1" applyProtection="1">
      <alignment horizontal="right" vertical="center"/>
    </xf>
    <xf numFmtId="4" fontId="26" fillId="0" borderId="32" xfId="54" applyNumberFormat="1" applyFont="1" applyFill="1" applyBorder="1" applyAlignment="1" applyProtection="1">
      <alignment horizontal="right" vertical="center"/>
    </xf>
    <xf numFmtId="4" fontId="24" fillId="0" borderId="409" xfId="53" applyNumberFormat="1" applyFont="1" applyFill="1" applyBorder="1" applyAlignment="1" applyProtection="1">
      <alignment horizontal="right" vertical="center"/>
    </xf>
    <xf numFmtId="4" fontId="24" fillId="0" borderId="410" xfId="53" applyNumberFormat="1" applyFont="1" applyFill="1" applyBorder="1" applyAlignment="1" applyProtection="1">
      <alignment horizontal="right" vertical="center"/>
    </xf>
    <xf numFmtId="4" fontId="24" fillId="0" borderId="411" xfId="53" applyNumberFormat="1" applyFont="1" applyFill="1" applyBorder="1" applyAlignment="1" applyProtection="1">
      <alignment horizontal="right" vertical="center"/>
    </xf>
    <xf numFmtId="4" fontId="24" fillId="0" borderId="412" xfId="53" applyNumberFormat="1" applyFont="1" applyFill="1" applyBorder="1" applyAlignment="1" applyProtection="1">
      <alignment horizontal="right" vertical="center"/>
    </xf>
    <xf numFmtId="4" fontId="24" fillId="0" borderId="362" xfId="53" applyNumberFormat="1" applyFont="1" applyFill="1" applyBorder="1" applyAlignment="1" applyProtection="1">
      <alignment horizontal="right" vertical="center"/>
    </xf>
    <xf numFmtId="4" fontId="24" fillId="0" borderId="34" xfId="53" applyNumberFormat="1" applyFont="1" applyFill="1" applyBorder="1" applyAlignment="1" applyProtection="1">
      <alignment horizontal="right" vertical="center"/>
    </xf>
    <xf numFmtId="4" fontId="24" fillId="0" borderId="233" xfId="53" applyNumberFormat="1" applyFont="1" applyFill="1" applyBorder="1" applyAlignment="1" applyProtection="1">
      <alignment horizontal="right" vertical="center"/>
    </xf>
    <xf numFmtId="4" fontId="24" fillId="0" borderId="36" xfId="53" applyNumberFormat="1" applyFont="1" applyFill="1" applyBorder="1" applyAlignment="1" applyProtection="1">
      <alignment horizontal="right" vertical="center"/>
    </xf>
    <xf numFmtId="4" fontId="24" fillId="0" borderId="38" xfId="53" applyNumberFormat="1" applyFont="1" applyFill="1" applyBorder="1" applyAlignment="1" applyProtection="1">
      <alignment horizontal="right" vertical="center"/>
    </xf>
    <xf numFmtId="6" fontId="26" fillId="34" borderId="48" xfId="54" applyNumberFormat="1" applyFont="1" applyFill="1" applyBorder="1" applyAlignment="1" applyProtection="1">
      <alignment horizontal="right" vertical="center"/>
    </xf>
    <xf numFmtId="6" fontId="24" fillId="0" borderId="37" xfId="53" applyNumberFormat="1" applyFont="1" applyFill="1" applyBorder="1" applyAlignment="1" applyProtection="1">
      <alignment horizontal="right" vertical="center"/>
    </xf>
    <xf numFmtId="6" fontId="24" fillId="0" borderId="39" xfId="53" applyNumberFormat="1" applyFont="1" applyFill="1" applyBorder="1" applyAlignment="1" applyProtection="1">
      <alignment horizontal="right" vertical="center"/>
    </xf>
    <xf numFmtId="49" fontId="35" fillId="33" borderId="400" xfId="53" applyNumberFormat="1" applyFont="1" applyFill="1" applyBorder="1" applyAlignment="1" applyProtection="1">
      <alignment horizontal="center" vertical="center" wrapText="1"/>
    </xf>
    <xf numFmtId="0" fontId="78" fillId="34" borderId="379" xfId="65" applyFont="1" applyFill="1" applyBorder="1" applyAlignment="1">
      <alignment horizontal="center" vertical="center" wrapText="1"/>
    </xf>
    <xf numFmtId="0" fontId="78" fillId="44" borderId="379" xfId="65" applyFont="1" applyFill="1" applyBorder="1" applyAlignment="1">
      <alignment horizontal="center" vertical="center" wrapText="1"/>
    </xf>
    <xf numFmtId="1" fontId="91" fillId="25" borderId="418" xfId="53" quotePrefix="1" applyNumberFormat="1" applyFont="1" applyFill="1" applyBorder="1" applyAlignment="1" applyProtection="1">
      <alignment horizontal="center" vertical="center" wrapText="1"/>
    </xf>
    <xf numFmtId="1" fontId="91" fillId="25" borderId="400" xfId="0" applyNumberFormat="1" applyFont="1" applyFill="1" applyBorder="1" applyAlignment="1" applyProtection="1">
      <alignment horizontal="center" vertical="center" wrapText="1"/>
    </xf>
    <xf numFmtId="6" fontId="0" fillId="0" borderId="0" xfId="0" applyNumberFormat="1"/>
    <xf numFmtId="49" fontId="35" fillId="34" borderId="400" xfId="53" applyNumberFormat="1" applyFont="1" applyFill="1" applyBorder="1" applyAlignment="1" applyProtection="1">
      <alignment horizontal="center" vertical="center" wrapText="1"/>
    </xf>
    <xf numFmtId="1" fontId="30" fillId="25" borderId="418" xfId="53" quotePrefix="1" applyNumberFormat="1" applyFont="1" applyFill="1" applyBorder="1" applyAlignment="1" applyProtection="1">
      <alignment horizontal="center"/>
    </xf>
    <xf numFmtId="1" fontId="30" fillId="25" borderId="400" xfId="53" quotePrefix="1" applyNumberFormat="1" applyFont="1" applyFill="1" applyBorder="1" applyAlignment="1" applyProtection="1">
      <alignment horizontal="center" vertical="center"/>
    </xf>
    <xf numFmtId="1" fontId="91" fillId="25" borderId="400" xfId="53" quotePrefix="1" applyNumberFormat="1" applyFont="1" applyFill="1" applyBorder="1" applyAlignment="1" applyProtection="1">
      <alignment horizontal="center" vertical="center" wrapText="1"/>
    </xf>
    <xf numFmtId="1" fontId="30" fillId="25" borderId="418" xfId="53" quotePrefix="1" applyNumberFormat="1" applyFont="1" applyFill="1" applyBorder="1" applyAlignment="1" applyProtection="1">
      <alignment horizontal="center" vertical="center"/>
    </xf>
    <xf numFmtId="6" fontId="24" fillId="0" borderId="224" xfId="30" applyNumberFormat="1" applyFont="1" applyFill="1" applyBorder="1" applyAlignment="1" applyProtection="1">
      <alignment horizontal="right" vertical="center"/>
    </xf>
    <xf numFmtId="6" fontId="25" fillId="0" borderId="227" xfId="30" applyNumberFormat="1" applyFont="1" applyFill="1" applyBorder="1" applyAlignment="1" applyProtection="1">
      <alignment horizontal="right" vertical="center"/>
    </xf>
    <xf numFmtId="6" fontId="25" fillId="0" borderId="199" xfId="30" applyNumberFormat="1" applyFont="1" applyFill="1" applyBorder="1" applyAlignment="1" applyProtection="1">
      <alignment horizontal="right" vertical="center"/>
    </xf>
    <xf numFmtId="6" fontId="25" fillId="0" borderId="223" xfId="0" applyNumberFormat="1" applyFont="1" applyFill="1" applyBorder="1" applyAlignment="1" applyProtection="1">
      <alignment horizontal="right" vertical="center"/>
    </xf>
    <xf numFmtId="6" fontId="25" fillId="0" borderId="226" xfId="0" applyNumberFormat="1" applyFont="1" applyFill="1" applyBorder="1" applyAlignment="1" applyProtection="1">
      <alignment horizontal="right" vertical="center"/>
    </xf>
    <xf numFmtId="6" fontId="25" fillId="0" borderId="221" xfId="0" applyNumberFormat="1" applyFont="1" applyFill="1" applyBorder="1" applyAlignment="1" applyProtection="1">
      <alignment horizontal="right" vertical="center"/>
    </xf>
    <xf numFmtId="6" fontId="25" fillId="34" borderId="224" xfId="30" applyNumberFormat="1" applyFont="1" applyFill="1" applyBorder="1" applyAlignment="1" applyProtection="1">
      <alignment horizontal="right" vertical="center"/>
    </xf>
    <xf numFmtId="6" fontId="25" fillId="34" borderId="227" xfId="30" applyNumberFormat="1" applyFont="1" applyFill="1" applyBorder="1" applyAlignment="1" applyProtection="1">
      <alignment horizontal="right" vertical="center"/>
    </xf>
    <xf numFmtId="6" fontId="25" fillId="34" borderId="199" xfId="30" applyNumberFormat="1" applyFont="1" applyFill="1" applyBorder="1" applyAlignment="1" applyProtection="1">
      <alignment horizontal="right" vertical="center"/>
    </xf>
    <xf numFmtId="6" fontId="25" fillId="44" borderId="223" xfId="0" applyNumberFormat="1" applyFont="1" applyFill="1" applyBorder="1" applyAlignment="1" applyProtection="1">
      <alignment horizontal="right" vertical="center"/>
    </xf>
    <xf numFmtId="6" fontId="25" fillId="44" borderId="226" xfId="0" applyNumberFormat="1" applyFont="1" applyFill="1" applyBorder="1" applyAlignment="1" applyProtection="1">
      <alignment horizontal="right" vertical="center"/>
    </xf>
    <xf numFmtId="6" fontId="25" fillId="44" borderId="221" xfId="0" applyNumberFormat="1" applyFont="1" applyFill="1" applyBorder="1" applyAlignment="1" applyProtection="1">
      <alignment horizontal="right" vertical="center"/>
    </xf>
    <xf numFmtId="6" fontId="25" fillId="0" borderId="224" xfId="30" applyNumberFormat="1" applyFont="1" applyFill="1" applyBorder="1" applyAlignment="1" applyProtection="1">
      <alignment horizontal="right" vertical="center"/>
    </xf>
    <xf numFmtId="6" fontId="24" fillId="34" borderId="224" xfId="30" applyNumberFormat="1" applyFont="1" applyFill="1" applyBorder="1" applyAlignment="1" applyProtection="1">
      <alignment horizontal="right" vertical="center"/>
    </xf>
    <xf numFmtId="6" fontId="26" fillId="34" borderId="111" xfId="54" applyNumberFormat="1" applyFont="1" applyFill="1" applyBorder="1" applyAlignment="1" applyProtection="1">
      <alignment horizontal="right" vertical="center"/>
    </xf>
    <xf numFmtId="6" fontId="25" fillId="0" borderId="222" xfId="0" applyNumberFormat="1" applyFont="1" applyFill="1" applyBorder="1" applyAlignment="1" applyProtection="1">
      <alignment horizontal="right" vertical="center"/>
    </xf>
    <xf numFmtId="6" fontId="25" fillId="0" borderId="225" xfId="0" applyNumberFormat="1" applyFont="1" applyFill="1" applyBorder="1" applyAlignment="1" applyProtection="1">
      <alignment horizontal="right" vertical="center"/>
    </xf>
    <xf numFmtId="6" fontId="25" fillId="0" borderId="210" xfId="0" applyNumberFormat="1" applyFont="1" applyFill="1" applyBorder="1" applyAlignment="1" applyProtection="1">
      <alignment horizontal="right" vertical="center"/>
    </xf>
    <xf numFmtId="0" fontId="78" fillId="34" borderId="400" xfId="0" applyFont="1" applyFill="1" applyBorder="1" applyAlignment="1" applyProtection="1">
      <alignment horizontal="center" vertical="center" wrapText="1"/>
    </xf>
    <xf numFmtId="6" fontId="24" fillId="0" borderId="419" xfId="0" applyNumberFormat="1" applyFont="1" applyFill="1" applyBorder="1" applyAlignment="1" applyProtection="1">
      <alignment vertical="center"/>
    </xf>
    <xf numFmtId="6" fontId="24" fillId="0" borderId="417" xfId="0" applyNumberFormat="1" applyFont="1" applyFill="1" applyBorder="1" applyAlignment="1" applyProtection="1">
      <alignment vertical="center"/>
    </xf>
    <xf numFmtId="166" fontId="25" fillId="49" borderId="237" xfId="0" applyNumberFormat="1" applyFont="1" applyFill="1" applyBorder="1" applyAlignment="1" applyProtection="1">
      <alignment vertical="center"/>
    </xf>
    <xf numFmtId="49" fontId="35" fillId="33" borderId="290" xfId="53" applyNumberFormat="1" applyFont="1" applyFill="1" applyBorder="1" applyAlignment="1" applyProtection="1">
      <alignment horizontal="center" vertical="center" wrapText="1"/>
    </xf>
    <xf numFmtId="0" fontId="26" fillId="0" borderId="0" xfId="58" applyFont="1" applyFill="1" applyBorder="1" applyAlignment="1" applyProtection="1">
      <alignment vertical="center"/>
    </xf>
    <xf numFmtId="6" fontId="26" fillId="0" borderId="0" xfId="68" applyNumberFormat="1" applyFont="1" applyFill="1" applyBorder="1" applyAlignment="1">
      <alignment horizontal="right" vertical="center"/>
    </xf>
    <xf numFmtId="6" fontId="26" fillId="45" borderId="0" xfId="68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 applyProtection="1">
      <alignment horizontal="center" vertical="center"/>
    </xf>
    <xf numFmtId="3" fontId="25" fillId="0" borderId="237" xfId="0" applyNumberFormat="1" applyFont="1" applyFill="1" applyBorder="1" applyAlignment="1" applyProtection="1">
      <alignment horizontal="center" vertical="center"/>
    </xf>
    <xf numFmtId="2" fontId="25" fillId="0" borderId="237" xfId="0" applyNumberFormat="1" applyFont="1" applyFill="1" applyBorder="1" applyAlignment="1" applyProtection="1">
      <alignment vertical="center"/>
    </xf>
    <xf numFmtId="4" fontId="25" fillId="0" borderId="237" xfId="28" applyNumberFormat="1" applyFont="1" applyFill="1" applyBorder="1" applyAlignment="1" applyProtection="1">
      <alignment vertical="center"/>
    </xf>
    <xf numFmtId="4" fontId="25" fillId="0" borderId="255" xfId="28" applyNumberFormat="1" applyFont="1" applyFill="1" applyBorder="1" applyAlignment="1" applyProtection="1">
      <alignment vertical="center"/>
    </xf>
    <xf numFmtId="4" fontId="25" fillId="0" borderId="0" xfId="0" applyNumberFormat="1" applyFont="1" applyFill="1" applyBorder="1" applyAlignment="1" applyProtection="1">
      <alignment horizontal="center" vertical="center"/>
    </xf>
    <xf numFmtId="0" fontId="24" fillId="32" borderId="302" xfId="65" applyFont="1" applyFill="1" applyBorder="1" applyAlignment="1" applyProtection="1">
      <alignment horizontal="center" vertical="center"/>
    </xf>
    <xf numFmtId="0" fontId="24" fillId="32" borderId="279" xfId="65" applyFont="1" applyFill="1" applyBorder="1" applyAlignment="1" applyProtection="1">
      <alignment horizontal="center" vertical="center"/>
    </xf>
    <xf numFmtId="0" fontId="24" fillId="32" borderId="300" xfId="65" applyFont="1" applyFill="1" applyBorder="1" applyAlignment="1" applyProtection="1">
      <alignment vertical="center"/>
    </xf>
    <xf numFmtId="38" fontId="24" fillId="0" borderId="417" xfId="253" applyNumberFormat="1" applyFont="1" applyFill="1" applyBorder="1" applyAlignment="1" applyProtection="1">
      <alignment vertical="center"/>
    </xf>
    <xf numFmtId="6" fontId="24" fillId="33" borderId="417" xfId="65" applyNumberFormat="1" applyFont="1" applyFill="1" applyBorder="1" applyAlignment="1" applyProtection="1">
      <alignment vertical="center"/>
    </xf>
    <xf numFmtId="6" fontId="24" fillId="0" borderId="417" xfId="65" applyNumberFormat="1" applyFont="1" applyFill="1" applyBorder="1" applyAlignment="1" applyProtection="1">
      <alignment vertical="center"/>
    </xf>
    <xf numFmtId="6" fontId="24" fillId="44" borderId="417" xfId="65" applyNumberFormat="1" applyFont="1" applyFill="1" applyBorder="1" applyAlignment="1" applyProtection="1">
      <alignment vertical="center"/>
    </xf>
    <xf numFmtId="173" fontId="24" fillId="0" borderId="417" xfId="253" applyNumberFormat="1" applyFont="1" applyFill="1" applyBorder="1" applyAlignment="1" applyProtection="1">
      <alignment vertical="center"/>
    </xf>
    <xf numFmtId="6" fontId="24" fillId="34" borderId="417" xfId="65" applyNumberFormat="1" applyFont="1" applyFill="1" applyBorder="1" applyAlignment="1" applyProtection="1">
      <alignment vertical="center"/>
    </xf>
    <xf numFmtId="6" fontId="24" fillId="60" borderId="417" xfId="65" applyNumberFormat="1" applyFont="1" applyFill="1" applyBorder="1" applyAlignment="1" applyProtection="1">
      <alignment vertical="center"/>
    </xf>
    <xf numFmtId="6" fontId="24" fillId="41" borderId="417" xfId="65" applyNumberFormat="1" applyFont="1" applyFill="1" applyBorder="1" applyAlignment="1" applyProtection="1">
      <alignment vertical="center"/>
    </xf>
    <xf numFmtId="40" fontId="77" fillId="0" borderId="417" xfId="65" applyNumberFormat="1" applyFont="1" applyFill="1" applyBorder="1" applyAlignment="1" applyProtection="1">
      <alignment vertical="center"/>
    </xf>
    <xf numFmtId="6" fontId="77" fillId="0" borderId="417" xfId="65" applyNumberFormat="1" applyFont="1" applyFill="1" applyBorder="1" applyAlignment="1" applyProtection="1">
      <alignment vertical="center"/>
    </xf>
    <xf numFmtId="6" fontId="24" fillId="37" borderId="417" xfId="65" applyNumberFormat="1" applyFont="1" applyFill="1" applyBorder="1" applyAlignment="1" applyProtection="1">
      <alignment vertical="center"/>
    </xf>
    <xf numFmtId="6" fontId="77" fillId="43" borderId="417" xfId="65" applyNumberFormat="1" applyFont="1" applyFill="1" applyBorder="1" applyAlignment="1" applyProtection="1">
      <alignment vertical="center"/>
    </xf>
    <xf numFmtId="1" fontId="30" fillId="25" borderId="400" xfId="65" quotePrefix="1" applyNumberFormat="1" applyFont="1" applyFill="1" applyBorder="1" applyAlignment="1" applyProtection="1">
      <alignment horizontal="center"/>
    </xf>
    <xf numFmtId="38" fontId="26" fillId="0" borderId="388" xfId="28" applyNumberFormat="1" applyFont="1" applyFill="1" applyBorder="1" applyAlignment="1" applyProtection="1">
      <alignment vertical="center"/>
    </xf>
    <xf numFmtId="166" fontId="78" fillId="46" borderId="290" xfId="65" applyNumberFormat="1" applyFont="1" applyFill="1" applyBorder="1" applyAlignment="1" applyProtection="1">
      <alignment horizontal="center" vertical="center" wrapText="1"/>
    </xf>
    <xf numFmtId="171" fontId="78" fillId="46" borderId="290" xfId="48" applyNumberFormat="1" applyFont="1" applyFill="1" applyBorder="1" applyAlignment="1" applyProtection="1">
      <alignment horizontal="center" vertical="center" wrapText="1"/>
    </xf>
    <xf numFmtId="0" fontId="78" fillId="33" borderId="384" xfId="47847" applyFont="1" applyFill="1" applyBorder="1" applyAlignment="1">
      <alignment horizontal="center" vertical="center" wrapText="1"/>
    </xf>
    <xf numFmtId="0" fontId="35" fillId="33" borderId="290" xfId="65" applyFont="1" applyFill="1" applyBorder="1" applyAlignment="1" applyProtection="1">
      <alignment horizontal="center" vertical="center" wrapText="1"/>
    </xf>
    <xf numFmtId="6" fontId="78" fillId="33" borderId="384" xfId="47847" applyNumberFormat="1" applyFont="1" applyFill="1" applyBorder="1" applyAlignment="1">
      <alignment horizontal="center" vertical="center" wrapText="1"/>
    </xf>
    <xf numFmtId="0" fontId="24" fillId="32" borderId="420" xfId="65" applyFont="1" applyFill="1" applyBorder="1" applyAlignment="1" applyProtection="1">
      <alignment horizontal="center" vertical="center"/>
    </xf>
    <xf numFmtId="0" fontId="24" fillId="32" borderId="0" xfId="65" applyFont="1" applyFill="1" applyBorder="1" applyAlignment="1" applyProtection="1">
      <alignment horizontal="center" vertical="center"/>
    </xf>
    <xf numFmtId="0" fontId="24" fillId="32" borderId="421" xfId="65" applyFont="1" applyFill="1" applyBorder="1" applyAlignment="1" applyProtection="1">
      <alignment vertical="center"/>
    </xf>
    <xf numFmtId="38" fontId="24" fillId="32" borderId="417" xfId="253" applyNumberFormat="1" applyFont="1" applyFill="1" applyBorder="1" applyAlignment="1" applyProtection="1">
      <alignment vertical="center"/>
    </xf>
    <xf numFmtId="6" fontId="24" fillId="32" borderId="417" xfId="65" applyNumberFormat="1" applyFont="1" applyFill="1" applyBorder="1" applyAlignment="1" applyProtection="1">
      <alignment vertical="center"/>
    </xf>
    <xf numFmtId="40" fontId="77" fillId="32" borderId="417" xfId="65" applyNumberFormat="1" applyFont="1" applyFill="1" applyBorder="1" applyAlignment="1" applyProtection="1">
      <alignment vertical="center"/>
    </xf>
    <xf numFmtId="0" fontId="35" fillId="63" borderId="400" xfId="65" quotePrefix="1" applyFont="1" applyFill="1" applyBorder="1" applyAlignment="1" applyProtection="1">
      <alignment horizontal="center" vertical="center" wrapText="1"/>
    </xf>
    <xf numFmtId="166" fontId="110" fillId="62" borderId="290" xfId="253" applyNumberFormat="1" applyFont="1" applyFill="1" applyBorder="1" applyAlignment="1" applyProtection="1">
      <alignment horizontal="center" vertical="center" wrapText="1"/>
    </xf>
    <xf numFmtId="6" fontId="77" fillId="33" borderId="397" xfId="65" applyNumberFormat="1" applyFont="1" applyFill="1" applyBorder="1" applyAlignment="1" applyProtection="1">
      <alignment vertical="center"/>
    </xf>
    <xf numFmtId="6" fontId="77" fillId="33" borderId="301" xfId="65" applyNumberFormat="1" applyFont="1" applyFill="1" applyBorder="1" applyAlignment="1" applyProtection="1">
      <alignment vertical="center"/>
    </xf>
    <xf numFmtId="6" fontId="77" fillId="33" borderId="393" xfId="65" applyNumberFormat="1" applyFont="1" applyFill="1" applyBorder="1" applyAlignment="1" applyProtection="1">
      <alignment vertical="center"/>
    </xf>
    <xf numFmtId="6" fontId="77" fillId="33" borderId="248" xfId="65" applyNumberFormat="1" applyFont="1" applyFill="1" applyBorder="1" applyAlignment="1" applyProtection="1">
      <alignment vertical="center"/>
    </xf>
    <xf numFmtId="6" fontId="85" fillId="33" borderId="308" xfId="65" applyNumberFormat="1" applyFont="1" applyFill="1" applyBorder="1" applyAlignment="1" applyProtection="1">
      <alignment vertical="center"/>
    </xf>
    <xf numFmtId="6" fontId="77" fillId="63" borderId="397" xfId="65" applyNumberFormat="1" applyFont="1" applyFill="1" applyBorder="1" applyAlignment="1" applyProtection="1">
      <alignment vertical="center"/>
    </xf>
    <xf numFmtId="6" fontId="77" fillId="63" borderId="301" xfId="65" applyNumberFormat="1" applyFont="1" applyFill="1" applyBorder="1" applyAlignment="1" applyProtection="1">
      <alignment vertical="center"/>
    </xf>
    <xf numFmtId="6" fontId="77" fillId="63" borderId="418" xfId="65" applyNumberFormat="1" applyFont="1" applyFill="1" applyBorder="1" applyAlignment="1" applyProtection="1">
      <alignment vertical="center"/>
    </xf>
    <xf numFmtId="6" fontId="77" fillId="63" borderId="248" xfId="65" applyNumberFormat="1" applyFont="1" applyFill="1" applyBorder="1" applyAlignment="1" applyProtection="1">
      <alignment vertical="center"/>
    </xf>
    <xf numFmtId="6" fontId="85" fillId="63" borderId="374" xfId="65" applyNumberFormat="1" applyFont="1" applyFill="1" applyBorder="1" applyAlignment="1" applyProtection="1">
      <alignment vertical="center"/>
    </xf>
    <xf numFmtId="6" fontId="77" fillId="63" borderId="417" xfId="65" applyNumberFormat="1" applyFont="1" applyFill="1" applyBorder="1" applyAlignment="1" applyProtection="1">
      <alignment vertical="center"/>
    </xf>
    <xf numFmtId="175" fontId="85" fillId="0" borderId="374" xfId="32" applyNumberFormat="1" applyFont="1" applyFill="1" applyBorder="1" applyAlignment="1" applyProtection="1">
      <alignment vertical="center"/>
    </xf>
    <xf numFmtId="1" fontId="30" fillId="25" borderId="400" xfId="0" quotePrefix="1" applyNumberFormat="1" applyFont="1" applyFill="1" applyBorder="1" applyAlignment="1" applyProtection="1">
      <alignment horizontal="center" vertical="center"/>
    </xf>
    <xf numFmtId="1" fontId="91" fillId="25" borderId="423" xfId="0" quotePrefix="1" applyNumberFormat="1" applyFont="1" applyFill="1" applyBorder="1" applyAlignment="1" applyProtection="1">
      <alignment horizontal="center" vertical="center" wrapText="1"/>
    </xf>
    <xf numFmtId="1" fontId="91" fillId="25" borderId="423" xfId="0" applyNumberFormat="1" applyFont="1" applyFill="1" applyBorder="1" applyAlignment="1" applyProtection="1">
      <alignment horizontal="center" vertical="center" wrapText="1"/>
    </xf>
    <xf numFmtId="6" fontId="0" fillId="0" borderId="423" xfId="0" applyNumberFormat="1" applyFill="1" applyBorder="1" applyAlignment="1" applyProtection="1">
      <alignment vertical="center"/>
    </xf>
    <xf numFmtId="6" fontId="0" fillId="0" borderId="423" xfId="0" applyNumberFormat="1" applyBorder="1" applyAlignment="1" applyProtection="1">
      <alignment vertical="center"/>
    </xf>
    <xf numFmtId="0" fontId="0" fillId="30" borderId="385" xfId="0" applyFill="1" applyBorder="1" applyAlignment="1" applyProtection="1">
      <alignment vertical="center"/>
    </xf>
    <xf numFmtId="0" fontId="35" fillId="45" borderId="423" xfId="0" applyFont="1" applyFill="1" applyBorder="1" applyAlignment="1" applyProtection="1">
      <alignment horizontal="center" vertical="center" wrapText="1"/>
    </xf>
    <xf numFmtId="6" fontId="24" fillId="0" borderId="291" xfId="53" applyNumberFormat="1" applyFont="1" applyFill="1" applyBorder="1" applyAlignment="1" applyProtection="1">
      <alignment horizontal="right" vertical="center"/>
    </xf>
    <xf numFmtId="6" fontId="24" fillId="0" borderId="22" xfId="53" applyNumberFormat="1" applyFont="1" applyFill="1" applyBorder="1" applyAlignment="1" applyProtection="1">
      <alignment horizontal="right" vertical="center"/>
    </xf>
    <xf numFmtId="6" fontId="24" fillId="34" borderId="22" xfId="54" applyNumberFormat="1" applyFont="1" applyFill="1" applyBorder="1" applyAlignment="1" applyProtection="1">
      <alignment horizontal="right" vertical="center"/>
    </xf>
    <xf numFmtId="4" fontId="24" fillId="0" borderId="426" xfId="53" applyNumberFormat="1" applyFont="1" applyFill="1" applyBorder="1" applyAlignment="1" applyProtection="1">
      <alignment horizontal="right" vertical="center"/>
    </xf>
    <xf numFmtId="4" fontId="24" fillId="0" borderId="427" xfId="53" applyNumberFormat="1" applyFont="1" applyFill="1" applyBorder="1" applyAlignment="1" applyProtection="1">
      <alignment horizontal="right" vertical="center"/>
    </xf>
    <xf numFmtId="4" fontId="24" fillId="0" borderId="19" xfId="53" applyNumberFormat="1" applyFont="1" applyFill="1" applyBorder="1" applyAlignment="1" applyProtection="1">
      <alignment horizontal="right" vertical="center"/>
    </xf>
    <xf numFmtId="6" fontId="24" fillId="0" borderId="428" xfId="53" applyNumberFormat="1" applyFont="1" applyFill="1" applyBorder="1" applyAlignment="1" applyProtection="1">
      <alignment horizontal="right" vertical="center"/>
    </xf>
    <xf numFmtId="6" fontId="24" fillId="0" borderId="0" xfId="53" applyNumberFormat="1" applyFont="1" applyFill="1" applyBorder="1" applyAlignment="1" applyProtection="1">
      <alignment horizontal="right" vertical="center"/>
    </xf>
    <xf numFmtId="6" fontId="24" fillId="31" borderId="423" xfId="0" applyNumberFormat="1" applyFont="1" applyFill="1" applyBorder="1" applyAlignment="1" applyProtection="1">
      <alignment horizontal="right" vertical="center"/>
    </xf>
    <xf numFmtId="6" fontId="24" fillId="35" borderId="423" xfId="0" applyNumberFormat="1" applyFont="1" applyFill="1" applyBorder="1" applyAlignment="1" applyProtection="1">
      <alignment horizontal="right" vertical="center"/>
    </xf>
    <xf numFmtId="0" fontId="78" fillId="45" borderId="423" xfId="0" quotePrefix="1" applyFont="1" applyFill="1" applyBorder="1" applyAlignment="1" applyProtection="1">
      <alignment horizontal="center" vertical="center" wrapText="1"/>
    </xf>
    <xf numFmtId="40" fontId="77" fillId="44" borderId="417" xfId="65" applyNumberFormat="1" applyFont="1" applyFill="1" applyBorder="1" applyAlignment="1" applyProtection="1">
      <alignment vertical="center"/>
    </xf>
    <xf numFmtId="6" fontId="25" fillId="0" borderId="397" xfId="0" applyNumberFormat="1" applyFont="1" applyFill="1" applyBorder="1" applyAlignment="1" applyProtection="1">
      <alignment vertical="center"/>
    </xf>
    <xf numFmtId="6" fontId="25" fillId="0" borderId="430" xfId="0" applyNumberFormat="1" applyFont="1" applyFill="1" applyBorder="1" applyAlignment="1" applyProtection="1">
      <alignment vertical="center"/>
    </xf>
    <xf numFmtId="6" fontId="25" fillId="0" borderId="417" xfId="0" applyNumberFormat="1" applyFont="1" applyFill="1" applyBorder="1" applyAlignment="1" applyProtection="1">
      <alignment vertical="center"/>
    </xf>
    <xf numFmtId="0" fontId="78" fillId="39" borderId="400" xfId="0" quotePrefix="1" applyFont="1" applyFill="1" applyBorder="1" applyAlignment="1" applyProtection="1">
      <alignment horizontal="center" vertical="center" wrapText="1"/>
    </xf>
    <xf numFmtId="6" fontId="24" fillId="0" borderId="430" xfId="0" applyNumberFormat="1" applyFont="1" applyFill="1" applyBorder="1" applyAlignment="1" applyProtection="1">
      <alignment vertical="center"/>
    </xf>
    <xf numFmtId="0" fontId="26" fillId="0" borderId="0" xfId="0" quotePrefix="1" applyFont="1" applyFill="1" applyBorder="1" applyAlignment="1" applyProtection="1">
      <alignment vertical="center"/>
    </xf>
    <xf numFmtId="38" fontId="26" fillId="0" borderId="0" xfId="0" applyNumberFormat="1" applyFont="1" applyFill="1" applyBorder="1" applyAlignment="1" applyProtection="1">
      <alignment vertical="center"/>
    </xf>
    <xf numFmtId="173" fontId="26" fillId="0" borderId="0" xfId="0" applyNumberFormat="1" applyFont="1" applyFill="1" applyBorder="1" applyAlignment="1" applyProtection="1">
      <alignment vertical="center"/>
    </xf>
    <xf numFmtId="3" fontId="26" fillId="0" borderId="0" xfId="0" applyNumberFormat="1" applyFont="1" applyFill="1" applyBorder="1" applyAlignment="1" applyProtection="1">
      <alignment vertical="center"/>
    </xf>
    <xf numFmtId="22" fontId="0" fillId="0" borderId="0" xfId="0" applyNumberFormat="1" applyBorder="1"/>
    <xf numFmtId="38" fontId="77" fillId="0" borderId="0" xfId="47823" applyNumberFormat="1" applyFont="1" applyProtection="1"/>
    <xf numFmtId="165" fontId="85" fillId="0" borderId="374" xfId="65" applyNumberFormat="1" applyFont="1" applyFill="1" applyBorder="1" applyAlignment="1" applyProtection="1">
      <alignment vertical="center"/>
    </xf>
    <xf numFmtId="3" fontId="77" fillId="0" borderId="301" xfId="28" applyNumberFormat="1" applyFont="1" applyFill="1" applyBorder="1" applyAlignment="1" applyProtection="1">
      <alignment vertical="center"/>
    </xf>
    <xf numFmtId="3" fontId="85" fillId="0" borderId="301" xfId="28" applyNumberFormat="1" applyFont="1" applyFill="1" applyBorder="1" applyAlignment="1" applyProtection="1">
      <alignment vertical="center"/>
    </xf>
    <xf numFmtId="3" fontId="77" fillId="0" borderId="254" xfId="28" applyNumberFormat="1" applyFont="1" applyFill="1" applyBorder="1" applyAlignment="1" applyProtection="1">
      <alignment vertical="center"/>
    </xf>
    <xf numFmtId="164" fontId="85" fillId="0" borderId="374" xfId="28" applyNumberFormat="1" applyFont="1" applyFill="1" applyBorder="1" applyAlignment="1" applyProtection="1">
      <alignment vertical="center"/>
    </xf>
    <xf numFmtId="0" fontId="24" fillId="0" borderId="0" xfId="0" quotePrefix="1" applyFont="1" applyFill="1" applyBorder="1" applyAlignment="1" applyProtection="1">
      <alignment horizontal="center" vertical="center"/>
    </xf>
    <xf numFmtId="0" fontId="24" fillId="0" borderId="220" xfId="65" applyFont="1" applyFill="1" applyBorder="1" applyAlignment="1" applyProtection="1">
      <alignment horizontal="center" vertical="center"/>
    </xf>
    <xf numFmtId="0" fontId="24" fillId="0" borderId="0" xfId="65" applyFont="1" applyFill="1" applyBorder="1" applyAlignment="1" applyProtection="1">
      <alignment horizontal="center" vertical="center"/>
    </xf>
    <xf numFmtId="0" fontId="24" fillId="0" borderId="421" xfId="65" applyFont="1" applyFill="1" applyBorder="1" applyAlignment="1" applyProtection="1">
      <alignment vertical="center"/>
    </xf>
    <xf numFmtId="6" fontId="77" fillId="33" borderId="417" xfId="65" applyNumberFormat="1" applyFont="1" applyFill="1" applyBorder="1" applyAlignment="1" applyProtection="1">
      <alignment vertical="center"/>
    </xf>
    <xf numFmtId="49" fontId="35" fillId="33" borderId="290" xfId="53" applyNumberFormat="1" applyFont="1" applyFill="1" applyBorder="1" applyAlignment="1" applyProtection="1">
      <alignment horizontal="center" vertical="center" wrapText="1"/>
    </xf>
    <xf numFmtId="6" fontId="28" fillId="0" borderId="0" xfId="0" applyNumberFormat="1" applyFont="1" applyFill="1" applyBorder="1" applyAlignment="1" applyProtection="1">
      <alignment vertical="center"/>
    </xf>
    <xf numFmtId="49" fontId="35" fillId="33" borderId="290" xfId="53" applyNumberFormat="1" applyFont="1" applyFill="1" applyBorder="1" applyAlignment="1" applyProtection="1">
      <alignment horizontal="center" vertical="center" wrapText="1"/>
    </xf>
    <xf numFmtId="0" fontId="24" fillId="0" borderId="0" xfId="0" applyFont="1" applyBorder="1" applyAlignment="1" applyProtection="1">
      <alignment horizontal="right"/>
    </xf>
    <xf numFmtId="0" fontId="97" fillId="25" borderId="400" xfId="28" quotePrefix="1" applyNumberFormat="1" applyFont="1" applyFill="1" applyBorder="1" applyAlignment="1" applyProtection="1">
      <alignment horizontal="center" vertical="center"/>
    </xf>
    <xf numFmtId="1" fontId="97" fillId="25" borderId="400" xfId="28" quotePrefix="1" applyNumberFormat="1" applyFont="1" applyFill="1" applyBorder="1" applyAlignment="1" applyProtection="1">
      <alignment horizontal="center" vertical="center" wrapText="1"/>
    </xf>
    <xf numFmtId="0" fontId="82" fillId="54" borderId="400" xfId="71" applyFont="1" applyFill="1" applyBorder="1" applyAlignment="1" applyProtection="1">
      <alignment vertical="center"/>
    </xf>
    <xf numFmtId="0" fontId="30" fillId="25" borderId="400" xfId="15999" quotePrefix="1" applyNumberFormat="1" applyFont="1" applyFill="1" applyBorder="1" applyAlignment="1" applyProtection="1">
      <alignment horizontal="center" vertical="center"/>
    </xf>
    <xf numFmtId="38" fontId="39" fillId="0" borderId="237" xfId="45" quotePrefix="1" applyNumberFormat="1" applyFont="1" applyBorder="1" applyAlignment="1" applyProtection="1">
      <alignment vertical="center"/>
    </xf>
    <xf numFmtId="0" fontId="78" fillId="52" borderId="263" xfId="47831" applyFont="1" applyFill="1" applyBorder="1" applyAlignment="1">
      <alignment horizontal="center" vertical="center" wrapText="1"/>
    </xf>
    <xf numFmtId="0" fontId="78" fillId="64" borderId="432" xfId="45" applyFont="1" applyFill="1" applyBorder="1" applyAlignment="1">
      <alignment horizontal="center" vertical="center" wrapText="1"/>
    </xf>
    <xf numFmtId="0" fontId="30" fillId="64" borderId="417" xfId="28" quotePrefix="1" applyNumberFormat="1" applyFont="1" applyFill="1" applyBorder="1" applyAlignment="1" applyProtection="1">
      <alignment horizontal="center" vertical="center"/>
    </xf>
    <xf numFmtId="38" fontId="88" fillId="64" borderId="237" xfId="45" applyNumberFormat="1" applyFont="1" applyFill="1" applyBorder="1" applyAlignment="1" applyProtection="1">
      <alignment vertical="center"/>
    </xf>
    <xf numFmtId="38" fontId="88" fillId="64" borderId="423" xfId="45" applyNumberFormat="1" applyFont="1" applyFill="1" applyBorder="1" applyAlignment="1" applyProtection="1">
      <alignment vertical="center"/>
    </xf>
    <xf numFmtId="38" fontId="100" fillId="0" borderId="0" xfId="47831" applyNumberFormat="1" applyFont="1"/>
    <xf numFmtId="0" fontId="78" fillId="41" borderId="290" xfId="47834" applyFont="1" applyFill="1" applyBorder="1" applyAlignment="1" applyProtection="1">
      <alignment vertical="center"/>
    </xf>
    <xf numFmtId="38" fontId="39" fillId="0" borderId="236" xfId="45" quotePrefix="1" applyNumberFormat="1" applyFont="1" applyBorder="1" applyAlignment="1" applyProtection="1">
      <alignment vertical="center"/>
    </xf>
    <xf numFmtId="38" fontId="39" fillId="0" borderId="388" xfId="45" quotePrefix="1" applyNumberFormat="1" applyFont="1" applyBorder="1" applyAlignment="1" applyProtection="1">
      <alignment vertical="center"/>
    </xf>
    <xf numFmtId="38" fontId="39" fillId="0" borderId="432" xfId="45" quotePrefix="1" applyNumberFormat="1" applyFont="1" applyBorder="1" applyAlignment="1" applyProtection="1">
      <alignment vertical="center"/>
    </xf>
    <xf numFmtId="2" fontId="39" fillId="0" borderId="237" xfId="45" quotePrefix="1" applyNumberFormat="1" applyFont="1" applyFill="1" applyBorder="1" applyAlignment="1" applyProtection="1">
      <alignment horizontal="right" vertical="center" wrapText="1"/>
    </xf>
    <xf numFmtId="166" fontId="24" fillId="0" borderId="237" xfId="0" quotePrefix="1" applyNumberFormat="1" applyFont="1" applyBorder="1" applyAlignment="1" applyProtection="1">
      <alignment vertical="center"/>
    </xf>
    <xf numFmtId="10" fontId="25" fillId="43" borderId="237" xfId="0" applyNumberFormat="1" applyFont="1" applyFill="1" applyBorder="1" applyAlignment="1" applyProtection="1">
      <alignment vertical="center"/>
    </xf>
    <xf numFmtId="6" fontId="24" fillId="34" borderId="13" xfId="0" quotePrefix="1" applyNumberFormat="1" applyFont="1" applyFill="1" applyBorder="1" applyAlignment="1" applyProtection="1">
      <alignment vertical="center"/>
    </xf>
    <xf numFmtId="3" fontId="77" fillId="0" borderId="417" xfId="28" applyNumberFormat="1" applyFont="1" applyFill="1" applyBorder="1" applyAlignment="1" applyProtection="1">
      <alignment vertical="center"/>
    </xf>
    <xf numFmtId="0" fontId="26" fillId="0" borderId="440" xfId="65" applyFont="1" applyFill="1" applyBorder="1" applyAlignment="1" applyProtection="1">
      <alignment horizontal="center" vertical="center"/>
    </xf>
    <xf numFmtId="0" fontId="26" fillId="0" borderId="425" xfId="65" applyFont="1" applyFill="1" applyBorder="1" applyAlignment="1" applyProtection="1">
      <alignment horizontal="center" vertical="center"/>
    </xf>
    <xf numFmtId="0" fontId="26" fillId="0" borderId="441" xfId="65" applyFont="1" applyFill="1" applyBorder="1" applyAlignment="1" applyProtection="1">
      <alignment horizontal="left" vertical="center"/>
    </xf>
    <xf numFmtId="38" fontId="26" fillId="0" borderId="442" xfId="28" applyNumberFormat="1" applyFont="1" applyFill="1" applyBorder="1" applyAlignment="1" applyProtection="1">
      <alignment vertical="center"/>
    </xf>
    <xf numFmtId="40" fontId="26" fillId="0" borderId="442" xfId="28" applyNumberFormat="1" applyFont="1" applyFill="1" applyBorder="1" applyAlignment="1" applyProtection="1">
      <alignment vertical="center"/>
    </xf>
    <xf numFmtId="175" fontId="26" fillId="0" borderId="442" xfId="32" applyNumberFormat="1" applyFont="1" applyFill="1" applyBorder="1" applyAlignment="1" applyProtection="1">
      <alignment vertical="center"/>
    </xf>
    <xf numFmtId="6" fontId="27" fillId="0" borderId="0" xfId="0" applyNumberFormat="1" applyFont="1" applyFill="1" applyBorder="1" applyAlignment="1" applyProtection="1">
      <alignment vertical="center"/>
    </xf>
    <xf numFmtId="0" fontId="102" fillId="0" borderId="0" xfId="0" applyFont="1" applyBorder="1" applyProtection="1"/>
    <xf numFmtId="0" fontId="37" fillId="30" borderId="443" xfId="0" applyFont="1" applyFill="1" applyBorder="1" applyAlignment="1" applyProtection="1">
      <alignment horizontal="center" vertical="center" wrapText="1"/>
    </xf>
    <xf numFmtId="0" fontId="37" fillId="30" borderId="385" xfId="0" applyFont="1" applyFill="1" applyBorder="1" applyAlignment="1" applyProtection="1">
      <alignment horizontal="center" vertical="center" wrapText="1"/>
    </xf>
    <xf numFmtId="0" fontId="37" fillId="30" borderId="385" xfId="0" quotePrefix="1" applyFont="1" applyFill="1" applyBorder="1" applyAlignment="1" applyProtection="1">
      <alignment horizontal="center" vertical="center" wrapText="1"/>
    </xf>
    <xf numFmtId="0" fontId="0" fillId="30" borderId="398" xfId="0" applyFill="1" applyBorder="1" applyAlignment="1" applyProtection="1">
      <alignment vertical="center"/>
    </xf>
    <xf numFmtId="49" fontId="35" fillId="34" borderId="263" xfId="53" applyNumberFormat="1" applyFont="1" applyFill="1" applyBorder="1" applyAlignment="1" applyProtection="1">
      <alignment horizontal="center" vertical="center" wrapText="1"/>
    </xf>
    <xf numFmtId="6" fontId="24" fillId="0" borderId="0" xfId="65" applyNumberFormat="1" applyFill="1" applyBorder="1" applyProtection="1"/>
    <xf numFmtId="0" fontId="24" fillId="0" borderId="0" xfId="65" applyFont="1" applyFill="1" applyBorder="1" applyProtection="1"/>
    <xf numFmtId="0" fontId="26" fillId="0" borderId="0" xfId="65" applyFont="1" applyFill="1" applyBorder="1" applyAlignment="1" applyProtection="1">
      <alignment horizontal="center" vertical="center"/>
    </xf>
    <xf numFmtId="0" fontId="26" fillId="0" borderId="0" xfId="65" applyFont="1" applyFill="1" applyBorder="1" applyAlignment="1" applyProtection="1">
      <alignment horizontal="left" vertical="center"/>
    </xf>
    <xf numFmtId="38" fontId="26" fillId="0" borderId="0" xfId="28" applyNumberFormat="1" applyFont="1" applyFill="1" applyBorder="1" applyAlignment="1" applyProtection="1">
      <alignment vertical="center"/>
    </xf>
    <xf numFmtId="6" fontId="26" fillId="0" borderId="0" xfId="65" applyNumberFormat="1" applyFont="1" applyFill="1" applyBorder="1" applyAlignment="1" applyProtection="1">
      <alignment vertical="center"/>
    </xf>
    <xf numFmtId="40" fontId="85" fillId="0" borderId="0" xfId="65" applyNumberFormat="1" applyFont="1" applyFill="1" applyBorder="1" applyAlignment="1" applyProtection="1">
      <alignment vertical="center"/>
    </xf>
    <xf numFmtId="6" fontId="85" fillId="0" borderId="0" xfId="65" applyNumberFormat="1" applyFont="1" applyFill="1" applyBorder="1" applyAlignment="1" applyProtection="1">
      <alignment vertical="center"/>
    </xf>
    <xf numFmtId="38" fontId="24" fillId="0" borderId="0" xfId="65" applyNumberFormat="1" applyFill="1" applyBorder="1" applyProtection="1"/>
    <xf numFmtId="175" fontId="26" fillId="0" borderId="0" xfId="32" applyNumberFormat="1" applyFont="1" applyFill="1" applyBorder="1" applyAlignment="1" applyProtection="1">
      <alignment vertical="center"/>
    </xf>
    <xf numFmtId="0" fontId="26" fillId="0" borderId="442" xfId="0" applyFont="1" applyFill="1" applyBorder="1" applyAlignment="1" applyProtection="1">
      <alignment vertical="center"/>
    </xf>
    <xf numFmtId="0" fontId="26" fillId="0" borderId="442" xfId="0" applyFont="1" applyFill="1" applyBorder="1" applyAlignment="1" applyProtection="1">
      <alignment horizontal="center" vertical="center"/>
    </xf>
    <xf numFmtId="6" fontId="26" fillId="0" borderId="442" xfId="28" applyNumberFormat="1" applyFont="1" applyFill="1" applyBorder="1" applyAlignment="1" applyProtection="1">
      <alignment vertical="center"/>
    </xf>
    <xf numFmtId="6" fontId="26" fillId="34" borderId="442" xfId="28" applyNumberFormat="1" applyFont="1" applyFill="1" applyBorder="1" applyAlignment="1" applyProtection="1">
      <alignment vertical="center"/>
    </xf>
    <xf numFmtId="6" fontId="26" fillId="33" borderId="442" xfId="28" applyNumberFormat="1" applyFont="1" applyFill="1" applyBorder="1" applyAlignment="1" applyProtection="1">
      <alignment vertical="center"/>
    </xf>
    <xf numFmtId="6" fontId="26" fillId="0" borderId="0" xfId="28" applyNumberFormat="1" applyFont="1" applyFill="1" applyBorder="1" applyAlignment="1" applyProtection="1">
      <alignment vertical="center"/>
    </xf>
    <xf numFmtId="6" fontId="26" fillId="0" borderId="442" xfId="31" applyNumberFormat="1" applyFont="1" applyFill="1" applyBorder="1" applyAlignment="1" applyProtection="1">
      <alignment vertical="center"/>
    </xf>
    <xf numFmtId="6" fontId="26" fillId="44" borderId="442" xfId="31" applyNumberFormat="1" applyFont="1" applyFill="1" applyBorder="1" applyAlignment="1" applyProtection="1">
      <alignment vertical="center"/>
    </xf>
    <xf numFmtId="6" fontId="26" fillId="33" borderId="442" xfId="31" applyNumberFormat="1" applyFont="1" applyFill="1" applyBorder="1" applyAlignment="1" applyProtection="1">
      <alignment vertical="center"/>
    </xf>
    <xf numFmtId="6" fontId="26" fillId="0" borderId="0" xfId="31" applyNumberFormat="1" applyFont="1" applyFill="1" applyBorder="1" applyAlignment="1" applyProtection="1">
      <alignment vertical="center"/>
    </xf>
    <xf numFmtId="6" fontId="26" fillId="0" borderId="0" xfId="97" applyNumberFormat="1" applyFont="1" applyFill="1" applyBorder="1" applyAlignment="1" applyProtection="1">
      <alignment vertical="center"/>
    </xf>
    <xf numFmtId="38" fontId="26" fillId="0" borderId="442" xfId="0" applyNumberFormat="1" applyFont="1" applyFill="1" applyBorder="1" applyAlignment="1" applyProtection="1">
      <alignment vertical="center"/>
    </xf>
    <xf numFmtId="173" fontId="26" fillId="0" borderId="442" xfId="0" applyNumberFormat="1" applyFont="1" applyFill="1" applyBorder="1" applyAlignment="1" applyProtection="1">
      <alignment vertical="center"/>
    </xf>
    <xf numFmtId="3" fontId="26" fillId="0" borderId="442" xfId="0" applyNumberFormat="1" applyFont="1" applyFill="1" applyBorder="1" applyAlignment="1" applyProtection="1">
      <alignment vertical="center"/>
    </xf>
    <xf numFmtId="6" fontId="26" fillId="0" borderId="442" xfId="0" applyNumberFormat="1" applyFont="1" applyBorder="1" applyAlignment="1" applyProtection="1">
      <alignment vertical="center"/>
    </xf>
    <xf numFmtId="6" fontId="26" fillId="26" borderId="442" xfId="0" applyNumberFormat="1" applyFont="1" applyFill="1" applyBorder="1" applyAlignment="1" applyProtection="1">
      <alignment vertical="center"/>
    </xf>
    <xf numFmtId="10" fontId="26" fillId="26" borderId="442" xfId="0" applyNumberFormat="1" applyFont="1" applyFill="1" applyBorder="1" applyAlignment="1" applyProtection="1">
      <alignment vertical="center"/>
    </xf>
    <xf numFmtId="6" fontId="26" fillId="0" borderId="442" xfId="32" applyNumberFormat="1" applyFont="1" applyBorder="1" applyAlignment="1" applyProtection="1">
      <alignment vertical="center"/>
    </xf>
    <xf numFmtId="10" fontId="26" fillId="0" borderId="442" xfId="48" applyNumberFormat="1" applyFont="1" applyBorder="1" applyAlignment="1" applyProtection="1">
      <alignment vertical="center"/>
    </xf>
    <xf numFmtId="166" fontId="26" fillId="0" borderId="442" xfId="0" applyNumberFormat="1" applyFont="1" applyBorder="1" applyAlignment="1" applyProtection="1">
      <alignment vertical="center"/>
    </xf>
    <xf numFmtId="3" fontId="24" fillId="0" borderId="0" xfId="0" applyNumberFormat="1" applyFont="1" applyFill="1" applyBorder="1" applyAlignment="1" applyProtection="1">
      <alignment vertical="center"/>
    </xf>
    <xf numFmtId="165" fontId="24" fillId="0" borderId="0" xfId="28" applyNumberFormat="1" applyFont="1" applyFill="1" applyBorder="1" applyAlignment="1" applyProtection="1">
      <alignment vertical="center"/>
    </xf>
    <xf numFmtId="0" fontId="26" fillId="0" borderId="446" xfId="0" applyFont="1" applyFill="1" applyBorder="1" applyAlignment="1" applyProtection="1">
      <alignment vertical="center"/>
    </xf>
    <xf numFmtId="0" fontId="26" fillId="0" borderId="447" xfId="0" applyFont="1" applyFill="1" applyBorder="1" applyAlignment="1" applyProtection="1">
      <alignment horizontal="center" vertical="center"/>
    </xf>
    <xf numFmtId="6" fontId="26" fillId="0" borderId="388" xfId="0" applyNumberFormat="1" applyFont="1" applyFill="1" applyBorder="1" applyAlignment="1" applyProtection="1">
      <alignment vertical="center"/>
    </xf>
    <xf numFmtId="6" fontId="26" fillId="0" borderId="388" xfId="28" applyNumberFormat="1" applyFont="1" applyFill="1" applyBorder="1" applyAlignment="1" applyProtection="1">
      <alignment vertical="center"/>
    </xf>
    <xf numFmtId="6" fontId="70" fillId="0" borderId="388" xfId="0" applyNumberFormat="1" applyFont="1" applyFill="1" applyBorder="1" applyAlignment="1" applyProtection="1">
      <alignment vertical="center"/>
    </xf>
    <xf numFmtId="38" fontId="70" fillId="0" borderId="388" xfId="28" applyNumberFormat="1" applyFont="1" applyFill="1" applyBorder="1" applyAlignment="1" applyProtection="1">
      <alignment vertical="center"/>
    </xf>
    <xf numFmtId="49" fontId="24" fillId="0" borderId="0" xfId="0" quotePrefix="1" applyNumberFormat="1" applyFont="1" applyFill="1" applyBorder="1" applyAlignment="1" applyProtection="1">
      <alignment vertical="center"/>
    </xf>
    <xf numFmtId="6" fontId="24" fillId="0" borderId="0" xfId="0" applyNumberFormat="1" applyFont="1" applyFill="1" applyBorder="1" applyAlignment="1" applyProtection="1">
      <alignment vertical="center"/>
    </xf>
    <xf numFmtId="6" fontId="24" fillId="0" borderId="0" xfId="28" applyNumberFormat="1" applyFont="1" applyFill="1" applyBorder="1" applyAlignment="1" applyProtection="1">
      <alignment vertical="center"/>
    </xf>
    <xf numFmtId="38" fontId="24" fillId="0" borderId="0" xfId="28" applyNumberFormat="1" applyFont="1" applyFill="1" applyBorder="1" applyAlignment="1" applyProtection="1">
      <alignment vertical="center"/>
    </xf>
    <xf numFmtId="166" fontId="26" fillId="0" borderId="0" xfId="0" applyNumberFormat="1" applyFont="1" applyFill="1" applyBorder="1" applyAlignment="1" applyProtection="1">
      <alignment vertical="center"/>
    </xf>
    <xf numFmtId="6" fontId="26" fillId="0" borderId="0" xfId="0" applyNumberFormat="1" applyFont="1" applyFill="1" applyBorder="1" applyAlignment="1" applyProtection="1">
      <alignment vertical="center"/>
    </xf>
    <xf numFmtId="6" fontId="70" fillId="0" borderId="0" xfId="0" applyNumberFormat="1" applyFont="1" applyFill="1" applyBorder="1" applyAlignment="1" applyProtection="1">
      <alignment vertical="center"/>
    </xf>
    <xf numFmtId="38" fontId="70" fillId="0" borderId="0" xfId="28" applyNumberFormat="1" applyFont="1" applyFill="1" applyBorder="1" applyAlignment="1" applyProtection="1">
      <alignment vertical="center"/>
    </xf>
    <xf numFmtId="6" fontId="24" fillId="0" borderId="0" xfId="0" applyNumberFormat="1" applyFont="1" applyFill="1" applyBorder="1" applyAlignment="1" applyProtection="1">
      <alignment vertical="center" wrapText="1"/>
    </xf>
    <xf numFmtId="7" fontId="24" fillId="0" borderId="0" xfId="32" applyNumberFormat="1" applyFont="1" applyFill="1" applyBorder="1" applyAlignment="1" applyProtection="1">
      <alignment vertical="center"/>
    </xf>
    <xf numFmtId="0" fontId="24" fillId="0" borderId="0" xfId="0" quotePrefix="1" applyFont="1" applyFill="1" applyBorder="1" applyAlignment="1" applyProtection="1">
      <alignment vertical="center"/>
    </xf>
    <xf numFmtId="0" fontId="93" fillId="0" borderId="0" xfId="0" applyFont="1" applyFill="1" applyBorder="1" applyAlignment="1" applyProtection="1">
      <alignment horizontal="center" vertical="center"/>
    </xf>
    <xf numFmtId="38" fontId="24" fillId="0" borderId="0" xfId="64" applyNumberFormat="1" applyFont="1" applyFill="1" applyBorder="1" applyAlignment="1" applyProtection="1">
      <alignment horizontal="right" vertical="center" wrapText="1"/>
    </xf>
    <xf numFmtId="173" fontId="26" fillId="0" borderId="0" xfId="28" applyNumberFormat="1" applyFont="1" applyFill="1" applyBorder="1" applyAlignment="1" applyProtection="1">
      <alignment vertical="center"/>
    </xf>
    <xf numFmtId="40" fontId="26" fillId="0" borderId="0" xfId="28" applyNumberFormat="1" applyFont="1" applyFill="1" applyBorder="1" applyAlignment="1" applyProtection="1">
      <alignment vertical="center"/>
    </xf>
    <xf numFmtId="0" fontId="26" fillId="0" borderId="442" xfId="0" applyFont="1" applyBorder="1" applyAlignment="1" applyProtection="1">
      <alignment vertical="center"/>
    </xf>
    <xf numFmtId="37" fontId="26" fillId="0" borderId="442" xfId="28" applyNumberFormat="1" applyFont="1" applyBorder="1" applyAlignment="1" applyProtection="1">
      <alignment vertical="center"/>
    </xf>
    <xf numFmtId="8" fontId="26" fillId="0" borderId="442" xfId="0" applyNumberFormat="1" applyFont="1" applyBorder="1" applyAlignment="1" applyProtection="1">
      <alignment vertical="center"/>
    </xf>
    <xf numFmtId="6" fontId="26" fillId="34" borderId="442" xfId="0" applyNumberFormat="1" applyFont="1" applyFill="1" applyBorder="1" applyAlignment="1" applyProtection="1">
      <alignment vertical="center"/>
    </xf>
    <xf numFmtId="6" fontId="26" fillId="0" borderId="442" xfId="0" applyNumberFormat="1" applyFont="1" applyFill="1" applyBorder="1" applyAlignment="1" applyProtection="1">
      <alignment vertical="center"/>
    </xf>
    <xf numFmtId="6" fontId="26" fillId="33" borderId="442" xfId="0" applyNumberFormat="1" applyFont="1" applyFill="1" applyBorder="1" applyAlignment="1" applyProtection="1">
      <alignment vertical="center"/>
    </xf>
    <xf numFmtId="38" fontId="26" fillId="31" borderId="449" xfId="54" applyNumberFormat="1" applyFont="1" applyFill="1" applyBorder="1" applyAlignment="1" applyProtection="1">
      <alignment horizontal="right" vertical="center"/>
    </xf>
    <xf numFmtId="6" fontId="26" fillId="0" borderId="450" xfId="54" applyNumberFormat="1" applyFont="1" applyFill="1" applyBorder="1" applyAlignment="1" applyProtection="1">
      <alignment horizontal="right" vertical="center"/>
    </xf>
    <xf numFmtId="6" fontId="26" fillId="31" borderId="450" xfId="54" applyNumberFormat="1" applyFont="1" applyFill="1" applyBorder="1" applyAlignment="1" applyProtection="1">
      <alignment horizontal="right" vertical="center"/>
    </xf>
    <xf numFmtId="6" fontId="26" fillId="34" borderId="450" xfId="54" applyNumberFormat="1" applyFont="1" applyFill="1" applyBorder="1" applyAlignment="1" applyProtection="1">
      <alignment horizontal="right" vertical="center"/>
    </xf>
    <xf numFmtId="6" fontId="26" fillId="33" borderId="450" xfId="54" applyNumberFormat="1" applyFont="1" applyFill="1" applyBorder="1" applyAlignment="1" applyProtection="1">
      <alignment horizontal="right" vertical="center"/>
    </xf>
    <xf numFmtId="6" fontId="26" fillId="45" borderId="450" xfId="54" applyNumberFormat="1" applyFont="1" applyFill="1" applyBorder="1" applyAlignment="1" applyProtection="1">
      <alignment horizontal="right" vertical="center"/>
    </xf>
    <xf numFmtId="6" fontId="26" fillId="31" borderId="449" xfId="54" applyNumberFormat="1" applyFont="1" applyFill="1" applyBorder="1" applyAlignment="1" applyProtection="1">
      <alignment horizontal="right" vertical="center"/>
    </xf>
    <xf numFmtId="6" fontId="26" fillId="0" borderId="0" xfId="54" applyNumberFormat="1" applyFont="1" applyFill="1" applyBorder="1" applyAlignment="1" applyProtection="1">
      <alignment horizontal="right" vertical="center"/>
    </xf>
    <xf numFmtId="6" fontId="26" fillId="34" borderId="0" xfId="54" applyNumberFormat="1" applyFont="1" applyFill="1" applyBorder="1" applyAlignment="1" applyProtection="1">
      <alignment horizontal="right" vertical="center"/>
    </xf>
    <xf numFmtId="6" fontId="26" fillId="33" borderId="0" xfId="54" applyNumberFormat="1" applyFont="1" applyFill="1" applyBorder="1" applyAlignment="1" applyProtection="1">
      <alignment horizontal="right" vertical="center"/>
    </xf>
    <xf numFmtId="4" fontId="26" fillId="0" borderId="451" xfId="54" applyNumberFormat="1" applyFont="1" applyFill="1" applyBorder="1" applyAlignment="1" applyProtection="1">
      <alignment horizontal="right" vertical="center"/>
    </xf>
    <xf numFmtId="6" fontId="26" fillId="35" borderId="450" xfId="54" applyNumberFormat="1" applyFont="1" applyFill="1" applyBorder="1" applyAlignment="1" applyProtection="1">
      <alignment horizontal="right" vertical="center"/>
    </xf>
    <xf numFmtId="6" fontId="26" fillId="0" borderId="452" xfId="54" applyNumberFormat="1" applyFont="1" applyFill="1" applyBorder="1" applyAlignment="1" applyProtection="1">
      <alignment horizontal="right" vertical="center"/>
    </xf>
    <xf numFmtId="3" fontId="26" fillId="0" borderId="449" xfId="54" applyNumberFormat="1" applyFont="1" applyFill="1" applyBorder="1" applyAlignment="1" applyProtection="1">
      <alignment horizontal="right" vertical="center"/>
    </xf>
    <xf numFmtId="4" fontId="26" fillId="0" borderId="449" xfId="54" applyNumberFormat="1" applyFont="1" applyFill="1" applyBorder="1" applyAlignment="1" applyProtection="1">
      <alignment horizontal="right" vertical="center"/>
    </xf>
    <xf numFmtId="6" fontId="26" fillId="44" borderId="449" xfId="54" applyNumberFormat="1" applyFont="1" applyFill="1" applyBorder="1" applyAlignment="1" applyProtection="1">
      <alignment horizontal="right" vertical="center"/>
    </xf>
    <xf numFmtId="6" fontId="26" fillId="0" borderId="453" xfId="53" applyNumberFormat="1" applyFont="1" applyFill="1" applyBorder="1" applyAlignment="1" applyProtection="1">
      <alignment horizontal="right" vertical="center"/>
    </xf>
    <xf numFmtId="6" fontId="26" fillId="38" borderId="450" xfId="54" applyNumberFormat="1" applyFont="1" applyFill="1" applyBorder="1" applyAlignment="1" applyProtection="1">
      <alignment horizontal="right" vertical="center"/>
    </xf>
    <xf numFmtId="4" fontId="26" fillId="0" borderId="0" xfId="54" applyNumberFormat="1" applyFont="1" applyFill="1" applyBorder="1" applyAlignment="1" applyProtection="1">
      <alignment horizontal="right" vertical="center"/>
    </xf>
    <xf numFmtId="6" fontId="26" fillId="35" borderId="0" xfId="54" applyNumberFormat="1" applyFont="1" applyFill="1" applyBorder="1" applyAlignment="1" applyProtection="1">
      <alignment horizontal="right" vertical="center"/>
    </xf>
    <xf numFmtId="3" fontId="26" fillId="0" borderId="0" xfId="54" applyNumberFormat="1" applyFont="1" applyFill="1" applyBorder="1" applyAlignment="1" applyProtection="1">
      <alignment horizontal="right" vertical="center"/>
    </xf>
    <xf numFmtId="6" fontId="26" fillId="0" borderId="0" xfId="53" applyNumberFormat="1" applyFont="1" applyFill="1" applyBorder="1" applyAlignment="1" applyProtection="1">
      <alignment horizontal="right" vertical="center"/>
    </xf>
    <xf numFmtId="38" fontId="24" fillId="0" borderId="0" xfId="0" applyNumberFormat="1" applyFont="1" applyBorder="1" applyProtection="1"/>
    <xf numFmtId="0" fontId="94" fillId="0" borderId="0" xfId="53" applyFont="1" applyFill="1" applyBorder="1" applyAlignment="1" applyProtection="1">
      <alignment vertical="center"/>
    </xf>
    <xf numFmtId="0" fontId="26" fillId="0" borderId="0" xfId="53" applyFont="1" applyFill="1" applyBorder="1" applyAlignment="1" applyProtection="1">
      <alignment vertical="center"/>
    </xf>
    <xf numFmtId="3" fontId="0" fillId="0" borderId="0" xfId="0" applyNumberFormat="1" applyBorder="1" applyAlignment="1" applyProtection="1">
      <alignment vertical="center"/>
    </xf>
    <xf numFmtId="6" fontId="26" fillId="34" borderId="452" xfId="54" applyNumberFormat="1" applyFont="1" applyFill="1" applyBorder="1" applyAlignment="1" applyProtection="1">
      <alignment horizontal="right" vertical="center"/>
    </xf>
    <xf numFmtId="6" fontId="26" fillId="0" borderId="451" xfId="53" applyNumberFormat="1" applyFont="1" applyFill="1" applyBorder="1" applyAlignment="1" applyProtection="1">
      <alignment horizontal="right" vertical="center"/>
    </xf>
    <xf numFmtId="6" fontId="26" fillId="0" borderId="449" xfId="54" applyNumberFormat="1" applyFont="1" applyFill="1" applyBorder="1" applyAlignment="1" applyProtection="1">
      <alignment horizontal="right" vertical="center"/>
    </xf>
    <xf numFmtId="6" fontId="26" fillId="33" borderId="449" xfId="54" applyNumberFormat="1" applyFont="1" applyFill="1" applyBorder="1" applyAlignment="1" applyProtection="1">
      <alignment horizontal="right" vertical="center"/>
    </xf>
    <xf numFmtId="0" fontId="24" fillId="0" borderId="442" xfId="0" applyFont="1" applyBorder="1" applyAlignment="1" applyProtection="1">
      <alignment horizontal="right" vertical="center"/>
    </xf>
    <xf numFmtId="0" fontId="26" fillId="0" borderId="442" xfId="0" applyFont="1" applyBorder="1" applyAlignment="1" applyProtection="1">
      <alignment horizontal="left" vertical="center"/>
    </xf>
    <xf numFmtId="5" fontId="26" fillId="0" borderId="442" xfId="32" applyNumberFormat="1" applyFont="1" applyBorder="1" applyAlignment="1" applyProtection="1">
      <alignment horizontal="right" vertical="center"/>
    </xf>
    <xf numFmtId="10" fontId="26" fillId="31" borderId="442" xfId="48" applyNumberFormat="1" applyFont="1" applyFill="1" applyBorder="1" applyAlignment="1" applyProtection="1">
      <alignment horizontal="right" vertical="center"/>
    </xf>
    <xf numFmtId="6" fontId="26" fillId="31" borderId="442" xfId="32" applyNumberFormat="1" applyFont="1" applyFill="1" applyBorder="1" applyAlignment="1" applyProtection="1">
      <alignment horizontal="right" vertical="center"/>
    </xf>
    <xf numFmtId="2" fontId="26" fillId="0" borderId="442" xfId="0" applyNumberFormat="1" applyFont="1" applyFill="1" applyBorder="1" applyAlignment="1" applyProtection="1">
      <alignment horizontal="right" vertical="center"/>
    </xf>
    <xf numFmtId="5" fontId="26" fillId="0" borderId="442" xfId="32" applyNumberFormat="1" applyFont="1" applyFill="1" applyBorder="1" applyAlignment="1" applyProtection="1">
      <alignment horizontal="right" vertical="center"/>
    </xf>
    <xf numFmtId="0" fontId="26" fillId="0" borderId="442" xfId="0" applyFont="1" applyFill="1" applyBorder="1" applyAlignment="1" applyProtection="1">
      <alignment horizontal="right" vertical="center"/>
    </xf>
    <xf numFmtId="0" fontId="26" fillId="0" borderId="442" xfId="0" applyFont="1" applyBorder="1" applyAlignment="1" applyProtection="1">
      <alignment horizontal="right" vertical="center"/>
    </xf>
    <xf numFmtId="43" fontId="26" fillId="0" borderId="442" xfId="28" applyNumberFormat="1" applyFont="1" applyBorder="1" applyAlignment="1" applyProtection="1">
      <alignment horizontal="right" vertical="center"/>
    </xf>
    <xf numFmtId="43" fontId="26" fillId="0" borderId="442" xfId="28" applyFont="1" applyBorder="1" applyAlignment="1" applyProtection="1">
      <alignment horizontal="right" vertical="center"/>
    </xf>
    <xf numFmtId="10" fontId="26" fillId="0" borderId="442" xfId="32" applyNumberFormat="1" applyFont="1" applyFill="1" applyBorder="1" applyAlignment="1" applyProtection="1">
      <alignment horizontal="right" vertical="center"/>
    </xf>
    <xf numFmtId="6" fontId="26" fillId="0" borderId="442" xfId="32" applyNumberFormat="1" applyFont="1" applyBorder="1" applyAlignment="1" applyProtection="1">
      <alignment horizontal="right" vertical="center"/>
    </xf>
    <xf numFmtId="10" fontId="26" fillId="0" borderId="442" xfId="0" applyNumberFormat="1" applyFont="1" applyBorder="1" applyAlignment="1" applyProtection="1">
      <alignment horizontal="right" vertical="center"/>
    </xf>
    <xf numFmtId="5" fontId="26" fillId="0" borderId="0" xfId="32" applyNumberFormat="1" applyFont="1" applyFill="1" applyBorder="1" applyAlignment="1" applyProtection="1">
      <alignment horizontal="right" vertical="center"/>
    </xf>
    <xf numFmtId="0" fontId="26" fillId="0" borderId="0" xfId="0" applyFont="1" applyFill="1" applyBorder="1" applyAlignment="1" applyProtection="1">
      <alignment horizontal="right" vertical="center"/>
    </xf>
    <xf numFmtId="10" fontId="26" fillId="0" borderId="0" xfId="32" applyNumberFormat="1" applyFont="1" applyFill="1" applyBorder="1" applyAlignment="1" applyProtection="1">
      <alignment horizontal="right" vertical="center"/>
    </xf>
    <xf numFmtId="0" fontId="39" fillId="0" borderId="442" xfId="45" applyFont="1" applyBorder="1" applyAlignment="1" applyProtection="1">
      <alignment horizontal="center" vertical="center"/>
    </xf>
    <xf numFmtId="0" fontId="39" fillId="0" borderId="442" xfId="45" applyFont="1" applyBorder="1" applyAlignment="1" applyProtection="1">
      <alignment horizontal="left" vertical="center"/>
    </xf>
    <xf numFmtId="38" fontId="88" fillId="0" borderId="442" xfId="45" applyNumberFormat="1" applyFont="1" applyBorder="1" applyAlignment="1" applyProtection="1">
      <alignment vertical="center"/>
    </xf>
    <xf numFmtId="38" fontId="88" fillId="64" borderId="442" xfId="45" applyNumberFormat="1" applyFont="1" applyFill="1" applyBorder="1" applyAlignment="1" applyProtection="1">
      <alignment vertical="center"/>
    </xf>
    <xf numFmtId="0" fontId="100" fillId="0" borderId="0" xfId="47831" applyFont="1" applyBorder="1" applyAlignment="1">
      <alignment horizontal="center"/>
    </xf>
    <xf numFmtId="0" fontId="100" fillId="0" borderId="0" xfId="47831" applyFont="1" applyBorder="1"/>
    <xf numFmtId="0" fontId="101" fillId="0" borderId="0" xfId="47831" applyFont="1" applyBorder="1"/>
    <xf numFmtId="0" fontId="26" fillId="0" borderId="0" xfId="58" quotePrefix="1" applyFont="1" applyFill="1" applyBorder="1" applyAlignment="1" applyProtection="1">
      <alignment vertical="center"/>
    </xf>
    <xf numFmtId="5" fontId="0" fillId="0" borderId="0" xfId="32" applyNumberFormat="1" applyFont="1" applyBorder="1"/>
    <xf numFmtId="0" fontId="28" fillId="0" borderId="0" xfId="0" quotePrefix="1" applyFont="1" applyFill="1" applyBorder="1" applyAlignment="1" applyProtection="1">
      <alignment horizontal="left" vertical="center" wrapText="1"/>
    </xf>
    <xf numFmtId="0" fontId="28" fillId="0" borderId="0" xfId="0" applyFont="1" applyFill="1" applyBorder="1" applyAlignment="1" applyProtection="1">
      <alignment horizontal="left" vertical="center"/>
    </xf>
    <xf numFmtId="38" fontId="26" fillId="0" borderId="0" xfId="54" applyNumberFormat="1" applyFont="1" applyFill="1" applyBorder="1" applyAlignment="1" applyProtection="1">
      <alignment horizontal="right" vertical="center"/>
    </xf>
    <xf numFmtId="6" fontId="24" fillId="33" borderId="382" xfId="65" applyNumberFormat="1" applyFont="1" applyFill="1" applyBorder="1" applyAlignment="1" applyProtection="1">
      <alignment vertical="center"/>
    </xf>
    <xf numFmtId="6" fontId="24" fillId="34" borderId="382" xfId="65" applyNumberFormat="1" applyFont="1" applyFill="1" applyBorder="1" applyAlignment="1" applyProtection="1">
      <alignment vertical="center"/>
    </xf>
    <xf numFmtId="6" fontId="24" fillId="60" borderId="382" xfId="65" applyNumberFormat="1" applyFont="1" applyFill="1" applyBorder="1" applyAlignment="1" applyProtection="1">
      <alignment vertical="center"/>
    </xf>
    <xf numFmtId="38" fontId="24" fillId="0" borderId="382" xfId="253" applyNumberFormat="1" applyFont="1" applyFill="1" applyBorder="1" applyAlignment="1" applyProtection="1">
      <alignment vertical="center"/>
    </xf>
    <xf numFmtId="6" fontId="24" fillId="41" borderId="382" xfId="65" applyNumberFormat="1" applyFont="1" applyFill="1" applyBorder="1" applyAlignment="1" applyProtection="1">
      <alignment vertical="center"/>
    </xf>
    <xf numFmtId="6" fontId="24" fillId="0" borderId="382" xfId="65" applyNumberFormat="1" applyFont="1" applyFill="1" applyBorder="1" applyAlignment="1" applyProtection="1">
      <alignment vertical="center"/>
    </xf>
    <xf numFmtId="40" fontId="77" fillId="0" borderId="382" xfId="65" applyNumberFormat="1" applyFont="1" applyFill="1" applyBorder="1" applyAlignment="1" applyProtection="1">
      <alignment vertical="center"/>
    </xf>
    <xf numFmtId="6" fontId="77" fillId="0" borderId="382" xfId="65" applyNumberFormat="1" applyFont="1" applyFill="1" applyBorder="1" applyAlignment="1" applyProtection="1">
      <alignment vertical="center"/>
    </xf>
    <xf numFmtId="6" fontId="24" fillId="37" borderId="382" xfId="65" applyNumberFormat="1" applyFont="1" applyFill="1" applyBorder="1" applyAlignment="1" applyProtection="1">
      <alignment vertical="center"/>
    </xf>
    <xf numFmtId="6" fontId="77" fillId="43" borderId="382" xfId="65" applyNumberFormat="1" applyFont="1" applyFill="1" applyBorder="1" applyAlignment="1" applyProtection="1">
      <alignment vertical="center"/>
    </xf>
    <xf numFmtId="6" fontId="77" fillId="33" borderId="382" xfId="65" applyNumberFormat="1" applyFont="1" applyFill="1" applyBorder="1" applyAlignment="1" applyProtection="1">
      <alignment vertical="center"/>
    </xf>
    <xf numFmtId="3" fontId="77" fillId="0" borderId="382" xfId="28" applyNumberFormat="1" applyFont="1" applyFill="1" applyBorder="1" applyAlignment="1" applyProtection="1">
      <alignment vertical="center"/>
    </xf>
    <xf numFmtId="6" fontId="77" fillId="63" borderId="382" xfId="65" applyNumberFormat="1" applyFont="1" applyFill="1" applyBorder="1" applyAlignment="1" applyProtection="1">
      <alignment vertical="center"/>
    </xf>
    <xf numFmtId="6" fontId="24" fillId="44" borderId="382" xfId="65" applyNumberFormat="1" applyFont="1" applyFill="1" applyBorder="1" applyAlignment="1" applyProtection="1">
      <alignment vertical="center"/>
    </xf>
    <xf numFmtId="1" fontId="30" fillId="25" borderId="454" xfId="0" applyNumberFormat="1" applyFont="1" applyFill="1" applyBorder="1" applyAlignment="1" applyProtection="1">
      <alignment horizontal="center" vertical="center"/>
    </xf>
    <xf numFmtId="1" fontId="91" fillId="25" borderId="454" xfId="0" applyNumberFormat="1" applyFont="1" applyFill="1" applyBorder="1" applyAlignment="1" applyProtection="1">
      <alignment horizontal="center" vertical="center"/>
    </xf>
    <xf numFmtId="1" fontId="91" fillId="25" borderId="454" xfId="0" applyNumberFormat="1" applyFont="1" applyFill="1" applyBorder="1" applyAlignment="1" applyProtection="1">
      <alignment horizontal="center" vertical="center" wrapText="1"/>
    </xf>
    <xf numFmtId="1" fontId="91" fillId="25" borderId="455" xfId="0" applyNumberFormat="1" applyFont="1" applyFill="1" applyBorder="1" applyAlignment="1" applyProtection="1">
      <alignment horizontal="center" vertical="center" wrapText="1"/>
    </xf>
    <xf numFmtId="1" fontId="91" fillId="25" borderId="454" xfId="0" quotePrefix="1" applyNumberFormat="1" applyFont="1" applyFill="1" applyBorder="1" applyAlignment="1" applyProtection="1">
      <alignment horizontal="center" vertical="center" wrapText="1"/>
    </xf>
    <xf numFmtId="1" fontId="91" fillId="25" borderId="442" xfId="65" quotePrefix="1" applyNumberFormat="1" applyFont="1" applyFill="1" applyBorder="1" applyAlignment="1" applyProtection="1">
      <alignment horizontal="center" vertical="center" wrapText="1"/>
    </xf>
    <xf numFmtId="1" fontId="97" fillId="25" borderId="454" xfId="0" applyNumberFormat="1" applyFont="1" applyFill="1" applyBorder="1" applyAlignment="1" applyProtection="1">
      <alignment horizontal="center" vertical="center" wrapText="1"/>
    </xf>
    <xf numFmtId="1" fontId="91" fillId="25" borderId="454" xfId="53" quotePrefix="1" applyNumberFormat="1" applyFont="1" applyFill="1" applyBorder="1" applyAlignment="1" applyProtection="1">
      <alignment horizontal="center" vertical="center" wrapText="1"/>
    </xf>
    <xf numFmtId="1" fontId="91" fillId="25" borderId="417" xfId="0" applyNumberFormat="1" applyFont="1" applyFill="1" applyBorder="1" applyAlignment="1" applyProtection="1">
      <alignment horizontal="center" vertical="center"/>
    </xf>
    <xf numFmtId="1" fontId="91" fillId="25" borderId="454" xfId="0" quotePrefix="1" applyNumberFormat="1" applyFont="1" applyFill="1" applyBorder="1" applyAlignment="1" applyProtection="1">
      <alignment horizontal="center" vertical="center"/>
    </xf>
    <xf numFmtId="1" fontId="91" fillId="25" borderId="423" xfId="53" quotePrefix="1" applyNumberFormat="1" applyFont="1" applyFill="1" applyBorder="1" applyAlignment="1" applyProtection="1">
      <alignment horizontal="center" vertical="center" wrapText="1"/>
    </xf>
    <xf numFmtId="1" fontId="91" fillId="25" borderId="454" xfId="0" applyNumberFormat="1" applyFont="1" applyFill="1" applyBorder="1" applyAlignment="1" applyProtection="1">
      <alignment horizontal="center" wrapText="1"/>
    </xf>
    <xf numFmtId="1" fontId="30" fillId="25" borderId="454" xfId="53" quotePrefix="1" applyNumberFormat="1" applyFont="1" applyFill="1" applyBorder="1" applyAlignment="1" applyProtection="1">
      <alignment horizontal="center" vertical="center"/>
    </xf>
    <xf numFmtId="1" fontId="30" fillId="25" borderId="454" xfId="0" quotePrefix="1" applyNumberFormat="1" applyFont="1" applyFill="1" applyBorder="1" applyAlignment="1" applyProtection="1">
      <alignment horizontal="center"/>
    </xf>
    <xf numFmtId="1" fontId="30" fillId="25" borderId="457" xfId="0" quotePrefix="1" applyNumberFormat="1" applyFont="1" applyFill="1" applyBorder="1" applyAlignment="1" applyProtection="1">
      <alignment horizontal="center"/>
    </xf>
    <xf numFmtId="1" fontId="30" fillId="25" borderId="454" xfId="69" quotePrefix="1" applyNumberFormat="1" applyFont="1" applyFill="1" applyBorder="1" applyAlignment="1" applyProtection="1">
      <alignment horizontal="center" vertical="center"/>
    </xf>
    <xf numFmtId="1" fontId="30" fillId="25" borderId="454" xfId="69" applyNumberFormat="1" applyFont="1" applyFill="1" applyBorder="1" applyAlignment="1" applyProtection="1">
      <alignment horizontal="center" vertical="center"/>
    </xf>
    <xf numFmtId="1" fontId="30" fillId="25" borderId="455" xfId="69" applyNumberFormat="1" applyFont="1" applyFill="1" applyBorder="1" applyAlignment="1" applyProtection="1">
      <alignment horizontal="center" vertical="center"/>
    </xf>
    <xf numFmtId="1" fontId="91" fillId="25" borderId="454" xfId="69" quotePrefix="1" applyNumberFormat="1" applyFont="1" applyFill="1" applyBorder="1" applyAlignment="1" applyProtection="1">
      <alignment horizontal="center" vertical="center"/>
    </xf>
    <xf numFmtId="1" fontId="91" fillId="25" borderId="454" xfId="69" applyNumberFormat="1" applyFont="1" applyFill="1" applyBorder="1" applyAlignment="1" applyProtection="1">
      <alignment horizontal="center" vertical="center"/>
    </xf>
    <xf numFmtId="0" fontId="30" fillId="25" borderId="454" xfId="69" quotePrefix="1" applyNumberFormat="1" applyFont="1" applyFill="1" applyBorder="1" applyAlignment="1" applyProtection="1">
      <alignment horizontal="center" vertical="center"/>
    </xf>
    <xf numFmtId="0" fontId="91" fillId="25" borderId="454" xfId="69" quotePrefix="1" applyNumberFormat="1" applyFont="1" applyFill="1" applyBorder="1" applyAlignment="1" applyProtection="1">
      <alignment horizontal="center" vertical="center" wrapText="1"/>
    </xf>
    <xf numFmtId="1" fontId="91" fillId="25" borderId="454" xfId="69" quotePrefix="1" applyNumberFormat="1" applyFont="1" applyFill="1" applyBorder="1" applyAlignment="1" applyProtection="1">
      <alignment horizontal="center" vertical="center" wrapText="1"/>
    </xf>
    <xf numFmtId="1" fontId="91" fillId="25" borderId="454" xfId="69" applyNumberFormat="1" applyFont="1" applyFill="1" applyBorder="1" applyAlignment="1" applyProtection="1">
      <alignment horizontal="center" vertical="center" wrapText="1"/>
    </xf>
    <xf numFmtId="1" fontId="99" fillId="25" borderId="454" xfId="69" quotePrefix="1" applyNumberFormat="1" applyFont="1" applyFill="1" applyBorder="1" applyAlignment="1" applyProtection="1">
      <alignment horizontal="center" vertical="center"/>
    </xf>
    <xf numFmtId="0" fontId="99" fillId="25" borderId="454" xfId="58" applyFont="1" applyFill="1" applyBorder="1" applyAlignment="1">
      <alignment horizontal="center" vertical="center"/>
    </xf>
    <xf numFmtId="1" fontId="97" fillId="25" borderId="423" xfId="65" quotePrefix="1" applyNumberFormat="1" applyFont="1" applyFill="1" applyBorder="1" applyAlignment="1" applyProtection="1">
      <alignment horizontal="center" vertical="center" wrapText="1"/>
    </xf>
    <xf numFmtId="1" fontId="91" fillId="25" borderId="454" xfId="65" applyNumberFormat="1" applyFont="1" applyFill="1" applyBorder="1" applyAlignment="1" applyProtection="1">
      <alignment horizontal="center" vertical="center" wrapText="1"/>
    </xf>
    <xf numFmtId="0" fontId="35" fillId="60" borderId="384" xfId="65" applyFont="1" applyFill="1" applyBorder="1" applyAlignment="1" applyProtection="1">
      <alignment horizontal="center" vertical="center" wrapText="1"/>
    </xf>
    <xf numFmtId="0" fontId="67" fillId="60" borderId="384" xfId="65" applyFont="1" applyFill="1" applyBorder="1" applyAlignment="1" applyProtection="1">
      <alignment horizontal="center" wrapText="1"/>
    </xf>
    <xf numFmtId="166" fontId="25" fillId="65" borderId="237" xfId="0" applyNumberFormat="1" applyFont="1" applyFill="1" applyBorder="1" applyAlignment="1" applyProtection="1">
      <alignment vertical="center"/>
    </xf>
    <xf numFmtId="38" fontId="39" fillId="0" borderId="237" xfId="45" quotePrefix="1" applyNumberFormat="1" applyFont="1" applyFill="1" applyBorder="1" applyAlignment="1" applyProtection="1">
      <alignment vertical="center"/>
    </xf>
    <xf numFmtId="38" fontId="24" fillId="0" borderId="301" xfId="253" quotePrefix="1" applyNumberFormat="1" applyFont="1" applyFill="1" applyBorder="1" applyAlignment="1" applyProtection="1">
      <alignment vertical="center"/>
    </xf>
    <xf numFmtId="0" fontId="94" fillId="0" borderId="390" xfId="0" applyFont="1" applyBorder="1" applyProtection="1"/>
    <xf numFmtId="0" fontId="24" fillId="0" borderId="420" xfId="65" applyFont="1" applyFill="1" applyBorder="1" applyAlignment="1" applyProtection="1">
      <alignment horizontal="center" vertical="center"/>
    </xf>
    <xf numFmtId="0" fontId="24" fillId="0" borderId="0" xfId="0" applyFont="1" applyAlignment="1" applyProtection="1">
      <alignment horizontal="left"/>
    </xf>
    <xf numFmtId="0" fontId="77" fillId="0" borderId="0" xfId="0" applyFont="1" applyAlignment="1">
      <alignment horizontal="center" vertical="center"/>
    </xf>
    <xf numFmtId="1" fontId="77" fillId="0" borderId="432" xfId="0" applyNumberFormat="1" applyFont="1" applyBorder="1" applyAlignment="1">
      <alignment horizontal="center" vertical="center"/>
    </xf>
    <xf numFmtId="0" fontId="39" fillId="0" borderId="432" xfId="47850" applyFont="1" applyFill="1" applyBorder="1" applyAlignment="1">
      <alignment horizontal="left" vertical="center"/>
    </xf>
    <xf numFmtId="0" fontId="77" fillId="0" borderId="0" xfId="0" applyFont="1" applyAlignment="1">
      <alignment horizontal="left" vertical="center"/>
    </xf>
    <xf numFmtId="173" fontId="24" fillId="32" borderId="301" xfId="253" applyNumberFormat="1" applyFont="1" applyFill="1" applyBorder="1" applyAlignment="1" applyProtection="1">
      <alignment vertical="center"/>
    </xf>
    <xf numFmtId="6" fontId="24" fillId="32" borderId="301" xfId="65" applyNumberFormat="1" applyFont="1" applyFill="1" applyBorder="1" applyAlignment="1" applyProtection="1">
      <alignment vertical="center"/>
    </xf>
    <xf numFmtId="6" fontId="77" fillId="32" borderId="417" xfId="65" applyNumberFormat="1" applyFont="1" applyFill="1" applyBorder="1" applyAlignment="1" applyProtection="1">
      <alignment vertical="center"/>
    </xf>
    <xf numFmtId="3" fontId="77" fillId="32" borderId="417" xfId="28" applyNumberFormat="1" applyFont="1" applyFill="1" applyBorder="1" applyAlignment="1" applyProtection="1">
      <alignment vertical="center"/>
    </xf>
    <xf numFmtId="0" fontId="24" fillId="32" borderId="0" xfId="65" applyFill="1" applyProtection="1"/>
    <xf numFmtId="173" fontId="24" fillId="32" borderId="417" xfId="253" applyNumberFormat="1" applyFont="1" applyFill="1" applyBorder="1" applyAlignment="1" applyProtection="1">
      <alignment vertical="center"/>
    </xf>
    <xf numFmtId="38" fontId="24" fillId="32" borderId="301" xfId="253" applyNumberFormat="1" applyFont="1" applyFill="1" applyBorder="1" applyAlignment="1" applyProtection="1">
      <alignment vertical="center"/>
    </xf>
    <xf numFmtId="40" fontId="77" fillId="32" borderId="301" xfId="65" applyNumberFormat="1" applyFont="1" applyFill="1" applyBorder="1" applyAlignment="1" applyProtection="1">
      <alignment vertical="center"/>
    </xf>
    <xf numFmtId="6" fontId="77" fillId="32" borderId="301" xfId="65" applyNumberFormat="1" applyFont="1" applyFill="1" applyBorder="1" applyAlignment="1" applyProtection="1">
      <alignment vertical="center"/>
    </xf>
    <xf numFmtId="3" fontId="77" fillId="32" borderId="301" xfId="28" applyNumberFormat="1" applyFont="1" applyFill="1" applyBorder="1" applyAlignment="1" applyProtection="1">
      <alignment vertical="center"/>
    </xf>
    <xf numFmtId="38" fontId="24" fillId="35" borderId="299" xfId="253" applyNumberFormat="1" applyFont="1" applyFill="1" applyBorder="1" applyAlignment="1" applyProtection="1">
      <alignment vertical="center"/>
    </xf>
    <xf numFmtId="0" fontId="24" fillId="32" borderId="238" xfId="53" applyFont="1" applyFill="1" applyBorder="1" applyAlignment="1" applyProtection="1">
      <alignment horizontal="center" vertical="center"/>
    </xf>
    <xf numFmtId="0" fontId="24" fillId="32" borderId="257" xfId="53" applyFont="1" applyFill="1" applyBorder="1" applyAlignment="1" applyProtection="1">
      <alignment horizontal="center" vertical="center"/>
    </xf>
    <xf numFmtId="0" fontId="24" fillId="32" borderId="239" xfId="53" applyFont="1" applyFill="1" applyBorder="1" applyAlignment="1" applyProtection="1">
      <alignment vertical="center"/>
    </xf>
    <xf numFmtId="0" fontId="24" fillId="32" borderId="24" xfId="53" applyFont="1" applyFill="1" applyBorder="1" applyAlignment="1" applyProtection="1">
      <alignment horizontal="center" vertical="center"/>
    </xf>
    <xf numFmtId="0" fontId="24" fillId="32" borderId="319" xfId="53" applyFont="1" applyFill="1" applyBorder="1" applyAlignment="1" applyProtection="1">
      <alignment horizontal="center" vertical="center"/>
    </xf>
    <xf numFmtId="0" fontId="24" fillId="32" borderId="221" xfId="53" applyFont="1" applyFill="1" applyBorder="1" applyAlignment="1" applyProtection="1">
      <alignment vertical="center"/>
    </xf>
    <xf numFmtId="0" fontId="39" fillId="0" borderId="0" xfId="47850" applyFont="1" applyFill="1" applyBorder="1" applyAlignment="1">
      <alignment horizontal="left" vertical="center"/>
    </xf>
    <xf numFmtId="0" fontId="24" fillId="32" borderId="303" xfId="53" applyFont="1" applyFill="1" applyBorder="1" applyAlignment="1" applyProtection="1">
      <alignment horizontal="center" vertical="center"/>
    </xf>
    <xf numFmtId="0" fontId="24" fillId="32" borderId="292" xfId="53" applyFont="1" applyFill="1" applyBorder="1" applyAlignment="1" applyProtection="1">
      <alignment horizontal="center" vertical="center"/>
    </xf>
    <xf numFmtId="0" fontId="24" fillId="32" borderId="304" xfId="53" applyFont="1" applyFill="1" applyBorder="1" applyAlignment="1" applyProtection="1">
      <alignment vertical="center"/>
    </xf>
    <xf numFmtId="0" fontId="35" fillId="44" borderId="454" xfId="0" applyFont="1" applyFill="1" applyBorder="1" applyAlignment="1" applyProtection="1">
      <alignment horizontal="center" vertical="center" wrapText="1"/>
    </xf>
    <xf numFmtId="6" fontId="25" fillId="0" borderId="439" xfId="0" applyNumberFormat="1" applyFont="1" applyFill="1" applyBorder="1" applyAlignment="1" applyProtection="1">
      <alignment vertical="center"/>
    </xf>
    <xf numFmtId="6" fontId="24" fillId="0" borderId="397" xfId="0" quotePrefix="1" applyNumberFormat="1" applyFont="1" applyFill="1" applyBorder="1" applyAlignment="1" applyProtection="1">
      <alignment vertical="center"/>
    </xf>
    <xf numFmtId="6" fontId="24" fillId="0" borderId="237" xfId="0" quotePrefix="1" applyNumberFormat="1" applyFont="1" applyFill="1" applyBorder="1" applyAlignment="1" applyProtection="1">
      <alignment vertical="center"/>
    </xf>
    <xf numFmtId="0" fontId="24" fillId="0" borderId="0" xfId="65" applyFill="1" applyProtection="1"/>
    <xf numFmtId="0" fontId="30" fillId="25" borderId="455" xfId="28" quotePrefix="1" applyNumberFormat="1" applyFont="1" applyFill="1" applyBorder="1" applyAlignment="1" applyProtection="1">
      <alignment horizontal="center" vertical="center"/>
    </xf>
    <xf numFmtId="0" fontId="97" fillId="25" borderId="455" xfId="28" quotePrefix="1" applyNumberFormat="1" applyFont="1" applyFill="1" applyBorder="1" applyAlignment="1" applyProtection="1">
      <alignment horizontal="center" vertical="center"/>
    </xf>
    <xf numFmtId="1" fontId="97" fillId="25" borderId="455" xfId="28" quotePrefix="1" applyNumberFormat="1" applyFont="1" applyFill="1" applyBorder="1" applyAlignment="1" applyProtection="1">
      <alignment horizontal="center" vertical="center" wrapText="1"/>
    </xf>
    <xf numFmtId="6" fontId="77" fillId="32" borderId="237" xfId="65" applyNumberFormat="1" applyFont="1" applyFill="1" applyBorder="1" applyAlignment="1" applyProtection="1">
      <alignment vertical="center"/>
    </xf>
    <xf numFmtId="40" fontId="77" fillId="32" borderId="237" xfId="65" applyNumberFormat="1" applyFont="1" applyFill="1" applyBorder="1" applyAlignment="1" applyProtection="1">
      <alignment vertical="center"/>
    </xf>
    <xf numFmtId="3" fontId="77" fillId="32" borderId="237" xfId="28" applyNumberFormat="1" applyFont="1" applyFill="1" applyBorder="1" applyAlignment="1" applyProtection="1">
      <alignment vertical="center"/>
    </xf>
    <xf numFmtId="3" fontId="77" fillId="0" borderId="251" xfId="28" applyNumberFormat="1" applyFont="1" applyFill="1" applyBorder="1" applyAlignment="1" applyProtection="1">
      <alignment vertical="center"/>
    </xf>
    <xf numFmtId="38" fontId="39" fillId="0" borderId="237" xfId="45" applyNumberFormat="1" applyFont="1" applyFill="1" applyBorder="1" applyAlignment="1" applyProtection="1">
      <alignment vertical="center"/>
    </xf>
    <xf numFmtId="38" fontId="24" fillId="32" borderId="319" xfId="54" applyNumberFormat="1" applyFont="1" applyFill="1" applyBorder="1" applyAlignment="1" applyProtection="1">
      <alignment horizontal="right" vertical="center"/>
    </xf>
    <xf numFmtId="6" fontId="24" fillId="32" borderId="199" xfId="54" applyNumberFormat="1" applyFont="1" applyFill="1" applyBorder="1" applyAlignment="1" applyProtection="1">
      <alignment horizontal="right" vertical="center"/>
    </xf>
    <xf numFmtId="6" fontId="24" fillId="32" borderId="198" xfId="54" applyNumberFormat="1" applyFont="1" applyFill="1" applyBorder="1" applyAlignment="1" applyProtection="1">
      <alignment horizontal="right" vertical="center"/>
    </xf>
    <xf numFmtId="6" fontId="24" fillId="32" borderId="210" xfId="53" applyNumberFormat="1" applyFont="1" applyFill="1" applyBorder="1" applyAlignment="1" applyProtection="1">
      <alignment horizontal="right" vertical="center"/>
    </xf>
    <xf numFmtId="6" fontId="24" fillId="32" borderId="221" xfId="53" applyNumberFormat="1" applyFont="1" applyFill="1" applyBorder="1" applyAlignment="1" applyProtection="1">
      <alignment horizontal="right" vertical="center"/>
    </xf>
    <xf numFmtId="38" fontId="24" fillId="32" borderId="221" xfId="54" applyNumberFormat="1" applyFont="1" applyFill="1" applyBorder="1" applyAlignment="1" applyProtection="1">
      <alignment horizontal="right" vertical="center"/>
    </xf>
    <xf numFmtId="0" fontId="0" fillId="32" borderId="0" xfId="0" applyFill="1" applyAlignment="1" applyProtection="1">
      <alignment vertical="center"/>
    </xf>
    <xf numFmtId="38" fontId="24" fillId="32" borderId="257" xfId="54" applyNumberFormat="1" applyFont="1" applyFill="1" applyBorder="1" applyAlignment="1" applyProtection="1">
      <alignment horizontal="right" vertical="center"/>
    </xf>
    <xf numFmtId="6" fontId="24" fillId="32" borderId="240" xfId="54" applyNumberFormat="1" applyFont="1" applyFill="1" applyBorder="1" applyAlignment="1" applyProtection="1">
      <alignment horizontal="right" vertical="center"/>
    </xf>
    <xf numFmtId="6" fontId="24" fillId="32" borderId="237" xfId="54" applyNumberFormat="1" applyFont="1" applyFill="1" applyBorder="1" applyAlignment="1" applyProtection="1">
      <alignment horizontal="right" vertical="center"/>
    </xf>
    <xf numFmtId="6" fontId="24" fillId="32" borderId="257" xfId="53" applyNumberFormat="1" applyFont="1" applyFill="1" applyBorder="1" applyAlignment="1" applyProtection="1">
      <alignment horizontal="right" vertical="center"/>
    </xf>
    <xf numFmtId="6" fontId="24" fillId="32" borderId="239" xfId="53" applyNumberFormat="1" applyFont="1" applyFill="1" applyBorder="1" applyAlignment="1" applyProtection="1">
      <alignment horizontal="right" vertical="center"/>
    </xf>
    <xf numFmtId="38" fontId="24" fillId="32" borderId="239" xfId="54" applyNumberFormat="1" applyFont="1" applyFill="1" applyBorder="1" applyAlignment="1" applyProtection="1">
      <alignment horizontal="right" vertical="center"/>
    </xf>
    <xf numFmtId="0" fontId="38" fillId="0" borderId="421" xfId="65" applyFont="1" applyFill="1" applyBorder="1" applyAlignment="1" applyProtection="1">
      <alignment vertical="center"/>
    </xf>
    <xf numFmtId="6" fontId="127" fillId="0" borderId="0" xfId="0" applyNumberFormat="1" applyFont="1" applyFill="1" applyBorder="1" applyAlignment="1" applyProtection="1">
      <alignment horizontal="center" vertical="center" wrapText="1"/>
    </xf>
    <xf numFmtId="6" fontId="24" fillId="0" borderId="382" xfId="68" quotePrefix="1" applyNumberFormat="1" applyFont="1" applyFill="1" applyBorder="1" applyAlignment="1">
      <alignment horizontal="right" vertical="center"/>
    </xf>
    <xf numFmtId="6" fontId="24" fillId="0" borderId="281" xfId="68" quotePrefix="1" applyNumberFormat="1" applyFont="1" applyFill="1" applyBorder="1" applyAlignment="1">
      <alignment horizontal="right" vertical="center"/>
    </xf>
    <xf numFmtId="166" fontId="0" fillId="0" borderId="0" xfId="0" applyNumberFormat="1"/>
    <xf numFmtId="6" fontId="29" fillId="0" borderId="0" xfId="0" applyNumberFormat="1" applyFont="1"/>
    <xf numFmtId="166" fontId="29" fillId="0" borderId="0" xfId="0" applyNumberFormat="1" applyFont="1"/>
    <xf numFmtId="0" fontId="29" fillId="0" borderId="0" xfId="0" quotePrefix="1" applyFont="1" applyFill="1" applyBorder="1" applyAlignment="1" applyProtection="1">
      <alignment vertical="center"/>
    </xf>
    <xf numFmtId="165" fontId="0" fillId="0" borderId="0" xfId="28" applyNumberFormat="1" applyFont="1"/>
    <xf numFmtId="0" fontId="35" fillId="41" borderId="290" xfId="65" applyFont="1" applyFill="1" applyBorder="1" applyAlignment="1" applyProtection="1">
      <alignment horizontal="center" vertical="center" wrapText="1"/>
    </xf>
    <xf numFmtId="17" fontId="26" fillId="0" borderId="0" xfId="0" quotePrefix="1" applyNumberFormat="1" applyFont="1" applyFill="1" applyBorder="1" applyAlignment="1" applyProtection="1">
      <alignment vertical="center"/>
    </xf>
    <xf numFmtId="6" fontId="110" fillId="0" borderId="0" xfId="0" applyNumberFormat="1" applyFont="1" applyFill="1" applyBorder="1" applyAlignment="1" applyProtection="1">
      <alignment horizontal="left" vertical="center"/>
    </xf>
    <xf numFmtId="6" fontId="26" fillId="0" borderId="466" xfId="0" applyNumberFormat="1" applyFont="1" applyFill="1" applyBorder="1" applyAlignment="1" applyProtection="1">
      <alignment horizontal="right" vertical="center"/>
    </xf>
    <xf numFmtId="0" fontId="24" fillId="0" borderId="0" xfId="53" applyFont="1" applyFill="1" applyBorder="1" applyAlignment="1" applyProtection="1">
      <alignment horizontal="left" vertical="center"/>
    </xf>
    <xf numFmtId="6" fontId="26" fillId="31" borderId="466" xfId="0" applyNumberFormat="1" applyFont="1" applyFill="1" applyBorder="1" applyAlignment="1" applyProtection="1">
      <alignment horizontal="right" vertical="center"/>
    </xf>
    <xf numFmtId="38" fontId="24" fillId="36" borderId="417" xfId="253" applyNumberFormat="1" applyFont="1" applyFill="1" applyBorder="1" applyAlignment="1" applyProtection="1">
      <alignment vertical="center"/>
    </xf>
    <xf numFmtId="38" fontId="24" fillId="36" borderId="301" xfId="253" applyNumberFormat="1" applyFont="1" applyFill="1" applyBorder="1" applyAlignment="1" applyProtection="1">
      <alignment vertical="center"/>
    </xf>
    <xf numFmtId="6" fontId="26" fillId="0" borderId="466" xfId="31" applyNumberFormat="1" applyFont="1" applyFill="1" applyBorder="1" applyAlignment="1" applyProtection="1">
      <alignment vertical="center"/>
    </xf>
    <xf numFmtId="0" fontId="35" fillId="58" borderId="400" xfId="0" applyFont="1" applyFill="1" applyBorder="1" applyAlignment="1" applyProtection="1">
      <alignment horizontal="center" vertical="center" wrapText="1"/>
    </xf>
    <xf numFmtId="5" fontId="25" fillId="0" borderId="237" xfId="0" applyNumberFormat="1" applyFont="1" applyFill="1" applyBorder="1" applyAlignment="1" applyProtection="1">
      <alignment vertical="center"/>
    </xf>
    <xf numFmtId="0" fontId="132" fillId="0" borderId="459" xfId="0" applyFont="1" applyBorder="1"/>
    <xf numFmtId="0" fontId="0" fillId="0" borderId="30" xfId="0" applyBorder="1"/>
    <xf numFmtId="0" fontId="0" fillId="0" borderId="463" xfId="0" applyBorder="1"/>
    <xf numFmtId="0" fontId="0" fillId="0" borderId="464" xfId="0" applyBorder="1"/>
    <xf numFmtId="0" fontId="41" fillId="0" borderId="444" xfId="0" applyFont="1" applyBorder="1"/>
    <xf numFmtId="0" fontId="41" fillId="0" borderId="445" xfId="0" applyFont="1" applyBorder="1"/>
    <xf numFmtId="0" fontId="0" fillId="0" borderId="444" xfId="0" applyBorder="1"/>
    <xf numFmtId="0" fontId="0" fillId="0" borderId="445" xfId="0" applyBorder="1"/>
    <xf numFmtId="0" fontId="126" fillId="0" borderId="444" xfId="0" applyFont="1" applyBorder="1"/>
    <xf numFmtId="0" fontId="126" fillId="0" borderId="445" xfId="0" applyFont="1" applyBorder="1" applyAlignment="1">
      <alignment wrapText="1"/>
    </xf>
    <xf numFmtId="0" fontId="126" fillId="0" borderId="445" xfId="0" applyFont="1" applyBorder="1" applyAlignment="1">
      <alignment horizontal="center"/>
    </xf>
    <xf numFmtId="0" fontId="133" fillId="0" borderId="445" xfId="0" applyFont="1" applyBorder="1" applyAlignment="1">
      <alignment horizontal="left" wrapText="1"/>
    </xf>
    <xf numFmtId="0" fontId="133" fillId="0" borderId="445" xfId="0" applyFont="1" applyBorder="1" applyAlignment="1">
      <alignment horizontal="left"/>
    </xf>
    <xf numFmtId="0" fontId="126" fillId="0" borderId="445" xfId="0" applyFont="1" applyBorder="1"/>
    <xf numFmtId="0" fontId="133" fillId="0" borderId="445" xfId="0" applyFont="1" applyBorder="1"/>
    <xf numFmtId="0" fontId="134" fillId="0" borderId="445" xfId="0" applyFont="1" applyBorder="1"/>
    <xf numFmtId="0" fontId="24" fillId="0" borderId="445" xfId="0" applyFont="1" applyBorder="1"/>
    <xf numFmtId="0" fontId="0" fillId="0" borderId="465" xfId="0" applyBorder="1"/>
    <xf numFmtId="0" fontId="0" fillId="0" borderId="25" xfId="0" applyBorder="1"/>
    <xf numFmtId="0" fontId="135" fillId="0" borderId="0" xfId="0" applyFont="1"/>
    <xf numFmtId="0" fontId="24" fillId="0" borderId="231" xfId="0" applyFont="1" applyFill="1" applyBorder="1" applyAlignment="1" applyProtection="1">
      <alignment horizontal="left" vertical="center"/>
    </xf>
    <xf numFmtId="0" fontId="24" fillId="0" borderId="271" xfId="0" applyFont="1" applyFill="1" applyBorder="1" applyAlignment="1" applyProtection="1">
      <alignment horizontal="left" vertical="center"/>
    </xf>
    <xf numFmtId="0" fontId="24" fillId="0" borderId="415" xfId="0" applyFont="1" applyFill="1" applyBorder="1" applyAlignment="1" applyProtection="1">
      <alignment horizontal="left" vertical="center"/>
    </xf>
    <xf numFmtId="3" fontId="24" fillId="32" borderId="17" xfId="0" applyNumberFormat="1" applyFont="1" applyFill="1" applyBorder="1" applyAlignment="1" applyProtection="1">
      <alignment horizontal="right" vertical="center"/>
    </xf>
    <xf numFmtId="6" fontId="24" fillId="0" borderId="393" xfId="0" applyNumberFormat="1" applyFont="1" applyFill="1" applyBorder="1" applyAlignment="1" applyProtection="1">
      <alignment horizontal="right" vertical="center"/>
    </xf>
    <xf numFmtId="6" fontId="24" fillId="0" borderId="423" xfId="0" applyNumberFormat="1" applyFont="1" applyFill="1" applyBorder="1" applyAlignment="1" applyProtection="1">
      <alignment horizontal="right" vertical="center"/>
    </xf>
    <xf numFmtId="0" fontId="0" fillId="0" borderId="454" xfId="0" applyBorder="1" applyAlignment="1">
      <alignment horizontal="center"/>
    </xf>
    <xf numFmtId="0" fontId="0" fillId="0" borderId="454" xfId="0" applyBorder="1"/>
    <xf numFmtId="0" fontId="126" fillId="0" borderId="454" xfId="0" applyFont="1" applyBorder="1" applyAlignment="1">
      <alignment horizontal="center"/>
    </xf>
    <xf numFmtId="0" fontId="41" fillId="0" borderId="454" xfId="0" applyFont="1" applyBorder="1"/>
    <xf numFmtId="14" fontId="136" fillId="0" borderId="454" xfId="0" quotePrefix="1" applyNumberFormat="1" applyFont="1" applyBorder="1"/>
    <xf numFmtId="14" fontId="136" fillId="0" borderId="454" xfId="0" quotePrefix="1" applyNumberFormat="1" applyFont="1" applyBorder="1" applyAlignment="1">
      <alignment horizontal="center"/>
    </xf>
    <xf numFmtId="14" fontId="136" fillId="0" borderId="454" xfId="0" quotePrefix="1" applyNumberFormat="1" applyFont="1" applyBorder="1" applyAlignment="1">
      <alignment horizontal="left" wrapText="1"/>
    </xf>
    <xf numFmtId="14" fontId="136" fillId="0" borderId="454" xfId="0" quotePrefix="1" applyNumberFormat="1" applyFont="1" applyBorder="1" applyAlignment="1">
      <alignment horizontal="left"/>
    </xf>
    <xf numFmtId="14" fontId="136" fillId="0" borderId="454" xfId="0" quotePrefix="1" applyNumberFormat="1" applyFont="1" applyBorder="1" applyAlignment="1">
      <alignment wrapText="1"/>
    </xf>
    <xf numFmtId="0" fontId="41" fillId="0" borderId="454" xfId="0" applyFont="1" applyBorder="1" applyAlignment="1">
      <alignment wrapText="1"/>
    </xf>
    <xf numFmtId="14" fontId="136" fillId="0" borderId="454" xfId="0" quotePrefix="1" applyNumberFormat="1" applyFont="1" applyBorder="1" applyAlignment="1">
      <alignment horizontal="center" wrapText="1"/>
    </xf>
    <xf numFmtId="0" fontId="126" fillId="0" borderId="466" xfId="0" applyFont="1" applyBorder="1" applyAlignment="1">
      <alignment horizontal="center"/>
    </xf>
    <xf numFmtId="0" fontId="41" fillId="0" borderId="466" xfId="0" applyFont="1" applyBorder="1"/>
    <xf numFmtId="14" fontId="136" fillId="0" borderId="466" xfId="0" quotePrefix="1" applyNumberFormat="1" applyFont="1" applyBorder="1" applyAlignment="1">
      <alignment horizontal="center"/>
    </xf>
    <xf numFmtId="14" fontId="136" fillId="0" borderId="466" xfId="0" quotePrefix="1" applyNumberFormat="1" applyFont="1" applyBorder="1" applyAlignment="1">
      <alignment horizontal="left" wrapText="1"/>
    </xf>
    <xf numFmtId="0" fontId="126" fillId="0" borderId="467" xfId="0" applyFont="1" applyBorder="1" applyAlignment="1">
      <alignment horizontal="center"/>
    </xf>
    <xf numFmtId="0" fontId="41" fillId="0" borderId="467" xfId="0" applyFont="1" applyBorder="1"/>
    <xf numFmtId="14" fontId="136" fillId="0" borderId="467" xfId="0" quotePrefix="1" applyNumberFormat="1" applyFont="1" applyBorder="1"/>
    <xf numFmtId="14" fontId="136" fillId="0" borderId="467" xfId="0" quotePrefix="1" applyNumberFormat="1" applyFont="1" applyBorder="1" applyAlignment="1">
      <alignment horizontal="center"/>
    </xf>
    <xf numFmtId="0" fontId="126" fillId="0" borderId="423" xfId="0" applyFont="1" applyBorder="1" applyAlignment="1">
      <alignment horizontal="center"/>
    </xf>
    <xf numFmtId="0" fontId="41" fillId="0" borderId="423" xfId="0" applyFont="1" applyBorder="1" applyAlignment="1">
      <alignment wrapText="1"/>
    </xf>
    <xf numFmtId="14" fontId="136" fillId="0" borderId="423" xfId="0" quotePrefix="1" applyNumberFormat="1" applyFont="1" applyBorder="1"/>
    <xf numFmtId="14" fontId="136" fillId="0" borderId="423" xfId="0" quotePrefix="1" applyNumberFormat="1" applyFont="1" applyBorder="1" applyAlignment="1">
      <alignment horizontal="center"/>
    </xf>
    <xf numFmtId="14" fontId="136" fillId="0" borderId="423" xfId="0" quotePrefix="1" applyNumberFormat="1" applyFont="1" applyBorder="1" applyAlignment="1">
      <alignment horizontal="left" wrapText="1"/>
    </xf>
    <xf numFmtId="0" fontId="126" fillId="0" borderId="468" xfId="0" applyFont="1" applyBorder="1" applyAlignment="1">
      <alignment horizontal="center"/>
    </xf>
    <xf numFmtId="0" fontId="41" fillId="0" borderId="468" xfId="0" applyFont="1" applyBorder="1"/>
    <xf numFmtId="14" fontId="136" fillId="0" borderId="468" xfId="0" quotePrefix="1" applyNumberFormat="1" applyFont="1" applyBorder="1"/>
    <xf numFmtId="14" fontId="136" fillId="0" borderId="468" xfId="0" quotePrefix="1" applyNumberFormat="1" applyFont="1" applyBorder="1" applyAlignment="1">
      <alignment horizontal="center"/>
    </xf>
    <xf numFmtId="14" fontId="136" fillId="0" borderId="468" xfId="0" quotePrefix="1" applyNumberFormat="1" applyFont="1" applyBorder="1" applyAlignment="1">
      <alignment wrapText="1"/>
    </xf>
    <xf numFmtId="14" fontId="136" fillId="0" borderId="467" xfId="0" quotePrefix="1" applyNumberFormat="1" applyFont="1" applyBorder="1" applyAlignment="1">
      <alignment horizontal="left"/>
    </xf>
    <xf numFmtId="0" fontId="41" fillId="0" borderId="423" xfId="0" applyFont="1" applyBorder="1"/>
    <xf numFmtId="14" fontId="136" fillId="0" borderId="423" xfId="0" quotePrefix="1" applyNumberFormat="1" applyFont="1" applyBorder="1" applyAlignment="1">
      <alignment wrapText="1"/>
    </xf>
    <xf numFmtId="14" fontId="136" fillId="0" borderId="468" xfId="0" quotePrefix="1" applyNumberFormat="1" applyFont="1" applyBorder="1" applyAlignment="1">
      <alignment horizontal="left" wrapText="1"/>
    </xf>
    <xf numFmtId="14" fontId="136" fillId="0" borderId="468" xfId="0" quotePrefix="1" applyNumberFormat="1" applyFont="1" applyBorder="1" applyAlignment="1">
      <alignment horizontal="center" wrapText="1"/>
    </xf>
    <xf numFmtId="14" fontId="136" fillId="0" borderId="423" xfId="0" quotePrefix="1" applyNumberFormat="1" applyFont="1" applyBorder="1" applyAlignment="1">
      <alignment horizontal="center" wrapText="1"/>
    </xf>
    <xf numFmtId="0" fontId="119" fillId="0" borderId="463" xfId="0" applyFont="1" applyBorder="1" applyAlignment="1">
      <alignment horizontal="center"/>
    </xf>
    <xf numFmtId="0" fontId="119" fillId="0" borderId="464" xfId="0" applyFont="1" applyBorder="1" applyAlignment="1">
      <alignment horizontal="center"/>
    </xf>
    <xf numFmtId="0" fontId="119" fillId="0" borderId="459" xfId="0" applyFont="1" applyBorder="1"/>
    <xf numFmtId="0" fontId="137" fillId="0" borderId="30" xfId="0" applyFont="1" applyBorder="1"/>
    <xf numFmtId="0" fontId="138" fillId="0" borderId="459" xfId="0" applyFont="1" applyBorder="1"/>
    <xf numFmtId="14" fontId="136" fillId="0" borderId="454" xfId="0" quotePrefix="1" applyNumberFormat="1" applyFont="1" applyFill="1" applyBorder="1"/>
    <xf numFmtId="14" fontId="136" fillId="0" borderId="466" xfId="0" quotePrefix="1" applyNumberFormat="1" applyFont="1" applyFill="1" applyBorder="1"/>
    <xf numFmtId="0" fontId="78" fillId="34" borderId="454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left" vertical="center"/>
    </xf>
    <xf numFmtId="0" fontId="26" fillId="0" borderId="0" xfId="53" applyFont="1" applyFill="1" applyBorder="1" applyAlignment="1" applyProtection="1">
      <alignment horizontal="left" vertical="center"/>
    </xf>
    <xf numFmtId="49" fontId="45" fillId="30" borderId="387" xfId="53" applyNumberFormat="1" applyFont="1" applyFill="1" applyBorder="1" applyAlignment="1" applyProtection="1">
      <alignment horizontal="center" vertical="center"/>
    </xf>
    <xf numFmtId="49" fontId="45" fillId="30" borderId="399" xfId="53" applyNumberFormat="1" applyFont="1" applyFill="1" applyBorder="1" applyAlignment="1" applyProtection="1">
      <alignment horizontal="center" vertical="center"/>
    </xf>
    <xf numFmtId="49" fontId="45" fillId="30" borderId="386" xfId="53" applyNumberFormat="1" applyFont="1" applyFill="1" applyBorder="1" applyAlignment="1" applyProtection="1">
      <alignment horizontal="center" vertical="center"/>
    </xf>
    <xf numFmtId="49" fontId="35" fillId="34" borderId="400" xfId="53" applyNumberFormat="1" applyFont="1" applyFill="1" applyBorder="1" applyAlignment="1" applyProtection="1">
      <alignment horizontal="center" vertical="center" wrapText="1"/>
    </xf>
    <xf numFmtId="49" fontId="35" fillId="34" borderId="387" xfId="53" applyNumberFormat="1" applyFont="1" applyFill="1" applyBorder="1" applyAlignment="1" applyProtection="1">
      <alignment horizontal="center" vertical="center" wrapText="1"/>
    </xf>
    <xf numFmtId="49" fontId="35" fillId="30" borderId="387" xfId="53" applyNumberFormat="1" applyFont="1" applyFill="1" applyBorder="1" applyAlignment="1" applyProtection="1">
      <alignment horizontal="center" vertical="center" wrapText="1"/>
    </xf>
    <xf numFmtId="49" fontId="35" fillId="30" borderId="399" xfId="53" applyNumberFormat="1" applyFont="1" applyFill="1" applyBorder="1" applyAlignment="1" applyProtection="1">
      <alignment horizontal="center" vertical="center"/>
    </xf>
    <xf numFmtId="49" fontId="35" fillId="30" borderId="386" xfId="53" applyNumberFormat="1" applyFont="1" applyFill="1" applyBorder="1" applyAlignment="1" applyProtection="1">
      <alignment horizontal="center" vertical="center"/>
    </xf>
    <xf numFmtId="49" fontId="35" fillId="30" borderId="399" xfId="53" applyNumberFormat="1" applyFont="1" applyFill="1" applyBorder="1" applyAlignment="1" applyProtection="1">
      <alignment horizontal="center" vertical="center" wrapText="1"/>
    </xf>
    <xf numFmtId="49" fontId="35" fillId="30" borderId="386" xfId="53" applyNumberFormat="1" applyFont="1" applyFill="1" applyBorder="1" applyAlignment="1" applyProtection="1">
      <alignment horizontal="center" vertical="center" wrapText="1"/>
    </xf>
    <xf numFmtId="49" fontId="35" fillId="33" borderId="400" xfId="53" applyNumberFormat="1" applyFont="1" applyFill="1" applyBorder="1" applyAlignment="1" applyProtection="1">
      <alignment horizontal="center" vertical="center" wrapText="1"/>
    </xf>
    <xf numFmtId="49" fontId="35" fillId="34" borderId="388" xfId="53" applyNumberFormat="1" applyFont="1" applyFill="1" applyBorder="1" applyAlignment="1" applyProtection="1">
      <alignment horizontal="center" vertical="center" wrapText="1"/>
    </xf>
    <xf numFmtId="49" fontId="35" fillId="34" borderId="418" xfId="53" applyNumberFormat="1" applyFont="1" applyFill="1" applyBorder="1" applyAlignment="1" applyProtection="1">
      <alignment horizontal="center" vertical="center" wrapText="1"/>
    </xf>
    <xf numFmtId="0" fontId="24" fillId="0" borderId="231" xfId="0" applyFont="1" applyFill="1" applyBorder="1" applyAlignment="1" applyProtection="1">
      <alignment horizontal="left" vertical="center"/>
    </xf>
    <xf numFmtId="0" fontId="24" fillId="0" borderId="271" xfId="0" applyFont="1" applyFill="1" applyBorder="1" applyAlignment="1" applyProtection="1">
      <alignment horizontal="left" vertical="center"/>
    </xf>
    <xf numFmtId="0" fontId="83" fillId="38" borderId="263" xfId="0" applyFont="1" applyFill="1" applyBorder="1" applyAlignment="1" applyProtection="1">
      <alignment horizontal="center" vertical="center" wrapText="1"/>
    </xf>
    <xf numFmtId="0" fontId="67" fillId="38" borderId="263" xfId="0" applyFont="1" applyFill="1" applyBorder="1" applyAlignment="1" applyProtection="1">
      <alignment horizontal="center" vertical="center" wrapText="1"/>
    </xf>
    <xf numFmtId="49" fontId="45" fillId="30" borderId="387" xfId="53" applyNumberFormat="1" applyFont="1" applyFill="1" applyBorder="1" applyAlignment="1" applyProtection="1">
      <alignment horizontal="center" vertical="center" wrapText="1"/>
    </xf>
    <xf numFmtId="49" fontId="45" fillId="30" borderId="399" xfId="53" applyNumberFormat="1" applyFont="1" applyFill="1" applyBorder="1" applyAlignment="1" applyProtection="1">
      <alignment horizontal="center" vertical="center" wrapText="1"/>
    </xf>
    <xf numFmtId="49" fontId="45" fillId="30" borderId="386" xfId="53" applyNumberFormat="1" applyFont="1" applyFill="1" applyBorder="1" applyAlignment="1" applyProtection="1">
      <alignment horizontal="center" vertical="center" wrapText="1"/>
    </xf>
    <xf numFmtId="0" fontId="26" fillId="0" borderId="26" xfId="53" applyFont="1" applyFill="1" applyBorder="1" applyAlignment="1" applyProtection="1">
      <alignment horizontal="left" vertical="center"/>
    </xf>
    <xf numFmtId="0" fontId="26" fillId="0" borderId="276" xfId="53" applyFont="1" applyFill="1" applyBorder="1" applyAlignment="1" applyProtection="1">
      <alignment horizontal="left" vertical="center"/>
    </xf>
    <xf numFmtId="0" fontId="24" fillId="0" borderId="232" xfId="0" applyFont="1" applyFill="1" applyBorder="1" applyAlignment="1" applyProtection="1">
      <alignment horizontal="left" vertical="center"/>
    </xf>
    <xf numFmtId="0" fontId="24" fillId="0" borderId="272" xfId="0" applyFont="1" applyFill="1" applyBorder="1" applyAlignment="1" applyProtection="1">
      <alignment horizontal="left" vertical="center"/>
    </xf>
    <xf numFmtId="0" fontId="26" fillId="0" borderId="26" xfId="53" applyFont="1" applyFill="1" applyBorder="1" applyAlignment="1" applyProtection="1">
      <alignment horizontal="left"/>
    </xf>
    <xf numFmtId="0" fontId="26" fillId="0" borderId="276" xfId="53" applyFont="1" applyFill="1" applyBorder="1" applyAlignment="1" applyProtection="1">
      <alignment horizontal="left"/>
    </xf>
    <xf numFmtId="0" fontId="26" fillId="0" borderId="372" xfId="0" applyFont="1" applyFill="1" applyBorder="1" applyAlignment="1" applyProtection="1">
      <alignment horizontal="left" vertical="center"/>
    </xf>
    <xf numFmtId="0" fontId="26" fillId="0" borderId="332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left" vertical="center"/>
    </xf>
    <xf numFmtId="0" fontId="24" fillId="0" borderId="234" xfId="0" applyFont="1" applyFill="1" applyBorder="1" applyAlignment="1" applyProtection="1">
      <alignment horizontal="left" vertical="center"/>
    </xf>
    <xf numFmtId="0" fontId="24" fillId="0" borderId="270" xfId="0" applyFont="1" applyFill="1" applyBorder="1" applyAlignment="1" applyProtection="1">
      <alignment horizontal="left" vertical="center"/>
    </xf>
    <xf numFmtId="0" fontId="26" fillId="0" borderId="355" xfId="53" applyFont="1" applyFill="1" applyBorder="1" applyAlignment="1" applyProtection="1">
      <alignment horizontal="left" vertical="center"/>
    </xf>
    <xf numFmtId="0" fontId="26" fillId="0" borderId="354" xfId="53" applyFont="1" applyFill="1" applyBorder="1" applyAlignment="1" applyProtection="1">
      <alignment horizontal="left" vertical="center"/>
    </xf>
    <xf numFmtId="49" fontId="35" fillId="44" borderId="400" xfId="53" applyNumberFormat="1" applyFont="1" applyFill="1" applyBorder="1" applyAlignment="1" applyProtection="1">
      <alignment horizontal="center" vertical="center" wrapText="1"/>
    </xf>
    <xf numFmtId="0" fontId="35" fillId="33" borderId="400" xfId="253" applyFont="1" applyFill="1" applyBorder="1" applyAlignment="1" applyProtection="1">
      <alignment horizontal="center" vertical="center" wrapText="1"/>
    </xf>
    <xf numFmtId="49" fontId="35" fillId="38" borderId="417" xfId="53" applyNumberFormat="1" applyFont="1" applyFill="1" applyBorder="1" applyAlignment="1" applyProtection="1">
      <alignment horizontal="center" vertical="center" wrapText="1"/>
    </xf>
    <xf numFmtId="49" fontId="35" fillId="30" borderId="400" xfId="53" applyNumberFormat="1" applyFont="1" applyFill="1" applyBorder="1" applyAlignment="1" applyProtection="1">
      <alignment horizontal="center" vertical="center"/>
    </xf>
    <xf numFmtId="49" fontId="35" fillId="30" borderId="400" xfId="53" applyNumberFormat="1" applyFont="1" applyFill="1" applyBorder="1" applyAlignment="1" applyProtection="1">
      <alignment horizontal="center" vertical="center" wrapText="1"/>
    </xf>
    <xf numFmtId="49" fontId="45" fillId="32" borderId="400" xfId="53" applyNumberFormat="1" applyFont="1" applyFill="1" applyBorder="1" applyAlignment="1" applyProtection="1">
      <alignment horizontal="center" vertical="center"/>
    </xf>
    <xf numFmtId="10" fontId="45" fillId="32" borderId="400" xfId="48" applyNumberFormat="1" applyFont="1" applyFill="1" applyBorder="1" applyAlignment="1" applyProtection="1">
      <alignment horizontal="center" vertical="center" wrapText="1"/>
    </xf>
    <xf numFmtId="49" fontId="35" fillId="53" borderId="400" xfId="53" applyNumberFormat="1" applyFont="1" applyFill="1" applyBorder="1" applyAlignment="1" applyProtection="1">
      <alignment horizontal="center" vertical="center" wrapText="1"/>
    </xf>
    <xf numFmtId="49" fontId="74" fillId="53" borderId="400" xfId="53" applyNumberFormat="1" applyFont="1" applyFill="1" applyBorder="1" applyAlignment="1" applyProtection="1">
      <alignment horizontal="center" vertical="center" wrapText="1"/>
    </xf>
    <xf numFmtId="49" fontId="35" fillId="44" borderId="388" xfId="53" applyNumberFormat="1" applyFont="1" applyFill="1" applyBorder="1" applyAlignment="1" applyProtection="1">
      <alignment horizontal="center" vertical="center" wrapText="1"/>
    </xf>
    <xf numFmtId="49" fontId="35" fillId="44" borderId="418" xfId="53" applyNumberFormat="1" applyFont="1" applyFill="1" applyBorder="1" applyAlignment="1" applyProtection="1">
      <alignment horizontal="center" vertical="center" wrapText="1"/>
    </xf>
    <xf numFmtId="49" fontId="35" fillId="44" borderId="384" xfId="53" applyNumberFormat="1" applyFont="1" applyFill="1" applyBorder="1" applyAlignment="1" applyProtection="1">
      <alignment horizontal="center" vertical="center" wrapText="1"/>
    </xf>
    <xf numFmtId="49" fontId="35" fillId="34" borderId="384" xfId="53" applyNumberFormat="1" applyFont="1" applyFill="1" applyBorder="1" applyAlignment="1" applyProtection="1">
      <alignment horizontal="center" vertical="center" wrapText="1"/>
    </xf>
    <xf numFmtId="49" fontId="35" fillId="44" borderId="290" xfId="53" applyNumberFormat="1" applyFont="1" applyFill="1" applyBorder="1" applyAlignment="1" applyProtection="1">
      <alignment horizontal="center" vertical="center" wrapText="1"/>
    </xf>
    <xf numFmtId="49" fontId="35" fillId="34" borderId="290" xfId="53" applyNumberFormat="1" applyFont="1" applyFill="1" applyBorder="1" applyAlignment="1" applyProtection="1">
      <alignment horizontal="center" vertical="center" wrapText="1"/>
    </xf>
    <xf numFmtId="49" fontId="35" fillId="38" borderId="263" xfId="53" applyNumberFormat="1" applyFont="1" applyFill="1" applyBorder="1" applyAlignment="1" applyProtection="1">
      <alignment horizontal="center" vertical="center" wrapText="1"/>
    </xf>
    <xf numFmtId="0" fontId="83" fillId="38" borderId="290" xfId="0" applyFont="1" applyFill="1" applyBorder="1" applyAlignment="1" applyProtection="1">
      <alignment horizontal="center" vertical="center" wrapText="1"/>
    </xf>
    <xf numFmtId="0" fontId="67" fillId="38" borderId="290" xfId="0" applyFont="1" applyFill="1" applyBorder="1" applyAlignment="1" applyProtection="1">
      <alignment horizontal="center" vertical="center" wrapText="1"/>
    </xf>
    <xf numFmtId="49" fontId="35" fillId="30" borderId="290" xfId="53" applyNumberFormat="1" applyFont="1" applyFill="1" applyBorder="1" applyAlignment="1" applyProtection="1">
      <alignment horizontal="center" vertical="center" wrapText="1"/>
    </xf>
    <xf numFmtId="49" fontId="35" fillId="33" borderId="290" xfId="53" applyNumberFormat="1" applyFont="1" applyFill="1" applyBorder="1" applyAlignment="1" applyProtection="1">
      <alignment horizontal="center" vertical="center" wrapText="1"/>
    </xf>
    <xf numFmtId="49" fontId="35" fillId="45" borderId="290" xfId="53" applyNumberFormat="1" applyFont="1" applyFill="1" applyBorder="1" applyAlignment="1" applyProtection="1">
      <alignment horizontal="center" vertical="center" wrapText="1"/>
    </xf>
    <xf numFmtId="49" fontId="35" fillId="34" borderId="377" xfId="53" applyNumberFormat="1" applyFont="1" applyFill="1" applyBorder="1" applyAlignment="1" applyProtection="1">
      <alignment horizontal="center" vertical="center" wrapText="1"/>
    </xf>
    <xf numFmtId="49" fontId="35" fillId="34" borderId="323" xfId="53" applyNumberFormat="1" applyFont="1" applyFill="1" applyBorder="1" applyAlignment="1" applyProtection="1">
      <alignment horizontal="center" vertical="center" wrapText="1"/>
    </xf>
    <xf numFmtId="0" fontId="35" fillId="33" borderId="290" xfId="253" applyFont="1" applyFill="1" applyBorder="1" applyAlignment="1" applyProtection="1">
      <alignment horizontal="center" vertical="center" wrapText="1"/>
    </xf>
    <xf numFmtId="0" fontId="35" fillId="45" borderId="366" xfId="0" applyFont="1" applyFill="1" applyBorder="1" applyAlignment="1" applyProtection="1">
      <alignment horizontal="center" vertical="center" wrapText="1"/>
    </xf>
    <xf numFmtId="0" fontId="35" fillId="45" borderId="403" xfId="0" applyFont="1" applyFill="1" applyBorder="1" applyAlignment="1" applyProtection="1">
      <alignment horizontal="center" vertical="center" wrapText="1"/>
    </xf>
    <xf numFmtId="0" fontId="35" fillId="45" borderId="367" xfId="0" applyFont="1" applyFill="1" applyBorder="1" applyAlignment="1" applyProtection="1">
      <alignment horizontal="center" vertical="center" wrapText="1"/>
    </xf>
    <xf numFmtId="0" fontId="35" fillId="45" borderId="398" xfId="0" applyFont="1" applyFill="1" applyBorder="1" applyAlignment="1" applyProtection="1">
      <alignment horizontal="center" vertical="center" wrapText="1"/>
    </xf>
    <xf numFmtId="49" fontId="35" fillId="30" borderId="265" xfId="53" applyNumberFormat="1" applyFont="1" applyFill="1" applyBorder="1" applyAlignment="1" applyProtection="1">
      <alignment horizontal="center" vertical="center" wrapText="1"/>
    </xf>
    <xf numFmtId="49" fontId="35" fillId="30" borderId="266" xfId="53" applyNumberFormat="1" applyFont="1" applyFill="1" applyBorder="1" applyAlignment="1" applyProtection="1">
      <alignment horizontal="center" vertical="center" wrapText="1"/>
    </xf>
    <xf numFmtId="49" fontId="35" fillId="30" borderId="286" xfId="53" applyNumberFormat="1" applyFont="1" applyFill="1" applyBorder="1" applyAlignment="1" applyProtection="1">
      <alignment horizontal="center" vertical="center" wrapText="1"/>
    </xf>
    <xf numFmtId="49" fontId="35" fillId="30" borderId="288" xfId="53" applyNumberFormat="1" applyFont="1" applyFill="1" applyBorder="1" applyAlignment="1" applyProtection="1">
      <alignment horizontal="center" vertical="center" wrapText="1"/>
    </xf>
    <xf numFmtId="49" fontId="35" fillId="30" borderId="287" xfId="53" applyNumberFormat="1" applyFont="1" applyFill="1" applyBorder="1" applyAlignment="1" applyProtection="1">
      <alignment horizontal="center" vertical="center" wrapText="1"/>
    </xf>
    <xf numFmtId="49" fontId="35" fillId="34" borderId="263" xfId="53" applyNumberFormat="1" applyFont="1" applyFill="1" applyBorder="1" applyAlignment="1" applyProtection="1">
      <alignment horizontal="center" vertical="center" wrapText="1"/>
    </xf>
    <xf numFmtId="0" fontId="98" fillId="0" borderId="0" xfId="0" applyFont="1" applyFill="1" applyBorder="1" applyAlignment="1" applyProtection="1">
      <alignment horizontal="center" vertical="center" wrapText="1"/>
    </xf>
    <xf numFmtId="0" fontId="34" fillId="0" borderId="260" xfId="0" applyFont="1" applyBorder="1" applyAlignment="1" applyProtection="1">
      <alignment horizontal="center" vertical="center"/>
    </xf>
    <xf numFmtId="0" fontId="78" fillId="34" borderId="400" xfId="0" applyFont="1" applyFill="1" applyBorder="1" applyAlignment="1" applyProtection="1">
      <alignment horizontal="center" vertical="center" wrapText="1"/>
    </xf>
    <xf numFmtId="0" fontId="78" fillId="39" borderId="424" xfId="0" applyFont="1" applyFill="1" applyBorder="1" applyAlignment="1" applyProtection="1">
      <alignment horizontal="center" vertical="center" wrapText="1"/>
    </xf>
    <xf numFmtId="0" fontId="78" fillId="39" borderId="399" xfId="0" applyFont="1" applyFill="1" applyBorder="1" applyAlignment="1" applyProtection="1">
      <alignment horizontal="center" vertical="center" wrapText="1"/>
    </xf>
    <xf numFmtId="0" fontId="0" fillId="0" borderId="422" xfId="0" applyBorder="1" applyAlignment="1">
      <alignment horizontal="center" vertical="center" wrapText="1"/>
    </xf>
    <xf numFmtId="0" fontId="78" fillId="33" borderId="400" xfId="0" applyFont="1" applyFill="1" applyBorder="1" applyAlignment="1" applyProtection="1">
      <alignment horizontal="center" vertical="center" wrapText="1"/>
    </xf>
    <xf numFmtId="1" fontId="26" fillId="25" borderId="433" xfId="0" applyNumberFormat="1" applyFont="1" applyFill="1" applyBorder="1" applyAlignment="1" applyProtection="1">
      <alignment horizontal="center" vertical="center"/>
    </xf>
    <xf numFmtId="1" fontId="26" fillId="25" borderId="434" xfId="0" applyNumberFormat="1" applyFont="1" applyFill="1" applyBorder="1" applyAlignment="1" applyProtection="1">
      <alignment horizontal="center" vertical="center"/>
    </xf>
    <xf numFmtId="1" fontId="26" fillId="25" borderId="369" xfId="0" applyNumberFormat="1" applyFont="1" applyFill="1" applyBorder="1" applyAlignment="1" applyProtection="1">
      <alignment horizontal="center" vertical="center" wrapText="1"/>
    </xf>
    <xf numFmtId="1" fontId="26" fillId="25" borderId="22" xfId="0" applyNumberFormat="1" applyFont="1" applyFill="1" applyBorder="1" applyAlignment="1" applyProtection="1">
      <alignment horizontal="center" vertical="center" wrapText="1"/>
    </xf>
    <xf numFmtId="0" fontId="78" fillId="30" borderId="400" xfId="0" applyFont="1" applyFill="1" applyBorder="1" applyAlignment="1" applyProtection="1">
      <alignment horizontal="center" vertical="center"/>
    </xf>
    <xf numFmtId="0" fontId="81" fillId="38" borderId="400" xfId="0" applyFont="1" applyFill="1" applyBorder="1" applyAlignment="1" applyProtection="1">
      <alignment horizontal="center" vertical="center" wrapText="1"/>
    </xf>
    <xf numFmtId="0" fontId="78" fillId="30" borderId="436" xfId="0" applyFont="1" applyFill="1" applyBorder="1" applyAlignment="1" applyProtection="1">
      <alignment horizontal="center" vertical="center"/>
    </xf>
    <xf numFmtId="0" fontId="78" fillId="30" borderId="438" xfId="0" applyFont="1" applyFill="1" applyBorder="1" applyAlignment="1" applyProtection="1">
      <alignment horizontal="center" vertical="center"/>
    </xf>
    <xf numFmtId="0" fontId="78" fillId="30" borderId="437" xfId="0" applyFont="1" applyFill="1" applyBorder="1" applyAlignment="1" applyProtection="1">
      <alignment horizontal="center" vertical="center"/>
    </xf>
    <xf numFmtId="0" fontId="78" fillId="30" borderId="455" xfId="0" applyFont="1" applyFill="1" applyBorder="1" applyAlignment="1" applyProtection="1">
      <alignment horizontal="center" vertical="center"/>
    </xf>
    <xf numFmtId="0" fontId="78" fillId="30" borderId="456" xfId="0" applyFont="1" applyFill="1" applyBorder="1" applyAlignment="1" applyProtection="1">
      <alignment horizontal="center" vertical="center"/>
    </xf>
    <xf numFmtId="0" fontId="78" fillId="30" borderId="457" xfId="0" applyFont="1" applyFill="1" applyBorder="1" applyAlignment="1" applyProtection="1">
      <alignment horizontal="center" vertical="center"/>
    </xf>
    <xf numFmtId="1" fontId="26" fillId="25" borderId="435" xfId="0" applyNumberFormat="1" applyFont="1" applyFill="1" applyBorder="1" applyAlignment="1" applyProtection="1">
      <alignment horizontal="center" vertical="center" wrapText="1"/>
    </xf>
    <xf numFmtId="1" fontId="26" fillId="25" borderId="398" xfId="0" applyNumberFormat="1" applyFont="1" applyFill="1" applyBorder="1" applyAlignment="1" applyProtection="1">
      <alignment horizontal="center" vertical="center" wrapText="1"/>
    </xf>
    <xf numFmtId="0" fontId="35" fillId="33" borderId="290" xfId="0" applyFont="1" applyFill="1" applyBorder="1" applyAlignment="1" applyProtection="1">
      <alignment horizontal="center" vertical="center" wrapText="1"/>
    </xf>
    <xf numFmtId="0" fontId="45" fillId="24" borderId="290" xfId="0" applyFont="1" applyFill="1" applyBorder="1" applyAlignment="1" applyProtection="1">
      <alignment horizontal="center" vertical="center" wrapText="1"/>
    </xf>
    <xf numFmtId="0" fontId="78" fillId="34" borderId="290" xfId="0" applyFont="1" applyFill="1" applyBorder="1" applyAlignment="1" applyProtection="1">
      <alignment horizontal="center" vertical="center" wrapText="1"/>
    </xf>
    <xf numFmtId="49" fontId="35" fillId="32" borderId="436" xfId="53" applyNumberFormat="1" applyFont="1" applyFill="1" applyBorder="1" applyAlignment="1" applyProtection="1">
      <alignment horizontal="center" vertical="center"/>
    </xf>
    <xf numFmtId="49" fontId="35" fillId="32" borderId="438" xfId="53" applyNumberFormat="1" applyFont="1" applyFill="1" applyBorder="1" applyAlignment="1" applyProtection="1">
      <alignment horizontal="center" vertical="center"/>
    </xf>
    <xf numFmtId="49" fontId="35" fillId="32" borderId="437" xfId="53" applyNumberFormat="1" applyFont="1" applyFill="1" applyBorder="1" applyAlignment="1" applyProtection="1">
      <alignment horizontal="center" vertical="center"/>
    </xf>
    <xf numFmtId="49" fontId="35" fillId="32" borderId="455" xfId="53" applyNumberFormat="1" applyFont="1" applyFill="1" applyBorder="1" applyAlignment="1" applyProtection="1">
      <alignment horizontal="center" vertical="center"/>
    </xf>
    <xf numFmtId="49" fontId="35" fillId="32" borderId="456" xfId="53" applyNumberFormat="1" applyFont="1" applyFill="1" applyBorder="1" applyAlignment="1" applyProtection="1">
      <alignment horizontal="center" vertical="center"/>
    </xf>
    <xf numFmtId="49" fontId="35" fillId="32" borderId="457" xfId="53" applyNumberFormat="1" applyFont="1" applyFill="1" applyBorder="1" applyAlignment="1" applyProtection="1">
      <alignment horizontal="center" vertical="center"/>
    </xf>
    <xf numFmtId="49" fontId="74" fillId="32" borderId="400" xfId="53" applyNumberFormat="1" applyFont="1" applyFill="1" applyBorder="1" applyAlignment="1" applyProtection="1">
      <alignment horizontal="center" vertical="center"/>
      <protection locked="0"/>
    </xf>
    <xf numFmtId="49" fontId="74" fillId="32" borderId="454" xfId="53" applyNumberFormat="1" applyFont="1" applyFill="1" applyBorder="1" applyAlignment="1" applyProtection="1">
      <alignment horizontal="center" vertical="center"/>
      <protection locked="0"/>
    </xf>
    <xf numFmtId="49" fontId="35" fillId="32" borderId="455" xfId="53" applyNumberFormat="1" applyFont="1" applyFill="1" applyBorder="1" applyAlignment="1" applyProtection="1">
      <alignment horizontal="center" vertical="center" wrapText="1"/>
    </xf>
    <xf numFmtId="49" fontId="35" fillId="32" borderId="456" xfId="53" applyNumberFormat="1" applyFont="1" applyFill="1" applyBorder="1" applyAlignment="1" applyProtection="1">
      <alignment horizontal="center" vertical="center" wrapText="1"/>
    </xf>
    <xf numFmtId="49" fontId="35" fillId="32" borderId="457" xfId="53" applyNumberFormat="1" applyFont="1" applyFill="1" applyBorder="1" applyAlignment="1" applyProtection="1">
      <alignment horizontal="center" vertical="center" wrapText="1"/>
    </xf>
    <xf numFmtId="0" fontId="35" fillId="34" borderId="290" xfId="0" applyFont="1" applyFill="1" applyBorder="1" applyAlignment="1" applyProtection="1">
      <alignment horizontal="center" vertical="center" wrapText="1"/>
    </xf>
    <xf numFmtId="0" fontId="78" fillId="44" borderId="290" xfId="0" applyFont="1" applyFill="1" applyBorder="1" applyAlignment="1" applyProtection="1">
      <alignment horizontal="center" vertical="center" wrapText="1"/>
      <protection locked="0"/>
    </xf>
    <xf numFmtId="49" fontId="35" fillId="32" borderId="400" xfId="53" applyNumberFormat="1" applyFont="1" applyFill="1" applyBorder="1" applyAlignment="1" applyProtection="1">
      <alignment horizontal="center" vertical="center"/>
    </xf>
    <xf numFmtId="49" fontId="35" fillId="32" borderId="400" xfId="53" applyNumberFormat="1" applyFont="1" applyFill="1" applyBorder="1" applyAlignment="1" applyProtection="1">
      <alignment horizontal="center" vertical="center" wrapText="1"/>
    </xf>
    <xf numFmtId="0" fontId="35" fillId="44" borderId="368" xfId="0" applyFont="1" applyFill="1" applyBorder="1" applyAlignment="1" applyProtection="1">
      <alignment horizontal="center" vertical="center" wrapText="1"/>
      <protection locked="0"/>
    </xf>
    <xf numFmtId="0" fontId="35" fillId="24" borderId="342" xfId="0" applyFont="1" applyFill="1" applyBorder="1" applyAlignment="1" applyProtection="1">
      <alignment horizontal="center" vertical="center" wrapText="1"/>
    </xf>
    <xf numFmtId="0" fontId="35" fillId="24" borderId="323" xfId="0" applyFont="1" applyFill="1" applyBorder="1" applyAlignment="1" applyProtection="1">
      <alignment horizontal="center" vertical="center" wrapText="1"/>
    </xf>
    <xf numFmtId="0" fontId="35" fillId="24" borderId="290" xfId="0" applyFont="1" applyFill="1" applyBorder="1" applyAlignment="1" applyProtection="1">
      <alignment horizontal="center" vertical="center" wrapText="1"/>
    </xf>
    <xf numFmtId="9" fontId="30" fillId="26" borderId="387" xfId="48" applyFont="1" applyFill="1" applyBorder="1" applyAlignment="1" applyProtection="1">
      <alignment horizontal="center" vertical="center"/>
    </xf>
    <xf numFmtId="9" fontId="30" fillId="26" borderId="386" xfId="48" applyFont="1" applyFill="1" applyBorder="1" applyAlignment="1" applyProtection="1">
      <alignment horizontal="center" vertical="center"/>
    </xf>
    <xf numFmtId="9" fontId="30" fillId="26" borderId="387" xfId="0" applyNumberFormat="1" applyFont="1" applyFill="1" applyBorder="1" applyAlignment="1" applyProtection="1">
      <alignment horizontal="center" vertical="center"/>
    </xf>
    <xf numFmtId="9" fontId="30" fillId="26" borderId="386" xfId="0" applyNumberFormat="1" applyFont="1" applyFill="1" applyBorder="1" applyAlignment="1" applyProtection="1">
      <alignment horizontal="center" vertical="center"/>
    </xf>
    <xf numFmtId="0" fontId="35" fillId="24" borderId="388" xfId="0" applyFont="1" applyFill="1" applyBorder="1" applyAlignment="1" applyProtection="1">
      <alignment horizontal="center" vertical="center" wrapText="1"/>
    </xf>
    <xf numFmtId="0" fontId="78" fillId="26" borderId="290" xfId="0" applyFont="1" applyFill="1" applyBorder="1" applyAlignment="1" applyProtection="1">
      <alignment horizontal="center" vertical="center" wrapText="1"/>
    </xf>
    <xf numFmtId="0" fontId="35" fillId="24" borderId="347" xfId="0" applyFont="1" applyFill="1" applyBorder="1" applyAlignment="1" applyProtection="1">
      <alignment horizontal="center" vertical="center" wrapText="1"/>
    </xf>
    <xf numFmtId="0" fontId="35" fillId="52" borderId="290" xfId="0" applyFont="1" applyFill="1" applyBorder="1" applyAlignment="1" applyProtection="1">
      <alignment horizontal="center" vertical="center" wrapText="1"/>
    </xf>
    <xf numFmtId="0" fontId="78" fillId="26" borderId="323" xfId="0" applyFont="1" applyFill="1" applyBorder="1" applyAlignment="1" applyProtection="1">
      <alignment horizontal="center" vertical="center" wrapText="1"/>
    </xf>
    <xf numFmtId="0" fontId="78" fillId="26" borderId="347" xfId="0" applyFont="1" applyFill="1" applyBorder="1" applyAlignment="1" applyProtection="1">
      <alignment horizontal="center" vertical="center" wrapText="1"/>
    </xf>
    <xf numFmtId="0" fontId="35" fillId="28" borderId="323" xfId="0" applyFont="1" applyFill="1" applyBorder="1" applyAlignment="1" applyProtection="1">
      <alignment horizontal="center" vertical="center" wrapText="1"/>
    </xf>
    <xf numFmtId="0" fontId="35" fillId="28" borderId="347" xfId="0" applyFont="1" applyFill="1" applyBorder="1" applyAlignment="1" applyProtection="1">
      <alignment horizontal="center" vertical="center" wrapText="1"/>
    </xf>
    <xf numFmtId="0" fontId="35" fillId="24" borderId="201" xfId="0" applyFont="1" applyFill="1" applyBorder="1" applyAlignment="1" applyProtection="1">
      <alignment horizontal="center" vertical="center" wrapText="1"/>
    </xf>
    <xf numFmtId="0" fontId="45" fillId="24" borderId="295" xfId="0" applyFont="1" applyFill="1" applyBorder="1" applyAlignment="1" applyProtection="1">
      <alignment horizontal="center" vertical="center" wrapText="1"/>
    </xf>
    <xf numFmtId="0" fontId="45" fillId="24" borderId="285" xfId="0" applyFont="1" applyFill="1" applyBorder="1" applyAlignment="1" applyProtection="1">
      <alignment horizontal="center" vertical="center" wrapText="1"/>
    </xf>
    <xf numFmtId="0" fontId="45" fillId="24" borderId="40" xfId="0" applyFont="1" applyFill="1" applyBorder="1" applyAlignment="1" applyProtection="1">
      <alignment horizontal="center" vertical="center" wrapText="1"/>
    </xf>
    <xf numFmtId="0" fontId="45" fillId="24" borderId="22" xfId="0" applyFont="1" applyFill="1" applyBorder="1" applyAlignment="1" applyProtection="1">
      <alignment horizontal="center" vertical="center" wrapText="1"/>
    </xf>
    <xf numFmtId="0" fontId="45" fillId="24" borderId="309" xfId="0" applyFont="1" applyFill="1" applyBorder="1" applyAlignment="1" applyProtection="1">
      <alignment horizontal="center" vertical="center" wrapText="1"/>
    </xf>
    <xf numFmtId="0" fontId="45" fillId="24" borderId="293" xfId="0" applyFont="1" applyFill="1" applyBorder="1" applyAlignment="1" applyProtection="1">
      <alignment horizontal="center" vertical="center" wrapText="1"/>
    </xf>
    <xf numFmtId="0" fontId="78" fillId="26" borderId="349" xfId="0" applyFont="1" applyFill="1" applyBorder="1" applyAlignment="1" applyProtection="1">
      <alignment horizontal="center" vertical="center" wrapText="1"/>
    </xf>
    <xf numFmtId="0" fontId="78" fillId="26" borderId="201" xfId="0" applyFont="1" applyFill="1" applyBorder="1" applyAlignment="1" applyProtection="1">
      <alignment horizontal="center" vertical="center" wrapText="1"/>
    </xf>
    <xf numFmtId="0" fontId="35" fillId="28" borderId="290" xfId="0" applyFont="1" applyFill="1" applyBorder="1" applyAlignment="1" applyProtection="1">
      <alignment horizontal="center" vertical="center" wrapText="1"/>
    </xf>
    <xf numFmtId="0" fontId="35" fillId="30" borderId="291" xfId="0" applyFont="1" applyFill="1" applyBorder="1" applyAlignment="1" applyProtection="1">
      <alignment horizontal="center" vertical="center" wrapText="1"/>
    </xf>
    <xf numFmtId="0" fontId="35" fillId="30" borderId="349" xfId="0" applyFont="1" applyFill="1" applyBorder="1" applyAlignment="1" applyProtection="1">
      <alignment horizontal="center" vertical="center" wrapText="1"/>
    </xf>
    <xf numFmtId="0" fontId="26" fillId="39" borderId="290" xfId="0" applyFont="1" applyFill="1" applyBorder="1" applyAlignment="1" applyProtection="1">
      <alignment horizontal="center" vertical="center"/>
    </xf>
    <xf numFmtId="1" fontId="26" fillId="25" borderId="433" xfId="0" applyNumberFormat="1" applyFont="1" applyFill="1" applyBorder="1" applyAlignment="1" applyProtection="1">
      <alignment horizontal="center" vertical="center" wrapText="1"/>
    </xf>
    <xf numFmtId="1" fontId="26" fillId="25" borderId="434" xfId="0" applyNumberFormat="1" applyFont="1" applyFill="1" applyBorder="1" applyAlignment="1" applyProtection="1">
      <alignment horizontal="center" vertical="center" wrapText="1"/>
    </xf>
    <xf numFmtId="0" fontId="35" fillId="28" borderId="201" xfId="0" applyFont="1" applyFill="1" applyBorder="1" applyAlignment="1" applyProtection="1">
      <alignment horizontal="center" vertical="center" wrapText="1"/>
    </xf>
    <xf numFmtId="0" fontId="26" fillId="33" borderId="290" xfId="0" applyFont="1" applyFill="1" applyBorder="1" applyAlignment="1" applyProtection="1">
      <alignment horizontal="center" vertical="center"/>
    </xf>
    <xf numFmtId="0" fontId="67" fillId="40" borderId="203" xfId="0" applyFont="1" applyFill="1" applyBorder="1" applyAlignment="1" applyProtection="1">
      <alignment horizontal="center" vertical="center" wrapText="1"/>
    </xf>
    <xf numFmtId="0" fontId="67" fillId="40" borderId="351" xfId="0" applyFont="1" applyFill="1" applyBorder="1" applyAlignment="1" applyProtection="1">
      <alignment horizontal="center" vertical="center" wrapText="1"/>
    </xf>
    <xf numFmtId="0" fontId="67" fillId="40" borderId="204" xfId="0" applyFont="1" applyFill="1" applyBorder="1" applyAlignment="1" applyProtection="1">
      <alignment horizontal="center" vertical="center" wrapText="1"/>
    </xf>
    <xf numFmtId="0" fontId="35" fillId="38" borderId="10" xfId="0" applyFont="1" applyFill="1" applyBorder="1" applyAlignment="1" applyProtection="1">
      <alignment horizontal="center" vertical="center" wrapText="1"/>
    </xf>
    <xf numFmtId="0" fontId="35" fillId="38" borderId="13" xfId="0" applyFont="1" applyFill="1" applyBorder="1" applyAlignment="1" applyProtection="1">
      <alignment horizontal="center" vertical="center" wrapText="1"/>
    </xf>
    <xf numFmtId="0" fontId="81" fillId="30" borderId="203" xfId="0" applyFont="1" applyFill="1" applyBorder="1" applyAlignment="1" applyProtection="1">
      <alignment horizontal="center" vertical="center" wrapText="1"/>
    </xf>
    <xf numFmtId="0" fontId="81" fillId="30" borderId="204" xfId="0" applyFont="1" applyFill="1" applyBorder="1" applyAlignment="1" applyProtection="1">
      <alignment horizontal="center" vertical="center" wrapText="1"/>
    </xf>
    <xf numFmtId="0" fontId="35" fillId="26" borderId="10" xfId="0" applyFont="1" applyFill="1" applyBorder="1" applyAlignment="1" applyProtection="1">
      <alignment horizontal="center" vertical="center" wrapText="1"/>
    </xf>
    <xf numFmtId="0" fontId="35" fillId="26" borderId="11" xfId="0" applyFont="1" applyFill="1" applyBorder="1" applyAlignment="1" applyProtection="1">
      <alignment horizontal="center" vertical="center" wrapText="1"/>
    </xf>
    <xf numFmtId="0" fontId="35" fillId="26" borderId="13" xfId="0" applyFont="1" applyFill="1" applyBorder="1" applyAlignment="1" applyProtection="1">
      <alignment horizontal="center" vertical="center" wrapText="1"/>
    </xf>
    <xf numFmtId="0" fontId="78" fillId="38" borderId="10" xfId="0" applyFont="1" applyFill="1" applyBorder="1" applyAlignment="1" applyProtection="1">
      <alignment horizontal="center" vertical="center" wrapText="1"/>
    </xf>
    <xf numFmtId="0" fontId="78" fillId="38" borderId="13" xfId="0" applyFont="1" applyFill="1" applyBorder="1" applyAlignment="1" applyProtection="1">
      <alignment horizontal="center" vertical="center" wrapText="1"/>
    </xf>
    <xf numFmtId="0" fontId="67" fillId="26" borderId="18" xfId="0" applyFont="1" applyFill="1" applyBorder="1" applyAlignment="1" applyProtection="1">
      <alignment horizontal="center" vertical="center" wrapText="1"/>
    </xf>
    <xf numFmtId="0" fontId="67" fillId="26" borderId="21" xfId="0" applyFont="1" applyFill="1" applyBorder="1" applyAlignment="1" applyProtection="1">
      <alignment horizontal="center" vertical="center" wrapText="1"/>
    </xf>
    <xf numFmtId="0" fontId="45" fillId="24" borderId="268" xfId="0" applyFont="1" applyFill="1" applyBorder="1" applyAlignment="1" applyProtection="1">
      <alignment horizontal="center" vertical="center" wrapText="1"/>
    </xf>
    <xf numFmtId="0" fontId="45" fillId="24" borderId="269" xfId="0" applyFont="1" applyFill="1" applyBorder="1" applyAlignment="1" applyProtection="1">
      <alignment horizontal="center" vertical="center" wrapText="1"/>
    </xf>
    <xf numFmtId="0" fontId="45" fillId="24" borderId="197" xfId="0" applyFont="1" applyFill="1" applyBorder="1" applyAlignment="1" applyProtection="1">
      <alignment horizontal="center" vertical="center" wrapText="1"/>
    </xf>
    <xf numFmtId="0" fontId="45" fillId="24" borderId="31" xfId="0" applyFont="1" applyFill="1" applyBorder="1" applyAlignment="1" applyProtection="1">
      <alignment horizontal="center" vertical="center" wrapText="1"/>
    </xf>
    <xf numFmtId="0" fontId="78" fillId="24" borderId="202" xfId="0" applyFont="1" applyFill="1" applyBorder="1" applyAlignment="1" applyProtection="1">
      <alignment horizontal="center" vertical="center" wrapText="1"/>
    </xf>
    <xf numFmtId="0" fontId="78" fillId="24" borderId="198" xfId="0" applyFont="1" applyFill="1" applyBorder="1" applyAlignment="1" applyProtection="1">
      <alignment horizontal="center" vertical="center" wrapText="1"/>
    </xf>
    <xf numFmtId="0" fontId="35" fillId="24" borderId="202" xfId="0" applyFont="1" applyFill="1" applyBorder="1" applyAlignment="1" applyProtection="1">
      <alignment horizontal="center" vertical="center" wrapText="1"/>
    </xf>
    <xf numFmtId="0" fontId="35" fillId="24" borderId="198" xfId="0" applyFont="1" applyFill="1" applyBorder="1" applyAlignment="1" applyProtection="1">
      <alignment horizontal="center" vertical="center" wrapText="1"/>
    </xf>
    <xf numFmtId="0" fontId="67" fillId="51" borderId="387" xfId="65" applyFont="1" applyFill="1" applyBorder="1" applyAlignment="1" applyProtection="1">
      <alignment horizontal="center" vertical="center"/>
    </xf>
    <xf numFmtId="0" fontId="67" fillId="51" borderId="383" xfId="65" applyFont="1" applyFill="1" applyBorder="1" applyAlignment="1" applyProtection="1">
      <alignment horizontal="center" vertical="center"/>
    </xf>
    <xf numFmtId="0" fontId="67" fillId="51" borderId="386" xfId="65" applyFont="1" applyFill="1" applyBorder="1" applyAlignment="1" applyProtection="1">
      <alignment horizontal="center" vertical="center"/>
    </xf>
    <xf numFmtId="0" fontId="67" fillId="51" borderId="387" xfId="65" applyFont="1" applyFill="1" applyBorder="1" applyAlignment="1" applyProtection="1">
      <alignment horizontal="center" vertical="center" wrapText="1"/>
    </xf>
    <xf numFmtId="0" fontId="67" fillId="51" borderId="383" xfId="65" applyFont="1" applyFill="1" applyBorder="1" applyAlignment="1" applyProtection="1">
      <alignment horizontal="center" vertical="center" wrapText="1"/>
    </xf>
    <xf numFmtId="0" fontId="67" fillId="51" borderId="386" xfId="65" applyFont="1" applyFill="1" applyBorder="1" applyAlignment="1" applyProtection="1">
      <alignment horizontal="center" vertical="center" wrapText="1"/>
    </xf>
    <xf numFmtId="0" fontId="67" fillId="59" borderId="387" xfId="65" applyFont="1" applyFill="1" applyBorder="1" applyAlignment="1" applyProtection="1">
      <alignment horizontal="center" vertical="center"/>
    </xf>
    <xf numFmtId="0" fontId="67" fillId="59" borderId="383" xfId="65" applyFont="1" applyFill="1" applyBorder="1" applyAlignment="1" applyProtection="1">
      <alignment horizontal="center" vertical="center"/>
    </xf>
    <xf numFmtId="0" fontId="67" fillId="59" borderId="386" xfId="65" applyFont="1" applyFill="1" applyBorder="1" applyAlignment="1" applyProtection="1">
      <alignment horizontal="center" vertical="center"/>
    </xf>
    <xf numFmtId="0" fontId="35" fillId="43" borderId="290" xfId="65" quotePrefix="1" applyFont="1" applyFill="1" applyBorder="1" applyAlignment="1" applyProtection="1">
      <alignment horizontal="center" vertical="center" wrapText="1"/>
    </xf>
    <xf numFmtId="0" fontId="112" fillId="62" borderId="424" xfId="65" applyFont="1" applyFill="1" applyBorder="1" applyAlignment="1" applyProtection="1">
      <alignment horizontal="center" vertical="center" wrapText="1"/>
    </xf>
    <xf numFmtId="0" fontId="109" fillId="62" borderId="422" xfId="0" applyFont="1" applyFill="1" applyBorder="1" applyAlignment="1">
      <alignment horizontal="center" vertical="center" wrapText="1"/>
    </xf>
    <xf numFmtId="0" fontId="33" fillId="63" borderId="442" xfId="253" quotePrefix="1" applyFont="1" applyFill="1" applyBorder="1" applyAlignment="1" applyProtection="1">
      <alignment horizontal="center" vertical="center" wrapText="1"/>
    </xf>
    <xf numFmtId="0" fontId="33" fillId="63" borderId="423" xfId="253" quotePrefix="1" applyFont="1" applyFill="1" applyBorder="1" applyAlignment="1" applyProtection="1">
      <alignment horizontal="center" vertical="center" wrapText="1"/>
    </xf>
    <xf numFmtId="0" fontId="67" fillId="46" borderId="387" xfId="65" applyFont="1" applyFill="1" applyBorder="1" applyAlignment="1" applyProtection="1">
      <alignment horizontal="center" vertical="center"/>
    </xf>
    <xf numFmtId="0" fontId="67" fillId="46" borderId="383" xfId="65" applyFont="1" applyFill="1" applyBorder="1" applyAlignment="1" applyProtection="1">
      <alignment horizontal="center" vertical="center"/>
    </xf>
    <xf numFmtId="0" fontId="67" fillId="46" borderId="386" xfId="65" applyFont="1" applyFill="1" applyBorder="1" applyAlignment="1" applyProtection="1">
      <alignment horizontal="center" vertical="center"/>
    </xf>
    <xf numFmtId="0" fontId="67" fillId="46" borderId="387" xfId="65" applyFont="1" applyFill="1" applyBorder="1" applyAlignment="1" applyProtection="1">
      <alignment horizontal="center" vertical="center" wrapText="1"/>
    </xf>
    <xf numFmtId="0" fontId="67" fillId="46" borderId="383" xfId="65" applyFont="1" applyFill="1" applyBorder="1" applyAlignment="1" applyProtection="1">
      <alignment horizontal="center" vertical="center" wrapText="1"/>
    </xf>
    <xf numFmtId="0" fontId="67" fillId="46" borderId="386" xfId="65" applyFont="1" applyFill="1" applyBorder="1" applyAlignment="1" applyProtection="1">
      <alignment horizontal="center" vertical="center" wrapText="1"/>
    </xf>
    <xf numFmtId="0" fontId="35" fillId="33" borderId="290" xfId="65" quotePrefix="1" applyFont="1" applyFill="1" applyBorder="1" applyAlignment="1" applyProtection="1">
      <alignment horizontal="center" vertical="center" wrapText="1"/>
    </xf>
    <xf numFmtId="0" fontId="67" fillId="59" borderId="387" xfId="65" applyFont="1" applyFill="1" applyBorder="1" applyAlignment="1" applyProtection="1">
      <alignment horizontal="center" vertical="center" wrapText="1"/>
    </xf>
    <xf numFmtId="0" fontId="67" fillId="59" borderId="383" xfId="65" applyFont="1" applyFill="1" applyBorder="1" applyAlignment="1" applyProtection="1">
      <alignment horizontal="center" vertical="center" wrapText="1"/>
    </xf>
    <xf numFmtId="0" fontId="67" fillId="59" borderId="386" xfId="65" applyFont="1" applyFill="1" applyBorder="1" applyAlignment="1" applyProtection="1">
      <alignment horizontal="center" vertical="center" wrapText="1"/>
    </xf>
    <xf numFmtId="0" fontId="78" fillId="37" borderId="347" xfId="47847" applyFont="1" applyFill="1" applyBorder="1" applyAlignment="1">
      <alignment horizontal="center" vertical="center" wrapText="1"/>
    </xf>
    <xf numFmtId="1" fontId="26" fillId="25" borderId="433" xfId="0" applyNumberFormat="1" applyFont="1" applyFill="1" applyBorder="1" applyAlignment="1" applyProtection="1">
      <alignment horizontal="center"/>
    </xf>
    <xf numFmtId="1" fontId="26" fillId="25" borderId="425" xfId="0" applyNumberFormat="1" applyFont="1" applyFill="1" applyBorder="1" applyAlignment="1" applyProtection="1">
      <alignment horizontal="center"/>
    </xf>
    <xf numFmtId="1" fontId="26" fillId="25" borderId="434" xfId="0" applyNumberFormat="1" applyFont="1" applyFill="1" applyBorder="1" applyAlignment="1" applyProtection="1">
      <alignment horizontal="center"/>
    </xf>
    <xf numFmtId="1" fontId="26" fillId="25" borderId="385" xfId="0" applyNumberFormat="1" applyFont="1" applyFill="1" applyBorder="1" applyAlignment="1" applyProtection="1">
      <alignment horizontal="center" vertical="center" wrapText="1"/>
    </xf>
    <xf numFmtId="0" fontId="45" fillId="24" borderId="290" xfId="65" applyFont="1" applyFill="1" applyBorder="1" applyAlignment="1" applyProtection="1">
      <alignment horizontal="center" vertical="center" wrapText="1"/>
    </xf>
    <xf numFmtId="0" fontId="35" fillId="44" borderId="290" xfId="65" quotePrefix="1" applyFont="1" applyFill="1" applyBorder="1" applyAlignment="1" applyProtection="1">
      <alignment horizontal="center" vertical="center" wrapText="1"/>
    </xf>
    <xf numFmtId="0" fontId="35" fillId="41" borderId="290" xfId="65" applyFont="1" applyFill="1" applyBorder="1" applyAlignment="1" applyProtection="1">
      <alignment horizontal="center" vertical="center" wrapText="1"/>
    </xf>
    <xf numFmtId="0" fontId="67" fillId="50" borderId="290" xfId="65" applyFont="1" applyFill="1" applyBorder="1" applyAlignment="1" applyProtection="1">
      <alignment horizontal="center" vertical="center" wrapText="1"/>
    </xf>
    <xf numFmtId="0" fontId="67" fillId="46" borderId="290" xfId="253" quotePrefix="1" applyFont="1" applyFill="1" applyBorder="1" applyAlignment="1" applyProtection="1">
      <alignment horizontal="center" vertical="center" wrapText="1"/>
    </xf>
    <xf numFmtId="0" fontId="81" fillId="32" borderId="290" xfId="65" applyFont="1" applyFill="1" applyBorder="1" applyAlignment="1" applyProtection="1">
      <alignment horizontal="center" vertical="center" wrapText="1"/>
    </xf>
    <xf numFmtId="0" fontId="35" fillId="34" borderId="384" xfId="65" applyFont="1" applyFill="1" applyBorder="1" applyAlignment="1" applyProtection="1">
      <alignment horizontal="center" vertical="center" wrapText="1"/>
    </xf>
    <xf numFmtId="0" fontId="67" fillId="30" borderId="290" xfId="65" applyFont="1" applyFill="1" applyBorder="1" applyAlignment="1" applyProtection="1">
      <alignment horizontal="center" vertical="center" wrapText="1"/>
    </xf>
    <xf numFmtId="0" fontId="33" fillId="33" borderId="290" xfId="253" quotePrefix="1" applyFont="1" applyFill="1" applyBorder="1" applyAlignment="1" applyProtection="1">
      <alignment horizontal="center" vertical="center" wrapText="1"/>
    </xf>
    <xf numFmtId="0" fontId="78" fillId="37" borderId="388" xfId="47847" applyFont="1" applyFill="1" applyBorder="1" applyAlignment="1">
      <alignment horizontal="center" vertical="center" wrapText="1"/>
    </xf>
    <xf numFmtId="0" fontId="78" fillId="37" borderId="393" xfId="47847" applyFont="1" applyFill="1" applyBorder="1" applyAlignment="1">
      <alignment horizontal="center" vertical="center" wrapText="1"/>
    </xf>
    <xf numFmtId="6" fontId="78" fillId="37" borderId="388" xfId="47847" applyNumberFormat="1" applyFont="1" applyFill="1" applyBorder="1" applyAlignment="1">
      <alignment horizontal="center" vertical="center" wrapText="1"/>
    </xf>
    <xf numFmtId="6" fontId="78" fillId="37" borderId="393" xfId="47847" applyNumberFormat="1" applyFont="1" applyFill="1" applyBorder="1" applyAlignment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83" fillId="24" borderId="263" xfId="0" applyFont="1" applyFill="1" applyBorder="1" applyAlignment="1" applyProtection="1">
      <alignment horizontal="center" vertical="center" wrapText="1"/>
    </xf>
    <xf numFmtId="0" fontId="35" fillId="33" borderId="436" xfId="0" applyFont="1" applyFill="1" applyBorder="1" applyAlignment="1" applyProtection="1">
      <alignment horizontal="center" vertical="center" wrapText="1"/>
    </xf>
    <xf numFmtId="0" fontId="35" fillId="33" borderId="438" xfId="0" applyFont="1" applyFill="1" applyBorder="1" applyAlignment="1" applyProtection="1">
      <alignment horizontal="center" vertical="center" wrapText="1"/>
    </xf>
    <xf numFmtId="0" fontId="35" fillId="33" borderId="437" xfId="0" applyFont="1" applyFill="1" applyBorder="1" applyAlignment="1" applyProtection="1">
      <alignment horizontal="center" vertical="center" wrapText="1"/>
    </xf>
    <xf numFmtId="49" fontId="45" fillId="30" borderId="433" xfId="53" applyNumberFormat="1" applyFont="1" applyFill="1" applyBorder="1" applyAlignment="1" applyProtection="1">
      <alignment horizontal="center" vertical="center" wrapText="1"/>
    </xf>
    <xf numFmtId="49" fontId="45" fillId="30" borderId="425" xfId="53" applyNumberFormat="1" applyFont="1" applyFill="1" applyBorder="1" applyAlignment="1" applyProtection="1">
      <alignment horizontal="center" vertical="center" wrapText="1"/>
    </xf>
    <xf numFmtId="49" fontId="45" fillId="30" borderId="434" xfId="53" applyNumberFormat="1" applyFont="1" applyFill="1" applyBorder="1" applyAlignment="1" applyProtection="1">
      <alignment horizontal="center" vertical="center" wrapText="1"/>
    </xf>
    <xf numFmtId="49" fontId="45" fillId="30" borderId="217" xfId="53" applyNumberFormat="1" applyFont="1" applyFill="1" applyBorder="1" applyAlignment="1" applyProtection="1">
      <alignment horizontal="center" vertical="center" wrapText="1"/>
    </xf>
    <xf numFmtId="49" fontId="45" fillId="30" borderId="218" xfId="53" applyNumberFormat="1" applyFont="1" applyFill="1" applyBorder="1" applyAlignment="1" applyProtection="1">
      <alignment horizontal="center" vertical="center" wrapText="1"/>
    </xf>
    <xf numFmtId="49" fontId="45" fillId="30" borderId="284" xfId="53" applyNumberFormat="1" applyFont="1" applyFill="1" applyBorder="1" applyAlignment="1" applyProtection="1">
      <alignment horizontal="center" vertical="center" wrapText="1"/>
    </xf>
    <xf numFmtId="49" fontId="45" fillId="30" borderId="219" xfId="53" applyNumberFormat="1" applyFont="1" applyFill="1" applyBorder="1" applyAlignment="1" applyProtection="1">
      <alignment horizontal="center" vertical="center" wrapText="1"/>
    </xf>
    <xf numFmtId="0" fontId="26" fillId="0" borderId="0" xfId="53" applyFont="1" applyFill="1" applyBorder="1" applyAlignment="1" applyProtection="1">
      <alignment horizontal="left" vertical="center"/>
    </xf>
    <xf numFmtId="49" fontId="35" fillId="45" borderId="264" xfId="53" applyNumberFormat="1" applyFont="1" applyFill="1" applyBorder="1" applyAlignment="1" applyProtection="1">
      <alignment horizontal="center" vertical="center" wrapText="1"/>
    </xf>
    <xf numFmtId="49" fontId="35" fillId="45" borderId="198" xfId="53" applyNumberFormat="1" applyFont="1" applyFill="1" applyBorder="1" applyAlignment="1" applyProtection="1">
      <alignment horizontal="center" vertical="center" wrapText="1"/>
    </xf>
    <xf numFmtId="49" fontId="35" fillId="34" borderId="264" xfId="53" applyNumberFormat="1" applyFont="1" applyFill="1" applyBorder="1" applyAlignment="1" applyProtection="1">
      <alignment horizontal="center" vertical="center" wrapText="1"/>
    </xf>
    <xf numFmtId="49" fontId="35" fillId="34" borderId="198" xfId="53" applyNumberFormat="1" applyFont="1" applyFill="1" applyBorder="1" applyAlignment="1" applyProtection="1">
      <alignment horizontal="center" vertical="center" wrapText="1"/>
    </xf>
    <xf numFmtId="49" fontId="35" fillId="30" borderId="267" xfId="53" applyNumberFormat="1" applyFont="1" applyFill="1" applyBorder="1" applyAlignment="1" applyProtection="1">
      <alignment horizontal="center" vertical="center" wrapText="1"/>
    </xf>
    <xf numFmtId="49" fontId="35" fillId="30" borderId="267" xfId="53" applyNumberFormat="1" applyFont="1" applyFill="1" applyBorder="1" applyAlignment="1" applyProtection="1">
      <alignment horizontal="center" vertical="center"/>
    </xf>
    <xf numFmtId="49" fontId="35" fillId="30" borderId="266" xfId="53" applyNumberFormat="1" applyFont="1" applyFill="1" applyBorder="1" applyAlignment="1" applyProtection="1">
      <alignment horizontal="center" vertical="center"/>
    </xf>
    <xf numFmtId="49" fontId="45" fillId="30" borderId="265" xfId="53" applyNumberFormat="1" applyFont="1" applyFill="1" applyBorder="1" applyAlignment="1" applyProtection="1">
      <alignment horizontal="center" vertical="center"/>
    </xf>
    <xf numFmtId="49" fontId="45" fillId="30" borderId="267" xfId="53" applyNumberFormat="1" applyFont="1" applyFill="1" applyBorder="1" applyAlignment="1" applyProtection="1">
      <alignment horizontal="center" vertical="center"/>
    </xf>
    <xf numFmtId="49" fontId="45" fillId="30" borderId="266" xfId="53" applyNumberFormat="1" applyFont="1" applyFill="1" applyBorder="1" applyAlignment="1" applyProtection="1">
      <alignment horizontal="center" vertical="center"/>
    </xf>
    <xf numFmtId="0" fontId="26" fillId="0" borderId="433" xfId="53" applyFont="1" applyFill="1" applyBorder="1" applyAlignment="1" applyProtection="1">
      <alignment horizontal="left" vertical="center"/>
    </xf>
    <xf numFmtId="0" fontId="26" fillId="0" borderId="448" xfId="53" applyFont="1" applyFill="1" applyBorder="1" applyAlignment="1" applyProtection="1">
      <alignment horizontal="left" vertical="center"/>
    </xf>
    <xf numFmtId="49" fontId="35" fillId="33" borderId="263" xfId="53" applyNumberFormat="1" applyFont="1" applyFill="1" applyBorder="1" applyAlignment="1" applyProtection="1">
      <alignment horizontal="center" vertical="center" wrapText="1"/>
    </xf>
    <xf numFmtId="0" fontId="83" fillId="38" borderId="268" xfId="0" applyFont="1" applyFill="1" applyBorder="1" applyAlignment="1" applyProtection="1">
      <alignment horizontal="center" vertical="center" wrapText="1"/>
    </xf>
    <xf numFmtId="0" fontId="67" fillId="38" borderId="269" xfId="0" applyFont="1" applyFill="1" applyBorder="1" applyAlignment="1" applyProtection="1">
      <alignment horizontal="center" vertical="center" wrapText="1"/>
    </xf>
    <xf numFmtId="0" fontId="67" fillId="38" borderId="40" xfId="0" applyFont="1" applyFill="1" applyBorder="1" applyAlignment="1" applyProtection="1">
      <alignment horizontal="center" vertical="center" wrapText="1"/>
    </xf>
    <xf numFmtId="0" fontId="67" fillId="38" borderId="22" xfId="0" applyFont="1" applyFill="1" applyBorder="1" applyAlignment="1" applyProtection="1">
      <alignment horizontal="center" vertical="center" wrapText="1"/>
    </xf>
    <xf numFmtId="0" fontId="67" fillId="38" borderId="197" xfId="0" applyFont="1" applyFill="1" applyBorder="1" applyAlignment="1" applyProtection="1">
      <alignment horizontal="center" vertical="center" wrapText="1"/>
    </xf>
    <xf numFmtId="0" fontId="67" fillId="38" borderId="31" xfId="0" applyFont="1" applyFill="1" applyBorder="1" applyAlignment="1" applyProtection="1">
      <alignment horizontal="center" vertical="center" wrapText="1"/>
    </xf>
    <xf numFmtId="49" fontId="35" fillId="34" borderId="265" xfId="53" applyNumberFormat="1" applyFont="1" applyFill="1" applyBorder="1" applyAlignment="1" applyProtection="1">
      <alignment horizontal="center" vertical="center" wrapText="1"/>
    </xf>
    <xf numFmtId="49" fontId="35" fillId="34" borderId="213" xfId="0" applyNumberFormat="1" applyFont="1" applyFill="1" applyBorder="1" applyAlignment="1" applyProtection="1">
      <alignment horizontal="center" vertical="center" wrapText="1"/>
    </xf>
    <xf numFmtId="0" fontId="24" fillId="0" borderId="404" xfId="0" applyFont="1" applyFill="1" applyBorder="1" applyAlignment="1" applyProtection="1">
      <alignment horizontal="left" vertical="center"/>
    </xf>
    <xf numFmtId="0" fontId="24" fillId="0" borderId="415" xfId="0" applyFont="1" applyFill="1" applyBorder="1" applyAlignment="1" applyProtection="1">
      <alignment horizontal="left" vertical="center"/>
    </xf>
    <xf numFmtId="49" fontId="35" fillId="44" borderId="213" xfId="0" applyNumberFormat="1" applyFont="1" applyFill="1" applyBorder="1" applyAlignment="1" applyProtection="1">
      <alignment horizontal="center" vertical="center" wrapText="1"/>
    </xf>
    <xf numFmtId="49" fontId="35" fillId="38" borderId="213" xfId="0" applyNumberFormat="1" applyFont="1" applyFill="1" applyBorder="1" applyAlignment="1" applyProtection="1">
      <alignment horizontal="center" vertical="center" wrapText="1"/>
    </xf>
    <xf numFmtId="49" fontId="45" fillId="32" borderId="263" xfId="0" applyNumberFormat="1" applyFont="1" applyFill="1" applyBorder="1" applyAlignment="1" applyProtection="1">
      <alignment horizontal="center" vertical="center" wrapText="1"/>
    </xf>
    <xf numFmtId="49" fontId="45" fillId="26" borderId="263" xfId="0" applyNumberFormat="1" applyFont="1" applyFill="1" applyBorder="1" applyAlignment="1" applyProtection="1">
      <alignment horizontal="center" vertical="center" wrapText="1"/>
    </xf>
    <xf numFmtId="0" fontId="26" fillId="0" borderId="413" xfId="0" applyFont="1" applyFill="1" applyBorder="1" applyAlignment="1" applyProtection="1">
      <alignment horizontal="left" vertical="center"/>
    </xf>
    <xf numFmtId="0" fontId="26" fillId="0" borderId="414" xfId="0" applyFont="1" applyFill="1" applyBorder="1" applyAlignment="1" applyProtection="1">
      <alignment horizontal="left" vertical="center"/>
    </xf>
    <xf numFmtId="49" fontId="26" fillId="0" borderId="0" xfId="53" quotePrefix="1" applyNumberFormat="1" applyFont="1" applyFill="1" applyBorder="1" applyAlignment="1" applyProtection="1">
      <alignment horizontal="left" vertical="center"/>
    </xf>
    <xf numFmtId="49" fontId="26" fillId="0" borderId="0" xfId="53" applyNumberFormat="1" applyFont="1" applyFill="1" applyBorder="1" applyAlignment="1" applyProtection="1">
      <alignment horizontal="left" vertical="center"/>
    </xf>
    <xf numFmtId="0" fontId="24" fillId="0" borderId="416" xfId="0" applyFont="1" applyFill="1" applyBorder="1" applyAlignment="1" applyProtection="1">
      <alignment horizontal="left" vertical="center"/>
    </xf>
    <xf numFmtId="0" fontId="26" fillId="0" borderId="434" xfId="53" applyFont="1" applyFill="1" applyBorder="1" applyAlignment="1" applyProtection="1">
      <alignment horizontal="left" vertical="center"/>
    </xf>
    <xf numFmtId="0" fontId="82" fillId="30" borderId="217" xfId="0" applyFont="1" applyFill="1" applyBorder="1" applyAlignment="1" applyProtection="1">
      <alignment horizontal="center" vertical="center"/>
    </xf>
    <xf numFmtId="0" fontId="82" fillId="30" borderId="218" xfId="0" applyFont="1" applyFill="1" applyBorder="1" applyAlignment="1" applyProtection="1">
      <alignment horizontal="center" vertical="center"/>
    </xf>
    <xf numFmtId="0" fontId="82" fillId="30" borderId="219" xfId="0" applyFont="1" applyFill="1" applyBorder="1" applyAlignment="1" applyProtection="1">
      <alignment horizontal="center" vertical="center"/>
    </xf>
    <xf numFmtId="49" fontId="67" fillId="33" borderId="263" xfId="53" applyNumberFormat="1" applyFont="1" applyFill="1" applyBorder="1" applyAlignment="1" applyProtection="1">
      <alignment horizontal="center" vertical="center" wrapText="1"/>
    </xf>
    <xf numFmtId="0" fontId="26" fillId="0" borderId="373" xfId="0" applyFont="1" applyFill="1" applyBorder="1" applyAlignment="1" applyProtection="1">
      <alignment horizontal="left" vertical="center"/>
    </xf>
    <xf numFmtId="0" fontId="67" fillId="24" borderId="213" xfId="0" applyFont="1" applyFill="1" applyBorder="1" applyAlignment="1" applyProtection="1">
      <alignment horizontal="center" vertical="center" wrapText="1"/>
    </xf>
    <xf numFmtId="0" fontId="26" fillId="0" borderId="425" xfId="53" applyFont="1" applyFill="1" applyBorder="1" applyAlignment="1" applyProtection="1">
      <alignment horizontal="left" vertical="center"/>
    </xf>
    <xf numFmtId="49" fontId="67" fillId="33" borderId="214" xfId="53" applyNumberFormat="1" applyFont="1" applyFill="1" applyBorder="1" applyAlignment="1" applyProtection="1">
      <alignment horizontal="center" vertical="center" wrapText="1"/>
    </xf>
    <xf numFmtId="49" fontId="67" fillId="33" borderId="216" xfId="53" applyNumberFormat="1" applyFont="1" applyFill="1" applyBorder="1" applyAlignment="1" applyProtection="1">
      <alignment horizontal="center" vertical="center" wrapText="1"/>
    </xf>
    <xf numFmtId="49" fontId="67" fillId="33" borderId="215" xfId="53" applyNumberFormat="1" applyFont="1" applyFill="1" applyBorder="1" applyAlignment="1" applyProtection="1">
      <alignment horizontal="center" vertical="center" wrapText="1"/>
    </xf>
    <xf numFmtId="0" fontId="26" fillId="0" borderId="0" xfId="53" quotePrefix="1" applyFont="1" applyFill="1" applyBorder="1" applyAlignment="1" applyProtection="1">
      <alignment horizontal="left" vertical="center"/>
    </xf>
    <xf numFmtId="1" fontId="26" fillId="25" borderId="435" xfId="0" applyNumberFormat="1" applyFont="1" applyFill="1" applyBorder="1" applyAlignment="1" applyProtection="1">
      <alignment horizontal="center" vertical="center"/>
    </xf>
    <xf numFmtId="1" fontId="26" fillId="25" borderId="398" xfId="0" applyNumberFormat="1" applyFont="1" applyFill="1" applyBorder="1" applyAlignment="1" applyProtection="1">
      <alignment horizontal="center" vertical="center"/>
    </xf>
    <xf numFmtId="0" fontId="35" fillId="24" borderId="263" xfId="0" applyFont="1" applyFill="1" applyBorder="1" applyAlignment="1" applyProtection="1">
      <alignment horizontal="center" vertical="center" wrapText="1"/>
    </xf>
    <xf numFmtId="0" fontId="35" fillId="38" borderId="263" xfId="0" applyFont="1" applyFill="1" applyBorder="1" applyAlignment="1" applyProtection="1">
      <alignment horizontal="center" vertical="center" wrapText="1"/>
    </xf>
    <xf numFmtId="49" fontId="45" fillId="32" borderId="295" xfId="53" applyNumberFormat="1" applyFont="1" applyFill="1" applyBorder="1" applyAlignment="1" applyProtection="1">
      <alignment horizontal="center" vertical="center" wrapText="1"/>
    </xf>
    <xf numFmtId="49" fontId="45" fillId="32" borderId="284" xfId="53" applyNumberFormat="1" applyFont="1" applyFill="1" applyBorder="1" applyAlignment="1" applyProtection="1">
      <alignment horizontal="center" vertical="center" wrapText="1"/>
    </xf>
    <xf numFmtId="49" fontId="45" fillId="32" borderId="285" xfId="53" applyNumberFormat="1" applyFont="1" applyFill="1" applyBorder="1" applyAlignment="1" applyProtection="1">
      <alignment horizontal="center" vertical="center" wrapText="1"/>
    </xf>
    <xf numFmtId="49" fontId="45" fillId="30" borderId="295" xfId="53" applyNumberFormat="1" applyFont="1" applyFill="1" applyBorder="1" applyAlignment="1" applyProtection="1">
      <alignment horizontal="center" vertical="center" wrapText="1"/>
    </xf>
    <xf numFmtId="49" fontId="45" fillId="30" borderId="285" xfId="53" applyNumberFormat="1" applyFont="1" applyFill="1" applyBorder="1" applyAlignment="1" applyProtection="1">
      <alignment horizontal="center" vertical="center" wrapText="1"/>
    </xf>
    <xf numFmtId="0" fontId="78" fillId="39" borderId="429" xfId="0" applyFont="1" applyFill="1" applyBorder="1" applyAlignment="1" applyProtection="1">
      <alignment horizontal="center" vertical="center" wrapText="1"/>
    </xf>
    <xf numFmtId="0" fontId="78" fillId="39" borderId="385" xfId="0" applyFont="1" applyFill="1" applyBorder="1" applyAlignment="1" applyProtection="1">
      <alignment horizontal="center" vertical="center" wrapText="1"/>
    </xf>
    <xf numFmtId="0" fontId="0" fillId="0" borderId="385" xfId="0" applyBorder="1" applyAlignment="1">
      <alignment horizontal="center" vertical="center" wrapText="1"/>
    </xf>
    <xf numFmtId="0" fontId="0" fillId="0" borderId="398" xfId="0" applyBorder="1" applyAlignment="1">
      <alignment horizontal="center" vertical="center" wrapText="1"/>
    </xf>
    <xf numFmtId="1" fontId="26" fillId="25" borderId="0" xfId="0" applyNumberFormat="1" applyFont="1" applyFill="1" applyBorder="1" applyAlignment="1" applyProtection="1">
      <alignment horizontal="center" vertical="center" wrapText="1"/>
    </xf>
    <xf numFmtId="49" fontId="45" fillId="32" borderId="286" xfId="53" applyNumberFormat="1" applyFont="1" applyFill="1" applyBorder="1" applyAlignment="1" applyProtection="1">
      <alignment horizontal="center" vertical="center"/>
    </xf>
    <xf numFmtId="49" fontId="45" fillId="32" borderId="288" xfId="53" applyNumberFormat="1" applyFont="1" applyFill="1" applyBorder="1" applyAlignment="1" applyProtection="1">
      <alignment horizontal="center" vertical="center"/>
    </xf>
    <xf numFmtId="49" fontId="45" fillId="32" borderId="287" xfId="53" applyNumberFormat="1" applyFont="1" applyFill="1" applyBorder="1" applyAlignment="1" applyProtection="1">
      <alignment horizontal="center" vertical="center"/>
    </xf>
    <xf numFmtId="49" fontId="45" fillId="30" borderId="286" xfId="53" applyNumberFormat="1" applyFont="1" applyFill="1" applyBorder="1" applyAlignment="1" applyProtection="1">
      <alignment horizontal="center" vertical="center"/>
    </xf>
    <xf numFmtId="49" fontId="45" fillId="30" borderId="288" xfId="53" applyNumberFormat="1" applyFont="1" applyFill="1" applyBorder="1" applyAlignment="1" applyProtection="1">
      <alignment horizontal="center" vertical="center"/>
    </xf>
    <xf numFmtId="49" fontId="45" fillId="30" borderId="287" xfId="53" applyNumberFormat="1" applyFont="1" applyFill="1" applyBorder="1" applyAlignment="1" applyProtection="1">
      <alignment horizontal="center" vertical="center"/>
    </xf>
    <xf numFmtId="1" fontId="26" fillId="25" borderId="385" xfId="0" applyNumberFormat="1" applyFont="1" applyFill="1" applyBorder="1" applyAlignment="1" applyProtection="1">
      <alignment horizontal="center" vertical="center"/>
    </xf>
    <xf numFmtId="49" fontId="35" fillId="33" borderId="388" xfId="53" applyNumberFormat="1" applyFont="1" applyFill="1" applyBorder="1" applyAlignment="1" applyProtection="1">
      <alignment horizontal="center" vertical="center" wrapText="1"/>
    </xf>
    <xf numFmtId="49" fontId="35" fillId="33" borderId="431" xfId="53" applyNumberFormat="1" applyFont="1" applyFill="1" applyBorder="1" applyAlignment="1" applyProtection="1">
      <alignment horizontal="center" vertical="center" wrapText="1"/>
    </xf>
    <xf numFmtId="165" fontId="26" fillId="25" borderId="433" xfId="28" applyNumberFormat="1" applyFont="1" applyFill="1" applyBorder="1" applyAlignment="1" applyProtection="1">
      <alignment horizontal="center" vertical="center"/>
    </xf>
    <xf numFmtId="165" fontId="26" fillId="25" borderId="434" xfId="28" applyNumberFormat="1" applyFont="1" applyFill="1" applyBorder="1" applyAlignment="1" applyProtection="1">
      <alignment horizontal="center" vertical="center"/>
    </xf>
    <xf numFmtId="1" fontId="94" fillId="25" borderId="435" xfId="0" quotePrefix="1" applyNumberFormat="1" applyFont="1" applyFill="1" applyBorder="1" applyAlignment="1" applyProtection="1">
      <alignment horizontal="center" vertical="center" wrapText="1"/>
    </xf>
    <xf numFmtId="1" fontId="94" fillId="25" borderId="398" xfId="0" quotePrefix="1" applyNumberFormat="1" applyFont="1" applyFill="1" applyBorder="1" applyAlignment="1" applyProtection="1">
      <alignment horizontal="center" vertical="center" wrapText="1"/>
    </xf>
    <xf numFmtId="0" fontId="79" fillId="39" borderId="214" xfId="0" applyFont="1" applyFill="1" applyBorder="1" applyAlignment="1" applyProtection="1">
      <alignment horizontal="center" vertical="center" wrapText="1"/>
    </xf>
    <xf numFmtId="0" fontId="79" fillId="39" borderId="216" xfId="0" applyFont="1" applyFill="1" applyBorder="1" applyAlignment="1" applyProtection="1">
      <alignment horizontal="center" vertical="center" wrapText="1"/>
    </xf>
    <xf numFmtId="0" fontId="79" fillId="39" borderId="215" xfId="0" applyFont="1" applyFill="1" applyBorder="1" applyAlignment="1" applyProtection="1">
      <alignment horizontal="center" vertical="center" wrapText="1"/>
    </xf>
    <xf numFmtId="0" fontId="35" fillId="45" borderId="213" xfId="0" applyFont="1" applyFill="1" applyBorder="1" applyAlignment="1" applyProtection="1">
      <alignment horizontal="center" vertical="center" wrapText="1"/>
    </xf>
    <xf numFmtId="0" fontId="35" fillId="44" borderId="213" xfId="0" applyFont="1" applyFill="1" applyBorder="1" applyAlignment="1" applyProtection="1">
      <alignment horizontal="center" vertical="center" wrapText="1"/>
    </xf>
    <xf numFmtId="0" fontId="79" fillId="32" borderId="214" xfId="0" applyFont="1" applyFill="1" applyBorder="1" applyAlignment="1" applyProtection="1">
      <alignment horizontal="center" vertical="center" wrapText="1"/>
    </xf>
    <xf numFmtId="0" fontId="79" fillId="32" borderId="216" xfId="0" applyFont="1" applyFill="1" applyBorder="1" applyAlignment="1" applyProtection="1">
      <alignment horizontal="center" vertical="center" wrapText="1"/>
    </xf>
    <xf numFmtId="0" fontId="79" fillId="32" borderId="215" xfId="0" applyFont="1" applyFill="1" applyBorder="1" applyAlignment="1" applyProtection="1">
      <alignment horizontal="center" vertical="center" wrapText="1"/>
    </xf>
    <xf numFmtId="0" fontId="35" fillId="33" borderId="212" xfId="0" applyFont="1" applyFill="1" applyBorder="1" applyAlignment="1" applyProtection="1">
      <alignment horizontal="center" vertical="center" wrapText="1"/>
    </xf>
    <xf numFmtId="0" fontId="35" fillId="33" borderId="41" xfId="0" applyFont="1" applyFill="1" applyBorder="1" applyAlignment="1" applyProtection="1">
      <alignment horizontal="center" vertical="center" wrapText="1"/>
    </xf>
    <xf numFmtId="0" fontId="35" fillId="33" borderId="198" xfId="0" applyFont="1" applyFill="1" applyBorder="1" applyAlignment="1" applyProtection="1">
      <alignment horizontal="center" vertical="center" wrapText="1"/>
    </xf>
    <xf numFmtId="0" fontId="35" fillId="24" borderId="15" xfId="0" applyFont="1" applyFill="1" applyBorder="1" applyAlignment="1" applyProtection="1">
      <alignment horizontal="center" vertical="center" wrapText="1"/>
    </xf>
    <xf numFmtId="0" fontId="30" fillId="24" borderId="10" xfId="0" applyFont="1" applyFill="1" applyBorder="1" applyAlignment="1" applyProtection="1">
      <alignment horizontal="center" vertical="center" wrapText="1"/>
    </xf>
    <xf numFmtId="0" fontId="30" fillId="24" borderId="11" xfId="0" applyFont="1" applyFill="1" applyBorder="1" applyAlignment="1" applyProtection="1">
      <alignment horizontal="center" vertical="center" wrapText="1"/>
    </xf>
    <xf numFmtId="0" fontId="30" fillId="24" borderId="13" xfId="0" applyFont="1" applyFill="1" applyBorder="1" applyAlignment="1" applyProtection="1">
      <alignment horizontal="center" vertical="center"/>
    </xf>
    <xf numFmtId="0" fontId="86" fillId="26" borderId="18" xfId="0" applyFont="1" applyFill="1" applyBorder="1" applyAlignment="1" applyProtection="1">
      <alignment horizontal="center" vertical="center"/>
    </xf>
    <xf numFmtId="0" fontId="86" fillId="26" borderId="23" xfId="0" applyFont="1" applyFill="1" applyBorder="1" applyAlignment="1" applyProtection="1">
      <alignment horizontal="center" vertical="center"/>
    </xf>
    <xf numFmtId="0" fontId="86" fillId="26" borderId="21" xfId="0" applyFont="1" applyFill="1" applyBorder="1" applyAlignment="1" applyProtection="1">
      <alignment horizontal="center" vertical="center"/>
    </xf>
    <xf numFmtId="0" fontId="86" fillId="26" borderId="387" xfId="0" applyFont="1" applyFill="1" applyBorder="1" applyAlignment="1" applyProtection="1">
      <alignment horizontal="center" vertical="center"/>
    </xf>
    <xf numFmtId="0" fontId="86" fillId="26" borderId="383" xfId="0" applyFont="1" applyFill="1" applyBorder="1" applyAlignment="1" applyProtection="1">
      <alignment horizontal="center" vertical="center"/>
    </xf>
    <xf numFmtId="0" fontId="86" fillId="26" borderId="386" xfId="0" applyFont="1" applyFill="1" applyBorder="1" applyAlignment="1" applyProtection="1">
      <alignment horizontal="center" vertical="center"/>
    </xf>
    <xf numFmtId="0" fontId="99" fillId="30" borderId="10" xfId="0" applyFont="1" applyFill="1" applyBorder="1" applyAlignment="1" applyProtection="1">
      <alignment horizontal="center" vertical="center" wrapText="1"/>
    </xf>
    <xf numFmtId="0" fontId="99" fillId="30" borderId="11" xfId="0" applyFont="1" applyFill="1" applyBorder="1" applyAlignment="1" applyProtection="1">
      <alignment horizontal="center" vertical="center" wrapText="1"/>
    </xf>
    <xf numFmtId="0" fontId="99" fillId="30" borderId="13" xfId="0" applyFont="1" applyFill="1" applyBorder="1" applyAlignment="1" applyProtection="1">
      <alignment horizontal="center" vertical="center"/>
    </xf>
    <xf numFmtId="0" fontId="78" fillId="24" borderId="15" xfId="0" applyFont="1" applyFill="1" applyBorder="1" applyAlignment="1" applyProtection="1">
      <alignment horizontal="center" vertical="center" wrapText="1"/>
    </xf>
    <xf numFmtId="0" fontId="30" fillId="24" borderId="212" xfId="0" applyFont="1" applyFill="1" applyBorder="1" applyAlignment="1" applyProtection="1">
      <alignment horizontal="center" vertical="center" wrapText="1"/>
    </xf>
    <xf numFmtId="0" fontId="30" fillId="24" borderId="41" xfId="0" applyFont="1" applyFill="1" applyBorder="1" applyAlignment="1" applyProtection="1">
      <alignment horizontal="center" vertical="center" wrapText="1"/>
    </xf>
    <xf numFmtId="0" fontId="30" fillId="24" borderId="198" xfId="0" applyFont="1" applyFill="1" applyBorder="1" applyAlignment="1" applyProtection="1">
      <alignment horizontal="center" vertical="center" wrapText="1"/>
    </xf>
    <xf numFmtId="165" fontId="26" fillId="25" borderId="435" xfId="28" applyNumberFormat="1" applyFont="1" applyFill="1" applyBorder="1" applyAlignment="1" applyProtection="1">
      <alignment horizontal="center" vertical="center" wrapText="1"/>
    </xf>
    <xf numFmtId="165" fontId="26" fillId="25" borderId="398" xfId="28" applyNumberFormat="1" applyFont="1" applyFill="1" applyBorder="1" applyAlignment="1" applyProtection="1">
      <alignment horizontal="center" vertical="center" wrapText="1"/>
    </xf>
    <xf numFmtId="0" fontId="35" fillId="24" borderId="10" xfId="0" applyFont="1" applyFill="1" applyBorder="1" applyAlignment="1" applyProtection="1">
      <alignment horizontal="center" vertical="center" wrapText="1"/>
    </xf>
    <xf numFmtId="0" fontId="35" fillId="24" borderId="13" xfId="0" applyFont="1" applyFill="1" applyBorder="1" applyAlignment="1" applyProtection="1">
      <alignment horizontal="center" vertical="center" wrapText="1"/>
    </xf>
    <xf numFmtId="0" fontId="86" fillId="26" borderId="18" xfId="0" applyFont="1" applyFill="1" applyBorder="1" applyAlignment="1" applyProtection="1">
      <alignment horizontal="center" vertical="center" wrapText="1"/>
    </xf>
    <xf numFmtId="0" fontId="86" fillId="26" borderId="21" xfId="0" applyFont="1" applyFill="1" applyBorder="1" applyAlignment="1" applyProtection="1">
      <alignment horizontal="center" vertical="center" wrapText="1"/>
    </xf>
    <xf numFmtId="0" fontId="86" fillId="26" borderId="18" xfId="0" quotePrefix="1" applyFont="1" applyFill="1" applyBorder="1" applyAlignment="1" applyProtection="1">
      <alignment horizontal="center" vertical="center"/>
    </xf>
    <xf numFmtId="0" fontId="86" fillId="26" borderId="23" xfId="0" quotePrefix="1" applyFont="1" applyFill="1" applyBorder="1" applyAlignment="1" applyProtection="1">
      <alignment horizontal="center" vertical="center"/>
    </xf>
    <xf numFmtId="0" fontId="47" fillId="0" borderId="23" xfId="0" applyFont="1" applyBorder="1" applyAlignment="1" applyProtection="1">
      <alignment horizontal="center" vertical="center"/>
    </xf>
    <xf numFmtId="0" fontId="47" fillId="0" borderId="21" xfId="0" applyFont="1" applyBorder="1" applyAlignment="1" applyProtection="1">
      <alignment horizontal="center" vertical="center"/>
    </xf>
    <xf numFmtId="0" fontId="82" fillId="54" borderId="455" xfId="71" applyFont="1" applyFill="1" applyBorder="1" applyAlignment="1" applyProtection="1">
      <alignment horizontal="center" vertical="center"/>
    </xf>
    <xf numFmtId="0" fontId="82" fillId="54" borderId="456" xfId="71" applyFont="1" applyFill="1" applyBorder="1" applyAlignment="1" applyProtection="1">
      <alignment horizontal="center" vertical="center"/>
    </xf>
    <xf numFmtId="0" fontId="82" fillId="54" borderId="457" xfId="71" applyFont="1" applyFill="1" applyBorder="1" applyAlignment="1" applyProtection="1">
      <alignment horizontal="center" vertical="center"/>
    </xf>
    <xf numFmtId="0" fontId="82" fillId="54" borderId="436" xfId="71" applyFont="1" applyFill="1" applyBorder="1" applyAlignment="1" applyProtection="1">
      <alignment horizontal="center" vertical="center"/>
    </xf>
    <xf numFmtId="0" fontId="82" fillId="54" borderId="438" xfId="71" applyFont="1" applyFill="1" applyBorder="1" applyAlignment="1" applyProtection="1">
      <alignment horizontal="center" vertical="center"/>
    </xf>
    <xf numFmtId="0" fontId="82" fillId="54" borderId="437" xfId="71" applyFont="1" applyFill="1" applyBorder="1" applyAlignment="1" applyProtection="1">
      <alignment horizontal="center" vertical="center"/>
    </xf>
    <xf numFmtId="0" fontId="35" fillId="24" borderId="290" xfId="53" applyFont="1" applyFill="1" applyBorder="1" applyAlignment="1" applyProtection="1">
      <alignment horizontal="center" vertical="center" wrapText="1"/>
    </xf>
    <xf numFmtId="0" fontId="118" fillId="25" borderId="436" xfId="28" quotePrefix="1" applyNumberFormat="1" applyFont="1" applyFill="1" applyBorder="1" applyAlignment="1" applyProtection="1">
      <alignment horizontal="center" vertical="center"/>
    </xf>
    <xf numFmtId="0" fontId="118" fillId="25" borderId="437" xfId="28" quotePrefix="1" applyNumberFormat="1" applyFont="1" applyFill="1" applyBorder="1" applyAlignment="1" applyProtection="1">
      <alignment horizontal="center" vertical="center"/>
    </xf>
    <xf numFmtId="0" fontId="45" fillId="24" borderId="290" xfId="53" applyFont="1" applyFill="1" applyBorder="1" applyAlignment="1" applyProtection="1">
      <alignment horizontal="center" vertical="center" wrapText="1"/>
    </xf>
    <xf numFmtId="0" fontId="35" fillId="52" borderId="290" xfId="53" applyFont="1" applyFill="1" applyBorder="1" applyAlignment="1" applyProtection="1">
      <alignment horizontal="center" vertical="center" wrapText="1"/>
    </xf>
    <xf numFmtId="0" fontId="82" fillId="55" borderId="290" xfId="71" applyFont="1" applyFill="1" applyBorder="1" applyAlignment="1" applyProtection="1">
      <alignment horizontal="center" vertical="center" wrapText="1"/>
    </xf>
    <xf numFmtId="0" fontId="82" fillId="54" borderId="432" xfId="71" applyFont="1" applyFill="1" applyBorder="1" applyAlignment="1" applyProtection="1">
      <alignment horizontal="center" vertical="center" wrapText="1"/>
    </xf>
    <xf numFmtId="0" fontId="82" fillId="56" borderId="424" xfId="71" applyFont="1" applyFill="1" applyBorder="1" applyAlignment="1" applyProtection="1">
      <alignment horizontal="center" vertical="center" wrapText="1"/>
    </xf>
    <xf numFmtId="0" fontId="82" fillId="56" borderId="399" xfId="71" applyFont="1" applyFill="1" applyBorder="1" applyAlignment="1" applyProtection="1">
      <alignment horizontal="center" vertical="center" wrapText="1"/>
    </xf>
    <xf numFmtId="0" fontId="82" fillId="56" borderId="422" xfId="71" applyFont="1" applyFill="1" applyBorder="1" applyAlignment="1" applyProtection="1">
      <alignment horizontal="center" vertical="center" wrapText="1"/>
    </xf>
    <xf numFmtId="0" fontId="78" fillId="41" borderId="289" xfId="47834" applyFont="1" applyFill="1" applyBorder="1" applyAlignment="1" applyProtection="1">
      <alignment horizontal="center" vertical="center" wrapText="1"/>
    </xf>
    <xf numFmtId="0" fontId="78" fillId="41" borderId="423" xfId="47834" applyFont="1" applyFill="1" applyBorder="1" applyAlignment="1" applyProtection="1">
      <alignment horizontal="center" vertical="center" wrapText="1"/>
    </xf>
    <xf numFmtId="0" fontId="82" fillId="0" borderId="265" xfId="47831" applyFont="1" applyBorder="1" applyAlignment="1">
      <alignment horizontal="center" vertical="center" wrapText="1"/>
    </xf>
    <xf numFmtId="0" fontId="82" fillId="0" borderId="267" xfId="47831" applyFont="1" applyBorder="1" applyAlignment="1">
      <alignment horizontal="center" vertical="center"/>
    </xf>
    <xf numFmtId="0" fontId="82" fillId="0" borderId="266" xfId="47831" applyFont="1" applyBorder="1" applyAlignment="1">
      <alignment horizontal="center" vertical="center"/>
    </xf>
    <xf numFmtId="0" fontId="30" fillId="25" borderId="433" xfId="28" quotePrefix="1" applyNumberFormat="1" applyFont="1" applyFill="1" applyBorder="1" applyAlignment="1" applyProtection="1">
      <alignment horizontal="center" vertical="center"/>
    </xf>
    <xf numFmtId="0" fontId="30" fillId="25" borderId="425" xfId="28" quotePrefix="1" applyNumberFormat="1" applyFont="1" applyFill="1" applyBorder="1" applyAlignment="1" applyProtection="1">
      <alignment horizontal="center" vertical="center"/>
    </xf>
    <xf numFmtId="0" fontId="30" fillId="25" borderId="434" xfId="28" quotePrefix="1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left" wrapText="1"/>
    </xf>
    <xf numFmtId="0" fontId="78" fillId="34" borderId="377" xfId="65" applyFont="1" applyFill="1" applyBorder="1" applyAlignment="1">
      <alignment horizontal="center" vertical="center" wrapText="1"/>
    </xf>
    <xf numFmtId="0" fontId="78" fillId="34" borderId="417" xfId="65" applyFont="1" applyFill="1" applyBorder="1" applyAlignment="1">
      <alignment horizontal="center" vertical="center" wrapText="1"/>
    </xf>
    <xf numFmtId="0" fontId="78" fillId="44" borderId="377" xfId="65" applyFont="1" applyFill="1" applyBorder="1" applyAlignment="1">
      <alignment horizontal="center" vertical="center" wrapText="1"/>
    </xf>
    <xf numFmtId="0" fontId="78" fillId="44" borderId="417" xfId="65" applyFont="1" applyFill="1" applyBorder="1" applyAlignment="1">
      <alignment horizontal="center" vertical="center" wrapText="1"/>
    </xf>
    <xf numFmtId="0" fontId="82" fillId="24" borderId="379" xfId="65" applyFont="1" applyFill="1" applyBorder="1" applyAlignment="1" applyProtection="1">
      <alignment horizontal="center" vertical="center" wrapText="1"/>
    </xf>
    <xf numFmtId="0" fontId="78" fillId="41" borderId="379" xfId="58" applyFont="1" applyFill="1" applyBorder="1" applyAlignment="1">
      <alignment horizontal="center" vertical="center" wrapText="1"/>
    </xf>
    <xf numFmtId="0" fontId="78" fillId="41" borderId="379" xfId="58" applyFont="1" applyFill="1" applyBorder="1" applyAlignment="1">
      <alignment horizontal="center" vertical="center"/>
    </xf>
    <xf numFmtId="0" fontId="78" fillId="32" borderId="379" xfId="58" applyFont="1" applyFill="1" applyBorder="1" applyAlignment="1">
      <alignment horizontal="center" vertical="center" wrapText="1"/>
    </xf>
    <xf numFmtId="0" fontId="26" fillId="25" borderId="436" xfId="58" quotePrefix="1" applyFont="1" applyFill="1" applyBorder="1" applyAlignment="1">
      <alignment horizontal="center" vertical="center" wrapText="1"/>
    </xf>
    <xf numFmtId="0" fontId="26" fillId="25" borderId="437" xfId="58" applyFont="1" applyFill="1" applyBorder="1" applyAlignment="1">
      <alignment horizontal="center" vertical="center" wrapText="1"/>
    </xf>
    <xf numFmtId="0" fontId="41" fillId="25" borderId="436" xfId="58" quotePrefix="1" applyFont="1" applyFill="1" applyBorder="1" applyAlignment="1">
      <alignment horizontal="center" vertical="center" wrapText="1"/>
    </xf>
    <xf numFmtId="0" fontId="41" fillId="25" borderId="437" xfId="58" applyFont="1" applyFill="1" applyBorder="1" applyAlignment="1">
      <alignment horizontal="center" vertical="center" wrapText="1"/>
    </xf>
    <xf numFmtId="0" fontId="100" fillId="0" borderId="0" xfId="47831" applyFont="1" applyFill="1" applyBorder="1" applyAlignment="1">
      <alignment horizontal="center"/>
    </xf>
    <xf numFmtId="0" fontId="100" fillId="0" borderId="0" xfId="47831" applyFont="1" applyFill="1" applyBorder="1"/>
    <xf numFmtId="3" fontId="85" fillId="0" borderId="0" xfId="47823" applyNumberFormat="1" applyFont="1" applyFill="1" applyBorder="1" applyAlignment="1" applyProtection="1">
      <alignment horizontal="center" vertical="center"/>
    </xf>
    <xf numFmtId="3" fontId="85" fillId="0" borderId="0" xfId="47823" applyNumberFormat="1" applyFont="1" applyFill="1" applyBorder="1" applyAlignment="1" applyProtection="1">
      <alignment vertical="center"/>
    </xf>
    <xf numFmtId="38" fontId="85" fillId="0" borderId="0" xfId="47823" applyNumberFormat="1" applyFont="1" applyFill="1" applyBorder="1" applyAlignment="1" applyProtection="1">
      <alignment vertical="center"/>
    </xf>
    <xf numFmtId="0" fontId="101" fillId="0" borderId="0" xfId="47831" applyFont="1" applyFill="1" applyBorder="1"/>
    <xf numFmtId="0" fontId="100" fillId="0" borderId="0" xfId="47831" applyFont="1" applyFill="1" applyBorder="1" applyAlignment="1">
      <alignment horizontal="left"/>
    </xf>
    <xf numFmtId="0" fontId="117" fillId="0" borderId="0" xfId="47848" applyFill="1" applyBorder="1"/>
    <xf numFmtId="38" fontId="100" fillId="0" borderId="0" xfId="47831" applyNumberFormat="1" applyFont="1" applyFill="1" applyBorder="1"/>
    <xf numFmtId="0" fontId="100" fillId="0" borderId="0" xfId="47831" applyFont="1" applyFill="1" applyBorder="1" applyAlignment="1">
      <alignment horizontal="right"/>
    </xf>
    <xf numFmtId="0" fontId="100" fillId="0" borderId="0" xfId="47831" applyFont="1" applyFill="1" applyBorder="1" applyAlignment="1"/>
    <xf numFmtId="0" fontId="77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center" vertical="center"/>
    </xf>
    <xf numFmtId="1" fontId="77" fillId="0" borderId="0" xfId="0" applyNumberFormat="1" applyFont="1" applyFill="1" applyBorder="1" applyAlignment="1">
      <alignment horizontal="center" vertical="center"/>
    </xf>
    <xf numFmtId="38" fontId="39" fillId="0" borderId="0" xfId="45" quotePrefix="1" applyNumberFormat="1" applyFont="1" applyFill="1" applyBorder="1" applyAlignment="1" applyProtection="1">
      <alignment vertical="center"/>
    </xf>
    <xf numFmtId="38" fontId="39" fillId="0" borderId="0" xfId="45" applyNumberFormat="1" applyFont="1" applyFill="1" applyBorder="1" applyAlignment="1" applyProtection="1">
      <alignment vertical="center"/>
    </xf>
    <xf numFmtId="38" fontId="88" fillId="0" borderId="0" xfId="45" applyNumberFormat="1" applyFont="1" applyFill="1" applyBorder="1" applyAlignment="1" applyProtection="1">
      <alignment vertical="center"/>
    </xf>
    <xf numFmtId="0" fontId="78" fillId="52" borderId="455" xfId="47831" applyFont="1" applyFill="1" applyBorder="1" applyAlignment="1">
      <alignment horizontal="center" vertical="center" wrapText="1"/>
    </xf>
    <xf numFmtId="0" fontId="30" fillId="25" borderId="458" xfId="28" quotePrefix="1" applyNumberFormat="1" applyFont="1" applyFill="1" applyBorder="1" applyAlignment="1" applyProtection="1">
      <alignment horizontal="center" vertical="center"/>
    </xf>
    <xf numFmtId="38" fontId="88" fillId="0" borderId="255" xfId="45" applyNumberFormat="1" applyFont="1" applyBorder="1" applyAlignment="1" applyProtection="1">
      <alignment vertical="center"/>
    </xf>
    <xf numFmtId="38" fontId="88" fillId="0" borderId="429" xfId="45" applyNumberFormat="1" applyFont="1" applyBorder="1" applyAlignment="1" applyProtection="1">
      <alignment vertical="center"/>
    </xf>
    <xf numFmtId="38" fontId="88" fillId="0" borderId="462" xfId="45" applyNumberFormat="1" applyFont="1" applyBorder="1" applyAlignment="1" applyProtection="1">
      <alignment vertical="center"/>
    </xf>
    <xf numFmtId="0" fontId="100" fillId="0" borderId="0" xfId="47831" applyFont="1" applyFill="1" applyBorder="1" applyAlignment="1">
      <alignment horizontal="center" vertical="center"/>
    </xf>
    <xf numFmtId="0" fontId="125" fillId="0" borderId="0" xfId="47850" applyFont="1" applyFill="1" applyBorder="1" applyAlignment="1">
      <alignment horizontal="left" vertical="center"/>
    </xf>
    <xf numFmtId="0" fontId="116" fillId="0" borderId="0" xfId="47823" applyFont="1" applyFill="1" applyBorder="1" applyProtection="1"/>
    <xf numFmtId="14" fontId="77" fillId="0" borderId="0" xfId="47823" applyNumberFormat="1" applyFont="1" applyFill="1" applyBorder="1" applyProtection="1"/>
    <xf numFmtId="38" fontId="116" fillId="0" borderId="0" xfId="47823" applyNumberFormat="1" applyFont="1" applyFill="1" applyBorder="1" applyProtection="1"/>
    <xf numFmtId="0" fontId="77" fillId="0" borderId="0" xfId="47823" applyFont="1" applyFill="1" applyBorder="1" applyProtection="1"/>
    <xf numFmtId="38" fontId="77" fillId="0" borderId="0" xfId="47823" applyNumberFormat="1" applyFont="1" applyFill="1" applyBorder="1" applyProtection="1"/>
    <xf numFmtId="0" fontId="85" fillId="0" borderId="0" xfId="47823" applyNumberFormat="1" applyFont="1" applyFill="1" applyBorder="1" applyAlignment="1" applyProtection="1">
      <alignment horizontal="center" vertical="center"/>
    </xf>
    <xf numFmtId="0" fontId="89" fillId="0" borderId="0" xfId="0" applyFont="1" applyFill="1" applyBorder="1" applyAlignment="1">
      <alignment vertical="center"/>
    </xf>
    <xf numFmtId="0" fontId="116" fillId="0" borderId="0" xfId="47823" applyNumberFormat="1" applyFont="1" applyFill="1" applyBorder="1" applyAlignment="1" applyProtection="1">
      <alignment horizontal="center" vertical="center"/>
    </xf>
    <xf numFmtId="1" fontId="116" fillId="0" borderId="0" xfId="0" applyNumberFormat="1" applyFont="1" applyFill="1" applyBorder="1" applyAlignment="1">
      <alignment horizontal="center" vertical="center"/>
    </xf>
    <xf numFmtId="0" fontId="77" fillId="0" borderId="0" xfId="47823" applyFont="1" applyFill="1" applyBorder="1" applyAlignment="1" applyProtection="1">
      <alignment wrapText="1"/>
    </xf>
    <xf numFmtId="0" fontId="78" fillId="41" borderId="455" xfId="47834" applyFont="1" applyFill="1" applyBorder="1" applyAlignment="1" applyProtection="1">
      <alignment horizontal="center" vertical="center" wrapText="1"/>
    </xf>
    <xf numFmtId="38" fontId="39" fillId="41" borderId="460" xfId="45" applyNumberFormat="1" applyFont="1" applyFill="1" applyBorder="1" applyAlignment="1" applyProtection="1">
      <alignment vertical="center"/>
    </xf>
    <xf numFmtId="38" fontId="39" fillId="41" borderId="255" xfId="45" applyNumberFormat="1" applyFont="1" applyFill="1" applyBorder="1" applyAlignment="1" applyProtection="1">
      <alignment vertical="center"/>
    </xf>
    <xf numFmtId="38" fontId="39" fillId="41" borderId="429" xfId="45" applyNumberFormat="1" applyFont="1" applyFill="1" applyBorder="1" applyAlignment="1" applyProtection="1">
      <alignment vertical="center"/>
    </xf>
    <xf numFmtId="38" fontId="85" fillId="41" borderId="461" xfId="47823" applyNumberFormat="1" applyFont="1" applyFill="1" applyBorder="1" applyAlignment="1" applyProtection="1">
      <alignment vertical="center"/>
    </xf>
    <xf numFmtId="0" fontId="77" fillId="0" borderId="0" xfId="0" applyFont="1" applyFill="1" applyBorder="1" applyAlignment="1">
      <alignment vertical="center"/>
    </xf>
    <xf numFmtId="0" fontId="77" fillId="0" borderId="0" xfId="0" applyFont="1" applyFill="1" applyBorder="1" applyAlignment="1">
      <alignment horizontal="center" vertical="center" wrapText="1"/>
    </xf>
    <xf numFmtId="0" fontId="78" fillId="0" borderId="0" xfId="71" applyFont="1" applyFill="1" applyBorder="1" applyAlignment="1" applyProtection="1">
      <alignment horizontal="center" vertical="center" wrapText="1"/>
    </xf>
    <xf numFmtId="0" fontId="30" fillId="0" borderId="0" xfId="28" quotePrefix="1" applyNumberFormat="1" applyFont="1" applyFill="1" applyBorder="1" applyAlignment="1" applyProtection="1">
      <alignment horizontal="center" vertical="center"/>
    </xf>
    <xf numFmtId="0" fontId="97" fillId="0" borderId="0" xfId="28" quotePrefix="1" applyNumberFormat="1" applyFont="1" applyFill="1" applyBorder="1" applyAlignment="1" applyProtection="1">
      <alignment horizontal="center" vertical="center"/>
    </xf>
    <xf numFmtId="1" fontId="97" fillId="0" borderId="0" xfId="28" quotePrefix="1" applyNumberFormat="1" applyFont="1" applyFill="1" applyBorder="1" applyAlignment="1" applyProtection="1">
      <alignment horizontal="center" vertical="center" wrapText="1"/>
    </xf>
    <xf numFmtId="0" fontId="35" fillId="0" borderId="0" xfId="53" applyFont="1" applyFill="1" applyBorder="1" applyAlignment="1" applyProtection="1">
      <alignment vertical="center" wrapText="1"/>
    </xf>
    <xf numFmtId="0" fontId="24" fillId="0" borderId="0" xfId="0" applyFont="1" applyFill="1" applyBorder="1" applyProtection="1"/>
    <xf numFmtId="0" fontId="24" fillId="0" borderId="0" xfId="0" applyFont="1" applyFill="1" applyBorder="1" applyAlignment="1" applyProtection="1">
      <alignment horizontal="right" vertical="center"/>
    </xf>
    <xf numFmtId="14" fontId="26" fillId="0" borderId="0" xfId="0" quotePrefix="1" applyNumberFormat="1" applyFont="1" applyFill="1" applyBorder="1" applyAlignment="1" applyProtection="1">
      <alignment horizontal="left" vertical="center"/>
    </xf>
    <xf numFmtId="10" fontId="26" fillId="0" borderId="0" xfId="48" applyNumberFormat="1" applyFont="1" applyFill="1" applyBorder="1" applyAlignment="1" applyProtection="1">
      <alignment horizontal="right" vertical="center"/>
    </xf>
    <xf numFmtId="6" fontId="26" fillId="0" borderId="0" xfId="32" applyNumberFormat="1" applyFont="1" applyFill="1" applyBorder="1" applyAlignment="1" applyProtection="1">
      <alignment horizontal="right" vertical="center"/>
    </xf>
    <xf numFmtId="2" fontId="74" fillId="0" borderId="0" xfId="0" applyNumberFormat="1" applyFont="1" applyFill="1" applyBorder="1" applyAlignment="1" applyProtection="1">
      <alignment horizontal="right" vertical="center"/>
    </xf>
    <xf numFmtId="0" fontId="74" fillId="0" borderId="0" xfId="0" applyFont="1" applyFill="1" applyBorder="1" applyAlignment="1" applyProtection="1">
      <alignment horizontal="right" vertical="center"/>
    </xf>
    <xf numFmtId="43" fontId="26" fillId="0" borderId="0" xfId="28" applyNumberFormat="1" applyFont="1" applyFill="1" applyBorder="1" applyAlignment="1" applyProtection="1">
      <alignment horizontal="right" vertical="center"/>
    </xf>
    <xf numFmtId="43" fontId="26" fillId="0" borderId="0" xfId="28" applyFont="1" applyFill="1" applyBorder="1" applyAlignment="1" applyProtection="1">
      <alignment horizontal="right" vertical="center"/>
    </xf>
    <xf numFmtId="10" fontId="26" fillId="0" borderId="0" xfId="0" applyNumberFormat="1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 applyProtection="1">
      <alignment vertical="center"/>
    </xf>
    <xf numFmtId="175" fontId="29" fillId="0" borderId="0" xfId="32" applyNumberFormat="1" applyFont="1" applyFill="1" applyBorder="1" applyAlignment="1" applyProtection="1">
      <alignment vertical="center"/>
    </xf>
    <xf numFmtId="5" fontId="0" fillId="0" borderId="0" xfId="0" applyNumberFormat="1" applyFill="1" applyBorder="1" applyAlignment="1" applyProtection="1">
      <alignment vertical="center"/>
    </xf>
    <xf numFmtId="0" fontId="115" fillId="0" borderId="0" xfId="0" applyFont="1" applyFill="1" applyBorder="1" applyAlignment="1" applyProtection="1">
      <alignment vertical="center"/>
    </xf>
    <xf numFmtId="10" fontId="24" fillId="0" borderId="0" xfId="0" applyNumberFormat="1" applyFont="1" applyFill="1" applyBorder="1" applyAlignment="1" applyProtection="1">
      <alignment vertical="center"/>
    </xf>
    <xf numFmtId="0" fontId="72" fillId="0" borderId="0" xfId="0" applyFont="1" applyFill="1" applyBorder="1" applyAlignment="1" applyProtection="1">
      <alignment vertical="center"/>
    </xf>
    <xf numFmtId="10" fontId="115" fillId="0" borderId="0" xfId="48" applyNumberFormat="1" applyFont="1" applyFill="1" applyBorder="1" applyAlignment="1" applyProtection="1">
      <alignment vertical="center"/>
    </xf>
    <xf numFmtId="175" fontId="0" fillId="0" borderId="0" xfId="32" applyNumberFormat="1" applyFont="1" applyFill="1" applyBorder="1" applyAlignment="1" applyProtection="1">
      <alignment vertical="center"/>
    </xf>
    <xf numFmtId="10" fontId="0" fillId="0" borderId="0" xfId="0" applyNumberFormat="1" applyFill="1" applyBorder="1" applyAlignment="1" applyProtection="1">
      <alignment vertical="center"/>
    </xf>
    <xf numFmtId="5" fontId="29" fillId="0" borderId="0" xfId="0" applyNumberFormat="1" applyFont="1" applyFill="1" applyBorder="1" applyAlignment="1" applyProtection="1">
      <alignment vertical="center"/>
    </xf>
    <xf numFmtId="10" fontId="0" fillId="0" borderId="0" xfId="48" applyNumberFormat="1" applyFont="1" applyFill="1" applyBorder="1" applyAlignment="1" applyProtection="1">
      <alignment vertical="center"/>
    </xf>
    <xf numFmtId="3" fontId="0" fillId="0" borderId="0" xfId="0" applyNumberFormat="1" applyFill="1" applyBorder="1" applyAlignment="1" applyProtection="1">
      <alignment horizontal="center" vertical="center"/>
    </xf>
    <xf numFmtId="3" fontId="0" fillId="0" borderId="0" xfId="0" applyNumberFormat="1" applyFill="1" applyBorder="1" applyAlignment="1" applyProtection="1">
      <alignment vertical="center"/>
    </xf>
    <xf numFmtId="0" fontId="72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right" vertical="center"/>
    </xf>
    <xf numFmtId="168" fontId="127" fillId="0" borderId="0" xfId="0" applyNumberFormat="1" applyFont="1" applyFill="1" applyBorder="1" applyAlignment="1" applyProtection="1">
      <alignment horizontal="right" vertical="center"/>
    </xf>
    <xf numFmtId="166" fontId="0" fillId="0" borderId="0" xfId="0" applyNumberFormat="1" applyFill="1" applyBorder="1" applyAlignment="1" applyProtection="1">
      <alignment vertical="center"/>
    </xf>
    <xf numFmtId="0" fontId="96" fillId="0" borderId="0" xfId="0" applyFont="1" applyFill="1" applyBorder="1" applyAlignment="1" applyProtection="1">
      <alignment vertical="center"/>
    </xf>
    <xf numFmtId="0" fontId="0" fillId="0" borderId="0" xfId="0" applyFill="1" applyBorder="1"/>
    <xf numFmtId="175" fontId="0" fillId="0" borderId="0" xfId="32" applyNumberFormat="1" applyFont="1" applyFill="1" applyBorder="1"/>
    <xf numFmtId="0" fontId="74" fillId="0" borderId="0" xfId="0" applyFont="1" applyFill="1" applyBorder="1" applyAlignment="1" applyProtection="1">
      <alignment vertical="center"/>
    </xf>
    <xf numFmtId="0" fontId="128" fillId="0" borderId="0" xfId="0" applyFont="1" applyFill="1" applyBorder="1" applyAlignment="1" applyProtection="1">
      <alignment vertical="center"/>
    </xf>
    <xf numFmtId="166" fontId="29" fillId="0" borderId="0" xfId="0" applyNumberFormat="1" applyFont="1" applyFill="1" applyBorder="1"/>
    <xf numFmtId="2" fontId="0" fillId="0" borderId="0" xfId="0" applyNumberFormat="1" applyFill="1" applyBorder="1" applyAlignment="1" applyProtection="1">
      <alignment vertical="center"/>
    </xf>
    <xf numFmtId="2" fontId="24" fillId="0" borderId="0" xfId="0" applyNumberFormat="1" applyFont="1" applyFill="1" applyBorder="1" applyAlignment="1" applyProtection="1">
      <alignment vertical="center"/>
    </xf>
    <xf numFmtId="168" fontId="29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Alignment="1" applyProtection="1">
      <alignment vertical="center"/>
    </xf>
    <xf numFmtId="0" fontId="99" fillId="30" borderId="462" xfId="0" applyFont="1" applyFill="1" applyBorder="1" applyAlignment="1" applyProtection="1">
      <alignment horizontal="center" vertical="center" wrapText="1"/>
    </xf>
    <xf numFmtId="0" fontId="99" fillId="30" borderId="458" xfId="0" applyFont="1" applyFill="1" applyBorder="1" applyAlignment="1" applyProtection="1">
      <alignment vertical="center"/>
    </xf>
    <xf numFmtId="0" fontId="99" fillId="30" borderId="429" xfId="0" applyFont="1" applyFill="1" applyBorder="1" applyAlignment="1" applyProtection="1">
      <alignment vertical="center"/>
    </xf>
    <xf numFmtId="1" fontId="30" fillId="25" borderId="455" xfId="69" quotePrefix="1" applyNumberFormat="1" applyFont="1" applyFill="1" applyBorder="1" applyAlignment="1" applyProtection="1">
      <alignment horizontal="center" vertical="center"/>
    </xf>
    <xf numFmtId="1" fontId="91" fillId="25" borderId="455" xfId="69" quotePrefix="1" applyNumberFormat="1" applyFont="1" applyFill="1" applyBorder="1" applyAlignment="1" applyProtection="1">
      <alignment horizontal="center" vertical="center" wrapText="1"/>
    </xf>
    <xf numFmtId="1" fontId="91" fillId="25" borderId="455" xfId="28" quotePrefix="1" applyNumberFormat="1" applyFont="1" applyFill="1" applyBorder="1" applyAlignment="1" applyProtection="1">
      <alignment horizontal="center" vertical="center" wrapText="1"/>
    </xf>
    <xf numFmtId="166" fontId="25" fillId="0" borderId="255" xfId="0" applyNumberFormat="1" applyFont="1" applyFill="1" applyBorder="1" applyAlignment="1" applyProtection="1">
      <alignment vertical="center"/>
    </xf>
    <xf numFmtId="166" fontId="25" fillId="0" borderId="429" xfId="0" applyNumberFormat="1" applyFont="1" applyFill="1" applyBorder="1" applyAlignment="1" applyProtection="1">
      <alignment vertical="center"/>
    </xf>
    <xf numFmtId="166" fontId="25" fillId="0" borderId="458" xfId="0" applyNumberFormat="1" applyFont="1" applyFill="1" applyBorder="1" applyAlignment="1" applyProtection="1">
      <alignment vertical="center"/>
    </xf>
    <xf numFmtId="5" fontId="26" fillId="0" borderId="462" xfId="32" applyNumberFormat="1" applyFont="1" applyBorder="1" applyAlignment="1" applyProtection="1">
      <alignment horizontal="right" vertical="center"/>
    </xf>
    <xf numFmtId="0" fontId="47" fillId="0" borderId="0" xfId="0" applyFont="1" applyFill="1" applyBorder="1" applyAlignment="1" applyProtection="1">
      <alignment vertical="center"/>
    </xf>
    <xf numFmtId="0" fontId="29" fillId="0" borderId="0" xfId="0" applyFont="1" applyFill="1" applyBorder="1" applyAlignment="1" applyProtection="1">
      <alignment horizontal="center" vertical="center" wrapText="1"/>
    </xf>
    <xf numFmtId="0" fontId="35" fillId="24" borderId="462" xfId="0" applyFont="1" applyFill="1" applyBorder="1" applyAlignment="1" applyProtection="1">
      <alignment horizontal="center" vertical="center" wrapText="1"/>
    </xf>
    <xf numFmtId="0" fontId="35" fillId="24" borderId="458" xfId="0" applyFont="1" applyFill="1" applyBorder="1" applyAlignment="1" applyProtection="1">
      <alignment horizontal="center" vertical="center" wrapText="1"/>
    </xf>
    <xf numFmtId="0" fontId="35" fillId="24" borderId="429" xfId="0" applyFont="1" applyFill="1" applyBorder="1" applyAlignment="1" applyProtection="1">
      <alignment horizontal="center" vertical="center" wrapText="1"/>
    </xf>
    <xf numFmtId="1" fontId="91" fillId="25" borderId="455" xfId="69" applyNumberFormat="1" applyFont="1" applyFill="1" applyBorder="1" applyAlignment="1" applyProtection="1">
      <alignment horizontal="center" vertical="center"/>
    </xf>
    <xf numFmtId="166" fontId="25" fillId="38" borderId="460" xfId="0" applyNumberFormat="1" applyFont="1" applyFill="1" applyBorder="1" applyAlignment="1" applyProtection="1">
      <alignment vertical="center"/>
    </xf>
    <xf numFmtId="166" fontId="25" fillId="38" borderId="255" xfId="0" applyNumberFormat="1" applyFont="1" applyFill="1" applyBorder="1" applyAlignment="1" applyProtection="1">
      <alignment vertical="center"/>
    </xf>
    <xf numFmtId="166" fontId="25" fillId="38" borderId="429" xfId="0" applyNumberFormat="1" applyFont="1" applyFill="1" applyBorder="1" applyAlignment="1" applyProtection="1">
      <alignment vertical="center"/>
    </xf>
    <xf numFmtId="0" fontId="113" fillId="0" borderId="0" xfId="0" applyFont="1" applyFill="1" applyBorder="1" applyAlignment="1" applyProtection="1">
      <alignment vertical="center"/>
    </xf>
    <xf numFmtId="0" fontId="36" fillId="0" borderId="0" xfId="0" applyFont="1" applyFill="1" applyBorder="1" applyAlignment="1" applyProtection="1">
      <alignment horizontal="center" vertical="center"/>
    </xf>
    <xf numFmtId="0" fontId="24" fillId="0" borderId="466" xfId="0" applyFont="1" applyBorder="1" applyAlignment="1" applyProtection="1">
      <alignment horizontal="center" vertical="center"/>
    </xf>
    <xf numFmtId="0" fontId="26" fillId="0" borderId="466" xfId="0" applyFont="1" applyBorder="1" applyAlignment="1" applyProtection="1">
      <alignment vertical="center"/>
    </xf>
    <xf numFmtId="6" fontId="26" fillId="0" borderId="466" xfId="0" applyNumberFormat="1" applyFont="1" applyBorder="1" applyAlignment="1" applyProtection="1">
      <alignment vertical="center"/>
    </xf>
    <xf numFmtId="6" fontId="26" fillId="38" borderId="462" xfId="0" applyNumberFormat="1" applyFont="1" applyFill="1" applyBorder="1" applyAlignment="1" applyProtection="1">
      <alignment vertical="center"/>
    </xf>
    <xf numFmtId="6" fontId="0" fillId="0" borderId="0" xfId="0" applyNumberFormat="1" applyFill="1" applyBorder="1" applyAlignment="1" applyProtection="1">
      <alignment vertical="center"/>
    </xf>
    <xf numFmtId="172" fontId="24" fillId="0" borderId="0" xfId="0" applyNumberFormat="1" applyFont="1" applyFill="1" applyBorder="1" applyAlignment="1" applyProtection="1">
      <alignment horizontal="left" vertical="center" indent="1"/>
    </xf>
    <xf numFmtId="10" fontId="24" fillId="0" borderId="0" xfId="0" applyNumberFormat="1" applyFont="1" applyFill="1" applyBorder="1" applyAlignment="1" applyProtection="1">
      <alignment horizontal="left" vertical="center"/>
    </xf>
    <xf numFmtId="10" fontId="74" fillId="0" borderId="0" xfId="0" applyNumberFormat="1" applyFont="1" applyFill="1" applyBorder="1" applyAlignment="1" applyProtection="1">
      <alignment vertical="center"/>
    </xf>
    <xf numFmtId="0" fontId="129" fillId="0" borderId="0" xfId="0" applyFont="1" applyFill="1" applyBorder="1" applyAlignment="1" applyProtection="1">
      <alignment vertical="center"/>
    </xf>
    <xf numFmtId="0" fontId="29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center"/>
    </xf>
    <xf numFmtId="38" fontId="24" fillId="0" borderId="0" xfId="0" applyNumberFormat="1" applyFont="1" applyFill="1" applyBorder="1" applyAlignment="1" applyProtection="1">
      <alignment vertical="center"/>
    </xf>
    <xf numFmtId="0" fontId="24" fillId="0" borderId="0" xfId="65" applyFont="1" applyFill="1" applyBorder="1" applyAlignment="1" applyProtection="1">
      <alignment vertical="center"/>
    </xf>
    <xf numFmtId="0" fontId="24" fillId="0" borderId="0" xfId="65" applyFill="1" applyBorder="1" applyProtection="1"/>
    <xf numFmtId="38" fontId="0" fillId="0" borderId="0" xfId="0" applyNumberFormat="1" applyFill="1" applyBorder="1" applyAlignment="1" applyProtection="1">
      <alignment vertical="center"/>
    </xf>
    <xf numFmtId="0" fontId="24" fillId="0" borderId="0" xfId="65" applyFont="1" applyFill="1" applyBorder="1" applyAlignment="1" applyProtection="1">
      <alignment horizontal="left" vertical="center"/>
    </xf>
    <xf numFmtId="0" fontId="0" fillId="0" borderId="0" xfId="0" applyFill="1" applyBorder="1" applyProtection="1"/>
    <xf numFmtId="0" fontId="117" fillId="0" borderId="0" xfId="47848" applyFill="1" applyBorder="1" applyAlignment="1" applyProtection="1">
      <alignment vertical="center"/>
    </xf>
    <xf numFmtId="0" fontId="26" fillId="0" borderId="0" xfId="65" applyFont="1" applyFill="1" applyBorder="1" applyAlignment="1" applyProtection="1">
      <alignment horizontal="left"/>
    </xf>
    <xf numFmtId="38" fontId="24" fillId="0" borderId="0" xfId="54" applyNumberFormat="1" applyFont="1" applyFill="1" applyBorder="1" applyAlignment="1" applyProtection="1">
      <alignment horizontal="right" vertical="center"/>
    </xf>
    <xf numFmtId="6" fontId="24" fillId="0" borderId="0" xfId="54" applyNumberFormat="1" applyFont="1" applyFill="1" applyBorder="1" applyAlignment="1" applyProtection="1">
      <alignment horizontal="right" vertical="center"/>
    </xf>
    <xf numFmtId="173" fontId="24" fillId="0" borderId="0" xfId="54" applyNumberFormat="1" applyFont="1" applyFill="1" applyBorder="1" applyAlignment="1" applyProtection="1">
      <alignment horizontal="right" vertical="center"/>
    </xf>
    <xf numFmtId="0" fontId="24" fillId="0" borderId="0" xfId="53" applyFont="1" applyFill="1" applyBorder="1" applyAlignment="1" applyProtection="1">
      <alignment horizontal="center" vertical="center"/>
    </xf>
    <xf numFmtId="0" fontId="24" fillId="0" borderId="0" xfId="53" applyFont="1" applyFill="1" applyBorder="1" applyAlignment="1" applyProtection="1">
      <alignment vertical="center"/>
    </xf>
    <xf numFmtId="49" fontId="35" fillId="38" borderId="455" xfId="53" applyNumberFormat="1" applyFont="1" applyFill="1" applyBorder="1" applyAlignment="1" applyProtection="1">
      <alignment horizontal="center" vertical="center" wrapText="1"/>
    </xf>
    <xf numFmtId="1" fontId="30" fillId="25" borderId="455" xfId="53" quotePrefix="1" applyNumberFormat="1" applyFont="1" applyFill="1" applyBorder="1" applyAlignment="1" applyProtection="1">
      <alignment horizontal="center" vertical="center"/>
    </xf>
    <xf numFmtId="1" fontId="91" fillId="25" borderId="429" xfId="53" quotePrefix="1" applyNumberFormat="1" applyFont="1" applyFill="1" applyBorder="1" applyAlignment="1" applyProtection="1">
      <alignment horizontal="center" vertical="center" wrapText="1"/>
    </xf>
    <xf numFmtId="6" fontId="24" fillId="0" borderId="470" xfId="53" applyNumberFormat="1" applyFont="1" applyFill="1" applyBorder="1" applyAlignment="1" applyProtection="1">
      <alignment horizontal="right" vertical="center"/>
    </xf>
    <xf numFmtId="6" fontId="24" fillId="0" borderId="471" xfId="53" applyNumberFormat="1" applyFont="1" applyFill="1" applyBorder="1" applyAlignment="1" applyProtection="1">
      <alignment horizontal="right" vertical="center"/>
    </xf>
    <xf numFmtId="6" fontId="24" fillId="32" borderId="471" xfId="53" applyNumberFormat="1" applyFont="1" applyFill="1" applyBorder="1" applyAlignment="1" applyProtection="1">
      <alignment horizontal="right" vertical="center"/>
    </xf>
    <xf numFmtId="6" fontId="24" fillId="32" borderId="245" xfId="53" applyNumberFormat="1" applyFont="1" applyFill="1" applyBorder="1" applyAlignment="1" applyProtection="1">
      <alignment horizontal="right" vertical="center"/>
    </xf>
    <xf numFmtId="6" fontId="26" fillId="0" borderId="472" xfId="54" applyNumberFormat="1" applyFont="1" applyFill="1" applyBorder="1" applyAlignment="1" applyProtection="1">
      <alignment horizontal="right" vertical="center"/>
    </xf>
    <xf numFmtId="49" fontId="74" fillId="0" borderId="0" xfId="53" applyNumberFormat="1" applyFont="1" applyFill="1" applyBorder="1" applyAlignment="1" applyProtection="1">
      <alignment horizontal="center" vertical="center" wrapText="1"/>
    </xf>
    <xf numFmtId="49" fontId="35" fillId="0" borderId="0" xfId="53" applyNumberFormat="1" applyFont="1" applyFill="1" applyBorder="1" applyAlignment="1" applyProtection="1">
      <alignment horizontal="center" vertical="center" wrapText="1"/>
    </xf>
    <xf numFmtId="1" fontId="30" fillId="0" borderId="0" xfId="53" quotePrefix="1" applyNumberFormat="1" applyFont="1" applyFill="1" applyBorder="1" applyAlignment="1" applyProtection="1">
      <alignment horizontal="center" vertical="center"/>
    </xf>
    <xf numFmtId="1" fontId="91" fillId="0" borderId="0" xfId="53" quotePrefix="1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center"/>
    </xf>
    <xf numFmtId="0" fontId="35" fillId="0" borderId="0" xfId="0" applyFont="1" applyFill="1" applyBorder="1" applyAlignment="1" applyProtection="1">
      <alignment wrapText="1"/>
    </xf>
    <xf numFmtId="0" fontId="35" fillId="0" borderId="0" xfId="0" applyFont="1" applyFill="1" applyBorder="1" applyAlignment="1" applyProtection="1">
      <alignment horizontal="left" wrapText="1"/>
    </xf>
    <xf numFmtId="0" fontId="26" fillId="0" borderId="0" xfId="0" applyFont="1" applyFill="1" applyBorder="1" applyProtection="1"/>
    <xf numFmtId="0" fontId="0" fillId="0" borderId="0" xfId="0" applyFill="1" applyBorder="1" applyAlignment="1" applyProtection="1">
      <alignment horizontal="center"/>
    </xf>
    <xf numFmtId="3" fontId="0" fillId="0" borderId="0" xfId="0" applyNumberFormat="1" applyFill="1" applyBorder="1" applyProtection="1"/>
    <xf numFmtId="38" fontId="24" fillId="0" borderId="0" xfId="0" applyNumberFormat="1" applyFont="1" applyFill="1" applyBorder="1" applyProtection="1"/>
    <xf numFmtId="43" fontId="0" fillId="0" borderId="0" xfId="28" applyFont="1" applyFill="1" applyBorder="1" applyProtection="1"/>
    <xf numFmtId="3" fontId="24" fillId="0" borderId="0" xfId="0" applyNumberFormat="1" applyFont="1" applyFill="1" applyBorder="1" applyAlignment="1" applyProtection="1">
      <alignment horizontal="right" vertical="center"/>
    </xf>
    <xf numFmtId="16" fontId="26" fillId="0" borderId="0" xfId="0" quotePrefix="1" applyNumberFormat="1" applyFont="1" applyFill="1" applyBorder="1" applyAlignment="1" applyProtection="1">
      <alignment horizontal="center" vertical="center" wrapText="1"/>
    </xf>
    <xf numFmtId="0" fontId="94" fillId="0" borderId="0" xfId="0" applyFont="1" applyFill="1" applyBorder="1" applyAlignment="1" applyProtection="1">
      <alignment horizontal="right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left"/>
    </xf>
    <xf numFmtId="0" fontId="26" fillId="0" borderId="466" xfId="0" applyFont="1" applyBorder="1" applyAlignment="1" applyProtection="1">
      <alignment horizontal="center" vertical="center" wrapText="1"/>
    </xf>
    <xf numFmtId="0" fontId="26" fillId="0" borderId="466" xfId="0" applyFont="1" applyBorder="1" applyAlignment="1" applyProtection="1">
      <alignment vertical="center" wrapText="1"/>
    </xf>
    <xf numFmtId="3" fontId="26" fillId="0" borderId="466" xfId="0" applyNumberFormat="1" applyFont="1" applyFill="1" applyBorder="1" applyAlignment="1" applyProtection="1">
      <alignment horizontal="right" vertical="center"/>
    </xf>
    <xf numFmtId="38" fontId="26" fillId="0" borderId="466" xfId="0" applyNumberFormat="1" applyFont="1" applyBorder="1" applyAlignment="1" applyProtection="1">
      <alignment horizontal="left" vertical="center"/>
    </xf>
    <xf numFmtId="6" fontId="26" fillId="34" borderId="466" xfId="0" applyNumberFormat="1" applyFont="1" applyFill="1" applyBorder="1" applyAlignment="1" applyProtection="1">
      <alignment horizontal="right" vertical="center"/>
    </xf>
    <xf numFmtId="6" fontId="26" fillId="33" borderId="466" xfId="0" applyNumberFormat="1" applyFont="1" applyFill="1" applyBorder="1" applyAlignment="1" applyProtection="1">
      <alignment horizontal="right" vertical="center"/>
    </xf>
    <xf numFmtId="6" fontId="26" fillId="0" borderId="466" xfId="0" applyNumberFormat="1" applyFont="1" applyBorder="1" applyAlignment="1" applyProtection="1">
      <alignment horizontal="right" vertical="center"/>
    </xf>
    <xf numFmtId="6" fontId="26" fillId="44" borderId="466" xfId="0" applyNumberFormat="1" applyFont="1" applyFill="1" applyBorder="1" applyAlignment="1" applyProtection="1">
      <alignment horizontal="right" vertical="center"/>
    </xf>
    <xf numFmtId="170" fontId="26" fillId="0" borderId="466" xfId="0" applyNumberFormat="1" applyFont="1" applyFill="1" applyBorder="1" applyAlignment="1" applyProtection="1">
      <alignment horizontal="right" vertical="center"/>
    </xf>
    <xf numFmtId="38" fontId="26" fillId="0" borderId="466" xfId="0" applyNumberFormat="1" applyFont="1" applyFill="1" applyBorder="1" applyAlignment="1" applyProtection="1">
      <alignment horizontal="right" vertical="center"/>
    </xf>
    <xf numFmtId="6" fontId="26" fillId="38" borderId="466" xfId="0" applyNumberFormat="1" applyFont="1" applyFill="1" applyBorder="1" applyAlignment="1" applyProtection="1">
      <alignment horizontal="right" vertical="center"/>
    </xf>
    <xf numFmtId="0" fontId="35" fillId="0" borderId="0" xfId="0" applyFont="1" applyFill="1" applyBorder="1" applyAlignment="1" applyProtection="1"/>
    <xf numFmtId="0" fontId="35" fillId="38" borderId="462" xfId="0" applyFont="1" applyFill="1" applyBorder="1" applyAlignment="1" applyProtection="1">
      <alignment horizontal="center" vertical="center" wrapText="1"/>
    </xf>
    <xf numFmtId="0" fontId="35" fillId="38" borderId="458" xfId="0" applyFont="1" applyFill="1" applyBorder="1" applyAlignment="1" applyProtection="1">
      <alignment horizontal="center" vertical="center" wrapText="1"/>
    </xf>
    <xf numFmtId="0" fontId="35" fillId="38" borderId="429" xfId="0" applyFont="1" applyFill="1" applyBorder="1" applyAlignment="1" applyProtection="1">
      <alignment horizontal="center" vertical="center" wrapText="1"/>
    </xf>
    <xf numFmtId="1" fontId="30" fillId="25" borderId="455" xfId="0" quotePrefix="1" applyNumberFormat="1" applyFont="1" applyFill="1" applyBorder="1" applyAlignment="1" applyProtection="1">
      <alignment horizontal="center"/>
    </xf>
    <xf numFmtId="1" fontId="91" fillId="25" borderId="455" xfId="0" quotePrefix="1" applyNumberFormat="1" applyFont="1" applyFill="1" applyBorder="1" applyAlignment="1" applyProtection="1">
      <alignment horizontal="center" vertical="center" wrapText="1"/>
    </xf>
    <xf numFmtId="6" fontId="24" fillId="38" borderId="429" xfId="0" applyNumberFormat="1" applyFont="1" applyFill="1" applyBorder="1" applyAlignment="1" applyProtection="1">
      <alignment horizontal="right" vertical="center"/>
    </xf>
    <xf numFmtId="6" fontId="26" fillId="38" borderId="391" xfId="0" applyNumberFormat="1" applyFont="1" applyFill="1" applyBorder="1" applyAlignment="1" applyProtection="1">
      <alignment horizontal="right" vertical="center"/>
    </xf>
    <xf numFmtId="6" fontId="24" fillId="35" borderId="469" xfId="0" applyNumberFormat="1" applyFont="1" applyFill="1" applyBorder="1" applyAlignment="1" applyProtection="1">
      <alignment horizontal="right" vertical="center"/>
    </xf>
    <xf numFmtId="6" fontId="26" fillId="38" borderId="462" xfId="0" applyNumberFormat="1" applyFont="1" applyFill="1" applyBorder="1" applyAlignment="1" applyProtection="1">
      <alignment horizontal="right" vertical="center"/>
    </xf>
    <xf numFmtId="0" fontId="29" fillId="0" borderId="0" xfId="0" applyFont="1" applyFill="1" applyBorder="1" applyProtection="1"/>
    <xf numFmtId="0" fontId="24" fillId="0" borderId="0" xfId="0" applyFont="1" applyFill="1" applyBorder="1" applyAlignment="1" applyProtection="1">
      <alignment horizontal="right"/>
    </xf>
    <xf numFmtId="0" fontId="0" fillId="0" borderId="0" xfId="0" applyFill="1" applyBorder="1" applyAlignment="1" applyProtection="1">
      <alignment horizontal="left"/>
    </xf>
    <xf numFmtId="49" fontId="45" fillId="30" borderId="469" xfId="53" applyNumberFormat="1" applyFont="1" applyFill="1" applyBorder="1" applyAlignment="1" applyProtection="1">
      <alignment horizontal="center" vertical="center" wrapText="1"/>
    </xf>
    <xf numFmtId="0" fontId="35" fillId="34" borderId="458" xfId="0" applyFont="1" applyFill="1" applyBorder="1" applyAlignment="1" applyProtection="1">
      <alignment horizontal="center" vertical="center" wrapText="1"/>
    </xf>
    <xf numFmtId="1" fontId="91" fillId="25" borderId="429" xfId="0" quotePrefix="1" applyNumberFormat="1" applyFont="1" applyFill="1" applyBorder="1" applyAlignment="1" applyProtection="1">
      <alignment horizontal="center" vertical="center" wrapText="1"/>
    </xf>
    <xf numFmtId="6" fontId="24" fillId="34" borderId="473" xfId="54" applyNumberFormat="1" applyFont="1" applyFill="1" applyBorder="1" applyAlignment="1" applyProtection="1">
      <alignment horizontal="right" vertical="center"/>
    </xf>
    <xf numFmtId="6" fontId="24" fillId="34" borderId="245" xfId="54" applyNumberFormat="1" applyFont="1" applyFill="1" applyBorder="1" applyAlignment="1" applyProtection="1">
      <alignment horizontal="right" vertical="center"/>
    </xf>
    <xf numFmtId="6" fontId="24" fillId="34" borderId="471" xfId="54" applyNumberFormat="1" applyFont="1" applyFill="1" applyBorder="1" applyAlignment="1" applyProtection="1">
      <alignment horizontal="right" vertical="center"/>
    </xf>
    <xf numFmtId="6" fontId="24" fillId="34" borderId="245" xfId="53" applyNumberFormat="1" applyFont="1" applyFill="1" applyBorder="1" applyAlignment="1" applyProtection="1">
      <alignment horizontal="right" vertical="center"/>
    </xf>
    <xf numFmtId="6" fontId="24" fillId="34" borderId="27" xfId="53" applyNumberFormat="1" applyFont="1" applyFill="1" applyBorder="1" applyAlignment="1" applyProtection="1">
      <alignment horizontal="right" vertical="center"/>
    </xf>
    <xf numFmtId="6" fontId="26" fillId="34" borderId="474" xfId="54" applyNumberFormat="1" applyFont="1" applyFill="1" applyBorder="1" applyAlignment="1" applyProtection="1">
      <alignment horizontal="right" vertical="center"/>
    </xf>
    <xf numFmtId="6" fontId="24" fillId="0" borderId="255" xfId="54" applyNumberFormat="1" applyFont="1" applyFill="1" applyBorder="1" applyAlignment="1" applyProtection="1">
      <alignment horizontal="right" vertical="center"/>
    </xf>
    <xf numFmtId="6" fontId="24" fillId="34" borderId="255" xfId="54" applyNumberFormat="1" applyFont="1" applyFill="1" applyBorder="1" applyAlignment="1" applyProtection="1">
      <alignment horizontal="right" vertical="center"/>
    </xf>
    <xf numFmtId="6" fontId="24" fillId="34" borderId="232" xfId="54" applyNumberFormat="1" applyFont="1" applyFill="1" applyBorder="1" applyAlignment="1" applyProtection="1">
      <alignment horizontal="right" vertical="center"/>
    </xf>
    <xf numFmtId="6" fontId="24" fillId="34" borderId="0" xfId="54" applyNumberFormat="1" applyFont="1" applyFill="1" applyBorder="1" applyAlignment="1" applyProtection="1">
      <alignment horizontal="right" vertical="center"/>
    </xf>
    <xf numFmtId="6" fontId="26" fillId="34" borderId="475" xfId="54" applyNumberFormat="1" applyFont="1" applyFill="1" applyBorder="1" applyAlignment="1" applyProtection="1">
      <alignment horizontal="right" vertical="center"/>
    </xf>
    <xf numFmtId="1" fontId="30" fillId="25" borderId="476" xfId="53" quotePrefix="1" applyNumberFormat="1" applyFont="1" applyFill="1" applyBorder="1" applyAlignment="1" applyProtection="1">
      <alignment horizontal="center" vertical="center"/>
    </xf>
    <xf numFmtId="1" fontId="91" fillId="25" borderId="477" xfId="0" quotePrefix="1" applyNumberFormat="1" applyFont="1" applyFill="1" applyBorder="1" applyAlignment="1" applyProtection="1">
      <alignment horizontal="center" vertical="center" wrapText="1"/>
    </xf>
    <xf numFmtId="1" fontId="91" fillId="25" borderId="476" xfId="0" applyNumberFormat="1" applyFont="1" applyFill="1" applyBorder="1" applyAlignment="1" applyProtection="1">
      <alignment horizontal="center" vertical="center" wrapText="1"/>
    </xf>
    <xf numFmtId="8" fontId="0" fillId="0" borderId="0" xfId="0" applyNumberFormat="1" applyFill="1" applyBorder="1" applyAlignment="1" applyProtection="1">
      <alignment vertical="center"/>
    </xf>
    <xf numFmtId="0" fontId="26" fillId="0" borderId="462" xfId="53" applyFont="1" applyFill="1" applyBorder="1" applyAlignment="1" applyProtection="1">
      <alignment horizontal="left" vertical="center"/>
    </xf>
    <xf numFmtId="0" fontId="26" fillId="0" borderId="478" xfId="53" applyFont="1" applyFill="1" applyBorder="1" applyAlignment="1" applyProtection="1">
      <alignment horizontal="left" vertical="center"/>
    </xf>
    <xf numFmtId="3" fontId="26" fillId="0" borderId="479" xfId="54" applyNumberFormat="1" applyFont="1" applyFill="1" applyBorder="1" applyAlignment="1" applyProtection="1">
      <alignment horizontal="right" vertical="center"/>
    </xf>
    <xf numFmtId="6" fontId="26" fillId="35" borderId="480" xfId="54" applyNumberFormat="1" applyFont="1" applyFill="1" applyBorder="1" applyAlignment="1" applyProtection="1">
      <alignment horizontal="right" vertical="center"/>
    </xf>
    <xf numFmtId="6" fontId="26" fillId="0" borderId="480" xfId="54" applyNumberFormat="1" applyFont="1" applyFill="1" applyBorder="1" applyAlignment="1" applyProtection="1">
      <alignment horizontal="right" vertical="center"/>
    </xf>
    <xf numFmtId="6" fontId="26" fillId="33" borderId="480" xfId="54" applyNumberFormat="1" applyFont="1" applyFill="1" applyBorder="1" applyAlignment="1" applyProtection="1">
      <alignment horizontal="right" vertical="center"/>
    </xf>
    <xf numFmtId="6" fontId="26" fillId="34" borderId="480" xfId="54" applyNumberFormat="1" applyFont="1" applyFill="1" applyBorder="1" applyAlignment="1" applyProtection="1">
      <alignment horizontal="right" vertical="center"/>
    </xf>
    <xf numFmtId="38" fontId="0" fillId="0" borderId="0" xfId="0" applyNumberFormat="1" applyFill="1" applyBorder="1" applyProtection="1"/>
    <xf numFmtId="49" fontId="35" fillId="38" borderId="455" xfId="0" applyNumberFormat="1" applyFont="1" applyFill="1" applyBorder="1" applyAlignment="1" applyProtection="1">
      <alignment horizontal="center" vertical="center" wrapText="1"/>
    </xf>
    <xf numFmtId="1" fontId="30" fillId="25" borderId="455" xfId="0" quotePrefix="1" applyNumberFormat="1" applyFont="1" applyFill="1" applyBorder="1" applyAlignment="1" applyProtection="1">
      <alignment horizontal="center" vertical="center"/>
    </xf>
    <xf numFmtId="166" fontId="25" fillId="38" borderId="481" xfId="0" applyNumberFormat="1" applyFont="1" applyFill="1" applyBorder="1" applyAlignment="1" applyProtection="1">
      <alignment horizontal="right" vertical="center"/>
    </xf>
    <xf numFmtId="166" fontId="25" fillId="38" borderId="482" xfId="0" applyNumberFormat="1" applyFont="1" applyFill="1" applyBorder="1" applyAlignment="1" applyProtection="1">
      <alignment horizontal="right" vertical="center"/>
    </xf>
    <xf numFmtId="166" fontId="25" fillId="38" borderId="471" xfId="0" applyNumberFormat="1" applyFont="1" applyFill="1" applyBorder="1" applyAlignment="1" applyProtection="1">
      <alignment horizontal="right" vertical="center"/>
    </xf>
    <xf numFmtId="6" fontId="26" fillId="38" borderId="474" xfId="54" applyNumberFormat="1" applyFont="1" applyFill="1" applyBorder="1" applyAlignment="1" applyProtection="1">
      <alignment horizontal="right" vertical="center"/>
    </xf>
    <xf numFmtId="6" fontId="24" fillId="0" borderId="483" xfId="53" applyNumberFormat="1" applyFont="1" applyFill="1" applyBorder="1" applyAlignment="1" applyProtection="1">
      <alignment horizontal="right" vertical="center"/>
    </xf>
    <xf numFmtId="6" fontId="24" fillId="38" borderId="484" xfId="53" applyNumberFormat="1" applyFont="1" applyFill="1" applyBorder="1" applyAlignment="1" applyProtection="1">
      <alignment horizontal="right" vertical="center"/>
    </xf>
    <xf numFmtId="6" fontId="24" fillId="38" borderId="485" xfId="53" applyNumberFormat="1" applyFont="1" applyFill="1" applyBorder="1" applyAlignment="1" applyProtection="1">
      <alignment horizontal="right" vertical="center"/>
    </xf>
    <xf numFmtId="6" fontId="26" fillId="38" borderId="475" xfId="54" applyNumberFormat="1" applyFont="1" applyFill="1" applyBorder="1" applyAlignment="1" applyProtection="1">
      <alignment horizontal="right" vertical="center"/>
    </xf>
    <xf numFmtId="14" fontId="24" fillId="0" borderId="0" xfId="0" applyNumberFormat="1" applyFont="1" applyFill="1" applyBorder="1" applyProtection="1"/>
    <xf numFmtId="0" fontId="94" fillId="0" borderId="0" xfId="0" quotePrefix="1" applyFont="1" applyFill="1" applyBorder="1" applyProtection="1"/>
    <xf numFmtId="175" fontId="0" fillId="0" borderId="0" xfId="32" applyNumberFormat="1" applyFont="1" applyFill="1" applyBorder="1" applyProtection="1"/>
    <xf numFmtId="6" fontId="0" fillId="0" borderId="0" xfId="0" applyNumberFormat="1" applyFill="1" applyBorder="1" applyProtection="1"/>
    <xf numFmtId="0" fontId="38" fillId="0" borderId="0" xfId="0" applyFont="1" applyFill="1" applyBorder="1" applyProtection="1"/>
    <xf numFmtId="38" fontId="0" fillId="0" borderId="0" xfId="0" applyNumberFormat="1" applyFill="1" applyProtection="1"/>
    <xf numFmtId="49" fontId="35" fillId="34" borderId="462" xfId="53" applyNumberFormat="1" applyFont="1" applyFill="1" applyBorder="1" applyAlignment="1" applyProtection="1">
      <alignment horizontal="center" vertical="center" wrapText="1"/>
    </xf>
    <xf numFmtId="49" fontId="35" fillId="34" borderId="429" xfId="53" applyNumberFormat="1" applyFont="1" applyFill="1" applyBorder="1" applyAlignment="1" applyProtection="1">
      <alignment horizontal="center" vertical="center" wrapText="1"/>
    </xf>
    <xf numFmtId="1" fontId="30" fillId="25" borderId="429" xfId="53" quotePrefix="1" applyNumberFormat="1" applyFont="1" applyFill="1" applyBorder="1" applyAlignment="1" applyProtection="1">
      <alignment horizontal="center"/>
    </xf>
    <xf numFmtId="6" fontId="24" fillId="34" borderId="470" xfId="54" applyNumberFormat="1" applyFont="1" applyFill="1" applyBorder="1" applyAlignment="1" applyProtection="1">
      <alignment horizontal="right" vertical="center"/>
    </xf>
    <xf numFmtId="6" fontId="24" fillId="34" borderId="429" xfId="54" applyNumberFormat="1" applyFont="1" applyFill="1" applyBorder="1" applyAlignment="1" applyProtection="1">
      <alignment horizontal="right" vertical="center"/>
    </xf>
    <xf numFmtId="1" fontId="30" fillId="0" borderId="0" xfId="53" quotePrefix="1" applyNumberFormat="1" applyFont="1" applyFill="1" applyBorder="1" applyAlignment="1" applyProtection="1">
      <alignment horizontal="center"/>
    </xf>
    <xf numFmtId="37" fontId="26" fillId="0" borderId="0" xfId="28" applyNumberFormat="1" applyFont="1" applyFill="1" applyBorder="1" applyAlignment="1" applyProtection="1">
      <alignment vertical="center"/>
    </xf>
    <xf numFmtId="8" fontId="26" fillId="0" borderId="0" xfId="0" applyNumberFormat="1" applyFont="1" applyFill="1" applyBorder="1" applyAlignment="1" applyProtection="1">
      <alignment vertical="center"/>
    </xf>
    <xf numFmtId="22" fontId="24" fillId="0" borderId="0" xfId="0" applyNumberFormat="1" applyFont="1" applyFill="1" applyBorder="1" applyAlignment="1" applyProtection="1">
      <alignment vertical="center"/>
    </xf>
    <xf numFmtId="16" fontId="94" fillId="0" borderId="0" xfId="0" quotePrefix="1" applyNumberFormat="1" applyFont="1" applyFill="1" applyBorder="1" applyAlignment="1" applyProtection="1">
      <alignment vertical="center"/>
    </xf>
    <xf numFmtId="37" fontId="0" fillId="0" borderId="0" xfId="0" applyNumberForma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top"/>
    </xf>
    <xf numFmtId="0" fontId="0" fillId="30" borderId="469" xfId="0" applyFill="1" applyBorder="1" applyAlignment="1" applyProtection="1">
      <alignment vertical="center"/>
    </xf>
    <xf numFmtId="0" fontId="35" fillId="34" borderId="476" xfId="0" applyFont="1" applyFill="1" applyBorder="1" applyAlignment="1" applyProtection="1">
      <alignment horizontal="center" vertical="center" wrapText="1"/>
    </xf>
    <xf numFmtId="1" fontId="30" fillId="25" borderId="476" xfId="0" quotePrefix="1" applyNumberFormat="1" applyFont="1" applyFill="1" applyBorder="1" applyAlignment="1" applyProtection="1">
      <alignment horizontal="center" vertical="center"/>
    </xf>
    <xf numFmtId="6" fontId="0" fillId="34" borderId="429" xfId="0" applyNumberFormat="1" applyFill="1" applyBorder="1" applyAlignment="1" applyProtection="1">
      <alignment vertical="center"/>
    </xf>
    <xf numFmtId="6" fontId="26" fillId="34" borderId="486" xfId="0" applyNumberFormat="1" applyFont="1" applyFill="1" applyBorder="1" applyAlignment="1" applyProtection="1">
      <alignment vertical="center"/>
    </xf>
    <xf numFmtId="0" fontId="24" fillId="0" borderId="0" xfId="65" applyFont="1" applyFill="1" applyBorder="1" applyAlignment="1" applyProtection="1">
      <alignment horizontal="center"/>
    </xf>
    <xf numFmtId="173" fontId="24" fillId="0" borderId="0" xfId="65" applyNumberFormat="1" applyFill="1" applyBorder="1" applyProtection="1"/>
    <xf numFmtId="40" fontId="24" fillId="0" borderId="0" xfId="65" applyNumberFormat="1" applyFill="1" applyBorder="1" applyProtection="1"/>
    <xf numFmtId="6" fontId="24" fillId="0" borderId="0" xfId="65" applyNumberFormat="1" applyFont="1" applyFill="1" applyBorder="1" applyProtection="1"/>
    <xf numFmtId="6" fontId="26" fillId="0" borderId="0" xfId="253" applyNumberFormat="1" applyFont="1" applyFill="1" applyBorder="1" applyAlignment="1" applyProtection="1">
      <alignment vertical="center"/>
    </xf>
    <xf numFmtId="175" fontId="24" fillId="0" borderId="0" xfId="32" applyNumberFormat="1" applyFill="1" applyBorder="1" applyProtection="1"/>
    <xf numFmtId="0" fontId="24" fillId="0" borderId="0" xfId="65" applyFont="1" applyFill="1" applyBorder="1" applyAlignment="1" applyProtection="1">
      <alignment horizontal="right"/>
    </xf>
    <xf numFmtId="0" fontId="26" fillId="0" borderId="0" xfId="65" applyFont="1" applyFill="1" applyBorder="1" applyAlignment="1" applyProtection="1">
      <alignment horizontal="left"/>
    </xf>
    <xf numFmtId="175" fontId="24" fillId="0" borderId="0" xfId="32" applyNumberFormat="1" applyFont="1" applyFill="1" applyBorder="1" applyProtection="1"/>
    <xf numFmtId="2" fontId="24" fillId="0" borderId="0" xfId="65" applyNumberFormat="1" applyFont="1" applyFill="1" applyBorder="1" applyProtection="1"/>
    <xf numFmtId="0" fontId="26" fillId="0" borderId="0" xfId="65" applyFont="1" applyFill="1" applyBorder="1" applyAlignment="1" applyProtection="1">
      <alignment horizontal="center"/>
    </xf>
    <xf numFmtId="0" fontId="26" fillId="0" borderId="0" xfId="65" applyFont="1" applyFill="1" applyBorder="1" applyProtection="1"/>
    <xf numFmtId="175" fontId="26" fillId="0" borderId="0" xfId="32" applyNumberFormat="1" applyFont="1" applyFill="1" applyBorder="1" applyProtection="1"/>
    <xf numFmtId="2" fontId="26" fillId="0" borderId="0" xfId="65" applyNumberFormat="1" applyFont="1" applyFill="1" applyBorder="1" applyProtection="1"/>
    <xf numFmtId="0" fontId="26" fillId="0" borderId="0" xfId="0" applyFont="1" applyFill="1" applyBorder="1"/>
    <xf numFmtId="22" fontId="24" fillId="0" borderId="0" xfId="65" applyNumberFormat="1" applyFont="1" applyFill="1" applyBorder="1" applyProtection="1"/>
    <xf numFmtId="0" fontId="38" fillId="0" borderId="0" xfId="65" applyFont="1" applyFill="1" applyBorder="1" applyAlignment="1" applyProtection="1">
      <alignment horizontal="center" wrapText="1"/>
    </xf>
    <xf numFmtId="0" fontId="38" fillId="0" borderId="0" xfId="65" applyFont="1" applyFill="1" applyBorder="1" applyProtection="1"/>
    <xf numFmtId="0" fontId="38" fillId="0" borderId="0" xfId="65" applyFont="1" applyFill="1" applyBorder="1" applyAlignment="1" applyProtection="1">
      <alignment horizontal="right"/>
    </xf>
    <xf numFmtId="0" fontId="29" fillId="0" borderId="0" xfId="65" applyFont="1" applyFill="1" applyBorder="1" applyProtection="1"/>
    <xf numFmtId="17" fontId="24" fillId="0" borderId="0" xfId="65" applyNumberFormat="1" applyFont="1" applyFill="1" applyBorder="1" applyProtection="1"/>
    <xf numFmtId="38" fontId="29" fillId="0" borderId="0" xfId="65" applyNumberFormat="1" applyFont="1" applyFill="1" applyBorder="1" applyProtection="1"/>
    <xf numFmtId="38" fontId="24" fillId="0" borderId="0" xfId="65" applyNumberFormat="1" applyFont="1" applyFill="1" applyBorder="1" applyProtection="1"/>
    <xf numFmtId="0" fontId="120" fillId="0" borderId="0" xfId="0" applyFont="1" applyFill="1" applyBorder="1" applyAlignment="1" applyProtection="1">
      <alignment vertical="center"/>
    </xf>
    <xf numFmtId="38" fontId="24" fillId="0" borderId="0" xfId="253" applyNumberFormat="1" applyFont="1" applyFill="1" applyBorder="1" applyAlignment="1" applyProtection="1">
      <alignment vertical="center"/>
    </xf>
    <xf numFmtId="6" fontId="24" fillId="0" borderId="0" xfId="65" applyNumberFormat="1" applyFont="1" applyFill="1" applyBorder="1" applyAlignment="1" applyProtection="1">
      <alignment vertical="center"/>
    </xf>
    <xf numFmtId="173" fontId="24" fillId="0" borderId="0" xfId="253" applyNumberFormat="1" applyFont="1" applyFill="1" applyBorder="1" applyAlignment="1" applyProtection="1">
      <alignment vertical="center"/>
    </xf>
    <xf numFmtId="40" fontId="77" fillId="0" borderId="0" xfId="65" applyNumberFormat="1" applyFont="1" applyFill="1" applyBorder="1" applyAlignment="1" applyProtection="1">
      <alignment vertical="center"/>
    </xf>
    <xf numFmtId="6" fontId="77" fillId="0" borderId="0" xfId="65" applyNumberFormat="1" applyFont="1" applyFill="1" applyBorder="1" applyAlignment="1" applyProtection="1">
      <alignment vertical="center"/>
    </xf>
    <xf numFmtId="3" fontId="77" fillId="0" borderId="0" xfId="28" applyNumberFormat="1" applyFont="1" applyFill="1" applyBorder="1" applyAlignment="1" applyProtection="1">
      <alignment vertical="center"/>
    </xf>
    <xf numFmtId="0" fontId="85" fillId="0" borderId="0" xfId="0" applyFont="1" applyFill="1" applyBorder="1" applyAlignment="1">
      <alignment horizontal="left" vertical="center"/>
    </xf>
    <xf numFmtId="0" fontId="35" fillId="0" borderId="0" xfId="65" quotePrefix="1" applyFont="1" applyFill="1" applyBorder="1" applyAlignment="1" applyProtection="1">
      <alignment horizontal="center" vertical="center" wrapText="1"/>
    </xf>
    <xf numFmtId="0" fontId="35" fillId="39" borderId="476" xfId="65" quotePrefix="1" applyFont="1" applyFill="1" applyBorder="1" applyAlignment="1" applyProtection="1">
      <alignment horizontal="center" vertical="center" wrapText="1"/>
    </xf>
    <xf numFmtId="1" fontId="30" fillId="25" borderId="476" xfId="65" quotePrefix="1" applyNumberFormat="1" applyFont="1" applyFill="1" applyBorder="1" applyAlignment="1" applyProtection="1">
      <alignment horizontal="center"/>
    </xf>
    <xf numFmtId="1" fontId="91" fillId="25" borderId="486" xfId="65" quotePrefix="1" applyNumberFormat="1" applyFont="1" applyFill="1" applyBorder="1" applyAlignment="1" applyProtection="1">
      <alignment horizontal="center" vertical="center" wrapText="1"/>
    </xf>
    <xf numFmtId="6" fontId="26" fillId="39" borderId="487" xfId="65" applyNumberFormat="1" applyFont="1" applyFill="1" applyBorder="1" applyAlignment="1" applyProtection="1">
      <alignment vertical="center"/>
    </xf>
    <xf numFmtId="6" fontId="26" fillId="39" borderId="488" xfId="65" applyNumberFormat="1" applyFont="1" applyFill="1" applyBorder="1" applyAlignment="1" applyProtection="1">
      <alignment vertical="center"/>
    </xf>
    <xf numFmtId="6" fontId="26" fillId="39" borderId="429" xfId="65" applyNumberFormat="1" applyFont="1" applyFill="1" applyBorder="1" applyAlignment="1" applyProtection="1">
      <alignment vertical="center"/>
    </xf>
    <xf numFmtId="6" fontId="26" fillId="39" borderId="234" xfId="65" applyNumberFormat="1" applyFont="1" applyFill="1" applyBorder="1" applyAlignment="1" applyProtection="1">
      <alignment vertical="center"/>
    </xf>
    <xf numFmtId="6" fontId="26" fillId="39" borderId="489" xfId="65" applyNumberFormat="1" applyFont="1" applyFill="1" applyBorder="1" applyAlignment="1" applyProtection="1">
      <alignment vertical="center"/>
    </xf>
    <xf numFmtId="6" fontId="26" fillId="27" borderId="316" xfId="65" applyNumberFormat="1" applyFont="1" applyFill="1" applyBorder="1" applyAlignment="1" applyProtection="1">
      <alignment horizontal="left" vertical="center"/>
    </xf>
    <xf numFmtId="6" fontId="26" fillId="39" borderId="490" xfId="65" applyNumberFormat="1" applyFont="1" applyFill="1" applyBorder="1" applyAlignment="1" applyProtection="1">
      <alignment vertical="center"/>
    </xf>
    <xf numFmtId="6" fontId="26" fillId="39" borderId="458" xfId="65" applyNumberFormat="1" applyFont="1" applyFill="1" applyBorder="1" applyAlignment="1" applyProtection="1">
      <alignment vertical="center"/>
    </xf>
    <xf numFmtId="6" fontId="26" fillId="32" borderId="458" xfId="65" applyNumberFormat="1" applyFont="1" applyFill="1" applyBorder="1" applyAlignment="1" applyProtection="1">
      <alignment vertical="center"/>
    </xf>
    <xf numFmtId="6" fontId="26" fillId="32" borderId="488" xfId="65" applyNumberFormat="1" applyFont="1" applyFill="1" applyBorder="1" applyAlignment="1" applyProtection="1">
      <alignment vertical="center"/>
    </xf>
    <xf numFmtId="6" fontId="24" fillId="27" borderId="469" xfId="65" applyNumberFormat="1" applyFont="1" applyFill="1" applyBorder="1" applyAlignment="1" applyProtection="1">
      <alignment horizontal="left" vertical="center"/>
    </xf>
    <xf numFmtId="6" fontId="26" fillId="27" borderId="0" xfId="65" applyNumberFormat="1" applyFont="1" applyFill="1" applyBorder="1" applyAlignment="1" applyProtection="1">
      <alignment horizontal="left" vertical="center"/>
    </xf>
    <xf numFmtId="6" fontId="26" fillId="0" borderId="458" xfId="65" applyNumberFormat="1" applyFont="1" applyFill="1" applyBorder="1" applyAlignment="1" applyProtection="1">
      <alignment vertical="center"/>
    </xf>
    <xf numFmtId="6" fontId="26" fillId="39" borderId="486" xfId="65" applyNumberFormat="1" applyFont="1" applyFill="1" applyBorder="1" applyAlignment="1" applyProtection="1">
      <alignment vertical="center"/>
    </xf>
    <xf numFmtId="0" fontId="35" fillId="0" borderId="0" xfId="65" quotePrefix="1" applyFont="1" applyFill="1" applyBorder="1" applyAlignment="1" applyProtection="1">
      <alignment horizontal="center" vertical="center" wrapText="1"/>
    </xf>
    <xf numFmtId="0" fontId="35" fillId="0" borderId="0" xfId="65" applyFont="1" applyFill="1" applyBorder="1" applyAlignment="1" applyProtection="1">
      <alignment horizontal="center" vertical="center" wrapText="1"/>
    </xf>
    <xf numFmtId="0" fontId="35" fillId="0" borderId="0" xfId="65" applyFont="1" applyFill="1" applyBorder="1" applyAlignment="1" applyProtection="1">
      <alignment horizontal="center" vertical="center" wrapText="1"/>
    </xf>
    <xf numFmtId="6" fontId="35" fillId="0" borderId="0" xfId="65" applyNumberFormat="1" applyFont="1" applyFill="1" applyBorder="1" applyAlignment="1" applyProtection="1">
      <alignment horizontal="center" vertical="center" wrapText="1"/>
    </xf>
    <xf numFmtId="17" fontId="24" fillId="0" borderId="0" xfId="65" applyNumberFormat="1" applyFill="1" applyBorder="1" applyProtection="1"/>
    <xf numFmtId="1" fontId="30" fillId="0" borderId="0" xfId="65" quotePrefix="1" applyNumberFormat="1" applyFont="1" applyFill="1" applyBorder="1" applyAlignment="1" applyProtection="1">
      <alignment horizontal="center"/>
    </xf>
    <xf numFmtId="1" fontId="91" fillId="0" borderId="0" xfId="65" quotePrefix="1" applyNumberFormat="1" applyFont="1" applyFill="1" applyBorder="1" applyAlignment="1" applyProtection="1">
      <alignment horizontal="center" vertical="center" wrapText="1"/>
    </xf>
    <xf numFmtId="1" fontId="91" fillId="0" borderId="0" xfId="65" quotePrefix="1" applyNumberFormat="1" applyFont="1" applyFill="1" applyBorder="1" applyAlignment="1" applyProtection="1">
      <alignment horizontal="center"/>
    </xf>
    <xf numFmtId="0" fontId="29" fillId="0" borderId="0" xfId="0" applyFont="1" applyFill="1" applyBorder="1"/>
    <xf numFmtId="1" fontId="91" fillId="0" borderId="0" xfId="0" quotePrefix="1" applyNumberFormat="1" applyFont="1" applyFill="1" applyBorder="1" applyAlignment="1" applyProtection="1">
      <alignment horizontal="center" vertical="center" wrapText="1"/>
    </xf>
    <xf numFmtId="0" fontId="107" fillId="0" borderId="0" xfId="0" applyFont="1" applyFill="1" applyBorder="1" applyAlignment="1">
      <alignment vertical="center"/>
    </xf>
    <xf numFmtId="6" fontId="26" fillId="0" borderId="0" xfId="65" applyNumberFormat="1" applyFont="1" applyFill="1" applyBorder="1" applyAlignment="1" applyProtection="1">
      <alignment horizontal="left" vertical="center"/>
    </xf>
    <xf numFmtId="38" fontId="26" fillId="0" borderId="0" xfId="65" applyNumberFormat="1" applyFont="1" applyFill="1" applyBorder="1" applyAlignment="1" applyProtection="1">
      <alignment horizontal="left" vertical="center"/>
    </xf>
    <xf numFmtId="6" fontId="85" fillId="0" borderId="0" xfId="65" applyNumberFormat="1" applyFont="1" applyFill="1" applyBorder="1" applyAlignment="1" applyProtection="1">
      <alignment horizontal="left" vertical="center"/>
    </xf>
    <xf numFmtId="38" fontId="24" fillId="0" borderId="0" xfId="65" applyNumberFormat="1" applyFont="1" applyFill="1" applyBorder="1" applyAlignment="1" applyProtection="1">
      <alignment horizontal="left" vertical="center"/>
    </xf>
    <xf numFmtId="6" fontId="24" fillId="0" borderId="0" xfId="65" applyNumberFormat="1" applyFont="1" applyFill="1" applyBorder="1" applyAlignment="1" applyProtection="1">
      <alignment horizontal="left" vertical="center"/>
    </xf>
    <xf numFmtId="6" fontId="25" fillId="0" borderId="0" xfId="0" applyNumberFormat="1" applyFont="1" applyFill="1" applyBorder="1" applyAlignment="1" applyProtection="1">
      <alignment vertical="center"/>
    </xf>
    <xf numFmtId="175" fontId="0" fillId="0" borderId="0" xfId="0" applyNumberFormat="1" applyFill="1" applyBorder="1"/>
    <xf numFmtId="0" fontId="35" fillId="26" borderId="486" xfId="0" applyFont="1" applyFill="1" applyBorder="1" applyAlignment="1" applyProtection="1">
      <alignment horizontal="center" vertical="center" wrapText="1"/>
    </xf>
    <xf numFmtId="0" fontId="35" fillId="26" borderId="458" xfId="0" applyFont="1" applyFill="1" applyBorder="1" applyAlignment="1" applyProtection="1">
      <alignment horizontal="center" vertical="center" wrapText="1"/>
    </xf>
    <xf numFmtId="0" fontId="35" fillId="26" borderId="429" xfId="0" applyFont="1" applyFill="1" applyBorder="1" applyAlignment="1" applyProtection="1">
      <alignment horizontal="center" vertical="center" wrapText="1"/>
    </xf>
    <xf numFmtId="1" fontId="30" fillId="25" borderId="491" xfId="0" quotePrefix="1" applyNumberFormat="1" applyFont="1" applyFill="1" applyBorder="1" applyAlignment="1" applyProtection="1">
      <alignment horizontal="center" vertical="center"/>
    </xf>
    <xf numFmtId="1" fontId="91" fillId="25" borderId="492" xfId="0" quotePrefix="1" applyNumberFormat="1" applyFont="1" applyFill="1" applyBorder="1" applyAlignment="1" applyProtection="1">
      <alignment horizontal="center" vertical="center"/>
    </xf>
    <xf numFmtId="1" fontId="91" fillId="25" borderId="492" xfId="0" quotePrefix="1" applyNumberFormat="1" applyFont="1" applyFill="1" applyBorder="1" applyAlignment="1" applyProtection="1">
      <alignment horizontal="center" vertical="center" wrapText="1"/>
    </xf>
    <xf numFmtId="6" fontId="24" fillId="0" borderId="488" xfId="0" applyNumberFormat="1" applyFont="1" applyFill="1" applyBorder="1" applyAlignment="1" applyProtection="1">
      <alignment vertical="center"/>
    </xf>
    <xf numFmtId="6" fontId="24" fillId="0" borderId="493" xfId="0" applyNumberFormat="1" applyFont="1" applyFill="1" applyBorder="1" applyAlignment="1" applyProtection="1">
      <alignment vertical="center"/>
    </xf>
    <xf numFmtId="6" fontId="24" fillId="0" borderId="458" xfId="0" applyNumberFormat="1" applyFont="1" applyFill="1" applyBorder="1" applyAlignment="1" applyProtection="1">
      <alignment vertical="center"/>
    </xf>
    <xf numFmtId="6" fontId="26" fillId="0" borderId="486" xfId="0" applyNumberFormat="1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horizontal="center" vertical="center" wrapText="1"/>
    </xf>
    <xf numFmtId="38" fontId="25" fillId="0" borderId="0" xfId="0" applyNumberFormat="1" applyFont="1" applyFill="1" applyBorder="1" applyAlignment="1" applyProtection="1">
      <alignment vertical="center"/>
    </xf>
    <xf numFmtId="1" fontId="25" fillId="0" borderId="0" xfId="0" applyNumberFormat="1" applyFont="1" applyFill="1" applyBorder="1" applyAlignment="1" applyProtection="1">
      <alignment vertical="center"/>
    </xf>
    <xf numFmtId="1" fontId="29" fillId="0" borderId="0" xfId="0" applyNumberFormat="1" applyFont="1" applyFill="1" applyBorder="1" applyAlignment="1" applyProtection="1">
      <alignment vertical="center"/>
    </xf>
    <xf numFmtId="38" fontId="73" fillId="0" borderId="0" xfId="64" applyNumberFormat="1" applyFont="1" applyFill="1" applyBorder="1" applyAlignment="1" applyProtection="1">
      <alignment horizontal="right" vertical="center" wrapText="1"/>
    </xf>
    <xf numFmtId="8" fontId="24" fillId="0" borderId="0" xfId="0" applyNumberFormat="1" applyFont="1" applyFill="1" applyBorder="1" applyAlignment="1" applyProtection="1">
      <alignment vertical="center"/>
    </xf>
    <xf numFmtId="10" fontId="26" fillId="0" borderId="0" xfId="0" applyNumberFormat="1" applyFont="1" applyFill="1" applyBorder="1" applyAlignment="1" applyProtection="1">
      <alignment vertical="center"/>
    </xf>
    <xf numFmtId="6" fontId="26" fillId="0" borderId="0" xfId="32" applyNumberFormat="1" applyFont="1" applyFill="1" applyBorder="1" applyAlignment="1" applyProtection="1">
      <alignment vertical="center"/>
    </xf>
    <xf numFmtId="10" fontId="26" fillId="0" borderId="0" xfId="48" applyNumberFormat="1" applyFont="1" applyFill="1" applyBorder="1" applyAlignment="1" applyProtection="1">
      <alignment vertical="center"/>
    </xf>
    <xf numFmtId="166" fontId="24" fillId="0" borderId="0" xfId="0" applyNumberFormat="1" applyFont="1" applyFill="1" applyBorder="1" applyAlignment="1" applyProtection="1">
      <alignment vertical="center"/>
    </xf>
    <xf numFmtId="4" fontId="24" fillId="0" borderId="0" xfId="0" applyNumberFormat="1" applyFont="1" applyFill="1" applyBorder="1" applyAlignment="1" applyProtection="1">
      <alignment vertical="center"/>
    </xf>
    <xf numFmtId="6" fontId="24" fillId="0" borderId="0" xfId="32" applyNumberFormat="1" applyFont="1" applyFill="1" applyBorder="1" applyAlignment="1" applyProtection="1">
      <alignment horizontal="right" vertical="center"/>
    </xf>
    <xf numFmtId="10" fontId="24" fillId="0" borderId="0" xfId="48" applyNumberFormat="1" applyFont="1" applyFill="1" applyBorder="1" applyAlignment="1" applyProtection="1">
      <alignment horizontal="right" vertical="center"/>
    </xf>
    <xf numFmtId="0" fontId="24" fillId="0" borderId="0" xfId="0" applyFont="1" applyFill="1" applyBorder="1" applyAlignment="1">
      <alignment horizontal="right"/>
    </xf>
    <xf numFmtId="6" fontId="0" fillId="0" borderId="0" xfId="0" applyNumberFormat="1" applyFill="1" applyBorder="1"/>
    <xf numFmtId="22" fontId="0" fillId="0" borderId="0" xfId="0" applyNumberFormat="1" applyFill="1" applyBorder="1"/>
    <xf numFmtId="38" fontId="0" fillId="0" borderId="0" xfId="0" applyNumberFormat="1" applyFill="1" applyBorder="1"/>
    <xf numFmtId="0" fontId="24" fillId="0" borderId="0" xfId="0" applyFont="1" applyFill="1" applyBorder="1" applyAlignment="1">
      <alignment vertical="top"/>
    </xf>
    <xf numFmtId="7" fontId="24" fillId="0" borderId="0" xfId="32" applyNumberFormat="1" applyFont="1" applyFill="1" applyBorder="1" applyAlignment="1" applyProtection="1">
      <alignment horizontal="center" vertical="center"/>
    </xf>
    <xf numFmtId="7" fontId="30" fillId="0" borderId="0" xfId="32" quotePrefix="1" applyNumberFormat="1" applyFont="1" applyFill="1" applyBorder="1" applyAlignment="1" applyProtection="1">
      <alignment horizontal="center" vertical="center"/>
    </xf>
    <xf numFmtId="7" fontId="40" fillId="0" borderId="0" xfId="32" applyNumberFormat="1" applyFont="1" applyFill="1" applyBorder="1" applyAlignment="1" applyProtection="1">
      <alignment vertical="center" wrapText="1"/>
    </xf>
    <xf numFmtId="10" fontId="24" fillId="0" borderId="0" xfId="48" applyNumberFormat="1" applyFont="1" applyFill="1" applyBorder="1" applyAlignment="1" applyProtection="1">
      <alignment vertical="center"/>
    </xf>
    <xf numFmtId="164" fontId="24" fillId="0" borderId="0" xfId="28" applyNumberFormat="1" applyFont="1" applyFill="1" applyBorder="1" applyAlignment="1" applyProtection="1">
      <alignment vertical="center"/>
    </xf>
    <xf numFmtId="9" fontId="26" fillId="38" borderId="486" xfId="0" applyNumberFormat="1" applyFont="1" applyFill="1" applyBorder="1" applyAlignment="1" applyProtection="1">
      <alignment vertical="center"/>
    </xf>
    <xf numFmtId="0" fontId="35" fillId="24" borderId="476" xfId="0" applyFont="1" applyFill="1" applyBorder="1" applyAlignment="1" applyProtection="1">
      <alignment horizontal="center" vertical="center" wrapText="1"/>
    </xf>
    <xf numFmtId="1" fontId="30" fillId="25" borderId="429" xfId="28" quotePrefix="1" applyNumberFormat="1" applyFont="1" applyFill="1" applyBorder="1" applyAlignment="1" applyProtection="1">
      <alignment horizontal="center" vertical="center"/>
    </xf>
    <xf numFmtId="1" fontId="91" fillId="25" borderId="476" xfId="28" quotePrefix="1" applyNumberFormat="1" applyFont="1" applyFill="1" applyBorder="1" applyAlignment="1" applyProtection="1">
      <alignment horizontal="center" vertical="center" wrapText="1"/>
    </xf>
    <xf numFmtId="165" fontId="24" fillId="0" borderId="488" xfId="28" applyNumberFormat="1" applyFont="1" applyBorder="1" applyAlignment="1" applyProtection="1">
      <alignment vertical="center"/>
    </xf>
    <xf numFmtId="165" fontId="24" fillId="0" borderId="429" xfId="28" applyNumberFormat="1" applyFont="1" applyBorder="1" applyAlignment="1" applyProtection="1">
      <alignment vertical="center"/>
    </xf>
    <xf numFmtId="166" fontId="26" fillId="0" borderId="486" xfId="0" applyNumberFormat="1" applyFont="1" applyBorder="1" applyAlignment="1" applyProtection="1">
      <alignment vertical="center"/>
    </xf>
    <xf numFmtId="17" fontId="24" fillId="0" borderId="0" xfId="0" quotePrefix="1" applyNumberFormat="1" applyFont="1" applyFill="1" applyBorder="1" applyAlignment="1" applyProtection="1">
      <alignment vertical="center"/>
    </xf>
    <xf numFmtId="165" fontId="0" fillId="0" borderId="0" xfId="28" applyNumberFormat="1" applyFont="1" applyFill="1" applyBorder="1" applyProtection="1"/>
    <xf numFmtId="0" fontId="0" fillId="0" borderId="0" xfId="0" applyFill="1" applyBorder="1" applyAlignment="1" applyProtection="1">
      <alignment horizontal="right"/>
    </xf>
    <xf numFmtId="175" fontId="114" fillId="0" borderId="0" xfId="32" applyNumberFormat="1" applyFont="1" applyFill="1" applyBorder="1" applyProtection="1"/>
    <xf numFmtId="0" fontId="114" fillId="0" borderId="0" xfId="0" applyFont="1" applyFill="1" applyBorder="1" applyProtection="1"/>
    <xf numFmtId="6" fontId="24" fillId="0" borderId="0" xfId="0" quotePrefix="1" applyNumberFormat="1" applyFont="1" applyFill="1" applyBorder="1" applyAlignment="1" applyProtection="1">
      <alignment vertical="center"/>
    </xf>
    <xf numFmtId="0" fontId="93" fillId="0" borderId="0" xfId="0" applyFont="1" applyFill="1" applyBorder="1" applyAlignment="1" applyProtection="1">
      <alignment horizontal="left" vertical="center"/>
    </xf>
    <xf numFmtId="0" fontId="38" fillId="0" borderId="0" xfId="0" applyFont="1" applyFill="1" applyBorder="1" applyAlignment="1" applyProtection="1">
      <alignment vertical="center"/>
    </xf>
    <xf numFmtId="0" fontId="38" fillId="0" borderId="0" xfId="0" quotePrefix="1" applyFont="1" applyFill="1" applyBorder="1" applyAlignment="1" applyProtection="1">
      <alignment vertical="center"/>
    </xf>
    <xf numFmtId="0" fontId="35" fillId="33" borderId="476" xfId="0" applyFont="1" applyFill="1" applyBorder="1" applyAlignment="1" applyProtection="1">
      <alignment horizontal="center" vertical="center" wrapText="1"/>
      <protection locked="0"/>
    </xf>
    <xf numFmtId="0" fontId="35" fillId="33" borderId="476" xfId="0" applyFont="1" applyFill="1" applyBorder="1" applyAlignment="1" applyProtection="1">
      <alignment horizontal="center" vertical="center" wrapText="1"/>
      <protection locked="0"/>
    </xf>
    <xf numFmtId="1" fontId="30" fillId="25" borderId="476" xfId="0" applyNumberFormat="1" applyFont="1" applyFill="1" applyBorder="1" applyAlignment="1" applyProtection="1">
      <alignment horizontal="center" vertical="center"/>
    </xf>
    <xf numFmtId="1" fontId="91" fillId="25" borderId="458" xfId="0" applyNumberFormat="1" applyFont="1" applyFill="1" applyBorder="1" applyAlignment="1" applyProtection="1">
      <alignment horizontal="center" vertical="center"/>
    </xf>
    <xf numFmtId="6" fontId="25" fillId="33" borderId="488" xfId="0" applyNumberFormat="1" applyFont="1" applyFill="1" applyBorder="1" applyAlignment="1" applyProtection="1">
      <alignment vertical="center"/>
    </xf>
    <xf numFmtId="6" fontId="25" fillId="33" borderId="493" xfId="0" applyNumberFormat="1" applyFont="1" applyFill="1" applyBorder="1" applyAlignment="1" applyProtection="1">
      <alignment vertical="center"/>
    </xf>
    <xf numFmtId="6" fontId="25" fillId="33" borderId="458" xfId="0" applyNumberFormat="1" applyFont="1" applyFill="1" applyBorder="1" applyAlignment="1" applyProtection="1">
      <alignment vertical="center"/>
    </xf>
    <xf numFmtId="6" fontId="26" fillId="33" borderId="486" xfId="31" applyNumberFormat="1" applyFont="1" applyFill="1" applyBorder="1" applyAlignment="1" applyProtection="1">
      <alignment vertical="center"/>
    </xf>
    <xf numFmtId="0" fontId="74" fillId="0" borderId="0" xfId="0" applyFont="1" applyFill="1" applyBorder="1" applyAlignment="1" applyProtection="1">
      <alignment horizontal="center" vertical="center" wrapText="1"/>
    </xf>
    <xf numFmtId="0" fontId="82" fillId="0" borderId="0" xfId="0" applyFont="1" applyFill="1" applyBorder="1" applyAlignment="1" applyProtection="1">
      <alignment horizontal="center" vertical="center" wrapText="1"/>
    </xf>
    <xf numFmtId="165" fontId="24" fillId="0" borderId="0" xfId="28" applyNumberFormat="1" applyFont="1" applyFill="1" applyBorder="1" applyProtection="1"/>
    <xf numFmtId="0" fontId="35" fillId="0" borderId="0" xfId="0" applyFont="1" applyFill="1" applyBorder="1" applyAlignment="1" applyProtection="1">
      <alignment horizontal="center" vertical="center" wrapText="1"/>
    </xf>
    <xf numFmtId="1" fontId="30" fillId="0" borderId="0" xfId="0" applyNumberFormat="1" applyFont="1" applyFill="1" applyBorder="1" applyAlignment="1" applyProtection="1">
      <alignment horizontal="center" vertical="center"/>
    </xf>
    <xf numFmtId="165" fontId="0" fillId="0" borderId="0" xfId="28" applyNumberFormat="1" applyFont="1" applyFill="1" applyBorder="1" applyAlignment="1" applyProtection="1">
      <alignment horizontal="center" vertical="center"/>
    </xf>
    <xf numFmtId="1" fontId="91" fillId="0" borderId="0" xfId="0" applyNumberFormat="1" applyFont="1" applyFill="1" applyBorder="1" applyAlignment="1" applyProtection="1">
      <alignment horizontal="center" vertical="center"/>
    </xf>
    <xf numFmtId="165" fontId="29" fillId="0" borderId="0" xfId="28" applyNumberFormat="1" applyFont="1" applyFill="1" applyBorder="1" applyAlignment="1" applyProtection="1">
      <alignment horizontal="center" vertical="center"/>
    </xf>
    <xf numFmtId="165" fontId="29" fillId="0" borderId="0" xfId="28" applyNumberFormat="1" applyFont="1" applyFill="1" applyBorder="1" applyAlignment="1" applyProtection="1">
      <alignment horizontal="center" vertical="center" wrapText="1"/>
    </xf>
    <xf numFmtId="165" fontId="0" fillId="0" borderId="0" xfId="28" applyNumberFormat="1" applyFon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6" fontId="0" fillId="0" borderId="0" xfId="0" applyNumberForma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right" vertical="center"/>
    </xf>
    <xf numFmtId="0" fontId="35" fillId="33" borderId="476" xfId="0" applyFont="1" applyFill="1" applyBorder="1" applyAlignment="1" applyProtection="1">
      <alignment horizontal="center" vertical="center" wrapText="1"/>
    </xf>
    <xf numFmtId="0" fontId="35" fillId="33" borderId="476" xfId="0" applyFont="1" applyFill="1" applyBorder="1" applyAlignment="1" applyProtection="1">
      <alignment horizontal="center" vertical="center" wrapText="1"/>
    </xf>
    <xf numFmtId="6" fontId="25" fillId="33" borderId="487" xfId="0" applyNumberFormat="1" applyFont="1" applyFill="1" applyBorder="1" applyAlignment="1" applyProtection="1">
      <alignment vertical="center"/>
    </xf>
    <xf numFmtId="6" fontId="25" fillId="33" borderId="234" xfId="0" applyNumberFormat="1" applyFont="1" applyFill="1" applyBorder="1" applyAlignment="1" applyProtection="1">
      <alignment vertical="center"/>
    </xf>
    <xf numFmtId="6" fontId="25" fillId="33" borderId="231" xfId="0" applyNumberFormat="1" applyFont="1" applyFill="1" applyBorder="1" applyAlignment="1" applyProtection="1">
      <alignment vertical="center"/>
    </xf>
    <xf numFmtId="49" fontId="105" fillId="0" borderId="0" xfId="53" applyNumberFormat="1" applyFont="1" applyFill="1" applyBorder="1" applyAlignment="1" applyProtection="1">
      <alignment vertical="center"/>
    </xf>
    <xf numFmtId="0" fontId="78" fillId="0" borderId="0" xfId="0" applyFont="1" applyFill="1" applyBorder="1" applyAlignment="1" applyProtection="1">
      <alignment horizontal="center" vertical="center"/>
    </xf>
    <xf numFmtId="0" fontId="119" fillId="0" borderId="0" xfId="0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center" vertical="center"/>
    </xf>
    <xf numFmtId="1" fontId="97" fillId="0" borderId="0" xfId="0" applyNumberFormat="1" applyFont="1" applyFill="1" applyBorder="1" applyAlignment="1" applyProtection="1">
      <alignment horizontal="center" vertical="center"/>
    </xf>
    <xf numFmtId="0" fontId="78" fillId="34" borderId="492" xfId="0" applyFont="1" applyFill="1" applyBorder="1" applyAlignment="1" applyProtection="1">
      <alignment horizontal="center" vertical="center" wrapText="1"/>
    </xf>
    <xf numFmtId="0" fontId="78" fillId="34" borderId="492" xfId="0" applyFont="1" applyFill="1" applyBorder="1" applyAlignment="1" applyProtection="1">
      <alignment horizontal="center" vertical="center" wrapText="1"/>
    </xf>
    <xf numFmtId="1" fontId="30" fillId="25" borderId="492" xfId="0" applyNumberFormat="1" applyFont="1" applyFill="1" applyBorder="1" applyAlignment="1" applyProtection="1">
      <alignment horizontal="center" vertical="center"/>
    </xf>
    <xf numFmtId="1" fontId="97" fillId="25" borderId="492" xfId="0" applyNumberFormat="1" applyFont="1" applyFill="1" applyBorder="1" applyAlignment="1" applyProtection="1">
      <alignment horizontal="center" vertical="center" wrapText="1"/>
    </xf>
    <xf numFmtId="1" fontId="91" fillId="25" borderId="492" xfId="0" applyNumberFormat="1" applyFont="1" applyFill="1" applyBorder="1" applyAlignment="1" applyProtection="1">
      <alignment horizontal="center" vertical="center" wrapText="1"/>
    </xf>
    <xf numFmtId="6" fontId="24" fillId="34" borderId="488" xfId="0" applyNumberFormat="1" applyFont="1" applyFill="1" applyBorder="1" applyAlignment="1" applyProtection="1">
      <alignment vertical="center"/>
    </xf>
    <xf numFmtId="6" fontId="24" fillId="34" borderId="234" xfId="0" applyNumberFormat="1" applyFont="1" applyFill="1" applyBorder="1" applyAlignment="1" applyProtection="1">
      <alignment vertical="center"/>
    </xf>
    <xf numFmtId="6" fontId="24" fillId="34" borderId="493" xfId="0" applyNumberFormat="1" applyFont="1" applyFill="1" applyBorder="1" applyAlignment="1" applyProtection="1">
      <alignment vertical="center"/>
    </xf>
    <xf numFmtId="6" fontId="24" fillId="34" borderId="458" xfId="0" applyNumberFormat="1" applyFont="1" applyFill="1" applyBorder="1" applyAlignment="1" applyProtection="1">
      <alignment vertical="center"/>
    </xf>
    <xf numFmtId="6" fontId="26" fillId="34" borderId="486" xfId="28" applyNumberFormat="1" applyFont="1" applyFill="1" applyBorder="1" applyAlignment="1" applyProtection="1">
      <alignment vertical="center"/>
    </xf>
    <xf numFmtId="0" fontId="80" fillId="0" borderId="0" xfId="0" applyFont="1" applyFill="1" applyBorder="1" applyAlignment="1" applyProtection="1">
      <alignment vertical="center"/>
    </xf>
    <xf numFmtId="0" fontId="24" fillId="0" borderId="0" xfId="0" applyFont="1" applyFill="1" applyBorder="1" applyAlignment="1"/>
    <xf numFmtId="0" fontId="24" fillId="0" borderId="0" xfId="0" applyFont="1" applyFill="1" applyBorder="1" applyAlignment="1" applyProtection="1">
      <alignment horizontal="left" vertical="center" wrapText="1"/>
    </xf>
    <xf numFmtId="0" fontId="104" fillId="0" borderId="0" xfId="0" applyFont="1" applyFill="1" applyBorder="1" applyAlignment="1" applyProtection="1">
      <alignment horizontal="center" vertical="center"/>
    </xf>
    <xf numFmtId="175" fontId="24" fillId="0" borderId="0" xfId="0" applyNumberFormat="1" applyFont="1" applyFill="1" applyBorder="1" applyAlignment="1" applyProtection="1">
      <alignment vertical="center"/>
    </xf>
    <xf numFmtId="165" fontId="24" fillId="0" borderId="0" xfId="0" applyNumberFormat="1" applyFont="1" applyFill="1" applyBorder="1" applyAlignment="1" applyProtection="1">
      <alignment vertical="center"/>
    </xf>
    <xf numFmtId="0" fontId="98" fillId="0" borderId="0" xfId="0" applyFont="1" applyFill="1" applyBorder="1" applyAlignment="1" applyProtection="1">
      <alignment vertical="center" wrapText="1"/>
    </xf>
    <xf numFmtId="0" fontId="34" fillId="0" borderId="0" xfId="0" applyFont="1" applyFill="1" applyBorder="1" applyAlignment="1" applyProtection="1">
      <alignment vertical="center"/>
    </xf>
    <xf numFmtId="0" fontId="32" fillId="0" borderId="0" xfId="0" applyFont="1" applyFill="1" applyBorder="1" applyAlignment="1" applyProtection="1">
      <alignment horizontal="center" vertical="center"/>
    </xf>
    <xf numFmtId="0" fontId="32" fillId="0" borderId="0" xfId="0" quotePrefix="1" applyFont="1" applyFill="1" applyBorder="1" applyAlignment="1" applyProtection="1">
      <alignment horizontal="center" vertical="center" wrapText="1"/>
    </xf>
    <xf numFmtId="0" fontId="102" fillId="0" borderId="0" xfId="0" applyFont="1" applyFill="1" applyBorder="1" applyProtection="1"/>
    <xf numFmtId="165" fontId="102" fillId="0" borderId="0" xfId="28" applyNumberFormat="1" applyFont="1" applyFill="1" applyBorder="1" applyProtection="1"/>
    <xf numFmtId="0" fontId="32" fillId="38" borderId="261" xfId="0" quotePrefix="1" applyFont="1" applyFill="1" applyBorder="1" applyAlignment="1" applyProtection="1">
      <alignment horizontal="center" vertical="center" wrapText="1"/>
    </xf>
    <xf numFmtId="6" fontId="28" fillId="0" borderId="394" xfId="0" applyNumberFormat="1" applyFont="1" applyFill="1" applyBorder="1" applyAlignment="1" applyProtection="1">
      <alignment vertical="center"/>
    </xf>
    <xf numFmtId="6" fontId="28" fillId="0" borderId="395" xfId="0" applyNumberFormat="1" applyFont="1" applyFill="1" applyBorder="1" applyAlignment="1" applyProtection="1">
      <alignment vertical="center"/>
    </xf>
    <xf numFmtId="17" fontId="0" fillId="0" borderId="0" xfId="0" applyNumberFormat="1" applyFill="1" applyBorder="1" applyProtection="1"/>
    <xf numFmtId="0" fontId="27" fillId="0" borderId="259" xfId="0" quotePrefix="1" applyFont="1" applyFill="1" applyBorder="1" applyAlignment="1" applyProtection="1">
      <alignment horizontal="center" vertical="center" wrapText="1"/>
    </xf>
    <xf numFmtId="6" fontId="27" fillId="0" borderId="259" xfId="0" applyNumberFormat="1" applyFont="1" applyFill="1" applyBorder="1" applyAlignment="1" applyProtection="1">
      <alignment vertical="center"/>
    </xf>
  </cellXfs>
  <cellStyles count="47851">
    <cellStyle name="20% - Accent1" xfId="1" builtinId="30" customBuiltin="1"/>
    <cellStyle name="20% - Accent1 2" xfId="254"/>
    <cellStyle name="20% - Accent1 3" xfId="658"/>
    <cellStyle name="20% - Accent1 4" xfId="15972"/>
    <cellStyle name="20% - Accent2" xfId="2" builtinId="34" customBuiltin="1"/>
    <cellStyle name="20% - Accent2 2" xfId="255"/>
    <cellStyle name="20% - Accent2 3" xfId="659"/>
    <cellStyle name="20% - Accent2 4" xfId="15973"/>
    <cellStyle name="20% - Accent3" xfId="3" builtinId="38" customBuiltin="1"/>
    <cellStyle name="20% - Accent3 2" xfId="256"/>
    <cellStyle name="20% - Accent3 3" xfId="660"/>
    <cellStyle name="20% - Accent3 4" xfId="15974"/>
    <cellStyle name="20% - Accent4" xfId="4" builtinId="42" customBuiltin="1"/>
    <cellStyle name="20% - Accent4 2" xfId="257"/>
    <cellStyle name="20% - Accent4 3" xfId="661"/>
    <cellStyle name="20% - Accent4 4" xfId="15975"/>
    <cellStyle name="20% - Accent5" xfId="5" builtinId="46" customBuiltin="1"/>
    <cellStyle name="20% - Accent5 2" xfId="258"/>
    <cellStyle name="20% - Accent5 3" xfId="662"/>
    <cellStyle name="20% - Accent5 4" xfId="15976"/>
    <cellStyle name="20% - Accent6" xfId="6" builtinId="50" customBuiltin="1"/>
    <cellStyle name="20% - Accent6 2" xfId="259"/>
    <cellStyle name="20% - Accent6 3" xfId="663"/>
    <cellStyle name="20% - Accent6 4" xfId="15977"/>
    <cellStyle name="40% - Accent1" xfId="7" builtinId="31" customBuiltin="1"/>
    <cellStyle name="40% - Accent1 2" xfId="260"/>
    <cellStyle name="40% - Accent1 3" xfId="664"/>
    <cellStyle name="40% - Accent1 4" xfId="15978"/>
    <cellStyle name="40% - Accent2" xfId="8" builtinId="35" customBuiltin="1"/>
    <cellStyle name="40% - Accent2 2" xfId="261"/>
    <cellStyle name="40% - Accent2 3" xfId="665"/>
    <cellStyle name="40% - Accent2 4" xfId="15979"/>
    <cellStyle name="40% - Accent3" xfId="9" builtinId="39" customBuiltin="1"/>
    <cellStyle name="40% - Accent3 2" xfId="262"/>
    <cellStyle name="40% - Accent3 3" xfId="666"/>
    <cellStyle name="40% - Accent3 4" xfId="15980"/>
    <cellStyle name="40% - Accent4" xfId="10" builtinId="43" customBuiltin="1"/>
    <cellStyle name="40% - Accent4 2" xfId="263"/>
    <cellStyle name="40% - Accent4 3" xfId="667"/>
    <cellStyle name="40% - Accent4 4" xfId="15981"/>
    <cellStyle name="40% - Accent5" xfId="11" builtinId="47" customBuiltin="1"/>
    <cellStyle name="40% - Accent5 2" xfId="264"/>
    <cellStyle name="40% - Accent5 3" xfId="668"/>
    <cellStyle name="40% - Accent5 4" xfId="15982"/>
    <cellStyle name="40% - Accent6" xfId="12" builtinId="51" customBuiltin="1"/>
    <cellStyle name="40% - Accent6 2" xfId="265"/>
    <cellStyle name="40% - Accent6 3" xfId="669"/>
    <cellStyle name="40% - Accent6 4" xfId="15983"/>
    <cellStyle name="60% - Accent1" xfId="13" builtinId="32" customBuiltin="1"/>
    <cellStyle name="60% - Accent1 2" xfId="266"/>
    <cellStyle name="60% - Accent1 3" xfId="670"/>
    <cellStyle name="60% - Accent1 4" xfId="15984"/>
    <cellStyle name="60% - Accent2" xfId="14" builtinId="36" customBuiltin="1"/>
    <cellStyle name="60% - Accent2 2" xfId="267"/>
    <cellStyle name="60% - Accent2 3" xfId="671"/>
    <cellStyle name="60% - Accent2 4" xfId="15985"/>
    <cellStyle name="60% - Accent3" xfId="15" builtinId="40" customBuiltin="1"/>
    <cellStyle name="60% - Accent3 2" xfId="268"/>
    <cellStyle name="60% - Accent3 3" xfId="672"/>
    <cellStyle name="60% - Accent3 4" xfId="15986"/>
    <cellStyle name="60% - Accent4" xfId="16" builtinId="44" customBuiltin="1"/>
    <cellStyle name="60% - Accent4 2" xfId="269"/>
    <cellStyle name="60% - Accent4 3" xfId="673"/>
    <cellStyle name="60% - Accent4 4" xfId="15987"/>
    <cellStyle name="60% - Accent5" xfId="17" builtinId="48" customBuiltin="1"/>
    <cellStyle name="60% - Accent5 2" xfId="270"/>
    <cellStyle name="60% - Accent5 3" xfId="674"/>
    <cellStyle name="60% - Accent5 4" xfId="15988"/>
    <cellStyle name="60% - Accent6" xfId="18" builtinId="52" customBuiltin="1"/>
    <cellStyle name="60% - Accent6 2" xfId="271"/>
    <cellStyle name="60% - Accent6 3" xfId="675"/>
    <cellStyle name="60% - Accent6 4" xfId="15989"/>
    <cellStyle name="Accent1" xfId="19" builtinId="29" customBuiltin="1"/>
    <cellStyle name="Accent1 2" xfId="272"/>
    <cellStyle name="Accent1 3" xfId="676"/>
    <cellStyle name="Accent1 4" xfId="15990"/>
    <cellStyle name="Accent2" xfId="20" builtinId="33" customBuiltin="1"/>
    <cellStyle name="Accent2 2" xfId="273"/>
    <cellStyle name="Accent2 3" xfId="677"/>
    <cellStyle name="Accent2 4" xfId="15991"/>
    <cellStyle name="Accent3" xfId="21" builtinId="37" customBuiltin="1"/>
    <cellStyle name="Accent3 2" xfId="274"/>
    <cellStyle name="Accent3 3" xfId="678"/>
    <cellStyle name="Accent3 4" xfId="15992"/>
    <cellStyle name="Accent4" xfId="22" builtinId="41" customBuiltin="1"/>
    <cellStyle name="Accent4 2" xfId="275"/>
    <cellStyle name="Accent4 3" xfId="679"/>
    <cellStyle name="Accent4 4" xfId="15993"/>
    <cellStyle name="Accent5" xfId="23" builtinId="45" customBuiltin="1"/>
    <cellStyle name="Accent5 2" xfId="276"/>
    <cellStyle name="Accent5 3" xfId="680"/>
    <cellStyle name="Accent5 4" xfId="15994"/>
    <cellStyle name="Accent6" xfId="24" builtinId="49" customBuiltin="1"/>
    <cellStyle name="Accent6 2" xfId="277"/>
    <cellStyle name="Accent6 3" xfId="681"/>
    <cellStyle name="Accent6 4" xfId="15995"/>
    <cellStyle name="Bad" xfId="25" builtinId="27" customBuiltin="1"/>
    <cellStyle name="Bad 2" xfId="278"/>
    <cellStyle name="Bad 3" xfId="682"/>
    <cellStyle name="Bad 4" xfId="15996"/>
    <cellStyle name="Calculation" xfId="26" builtinId="22" customBuiltin="1"/>
    <cellStyle name="Calculation 10" xfId="124"/>
    <cellStyle name="Calculation 10 10" xfId="26679"/>
    <cellStyle name="Calculation 10 2" xfId="517"/>
    <cellStyle name="Calculation 10 2 2" xfId="1494"/>
    <cellStyle name="Calculation 10 2 2 2" xfId="2764"/>
    <cellStyle name="Calculation 10 2 2 2 2" xfId="6325"/>
    <cellStyle name="Calculation 10 2 2 2 2 2" xfId="14519"/>
    <cellStyle name="Calculation 10 2 2 2 2 2 2" xfId="26491"/>
    <cellStyle name="Calculation 10 2 2 2 2 2 2 2" xfId="47677"/>
    <cellStyle name="Calculation 10 2 2 2 2 2 3" xfId="37073"/>
    <cellStyle name="Calculation 10 2 2 2 2 3" xfId="21378"/>
    <cellStyle name="Calculation 10 2 2 2 2 3 2" xfId="42565"/>
    <cellStyle name="Calculation 10 2 2 2 2 4" xfId="31981"/>
    <cellStyle name="Calculation 10 2 2 2 2_Table 2A-1_EFT (Annual)" xfId="14898"/>
    <cellStyle name="Calculation 10 2 2 2 3" xfId="11861"/>
    <cellStyle name="Calculation 10 2 2 2 3 2" xfId="23945"/>
    <cellStyle name="Calculation 10 2 2 2 3 2 2" xfId="45131"/>
    <cellStyle name="Calculation 10 2 2 2 3 3" xfId="34527"/>
    <cellStyle name="Calculation 10 2 2 2 4" xfId="18832"/>
    <cellStyle name="Calculation 10 2 2 2 4 2" xfId="40019"/>
    <cellStyle name="Calculation 10 2 2 2 5" xfId="29238"/>
    <cellStyle name="Calculation 10 2 2 2_Table 2A-1_EFT (Annual)" xfId="4261"/>
    <cellStyle name="Calculation 10 2 2 3" xfId="5055"/>
    <cellStyle name="Calculation 10 2 2 3 2" xfId="13315"/>
    <cellStyle name="Calculation 10 2 2 3 2 2" xfId="25321"/>
    <cellStyle name="Calculation 10 2 2 3 2 2 2" xfId="46507"/>
    <cellStyle name="Calculation 10 2 2 3 2 3" xfId="35903"/>
    <cellStyle name="Calculation 10 2 2 3 3" xfId="20208"/>
    <cellStyle name="Calculation 10 2 2 3 3 2" xfId="41395"/>
    <cellStyle name="Calculation 10 2 2 3 4" xfId="30712"/>
    <cellStyle name="Calculation 10 2 2 3_Table 2A-1_EFT (Annual)" xfId="14897"/>
    <cellStyle name="Calculation 10 2 2 4" xfId="10659"/>
    <cellStyle name="Calculation 10 2 2 4 2" xfId="22775"/>
    <cellStyle name="Calculation 10 2 2 4 2 2" xfId="43961"/>
    <cellStyle name="Calculation 10 2 2 4 3" xfId="33357"/>
    <cellStyle name="Calculation 10 2 2 5" xfId="17662"/>
    <cellStyle name="Calculation 10 2 2 5 2" xfId="38849"/>
    <cellStyle name="Calculation 10 2 2 6" xfId="27969"/>
    <cellStyle name="Calculation 10 2 2_Table 2A-1_EFT (Annual)" xfId="3644"/>
    <cellStyle name="Calculation 10 2 3" xfId="1027"/>
    <cellStyle name="Calculation 10 2 3 2" xfId="4588"/>
    <cellStyle name="Calculation 10 2 3 2 2" xfId="12848"/>
    <cellStyle name="Calculation 10 2 3 2 2 2" xfId="24854"/>
    <cellStyle name="Calculation 10 2 3 2 2 2 2" xfId="46040"/>
    <cellStyle name="Calculation 10 2 3 2 2 3" xfId="35436"/>
    <cellStyle name="Calculation 10 2 3 2 3" xfId="19741"/>
    <cellStyle name="Calculation 10 2 3 2 3 2" xfId="40928"/>
    <cellStyle name="Calculation 10 2 3 2 4" xfId="30245"/>
    <cellStyle name="Calculation 10 2 3 2_Table 2A-1_EFT (Annual)" xfId="14896"/>
    <cellStyle name="Calculation 10 2 3 3" xfId="10192"/>
    <cellStyle name="Calculation 10 2 3 3 2" xfId="22308"/>
    <cellStyle name="Calculation 10 2 3 3 2 2" xfId="43494"/>
    <cellStyle name="Calculation 10 2 3 3 3" xfId="32890"/>
    <cellStyle name="Calculation 10 2 3 4" xfId="17195"/>
    <cellStyle name="Calculation 10 2 3 4 2" xfId="38382"/>
    <cellStyle name="Calculation 10 2 3 5" xfId="27502"/>
    <cellStyle name="Calculation 10 2 3_Table 2A-1_EFT (Annual)" xfId="3866"/>
    <cellStyle name="Calculation 10 2 4" xfId="2233"/>
    <cellStyle name="Calculation 10 2 4 2" xfId="5794"/>
    <cellStyle name="Calculation 10 2 4 2 2" xfId="14009"/>
    <cellStyle name="Calculation 10 2 4 2 2 2" xfId="25997"/>
    <cellStyle name="Calculation 10 2 4 2 2 2 2" xfId="47183"/>
    <cellStyle name="Calculation 10 2 4 2 2 3" xfId="36579"/>
    <cellStyle name="Calculation 10 2 4 2 3" xfId="20884"/>
    <cellStyle name="Calculation 10 2 4 2 3 2" xfId="42071"/>
    <cellStyle name="Calculation 10 2 4 2 4" xfId="31451"/>
    <cellStyle name="Calculation 10 2 4 2_Table 2A-1_EFT (Annual)" xfId="14895"/>
    <cellStyle name="Calculation 10 2 4 3" xfId="11353"/>
    <cellStyle name="Calculation 10 2 4 3 2" xfId="23451"/>
    <cellStyle name="Calculation 10 2 4 3 2 2" xfId="44637"/>
    <cellStyle name="Calculation 10 2 4 3 3" xfId="34033"/>
    <cellStyle name="Calculation 10 2 4 4" xfId="18338"/>
    <cellStyle name="Calculation 10 2 4 4 2" xfId="39525"/>
    <cellStyle name="Calculation 10 2 4 5" xfId="28708"/>
    <cellStyle name="Calculation 10 2 4_Table 2A-1_EFT (Annual)" xfId="3643"/>
    <cellStyle name="Calculation 10 2 5" xfId="4087"/>
    <cellStyle name="Calculation 10 2 5 2" xfId="12411"/>
    <cellStyle name="Calculation 10 2 5 2 2" xfId="24433"/>
    <cellStyle name="Calculation 10 2 5 2 2 2" xfId="45619"/>
    <cellStyle name="Calculation 10 2 5 2 3" xfId="35015"/>
    <cellStyle name="Calculation 10 2 5 3" xfId="19320"/>
    <cellStyle name="Calculation 10 2 5 3 2" xfId="40507"/>
    <cellStyle name="Calculation 10 2 5 4" xfId="29775"/>
    <cellStyle name="Calculation 10 2 5_Table 2A-1_EFT (Annual)" xfId="14894"/>
    <cellStyle name="Calculation 10 2 6" xfId="9750"/>
    <cellStyle name="Calculation 10 2 6 2" xfId="21887"/>
    <cellStyle name="Calculation 10 2 6 2 2" xfId="43073"/>
    <cellStyle name="Calculation 10 2 6 3" xfId="32469"/>
    <cellStyle name="Calculation 10 2 7" xfId="16774"/>
    <cellStyle name="Calculation 10 2 7 2" xfId="37961"/>
    <cellStyle name="Calculation 10 2 8" xfId="27032"/>
    <cellStyle name="Calculation 10 2_Table 2A-1_EFT (Annual)" xfId="2892"/>
    <cellStyle name="Calculation 10 3" xfId="355"/>
    <cellStyle name="Calculation 10 3 2" xfId="1338"/>
    <cellStyle name="Calculation 10 3 2 2" xfId="2608"/>
    <cellStyle name="Calculation 10 3 2 2 2" xfId="6169"/>
    <cellStyle name="Calculation 10 3 2 2 2 2" xfId="14363"/>
    <cellStyle name="Calculation 10 3 2 2 2 2 2" xfId="26335"/>
    <cellStyle name="Calculation 10 3 2 2 2 2 2 2" xfId="47521"/>
    <cellStyle name="Calculation 10 3 2 2 2 2 3" xfId="36917"/>
    <cellStyle name="Calculation 10 3 2 2 2 3" xfId="21222"/>
    <cellStyle name="Calculation 10 3 2 2 2 3 2" xfId="42409"/>
    <cellStyle name="Calculation 10 3 2 2 2 4" xfId="31825"/>
    <cellStyle name="Calculation 10 3 2 2 2_Table 2A-1_EFT (Annual)" xfId="14893"/>
    <cellStyle name="Calculation 10 3 2 2 3" xfId="11705"/>
    <cellStyle name="Calculation 10 3 2 2 3 2" xfId="23789"/>
    <cellStyle name="Calculation 10 3 2 2 3 2 2" xfId="44975"/>
    <cellStyle name="Calculation 10 3 2 2 3 3" xfId="34371"/>
    <cellStyle name="Calculation 10 3 2 2 4" xfId="18676"/>
    <cellStyle name="Calculation 10 3 2 2 4 2" xfId="39863"/>
    <cellStyle name="Calculation 10 3 2 2 5" xfId="29082"/>
    <cellStyle name="Calculation 10 3 2 2_Table 2A-1_EFT (Annual)" xfId="3642"/>
    <cellStyle name="Calculation 10 3 2 3" xfId="4899"/>
    <cellStyle name="Calculation 10 3 2 3 2" xfId="13159"/>
    <cellStyle name="Calculation 10 3 2 3 2 2" xfId="25165"/>
    <cellStyle name="Calculation 10 3 2 3 2 2 2" xfId="46351"/>
    <cellStyle name="Calculation 10 3 2 3 2 3" xfId="35747"/>
    <cellStyle name="Calculation 10 3 2 3 3" xfId="20052"/>
    <cellStyle name="Calculation 10 3 2 3 3 2" xfId="41239"/>
    <cellStyle name="Calculation 10 3 2 3 4" xfId="30556"/>
    <cellStyle name="Calculation 10 3 2 3_Table 2A-1_EFT (Annual)" xfId="14892"/>
    <cellStyle name="Calculation 10 3 2 4" xfId="10503"/>
    <cellStyle name="Calculation 10 3 2 4 2" xfId="22619"/>
    <cellStyle name="Calculation 10 3 2 4 2 2" xfId="43805"/>
    <cellStyle name="Calculation 10 3 2 4 3" xfId="33201"/>
    <cellStyle name="Calculation 10 3 2 5" xfId="17506"/>
    <cellStyle name="Calculation 10 3 2 5 2" xfId="38693"/>
    <cellStyle name="Calculation 10 3 2 6" xfId="27813"/>
    <cellStyle name="Calculation 10 3 2_Table 2A-1_EFT (Annual)" xfId="3647"/>
    <cellStyle name="Calculation 10 3 3" xfId="895"/>
    <cellStyle name="Calculation 10 3 3 2" xfId="4456"/>
    <cellStyle name="Calculation 10 3 3 2 2" xfId="12718"/>
    <cellStyle name="Calculation 10 3 3 2 2 2" xfId="24728"/>
    <cellStyle name="Calculation 10 3 3 2 2 2 2" xfId="45914"/>
    <cellStyle name="Calculation 10 3 3 2 2 3" xfId="35310"/>
    <cellStyle name="Calculation 10 3 3 2 3" xfId="19615"/>
    <cellStyle name="Calculation 10 3 3 2 3 2" xfId="40802"/>
    <cellStyle name="Calculation 10 3 3 2 4" xfId="30113"/>
    <cellStyle name="Calculation 10 3 3 2_Table 2A-1_EFT (Annual)" xfId="14891"/>
    <cellStyle name="Calculation 10 3 3 3" xfId="10065"/>
    <cellStyle name="Calculation 10 3 3 3 2" xfId="22182"/>
    <cellStyle name="Calculation 10 3 3 3 2 2" xfId="43368"/>
    <cellStyle name="Calculation 10 3 3 3 3" xfId="32764"/>
    <cellStyle name="Calculation 10 3 3 4" xfId="17069"/>
    <cellStyle name="Calculation 10 3 3 4 2" xfId="38256"/>
    <cellStyle name="Calculation 10 3 3 5" xfId="27370"/>
    <cellStyle name="Calculation 10 3 3_Table 2A-1_EFT (Annual)" xfId="3641"/>
    <cellStyle name="Calculation 10 3 4" xfId="2077"/>
    <cellStyle name="Calculation 10 3 4 2" xfId="5638"/>
    <cellStyle name="Calculation 10 3 4 2 2" xfId="13853"/>
    <cellStyle name="Calculation 10 3 4 2 2 2" xfId="25841"/>
    <cellStyle name="Calculation 10 3 4 2 2 2 2" xfId="47027"/>
    <cellStyle name="Calculation 10 3 4 2 2 3" xfId="36423"/>
    <cellStyle name="Calculation 10 3 4 2 3" xfId="20728"/>
    <cellStyle name="Calculation 10 3 4 2 3 2" xfId="41915"/>
    <cellStyle name="Calculation 10 3 4 2 4" xfId="31295"/>
    <cellStyle name="Calculation 10 3 4 2_Table 2A-1_EFT (Annual)" xfId="14890"/>
    <cellStyle name="Calculation 10 3 4 3" xfId="11197"/>
    <cellStyle name="Calculation 10 3 4 3 2" xfId="23295"/>
    <cellStyle name="Calculation 10 3 4 3 2 2" xfId="44481"/>
    <cellStyle name="Calculation 10 3 4 3 3" xfId="33877"/>
    <cellStyle name="Calculation 10 3 4 4" xfId="18182"/>
    <cellStyle name="Calculation 10 3 4 4 2" xfId="39369"/>
    <cellStyle name="Calculation 10 3 4 5" xfId="28552"/>
    <cellStyle name="Calculation 10 3 4_Table 2A-1_EFT (Annual)" xfId="3640"/>
    <cellStyle name="Calculation 10 3 5" xfId="3925"/>
    <cellStyle name="Calculation 10 3 5 2" xfId="12253"/>
    <cellStyle name="Calculation 10 3 5 2 2" xfId="24277"/>
    <cellStyle name="Calculation 10 3 5 2 2 2" xfId="45463"/>
    <cellStyle name="Calculation 10 3 5 2 3" xfId="34859"/>
    <cellStyle name="Calculation 10 3 5 3" xfId="19164"/>
    <cellStyle name="Calculation 10 3 5 3 2" xfId="40351"/>
    <cellStyle name="Calculation 10 3 5 4" xfId="29613"/>
    <cellStyle name="Calculation 10 3 5_Table 2A-1_EFT (Annual)" xfId="14889"/>
    <cellStyle name="Calculation 10 3 6" xfId="9590"/>
    <cellStyle name="Calculation 10 3 6 2" xfId="21731"/>
    <cellStyle name="Calculation 10 3 6 2 2" xfId="42917"/>
    <cellStyle name="Calculation 10 3 6 3" xfId="32313"/>
    <cellStyle name="Calculation 10 3 7" xfId="16618"/>
    <cellStyle name="Calculation 10 3 7 2" xfId="37805"/>
    <cellStyle name="Calculation 10 3 8" xfId="26870"/>
    <cellStyle name="Calculation 10 3_Table 2A-1_EFT (Annual)" xfId="2893"/>
    <cellStyle name="Calculation 10 4" xfId="1172"/>
    <cellStyle name="Calculation 10 4 2" xfId="2442"/>
    <cellStyle name="Calculation 10 4 2 2" xfId="6003"/>
    <cellStyle name="Calculation 10 4 2 2 2" xfId="14197"/>
    <cellStyle name="Calculation 10 4 2 2 2 2" xfId="26169"/>
    <cellStyle name="Calculation 10 4 2 2 2 2 2" xfId="47355"/>
    <cellStyle name="Calculation 10 4 2 2 2 3" xfId="36751"/>
    <cellStyle name="Calculation 10 4 2 2 3" xfId="21056"/>
    <cellStyle name="Calculation 10 4 2 2 3 2" xfId="42243"/>
    <cellStyle name="Calculation 10 4 2 2 4" xfId="31659"/>
    <cellStyle name="Calculation 10 4 2 2_Table 2A-1_EFT (Annual)" xfId="14888"/>
    <cellStyle name="Calculation 10 4 2 3" xfId="11539"/>
    <cellStyle name="Calculation 10 4 2 3 2" xfId="23623"/>
    <cellStyle name="Calculation 10 4 2 3 2 2" xfId="44809"/>
    <cellStyle name="Calculation 10 4 2 3 3" xfId="34205"/>
    <cellStyle name="Calculation 10 4 2 4" xfId="18510"/>
    <cellStyle name="Calculation 10 4 2 4 2" xfId="39697"/>
    <cellStyle name="Calculation 10 4 2 5" xfId="28916"/>
    <cellStyle name="Calculation 10 4 2_Table 2A-1_EFT (Annual)" xfId="3655"/>
    <cellStyle name="Calculation 10 4 3" xfId="4733"/>
    <cellStyle name="Calculation 10 4 3 2" xfId="12993"/>
    <cellStyle name="Calculation 10 4 3 2 2" xfId="24999"/>
    <cellStyle name="Calculation 10 4 3 2 2 2" xfId="46185"/>
    <cellStyle name="Calculation 10 4 3 2 3" xfId="35581"/>
    <cellStyle name="Calculation 10 4 3 3" xfId="19886"/>
    <cellStyle name="Calculation 10 4 3 3 2" xfId="41073"/>
    <cellStyle name="Calculation 10 4 3 4" xfId="30390"/>
    <cellStyle name="Calculation 10 4 3_Table 2A-1_EFT (Annual)" xfId="14887"/>
    <cellStyle name="Calculation 10 4 4" xfId="10337"/>
    <cellStyle name="Calculation 10 4 4 2" xfId="22453"/>
    <cellStyle name="Calculation 10 4 4 2 2" xfId="43639"/>
    <cellStyle name="Calculation 10 4 4 3" xfId="33035"/>
    <cellStyle name="Calculation 10 4 5" xfId="17340"/>
    <cellStyle name="Calculation 10 4 5 2" xfId="38527"/>
    <cellStyle name="Calculation 10 4 6" xfId="27647"/>
    <cellStyle name="Calculation 10 4_Table 2A-1_EFT (Annual)" xfId="3661"/>
    <cellStyle name="Calculation 10 5" xfId="736"/>
    <cellStyle name="Calculation 10 5 2" xfId="4297"/>
    <cellStyle name="Calculation 10 5 2 2" xfId="12577"/>
    <cellStyle name="Calculation 10 5 2 2 2" xfId="24594"/>
    <cellStyle name="Calculation 10 5 2 2 2 2" xfId="45780"/>
    <cellStyle name="Calculation 10 5 2 2 3" xfId="35176"/>
    <cellStyle name="Calculation 10 5 2 3" xfId="19481"/>
    <cellStyle name="Calculation 10 5 2 3 2" xfId="40668"/>
    <cellStyle name="Calculation 10 5 2 4" xfId="29954"/>
    <cellStyle name="Calculation 10 5 2_Table 2A-1_EFT (Annual)" xfId="14886"/>
    <cellStyle name="Calculation 10 5 3" xfId="9925"/>
    <cellStyle name="Calculation 10 5 3 2" xfId="22048"/>
    <cellStyle name="Calculation 10 5 3 2 2" xfId="43234"/>
    <cellStyle name="Calculation 10 5 3 3" xfId="32630"/>
    <cellStyle name="Calculation 10 5 4" xfId="16935"/>
    <cellStyle name="Calculation 10 5 4 2" xfId="38122"/>
    <cellStyle name="Calculation 10 5 5" xfId="27211"/>
    <cellStyle name="Calculation 10 5_Table 2A-1_EFT (Annual)" xfId="3662"/>
    <cellStyle name="Calculation 10 6" xfId="1862"/>
    <cellStyle name="Calculation 10 6 2" xfId="5423"/>
    <cellStyle name="Calculation 10 6 2 2" xfId="13638"/>
    <cellStyle name="Calculation 10 6 2 2 2" xfId="25626"/>
    <cellStyle name="Calculation 10 6 2 2 2 2" xfId="46812"/>
    <cellStyle name="Calculation 10 6 2 2 3" xfId="36208"/>
    <cellStyle name="Calculation 10 6 2 3" xfId="20513"/>
    <cellStyle name="Calculation 10 6 2 3 2" xfId="41700"/>
    <cellStyle name="Calculation 10 6 2 4" xfId="31080"/>
    <cellStyle name="Calculation 10 6 2_Table 2A-1_EFT (Annual)" xfId="14885"/>
    <cellStyle name="Calculation 10 6 3" xfId="10982"/>
    <cellStyle name="Calculation 10 6 3 2" xfId="23080"/>
    <cellStyle name="Calculation 10 6 3 2 2" xfId="44266"/>
    <cellStyle name="Calculation 10 6 3 3" xfId="33662"/>
    <cellStyle name="Calculation 10 6 4" xfId="17967"/>
    <cellStyle name="Calculation 10 6 4 2" xfId="39154"/>
    <cellStyle name="Calculation 10 6 5" xfId="28337"/>
    <cellStyle name="Calculation 10 6_Table 2A-1_EFT (Annual)" xfId="3639"/>
    <cellStyle name="Calculation 10 7" xfId="3713"/>
    <cellStyle name="Calculation 10 7 2" xfId="12081"/>
    <cellStyle name="Calculation 10 7 2 2" xfId="24111"/>
    <cellStyle name="Calculation 10 7 2 2 2" xfId="45297"/>
    <cellStyle name="Calculation 10 7 2 3" xfId="34693"/>
    <cellStyle name="Calculation 10 7 3" xfId="18998"/>
    <cellStyle name="Calculation 10 7 3 2" xfId="40185"/>
    <cellStyle name="Calculation 10 7 4" xfId="29422"/>
    <cellStyle name="Calculation 10 7_Table 2A-1_EFT (Annual)" xfId="14884"/>
    <cellStyle name="Calculation 10 8" xfId="9400"/>
    <cellStyle name="Calculation 10 8 2" xfId="21565"/>
    <cellStyle name="Calculation 10 8 2 2" xfId="42751"/>
    <cellStyle name="Calculation 10 8 3" xfId="32147"/>
    <cellStyle name="Calculation 10 9" xfId="16452"/>
    <cellStyle name="Calculation 10 9 2" xfId="37639"/>
    <cellStyle name="Calculation 10_Table 2A-1_EFT (Annual)" xfId="2891"/>
    <cellStyle name="Calculation 11" xfId="142"/>
    <cellStyle name="Calculation 11 10" xfId="26697"/>
    <cellStyle name="Calculation 11 2" xfId="535"/>
    <cellStyle name="Calculation 11 2 2" xfId="1512"/>
    <cellStyle name="Calculation 11 2 2 2" xfId="2782"/>
    <cellStyle name="Calculation 11 2 2 2 2" xfId="6343"/>
    <cellStyle name="Calculation 11 2 2 2 2 2" xfId="14537"/>
    <cellStyle name="Calculation 11 2 2 2 2 2 2" xfId="26509"/>
    <cellStyle name="Calculation 11 2 2 2 2 2 2 2" xfId="47695"/>
    <cellStyle name="Calculation 11 2 2 2 2 2 3" xfId="37091"/>
    <cellStyle name="Calculation 11 2 2 2 2 3" xfId="21396"/>
    <cellStyle name="Calculation 11 2 2 2 2 3 2" xfId="42583"/>
    <cellStyle name="Calculation 11 2 2 2 2 4" xfId="31999"/>
    <cellStyle name="Calculation 11 2 2 2 2_Table 2A-1_EFT (Annual)" xfId="14883"/>
    <cellStyle name="Calculation 11 2 2 2 3" xfId="11879"/>
    <cellStyle name="Calculation 11 2 2 2 3 2" xfId="23963"/>
    <cellStyle name="Calculation 11 2 2 2 3 2 2" xfId="45149"/>
    <cellStyle name="Calculation 11 2 2 2 3 3" xfId="34545"/>
    <cellStyle name="Calculation 11 2 2 2 4" xfId="18850"/>
    <cellStyle name="Calculation 11 2 2 2 4 2" xfId="40037"/>
    <cellStyle name="Calculation 11 2 2 2 5" xfId="29256"/>
    <cellStyle name="Calculation 11 2 2 2_Table 2A-1_EFT (Annual)" xfId="6491"/>
    <cellStyle name="Calculation 11 2 2 3" xfId="5073"/>
    <cellStyle name="Calculation 11 2 2 3 2" xfId="13333"/>
    <cellStyle name="Calculation 11 2 2 3 2 2" xfId="25339"/>
    <cellStyle name="Calculation 11 2 2 3 2 2 2" xfId="46525"/>
    <cellStyle name="Calculation 11 2 2 3 2 3" xfId="35921"/>
    <cellStyle name="Calculation 11 2 2 3 3" xfId="20226"/>
    <cellStyle name="Calculation 11 2 2 3 3 2" xfId="41413"/>
    <cellStyle name="Calculation 11 2 2 3 4" xfId="30730"/>
    <cellStyle name="Calculation 11 2 2 3_Table 2A-1_EFT (Annual)" xfId="14882"/>
    <cellStyle name="Calculation 11 2 2 4" xfId="10677"/>
    <cellStyle name="Calculation 11 2 2 4 2" xfId="22793"/>
    <cellStyle name="Calculation 11 2 2 4 2 2" xfId="43979"/>
    <cellStyle name="Calculation 11 2 2 4 3" xfId="33375"/>
    <cellStyle name="Calculation 11 2 2 5" xfId="17680"/>
    <cellStyle name="Calculation 11 2 2 5 2" xfId="38867"/>
    <cellStyle name="Calculation 11 2 2 6" xfId="27987"/>
    <cellStyle name="Calculation 11 2 2_Table 2A-1_EFT (Annual)" xfId="6494"/>
    <cellStyle name="Calculation 11 2 3" xfId="1044"/>
    <cellStyle name="Calculation 11 2 3 2" xfId="4605"/>
    <cellStyle name="Calculation 11 2 3 2 2" xfId="12865"/>
    <cellStyle name="Calculation 11 2 3 2 2 2" xfId="24871"/>
    <cellStyle name="Calculation 11 2 3 2 2 2 2" xfId="46057"/>
    <cellStyle name="Calculation 11 2 3 2 2 3" xfId="35453"/>
    <cellStyle name="Calculation 11 2 3 2 3" xfId="19758"/>
    <cellStyle name="Calculation 11 2 3 2 3 2" xfId="40945"/>
    <cellStyle name="Calculation 11 2 3 2 4" xfId="30262"/>
    <cellStyle name="Calculation 11 2 3 2_Table 2A-1_EFT (Annual)" xfId="14881"/>
    <cellStyle name="Calculation 11 2 3 3" xfId="10209"/>
    <cellStyle name="Calculation 11 2 3 3 2" xfId="22325"/>
    <cellStyle name="Calculation 11 2 3 3 2 2" xfId="43511"/>
    <cellStyle name="Calculation 11 2 3 3 3" xfId="32907"/>
    <cellStyle name="Calculation 11 2 3 4" xfId="17212"/>
    <cellStyle name="Calculation 11 2 3 4 2" xfId="38399"/>
    <cellStyle name="Calculation 11 2 3 5" xfId="27519"/>
    <cellStyle name="Calculation 11 2 3_Table 2A-1_EFT (Annual)" xfId="6493"/>
    <cellStyle name="Calculation 11 2 4" xfId="2251"/>
    <cellStyle name="Calculation 11 2 4 2" xfId="5812"/>
    <cellStyle name="Calculation 11 2 4 2 2" xfId="14027"/>
    <cellStyle name="Calculation 11 2 4 2 2 2" xfId="26015"/>
    <cellStyle name="Calculation 11 2 4 2 2 2 2" xfId="47201"/>
    <cellStyle name="Calculation 11 2 4 2 2 3" xfId="36597"/>
    <cellStyle name="Calculation 11 2 4 2 3" xfId="20902"/>
    <cellStyle name="Calculation 11 2 4 2 3 2" xfId="42089"/>
    <cellStyle name="Calculation 11 2 4 2 4" xfId="31469"/>
    <cellStyle name="Calculation 11 2 4 2_Table 2A-1_EFT (Annual)" xfId="14880"/>
    <cellStyle name="Calculation 11 2 4 3" xfId="11371"/>
    <cellStyle name="Calculation 11 2 4 3 2" xfId="23469"/>
    <cellStyle name="Calculation 11 2 4 3 2 2" xfId="44655"/>
    <cellStyle name="Calculation 11 2 4 3 3" xfId="34051"/>
    <cellStyle name="Calculation 11 2 4 4" xfId="18356"/>
    <cellStyle name="Calculation 11 2 4 4 2" xfId="39543"/>
    <cellStyle name="Calculation 11 2 4 5" xfId="28726"/>
    <cellStyle name="Calculation 11 2 4_Table 2A-1_EFT (Annual)" xfId="6492"/>
    <cellStyle name="Calculation 11 2 5" xfId="4105"/>
    <cellStyle name="Calculation 11 2 5 2" xfId="12429"/>
    <cellStyle name="Calculation 11 2 5 2 2" xfId="24451"/>
    <cellStyle name="Calculation 11 2 5 2 2 2" xfId="45637"/>
    <cellStyle name="Calculation 11 2 5 2 3" xfId="35033"/>
    <cellStyle name="Calculation 11 2 5 3" xfId="19338"/>
    <cellStyle name="Calculation 11 2 5 3 2" xfId="40525"/>
    <cellStyle name="Calculation 11 2 5 4" xfId="29793"/>
    <cellStyle name="Calculation 11 2 5_Table 2A-1_EFT (Annual)" xfId="14879"/>
    <cellStyle name="Calculation 11 2 6" xfId="9768"/>
    <cellStyle name="Calculation 11 2 6 2" xfId="21905"/>
    <cellStyle name="Calculation 11 2 6 2 2" xfId="43091"/>
    <cellStyle name="Calculation 11 2 6 3" xfId="32487"/>
    <cellStyle name="Calculation 11 2 7" xfId="16792"/>
    <cellStyle name="Calculation 11 2 7 2" xfId="37979"/>
    <cellStyle name="Calculation 11 2 8" xfId="27050"/>
    <cellStyle name="Calculation 11 2_Table 2A-1_EFT (Annual)" xfId="2895"/>
    <cellStyle name="Calculation 11 3" xfId="373"/>
    <cellStyle name="Calculation 11 3 2" xfId="1356"/>
    <cellStyle name="Calculation 11 3 2 2" xfId="2626"/>
    <cellStyle name="Calculation 11 3 2 2 2" xfId="6187"/>
    <cellStyle name="Calculation 11 3 2 2 2 2" xfId="14381"/>
    <cellStyle name="Calculation 11 3 2 2 2 2 2" xfId="26353"/>
    <cellStyle name="Calculation 11 3 2 2 2 2 2 2" xfId="47539"/>
    <cellStyle name="Calculation 11 3 2 2 2 2 3" xfId="36935"/>
    <cellStyle name="Calculation 11 3 2 2 2 3" xfId="21240"/>
    <cellStyle name="Calculation 11 3 2 2 2 3 2" xfId="42427"/>
    <cellStyle name="Calculation 11 3 2 2 2 4" xfId="31843"/>
    <cellStyle name="Calculation 11 3 2 2 2_Table 2A-1_EFT (Annual)" xfId="14878"/>
    <cellStyle name="Calculation 11 3 2 2 3" xfId="11723"/>
    <cellStyle name="Calculation 11 3 2 2 3 2" xfId="23807"/>
    <cellStyle name="Calculation 11 3 2 2 3 2 2" xfId="44993"/>
    <cellStyle name="Calculation 11 3 2 2 3 3" xfId="34389"/>
    <cellStyle name="Calculation 11 3 2 2 4" xfId="18694"/>
    <cellStyle name="Calculation 11 3 2 2 4 2" xfId="39881"/>
    <cellStyle name="Calculation 11 3 2 2 5" xfId="29100"/>
    <cellStyle name="Calculation 11 3 2 2_Table 2A-1_EFT (Annual)" xfId="6490"/>
    <cellStyle name="Calculation 11 3 2 3" xfId="4917"/>
    <cellStyle name="Calculation 11 3 2 3 2" xfId="13177"/>
    <cellStyle name="Calculation 11 3 2 3 2 2" xfId="25183"/>
    <cellStyle name="Calculation 11 3 2 3 2 2 2" xfId="46369"/>
    <cellStyle name="Calculation 11 3 2 3 2 3" xfId="35765"/>
    <cellStyle name="Calculation 11 3 2 3 3" xfId="20070"/>
    <cellStyle name="Calculation 11 3 2 3 3 2" xfId="41257"/>
    <cellStyle name="Calculation 11 3 2 3 4" xfId="30574"/>
    <cellStyle name="Calculation 11 3 2 3_Table 2A-1_EFT (Annual)" xfId="14877"/>
    <cellStyle name="Calculation 11 3 2 4" xfId="10521"/>
    <cellStyle name="Calculation 11 3 2 4 2" xfId="22637"/>
    <cellStyle name="Calculation 11 3 2 4 2 2" xfId="43823"/>
    <cellStyle name="Calculation 11 3 2 4 3" xfId="33219"/>
    <cellStyle name="Calculation 11 3 2 5" xfId="17524"/>
    <cellStyle name="Calculation 11 3 2 5 2" xfId="38711"/>
    <cellStyle name="Calculation 11 3 2 6" xfId="27831"/>
    <cellStyle name="Calculation 11 3 2_Table 2A-1_EFT (Annual)" xfId="6484"/>
    <cellStyle name="Calculation 11 3 3" xfId="912"/>
    <cellStyle name="Calculation 11 3 3 2" xfId="4473"/>
    <cellStyle name="Calculation 11 3 3 2 2" xfId="12735"/>
    <cellStyle name="Calculation 11 3 3 2 2 2" xfId="24745"/>
    <cellStyle name="Calculation 11 3 3 2 2 2 2" xfId="45931"/>
    <cellStyle name="Calculation 11 3 3 2 2 3" xfId="35327"/>
    <cellStyle name="Calculation 11 3 3 2 3" xfId="19632"/>
    <cellStyle name="Calculation 11 3 3 2 3 2" xfId="40819"/>
    <cellStyle name="Calculation 11 3 3 2 4" xfId="30130"/>
    <cellStyle name="Calculation 11 3 3 2_Table 2A-1_EFT (Annual)" xfId="14876"/>
    <cellStyle name="Calculation 11 3 3 3" xfId="10082"/>
    <cellStyle name="Calculation 11 3 3 3 2" xfId="22199"/>
    <cellStyle name="Calculation 11 3 3 3 2 2" xfId="43385"/>
    <cellStyle name="Calculation 11 3 3 3 3" xfId="32781"/>
    <cellStyle name="Calculation 11 3 3 4" xfId="17086"/>
    <cellStyle name="Calculation 11 3 3 4 2" xfId="38273"/>
    <cellStyle name="Calculation 11 3 3 5" xfId="27387"/>
    <cellStyle name="Calculation 11 3 3_Table 2A-1_EFT (Annual)" xfId="6488"/>
    <cellStyle name="Calculation 11 3 4" xfId="2095"/>
    <cellStyle name="Calculation 11 3 4 2" xfId="5656"/>
    <cellStyle name="Calculation 11 3 4 2 2" xfId="13871"/>
    <cellStyle name="Calculation 11 3 4 2 2 2" xfId="25859"/>
    <cellStyle name="Calculation 11 3 4 2 2 2 2" xfId="47045"/>
    <cellStyle name="Calculation 11 3 4 2 2 3" xfId="36441"/>
    <cellStyle name="Calculation 11 3 4 2 3" xfId="20746"/>
    <cellStyle name="Calculation 11 3 4 2 3 2" xfId="41933"/>
    <cellStyle name="Calculation 11 3 4 2 4" xfId="31313"/>
    <cellStyle name="Calculation 11 3 4 2_Table 2A-1_EFT (Annual)" xfId="14875"/>
    <cellStyle name="Calculation 11 3 4 3" xfId="11215"/>
    <cellStyle name="Calculation 11 3 4 3 2" xfId="23313"/>
    <cellStyle name="Calculation 11 3 4 3 2 2" xfId="44499"/>
    <cellStyle name="Calculation 11 3 4 3 3" xfId="33895"/>
    <cellStyle name="Calculation 11 3 4 4" xfId="18200"/>
    <cellStyle name="Calculation 11 3 4 4 2" xfId="39387"/>
    <cellStyle name="Calculation 11 3 4 5" xfId="28570"/>
    <cellStyle name="Calculation 11 3 4_Table 2A-1_EFT (Annual)" xfId="6489"/>
    <cellStyle name="Calculation 11 3 5" xfId="3943"/>
    <cellStyle name="Calculation 11 3 5 2" xfId="12271"/>
    <cellStyle name="Calculation 11 3 5 2 2" xfId="24295"/>
    <cellStyle name="Calculation 11 3 5 2 2 2" xfId="45481"/>
    <cellStyle name="Calculation 11 3 5 2 3" xfId="34877"/>
    <cellStyle name="Calculation 11 3 5 3" xfId="19182"/>
    <cellStyle name="Calculation 11 3 5 3 2" xfId="40369"/>
    <cellStyle name="Calculation 11 3 5 4" xfId="29631"/>
    <cellStyle name="Calculation 11 3 5_Table 2A-1_EFT (Annual)" xfId="14874"/>
    <cellStyle name="Calculation 11 3 6" xfId="9608"/>
    <cellStyle name="Calculation 11 3 6 2" xfId="21749"/>
    <cellStyle name="Calculation 11 3 6 2 2" xfId="42935"/>
    <cellStyle name="Calculation 11 3 6 3" xfId="32331"/>
    <cellStyle name="Calculation 11 3 7" xfId="16636"/>
    <cellStyle name="Calculation 11 3 7 2" xfId="37823"/>
    <cellStyle name="Calculation 11 3 8" xfId="26888"/>
    <cellStyle name="Calculation 11 3_Table 2A-1_EFT (Annual)" xfId="2896"/>
    <cellStyle name="Calculation 11 4" xfId="1190"/>
    <cellStyle name="Calculation 11 4 2" xfId="2460"/>
    <cellStyle name="Calculation 11 4 2 2" xfId="6021"/>
    <cellStyle name="Calculation 11 4 2 2 2" xfId="14215"/>
    <cellStyle name="Calculation 11 4 2 2 2 2" xfId="26187"/>
    <cellStyle name="Calculation 11 4 2 2 2 2 2" xfId="47373"/>
    <cellStyle name="Calculation 11 4 2 2 2 3" xfId="36769"/>
    <cellStyle name="Calculation 11 4 2 2 3" xfId="21074"/>
    <cellStyle name="Calculation 11 4 2 2 3 2" xfId="42261"/>
    <cellStyle name="Calculation 11 4 2 2 4" xfId="31677"/>
    <cellStyle name="Calculation 11 4 2 2_Table 2A-1_EFT (Annual)" xfId="14873"/>
    <cellStyle name="Calculation 11 4 2 3" xfId="11557"/>
    <cellStyle name="Calculation 11 4 2 3 2" xfId="23641"/>
    <cellStyle name="Calculation 11 4 2 3 2 2" xfId="44827"/>
    <cellStyle name="Calculation 11 4 2 3 3" xfId="34223"/>
    <cellStyle name="Calculation 11 4 2 4" xfId="18528"/>
    <cellStyle name="Calculation 11 4 2 4 2" xfId="39715"/>
    <cellStyle name="Calculation 11 4 2 5" xfId="28934"/>
    <cellStyle name="Calculation 11 4 2_Table 2A-1_EFT (Annual)" xfId="6485"/>
    <cellStyle name="Calculation 11 4 3" xfId="4751"/>
    <cellStyle name="Calculation 11 4 3 2" xfId="13011"/>
    <cellStyle name="Calculation 11 4 3 2 2" xfId="25017"/>
    <cellStyle name="Calculation 11 4 3 2 2 2" xfId="46203"/>
    <cellStyle name="Calculation 11 4 3 2 3" xfId="35599"/>
    <cellStyle name="Calculation 11 4 3 3" xfId="19904"/>
    <cellStyle name="Calculation 11 4 3 3 2" xfId="41091"/>
    <cellStyle name="Calculation 11 4 3 4" xfId="30408"/>
    <cellStyle name="Calculation 11 4 3_Table 2A-1_EFT (Annual)" xfId="14872"/>
    <cellStyle name="Calculation 11 4 4" xfId="10355"/>
    <cellStyle name="Calculation 11 4 4 2" xfId="22471"/>
    <cellStyle name="Calculation 11 4 4 2 2" xfId="43657"/>
    <cellStyle name="Calculation 11 4 4 3" xfId="33053"/>
    <cellStyle name="Calculation 11 4 5" xfId="17358"/>
    <cellStyle name="Calculation 11 4 5 2" xfId="38545"/>
    <cellStyle name="Calculation 11 4 6" xfId="27665"/>
    <cellStyle name="Calculation 11 4_Table 2A-1_EFT (Annual)" xfId="6487"/>
    <cellStyle name="Calculation 11 5" xfId="753"/>
    <cellStyle name="Calculation 11 5 2" xfId="4314"/>
    <cellStyle name="Calculation 11 5 2 2" xfId="12594"/>
    <cellStyle name="Calculation 11 5 2 2 2" xfId="24611"/>
    <cellStyle name="Calculation 11 5 2 2 2 2" xfId="45797"/>
    <cellStyle name="Calculation 11 5 2 2 3" xfId="35193"/>
    <cellStyle name="Calculation 11 5 2 3" xfId="19498"/>
    <cellStyle name="Calculation 11 5 2 3 2" xfId="40685"/>
    <cellStyle name="Calculation 11 5 2 4" xfId="29971"/>
    <cellStyle name="Calculation 11 5 2_Table 2A-1_EFT (Annual)" xfId="14871"/>
    <cellStyle name="Calculation 11 5 3" xfId="9942"/>
    <cellStyle name="Calculation 11 5 3 2" xfId="22065"/>
    <cellStyle name="Calculation 11 5 3 2 2" xfId="43251"/>
    <cellStyle name="Calculation 11 5 3 3" xfId="32647"/>
    <cellStyle name="Calculation 11 5 4" xfId="16952"/>
    <cellStyle name="Calculation 11 5 4 2" xfId="38139"/>
    <cellStyle name="Calculation 11 5 5" xfId="27228"/>
    <cellStyle name="Calculation 11 5_Table 2A-1_EFT (Annual)" xfId="6486"/>
    <cellStyle name="Calculation 11 6" xfId="1853"/>
    <cellStyle name="Calculation 11 6 2" xfId="5414"/>
    <cellStyle name="Calculation 11 6 2 2" xfId="13629"/>
    <cellStyle name="Calculation 11 6 2 2 2" xfId="25617"/>
    <cellStyle name="Calculation 11 6 2 2 2 2" xfId="46803"/>
    <cellStyle name="Calculation 11 6 2 2 3" xfId="36199"/>
    <cellStyle name="Calculation 11 6 2 3" xfId="20504"/>
    <cellStyle name="Calculation 11 6 2 3 2" xfId="41691"/>
    <cellStyle name="Calculation 11 6 2 4" xfId="31071"/>
    <cellStyle name="Calculation 11 6 2_Table 2A-1_EFT (Annual)" xfId="14870"/>
    <cellStyle name="Calculation 11 6 3" xfId="10973"/>
    <cellStyle name="Calculation 11 6 3 2" xfId="23071"/>
    <cellStyle name="Calculation 11 6 3 2 2" xfId="44257"/>
    <cellStyle name="Calculation 11 6 3 3" xfId="33653"/>
    <cellStyle name="Calculation 11 6 4" xfId="17958"/>
    <cellStyle name="Calculation 11 6 4 2" xfId="39145"/>
    <cellStyle name="Calculation 11 6 5" xfId="28328"/>
    <cellStyle name="Calculation 11 6_Table 2A-1_EFT (Annual)" xfId="6479"/>
    <cellStyle name="Calculation 11 7" xfId="3731"/>
    <cellStyle name="Calculation 11 7 2" xfId="12099"/>
    <cellStyle name="Calculation 11 7 2 2" xfId="24129"/>
    <cellStyle name="Calculation 11 7 2 2 2" xfId="45315"/>
    <cellStyle name="Calculation 11 7 2 3" xfId="34711"/>
    <cellStyle name="Calculation 11 7 3" xfId="19016"/>
    <cellStyle name="Calculation 11 7 3 2" xfId="40203"/>
    <cellStyle name="Calculation 11 7 4" xfId="29440"/>
    <cellStyle name="Calculation 11 7_Table 2A-1_EFT (Annual)" xfId="14869"/>
    <cellStyle name="Calculation 11 8" xfId="9418"/>
    <cellStyle name="Calculation 11 8 2" xfId="21583"/>
    <cellStyle name="Calculation 11 8 2 2" xfId="42769"/>
    <cellStyle name="Calculation 11 8 3" xfId="32165"/>
    <cellStyle name="Calculation 11 9" xfId="16470"/>
    <cellStyle name="Calculation 11 9 2" xfId="37657"/>
    <cellStyle name="Calculation 11_Table 2A-1_EFT (Annual)" xfId="2894"/>
    <cellStyle name="Calculation 12" xfId="118"/>
    <cellStyle name="Calculation 12 10" xfId="26673"/>
    <cellStyle name="Calculation 12 2" xfId="511"/>
    <cellStyle name="Calculation 12 2 2" xfId="1488"/>
    <cellStyle name="Calculation 12 2 2 2" xfId="2758"/>
    <cellStyle name="Calculation 12 2 2 2 2" xfId="6319"/>
    <cellStyle name="Calculation 12 2 2 2 2 2" xfId="14513"/>
    <cellStyle name="Calculation 12 2 2 2 2 2 2" xfId="26485"/>
    <cellStyle name="Calculation 12 2 2 2 2 2 2 2" xfId="47671"/>
    <cellStyle name="Calculation 12 2 2 2 2 2 3" xfId="37067"/>
    <cellStyle name="Calculation 12 2 2 2 2 3" xfId="21372"/>
    <cellStyle name="Calculation 12 2 2 2 2 3 2" xfId="42559"/>
    <cellStyle name="Calculation 12 2 2 2 2 4" xfId="31975"/>
    <cellStyle name="Calculation 12 2 2 2 2_Table 2A-1_EFT (Annual)" xfId="14868"/>
    <cellStyle name="Calculation 12 2 2 2 3" xfId="11855"/>
    <cellStyle name="Calculation 12 2 2 2 3 2" xfId="23939"/>
    <cellStyle name="Calculation 12 2 2 2 3 2 2" xfId="45125"/>
    <cellStyle name="Calculation 12 2 2 2 3 3" xfId="34521"/>
    <cellStyle name="Calculation 12 2 2 2 4" xfId="18826"/>
    <cellStyle name="Calculation 12 2 2 2 4 2" xfId="40013"/>
    <cellStyle name="Calculation 12 2 2 2 5" xfId="29232"/>
    <cellStyle name="Calculation 12 2 2 2_Table 2A-1_EFT (Annual)" xfId="6483"/>
    <cellStyle name="Calculation 12 2 2 3" xfId="5049"/>
    <cellStyle name="Calculation 12 2 2 3 2" xfId="13309"/>
    <cellStyle name="Calculation 12 2 2 3 2 2" xfId="25315"/>
    <cellStyle name="Calculation 12 2 2 3 2 2 2" xfId="46501"/>
    <cellStyle name="Calculation 12 2 2 3 2 3" xfId="35897"/>
    <cellStyle name="Calculation 12 2 2 3 3" xfId="20202"/>
    <cellStyle name="Calculation 12 2 2 3 3 2" xfId="41389"/>
    <cellStyle name="Calculation 12 2 2 3 4" xfId="30706"/>
    <cellStyle name="Calculation 12 2 2 3_Table 2A-1_EFT (Annual)" xfId="14867"/>
    <cellStyle name="Calculation 12 2 2 4" xfId="10653"/>
    <cellStyle name="Calculation 12 2 2 4 2" xfId="22769"/>
    <cellStyle name="Calculation 12 2 2 4 2 2" xfId="43955"/>
    <cellStyle name="Calculation 12 2 2 4 3" xfId="33351"/>
    <cellStyle name="Calculation 12 2 2 5" xfId="17656"/>
    <cellStyle name="Calculation 12 2 2 5 2" xfId="38843"/>
    <cellStyle name="Calculation 12 2 2 6" xfId="27963"/>
    <cellStyle name="Calculation 12 2 2_Table 2A-1_EFT (Annual)" xfId="6480"/>
    <cellStyle name="Calculation 12 2 3" xfId="1022"/>
    <cellStyle name="Calculation 12 2 3 2" xfId="4583"/>
    <cellStyle name="Calculation 12 2 3 2 2" xfId="12843"/>
    <cellStyle name="Calculation 12 2 3 2 2 2" xfId="24849"/>
    <cellStyle name="Calculation 12 2 3 2 2 2 2" xfId="46035"/>
    <cellStyle name="Calculation 12 2 3 2 2 3" xfId="35431"/>
    <cellStyle name="Calculation 12 2 3 2 3" xfId="19736"/>
    <cellStyle name="Calculation 12 2 3 2 3 2" xfId="40923"/>
    <cellStyle name="Calculation 12 2 3 2 4" xfId="30240"/>
    <cellStyle name="Calculation 12 2 3 2_Table 2A-1_EFT (Annual)" xfId="14866"/>
    <cellStyle name="Calculation 12 2 3 3" xfId="10187"/>
    <cellStyle name="Calculation 12 2 3 3 2" xfId="22303"/>
    <cellStyle name="Calculation 12 2 3 3 2 2" xfId="43489"/>
    <cellStyle name="Calculation 12 2 3 3 3" xfId="32885"/>
    <cellStyle name="Calculation 12 2 3 4" xfId="17190"/>
    <cellStyle name="Calculation 12 2 3 4 2" xfId="38377"/>
    <cellStyle name="Calculation 12 2 3 5" xfId="27497"/>
    <cellStyle name="Calculation 12 2 3_Table 2A-1_EFT (Annual)" xfId="6481"/>
    <cellStyle name="Calculation 12 2 4" xfId="2227"/>
    <cellStyle name="Calculation 12 2 4 2" xfId="5788"/>
    <cellStyle name="Calculation 12 2 4 2 2" xfId="14003"/>
    <cellStyle name="Calculation 12 2 4 2 2 2" xfId="25991"/>
    <cellStyle name="Calculation 12 2 4 2 2 2 2" xfId="47177"/>
    <cellStyle name="Calculation 12 2 4 2 2 3" xfId="36573"/>
    <cellStyle name="Calculation 12 2 4 2 3" xfId="20878"/>
    <cellStyle name="Calculation 12 2 4 2 3 2" xfId="42065"/>
    <cellStyle name="Calculation 12 2 4 2 4" xfId="31445"/>
    <cellStyle name="Calculation 12 2 4 2_Table 2A-1_EFT (Annual)" xfId="14865"/>
    <cellStyle name="Calculation 12 2 4 3" xfId="11347"/>
    <cellStyle name="Calculation 12 2 4 3 2" xfId="23445"/>
    <cellStyle name="Calculation 12 2 4 3 2 2" xfId="44631"/>
    <cellStyle name="Calculation 12 2 4 3 3" xfId="34027"/>
    <cellStyle name="Calculation 12 2 4 4" xfId="18332"/>
    <cellStyle name="Calculation 12 2 4 4 2" xfId="39519"/>
    <cellStyle name="Calculation 12 2 4 5" xfId="28702"/>
    <cellStyle name="Calculation 12 2 4_Table 2A-1_EFT (Annual)" xfId="6482"/>
    <cellStyle name="Calculation 12 2 5" xfId="4081"/>
    <cellStyle name="Calculation 12 2 5 2" xfId="12405"/>
    <cellStyle name="Calculation 12 2 5 2 2" xfId="24427"/>
    <cellStyle name="Calculation 12 2 5 2 2 2" xfId="45613"/>
    <cellStyle name="Calculation 12 2 5 2 3" xfId="35009"/>
    <cellStyle name="Calculation 12 2 5 3" xfId="19314"/>
    <cellStyle name="Calculation 12 2 5 3 2" xfId="40501"/>
    <cellStyle name="Calculation 12 2 5 4" xfId="29769"/>
    <cellStyle name="Calculation 12 2 5_Table 2A-1_EFT (Annual)" xfId="14864"/>
    <cellStyle name="Calculation 12 2 6" xfId="9744"/>
    <cellStyle name="Calculation 12 2 6 2" xfId="21881"/>
    <cellStyle name="Calculation 12 2 6 2 2" xfId="43067"/>
    <cellStyle name="Calculation 12 2 6 3" xfId="32463"/>
    <cellStyle name="Calculation 12 2 7" xfId="16768"/>
    <cellStyle name="Calculation 12 2 7 2" xfId="37955"/>
    <cellStyle name="Calculation 12 2 8" xfId="27026"/>
    <cellStyle name="Calculation 12 2_Table 2A-1_EFT (Annual)" xfId="2898"/>
    <cellStyle name="Calculation 12 3" xfId="349"/>
    <cellStyle name="Calculation 12 3 2" xfId="1332"/>
    <cellStyle name="Calculation 12 3 2 2" xfId="2602"/>
    <cellStyle name="Calculation 12 3 2 2 2" xfId="6163"/>
    <cellStyle name="Calculation 12 3 2 2 2 2" xfId="14357"/>
    <cellStyle name="Calculation 12 3 2 2 2 2 2" xfId="26329"/>
    <cellStyle name="Calculation 12 3 2 2 2 2 2 2" xfId="47515"/>
    <cellStyle name="Calculation 12 3 2 2 2 2 3" xfId="36911"/>
    <cellStyle name="Calculation 12 3 2 2 2 3" xfId="21216"/>
    <cellStyle name="Calculation 12 3 2 2 2 3 2" xfId="42403"/>
    <cellStyle name="Calculation 12 3 2 2 2 4" xfId="31819"/>
    <cellStyle name="Calculation 12 3 2 2 2_Table 2A-1_EFT (Annual)" xfId="14863"/>
    <cellStyle name="Calculation 12 3 2 2 3" xfId="11699"/>
    <cellStyle name="Calculation 12 3 2 2 3 2" xfId="23783"/>
    <cellStyle name="Calculation 12 3 2 2 3 2 2" xfId="44969"/>
    <cellStyle name="Calculation 12 3 2 2 3 3" xfId="34365"/>
    <cellStyle name="Calculation 12 3 2 2 4" xfId="18670"/>
    <cellStyle name="Calculation 12 3 2 2 4 2" xfId="39857"/>
    <cellStyle name="Calculation 12 3 2 2 5" xfId="29076"/>
    <cellStyle name="Calculation 12 3 2 2_Table 2A-1_EFT (Annual)" xfId="6478"/>
    <cellStyle name="Calculation 12 3 2 3" xfId="4893"/>
    <cellStyle name="Calculation 12 3 2 3 2" xfId="13153"/>
    <cellStyle name="Calculation 12 3 2 3 2 2" xfId="25159"/>
    <cellStyle name="Calculation 12 3 2 3 2 2 2" xfId="46345"/>
    <cellStyle name="Calculation 12 3 2 3 2 3" xfId="35741"/>
    <cellStyle name="Calculation 12 3 2 3 3" xfId="20046"/>
    <cellStyle name="Calculation 12 3 2 3 3 2" xfId="41233"/>
    <cellStyle name="Calculation 12 3 2 3 4" xfId="30550"/>
    <cellStyle name="Calculation 12 3 2 3_Table 2A-1_EFT (Annual)" xfId="14862"/>
    <cellStyle name="Calculation 12 3 2 4" xfId="10497"/>
    <cellStyle name="Calculation 12 3 2 4 2" xfId="22613"/>
    <cellStyle name="Calculation 12 3 2 4 2 2" xfId="43799"/>
    <cellStyle name="Calculation 12 3 2 4 3" xfId="33195"/>
    <cellStyle name="Calculation 12 3 2 5" xfId="17500"/>
    <cellStyle name="Calculation 12 3 2 5 2" xfId="38687"/>
    <cellStyle name="Calculation 12 3 2 6" xfId="27807"/>
    <cellStyle name="Calculation 12 3 2_Table 2A-1_EFT (Annual)" xfId="6477"/>
    <cellStyle name="Calculation 12 3 3" xfId="890"/>
    <cellStyle name="Calculation 12 3 3 2" xfId="4451"/>
    <cellStyle name="Calculation 12 3 3 2 2" xfId="12713"/>
    <cellStyle name="Calculation 12 3 3 2 2 2" xfId="24723"/>
    <cellStyle name="Calculation 12 3 3 2 2 2 2" xfId="45909"/>
    <cellStyle name="Calculation 12 3 3 2 2 3" xfId="35305"/>
    <cellStyle name="Calculation 12 3 3 2 3" xfId="19610"/>
    <cellStyle name="Calculation 12 3 3 2 3 2" xfId="40797"/>
    <cellStyle name="Calculation 12 3 3 2 4" xfId="30108"/>
    <cellStyle name="Calculation 12 3 3 2_Table 2A-1_EFT (Annual)" xfId="14861"/>
    <cellStyle name="Calculation 12 3 3 3" xfId="10060"/>
    <cellStyle name="Calculation 12 3 3 3 2" xfId="22177"/>
    <cellStyle name="Calculation 12 3 3 3 2 2" xfId="43363"/>
    <cellStyle name="Calculation 12 3 3 3 3" xfId="32759"/>
    <cellStyle name="Calculation 12 3 3 4" xfId="17064"/>
    <cellStyle name="Calculation 12 3 3 4 2" xfId="38251"/>
    <cellStyle name="Calculation 12 3 3 5" xfId="27365"/>
    <cellStyle name="Calculation 12 3 3_Table 2A-1_EFT (Annual)" xfId="6474"/>
    <cellStyle name="Calculation 12 3 4" xfId="2071"/>
    <cellStyle name="Calculation 12 3 4 2" xfId="5632"/>
    <cellStyle name="Calculation 12 3 4 2 2" xfId="13847"/>
    <cellStyle name="Calculation 12 3 4 2 2 2" xfId="25835"/>
    <cellStyle name="Calculation 12 3 4 2 2 2 2" xfId="47021"/>
    <cellStyle name="Calculation 12 3 4 2 2 3" xfId="36417"/>
    <cellStyle name="Calculation 12 3 4 2 3" xfId="20722"/>
    <cellStyle name="Calculation 12 3 4 2 3 2" xfId="41909"/>
    <cellStyle name="Calculation 12 3 4 2 4" xfId="31289"/>
    <cellStyle name="Calculation 12 3 4 2_Table 2A-1_EFT (Annual)" xfId="14860"/>
    <cellStyle name="Calculation 12 3 4 3" xfId="11191"/>
    <cellStyle name="Calculation 12 3 4 3 2" xfId="23289"/>
    <cellStyle name="Calculation 12 3 4 3 2 2" xfId="44475"/>
    <cellStyle name="Calculation 12 3 4 3 3" xfId="33871"/>
    <cellStyle name="Calculation 12 3 4 4" xfId="18176"/>
    <cellStyle name="Calculation 12 3 4 4 2" xfId="39363"/>
    <cellStyle name="Calculation 12 3 4 5" xfId="28546"/>
    <cellStyle name="Calculation 12 3 4_Table 2A-1_EFT (Annual)" xfId="6476"/>
    <cellStyle name="Calculation 12 3 5" xfId="3919"/>
    <cellStyle name="Calculation 12 3 5 2" xfId="12247"/>
    <cellStyle name="Calculation 12 3 5 2 2" xfId="24271"/>
    <cellStyle name="Calculation 12 3 5 2 2 2" xfId="45457"/>
    <cellStyle name="Calculation 12 3 5 2 3" xfId="34853"/>
    <cellStyle name="Calculation 12 3 5 3" xfId="19158"/>
    <cellStyle name="Calculation 12 3 5 3 2" xfId="40345"/>
    <cellStyle name="Calculation 12 3 5 4" xfId="29607"/>
    <cellStyle name="Calculation 12 3 5_Table 2A-1_EFT (Annual)" xfId="14859"/>
    <cellStyle name="Calculation 12 3 6" xfId="9584"/>
    <cellStyle name="Calculation 12 3 6 2" xfId="21725"/>
    <cellStyle name="Calculation 12 3 6 2 2" xfId="42911"/>
    <cellStyle name="Calculation 12 3 6 3" xfId="32307"/>
    <cellStyle name="Calculation 12 3 7" xfId="16612"/>
    <cellStyle name="Calculation 12 3 7 2" xfId="37799"/>
    <cellStyle name="Calculation 12 3 8" xfId="26864"/>
    <cellStyle name="Calculation 12 3_Table 2A-1_EFT (Annual)" xfId="2899"/>
    <cellStyle name="Calculation 12 4" xfId="1166"/>
    <cellStyle name="Calculation 12 4 2" xfId="2436"/>
    <cellStyle name="Calculation 12 4 2 2" xfId="5997"/>
    <cellStyle name="Calculation 12 4 2 2 2" xfId="14191"/>
    <cellStyle name="Calculation 12 4 2 2 2 2" xfId="26163"/>
    <cellStyle name="Calculation 12 4 2 2 2 2 2" xfId="47349"/>
    <cellStyle name="Calculation 12 4 2 2 2 3" xfId="36745"/>
    <cellStyle name="Calculation 12 4 2 2 3" xfId="21050"/>
    <cellStyle name="Calculation 12 4 2 2 3 2" xfId="42237"/>
    <cellStyle name="Calculation 12 4 2 2 4" xfId="31653"/>
    <cellStyle name="Calculation 12 4 2 2_Table 2A-1_EFT (Annual)" xfId="14858"/>
    <cellStyle name="Calculation 12 4 2 3" xfId="11533"/>
    <cellStyle name="Calculation 12 4 2 3 2" xfId="23617"/>
    <cellStyle name="Calculation 12 4 2 3 2 2" xfId="44803"/>
    <cellStyle name="Calculation 12 4 2 3 3" xfId="34199"/>
    <cellStyle name="Calculation 12 4 2 4" xfId="18504"/>
    <cellStyle name="Calculation 12 4 2 4 2" xfId="39691"/>
    <cellStyle name="Calculation 12 4 2 5" xfId="28910"/>
    <cellStyle name="Calculation 12 4 2_Table 2A-1_EFT (Annual)" xfId="6469"/>
    <cellStyle name="Calculation 12 4 3" xfId="4727"/>
    <cellStyle name="Calculation 12 4 3 2" xfId="12987"/>
    <cellStyle name="Calculation 12 4 3 2 2" xfId="24993"/>
    <cellStyle name="Calculation 12 4 3 2 2 2" xfId="46179"/>
    <cellStyle name="Calculation 12 4 3 2 3" xfId="35575"/>
    <cellStyle name="Calculation 12 4 3 3" xfId="19880"/>
    <cellStyle name="Calculation 12 4 3 3 2" xfId="41067"/>
    <cellStyle name="Calculation 12 4 3 4" xfId="30384"/>
    <cellStyle name="Calculation 12 4 3_Table 2A-1_EFT (Annual)" xfId="14857"/>
    <cellStyle name="Calculation 12 4 4" xfId="10331"/>
    <cellStyle name="Calculation 12 4 4 2" xfId="22447"/>
    <cellStyle name="Calculation 12 4 4 2 2" xfId="43633"/>
    <cellStyle name="Calculation 12 4 4 3" xfId="33029"/>
    <cellStyle name="Calculation 12 4 5" xfId="17334"/>
    <cellStyle name="Calculation 12 4 5 2" xfId="38521"/>
    <cellStyle name="Calculation 12 4 6" xfId="27641"/>
    <cellStyle name="Calculation 12 4_Table 2A-1_EFT (Annual)" xfId="6475"/>
    <cellStyle name="Calculation 12 5" xfId="731"/>
    <cellStyle name="Calculation 12 5 2" xfId="4292"/>
    <cellStyle name="Calculation 12 5 2 2" xfId="12572"/>
    <cellStyle name="Calculation 12 5 2 2 2" xfId="24589"/>
    <cellStyle name="Calculation 12 5 2 2 2 2" xfId="45775"/>
    <cellStyle name="Calculation 12 5 2 2 3" xfId="35171"/>
    <cellStyle name="Calculation 12 5 2 3" xfId="19476"/>
    <cellStyle name="Calculation 12 5 2 3 2" xfId="40663"/>
    <cellStyle name="Calculation 12 5 2 4" xfId="29949"/>
    <cellStyle name="Calculation 12 5 2_Table 2A-1_EFT (Annual)" xfId="14856"/>
    <cellStyle name="Calculation 12 5 3" xfId="9920"/>
    <cellStyle name="Calculation 12 5 3 2" xfId="22043"/>
    <cellStyle name="Calculation 12 5 3 2 2" xfId="43229"/>
    <cellStyle name="Calculation 12 5 3 3" xfId="32625"/>
    <cellStyle name="Calculation 12 5 4" xfId="16930"/>
    <cellStyle name="Calculation 12 5 4 2" xfId="38117"/>
    <cellStyle name="Calculation 12 5 5" xfId="27206"/>
    <cellStyle name="Calculation 12 5_Table 2A-1_EFT (Annual)" xfId="6473"/>
    <cellStyle name="Calculation 12 6" xfId="1865"/>
    <cellStyle name="Calculation 12 6 2" xfId="5426"/>
    <cellStyle name="Calculation 12 6 2 2" xfId="13641"/>
    <cellStyle name="Calculation 12 6 2 2 2" xfId="25629"/>
    <cellStyle name="Calculation 12 6 2 2 2 2" xfId="46815"/>
    <cellStyle name="Calculation 12 6 2 2 3" xfId="36211"/>
    <cellStyle name="Calculation 12 6 2 3" xfId="20516"/>
    <cellStyle name="Calculation 12 6 2 3 2" xfId="41703"/>
    <cellStyle name="Calculation 12 6 2 4" xfId="31083"/>
    <cellStyle name="Calculation 12 6 2_Table 2A-1_EFT (Annual)" xfId="14855"/>
    <cellStyle name="Calculation 12 6 3" xfId="10985"/>
    <cellStyle name="Calculation 12 6 3 2" xfId="23083"/>
    <cellStyle name="Calculation 12 6 3 2 2" xfId="44269"/>
    <cellStyle name="Calculation 12 6 3 3" xfId="33665"/>
    <cellStyle name="Calculation 12 6 4" xfId="17970"/>
    <cellStyle name="Calculation 12 6 4 2" xfId="39157"/>
    <cellStyle name="Calculation 12 6 5" xfId="28340"/>
    <cellStyle name="Calculation 12 6_Table 2A-1_EFT (Annual)" xfId="6472"/>
    <cellStyle name="Calculation 12 7" xfId="3707"/>
    <cellStyle name="Calculation 12 7 2" xfId="12075"/>
    <cellStyle name="Calculation 12 7 2 2" xfId="24105"/>
    <cellStyle name="Calculation 12 7 2 2 2" xfId="45291"/>
    <cellStyle name="Calculation 12 7 2 3" xfId="34687"/>
    <cellStyle name="Calculation 12 7 3" xfId="18992"/>
    <cellStyle name="Calculation 12 7 3 2" xfId="40179"/>
    <cellStyle name="Calculation 12 7 4" xfId="29416"/>
    <cellStyle name="Calculation 12 7_Table 2A-1_EFT (Annual)" xfId="14854"/>
    <cellStyle name="Calculation 12 8" xfId="9394"/>
    <cellStyle name="Calculation 12 8 2" xfId="21559"/>
    <cellStyle name="Calculation 12 8 2 2" xfId="42745"/>
    <cellStyle name="Calculation 12 8 3" xfId="32141"/>
    <cellStyle name="Calculation 12 9" xfId="16446"/>
    <cellStyle name="Calculation 12 9 2" xfId="37633"/>
    <cellStyle name="Calculation 12_Table 2A-1_EFT (Annual)" xfId="2897"/>
    <cellStyle name="Calculation 13" xfId="132"/>
    <cellStyle name="Calculation 13 10" xfId="26687"/>
    <cellStyle name="Calculation 13 2" xfId="525"/>
    <cellStyle name="Calculation 13 2 2" xfId="1502"/>
    <cellStyle name="Calculation 13 2 2 2" xfId="2772"/>
    <cellStyle name="Calculation 13 2 2 2 2" xfId="6333"/>
    <cellStyle name="Calculation 13 2 2 2 2 2" xfId="14527"/>
    <cellStyle name="Calculation 13 2 2 2 2 2 2" xfId="26499"/>
    <cellStyle name="Calculation 13 2 2 2 2 2 2 2" xfId="47685"/>
    <cellStyle name="Calculation 13 2 2 2 2 2 3" xfId="37081"/>
    <cellStyle name="Calculation 13 2 2 2 2 3" xfId="21386"/>
    <cellStyle name="Calculation 13 2 2 2 2 3 2" xfId="42573"/>
    <cellStyle name="Calculation 13 2 2 2 2 4" xfId="31989"/>
    <cellStyle name="Calculation 13 2 2 2 2_Table 2A-1_EFT (Annual)" xfId="14853"/>
    <cellStyle name="Calculation 13 2 2 2 3" xfId="11869"/>
    <cellStyle name="Calculation 13 2 2 2 3 2" xfId="23953"/>
    <cellStyle name="Calculation 13 2 2 2 3 2 2" xfId="45139"/>
    <cellStyle name="Calculation 13 2 2 2 3 3" xfId="34535"/>
    <cellStyle name="Calculation 13 2 2 2 4" xfId="18840"/>
    <cellStyle name="Calculation 13 2 2 2 4 2" xfId="40027"/>
    <cellStyle name="Calculation 13 2 2 2 5" xfId="29246"/>
    <cellStyle name="Calculation 13 2 2 2_Table 2A-1_EFT (Annual)" xfId="6471"/>
    <cellStyle name="Calculation 13 2 2 3" xfId="5063"/>
    <cellStyle name="Calculation 13 2 2 3 2" xfId="13323"/>
    <cellStyle name="Calculation 13 2 2 3 2 2" xfId="25329"/>
    <cellStyle name="Calculation 13 2 2 3 2 2 2" xfId="46515"/>
    <cellStyle name="Calculation 13 2 2 3 2 3" xfId="35911"/>
    <cellStyle name="Calculation 13 2 2 3 3" xfId="20216"/>
    <cellStyle name="Calculation 13 2 2 3 3 2" xfId="41403"/>
    <cellStyle name="Calculation 13 2 2 3 4" xfId="30720"/>
    <cellStyle name="Calculation 13 2 2 3_Table 2A-1_EFT (Annual)" xfId="14852"/>
    <cellStyle name="Calculation 13 2 2 4" xfId="10667"/>
    <cellStyle name="Calculation 13 2 2 4 2" xfId="22783"/>
    <cellStyle name="Calculation 13 2 2 4 2 2" xfId="43969"/>
    <cellStyle name="Calculation 13 2 2 4 3" xfId="33365"/>
    <cellStyle name="Calculation 13 2 2 5" xfId="17670"/>
    <cellStyle name="Calculation 13 2 2 5 2" xfId="38857"/>
    <cellStyle name="Calculation 13 2 2 6" xfId="27977"/>
    <cellStyle name="Calculation 13 2 2_Table 2A-1_EFT (Annual)" xfId="6470"/>
    <cellStyle name="Calculation 13 2 3" xfId="1035"/>
    <cellStyle name="Calculation 13 2 3 2" xfId="4596"/>
    <cellStyle name="Calculation 13 2 3 2 2" xfId="12856"/>
    <cellStyle name="Calculation 13 2 3 2 2 2" xfId="24862"/>
    <cellStyle name="Calculation 13 2 3 2 2 2 2" xfId="46048"/>
    <cellStyle name="Calculation 13 2 3 2 2 3" xfId="35444"/>
    <cellStyle name="Calculation 13 2 3 2 3" xfId="19749"/>
    <cellStyle name="Calculation 13 2 3 2 3 2" xfId="40936"/>
    <cellStyle name="Calculation 13 2 3 2 4" xfId="30253"/>
    <cellStyle name="Calculation 13 2 3 2_Table 2A-1_EFT (Annual)" xfId="14851"/>
    <cellStyle name="Calculation 13 2 3 3" xfId="10200"/>
    <cellStyle name="Calculation 13 2 3 3 2" xfId="22316"/>
    <cellStyle name="Calculation 13 2 3 3 2 2" xfId="43502"/>
    <cellStyle name="Calculation 13 2 3 3 3" xfId="32898"/>
    <cellStyle name="Calculation 13 2 3 4" xfId="17203"/>
    <cellStyle name="Calculation 13 2 3 4 2" xfId="38390"/>
    <cellStyle name="Calculation 13 2 3 5" xfId="27510"/>
    <cellStyle name="Calculation 13 2 3_Table 2A-1_EFT (Annual)" xfId="3645"/>
    <cellStyle name="Calculation 13 2 4" xfId="2241"/>
    <cellStyle name="Calculation 13 2 4 2" xfId="5802"/>
    <cellStyle name="Calculation 13 2 4 2 2" xfId="14017"/>
    <cellStyle name="Calculation 13 2 4 2 2 2" xfId="26005"/>
    <cellStyle name="Calculation 13 2 4 2 2 2 2" xfId="47191"/>
    <cellStyle name="Calculation 13 2 4 2 2 3" xfId="36587"/>
    <cellStyle name="Calculation 13 2 4 2 3" xfId="20892"/>
    <cellStyle name="Calculation 13 2 4 2 3 2" xfId="42079"/>
    <cellStyle name="Calculation 13 2 4 2 4" xfId="31459"/>
    <cellStyle name="Calculation 13 2 4 2_Table 2A-1_EFT (Annual)" xfId="14850"/>
    <cellStyle name="Calculation 13 2 4 3" xfId="11361"/>
    <cellStyle name="Calculation 13 2 4 3 2" xfId="23459"/>
    <cellStyle name="Calculation 13 2 4 3 2 2" xfId="44645"/>
    <cellStyle name="Calculation 13 2 4 3 3" xfId="34041"/>
    <cellStyle name="Calculation 13 2 4 4" xfId="18346"/>
    <cellStyle name="Calculation 13 2 4 4 2" xfId="39533"/>
    <cellStyle name="Calculation 13 2 4 5" xfId="28716"/>
    <cellStyle name="Calculation 13 2 4_Table 2A-1_EFT (Annual)" xfId="6468"/>
    <cellStyle name="Calculation 13 2 5" xfId="4095"/>
    <cellStyle name="Calculation 13 2 5 2" xfId="12419"/>
    <cellStyle name="Calculation 13 2 5 2 2" xfId="24441"/>
    <cellStyle name="Calculation 13 2 5 2 2 2" xfId="45627"/>
    <cellStyle name="Calculation 13 2 5 2 3" xfId="35023"/>
    <cellStyle name="Calculation 13 2 5 3" xfId="19328"/>
    <cellStyle name="Calculation 13 2 5 3 2" xfId="40515"/>
    <cellStyle name="Calculation 13 2 5 4" xfId="29783"/>
    <cellStyle name="Calculation 13 2 5_Table 2A-1_EFT (Annual)" xfId="14849"/>
    <cellStyle name="Calculation 13 2 6" xfId="9758"/>
    <cellStyle name="Calculation 13 2 6 2" xfId="21895"/>
    <cellStyle name="Calculation 13 2 6 2 2" xfId="43081"/>
    <cellStyle name="Calculation 13 2 6 3" xfId="32477"/>
    <cellStyle name="Calculation 13 2 7" xfId="16782"/>
    <cellStyle name="Calculation 13 2 7 2" xfId="37969"/>
    <cellStyle name="Calculation 13 2 8" xfId="27040"/>
    <cellStyle name="Calculation 13 2_Table 2A-1_EFT (Annual)" xfId="2901"/>
    <cellStyle name="Calculation 13 3" xfId="363"/>
    <cellStyle name="Calculation 13 3 2" xfId="1346"/>
    <cellStyle name="Calculation 13 3 2 2" xfId="2616"/>
    <cellStyle name="Calculation 13 3 2 2 2" xfId="6177"/>
    <cellStyle name="Calculation 13 3 2 2 2 2" xfId="14371"/>
    <cellStyle name="Calculation 13 3 2 2 2 2 2" xfId="26343"/>
    <cellStyle name="Calculation 13 3 2 2 2 2 2 2" xfId="47529"/>
    <cellStyle name="Calculation 13 3 2 2 2 2 3" xfId="36925"/>
    <cellStyle name="Calculation 13 3 2 2 2 3" xfId="21230"/>
    <cellStyle name="Calculation 13 3 2 2 2 3 2" xfId="42417"/>
    <cellStyle name="Calculation 13 3 2 2 2 4" xfId="31833"/>
    <cellStyle name="Calculation 13 3 2 2 2_Table 2A-1_EFT (Annual)" xfId="14848"/>
    <cellStyle name="Calculation 13 3 2 2 3" xfId="11713"/>
    <cellStyle name="Calculation 13 3 2 2 3 2" xfId="23797"/>
    <cellStyle name="Calculation 13 3 2 2 3 2 2" xfId="44983"/>
    <cellStyle name="Calculation 13 3 2 2 3 3" xfId="34379"/>
    <cellStyle name="Calculation 13 3 2 2 4" xfId="18684"/>
    <cellStyle name="Calculation 13 3 2 2 4 2" xfId="39871"/>
    <cellStyle name="Calculation 13 3 2 2 5" xfId="29090"/>
    <cellStyle name="Calculation 13 3 2 2_Table 2A-1_EFT (Annual)" xfId="3638"/>
    <cellStyle name="Calculation 13 3 2 3" xfId="4907"/>
    <cellStyle name="Calculation 13 3 2 3 2" xfId="13167"/>
    <cellStyle name="Calculation 13 3 2 3 2 2" xfId="25173"/>
    <cellStyle name="Calculation 13 3 2 3 2 2 2" xfId="46359"/>
    <cellStyle name="Calculation 13 3 2 3 2 3" xfId="35755"/>
    <cellStyle name="Calculation 13 3 2 3 3" xfId="20060"/>
    <cellStyle name="Calculation 13 3 2 3 3 2" xfId="41247"/>
    <cellStyle name="Calculation 13 3 2 3 4" xfId="30564"/>
    <cellStyle name="Calculation 13 3 2 3_Table 2A-1_EFT (Annual)" xfId="14847"/>
    <cellStyle name="Calculation 13 3 2 4" xfId="10511"/>
    <cellStyle name="Calculation 13 3 2 4 2" xfId="22627"/>
    <cellStyle name="Calculation 13 3 2 4 2 2" xfId="43813"/>
    <cellStyle name="Calculation 13 3 2 4 3" xfId="33209"/>
    <cellStyle name="Calculation 13 3 2 5" xfId="17514"/>
    <cellStyle name="Calculation 13 3 2 5 2" xfId="38701"/>
    <cellStyle name="Calculation 13 3 2 6" xfId="27821"/>
    <cellStyle name="Calculation 13 3 2_Table 2A-1_EFT (Annual)" xfId="3656"/>
    <cellStyle name="Calculation 13 3 3" xfId="903"/>
    <cellStyle name="Calculation 13 3 3 2" xfId="4464"/>
    <cellStyle name="Calculation 13 3 3 2 2" xfId="12726"/>
    <cellStyle name="Calculation 13 3 3 2 2 2" xfId="24736"/>
    <cellStyle name="Calculation 13 3 3 2 2 2 2" xfId="45922"/>
    <cellStyle name="Calculation 13 3 3 2 2 3" xfId="35318"/>
    <cellStyle name="Calculation 13 3 3 2 3" xfId="19623"/>
    <cellStyle name="Calculation 13 3 3 2 3 2" xfId="40810"/>
    <cellStyle name="Calculation 13 3 3 2 4" xfId="30121"/>
    <cellStyle name="Calculation 13 3 3 2_Table 2A-1_EFT (Annual)" xfId="14846"/>
    <cellStyle name="Calculation 13 3 3 3" xfId="10073"/>
    <cellStyle name="Calculation 13 3 3 3 2" xfId="22190"/>
    <cellStyle name="Calculation 13 3 3 3 2 2" xfId="43376"/>
    <cellStyle name="Calculation 13 3 3 3 3" xfId="32772"/>
    <cellStyle name="Calculation 13 3 3 4" xfId="17077"/>
    <cellStyle name="Calculation 13 3 3 4 2" xfId="38264"/>
    <cellStyle name="Calculation 13 3 3 5" xfId="27378"/>
    <cellStyle name="Calculation 13 3 3_Table 2A-1_EFT (Annual)" xfId="5921"/>
    <cellStyle name="Calculation 13 3 4" xfId="2085"/>
    <cellStyle name="Calculation 13 3 4 2" xfId="5646"/>
    <cellStyle name="Calculation 13 3 4 2 2" xfId="13861"/>
    <cellStyle name="Calculation 13 3 4 2 2 2" xfId="25849"/>
    <cellStyle name="Calculation 13 3 4 2 2 2 2" xfId="47035"/>
    <cellStyle name="Calculation 13 3 4 2 2 3" xfId="36431"/>
    <cellStyle name="Calculation 13 3 4 2 3" xfId="20736"/>
    <cellStyle name="Calculation 13 3 4 2 3 2" xfId="41923"/>
    <cellStyle name="Calculation 13 3 4 2 4" xfId="31303"/>
    <cellStyle name="Calculation 13 3 4 2_Table 2A-1_EFT (Annual)" xfId="14845"/>
    <cellStyle name="Calculation 13 3 4 3" xfId="11205"/>
    <cellStyle name="Calculation 13 3 4 3 2" xfId="23303"/>
    <cellStyle name="Calculation 13 3 4 3 2 2" xfId="44489"/>
    <cellStyle name="Calculation 13 3 4 3 3" xfId="33885"/>
    <cellStyle name="Calculation 13 3 4 4" xfId="18190"/>
    <cellStyle name="Calculation 13 3 4 4 2" xfId="39377"/>
    <cellStyle name="Calculation 13 3 4 5" xfId="28560"/>
    <cellStyle name="Calculation 13 3 4_Table 2A-1_EFT (Annual)" xfId="4227"/>
    <cellStyle name="Calculation 13 3 5" xfId="3933"/>
    <cellStyle name="Calculation 13 3 5 2" xfId="12261"/>
    <cellStyle name="Calculation 13 3 5 2 2" xfId="24285"/>
    <cellStyle name="Calculation 13 3 5 2 2 2" xfId="45471"/>
    <cellStyle name="Calculation 13 3 5 2 3" xfId="34867"/>
    <cellStyle name="Calculation 13 3 5 3" xfId="19172"/>
    <cellStyle name="Calculation 13 3 5 3 2" xfId="40359"/>
    <cellStyle name="Calculation 13 3 5 4" xfId="29621"/>
    <cellStyle name="Calculation 13 3 5_Table 2A-1_EFT (Annual)" xfId="14844"/>
    <cellStyle name="Calculation 13 3 6" xfId="9598"/>
    <cellStyle name="Calculation 13 3 6 2" xfId="21739"/>
    <cellStyle name="Calculation 13 3 6 2 2" xfId="42925"/>
    <cellStyle name="Calculation 13 3 6 3" xfId="32321"/>
    <cellStyle name="Calculation 13 3 7" xfId="16626"/>
    <cellStyle name="Calculation 13 3 7 2" xfId="37813"/>
    <cellStyle name="Calculation 13 3 8" xfId="26878"/>
    <cellStyle name="Calculation 13 3_Table 2A-1_EFT (Annual)" xfId="2902"/>
    <cellStyle name="Calculation 13 4" xfId="1180"/>
    <cellStyle name="Calculation 13 4 2" xfId="2450"/>
    <cellStyle name="Calculation 13 4 2 2" xfId="6011"/>
    <cellStyle name="Calculation 13 4 2 2 2" xfId="14205"/>
    <cellStyle name="Calculation 13 4 2 2 2 2" xfId="26177"/>
    <cellStyle name="Calculation 13 4 2 2 2 2 2" xfId="47363"/>
    <cellStyle name="Calculation 13 4 2 2 2 3" xfId="36759"/>
    <cellStyle name="Calculation 13 4 2 2 3" xfId="21064"/>
    <cellStyle name="Calculation 13 4 2 2 3 2" xfId="42251"/>
    <cellStyle name="Calculation 13 4 2 2 4" xfId="31667"/>
    <cellStyle name="Calculation 13 4 2 2_Table 2A-1_EFT (Annual)" xfId="14843"/>
    <cellStyle name="Calculation 13 4 2 3" xfId="11547"/>
    <cellStyle name="Calculation 13 4 2 3 2" xfId="23631"/>
    <cellStyle name="Calculation 13 4 2 3 2 2" xfId="44817"/>
    <cellStyle name="Calculation 13 4 2 3 3" xfId="34213"/>
    <cellStyle name="Calculation 13 4 2 4" xfId="18518"/>
    <cellStyle name="Calculation 13 4 2 4 2" xfId="39705"/>
    <cellStyle name="Calculation 13 4 2 5" xfId="28924"/>
    <cellStyle name="Calculation 13 4 2_Table 2A-1_EFT (Annual)" xfId="3842"/>
    <cellStyle name="Calculation 13 4 3" xfId="4741"/>
    <cellStyle name="Calculation 13 4 3 2" xfId="13001"/>
    <cellStyle name="Calculation 13 4 3 2 2" xfId="25007"/>
    <cellStyle name="Calculation 13 4 3 2 2 2" xfId="46193"/>
    <cellStyle name="Calculation 13 4 3 2 3" xfId="35589"/>
    <cellStyle name="Calculation 13 4 3 3" xfId="19894"/>
    <cellStyle name="Calculation 13 4 3 3 2" xfId="41081"/>
    <cellStyle name="Calculation 13 4 3 4" xfId="30398"/>
    <cellStyle name="Calculation 13 4 3_Table 2A-1_EFT (Annual)" xfId="14842"/>
    <cellStyle name="Calculation 13 4 4" xfId="10345"/>
    <cellStyle name="Calculation 13 4 4 2" xfId="22461"/>
    <cellStyle name="Calculation 13 4 4 2 2" xfId="43647"/>
    <cellStyle name="Calculation 13 4 4 3" xfId="33043"/>
    <cellStyle name="Calculation 13 4 5" xfId="17348"/>
    <cellStyle name="Calculation 13 4 5 2" xfId="38535"/>
    <cellStyle name="Calculation 13 4 6" xfId="27655"/>
    <cellStyle name="Calculation 13 4_Table 2A-1_EFT (Annual)" xfId="6467"/>
    <cellStyle name="Calculation 13 5" xfId="744"/>
    <cellStyle name="Calculation 13 5 2" xfId="4305"/>
    <cellStyle name="Calculation 13 5 2 2" xfId="12585"/>
    <cellStyle name="Calculation 13 5 2 2 2" xfId="24602"/>
    <cellStyle name="Calculation 13 5 2 2 2 2" xfId="45788"/>
    <cellStyle name="Calculation 13 5 2 2 3" xfId="35184"/>
    <cellStyle name="Calculation 13 5 2 3" xfId="19489"/>
    <cellStyle name="Calculation 13 5 2 3 2" xfId="40676"/>
    <cellStyle name="Calculation 13 5 2 4" xfId="29962"/>
    <cellStyle name="Calculation 13 5 2_Table 2A-1_EFT (Annual)" xfId="14841"/>
    <cellStyle name="Calculation 13 5 3" xfId="9933"/>
    <cellStyle name="Calculation 13 5 3 2" xfId="22056"/>
    <cellStyle name="Calculation 13 5 3 2 2" xfId="43242"/>
    <cellStyle name="Calculation 13 5 3 3" xfId="32638"/>
    <cellStyle name="Calculation 13 5 4" xfId="16943"/>
    <cellStyle name="Calculation 13 5 4 2" xfId="38130"/>
    <cellStyle name="Calculation 13 5 5" xfId="27219"/>
    <cellStyle name="Calculation 13 5_Table 2A-1_EFT (Annual)" xfId="6462"/>
    <cellStyle name="Calculation 13 6" xfId="1858"/>
    <cellStyle name="Calculation 13 6 2" xfId="5419"/>
    <cellStyle name="Calculation 13 6 2 2" xfId="13634"/>
    <cellStyle name="Calculation 13 6 2 2 2" xfId="25622"/>
    <cellStyle name="Calculation 13 6 2 2 2 2" xfId="46808"/>
    <cellStyle name="Calculation 13 6 2 2 3" xfId="36204"/>
    <cellStyle name="Calculation 13 6 2 3" xfId="20509"/>
    <cellStyle name="Calculation 13 6 2 3 2" xfId="41696"/>
    <cellStyle name="Calculation 13 6 2 4" xfId="31076"/>
    <cellStyle name="Calculation 13 6 2_Table 2A-1_EFT (Annual)" xfId="14840"/>
    <cellStyle name="Calculation 13 6 3" xfId="10978"/>
    <cellStyle name="Calculation 13 6 3 2" xfId="23076"/>
    <cellStyle name="Calculation 13 6 3 2 2" xfId="44262"/>
    <cellStyle name="Calculation 13 6 3 3" xfId="33658"/>
    <cellStyle name="Calculation 13 6 4" xfId="17963"/>
    <cellStyle name="Calculation 13 6 4 2" xfId="39150"/>
    <cellStyle name="Calculation 13 6 5" xfId="28333"/>
    <cellStyle name="Calculation 13 6_Table 2A-1_EFT (Annual)" xfId="6466"/>
    <cellStyle name="Calculation 13 7" xfId="3721"/>
    <cellStyle name="Calculation 13 7 2" xfId="12089"/>
    <cellStyle name="Calculation 13 7 2 2" xfId="24119"/>
    <cellStyle name="Calculation 13 7 2 2 2" xfId="45305"/>
    <cellStyle name="Calculation 13 7 2 3" xfId="34701"/>
    <cellStyle name="Calculation 13 7 3" xfId="19006"/>
    <cellStyle name="Calculation 13 7 3 2" xfId="40193"/>
    <cellStyle name="Calculation 13 7 4" xfId="29430"/>
    <cellStyle name="Calculation 13 7_Table 2A-1_EFT (Annual)" xfId="14839"/>
    <cellStyle name="Calculation 13 8" xfId="9408"/>
    <cellStyle name="Calculation 13 8 2" xfId="21573"/>
    <cellStyle name="Calculation 13 8 2 2" xfId="42759"/>
    <cellStyle name="Calculation 13 8 3" xfId="32155"/>
    <cellStyle name="Calculation 13 9" xfId="16460"/>
    <cellStyle name="Calculation 13 9 2" xfId="37647"/>
    <cellStyle name="Calculation 13_Table 2A-1_EFT (Annual)" xfId="2900"/>
    <cellStyle name="Calculation 14" xfId="154"/>
    <cellStyle name="Calculation 14 10" xfId="26709"/>
    <cellStyle name="Calculation 14 2" xfId="547"/>
    <cellStyle name="Calculation 14 2 2" xfId="1524"/>
    <cellStyle name="Calculation 14 2 2 2" xfId="2794"/>
    <cellStyle name="Calculation 14 2 2 2 2" xfId="6355"/>
    <cellStyle name="Calculation 14 2 2 2 2 2" xfId="14549"/>
    <cellStyle name="Calculation 14 2 2 2 2 2 2" xfId="26521"/>
    <cellStyle name="Calculation 14 2 2 2 2 2 2 2" xfId="47707"/>
    <cellStyle name="Calculation 14 2 2 2 2 2 3" xfId="37103"/>
    <cellStyle name="Calculation 14 2 2 2 2 3" xfId="21408"/>
    <cellStyle name="Calculation 14 2 2 2 2 3 2" xfId="42595"/>
    <cellStyle name="Calculation 14 2 2 2 2 4" xfId="32011"/>
    <cellStyle name="Calculation 14 2 2 2 2_Table 2A-1_EFT (Annual)" xfId="14838"/>
    <cellStyle name="Calculation 14 2 2 2 3" xfId="11891"/>
    <cellStyle name="Calculation 14 2 2 2 3 2" xfId="23975"/>
    <cellStyle name="Calculation 14 2 2 2 3 2 2" xfId="45161"/>
    <cellStyle name="Calculation 14 2 2 2 3 3" xfId="34557"/>
    <cellStyle name="Calculation 14 2 2 2 4" xfId="18862"/>
    <cellStyle name="Calculation 14 2 2 2 4 2" xfId="40049"/>
    <cellStyle name="Calculation 14 2 2 2 5" xfId="29268"/>
    <cellStyle name="Calculation 14 2 2 2_Table 2A-1_EFT (Annual)" xfId="6463"/>
    <cellStyle name="Calculation 14 2 2 3" xfId="5085"/>
    <cellStyle name="Calculation 14 2 2 3 2" xfId="13345"/>
    <cellStyle name="Calculation 14 2 2 3 2 2" xfId="25351"/>
    <cellStyle name="Calculation 14 2 2 3 2 2 2" xfId="46537"/>
    <cellStyle name="Calculation 14 2 2 3 2 3" xfId="35933"/>
    <cellStyle name="Calculation 14 2 2 3 3" xfId="20238"/>
    <cellStyle name="Calculation 14 2 2 3 3 2" xfId="41425"/>
    <cellStyle name="Calculation 14 2 2 3 4" xfId="30742"/>
    <cellStyle name="Calculation 14 2 2 3_Table 2A-1_EFT (Annual)" xfId="14837"/>
    <cellStyle name="Calculation 14 2 2 4" xfId="10689"/>
    <cellStyle name="Calculation 14 2 2 4 2" xfId="22805"/>
    <cellStyle name="Calculation 14 2 2 4 2 2" xfId="43991"/>
    <cellStyle name="Calculation 14 2 2 4 3" xfId="33387"/>
    <cellStyle name="Calculation 14 2 2 5" xfId="17692"/>
    <cellStyle name="Calculation 14 2 2 5 2" xfId="38879"/>
    <cellStyle name="Calculation 14 2 2 6" xfId="27999"/>
    <cellStyle name="Calculation 14 2 2_Table 2A-1_EFT (Annual)" xfId="6465"/>
    <cellStyle name="Calculation 14 2 3" xfId="1053"/>
    <cellStyle name="Calculation 14 2 3 2" xfId="4614"/>
    <cellStyle name="Calculation 14 2 3 2 2" xfId="12874"/>
    <cellStyle name="Calculation 14 2 3 2 2 2" xfId="24880"/>
    <cellStyle name="Calculation 14 2 3 2 2 2 2" xfId="46066"/>
    <cellStyle name="Calculation 14 2 3 2 2 3" xfId="35462"/>
    <cellStyle name="Calculation 14 2 3 2 3" xfId="19767"/>
    <cellStyle name="Calculation 14 2 3 2 3 2" xfId="40954"/>
    <cellStyle name="Calculation 14 2 3 2 4" xfId="30271"/>
    <cellStyle name="Calculation 14 2 3 2_Table 2A-1_EFT (Annual)" xfId="14836"/>
    <cellStyle name="Calculation 14 2 3 3" xfId="10218"/>
    <cellStyle name="Calculation 14 2 3 3 2" xfId="22334"/>
    <cellStyle name="Calculation 14 2 3 3 2 2" xfId="43520"/>
    <cellStyle name="Calculation 14 2 3 3 3" xfId="32916"/>
    <cellStyle name="Calculation 14 2 3 4" xfId="17221"/>
    <cellStyle name="Calculation 14 2 3 4 2" xfId="38408"/>
    <cellStyle name="Calculation 14 2 3 5" xfId="27528"/>
    <cellStyle name="Calculation 14 2 3_Table 2A-1_EFT (Annual)" xfId="6464"/>
    <cellStyle name="Calculation 14 2 4" xfId="2263"/>
    <cellStyle name="Calculation 14 2 4 2" xfId="5824"/>
    <cellStyle name="Calculation 14 2 4 2 2" xfId="14039"/>
    <cellStyle name="Calculation 14 2 4 2 2 2" xfId="26027"/>
    <cellStyle name="Calculation 14 2 4 2 2 2 2" xfId="47213"/>
    <cellStyle name="Calculation 14 2 4 2 2 3" xfId="36609"/>
    <cellStyle name="Calculation 14 2 4 2 3" xfId="20914"/>
    <cellStyle name="Calculation 14 2 4 2 3 2" xfId="42101"/>
    <cellStyle name="Calculation 14 2 4 2 4" xfId="31481"/>
    <cellStyle name="Calculation 14 2 4 2_Table 2A-1_EFT (Annual)" xfId="14835"/>
    <cellStyle name="Calculation 14 2 4 3" xfId="11383"/>
    <cellStyle name="Calculation 14 2 4 3 2" xfId="23481"/>
    <cellStyle name="Calculation 14 2 4 3 2 2" xfId="44667"/>
    <cellStyle name="Calculation 14 2 4 3 3" xfId="34063"/>
    <cellStyle name="Calculation 14 2 4 4" xfId="18368"/>
    <cellStyle name="Calculation 14 2 4 4 2" xfId="39555"/>
    <cellStyle name="Calculation 14 2 4 5" xfId="28738"/>
    <cellStyle name="Calculation 14 2 4_Table 2A-1_EFT (Annual)" xfId="6457"/>
    <cellStyle name="Calculation 14 2 5" xfId="4117"/>
    <cellStyle name="Calculation 14 2 5 2" xfId="12441"/>
    <cellStyle name="Calculation 14 2 5 2 2" xfId="24463"/>
    <cellStyle name="Calculation 14 2 5 2 2 2" xfId="45649"/>
    <cellStyle name="Calculation 14 2 5 2 3" xfId="35045"/>
    <cellStyle name="Calculation 14 2 5 3" xfId="19350"/>
    <cellStyle name="Calculation 14 2 5 3 2" xfId="40537"/>
    <cellStyle name="Calculation 14 2 5 4" xfId="29805"/>
    <cellStyle name="Calculation 14 2 5_Table 2A-1_EFT (Annual)" xfId="14834"/>
    <cellStyle name="Calculation 14 2 6" xfId="9780"/>
    <cellStyle name="Calculation 14 2 6 2" xfId="21917"/>
    <cellStyle name="Calculation 14 2 6 2 2" xfId="43103"/>
    <cellStyle name="Calculation 14 2 6 3" xfId="32499"/>
    <cellStyle name="Calculation 14 2 7" xfId="16804"/>
    <cellStyle name="Calculation 14 2 7 2" xfId="37991"/>
    <cellStyle name="Calculation 14 2 8" xfId="27062"/>
    <cellStyle name="Calculation 14 2_Table 2A-1_EFT (Annual)" xfId="2904"/>
    <cellStyle name="Calculation 14 3" xfId="385"/>
    <cellStyle name="Calculation 14 3 2" xfId="1368"/>
    <cellStyle name="Calculation 14 3 2 2" xfId="2638"/>
    <cellStyle name="Calculation 14 3 2 2 2" xfId="6199"/>
    <cellStyle name="Calculation 14 3 2 2 2 2" xfId="14393"/>
    <cellStyle name="Calculation 14 3 2 2 2 2 2" xfId="26365"/>
    <cellStyle name="Calculation 14 3 2 2 2 2 2 2" xfId="47551"/>
    <cellStyle name="Calculation 14 3 2 2 2 2 3" xfId="36947"/>
    <cellStyle name="Calculation 14 3 2 2 2 3" xfId="21252"/>
    <cellStyle name="Calculation 14 3 2 2 2 3 2" xfId="42439"/>
    <cellStyle name="Calculation 14 3 2 2 2 4" xfId="31855"/>
    <cellStyle name="Calculation 14 3 2 2 2_Table 2A-1_EFT (Annual)" xfId="14833"/>
    <cellStyle name="Calculation 14 3 2 2 3" xfId="11735"/>
    <cellStyle name="Calculation 14 3 2 2 3 2" xfId="23819"/>
    <cellStyle name="Calculation 14 3 2 2 3 2 2" xfId="45005"/>
    <cellStyle name="Calculation 14 3 2 2 3 3" xfId="34401"/>
    <cellStyle name="Calculation 14 3 2 2 4" xfId="18706"/>
    <cellStyle name="Calculation 14 3 2 2 4 2" xfId="39893"/>
    <cellStyle name="Calculation 14 3 2 2 5" xfId="29112"/>
    <cellStyle name="Calculation 14 3 2 2_Table 2A-1_EFT (Annual)" xfId="6458"/>
    <cellStyle name="Calculation 14 3 2 3" xfId="4929"/>
    <cellStyle name="Calculation 14 3 2 3 2" xfId="13189"/>
    <cellStyle name="Calculation 14 3 2 3 2 2" xfId="25195"/>
    <cellStyle name="Calculation 14 3 2 3 2 2 2" xfId="46381"/>
    <cellStyle name="Calculation 14 3 2 3 2 3" xfId="35777"/>
    <cellStyle name="Calculation 14 3 2 3 3" xfId="20082"/>
    <cellStyle name="Calculation 14 3 2 3 3 2" xfId="41269"/>
    <cellStyle name="Calculation 14 3 2 3 4" xfId="30586"/>
    <cellStyle name="Calculation 14 3 2 3_Table 2A-1_EFT (Annual)" xfId="14832"/>
    <cellStyle name="Calculation 14 3 2 4" xfId="10533"/>
    <cellStyle name="Calculation 14 3 2 4 2" xfId="22649"/>
    <cellStyle name="Calculation 14 3 2 4 2 2" xfId="43835"/>
    <cellStyle name="Calculation 14 3 2 4 3" xfId="33231"/>
    <cellStyle name="Calculation 14 3 2 5" xfId="17536"/>
    <cellStyle name="Calculation 14 3 2 5 2" xfId="38723"/>
    <cellStyle name="Calculation 14 3 2 6" xfId="27843"/>
    <cellStyle name="Calculation 14 3 2_Table 2A-1_EFT (Annual)" xfId="6461"/>
    <cellStyle name="Calculation 14 3 3" xfId="921"/>
    <cellStyle name="Calculation 14 3 3 2" xfId="4482"/>
    <cellStyle name="Calculation 14 3 3 2 2" xfId="12744"/>
    <cellStyle name="Calculation 14 3 3 2 2 2" xfId="24754"/>
    <cellStyle name="Calculation 14 3 3 2 2 2 2" xfId="45940"/>
    <cellStyle name="Calculation 14 3 3 2 2 3" xfId="35336"/>
    <cellStyle name="Calculation 14 3 3 2 3" xfId="19641"/>
    <cellStyle name="Calculation 14 3 3 2 3 2" xfId="40828"/>
    <cellStyle name="Calculation 14 3 3 2 4" xfId="30139"/>
    <cellStyle name="Calculation 14 3 3 2_Table 2A-1_EFT (Annual)" xfId="14831"/>
    <cellStyle name="Calculation 14 3 3 3" xfId="10091"/>
    <cellStyle name="Calculation 14 3 3 3 2" xfId="22208"/>
    <cellStyle name="Calculation 14 3 3 3 2 2" xfId="43394"/>
    <cellStyle name="Calculation 14 3 3 3 3" xfId="32790"/>
    <cellStyle name="Calculation 14 3 3 4" xfId="17095"/>
    <cellStyle name="Calculation 14 3 3 4 2" xfId="38282"/>
    <cellStyle name="Calculation 14 3 3 5" xfId="27396"/>
    <cellStyle name="Calculation 14 3 3_Table 2A-1_EFT (Annual)" xfId="6460"/>
    <cellStyle name="Calculation 14 3 4" xfId="2107"/>
    <cellStyle name="Calculation 14 3 4 2" xfId="5668"/>
    <cellStyle name="Calculation 14 3 4 2 2" xfId="13883"/>
    <cellStyle name="Calculation 14 3 4 2 2 2" xfId="25871"/>
    <cellStyle name="Calculation 14 3 4 2 2 2 2" xfId="47057"/>
    <cellStyle name="Calculation 14 3 4 2 2 3" xfId="36453"/>
    <cellStyle name="Calculation 14 3 4 2 3" xfId="20758"/>
    <cellStyle name="Calculation 14 3 4 2 3 2" xfId="41945"/>
    <cellStyle name="Calculation 14 3 4 2 4" xfId="31325"/>
    <cellStyle name="Calculation 14 3 4 2_Table 2A-1_EFT (Annual)" xfId="14830"/>
    <cellStyle name="Calculation 14 3 4 3" xfId="11227"/>
    <cellStyle name="Calculation 14 3 4 3 2" xfId="23325"/>
    <cellStyle name="Calculation 14 3 4 3 2 2" xfId="44511"/>
    <cellStyle name="Calculation 14 3 4 3 3" xfId="33907"/>
    <cellStyle name="Calculation 14 3 4 4" xfId="18212"/>
    <cellStyle name="Calculation 14 3 4 4 2" xfId="39399"/>
    <cellStyle name="Calculation 14 3 4 5" xfId="28582"/>
    <cellStyle name="Calculation 14 3 4_Table 2A-1_EFT (Annual)" xfId="6459"/>
    <cellStyle name="Calculation 14 3 5" xfId="3955"/>
    <cellStyle name="Calculation 14 3 5 2" xfId="12283"/>
    <cellStyle name="Calculation 14 3 5 2 2" xfId="24307"/>
    <cellStyle name="Calculation 14 3 5 2 2 2" xfId="45493"/>
    <cellStyle name="Calculation 14 3 5 2 3" xfId="34889"/>
    <cellStyle name="Calculation 14 3 5 3" xfId="19194"/>
    <cellStyle name="Calculation 14 3 5 3 2" xfId="40381"/>
    <cellStyle name="Calculation 14 3 5 4" xfId="29643"/>
    <cellStyle name="Calculation 14 3 5_Table 2A-1_EFT (Annual)" xfId="14829"/>
    <cellStyle name="Calculation 14 3 6" xfId="9620"/>
    <cellStyle name="Calculation 14 3 6 2" xfId="21761"/>
    <cellStyle name="Calculation 14 3 6 2 2" xfId="42947"/>
    <cellStyle name="Calculation 14 3 6 3" xfId="32343"/>
    <cellStyle name="Calculation 14 3 7" xfId="16648"/>
    <cellStyle name="Calculation 14 3 7 2" xfId="37835"/>
    <cellStyle name="Calculation 14 3 8" xfId="26900"/>
    <cellStyle name="Calculation 14 3_Table 2A-1_EFT (Annual)" xfId="2905"/>
    <cellStyle name="Calculation 14 4" xfId="1202"/>
    <cellStyle name="Calculation 14 4 2" xfId="2472"/>
    <cellStyle name="Calculation 14 4 2 2" xfId="6033"/>
    <cellStyle name="Calculation 14 4 2 2 2" xfId="14227"/>
    <cellStyle name="Calculation 14 4 2 2 2 2" xfId="26199"/>
    <cellStyle name="Calculation 14 4 2 2 2 2 2" xfId="47385"/>
    <cellStyle name="Calculation 14 4 2 2 2 3" xfId="36781"/>
    <cellStyle name="Calculation 14 4 2 2 3" xfId="21086"/>
    <cellStyle name="Calculation 14 4 2 2 3 2" xfId="42273"/>
    <cellStyle name="Calculation 14 4 2 2 4" xfId="31689"/>
    <cellStyle name="Calculation 14 4 2 2_Table 2A-1_EFT (Annual)" xfId="14828"/>
    <cellStyle name="Calculation 14 4 2 3" xfId="11569"/>
    <cellStyle name="Calculation 14 4 2 3 2" xfId="23653"/>
    <cellStyle name="Calculation 14 4 2 3 2 2" xfId="44839"/>
    <cellStyle name="Calculation 14 4 2 3 3" xfId="34235"/>
    <cellStyle name="Calculation 14 4 2 4" xfId="18540"/>
    <cellStyle name="Calculation 14 4 2 4 2" xfId="39727"/>
    <cellStyle name="Calculation 14 4 2 5" xfId="28946"/>
    <cellStyle name="Calculation 14 4 2_Table 2A-1_EFT (Annual)" xfId="6456"/>
    <cellStyle name="Calculation 14 4 3" xfId="4763"/>
    <cellStyle name="Calculation 14 4 3 2" xfId="13023"/>
    <cellStyle name="Calculation 14 4 3 2 2" xfId="25029"/>
    <cellStyle name="Calculation 14 4 3 2 2 2" xfId="46215"/>
    <cellStyle name="Calculation 14 4 3 2 3" xfId="35611"/>
    <cellStyle name="Calculation 14 4 3 3" xfId="19916"/>
    <cellStyle name="Calculation 14 4 3 3 2" xfId="41103"/>
    <cellStyle name="Calculation 14 4 3 4" xfId="30420"/>
    <cellStyle name="Calculation 14 4 3_Table 2A-1_EFT (Annual)" xfId="14827"/>
    <cellStyle name="Calculation 14 4 4" xfId="10367"/>
    <cellStyle name="Calculation 14 4 4 2" xfId="22483"/>
    <cellStyle name="Calculation 14 4 4 2 2" xfId="43669"/>
    <cellStyle name="Calculation 14 4 4 3" xfId="33065"/>
    <cellStyle name="Calculation 14 4 5" xfId="17370"/>
    <cellStyle name="Calculation 14 4 5 2" xfId="38557"/>
    <cellStyle name="Calculation 14 4 6" xfId="27677"/>
    <cellStyle name="Calculation 14 4_Table 2A-1_EFT (Annual)" xfId="6452"/>
    <cellStyle name="Calculation 14 5" xfId="762"/>
    <cellStyle name="Calculation 14 5 2" xfId="4323"/>
    <cellStyle name="Calculation 14 5 2 2" xfId="12603"/>
    <cellStyle name="Calculation 14 5 2 2 2" xfId="24620"/>
    <cellStyle name="Calculation 14 5 2 2 2 2" xfId="45806"/>
    <cellStyle name="Calculation 14 5 2 2 3" xfId="35202"/>
    <cellStyle name="Calculation 14 5 2 3" xfId="19507"/>
    <cellStyle name="Calculation 14 5 2 3 2" xfId="40694"/>
    <cellStyle name="Calculation 14 5 2 4" xfId="29980"/>
    <cellStyle name="Calculation 14 5 2_Table 2A-1_EFT (Annual)" xfId="14826"/>
    <cellStyle name="Calculation 14 5 3" xfId="9951"/>
    <cellStyle name="Calculation 14 5 3 2" xfId="22074"/>
    <cellStyle name="Calculation 14 5 3 2 2" xfId="43260"/>
    <cellStyle name="Calculation 14 5 3 3" xfId="32656"/>
    <cellStyle name="Calculation 14 5 4" xfId="16961"/>
    <cellStyle name="Calculation 14 5 4 2" xfId="38148"/>
    <cellStyle name="Calculation 14 5 5" xfId="27237"/>
    <cellStyle name="Calculation 14 5_Table 2A-1_EFT (Annual)" xfId="6454"/>
    <cellStyle name="Calculation 14 6" xfId="1847"/>
    <cellStyle name="Calculation 14 6 2" xfId="5408"/>
    <cellStyle name="Calculation 14 6 2 2" xfId="13623"/>
    <cellStyle name="Calculation 14 6 2 2 2" xfId="25611"/>
    <cellStyle name="Calculation 14 6 2 2 2 2" xfId="46797"/>
    <cellStyle name="Calculation 14 6 2 2 3" xfId="36193"/>
    <cellStyle name="Calculation 14 6 2 3" xfId="20498"/>
    <cellStyle name="Calculation 14 6 2 3 2" xfId="41685"/>
    <cellStyle name="Calculation 14 6 2 4" xfId="31065"/>
    <cellStyle name="Calculation 14 6 2_Table 2A-1_EFT (Annual)" xfId="14825"/>
    <cellStyle name="Calculation 14 6 3" xfId="10967"/>
    <cellStyle name="Calculation 14 6 3 2" xfId="23065"/>
    <cellStyle name="Calculation 14 6 3 2 2" xfId="44251"/>
    <cellStyle name="Calculation 14 6 3 3" xfId="33647"/>
    <cellStyle name="Calculation 14 6 4" xfId="17952"/>
    <cellStyle name="Calculation 14 6 4 2" xfId="39139"/>
    <cellStyle name="Calculation 14 6 5" xfId="28322"/>
    <cellStyle name="Calculation 14 6_Table 2A-1_EFT (Annual)" xfId="6455"/>
    <cellStyle name="Calculation 14 7" xfId="3743"/>
    <cellStyle name="Calculation 14 7 2" xfId="12111"/>
    <cellStyle name="Calculation 14 7 2 2" xfId="24141"/>
    <cellStyle name="Calculation 14 7 2 2 2" xfId="45327"/>
    <cellStyle name="Calculation 14 7 2 3" xfId="34723"/>
    <cellStyle name="Calculation 14 7 3" xfId="19028"/>
    <cellStyle name="Calculation 14 7 3 2" xfId="40215"/>
    <cellStyle name="Calculation 14 7 4" xfId="29452"/>
    <cellStyle name="Calculation 14 7_Table 2A-1_EFT (Annual)" xfId="14824"/>
    <cellStyle name="Calculation 14 8" xfId="9430"/>
    <cellStyle name="Calculation 14 8 2" xfId="21595"/>
    <cellStyle name="Calculation 14 8 2 2" xfId="42781"/>
    <cellStyle name="Calculation 14 8 3" xfId="32177"/>
    <cellStyle name="Calculation 14 9" xfId="16482"/>
    <cellStyle name="Calculation 14 9 2" xfId="37669"/>
    <cellStyle name="Calculation 14_Table 2A-1_EFT (Annual)" xfId="2903"/>
    <cellStyle name="Calculation 15" xfId="147"/>
    <cellStyle name="Calculation 15 10" xfId="26702"/>
    <cellStyle name="Calculation 15 2" xfId="540"/>
    <cellStyle name="Calculation 15 2 2" xfId="1517"/>
    <cellStyle name="Calculation 15 2 2 2" xfId="2787"/>
    <cellStyle name="Calculation 15 2 2 2 2" xfId="6348"/>
    <cellStyle name="Calculation 15 2 2 2 2 2" xfId="14542"/>
    <cellStyle name="Calculation 15 2 2 2 2 2 2" xfId="26514"/>
    <cellStyle name="Calculation 15 2 2 2 2 2 2 2" xfId="47700"/>
    <cellStyle name="Calculation 15 2 2 2 2 2 3" xfId="37096"/>
    <cellStyle name="Calculation 15 2 2 2 2 3" xfId="21401"/>
    <cellStyle name="Calculation 15 2 2 2 2 3 2" xfId="42588"/>
    <cellStyle name="Calculation 15 2 2 2 2 4" xfId="32004"/>
    <cellStyle name="Calculation 15 2 2 2 2_Table 2A-1_EFT (Annual)" xfId="14823"/>
    <cellStyle name="Calculation 15 2 2 2 3" xfId="11884"/>
    <cellStyle name="Calculation 15 2 2 2 3 2" xfId="23968"/>
    <cellStyle name="Calculation 15 2 2 2 3 2 2" xfId="45154"/>
    <cellStyle name="Calculation 15 2 2 2 3 3" xfId="34550"/>
    <cellStyle name="Calculation 15 2 2 2 4" xfId="18855"/>
    <cellStyle name="Calculation 15 2 2 2 4 2" xfId="40042"/>
    <cellStyle name="Calculation 15 2 2 2 5" xfId="29261"/>
    <cellStyle name="Calculation 15 2 2 2_Table 2A-1_EFT (Annual)" xfId="3608"/>
    <cellStyle name="Calculation 15 2 2 3" xfId="5078"/>
    <cellStyle name="Calculation 15 2 2 3 2" xfId="13338"/>
    <cellStyle name="Calculation 15 2 2 3 2 2" xfId="25344"/>
    <cellStyle name="Calculation 15 2 2 3 2 2 2" xfId="46530"/>
    <cellStyle name="Calculation 15 2 2 3 2 3" xfId="35926"/>
    <cellStyle name="Calculation 15 2 2 3 3" xfId="20231"/>
    <cellStyle name="Calculation 15 2 2 3 3 2" xfId="41418"/>
    <cellStyle name="Calculation 15 2 2 3 4" xfId="30735"/>
    <cellStyle name="Calculation 15 2 2 3_Table 2A-1_EFT (Annual)" xfId="14822"/>
    <cellStyle name="Calculation 15 2 2 4" xfId="10682"/>
    <cellStyle name="Calculation 15 2 2 4 2" xfId="22798"/>
    <cellStyle name="Calculation 15 2 2 4 2 2" xfId="43984"/>
    <cellStyle name="Calculation 15 2 2 4 3" xfId="33380"/>
    <cellStyle name="Calculation 15 2 2 5" xfId="17685"/>
    <cellStyle name="Calculation 15 2 2 5 2" xfId="38872"/>
    <cellStyle name="Calculation 15 2 2 6" xfId="27992"/>
    <cellStyle name="Calculation 15 2 2_Table 2A-1_EFT (Annual)" xfId="6453"/>
    <cellStyle name="Calculation 15 2 3" xfId="1048"/>
    <cellStyle name="Calculation 15 2 3 2" xfId="4609"/>
    <cellStyle name="Calculation 15 2 3 2 2" xfId="12869"/>
    <cellStyle name="Calculation 15 2 3 2 2 2" xfId="24875"/>
    <cellStyle name="Calculation 15 2 3 2 2 2 2" xfId="46061"/>
    <cellStyle name="Calculation 15 2 3 2 2 3" xfId="35457"/>
    <cellStyle name="Calculation 15 2 3 2 3" xfId="19762"/>
    <cellStyle name="Calculation 15 2 3 2 3 2" xfId="40949"/>
    <cellStyle name="Calculation 15 2 3 2 4" xfId="30266"/>
    <cellStyle name="Calculation 15 2 3 2_Table 2A-1_EFT (Annual)" xfId="14821"/>
    <cellStyle name="Calculation 15 2 3 3" xfId="10213"/>
    <cellStyle name="Calculation 15 2 3 3 2" xfId="22329"/>
    <cellStyle name="Calculation 15 2 3 3 2 2" xfId="43515"/>
    <cellStyle name="Calculation 15 2 3 3 3" xfId="32911"/>
    <cellStyle name="Calculation 15 2 3 4" xfId="17216"/>
    <cellStyle name="Calculation 15 2 3 4 2" xfId="38403"/>
    <cellStyle name="Calculation 15 2 3 5" xfId="27523"/>
    <cellStyle name="Calculation 15 2 3_Table 2A-1_EFT (Annual)" xfId="4258"/>
    <cellStyle name="Calculation 15 2 4" xfId="2256"/>
    <cellStyle name="Calculation 15 2 4 2" xfId="5817"/>
    <cellStyle name="Calculation 15 2 4 2 2" xfId="14032"/>
    <cellStyle name="Calculation 15 2 4 2 2 2" xfId="26020"/>
    <cellStyle name="Calculation 15 2 4 2 2 2 2" xfId="47206"/>
    <cellStyle name="Calculation 15 2 4 2 2 3" xfId="36602"/>
    <cellStyle name="Calculation 15 2 4 2 3" xfId="20907"/>
    <cellStyle name="Calculation 15 2 4 2 3 2" xfId="42094"/>
    <cellStyle name="Calculation 15 2 4 2 4" xfId="31474"/>
    <cellStyle name="Calculation 15 2 4 2_Table 2A-1_EFT (Annual)" xfId="14820"/>
    <cellStyle name="Calculation 15 2 4 3" xfId="11376"/>
    <cellStyle name="Calculation 15 2 4 3 2" xfId="23474"/>
    <cellStyle name="Calculation 15 2 4 3 2 2" xfId="44660"/>
    <cellStyle name="Calculation 15 2 4 3 3" xfId="34056"/>
    <cellStyle name="Calculation 15 2 4 4" xfId="18361"/>
    <cellStyle name="Calculation 15 2 4 4 2" xfId="39548"/>
    <cellStyle name="Calculation 15 2 4 5" xfId="28731"/>
    <cellStyle name="Calculation 15 2 4_Table 2A-1_EFT (Annual)" xfId="3863"/>
    <cellStyle name="Calculation 15 2 5" xfId="4110"/>
    <cellStyle name="Calculation 15 2 5 2" xfId="12434"/>
    <cellStyle name="Calculation 15 2 5 2 2" xfId="24456"/>
    <cellStyle name="Calculation 15 2 5 2 2 2" xfId="45642"/>
    <cellStyle name="Calculation 15 2 5 2 3" xfId="35038"/>
    <cellStyle name="Calculation 15 2 5 3" xfId="19343"/>
    <cellStyle name="Calculation 15 2 5 3 2" xfId="40530"/>
    <cellStyle name="Calculation 15 2 5 4" xfId="29798"/>
    <cellStyle name="Calculation 15 2 5_Table 2A-1_EFT (Annual)" xfId="14819"/>
    <cellStyle name="Calculation 15 2 6" xfId="9773"/>
    <cellStyle name="Calculation 15 2 6 2" xfId="21910"/>
    <cellStyle name="Calculation 15 2 6 2 2" xfId="43096"/>
    <cellStyle name="Calculation 15 2 6 3" xfId="32492"/>
    <cellStyle name="Calculation 15 2 7" xfId="16797"/>
    <cellStyle name="Calculation 15 2 7 2" xfId="37984"/>
    <cellStyle name="Calculation 15 2 8" xfId="27055"/>
    <cellStyle name="Calculation 15 2_Table 2A-1_EFT (Annual)" xfId="2907"/>
    <cellStyle name="Calculation 15 3" xfId="378"/>
    <cellStyle name="Calculation 15 3 2" xfId="1361"/>
    <cellStyle name="Calculation 15 3 2 2" xfId="2631"/>
    <cellStyle name="Calculation 15 3 2 2 2" xfId="6192"/>
    <cellStyle name="Calculation 15 3 2 2 2 2" xfId="14386"/>
    <cellStyle name="Calculation 15 3 2 2 2 2 2" xfId="26358"/>
    <cellStyle name="Calculation 15 3 2 2 2 2 2 2" xfId="47544"/>
    <cellStyle name="Calculation 15 3 2 2 2 2 3" xfId="36940"/>
    <cellStyle name="Calculation 15 3 2 2 2 3" xfId="21245"/>
    <cellStyle name="Calculation 15 3 2 2 2 3 2" xfId="42432"/>
    <cellStyle name="Calculation 15 3 2 2 2 4" xfId="31848"/>
    <cellStyle name="Calculation 15 3 2 2 2_Table 2A-1_EFT (Annual)" xfId="14818"/>
    <cellStyle name="Calculation 15 3 2 2 3" xfId="11728"/>
    <cellStyle name="Calculation 15 3 2 2 3 2" xfId="23812"/>
    <cellStyle name="Calculation 15 3 2 2 3 2 2" xfId="44998"/>
    <cellStyle name="Calculation 15 3 2 2 3 3" xfId="34394"/>
    <cellStyle name="Calculation 15 3 2 2 4" xfId="18699"/>
    <cellStyle name="Calculation 15 3 2 2 4 2" xfId="39886"/>
    <cellStyle name="Calculation 15 3 2 2 5" xfId="29105"/>
    <cellStyle name="Calculation 15 3 2 2_Table 2A-1_EFT (Annual)" xfId="3637"/>
    <cellStyle name="Calculation 15 3 2 3" xfId="4922"/>
    <cellStyle name="Calculation 15 3 2 3 2" xfId="13182"/>
    <cellStyle name="Calculation 15 3 2 3 2 2" xfId="25188"/>
    <cellStyle name="Calculation 15 3 2 3 2 2 2" xfId="46374"/>
    <cellStyle name="Calculation 15 3 2 3 2 3" xfId="35770"/>
    <cellStyle name="Calculation 15 3 2 3 3" xfId="20075"/>
    <cellStyle name="Calculation 15 3 2 3 3 2" xfId="41262"/>
    <cellStyle name="Calculation 15 3 2 3 4" xfId="30579"/>
    <cellStyle name="Calculation 15 3 2 3_Table 2A-1_EFT (Annual)" xfId="14817"/>
    <cellStyle name="Calculation 15 3 2 4" xfId="10526"/>
    <cellStyle name="Calculation 15 3 2 4 2" xfId="22642"/>
    <cellStyle name="Calculation 15 3 2 4 2 2" xfId="43828"/>
    <cellStyle name="Calculation 15 3 2 4 3" xfId="33224"/>
    <cellStyle name="Calculation 15 3 2 5" xfId="17529"/>
    <cellStyle name="Calculation 15 3 2 5 2" xfId="38716"/>
    <cellStyle name="Calculation 15 3 2 6" xfId="27836"/>
    <cellStyle name="Calculation 15 3 2_Table 2A-1_EFT (Annual)" xfId="3862"/>
    <cellStyle name="Calculation 15 3 3" xfId="916"/>
    <cellStyle name="Calculation 15 3 3 2" xfId="4477"/>
    <cellStyle name="Calculation 15 3 3 2 2" xfId="12739"/>
    <cellStyle name="Calculation 15 3 3 2 2 2" xfId="24749"/>
    <cellStyle name="Calculation 15 3 3 2 2 2 2" xfId="45935"/>
    <cellStyle name="Calculation 15 3 3 2 2 3" xfId="35331"/>
    <cellStyle name="Calculation 15 3 3 2 3" xfId="19636"/>
    <cellStyle name="Calculation 15 3 3 2 3 2" xfId="40823"/>
    <cellStyle name="Calculation 15 3 3 2 4" xfId="30134"/>
    <cellStyle name="Calculation 15 3 3 2_Table 2A-1_EFT (Annual)" xfId="14816"/>
    <cellStyle name="Calculation 15 3 3 3" xfId="10086"/>
    <cellStyle name="Calculation 15 3 3 3 2" xfId="22203"/>
    <cellStyle name="Calculation 15 3 3 3 2 2" xfId="43389"/>
    <cellStyle name="Calculation 15 3 3 3 3" xfId="32785"/>
    <cellStyle name="Calculation 15 3 3 4" xfId="17090"/>
    <cellStyle name="Calculation 15 3 3 4 2" xfId="38277"/>
    <cellStyle name="Calculation 15 3 3 5" xfId="27391"/>
    <cellStyle name="Calculation 15 3 3_Table 2A-1_EFT (Annual)" xfId="3636"/>
    <cellStyle name="Calculation 15 3 4" xfId="2100"/>
    <cellStyle name="Calculation 15 3 4 2" xfId="5661"/>
    <cellStyle name="Calculation 15 3 4 2 2" xfId="13876"/>
    <cellStyle name="Calculation 15 3 4 2 2 2" xfId="25864"/>
    <cellStyle name="Calculation 15 3 4 2 2 2 2" xfId="47050"/>
    <cellStyle name="Calculation 15 3 4 2 2 3" xfId="36446"/>
    <cellStyle name="Calculation 15 3 4 2 3" xfId="20751"/>
    <cellStyle name="Calculation 15 3 4 2 3 2" xfId="41938"/>
    <cellStyle name="Calculation 15 3 4 2 4" xfId="31318"/>
    <cellStyle name="Calculation 15 3 4 2_Table 2A-1_EFT (Annual)" xfId="14815"/>
    <cellStyle name="Calculation 15 3 4 3" xfId="11220"/>
    <cellStyle name="Calculation 15 3 4 3 2" xfId="23318"/>
    <cellStyle name="Calculation 15 3 4 3 2 2" xfId="44504"/>
    <cellStyle name="Calculation 15 3 4 3 3" xfId="33900"/>
    <cellStyle name="Calculation 15 3 4 4" xfId="18205"/>
    <cellStyle name="Calculation 15 3 4 4 2" xfId="39392"/>
    <cellStyle name="Calculation 15 3 4 5" xfId="28575"/>
    <cellStyle name="Calculation 15 3 4_Table 2A-1_EFT (Annual)" xfId="4256"/>
    <cellStyle name="Calculation 15 3 5" xfId="3948"/>
    <cellStyle name="Calculation 15 3 5 2" xfId="12276"/>
    <cellStyle name="Calculation 15 3 5 2 2" xfId="24300"/>
    <cellStyle name="Calculation 15 3 5 2 2 2" xfId="45486"/>
    <cellStyle name="Calculation 15 3 5 2 3" xfId="34882"/>
    <cellStyle name="Calculation 15 3 5 3" xfId="19187"/>
    <cellStyle name="Calculation 15 3 5 3 2" xfId="40374"/>
    <cellStyle name="Calculation 15 3 5 4" xfId="29636"/>
    <cellStyle name="Calculation 15 3 5_Table 2A-1_EFT (Annual)" xfId="14814"/>
    <cellStyle name="Calculation 15 3 6" xfId="9613"/>
    <cellStyle name="Calculation 15 3 6 2" xfId="21754"/>
    <cellStyle name="Calculation 15 3 6 2 2" xfId="42940"/>
    <cellStyle name="Calculation 15 3 6 3" xfId="32336"/>
    <cellStyle name="Calculation 15 3 7" xfId="16641"/>
    <cellStyle name="Calculation 15 3 7 2" xfId="37828"/>
    <cellStyle name="Calculation 15 3 8" xfId="26893"/>
    <cellStyle name="Calculation 15 3_Table 2A-1_EFT (Annual)" xfId="2908"/>
    <cellStyle name="Calculation 15 4" xfId="1195"/>
    <cellStyle name="Calculation 15 4 2" xfId="2465"/>
    <cellStyle name="Calculation 15 4 2 2" xfId="6026"/>
    <cellStyle name="Calculation 15 4 2 2 2" xfId="14220"/>
    <cellStyle name="Calculation 15 4 2 2 2 2" xfId="26192"/>
    <cellStyle name="Calculation 15 4 2 2 2 2 2" xfId="47378"/>
    <cellStyle name="Calculation 15 4 2 2 2 3" xfId="36774"/>
    <cellStyle name="Calculation 15 4 2 2 3" xfId="21079"/>
    <cellStyle name="Calculation 15 4 2 2 3 2" xfId="42266"/>
    <cellStyle name="Calculation 15 4 2 2 4" xfId="31682"/>
    <cellStyle name="Calculation 15 4 2 2_Table 2A-1_EFT (Annual)" xfId="14813"/>
    <cellStyle name="Calculation 15 4 2 3" xfId="11562"/>
    <cellStyle name="Calculation 15 4 2 3 2" xfId="23646"/>
    <cellStyle name="Calculation 15 4 2 3 2 2" xfId="44832"/>
    <cellStyle name="Calculation 15 4 2 3 3" xfId="34228"/>
    <cellStyle name="Calculation 15 4 2 4" xfId="18533"/>
    <cellStyle name="Calculation 15 4 2 4 2" xfId="39720"/>
    <cellStyle name="Calculation 15 4 2 5" xfId="28939"/>
    <cellStyle name="Calculation 15 4 2_Table 2A-1_EFT (Annual)" xfId="4255"/>
    <cellStyle name="Calculation 15 4 3" xfId="4756"/>
    <cellStyle name="Calculation 15 4 3 2" xfId="13016"/>
    <cellStyle name="Calculation 15 4 3 2 2" xfId="25022"/>
    <cellStyle name="Calculation 15 4 3 2 2 2" xfId="46208"/>
    <cellStyle name="Calculation 15 4 3 2 3" xfId="35604"/>
    <cellStyle name="Calculation 15 4 3 3" xfId="19909"/>
    <cellStyle name="Calculation 15 4 3 3 2" xfId="41096"/>
    <cellStyle name="Calculation 15 4 3 4" xfId="30413"/>
    <cellStyle name="Calculation 15 4 3_Table 2A-1_EFT (Annual)" xfId="14812"/>
    <cellStyle name="Calculation 15 4 4" xfId="10360"/>
    <cellStyle name="Calculation 15 4 4 2" xfId="22476"/>
    <cellStyle name="Calculation 15 4 4 2 2" xfId="43662"/>
    <cellStyle name="Calculation 15 4 4 3" xfId="33058"/>
    <cellStyle name="Calculation 15 4 5" xfId="17363"/>
    <cellStyle name="Calculation 15 4 5 2" xfId="38550"/>
    <cellStyle name="Calculation 15 4 6" xfId="27670"/>
    <cellStyle name="Calculation 15 4_Table 2A-1_EFT (Annual)" xfId="3635"/>
    <cellStyle name="Calculation 15 5" xfId="757"/>
    <cellStyle name="Calculation 15 5 2" xfId="4318"/>
    <cellStyle name="Calculation 15 5 2 2" xfId="12598"/>
    <cellStyle name="Calculation 15 5 2 2 2" xfId="24615"/>
    <cellStyle name="Calculation 15 5 2 2 2 2" xfId="45801"/>
    <cellStyle name="Calculation 15 5 2 2 3" xfId="35197"/>
    <cellStyle name="Calculation 15 5 2 3" xfId="19502"/>
    <cellStyle name="Calculation 15 5 2 3 2" xfId="40689"/>
    <cellStyle name="Calculation 15 5 2 4" xfId="29975"/>
    <cellStyle name="Calculation 15 5 2_Table 2A-1_EFT (Annual)" xfId="14811"/>
    <cellStyle name="Calculation 15 5 3" xfId="9946"/>
    <cellStyle name="Calculation 15 5 3 2" xfId="22069"/>
    <cellStyle name="Calculation 15 5 3 2 2" xfId="43255"/>
    <cellStyle name="Calculation 15 5 3 3" xfId="32651"/>
    <cellStyle name="Calculation 15 5 4" xfId="16956"/>
    <cellStyle name="Calculation 15 5 4 2" xfId="38143"/>
    <cellStyle name="Calculation 15 5 5" xfId="27232"/>
    <cellStyle name="Calculation 15 5_Table 2A-1_EFT (Annual)" xfId="3860"/>
    <cellStyle name="Calculation 15 6" xfId="1783"/>
    <cellStyle name="Calculation 15 6 2" xfId="5344"/>
    <cellStyle name="Calculation 15 6 2 2" xfId="13559"/>
    <cellStyle name="Calculation 15 6 2 2 2" xfId="25547"/>
    <cellStyle name="Calculation 15 6 2 2 2 2" xfId="46733"/>
    <cellStyle name="Calculation 15 6 2 2 3" xfId="36129"/>
    <cellStyle name="Calculation 15 6 2 3" xfId="20434"/>
    <cellStyle name="Calculation 15 6 2 3 2" xfId="41621"/>
    <cellStyle name="Calculation 15 6 2 4" xfId="31001"/>
    <cellStyle name="Calculation 15 6 2_Table 2A-1_EFT (Annual)" xfId="14810"/>
    <cellStyle name="Calculation 15 6 3" xfId="10903"/>
    <cellStyle name="Calculation 15 6 3 2" xfId="23001"/>
    <cellStyle name="Calculation 15 6 3 2 2" xfId="44187"/>
    <cellStyle name="Calculation 15 6 3 3" xfId="33583"/>
    <cellStyle name="Calculation 15 6 4" xfId="17888"/>
    <cellStyle name="Calculation 15 6 4 2" xfId="39075"/>
    <cellStyle name="Calculation 15 6 5" xfId="28258"/>
    <cellStyle name="Calculation 15 6_Table 2A-1_EFT (Annual)" xfId="3634"/>
    <cellStyle name="Calculation 15 7" xfId="3736"/>
    <cellStyle name="Calculation 15 7 2" xfId="12104"/>
    <cellStyle name="Calculation 15 7 2 2" xfId="24134"/>
    <cellStyle name="Calculation 15 7 2 2 2" xfId="45320"/>
    <cellStyle name="Calculation 15 7 2 3" xfId="34716"/>
    <cellStyle name="Calculation 15 7 3" xfId="19021"/>
    <cellStyle name="Calculation 15 7 3 2" xfId="40208"/>
    <cellStyle name="Calculation 15 7 4" xfId="29445"/>
    <cellStyle name="Calculation 15 7_Table 2A-1_EFT (Annual)" xfId="14809"/>
    <cellStyle name="Calculation 15 8" xfId="9423"/>
    <cellStyle name="Calculation 15 8 2" xfId="21588"/>
    <cellStyle name="Calculation 15 8 2 2" xfId="42774"/>
    <cellStyle name="Calculation 15 8 3" xfId="32170"/>
    <cellStyle name="Calculation 15 9" xfId="16475"/>
    <cellStyle name="Calculation 15 9 2" xfId="37662"/>
    <cellStyle name="Calculation 15_Table 2A-1_EFT (Annual)" xfId="2906"/>
    <cellStyle name="Calculation 16" xfId="156"/>
    <cellStyle name="Calculation 16 10" xfId="26711"/>
    <cellStyle name="Calculation 16 2" xfId="549"/>
    <cellStyle name="Calculation 16 2 2" xfId="1526"/>
    <cellStyle name="Calculation 16 2 2 2" xfId="2796"/>
    <cellStyle name="Calculation 16 2 2 2 2" xfId="6357"/>
    <cellStyle name="Calculation 16 2 2 2 2 2" xfId="14551"/>
    <cellStyle name="Calculation 16 2 2 2 2 2 2" xfId="26523"/>
    <cellStyle name="Calculation 16 2 2 2 2 2 2 2" xfId="47709"/>
    <cellStyle name="Calculation 16 2 2 2 2 2 3" xfId="37105"/>
    <cellStyle name="Calculation 16 2 2 2 2 3" xfId="21410"/>
    <cellStyle name="Calculation 16 2 2 2 2 3 2" xfId="42597"/>
    <cellStyle name="Calculation 16 2 2 2 2 4" xfId="32013"/>
    <cellStyle name="Calculation 16 2 2 2 2_Table 2A-1_EFT (Annual)" xfId="14808"/>
    <cellStyle name="Calculation 16 2 2 2 3" xfId="11893"/>
    <cellStyle name="Calculation 16 2 2 2 3 2" xfId="23977"/>
    <cellStyle name="Calculation 16 2 2 2 3 2 2" xfId="45163"/>
    <cellStyle name="Calculation 16 2 2 2 3 3" xfId="34559"/>
    <cellStyle name="Calculation 16 2 2 2 4" xfId="18864"/>
    <cellStyle name="Calculation 16 2 2 2 4 2" xfId="40051"/>
    <cellStyle name="Calculation 16 2 2 2 5" xfId="29270"/>
    <cellStyle name="Calculation 16 2 2 2_Table 2A-1_EFT (Annual)" xfId="3859"/>
    <cellStyle name="Calculation 16 2 2 3" xfId="5087"/>
    <cellStyle name="Calculation 16 2 2 3 2" xfId="13347"/>
    <cellStyle name="Calculation 16 2 2 3 2 2" xfId="25353"/>
    <cellStyle name="Calculation 16 2 2 3 2 2 2" xfId="46539"/>
    <cellStyle name="Calculation 16 2 2 3 2 3" xfId="35935"/>
    <cellStyle name="Calculation 16 2 2 3 3" xfId="20240"/>
    <cellStyle name="Calculation 16 2 2 3 3 2" xfId="41427"/>
    <cellStyle name="Calculation 16 2 2 3 4" xfId="30744"/>
    <cellStyle name="Calculation 16 2 2 3_Table 2A-1_EFT (Annual)" xfId="14807"/>
    <cellStyle name="Calculation 16 2 2 4" xfId="10691"/>
    <cellStyle name="Calculation 16 2 2 4 2" xfId="22807"/>
    <cellStyle name="Calculation 16 2 2 4 2 2" xfId="43993"/>
    <cellStyle name="Calculation 16 2 2 4 3" xfId="33389"/>
    <cellStyle name="Calculation 16 2 2 5" xfId="17694"/>
    <cellStyle name="Calculation 16 2 2 5 2" xfId="38881"/>
    <cellStyle name="Calculation 16 2 2 6" xfId="28001"/>
    <cellStyle name="Calculation 16 2 2_Table 2A-1_EFT (Annual)" xfId="4254"/>
    <cellStyle name="Calculation 16 2 3" xfId="1055"/>
    <cellStyle name="Calculation 16 2 3 2" xfId="4616"/>
    <cellStyle name="Calculation 16 2 3 2 2" xfId="12876"/>
    <cellStyle name="Calculation 16 2 3 2 2 2" xfId="24882"/>
    <cellStyle name="Calculation 16 2 3 2 2 2 2" xfId="46068"/>
    <cellStyle name="Calculation 16 2 3 2 2 3" xfId="35464"/>
    <cellStyle name="Calculation 16 2 3 2 3" xfId="19769"/>
    <cellStyle name="Calculation 16 2 3 2 3 2" xfId="40956"/>
    <cellStyle name="Calculation 16 2 3 2 4" xfId="30273"/>
    <cellStyle name="Calculation 16 2 3 2_Table 2A-1_EFT (Annual)" xfId="14806"/>
    <cellStyle name="Calculation 16 2 3 3" xfId="10220"/>
    <cellStyle name="Calculation 16 2 3 3 2" xfId="22336"/>
    <cellStyle name="Calculation 16 2 3 3 2 2" xfId="43522"/>
    <cellStyle name="Calculation 16 2 3 3 3" xfId="32918"/>
    <cellStyle name="Calculation 16 2 3 4" xfId="17223"/>
    <cellStyle name="Calculation 16 2 3 4 2" xfId="38410"/>
    <cellStyle name="Calculation 16 2 3 5" xfId="27530"/>
    <cellStyle name="Calculation 16 2 3_Table 2A-1_EFT (Annual)" xfId="3633"/>
    <cellStyle name="Calculation 16 2 4" xfId="2265"/>
    <cellStyle name="Calculation 16 2 4 2" xfId="5826"/>
    <cellStyle name="Calculation 16 2 4 2 2" xfId="14041"/>
    <cellStyle name="Calculation 16 2 4 2 2 2" xfId="26029"/>
    <cellStyle name="Calculation 16 2 4 2 2 2 2" xfId="47215"/>
    <cellStyle name="Calculation 16 2 4 2 2 3" xfId="36611"/>
    <cellStyle name="Calculation 16 2 4 2 3" xfId="20916"/>
    <cellStyle name="Calculation 16 2 4 2 3 2" xfId="42103"/>
    <cellStyle name="Calculation 16 2 4 2 4" xfId="31483"/>
    <cellStyle name="Calculation 16 2 4 2_Table 2A-1_EFT (Annual)" xfId="14805"/>
    <cellStyle name="Calculation 16 2 4 3" xfId="11385"/>
    <cellStyle name="Calculation 16 2 4 3 2" xfId="23483"/>
    <cellStyle name="Calculation 16 2 4 3 2 2" xfId="44669"/>
    <cellStyle name="Calculation 16 2 4 3 3" xfId="34065"/>
    <cellStyle name="Calculation 16 2 4 4" xfId="18370"/>
    <cellStyle name="Calculation 16 2 4 4 2" xfId="39557"/>
    <cellStyle name="Calculation 16 2 4 5" xfId="28740"/>
    <cellStyle name="Calculation 16 2 4_Table 2A-1_EFT (Annual)" xfId="4253"/>
    <cellStyle name="Calculation 16 2 5" xfId="4119"/>
    <cellStyle name="Calculation 16 2 5 2" xfId="12443"/>
    <cellStyle name="Calculation 16 2 5 2 2" xfId="24465"/>
    <cellStyle name="Calculation 16 2 5 2 2 2" xfId="45651"/>
    <cellStyle name="Calculation 16 2 5 2 3" xfId="35047"/>
    <cellStyle name="Calculation 16 2 5 3" xfId="19352"/>
    <cellStyle name="Calculation 16 2 5 3 2" xfId="40539"/>
    <cellStyle name="Calculation 16 2 5 4" xfId="29807"/>
    <cellStyle name="Calculation 16 2 5_Table 2A-1_EFT (Annual)" xfId="14804"/>
    <cellStyle name="Calculation 16 2 6" xfId="9782"/>
    <cellStyle name="Calculation 16 2 6 2" xfId="21919"/>
    <cellStyle name="Calculation 16 2 6 2 2" xfId="43105"/>
    <cellStyle name="Calculation 16 2 6 3" xfId="32501"/>
    <cellStyle name="Calculation 16 2 7" xfId="16806"/>
    <cellStyle name="Calculation 16 2 7 2" xfId="37993"/>
    <cellStyle name="Calculation 16 2 8" xfId="27064"/>
    <cellStyle name="Calculation 16 2_Table 2A-1_EFT (Annual)" xfId="2910"/>
    <cellStyle name="Calculation 16 3" xfId="387"/>
    <cellStyle name="Calculation 16 3 2" xfId="1370"/>
    <cellStyle name="Calculation 16 3 2 2" xfId="2640"/>
    <cellStyle name="Calculation 16 3 2 2 2" xfId="6201"/>
    <cellStyle name="Calculation 16 3 2 2 2 2" xfId="14395"/>
    <cellStyle name="Calculation 16 3 2 2 2 2 2" xfId="26367"/>
    <cellStyle name="Calculation 16 3 2 2 2 2 2 2" xfId="47553"/>
    <cellStyle name="Calculation 16 3 2 2 2 2 3" xfId="36949"/>
    <cellStyle name="Calculation 16 3 2 2 2 3" xfId="21254"/>
    <cellStyle name="Calculation 16 3 2 2 2 3 2" xfId="42441"/>
    <cellStyle name="Calculation 16 3 2 2 2 4" xfId="31857"/>
    <cellStyle name="Calculation 16 3 2 2 2_Table 2A-1_EFT (Annual)" xfId="14803"/>
    <cellStyle name="Calculation 16 3 2 2 3" xfId="11737"/>
    <cellStyle name="Calculation 16 3 2 2 3 2" xfId="23821"/>
    <cellStyle name="Calculation 16 3 2 2 3 2 2" xfId="45007"/>
    <cellStyle name="Calculation 16 3 2 2 3 3" xfId="34403"/>
    <cellStyle name="Calculation 16 3 2 2 4" xfId="18708"/>
    <cellStyle name="Calculation 16 3 2 2 4 2" xfId="39895"/>
    <cellStyle name="Calculation 16 3 2 2 5" xfId="29114"/>
    <cellStyle name="Calculation 16 3 2 2_Table 2A-1_EFT (Annual)" xfId="3858"/>
    <cellStyle name="Calculation 16 3 2 3" xfId="4931"/>
    <cellStyle name="Calculation 16 3 2 3 2" xfId="13191"/>
    <cellStyle name="Calculation 16 3 2 3 2 2" xfId="25197"/>
    <cellStyle name="Calculation 16 3 2 3 2 2 2" xfId="46383"/>
    <cellStyle name="Calculation 16 3 2 3 2 3" xfId="35779"/>
    <cellStyle name="Calculation 16 3 2 3 3" xfId="20084"/>
    <cellStyle name="Calculation 16 3 2 3 3 2" xfId="41271"/>
    <cellStyle name="Calculation 16 3 2 3 4" xfId="30588"/>
    <cellStyle name="Calculation 16 3 2 3_Table 2A-1_EFT (Annual)" xfId="14802"/>
    <cellStyle name="Calculation 16 3 2 4" xfId="10535"/>
    <cellStyle name="Calculation 16 3 2 4 2" xfId="22651"/>
    <cellStyle name="Calculation 16 3 2 4 2 2" xfId="43837"/>
    <cellStyle name="Calculation 16 3 2 4 3" xfId="33233"/>
    <cellStyle name="Calculation 16 3 2 5" xfId="17538"/>
    <cellStyle name="Calculation 16 3 2 5 2" xfId="38725"/>
    <cellStyle name="Calculation 16 3 2 6" xfId="27845"/>
    <cellStyle name="Calculation 16 3 2_Table 2A-1_EFT (Annual)" xfId="4252"/>
    <cellStyle name="Calculation 16 3 3" xfId="923"/>
    <cellStyle name="Calculation 16 3 3 2" xfId="4484"/>
    <cellStyle name="Calculation 16 3 3 2 2" xfId="12746"/>
    <cellStyle name="Calculation 16 3 3 2 2 2" xfId="24756"/>
    <cellStyle name="Calculation 16 3 3 2 2 2 2" xfId="45942"/>
    <cellStyle name="Calculation 16 3 3 2 2 3" xfId="35338"/>
    <cellStyle name="Calculation 16 3 3 2 3" xfId="19643"/>
    <cellStyle name="Calculation 16 3 3 2 3 2" xfId="40830"/>
    <cellStyle name="Calculation 16 3 3 2 4" xfId="30141"/>
    <cellStyle name="Calculation 16 3 3 2_Table 2A-1_EFT (Annual)" xfId="14801"/>
    <cellStyle name="Calculation 16 3 3 3" xfId="10093"/>
    <cellStyle name="Calculation 16 3 3 3 2" xfId="22210"/>
    <cellStyle name="Calculation 16 3 3 3 2 2" xfId="43396"/>
    <cellStyle name="Calculation 16 3 3 3 3" xfId="32792"/>
    <cellStyle name="Calculation 16 3 3 4" xfId="17097"/>
    <cellStyle name="Calculation 16 3 3 4 2" xfId="38284"/>
    <cellStyle name="Calculation 16 3 3 5" xfId="27398"/>
    <cellStyle name="Calculation 16 3 3_Table 2A-1_EFT (Annual)" xfId="3632"/>
    <cellStyle name="Calculation 16 3 4" xfId="2109"/>
    <cellStyle name="Calculation 16 3 4 2" xfId="5670"/>
    <cellStyle name="Calculation 16 3 4 2 2" xfId="13885"/>
    <cellStyle name="Calculation 16 3 4 2 2 2" xfId="25873"/>
    <cellStyle name="Calculation 16 3 4 2 2 2 2" xfId="47059"/>
    <cellStyle name="Calculation 16 3 4 2 2 3" xfId="36455"/>
    <cellStyle name="Calculation 16 3 4 2 3" xfId="20760"/>
    <cellStyle name="Calculation 16 3 4 2 3 2" xfId="41947"/>
    <cellStyle name="Calculation 16 3 4 2 4" xfId="31327"/>
    <cellStyle name="Calculation 16 3 4 2_Table 2A-1_EFT (Annual)" xfId="14800"/>
    <cellStyle name="Calculation 16 3 4 3" xfId="11229"/>
    <cellStyle name="Calculation 16 3 4 3 2" xfId="23327"/>
    <cellStyle name="Calculation 16 3 4 3 2 2" xfId="44513"/>
    <cellStyle name="Calculation 16 3 4 3 3" xfId="33909"/>
    <cellStyle name="Calculation 16 3 4 4" xfId="18214"/>
    <cellStyle name="Calculation 16 3 4 4 2" xfId="39401"/>
    <cellStyle name="Calculation 16 3 4 5" xfId="28584"/>
    <cellStyle name="Calculation 16 3 4_Table 2A-1_EFT (Annual)" xfId="4251"/>
    <cellStyle name="Calculation 16 3 5" xfId="3957"/>
    <cellStyle name="Calculation 16 3 5 2" xfId="12285"/>
    <cellStyle name="Calculation 16 3 5 2 2" xfId="24309"/>
    <cellStyle name="Calculation 16 3 5 2 2 2" xfId="45495"/>
    <cellStyle name="Calculation 16 3 5 2 3" xfId="34891"/>
    <cellStyle name="Calculation 16 3 5 3" xfId="19196"/>
    <cellStyle name="Calculation 16 3 5 3 2" xfId="40383"/>
    <cellStyle name="Calculation 16 3 5 4" xfId="29645"/>
    <cellStyle name="Calculation 16 3 5_Table 2A-1_EFT (Annual)" xfId="14799"/>
    <cellStyle name="Calculation 16 3 6" xfId="9622"/>
    <cellStyle name="Calculation 16 3 6 2" xfId="21763"/>
    <cellStyle name="Calculation 16 3 6 2 2" xfId="42949"/>
    <cellStyle name="Calculation 16 3 6 3" xfId="32345"/>
    <cellStyle name="Calculation 16 3 7" xfId="16650"/>
    <cellStyle name="Calculation 16 3 7 2" xfId="37837"/>
    <cellStyle name="Calculation 16 3 8" xfId="26902"/>
    <cellStyle name="Calculation 16 3_Table 2A-1_EFT (Annual)" xfId="2911"/>
    <cellStyle name="Calculation 16 4" xfId="1204"/>
    <cellStyle name="Calculation 16 4 2" xfId="2474"/>
    <cellStyle name="Calculation 16 4 2 2" xfId="6035"/>
    <cellStyle name="Calculation 16 4 2 2 2" xfId="14229"/>
    <cellStyle name="Calculation 16 4 2 2 2 2" xfId="26201"/>
    <cellStyle name="Calculation 16 4 2 2 2 2 2" xfId="47387"/>
    <cellStyle name="Calculation 16 4 2 2 2 3" xfId="36783"/>
    <cellStyle name="Calculation 16 4 2 2 3" xfId="21088"/>
    <cellStyle name="Calculation 16 4 2 2 3 2" xfId="42275"/>
    <cellStyle name="Calculation 16 4 2 2 4" xfId="31691"/>
    <cellStyle name="Calculation 16 4 2 2_Table 2A-1_EFT (Annual)" xfId="14798"/>
    <cellStyle name="Calculation 16 4 2 3" xfId="11571"/>
    <cellStyle name="Calculation 16 4 2 3 2" xfId="23655"/>
    <cellStyle name="Calculation 16 4 2 3 2 2" xfId="44841"/>
    <cellStyle name="Calculation 16 4 2 3 3" xfId="34237"/>
    <cellStyle name="Calculation 16 4 2 4" xfId="18542"/>
    <cellStyle name="Calculation 16 4 2 4 2" xfId="39729"/>
    <cellStyle name="Calculation 16 4 2 5" xfId="28948"/>
    <cellStyle name="Calculation 16 4 2_Table 2A-1_EFT (Annual)" xfId="3631"/>
    <cellStyle name="Calculation 16 4 3" xfId="4765"/>
    <cellStyle name="Calculation 16 4 3 2" xfId="13025"/>
    <cellStyle name="Calculation 16 4 3 2 2" xfId="25031"/>
    <cellStyle name="Calculation 16 4 3 2 2 2" xfId="46217"/>
    <cellStyle name="Calculation 16 4 3 2 3" xfId="35613"/>
    <cellStyle name="Calculation 16 4 3 3" xfId="19918"/>
    <cellStyle name="Calculation 16 4 3 3 2" xfId="41105"/>
    <cellStyle name="Calculation 16 4 3 4" xfId="30422"/>
    <cellStyle name="Calculation 16 4 3_Table 2A-1_EFT (Annual)" xfId="14797"/>
    <cellStyle name="Calculation 16 4 4" xfId="10369"/>
    <cellStyle name="Calculation 16 4 4 2" xfId="22485"/>
    <cellStyle name="Calculation 16 4 4 2 2" xfId="43671"/>
    <cellStyle name="Calculation 16 4 4 3" xfId="33067"/>
    <cellStyle name="Calculation 16 4 5" xfId="17372"/>
    <cellStyle name="Calculation 16 4 5 2" xfId="38559"/>
    <cellStyle name="Calculation 16 4 6" xfId="27679"/>
    <cellStyle name="Calculation 16 4_Table 2A-1_EFT (Annual)" xfId="3648"/>
    <cellStyle name="Calculation 16 5" xfId="764"/>
    <cellStyle name="Calculation 16 5 2" xfId="4325"/>
    <cellStyle name="Calculation 16 5 2 2" xfId="12605"/>
    <cellStyle name="Calculation 16 5 2 2 2" xfId="24622"/>
    <cellStyle name="Calculation 16 5 2 2 2 2" xfId="45808"/>
    <cellStyle name="Calculation 16 5 2 2 3" xfId="35204"/>
    <cellStyle name="Calculation 16 5 2 3" xfId="19509"/>
    <cellStyle name="Calculation 16 5 2 3 2" xfId="40696"/>
    <cellStyle name="Calculation 16 5 2 4" xfId="29982"/>
    <cellStyle name="Calculation 16 5 2_Table 2A-1_EFT (Annual)" xfId="14796"/>
    <cellStyle name="Calculation 16 5 3" xfId="9953"/>
    <cellStyle name="Calculation 16 5 3 2" xfId="22076"/>
    <cellStyle name="Calculation 16 5 3 2 2" xfId="43262"/>
    <cellStyle name="Calculation 16 5 3 3" xfId="32658"/>
    <cellStyle name="Calculation 16 5 4" xfId="16963"/>
    <cellStyle name="Calculation 16 5 4 2" xfId="38150"/>
    <cellStyle name="Calculation 16 5 5" xfId="27239"/>
    <cellStyle name="Calculation 16 5_Table 2A-1_EFT (Annual)" xfId="3659"/>
    <cellStyle name="Calculation 16 6" xfId="1846"/>
    <cellStyle name="Calculation 16 6 2" xfId="5407"/>
    <cellStyle name="Calculation 16 6 2 2" xfId="13622"/>
    <cellStyle name="Calculation 16 6 2 2 2" xfId="25610"/>
    <cellStyle name="Calculation 16 6 2 2 2 2" xfId="46796"/>
    <cellStyle name="Calculation 16 6 2 2 3" xfId="36192"/>
    <cellStyle name="Calculation 16 6 2 3" xfId="20497"/>
    <cellStyle name="Calculation 16 6 2 3 2" xfId="41684"/>
    <cellStyle name="Calculation 16 6 2 4" xfId="31064"/>
    <cellStyle name="Calculation 16 6 2_Table 2A-1_EFT (Annual)" xfId="14795"/>
    <cellStyle name="Calculation 16 6 3" xfId="10966"/>
    <cellStyle name="Calculation 16 6 3 2" xfId="23064"/>
    <cellStyle name="Calculation 16 6 3 2 2" xfId="44250"/>
    <cellStyle name="Calculation 16 6 3 3" xfId="33646"/>
    <cellStyle name="Calculation 16 6 4" xfId="17951"/>
    <cellStyle name="Calculation 16 6 4 2" xfId="39138"/>
    <cellStyle name="Calculation 16 6 5" xfId="28321"/>
    <cellStyle name="Calculation 16 6_Table 2A-1_EFT (Annual)" xfId="3630"/>
    <cellStyle name="Calculation 16 7" xfId="3745"/>
    <cellStyle name="Calculation 16 7 2" xfId="12113"/>
    <cellStyle name="Calculation 16 7 2 2" xfId="24143"/>
    <cellStyle name="Calculation 16 7 2 2 2" xfId="45329"/>
    <cellStyle name="Calculation 16 7 2 3" xfId="34725"/>
    <cellStyle name="Calculation 16 7 3" xfId="19030"/>
    <cellStyle name="Calculation 16 7 3 2" xfId="40217"/>
    <cellStyle name="Calculation 16 7 4" xfId="29454"/>
    <cellStyle name="Calculation 16 7_Table 2A-1_EFT (Annual)" xfId="14794"/>
    <cellStyle name="Calculation 16 8" xfId="9432"/>
    <cellStyle name="Calculation 16 8 2" xfId="21597"/>
    <cellStyle name="Calculation 16 8 2 2" xfId="42783"/>
    <cellStyle name="Calculation 16 8 3" xfId="32179"/>
    <cellStyle name="Calculation 16 9" xfId="16484"/>
    <cellStyle name="Calculation 16 9 2" xfId="37671"/>
    <cellStyle name="Calculation 16_Table 2A-1_EFT (Annual)" xfId="2909"/>
    <cellStyle name="Calculation 17" xfId="164"/>
    <cellStyle name="Calculation 17 10" xfId="26719"/>
    <cellStyle name="Calculation 17 2" xfId="557"/>
    <cellStyle name="Calculation 17 2 2" xfId="1534"/>
    <cellStyle name="Calculation 17 2 2 2" xfId="2804"/>
    <cellStyle name="Calculation 17 2 2 2 2" xfId="6365"/>
    <cellStyle name="Calculation 17 2 2 2 2 2" xfId="14559"/>
    <cellStyle name="Calculation 17 2 2 2 2 2 2" xfId="26531"/>
    <cellStyle name="Calculation 17 2 2 2 2 2 2 2" xfId="47717"/>
    <cellStyle name="Calculation 17 2 2 2 2 2 3" xfId="37113"/>
    <cellStyle name="Calculation 17 2 2 2 2 3" xfId="21418"/>
    <cellStyle name="Calculation 17 2 2 2 2 3 2" xfId="42605"/>
    <cellStyle name="Calculation 17 2 2 2 2 4" xfId="32021"/>
    <cellStyle name="Calculation 17 2 2 2 2_Table 2A-1_EFT (Annual)" xfId="14793"/>
    <cellStyle name="Calculation 17 2 2 2 3" xfId="11901"/>
    <cellStyle name="Calculation 17 2 2 2 3 2" xfId="23985"/>
    <cellStyle name="Calculation 17 2 2 2 3 2 2" xfId="45171"/>
    <cellStyle name="Calculation 17 2 2 2 3 3" xfId="34567"/>
    <cellStyle name="Calculation 17 2 2 2 4" xfId="18872"/>
    <cellStyle name="Calculation 17 2 2 2 4 2" xfId="40059"/>
    <cellStyle name="Calculation 17 2 2 2 5" xfId="29278"/>
    <cellStyle name="Calculation 17 2 2 2_Table 2A-1_EFT (Annual)" xfId="3686"/>
    <cellStyle name="Calculation 17 2 2 3" xfId="5095"/>
    <cellStyle name="Calculation 17 2 2 3 2" xfId="13355"/>
    <cellStyle name="Calculation 17 2 2 3 2 2" xfId="25361"/>
    <cellStyle name="Calculation 17 2 2 3 2 2 2" xfId="46547"/>
    <cellStyle name="Calculation 17 2 2 3 2 3" xfId="35943"/>
    <cellStyle name="Calculation 17 2 2 3 3" xfId="20248"/>
    <cellStyle name="Calculation 17 2 2 3 3 2" xfId="41435"/>
    <cellStyle name="Calculation 17 2 2 3 4" xfId="30752"/>
    <cellStyle name="Calculation 17 2 2 3_Table 2A-1_EFT (Annual)" xfId="14792"/>
    <cellStyle name="Calculation 17 2 2 4" xfId="10699"/>
    <cellStyle name="Calculation 17 2 2 4 2" xfId="22815"/>
    <cellStyle name="Calculation 17 2 2 4 2 2" xfId="44001"/>
    <cellStyle name="Calculation 17 2 2 4 3" xfId="33397"/>
    <cellStyle name="Calculation 17 2 2 5" xfId="17702"/>
    <cellStyle name="Calculation 17 2 2 5 2" xfId="38889"/>
    <cellStyle name="Calculation 17 2 2 6" xfId="28009"/>
    <cellStyle name="Calculation 17 2 2_Table 2A-1_EFT (Annual)" xfId="3657"/>
    <cellStyle name="Calculation 17 2 3" xfId="1061"/>
    <cellStyle name="Calculation 17 2 3 2" xfId="4622"/>
    <cellStyle name="Calculation 17 2 3 2 2" xfId="12882"/>
    <cellStyle name="Calculation 17 2 3 2 2 2" xfId="24888"/>
    <cellStyle name="Calculation 17 2 3 2 2 2 2" xfId="46074"/>
    <cellStyle name="Calculation 17 2 3 2 2 3" xfId="35470"/>
    <cellStyle name="Calculation 17 2 3 2 3" xfId="19775"/>
    <cellStyle name="Calculation 17 2 3 2 3 2" xfId="40962"/>
    <cellStyle name="Calculation 17 2 3 2 4" xfId="30279"/>
    <cellStyle name="Calculation 17 2 3 2_Table 2A-1_EFT (Annual)" xfId="14791"/>
    <cellStyle name="Calculation 17 2 3 3" xfId="10226"/>
    <cellStyle name="Calculation 17 2 3 3 2" xfId="22342"/>
    <cellStyle name="Calculation 17 2 3 3 2 2" xfId="43528"/>
    <cellStyle name="Calculation 17 2 3 3 3" xfId="32924"/>
    <cellStyle name="Calculation 17 2 3 4" xfId="17229"/>
    <cellStyle name="Calculation 17 2 3 4 2" xfId="38416"/>
    <cellStyle name="Calculation 17 2 3 5" xfId="27536"/>
    <cellStyle name="Calculation 17 2 3_Table 2A-1_EFT (Annual)" xfId="3629"/>
    <cellStyle name="Calculation 17 2 4" xfId="2273"/>
    <cellStyle name="Calculation 17 2 4 2" xfId="5834"/>
    <cellStyle name="Calculation 17 2 4 2 2" xfId="14049"/>
    <cellStyle name="Calculation 17 2 4 2 2 2" xfId="26037"/>
    <cellStyle name="Calculation 17 2 4 2 2 2 2" xfId="47223"/>
    <cellStyle name="Calculation 17 2 4 2 2 3" xfId="36619"/>
    <cellStyle name="Calculation 17 2 4 2 3" xfId="20924"/>
    <cellStyle name="Calculation 17 2 4 2 3 2" xfId="42111"/>
    <cellStyle name="Calculation 17 2 4 2 4" xfId="31491"/>
    <cellStyle name="Calculation 17 2 4 2_Table 2A-1_EFT (Annual)" xfId="14790"/>
    <cellStyle name="Calculation 17 2 4 3" xfId="11393"/>
    <cellStyle name="Calculation 17 2 4 3 2" xfId="23491"/>
    <cellStyle name="Calculation 17 2 4 3 2 2" xfId="44677"/>
    <cellStyle name="Calculation 17 2 4 3 3" xfId="34073"/>
    <cellStyle name="Calculation 17 2 4 4" xfId="18378"/>
    <cellStyle name="Calculation 17 2 4 4 2" xfId="39565"/>
    <cellStyle name="Calculation 17 2 4 5" xfId="28748"/>
    <cellStyle name="Calculation 17 2 4_Table 2A-1_EFT (Annual)" xfId="3646"/>
    <cellStyle name="Calculation 17 2 5" xfId="4127"/>
    <cellStyle name="Calculation 17 2 5 2" xfId="12451"/>
    <cellStyle name="Calculation 17 2 5 2 2" xfId="24473"/>
    <cellStyle name="Calculation 17 2 5 2 2 2" xfId="45659"/>
    <cellStyle name="Calculation 17 2 5 2 3" xfId="35055"/>
    <cellStyle name="Calculation 17 2 5 3" xfId="19360"/>
    <cellStyle name="Calculation 17 2 5 3 2" xfId="40547"/>
    <cellStyle name="Calculation 17 2 5 4" xfId="29815"/>
    <cellStyle name="Calculation 17 2 5_Table 2A-1_EFT (Annual)" xfId="14789"/>
    <cellStyle name="Calculation 17 2 6" xfId="9790"/>
    <cellStyle name="Calculation 17 2 6 2" xfId="21927"/>
    <cellStyle name="Calculation 17 2 6 2 2" xfId="43113"/>
    <cellStyle name="Calculation 17 2 6 3" xfId="32509"/>
    <cellStyle name="Calculation 17 2 7" xfId="16814"/>
    <cellStyle name="Calculation 17 2 7 2" xfId="38001"/>
    <cellStyle name="Calculation 17 2 8" xfId="27072"/>
    <cellStyle name="Calculation 17 2_Table 2A-1_EFT (Annual)" xfId="2913"/>
    <cellStyle name="Calculation 17 3" xfId="395"/>
    <cellStyle name="Calculation 17 3 2" xfId="1378"/>
    <cellStyle name="Calculation 17 3 2 2" xfId="2648"/>
    <cellStyle name="Calculation 17 3 2 2 2" xfId="6209"/>
    <cellStyle name="Calculation 17 3 2 2 2 2" xfId="14403"/>
    <cellStyle name="Calculation 17 3 2 2 2 2 2" xfId="26375"/>
    <cellStyle name="Calculation 17 3 2 2 2 2 2 2" xfId="47561"/>
    <cellStyle name="Calculation 17 3 2 2 2 2 3" xfId="36957"/>
    <cellStyle name="Calculation 17 3 2 2 2 3" xfId="21262"/>
    <cellStyle name="Calculation 17 3 2 2 2 3 2" xfId="42449"/>
    <cellStyle name="Calculation 17 3 2 2 2 4" xfId="31865"/>
    <cellStyle name="Calculation 17 3 2 2 2_Table 2A-1_EFT (Annual)" xfId="14788"/>
    <cellStyle name="Calculation 17 3 2 2 3" xfId="11745"/>
    <cellStyle name="Calculation 17 3 2 2 3 2" xfId="23829"/>
    <cellStyle name="Calculation 17 3 2 2 3 2 2" xfId="45015"/>
    <cellStyle name="Calculation 17 3 2 2 3 3" xfId="34411"/>
    <cellStyle name="Calculation 17 3 2 2 4" xfId="18716"/>
    <cellStyle name="Calculation 17 3 2 2 4 2" xfId="39903"/>
    <cellStyle name="Calculation 17 3 2 2 5" xfId="29122"/>
    <cellStyle name="Calculation 17 3 2 2_Table 2A-1_EFT (Annual)" xfId="3627"/>
    <cellStyle name="Calculation 17 3 2 3" xfId="4939"/>
    <cellStyle name="Calculation 17 3 2 3 2" xfId="13199"/>
    <cellStyle name="Calculation 17 3 2 3 2 2" xfId="25205"/>
    <cellStyle name="Calculation 17 3 2 3 2 2 2" xfId="46391"/>
    <cellStyle name="Calculation 17 3 2 3 2 3" xfId="35787"/>
    <cellStyle name="Calculation 17 3 2 3 3" xfId="20092"/>
    <cellStyle name="Calculation 17 3 2 3 3 2" xfId="41279"/>
    <cellStyle name="Calculation 17 3 2 3 4" xfId="30596"/>
    <cellStyle name="Calculation 17 3 2 3_Table 2A-1_EFT (Annual)" xfId="14787"/>
    <cellStyle name="Calculation 17 3 2 4" xfId="10543"/>
    <cellStyle name="Calculation 17 3 2 4 2" xfId="22659"/>
    <cellStyle name="Calculation 17 3 2 4 2 2" xfId="43845"/>
    <cellStyle name="Calculation 17 3 2 4 3" xfId="33241"/>
    <cellStyle name="Calculation 17 3 2 5" xfId="17546"/>
    <cellStyle name="Calculation 17 3 2 5 2" xfId="38733"/>
    <cellStyle name="Calculation 17 3 2 6" xfId="27853"/>
    <cellStyle name="Calculation 17 3 2_Table 2A-1_EFT (Annual)" xfId="3628"/>
    <cellStyle name="Calculation 17 3 3" xfId="929"/>
    <cellStyle name="Calculation 17 3 3 2" xfId="4490"/>
    <cellStyle name="Calculation 17 3 3 2 2" xfId="12752"/>
    <cellStyle name="Calculation 17 3 3 2 2 2" xfId="24762"/>
    <cellStyle name="Calculation 17 3 3 2 2 2 2" xfId="45948"/>
    <cellStyle name="Calculation 17 3 3 2 2 3" xfId="35344"/>
    <cellStyle name="Calculation 17 3 3 2 3" xfId="19649"/>
    <cellStyle name="Calculation 17 3 3 2 3 2" xfId="40836"/>
    <cellStyle name="Calculation 17 3 3 2 4" xfId="30147"/>
    <cellStyle name="Calculation 17 3 3 2_Table 2A-1_EFT (Annual)" xfId="14786"/>
    <cellStyle name="Calculation 17 3 3 3" xfId="10099"/>
    <cellStyle name="Calculation 17 3 3 3 2" xfId="22216"/>
    <cellStyle name="Calculation 17 3 3 3 2 2" xfId="43402"/>
    <cellStyle name="Calculation 17 3 3 3 3" xfId="32798"/>
    <cellStyle name="Calculation 17 3 3 4" xfId="17103"/>
    <cellStyle name="Calculation 17 3 3 4 2" xfId="38290"/>
    <cellStyle name="Calculation 17 3 3 5" xfId="27404"/>
    <cellStyle name="Calculation 17 3 3_Table 2A-1_EFT (Annual)" xfId="4250"/>
    <cellStyle name="Calculation 17 3 4" xfId="2117"/>
    <cellStyle name="Calculation 17 3 4 2" xfId="5678"/>
    <cellStyle name="Calculation 17 3 4 2 2" xfId="13893"/>
    <cellStyle name="Calculation 17 3 4 2 2 2" xfId="25881"/>
    <cellStyle name="Calculation 17 3 4 2 2 2 2" xfId="47067"/>
    <cellStyle name="Calculation 17 3 4 2 2 3" xfId="36463"/>
    <cellStyle name="Calculation 17 3 4 2 3" xfId="20768"/>
    <cellStyle name="Calculation 17 3 4 2 3 2" xfId="41955"/>
    <cellStyle name="Calculation 17 3 4 2 4" xfId="31335"/>
    <cellStyle name="Calculation 17 3 4 2_Table 2A-1_EFT (Annual)" xfId="14785"/>
    <cellStyle name="Calculation 17 3 4 3" xfId="11237"/>
    <cellStyle name="Calculation 17 3 4 3 2" xfId="23335"/>
    <cellStyle name="Calculation 17 3 4 3 2 2" xfId="44521"/>
    <cellStyle name="Calculation 17 3 4 3 3" xfId="33917"/>
    <cellStyle name="Calculation 17 3 4 4" xfId="18222"/>
    <cellStyle name="Calculation 17 3 4 4 2" xfId="39409"/>
    <cellStyle name="Calculation 17 3 4 5" xfId="28592"/>
    <cellStyle name="Calculation 17 3 4_Table 2A-1_EFT (Annual)" xfId="3857"/>
    <cellStyle name="Calculation 17 3 5" xfId="3965"/>
    <cellStyle name="Calculation 17 3 5 2" xfId="12293"/>
    <cellStyle name="Calculation 17 3 5 2 2" xfId="24317"/>
    <cellStyle name="Calculation 17 3 5 2 2 2" xfId="45503"/>
    <cellStyle name="Calculation 17 3 5 2 3" xfId="34899"/>
    <cellStyle name="Calculation 17 3 5 3" xfId="19204"/>
    <cellStyle name="Calculation 17 3 5 3 2" xfId="40391"/>
    <cellStyle name="Calculation 17 3 5 4" xfId="29653"/>
    <cellStyle name="Calculation 17 3 5_Table 2A-1_EFT (Annual)" xfId="14784"/>
    <cellStyle name="Calculation 17 3 6" xfId="9630"/>
    <cellStyle name="Calculation 17 3 6 2" xfId="21771"/>
    <cellStyle name="Calculation 17 3 6 2 2" xfId="42957"/>
    <cellStyle name="Calculation 17 3 6 3" xfId="32353"/>
    <cellStyle name="Calculation 17 3 7" xfId="16658"/>
    <cellStyle name="Calculation 17 3 7 2" xfId="37845"/>
    <cellStyle name="Calculation 17 3 8" xfId="26910"/>
    <cellStyle name="Calculation 17 3_Table 2A-1_EFT (Annual)" xfId="2914"/>
    <cellStyle name="Calculation 17 4" xfId="1212"/>
    <cellStyle name="Calculation 17 4 2" xfId="2482"/>
    <cellStyle name="Calculation 17 4 2 2" xfId="6043"/>
    <cellStyle name="Calculation 17 4 2 2 2" xfId="14237"/>
    <cellStyle name="Calculation 17 4 2 2 2 2" xfId="26209"/>
    <cellStyle name="Calculation 17 4 2 2 2 2 2" xfId="47395"/>
    <cellStyle name="Calculation 17 4 2 2 2 3" xfId="36791"/>
    <cellStyle name="Calculation 17 4 2 2 3" xfId="21096"/>
    <cellStyle name="Calculation 17 4 2 2 3 2" xfId="42283"/>
    <cellStyle name="Calculation 17 4 2 2 4" xfId="31699"/>
    <cellStyle name="Calculation 17 4 2 2_Table 2A-1_EFT (Annual)" xfId="14783"/>
    <cellStyle name="Calculation 17 4 2 3" xfId="11579"/>
    <cellStyle name="Calculation 17 4 2 3 2" xfId="23663"/>
    <cellStyle name="Calculation 17 4 2 3 2 2" xfId="44849"/>
    <cellStyle name="Calculation 17 4 2 3 3" xfId="34245"/>
    <cellStyle name="Calculation 17 4 2 4" xfId="18550"/>
    <cellStyle name="Calculation 17 4 2 4 2" xfId="39737"/>
    <cellStyle name="Calculation 17 4 2 5" xfId="28956"/>
    <cellStyle name="Calculation 17 4 2_Table 2A-1_EFT (Annual)" xfId="4248"/>
    <cellStyle name="Calculation 17 4 3" xfId="4773"/>
    <cellStyle name="Calculation 17 4 3 2" xfId="13033"/>
    <cellStyle name="Calculation 17 4 3 2 2" xfId="25039"/>
    <cellStyle name="Calculation 17 4 3 2 2 2" xfId="46225"/>
    <cellStyle name="Calculation 17 4 3 2 3" xfId="35621"/>
    <cellStyle name="Calculation 17 4 3 3" xfId="19926"/>
    <cellStyle name="Calculation 17 4 3 3 2" xfId="41113"/>
    <cellStyle name="Calculation 17 4 3 4" xfId="30430"/>
    <cellStyle name="Calculation 17 4 3_Table 2A-1_EFT (Annual)" xfId="14782"/>
    <cellStyle name="Calculation 17 4 4" xfId="10377"/>
    <cellStyle name="Calculation 17 4 4 2" xfId="22493"/>
    <cellStyle name="Calculation 17 4 4 2 2" xfId="43679"/>
    <cellStyle name="Calculation 17 4 4 3" xfId="33075"/>
    <cellStyle name="Calculation 17 4 5" xfId="17380"/>
    <cellStyle name="Calculation 17 4 5 2" xfId="38567"/>
    <cellStyle name="Calculation 17 4 6" xfId="27687"/>
    <cellStyle name="Calculation 17 4_Table 2A-1_EFT (Annual)" xfId="3626"/>
    <cellStyle name="Calculation 17 5" xfId="770"/>
    <cellStyle name="Calculation 17 5 2" xfId="4331"/>
    <cellStyle name="Calculation 17 5 2 2" xfId="12611"/>
    <cellStyle name="Calculation 17 5 2 2 2" xfId="24628"/>
    <cellStyle name="Calculation 17 5 2 2 2 2" xfId="45814"/>
    <cellStyle name="Calculation 17 5 2 2 3" xfId="35210"/>
    <cellStyle name="Calculation 17 5 2 3" xfId="19515"/>
    <cellStyle name="Calculation 17 5 2 3 2" xfId="40702"/>
    <cellStyle name="Calculation 17 5 2 4" xfId="29988"/>
    <cellStyle name="Calculation 17 5 2_Table 2A-1_EFT (Annual)" xfId="14781"/>
    <cellStyle name="Calculation 17 5 3" xfId="9959"/>
    <cellStyle name="Calculation 17 5 3 2" xfId="22082"/>
    <cellStyle name="Calculation 17 5 3 2 2" xfId="43268"/>
    <cellStyle name="Calculation 17 5 3 3" xfId="32664"/>
    <cellStyle name="Calculation 17 5 4" xfId="16969"/>
    <cellStyle name="Calculation 17 5 4 2" xfId="38156"/>
    <cellStyle name="Calculation 17 5 5" xfId="27245"/>
    <cellStyle name="Calculation 17 5_Table 2A-1_EFT (Annual)" xfId="3855"/>
    <cellStyle name="Calculation 17 6" xfId="1951"/>
    <cellStyle name="Calculation 17 6 2" xfId="5512"/>
    <cellStyle name="Calculation 17 6 2 2" xfId="13727"/>
    <cellStyle name="Calculation 17 6 2 2 2" xfId="25715"/>
    <cellStyle name="Calculation 17 6 2 2 2 2" xfId="46901"/>
    <cellStyle name="Calculation 17 6 2 2 3" xfId="36297"/>
    <cellStyle name="Calculation 17 6 2 3" xfId="20602"/>
    <cellStyle name="Calculation 17 6 2 3 2" xfId="41789"/>
    <cellStyle name="Calculation 17 6 2 4" xfId="31169"/>
    <cellStyle name="Calculation 17 6 2_Table 2A-1_EFT (Annual)" xfId="14780"/>
    <cellStyle name="Calculation 17 6 3" xfId="11071"/>
    <cellStyle name="Calculation 17 6 3 2" xfId="23169"/>
    <cellStyle name="Calculation 17 6 3 2 2" xfId="44355"/>
    <cellStyle name="Calculation 17 6 3 3" xfId="33751"/>
    <cellStyle name="Calculation 17 6 4" xfId="18056"/>
    <cellStyle name="Calculation 17 6 4 2" xfId="39243"/>
    <cellStyle name="Calculation 17 6 5" xfId="28426"/>
    <cellStyle name="Calculation 17 6_Table 2A-1_EFT (Annual)" xfId="3625"/>
    <cellStyle name="Calculation 17 7" xfId="3753"/>
    <cellStyle name="Calculation 17 7 2" xfId="12121"/>
    <cellStyle name="Calculation 17 7 2 2" xfId="24151"/>
    <cellStyle name="Calculation 17 7 2 2 2" xfId="45337"/>
    <cellStyle name="Calculation 17 7 2 3" xfId="34733"/>
    <cellStyle name="Calculation 17 7 3" xfId="19038"/>
    <cellStyle name="Calculation 17 7 3 2" xfId="40225"/>
    <cellStyle name="Calculation 17 7 4" xfId="29462"/>
    <cellStyle name="Calculation 17 7_Table 2A-1_EFT (Annual)" xfId="14779"/>
    <cellStyle name="Calculation 17 8" xfId="9440"/>
    <cellStyle name="Calculation 17 8 2" xfId="21605"/>
    <cellStyle name="Calculation 17 8 2 2" xfId="42791"/>
    <cellStyle name="Calculation 17 8 3" xfId="32187"/>
    <cellStyle name="Calculation 17 9" xfId="16492"/>
    <cellStyle name="Calculation 17 9 2" xfId="37679"/>
    <cellStyle name="Calculation 17_Table 2A-1_EFT (Annual)" xfId="2912"/>
    <cellStyle name="Calculation 18" xfId="168"/>
    <cellStyle name="Calculation 18 10" xfId="26723"/>
    <cellStyle name="Calculation 18 2" xfId="561"/>
    <cellStyle name="Calculation 18 2 2" xfId="1538"/>
    <cellStyle name="Calculation 18 2 2 2" xfId="2808"/>
    <cellStyle name="Calculation 18 2 2 2 2" xfId="6369"/>
    <cellStyle name="Calculation 18 2 2 2 2 2" xfId="14563"/>
    <cellStyle name="Calculation 18 2 2 2 2 2 2" xfId="26535"/>
    <cellStyle name="Calculation 18 2 2 2 2 2 2 2" xfId="47721"/>
    <cellStyle name="Calculation 18 2 2 2 2 2 3" xfId="37117"/>
    <cellStyle name="Calculation 18 2 2 2 2 3" xfId="21422"/>
    <cellStyle name="Calculation 18 2 2 2 2 3 2" xfId="42609"/>
    <cellStyle name="Calculation 18 2 2 2 2 4" xfId="32025"/>
    <cellStyle name="Calculation 18 2 2 2 2_Table 2A-1_EFT (Annual)" xfId="14778"/>
    <cellStyle name="Calculation 18 2 2 2 3" xfId="11905"/>
    <cellStyle name="Calculation 18 2 2 2 3 2" xfId="23989"/>
    <cellStyle name="Calculation 18 2 2 2 3 2 2" xfId="45175"/>
    <cellStyle name="Calculation 18 2 2 2 3 3" xfId="34571"/>
    <cellStyle name="Calculation 18 2 2 2 4" xfId="18876"/>
    <cellStyle name="Calculation 18 2 2 2 4 2" xfId="40063"/>
    <cellStyle name="Calculation 18 2 2 2 5" xfId="29282"/>
    <cellStyle name="Calculation 18 2 2 2_Table 2A-1_EFT (Annual)" xfId="3854"/>
    <cellStyle name="Calculation 18 2 2 3" xfId="5099"/>
    <cellStyle name="Calculation 18 2 2 3 2" xfId="13359"/>
    <cellStyle name="Calculation 18 2 2 3 2 2" xfId="25365"/>
    <cellStyle name="Calculation 18 2 2 3 2 2 2" xfId="46551"/>
    <cellStyle name="Calculation 18 2 2 3 2 3" xfId="35947"/>
    <cellStyle name="Calculation 18 2 2 3 3" xfId="20252"/>
    <cellStyle name="Calculation 18 2 2 3 3 2" xfId="41439"/>
    <cellStyle name="Calculation 18 2 2 3 4" xfId="30756"/>
    <cellStyle name="Calculation 18 2 2 3_Table 2A-1_EFT (Annual)" xfId="14777"/>
    <cellStyle name="Calculation 18 2 2 4" xfId="10703"/>
    <cellStyle name="Calculation 18 2 2 4 2" xfId="22819"/>
    <cellStyle name="Calculation 18 2 2 4 2 2" xfId="44005"/>
    <cellStyle name="Calculation 18 2 2 4 3" xfId="33401"/>
    <cellStyle name="Calculation 18 2 2 5" xfId="17706"/>
    <cellStyle name="Calculation 18 2 2 5 2" xfId="38893"/>
    <cellStyle name="Calculation 18 2 2 6" xfId="28013"/>
    <cellStyle name="Calculation 18 2 2_Table 2A-1_EFT (Annual)" xfId="4247"/>
    <cellStyle name="Calculation 18 2 3" xfId="1064"/>
    <cellStyle name="Calculation 18 2 3 2" xfId="4625"/>
    <cellStyle name="Calculation 18 2 3 2 2" xfId="12885"/>
    <cellStyle name="Calculation 18 2 3 2 2 2" xfId="24891"/>
    <cellStyle name="Calculation 18 2 3 2 2 2 2" xfId="46077"/>
    <cellStyle name="Calculation 18 2 3 2 2 3" xfId="35473"/>
    <cellStyle name="Calculation 18 2 3 2 3" xfId="19778"/>
    <cellStyle name="Calculation 18 2 3 2 3 2" xfId="40965"/>
    <cellStyle name="Calculation 18 2 3 2 4" xfId="30282"/>
    <cellStyle name="Calculation 18 2 3 2_Table 2A-1_EFT (Annual)" xfId="14776"/>
    <cellStyle name="Calculation 18 2 3 3" xfId="10229"/>
    <cellStyle name="Calculation 18 2 3 3 2" xfId="22345"/>
    <cellStyle name="Calculation 18 2 3 3 2 2" xfId="43531"/>
    <cellStyle name="Calculation 18 2 3 3 3" xfId="32927"/>
    <cellStyle name="Calculation 18 2 3 4" xfId="17232"/>
    <cellStyle name="Calculation 18 2 3 4 2" xfId="38419"/>
    <cellStyle name="Calculation 18 2 3 5" xfId="27539"/>
    <cellStyle name="Calculation 18 2 3_Table 2A-1_EFT (Annual)" xfId="3624"/>
    <cellStyle name="Calculation 18 2 4" xfId="2277"/>
    <cellStyle name="Calculation 18 2 4 2" xfId="5838"/>
    <cellStyle name="Calculation 18 2 4 2 2" xfId="14053"/>
    <cellStyle name="Calculation 18 2 4 2 2 2" xfId="26041"/>
    <cellStyle name="Calculation 18 2 4 2 2 2 2" xfId="47227"/>
    <cellStyle name="Calculation 18 2 4 2 2 3" xfId="36623"/>
    <cellStyle name="Calculation 18 2 4 2 3" xfId="20928"/>
    <cellStyle name="Calculation 18 2 4 2 3 2" xfId="42115"/>
    <cellStyle name="Calculation 18 2 4 2 4" xfId="31495"/>
    <cellStyle name="Calculation 18 2 4 2_Table 2A-1_EFT (Annual)" xfId="14775"/>
    <cellStyle name="Calculation 18 2 4 3" xfId="11397"/>
    <cellStyle name="Calculation 18 2 4 3 2" xfId="23495"/>
    <cellStyle name="Calculation 18 2 4 3 2 2" xfId="44681"/>
    <cellStyle name="Calculation 18 2 4 3 3" xfId="34077"/>
    <cellStyle name="Calculation 18 2 4 4" xfId="18382"/>
    <cellStyle name="Calculation 18 2 4 4 2" xfId="39569"/>
    <cellStyle name="Calculation 18 2 4 5" xfId="28752"/>
    <cellStyle name="Calculation 18 2 4_Table 2A-1_EFT (Annual)" xfId="4246"/>
    <cellStyle name="Calculation 18 2 5" xfId="4131"/>
    <cellStyle name="Calculation 18 2 5 2" xfId="12455"/>
    <cellStyle name="Calculation 18 2 5 2 2" xfId="24477"/>
    <cellStyle name="Calculation 18 2 5 2 2 2" xfId="45663"/>
    <cellStyle name="Calculation 18 2 5 2 3" xfId="35059"/>
    <cellStyle name="Calculation 18 2 5 3" xfId="19364"/>
    <cellStyle name="Calculation 18 2 5 3 2" xfId="40551"/>
    <cellStyle name="Calculation 18 2 5 4" xfId="29819"/>
    <cellStyle name="Calculation 18 2 5_Table 2A-1_EFT (Annual)" xfId="14774"/>
    <cellStyle name="Calculation 18 2 6" xfId="9794"/>
    <cellStyle name="Calculation 18 2 6 2" xfId="21931"/>
    <cellStyle name="Calculation 18 2 6 2 2" xfId="43117"/>
    <cellStyle name="Calculation 18 2 6 3" xfId="32513"/>
    <cellStyle name="Calculation 18 2 7" xfId="16818"/>
    <cellStyle name="Calculation 18 2 7 2" xfId="38005"/>
    <cellStyle name="Calculation 18 2 8" xfId="27076"/>
    <cellStyle name="Calculation 18 2_Table 2A-1_EFT (Annual)" xfId="2916"/>
    <cellStyle name="Calculation 18 3" xfId="399"/>
    <cellStyle name="Calculation 18 3 2" xfId="1382"/>
    <cellStyle name="Calculation 18 3 2 2" xfId="2652"/>
    <cellStyle name="Calculation 18 3 2 2 2" xfId="6213"/>
    <cellStyle name="Calculation 18 3 2 2 2 2" xfId="14407"/>
    <cellStyle name="Calculation 18 3 2 2 2 2 2" xfId="26379"/>
    <cellStyle name="Calculation 18 3 2 2 2 2 2 2" xfId="47565"/>
    <cellStyle name="Calculation 18 3 2 2 2 2 3" xfId="36961"/>
    <cellStyle name="Calculation 18 3 2 2 2 3" xfId="21266"/>
    <cellStyle name="Calculation 18 3 2 2 2 3 2" xfId="42453"/>
    <cellStyle name="Calculation 18 3 2 2 2 4" xfId="31869"/>
    <cellStyle name="Calculation 18 3 2 2 2_Table 2A-1_EFT (Annual)" xfId="14773"/>
    <cellStyle name="Calculation 18 3 2 2 3" xfId="11749"/>
    <cellStyle name="Calculation 18 3 2 2 3 2" xfId="23833"/>
    <cellStyle name="Calculation 18 3 2 2 3 2 2" xfId="45019"/>
    <cellStyle name="Calculation 18 3 2 2 3 3" xfId="34415"/>
    <cellStyle name="Calculation 18 3 2 2 4" xfId="18720"/>
    <cellStyle name="Calculation 18 3 2 2 4 2" xfId="39907"/>
    <cellStyle name="Calculation 18 3 2 2 5" xfId="29126"/>
    <cellStyle name="Calculation 18 3 2 2_Table 2A-1_EFT (Annual)" xfId="3853"/>
    <cellStyle name="Calculation 18 3 2 3" xfId="4943"/>
    <cellStyle name="Calculation 18 3 2 3 2" xfId="13203"/>
    <cellStyle name="Calculation 18 3 2 3 2 2" xfId="25209"/>
    <cellStyle name="Calculation 18 3 2 3 2 2 2" xfId="46395"/>
    <cellStyle name="Calculation 18 3 2 3 2 3" xfId="35791"/>
    <cellStyle name="Calculation 18 3 2 3 3" xfId="20096"/>
    <cellStyle name="Calculation 18 3 2 3 3 2" xfId="41283"/>
    <cellStyle name="Calculation 18 3 2 3 4" xfId="30600"/>
    <cellStyle name="Calculation 18 3 2 3_Table 2A-1_EFT (Annual)" xfId="14772"/>
    <cellStyle name="Calculation 18 3 2 4" xfId="10547"/>
    <cellStyle name="Calculation 18 3 2 4 2" xfId="22663"/>
    <cellStyle name="Calculation 18 3 2 4 2 2" xfId="43849"/>
    <cellStyle name="Calculation 18 3 2 4 3" xfId="33245"/>
    <cellStyle name="Calculation 18 3 2 5" xfId="17550"/>
    <cellStyle name="Calculation 18 3 2 5 2" xfId="38737"/>
    <cellStyle name="Calculation 18 3 2 6" xfId="27857"/>
    <cellStyle name="Calculation 18 3 2_Table 2A-1_EFT (Annual)" xfId="4245"/>
    <cellStyle name="Calculation 18 3 3" xfId="932"/>
    <cellStyle name="Calculation 18 3 3 2" xfId="4493"/>
    <cellStyle name="Calculation 18 3 3 2 2" xfId="12755"/>
    <cellStyle name="Calculation 18 3 3 2 2 2" xfId="24765"/>
    <cellStyle name="Calculation 18 3 3 2 2 2 2" xfId="45951"/>
    <cellStyle name="Calculation 18 3 3 2 2 3" xfId="35347"/>
    <cellStyle name="Calculation 18 3 3 2 3" xfId="19652"/>
    <cellStyle name="Calculation 18 3 3 2 3 2" xfId="40839"/>
    <cellStyle name="Calculation 18 3 3 2 4" xfId="30150"/>
    <cellStyle name="Calculation 18 3 3 2_Table 2A-1_EFT (Annual)" xfId="14771"/>
    <cellStyle name="Calculation 18 3 3 3" xfId="10102"/>
    <cellStyle name="Calculation 18 3 3 3 2" xfId="22219"/>
    <cellStyle name="Calculation 18 3 3 3 2 2" xfId="43405"/>
    <cellStyle name="Calculation 18 3 3 3 3" xfId="32801"/>
    <cellStyle name="Calculation 18 3 3 4" xfId="17106"/>
    <cellStyle name="Calculation 18 3 3 4 2" xfId="38293"/>
    <cellStyle name="Calculation 18 3 3 5" xfId="27407"/>
    <cellStyle name="Calculation 18 3 3_Table 2A-1_EFT (Annual)" xfId="3623"/>
    <cellStyle name="Calculation 18 3 4" xfId="2121"/>
    <cellStyle name="Calculation 18 3 4 2" xfId="5682"/>
    <cellStyle name="Calculation 18 3 4 2 2" xfId="13897"/>
    <cellStyle name="Calculation 18 3 4 2 2 2" xfId="25885"/>
    <cellStyle name="Calculation 18 3 4 2 2 2 2" xfId="47071"/>
    <cellStyle name="Calculation 18 3 4 2 2 3" xfId="36467"/>
    <cellStyle name="Calculation 18 3 4 2 3" xfId="20772"/>
    <cellStyle name="Calculation 18 3 4 2 3 2" xfId="41959"/>
    <cellStyle name="Calculation 18 3 4 2 4" xfId="31339"/>
    <cellStyle name="Calculation 18 3 4 2_Table 2A-1_EFT (Annual)" xfId="14770"/>
    <cellStyle name="Calculation 18 3 4 3" xfId="11241"/>
    <cellStyle name="Calculation 18 3 4 3 2" xfId="23339"/>
    <cellStyle name="Calculation 18 3 4 3 2 2" xfId="44525"/>
    <cellStyle name="Calculation 18 3 4 3 3" xfId="33921"/>
    <cellStyle name="Calculation 18 3 4 4" xfId="18226"/>
    <cellStyle name="Calculation 18 3 4 4 2" xfId="39413"/>
    <cellStyle name="Calculation 18 3 4 5" xfId="28596"/>
    <cellStyle name="Calculation 18 3 4_Table 2A-1_EFT (Annual)" xfId="4244"/>
    <cellStyle name="Calculation 18 3 5" xfId="3969"/>
    <cellStyle name="Calculation 18 3 5 2" xfId="12297"/>
    <cellStyle name="Calculation 18 3 5 2 2" xfId="24321"/>
    <cellStyle name="Calculation 18 3 5 2 2 2" xfId="45507"/>
    <cellStyle name="Calculation 18 3 5 2 3" xfId="34903"/>
    <cellStyle name="Calculation 18 3 5 3" xfId="19208"/>
    <cellStyle name="Calculation 18 3 5 3 2" xfId="40395"/>
    <cellStyle name="Calculation 18 3 5 4" xfId="29657"/>
    <cellStyle name="Calculation 18 3 5_Table 2A-1_EFT (Annual)" xfId="14769"/>
    <cellStyle name="Calculation 18 3 6" xfId="9634"/>
    <cellStyle name="Calculation 18 3 6 2" xfId="21775"/>
    <cellStyle name="Calculation 18 3 6 2 2" xfId="42961"/>
    <cellStyle name="Calculation 18 3 6 3" xfId="32357"/>
    <cellStyle name="Calculation 18 3 7" xfId="16662"/>
    <cellStyle name="Calculation 18 3 7 2" xfId="37849"/>
    <cellStyle name="Calculation 18 3 8" xfId="26914"/>
    <cellStyle name="Calculation 18 3_Table 2A-1_EFT (Annual)" xfId="2917"/>
    <cellStyle name="Calculation 18 4" xfId="1216"/>
    <cellStyle name="Calculation 18 4 2" xfId="2486"/>
    <cellStyle name="Calculation 18 4 2 2" xfId="6047"/>
    <cellStyle name="Calculation 18 4 2 2 2" xfId="14241"/>
    <cellStyle name="Calculation 18 4 2 2 2 2" xfId="26213"/>
    <cellStyle name="Calculation 18 4 2 2 2 2 2" xfId="47399"/>
    <cellStyle name="Calculation 18 4 2 2 2 3" xfId="36795"/>
    <cellStyle name="Calculation 18 4 2 2 3" xfId="21100"/>
    <cellStyle name="Calculation 18 4 2 2 3 2" xfId="42287"/>
    <cellStyle name="Calculation 18 4 2 2 4" xfId="31703"/>
    <cellStyle name="Calculation 18 4 2 2_Table 2A-1_EFT (Annual)" xfId="9892"/>
    <cellStyle name="Calculation 18 4 2 3" xfId="11583"/>
    <cellStyle name="Calculation 18 4 2 3 2" xfId="23667"/>
    <cellStyle name="Calculation 18 4 2 3 2 2" xfId="44853"/>
    <cellStyle name="Calculation 18 4 2 3 3" xfId="34249"/>
    <cellStyle name="Calculation 18 4 2 4" xfId="18554"/>
    <cellStyle name="Calculation 18 4 2 4 2" xfId="39741"/>
    <cellStyle name="Calculation 18 4 2 5" xfId="28960"/>
    <cellStyle name="Calculation 18 4 2_Table 2A-1_EFT (Annual)" xfId="4243"/>
    <cellStyle name="Calculation 18 4 3" xfId="4777"/>
    <cellStyle name="Calculation 18 4 3 2" xfId="13037"/>
    <cellStyle name="Calculation 18 4 3 2 2" xfId="25043"/>
    <cellStyle name="Calculation 18 4 3 2 2 2" xfId="46229"/>
    <cellStyle name="Calculation 18 4 3 2 3" xfId="35625"/>
    <cellStyle name="Calculation 18 4 3 3" xfId="19930"/>
    <cellStyle name="Calculation 18 4 3 3 2" xfId="41117"/>
    <cellStyle name="Calculation 18 4 3 4" xfId="30434"/>
    <cellStyle name="Calculation 18 4 3_Table 2A-1_EFT (Annual)" xfId="9352"/>
    <cellStyle name="Calculation 18 4 4" xfId="10381"/>
    <cellStyle name="Calculation 18 4 4 2" xfId="22497"/>
    <cellStyle name="Calculation 18 4 4 2 2" xfId="43683"/>
    <cellStyle name="Calculation 18 4 4 3" xfId="33079"/>
    <cellStyle name="Calculation 18 4 5" xfId="17384"/>
    <cellStyle name="Calculation 18 4 5 2" xfId="38571"/>
    <cellStyle name="Calculation 18 4 6" xfId="27691"/>
    <cellStyle name="Calculation 18 4_Table 2A-1_EFT (Annual)" xfId="3622"/>
    <cellStyle name="Calculation 18 5" xfId="773"/>
    <cellStyle name="Calculation 18 5 2" xfId="4334"/>
    <cellStyle name="Calculation 18 5 2 2" xfId="12614"/>
    <cellStyle name="Calculation 18 5 2 2 2" xfId="24631"/>
    <cellStyle name="Calculation 18 5 2 2 2 2" xfId="45817"/>
    <cellStyle name="Calculation 18 5 2 2 3" xfId="35213"/>
    <cellStyle name="Calculation 18 5 2 3" xfId="19518"/>
    <cellStyle name="Calculation 18 5 2 3 2" xfId="40705"/>
    <cellStyle name="Calculation 18 5 2 4" xfId="29991"/>
    <cellStyle name="Calculation 18 5 2_Table 2A-1_EFT (Annual)" xfId="14761"/>
    <cellStyle name="Calculation 18 5 3" xfId="9962"/>
    <cellStyle name="Calculation 18 5 3 2" xfId="22085"/>
    <cellStyle name="Calculation 18 5 3 2 2" xfId="43271"/>
    <cellStyle name="Calculation 18 5 3 3" xfId="32667"/>
    <cellStyle name="Calculation 18 5 4" xfId="16972"/>
    <cellStyle name="Calculation 18 5 4 2" xfId="38159"/>
    <cellStyle name="Calculation 18 5 5" xfId="27248"/>
    <cellStyle name="Calculation 18 5_Table 2A-1_EFT (Annual)" xfId="3852"/>
    <cellStyle name="Calculation 18 6" xfId="1955"/>
    <cellStyle name="Calculation 18 6 2" xfId="5516"/>
    <cellStyle name="Calculation 18 6 2 2" xfId="13731"/>
    <cellStyle name="Calculation 18 6 2 2 2" xfId="25719"/>
    <cellStyle name="Calculation 18 6 2 2 2 2" xfId="46905"/>
    <cellStyle name="Calculation 18 6 2 2 3" xfId="36301"/>
    <cellStyle name="Calculation 18 6 2 3" xfId="20606"/>
    <cellStyle name="Calculation 18 6 2 3 2" xfId="41793"/>
    <cellStyle name="Calculation 18 6 2 4" xfId="31173"/>
    <cellStyle name="Calculation 18 6 2_Table 2A-1_EFT (Annual)" xfId="13445"/>
    <cellStyle name="Calculation 18 6 3" xfId="11075"/>
    <cellStyle name="Calculation 18 6 3 2" xfId="23173"/>
    <cellStyle name="Calculation 18 6 3 2 2" xfId="44359"/>
    <cellStyle name="Calculation 18 6 3 3" xfId="33755"/>
    <cellStyle name="Calculation 18 6 4" xfId="18060"/>
    <cellStyle name="Calculation 18 6 4 2" xfId="39247"/>
    <cellStyle name="Calculation 18 6 5" xfId="28430"/>
    <cellStyle name="Calculation 18 6_Table 2A-1_EFT (Annual)" xfId="3621"/>
    <cellStyle name="Calculation 18 7" xfId="3757"/>
    <cellStyle name="Calculation 18 7 2" xfId="12125"/>
    <cellStyle name="Calculation 18 7 2 2" xfId="24155"/>
    <cellStyle name="Calculation 18 7 2 2 2" xfId="45341"/>
    <cellStyle name="Calculation 18 7 2 3" xfId="34737"/>
    <cellStyle name="Calculation 18 7 3" xfId="19042"/>
    <cellStyle name="Calculation 18 7 3 2" xfId="40229"/>
    <cellStyle name="Calculation 18 7 4" xfId="29466"/>
    <cellStyle name="Calculation 18 7_Table 2A-1_EFT (Annual)" xfId="14768"/>
    <cellStyle name="Calculation 18 8" xfId="9444"/>
    <cellStyle name="Calculation 18 8 2" xfId="21609"/>
    <cellStyle name="Calculation 18 8 2 2" xfId="42795"/>
    <cellStyle name="Calculation 18 8 3" xfId="32191"/>
    <cellStyle name="Calculation 18 9" xfId="16496"/>
    <cellStyle name="Calculation 18 9 2" xfId="37683"/>
    <cellStyle name="Calculation 18_Table 2A-1_EFT (Annual)" xfId="2915"/>
    <cellStyle name="Calculation 19" xfId="177"/>
    <cellStyle name="Calculation 19 10" xfId="26732"/>
    <cellStyle name="Calculation 19 2" xfId="570"/>
    <cellStyle name="Calculation 19 2 2" xfId="1547"/>
    <cellStyle name="Calculation 19 2 2 2" xfId="2817"/>
    <cellStyle name="Calculation 19 2 2 2 2" xfId="6378"/>
    <cellStyle name="Calculation 19 2 2 2 2 2" xfId="14572"/>
    <cellStyle name="Calculation 19 2 2 2 2 2 2" xfId="26544"/>
    <cellStyle name="Calculation 19 2 2 2 2 2 2 2" xfId="47730"/>
    <cellStyle name="Calculation 19 2 2 2 2 2 3" xfId="37126"/>
    <cellStyle name="Calculation 19 2 2 2 2 3" xfId="21431"/>
    <cellStyle name="Calculation 19 2 2 2 2 3 2" xfId="42618"/>
    <cellStyle name="Calculation 19 2 2 2 2 4" xfId="32034"/>
    <cellStyle name="Calculation 19 2 2 2 2_Table 2A-1_EFT (Annual)" xfId="14765"/>
    <cellStyle name="Calculation 19 2 2 2 3" xfId="11914"/>
    <cellStyle name="Calculation 19 2 2 2 3 2" xfId="23998"/>
    <cellStyle name="Calculation 19 2 2 2 3 2 2" xfId="45184"/>
    <cellStyle name="Calculation 19 2 2 2 3 3" xfId="34580"/>
    <cellStyle name="Calculation 19 2 2 2 4" xfId="18885"/>
    <cellStyle name="Calculation 19 2 2 2 4 2" xfId="40072"/>
    <cellStyle name="Calculation 19 2 2 2 5" xfId="29291"/>
    <cellStyle name="Calculation 19 2 2 2_Table 2A-1_EFT (Annual)" xfId="3851"/>
    <cellStyle name="Calculation 19 2 2 3" xfId="5108"/>
    <cellStyle name="Calculation 19 2 2 3 2" xfId="13368"/>
    <cellStyle name="Calculation 19 2 2 3 2 2" xfId="25374"/>
    <cellStyle name="Calculation 19 2 2 3 2 2 2" xfId="46560"/>
    <cellStyle name="Calculation 19 2 2 3 2 3" xfId="35956"/>
    <cellStyle name="Calculation 19 2 2 3 3" xfId="20261"/>
    <cellStyle name="Calculation 19 2 2 3 3 2" xfId="41448"/>
    <cellStyle name="Calculation 19 2 2 3 4" xfId="30765"/>
    <cellStyle name="Calculation 19 2 2 3_Table 2A-1_EFT (Annual)" xfId="14767"/>
    <cellStyle name="Calculation 19 2 2 4" xfId="10712"/>
    <cellStyle name="Calculation 19 2 2 4 2" xfId="22828"/>
    <cellStyle name="Calculation 19 2 2 4 2 2" xfId="44014"/>
    <cellStyle name="Calculation 19 2 2 4 3" xfId="33410"/>
    <cellStyle name="Calculation 19 2 2 5" xfId="17715"/>
    <cellStyle name="Calculation 19 2 2 5 2" xfId="38902"/>
    <cellStyle name="Calculation 19 2 2 6" xfId="28022"/>
    <cellStyle name="Calculation 19 2 2_Table 2A-1_EFT (Annual)" xfId="4242"/>
    <cellStyle name="Calculation 19 2 3" xfId="1072"/>
    <cellStyle name="Calculation 19 2 3 2" xfId="4633"/>
    <cellStyle name="Calculation 19 2 3 2 2" xfId="12893"/>
    <cellStyle name="Calculation 19 2 3 2 2 2" xfId="24899"/>
    <cellStyle name="Calculation 19 2 3 2 2 2 2" xfId="46085"/>
    <cellStyle name="Calculation 19 2 3 2 2 3" xfId="35481"/>
    <cellStyle name="Calculation 19 2 3 2 3" xfId="19786"/>
    <cellStyle name="Calculation 19 2 3 2 3 2" xfId="40973"/>
    <cellStyle name="Calculation 19 2 3 2 4" xfId="30290"/>
    <cellStyle name="Calculation 19 2 3 2_Table 2A-1_EFT (Annual)" xfId="14766"/>
    <cellStyle name="Calculation 19 2 3 3" xfId="10237"/>
    <cellStyle name="Calculation 19 2 3 3 2" xfId="22353"/>
    <cellStyle name="Calculation 19 2 3 3 2 2" xfId="43539"/>
    <cellStyle name="Calculation 19 2 3 3 3" xfId="32935"/>
    <cellStyle name="Calculation 19 2 3 4" xfId="17240"/>
    <cellStyle name="Calculation 19 2 3 4 2" xfId="38427"/>
    <cellStyle name="Calculation 19 2 3 5" xfId="27547"/>
    <cellStyle name="Calculation 19 2 3_Table 2A-1_EFT (Annual)" xfId="3620"/>
    <cellStyle name="Calculation 19 2 4" xfId="2286"/>
    <cellStyle name="Calculation 19 2 4 2" xfId="5847"/>
    <cellStyle name="Calculation 19 2 4 2 2" xfId="14062"/>
    <cellStyle name="Calculation 19 2 4 2 2 2" xfId="26050"/>
    <cellStyle name="Calculation 19 2 4 2 2 2 2" xfId="47236"/>
    <cellStyle name="Calculation 19 2 4 2 2 3" xfId="36632"/>
    <cellStyle name="Calculation 19 2 4 2 3" xfId="20937"/>
    <cellStyle name="Calculation 19 2 4 2 3 2" xfId="42124"/>
    <cellStyle name="Calculation 19 2 4 2 4" xfId="31504"/>
    <cellStyle name="Calculation 19 2 4 2_Table 2A-1_EFT (Annual)" xfId="14147"/>
    <cellStyle name="Calculation 19 2 4 3" xfId="11406"/>
    <cellStyle name="Calculation 19 2 4 3 2" xfId="23504"/>
    <cellStyle name="Calculation 19 2 4 3 2 2" xfId="44690"/>
    <cellStyle name="Calculation 19 2 4 3 3" xfId="34086"/>
    <cellStyle name="Calculation 19 2 4 4" xfId="18391"/>
    <cellStyle name="Calculation 19 2 4 4 2" xfId="39578"/>
    <cellStyle name="Calculation 19 2 4 5" xfId="28761"/>
    <cellStyle name="Calculation 19 2 4_Table 2A-1_EFT (Annual)" xfId="4241"/>
    <cellStyle name="Calculation 19 2 5" xfId="4140"/>
    <cellStyle name="Calculation 19 2 5 2" xfId="12464"/>
    <cellStyle name="Calculation 19 2 5 2 2" xfId="24486"/>
    <cellStyle name="Calculation 19 2 5 2 2 2" xfId="45672"/>
    <cellStyle name="Calculation 19 2 5 2 3" xfId="35068"/>
    <cellStyle name="Calculation 19 2 5 3" xfId="19373"/>
    <cellStyle name="Calculation 19 2 5 3 2" xfId="40560"/>
    <cellStyle name="Calculation 19 2 5 4" xfId="29828"/>
    <cellStyle name="Calculation 19 2 5_Table 2A-1_EFT (Annual)" xfId="10031"/>
    <cellStyle name="Calculation 19 2 6" xfId="9803"/>
    <cellStyle name="Calculation 19 2 6 2" xfId="21940"/>
    <cellStyle name="Calculation 19 2 6 2 2" xfId="43126"/>
    <cellStyle name="Calculation 19 2 6 3" xfId="32522"/>
    <cellStyle name="Calculation 19 2 7" xfId="16827"/>
    <cellStyle name="Calculation 19 2 7 2" xfId="38014"/>
    <cellStyle name="Calculation 19 2 8" xfId="27085"/>
    <cellStyle name="Calculation 19 2_Table 2A-1_EFT (Annual)" xfId="2919"/>
    <cellStyle name="Calculation 19 3" xfId="408"/>
    <cellStyle name="Calculation 19 3 2" xfId="1391"/>
    <cellStyle name="Calculation 19 3 2 2" xfId="2661"/>
    <cellStyle name="Calculation 19 3 2 2 2" xfId="6222"/>
    <cellStyle name="Calculation 19 3 2 2 2 2" xfId="14416"/>
    <cellStyle name="Calculation 19 3 2 2 2 2 2" xfId="26388"/>
    <cellStyle name="Calculation 19 3 2 2 2 2 2 2" xfId="47574"/>
    <cellStyle name="Calculation 19 3 2 2 2 2 3" xfId="36970"/>
    <cellStyle name="Calculation 19 3 2 2 2 3" xfId="21275"/>
    <cellStyle name="Calculation 19 3 2 2 2 3 2" xfId="42462"/>
    <cellStyle name="Calculation 19 3 2 2 2 4" xfId="31878"/>
    <cellStyle name="Calculation 19 3 2 2 2_Table 2A-1_EFT (Annual)" xfId="13476"/>
    <cellStyle name="Calculation 19 3 2 2 3" xfId="11758"/>
    <cellStyle name="Calculation 19 3 2 2 3 2" xfId="23842"/>
    <cellStyle name="Calculation 19 3 2 2 3 2 2" xfId="45028"/>
    <cellStyle name="Calculation 19 3 2 2 3 3" xfId="34424"/>
    <cellStyle name="Calculation 19 3 2 2 4" xfId="18729"/>
    <cellStyle name="Calculation 19 3 2 2 4 2" xfId="39916"/>
    <cellStyle name="Calculation 19 3 2 2 5" xfId="29135"/>
    <cellStyle name="Calculation 19 3 2 2_Table 2A-1_EFT (Annual)" xfId="3850"/>
    <cellStyle name="Calculation 19 3 2 3" xfId="4952"/>
    <cellStyle name="Calculation 19 3 2 3 2" xfId="13212"/>
    <cellStyle name="Calculation 19 3 2 3 2 2" xfId="25218"/>
    <cellStyle name="Calculation 19 3 2 3 2 2 2" xfId="46404"/>
    <cellStyle name="Calculation 19 3 2 3 2 3" xfId="35800"/>
    <cellStyle name="Calculation 19 3 2 3 3" xfId="20105"/>
    <cellStyle name="Calculation 19 3 2 3 3 2" xfId="41292"/>
    <cellStyle name="Calculation 19 3 2 3 4" xfId="30609"/>
    <cellStyle name="Calculation 19 3 2 3_Table 2A-1_EFT (Annual)" xfId="14764"/>
    <cellStyle name="Calculation 19 3 2 4" xfId="10556"/>
    <cellStyle name="Calculation 19 3 2 4 2" xfId="22672"/>
    <cellStyle name="Calculation 19 3 2 4 2 2" xfId="43858"/>
    <cellStyle name="Calculation 19 3 2 4 3" xfId="33254"/>
    <cellStyle name="Calculation 19 3 2 5" xfId="17559"/>
    <cellStyle name="Calculation 19 3 2 5 2" xfId="38746"/>
    <cellStyle name="Calculation 19 3 2 6" xfId="27866"/>
    <cellStyle name="Calculation 19 3 2_Table 2A-1_EFT (Annual)" xfId="4240"/>
    <cellStyle name="Calculation 19 3 3" xfId="940"/>
    <cellStyle name="Calculation 19 3 3 2" xfId="4501"/>
    <cellStyle name="Calculation 19 3 3 2 2" xfId="12763"/>
    <cellStyle name="Calculation 19 3 3 2 2 2" xfId="24773"/>
    <cellStyle name="Calculation 19 3 3 2 2 2 2" xfId="45959"/>
    <cellStyle name="Calculation 19 3 3 2 2 3" xfId="35355"/>
    <cellStyle name="Calculation 19 3 3 2 3" xfId="19660"/>
    <cellStyle name="Calculation 19 3 3 2 3 2" xfId="40847"/>
    <cellStyle name="Calculation 19 3 3 2 4" xfId="30158"/>
    <cellStyle name="Calculation 19 3 3 2_Table 2A-1_EFT (Annual)" xfId="14143"/>
    <cellStyle name="Calculation 19 3 3 3" xfId="10110"/>
    <cellStyle name="Calculation 19 3 3 3 2" xfId="22227"/>
    <cellStyle name="Calculation 19 3 3 3 2 2" xfId="43413"/>
    <cellStyle name="Calculation 19 3 3 3 3" xfId="32809"/>
    <cellStyle name="Calculation 19 3 3 4" xfId="17114"/>
    <cellStyle name="Calculation 19 3 3 4 2" xfId="38301"/>
    <cellStyle name="Calculation 19 3 3 5" xfId="27415"/>
    <cellStyle name="Calculation 19 3 3_Table 2A-1_EFT (Annual)" xfId="3619"/>
    <cellStyle name="Calculation 19 3 4" xfId="2130"/>
    <cellStyle name="Calculation 19 3 4 2" xfId="5691"/>
    <cellStyle name="Calculation 19 3 4 2 2" xfId="13906"/>
    <cellStyle name="Calculation 19 3 4 2 2 2" xfId="25894"/>
    <cellStyle name="Calculation 19 3 4 2 2 2 2" xfId="47080"/>
    <cellStyle name="Calculation 19 3 4 2 2 3" xfId="36476"/>
    <cellStyle name="Calculation 19 3 4 2 3" xfId="20781"/>
    <cellStyle name="Calculation 19 3 4 2 3 2" xfId="41968"/>
    <cellStyle name="Calculation 19 3 4 2 4" xfId="31348"/>
    <cellStyle name="Calculation 19 3 4 2_Table 2A-1_EFT (Annual)" xfId="14762"/>
    <cellStyle name="Calculation 19 3 4 3" xfId="11250"/>
    <cellStyle name="Calculation 19 3 4 3 2" xfId="23348"/>
    <cellStyle name="Calculation 19 3 4 3 2 2" xfId="44534"/>
    <cellStyle name="Calculation 19 3 4 3 3" xfId="33930"/>
    <cellStyle name="Calculation 19 3 4 4" xfId="18235"/>
    <cellStyle name="Calculation 19 3 4 4 2" xfId="39422"/>
    <cellStyle name="Calculation 19 3 4 5" xfId="28605"/>
    <cellStyle name="Calculation 19 3 4_Table 2A-1_EFT (Annual)" xfId="4239"/>
    <cellStyle name="Calculation 19 3 5" xfId="3978"/>
    <cellStyle name="Calculation 19 3 5 2" xfId="12306"/>
    <cellStyle name="Calculation 19 3 5 2 2" xfId="24330"/>
    <cellStyle name="Calculation 19 3 5 2 2 2" xfId="45516"/>
    <cellStyle name="Calculation 19 3 5 2 3" xfId="34912"/>
    <cellStyle name="Calculation 19 3 5 3" xfId="19217"/>
    <cellStyle name="Calculation 19 3 5 3 2" xfId="40404"/>
    <cellStyle name="Calculation 19 3 5 4" xfId="29666"/>
    <cellStyle name="Calculation 19 3 5_Table 2A-1_EFT (Annual)" xfId="14763"/>
    <cellStyle name="Calculation 19 3 6" xfId="9643"/>
    <cellStyle name="Calculation 19 3 6 2" xfId="21784"/>
    <cellStyle name="Calculation 19 3 6 2 2" xfId="42970"/>
    <cellStyle name="Calculation 19 3 6 3" xfId="32366"/>
    <cellStyle name="Calculation 19 3 7" xfId="16671"/>
    <cellStyle name="Calculation 19 3 7 2" xfId="37858"/>
    <cellStyle name="Calculation 19 3 8" xfId="26923"/>
    <cellStyle name="Calculation 19 3_Table 2A-1_EFT (Annual)" xfId="2920"/>
    <cellStyle name="Calculation 19 4" xfId="1225"/>
    <cellStyle name="Calculation 19 4 2" xfId="2495"/>
    <cellStyle name="Calculation 19 4 2 2" xfId="6056"/>
    <cellStyle name="Calculation 19 4 2 2 2" xfId="14250"/>
    <cellStyle name="Calculation 19 4 2 2 2 2" xfId="26222"/>
    <cellStyle name="Calculation 19 4 2 2 2 2 2" xfId="47408"/>
    <cellStyle name="Calculation 19 4 2 2 2 3" xfId="36804"/>
    <cellStyle name="Calculation 19 4 2 2 3" xfId="21109"/>
    <cellStyle name="Calculation 19 4 2 2 3 2" xfId="42296"/>
    <cellStyle name="Calculation 19 4 2 2 4" xfId="31712"/>
    <cellStyle name="Calculation 19 4 2 2_Table 2A-1_EFT (Annual)" xfId="12797"/>
    <cellStyle name="Calculation 19 4 2 3" xfId="11592"/>
    <cellStyle name="Calculation 19 4 2 3 2" xfId="23676"/>
    <cellStyle name="Calculation 19 4 2 3 2 2" xfId="44862"/>
    <cellStyle name="Calculation 19 4 2 3 3" xfId="34258"/>
    <cellStyle name="Calculation 19 4 2 4" xfId="18563"/>
    <cellStyle name="Calculation 19 4 2 4 2" xfId="39750"/>
    <cellStyle name="Calculation 19 4 2 5" xfId="28969"/>
    <cellStyle name="Calculation 19 4 2_Table 2A-1_EFT (Annual)" xfId="4238"/>
    <cellStyle name="Calculation 19 4 3" xfId="4786"/>
    <cellStyle name="Calculation 19 4 3 2" xfId="13046"/>
    <cellStyle name="Calculation 19 4 3 2 2" xfId="25052"/>
    <cellStyle name="Calculation 19 4 3 2 2 2" xfId="46238"/>
    <cellStyle name="Calculation 19 4 3 2 3" xfId="35634"/>
    <cellStyle name="Calculation 19 4 3 3" xfId="19939"/>
    <cellStyle name="Calculation 19 4 3 3 2" xfId="41126"/>
    <cellStyle name="Calculation 19 4 3 4" xfId="30443"/>
    <cellStyle name="Calculation 19 4 3_Table 2A-1_EFT (Annual)" xfId="14153"/>
    <cellStyle name="Calculation 19 4 4" xfId="10390"/>
    <cellStyle name="Calculation 19 4 4 2" xfId="22506"/>
    <cellStyle name="Calculation 19 4 4 2 2" xfId="43692"/>
    <cellStyle name="Calculation 19 4 4 3" xfId="33088"/>
    <cellStyle name="Calculation 19 4 5" xfId="17393"/>
    <cellStyle name="Calculation 19 4 5 2" xfId="38580"/>
    <cellStyle name="Calculation 19 4 6" xfId="27700"/>
    <cellStyle name="Calculation 19 4_Table 2A-1_EFT (Annual)" xfId="3618"/>
    <cellStyle name="Calculation 19 5" xfId="781"/>
    <cellStyle name="Calculation 19 5 2" xfId="4342"/>
    <cellStyle name="Calculation 19 5 2 2" xfId="12622"/>
    <cellStyle name="Calculation 19 5 2 2 2" xfId="24639"/>
    <cellStyle name="Calculation 19 5 2 2 2 2" xfId="45825"/>
    <cellStyle name="Calculation 19 5 2 2 3" xfId="35221"/>
    <cellStyle name="Calculation 19 5 2 3" xfId="19526"/>
    <cellStyle name="Calculation 19 5 2 3 2" xfId="40713"/>
    <cellStyle name="Calculation 19 5 2 4" xfId="29999"/>
    <cellStyle name="Calculation 19 5 2_Table 2A-1_EFT (Annual)" xfId="9685"/>
    <cellStyle name="Calculation 19 5 3" xfId="9970"/>
    <cellStyle name="Calculation 19 5 3 2" xfId="22093"/>
    <cellStyle name="Calculation 19 5 3 2 2" xfId="43279"/>
    <cellStyle name="Calculation 19 5 3 3" xfId="32675"/>
    <cellStyle name="Calculation 19 5 4" xfId="16980"/>
    <cellStyle name="Calculation 19 5 4 2" xfId="38167"/>
    <cellStyle name="Calculation 19 5 5" xfId="27256"/>
    <cellStyle name="Calculation 19 5_Table 2A-1_EFT (Annual)" xfId="3849"/>
    <cellStyle name="Calculation 19 6" xfId="1964"/>
    <cellStyle name="Calculation 19 6 2" xfId="5525"/>
    <cellStyle name="Calculation 19 6 2 2" xfId="13740"/>
    <cellStyle name="Calculation 19 6 2 2 2" xfId="25728"/>
    <cellStyle name="Calculation 19 6 2 2 2 2" xfId="46914"/>
    <cellStyle name="Calculation 19 6 2 2 3" xfId="36310"/>
    <cellStyle name="Calculation 19 6 2 3" xfId="20615"/>
    <cellStyle name="Calculation 19 6 2 3 2" xfId="41802"/>
    <cellStyle name="Calculation 19 6 2 4" xfId="31182"/>
    <cellStyle name="Calculation 19 6 2_Table 2A-1_EFT (Annual)" xfId="14760"/>
    <cellStyle name="Calculation 19 6 3" xfId="11084"/>
    <cellStyle name="Calculation 19 6 3 2" xfId="23182"/>
    <cellStyle name="Calculation 19 6 3 2 2" xfId="44368"/>
    <cellStyle name="Calculation 19 6 3 3" xfId="33764"/>
    <cellStyle name="Calculation 19 6 4" xfId="18069"/>
    <cellStyle name="Calculation 19 6 4 2" xfId="39256"/>
    <cellStyle name="Calculation 19 6 5" xfId="28439"/>
    <cellStyle name="Calculation 19 6_Table 2A-1_EFT (Annual)" xfId="3617"/>
    <cellStyle name="Calculation 19 7" xfId="3766"/>
    <cellStyle name="Calculation 19 7 2" xfId="12134"/>
    <cellStyle name="Calculation 19 7 2 2" xfId="24164"/>
    <cellStyle name="Calculation 19 7 2 2 2" xfId="45350"/>
    <cellStyle name="Calculation 19 7 2 3" xfId="34746"/>
    <cellStyle name="Calculation 19 7 3" xfId="19051"/>
    <cellStyle name="Calculation 19 7 3 2" xfId="40238"/>
    <cellStyle name="Calculation 19 7 4" xfId="29475"/>
    <cellStyle name="Calculation 19 7_Table 2A-1_EFT (Annual)" xfId="9351"/>
    <cellStyle name="Calculation 19 8" xfId="9453"/>
    <cellStyle name="Calculation 19 8 2" xfId="21618"/>
    <cellStyle name="Calculation 19 8 2 2" xfId="42804"/>
    <cellStyle name="Calculation 19 8 3" xfId="32200"/>
    <cellStyle name="Calculation 19 9" xfId="16505"/>
    <cellStyle name="Calculation 19 9 2" xfId="37692"/>
    <cellStyle name="Calculation 19_Table 2A-1_EFT (Annual)" xfId="2918"/>
    <cellStyle name="Calculation 2" xfId="93"/>
    <cellStyle name="Calculation 2 10" xfId="21517"/>
    <cellStyle name="Calculation 2 10 2" xfId="42704"/>
    <cellStyle name="Calculation 2 11" xfId="26649"/>
    <cellStyle name="Calculation 2 2" xfId="492"/>
    <cellStyle name="Calculation 2 2 2" xfId="1469"/>
    <cellStyle name="Calculation 2 2 2 2" xfId="2739"/>
    <cellStyle name="Calculation 2 2 2 2 2" xfId="6300"/>
    <cellStyle name="Calculation 2 2 2 2 2 2" xfId="14494"/>
    <cellStyle name="Calculation 2 2 2 2 2 2 2" xfId="26466"/>
    <cellStyle name="Calculation 2 2 2 2 2 2 2 2" xfId="47652"/>
    <cellStyle name="Calculation 2 2 2 2 2 2 3" xfId="37048"/>
    <cellStyle name="Calculation 2 2 2 2 2 3" xfId="21353"/>
    <cellStyle name="Calculation 2 2 2 2 2 3 2" xfId="42540"/>
    <cellStyle name="Calculation 2 2 2 2 2 4" xfId="31956"/>
    <cellStyle name="Calculation 2 2 2 2 2_Table 2A-1_EFT (Annual)" xfId="14759"/>
    <cellStyle name="Calculation 2 2 2 2 3" xfId="11836"/>
    <cellStyle name="Calculation 2 2 2 2 3 2" xfId="23920"/>
    <cellStyle name="Calculation 2 2 2 2 3 2 2" xfId="45106"/>
    <cellStyle name="Calculation 2 2 2 2 3 3" xfId="34502"/>
    <cellStyle name="Calculation 2 2 2 2 4" xfId="18807"/>
    <cellStyle name="Calculation 2 2 2 2 4 2" xfId="39994"/>
    <cellStyle name="Calculation 2 2 2 2 5" xfId="29213"/>
    <cellStyle name="Calculation 2 2 2 2_Table 2A-1_EFT (Annual)" xfId="3848"/>
    <cellStyle name="Calculation 2 2 2 3" xfId="5030"/>
    <cellStyle name="Calculation 2 2 2 3 2" xfId="13290"/>
    <cellStyle name="Calculation 2 2 2 3 2 2" xfId="25296"/>
    <cellStyle name="Calculation 2 2 2 3 2 2 2" xfId="46482"/>
    <cellStyle name="Calculation 2 2 2 3 2 3" xfId="35878"/>
    <cellStyle name="Calculation 2 2 2 3 3" xfId="20183"/>
    <cellStyle name="Calculation 2 2 2 3 3 2" xfId="41370"/>
    <cellStyle name="Calculation 2 2 2 3 4" xfId="30687"/>
    <cellStyle name="Calculation 2 2 2 3_Table 2A-1_EFT (Annual)" xfId="14758"/>
    <cellStyle name="Calculation 2 2 2 4" xfId="10634"/>
    <cellStyle name="Calculation 2 2 2 4 2" xfId="22750"/>
    <cellStyle name="Calculation 2 2 2 4 2 2" xfId="43936"/>
    <cellStyle name="Calculation 2 2 2 4 3" xfId="33332"/>
    <cellStyle name="Calculation 2 2 2 5" xfId="17637"/>
    <cellStyle name="Calculation 2 2 2 5 2" xfId="38824"/>
    <cellStyle name="Calculation 2 2 2 6" xfId="27944"/>
    <cellStyle name="Calculation 2 2 2_Table 2A-1_EFT (Annual)" xfId="4237"/>
    <cellStyle name="Calculation 2 2 3" xfId="1008"/>
    <cellStyle name="Calculation 2 2 3 2" xfId="4569"/>
    <cellStyle name="Calculation 2 2 3 2 2" xfId="12829"/>
    <cellStyle name="Calculation 2 2 3 2 2 2" xfId="24835"/>
    <cellStyle name="Calculation 2 2 3 2 2 2 2" xfId="46021"/>
    <cellStyle name="Calculation 2 2 3 2 2 3" xfId="35417"/>
    <cellStyle name="Calculation 2 2 3 2 3" xfId="19722"/>
    <cellStyle name="Calculation 2 2 3 2 3 2" xfId="40909"/>
    <cellStyle name="Calculation 2 2 3 2 4" xfId="30226"/>
    <cellStyle name="Calculation 2 2 3 2_Table 2A-1_EFT (Annual)" xfId="14757"/>
    <cellStyle name="Calculation 2 2 3 3" xfId="10173"/>
    <cellStyle name="Calculation 2 2 3 3 2" xfId="22289"/>
    <cellStyle name="Calculation 2 2 3 3 2 2" xfId="43475"/>
    <cellStyle name="Calculation 2 2 3 3 3" xfId="32871"/>
    <cellStyle name="Calculation 2 2 3 4" xfId="17176"/>
    <cellStyle name="Calculation 2 2 3 4 2" xfId="38363"/>
    <cellStyle name="Calculation 2 2 3 5" xfId="27483"/>
    <cellStyle name="Calculation 2 2 3_Table 2A-1_EFT (Annual)" xfId="3616"/>
    <cellStyle name="Calculation 2 2 4" xfId="2208"/>
    <cellStyle name="Calculation 2 2 4 2" xfId="5769"/>
    <cellStyle name="Calculation 2 2 4 2 2" xfId="13984"/>
    <cellStyle name="Calculation 2 2 4 2 2 2" xfId="25972"/>
    <cellStyle name="Calculation 2 2 4 2 2 2 2" xfId="47158"/>
    <cellStyle name="Calculation 2 2 4 2 2 3" xfId="36554"/>
    <cellStyle name="Calculation 2 2 4 2 3" xfId="20859"/>
    <cellStyle name="Calculation 2 2 4 2 3 2" xfId="42046"/>
    <cellStyle name="Calculation 2 2 4 2 4" xfId="31426"/>
    <cellStyle name="Calculation 2 2 4 2_Table 2A-1_EFT (Annual)" xfId="14756"/>
    <cellStyle name="Calculation 2 2 4 3" xfId="11328"/>
    <cellStyle name="Calculation 2 2 4 3 2" xfId="23426"/>
    <cellStyle name="Calculation 2 2 4 3 2 2" xfId="44612"/>
    <cellStyle name="Calculation 2 2 4 3 3" xfId="34008"/>
    <cellStyle name="Calculation 2 2 4 4" xfId="18313"/>
    <cellStyle name="Calculation 2 2 4 4 2" xfId="39500"/>
    <cellStyle name="Calculation 2 2 4 5" xfId="28683"/>
    <cellStyle name="Calculation 2 2 4_Table 2A-1_EFT (Annual)" xfId="4236"/>
    <cellStyle name="Calculation 2 2 5" xfId="4062"/>
    <cellStyle name="Calculation 2 2 5 2" xfId="12386"/>
    <cellStyle name="Calculation 2 2 5 2 2" xfId="24408"/>
    <cellStyle name="Calculation 2 2 5 2 2 2" xfId="45594"/>
    <cellStyle name="Calculation 2 2 5 2 3" xfId="34990"/>
    <cellStyle name="Calculation 2 2 5 3" xfId="19295"/>
    <cellStyle name="Calculation 2 2 5 3 2" xfId="40482"/>
    <cellStyle name="Calculation 2 2 5 4" xfId="29750"/>
    <cellStyle name="Calculation 2 2 5_Table 2A-1_EFT (Annual)" xfId="14755"/>
    <cellStyle name="Calculation 2 2 6" xfId="9725"/>
    <cellStyle name="Calculation 2 2 6 2" xfId="21862"/>
    <cellStyle name="Calculation 2 2 6 2 2" xfId="43048"/>
    <cellStyle name="Calculation 2 2 6 3" xfId="32444"/>
    <cellStyle name="Calculation 2 2 7" xfId="16749"/>
    <cellStyle name="Calculation 2 2 7 2" xfId="37936"/>
    <cellStyle name="Calculation 2 2 8" xfId="27007"/>
    <cellStyle name="Calculation 2 2_Table 2A-1_EFT (Annual)" xfId="2922"/>
    <cellStyle name="Calculation 2 3" xfId="325"/>
    <cellStyle name="Calculation 2 3 2" xfId="1313"/>
    <cellStyle name="Calculation 2 3 2 2" xfId="2583"/>
    <cellStyle name="Calculation 2 3 2 2 2" xfId="6144"/>
    <cellStyle name="Calculation 2 3 2 2 2 2" xfId="14338"/>
    <cellStyle name="Calculation 2 3 2 2 2 2 2" xfId="26310"/>
    <cellStyle name="Calculation 2 3 2 2 2 2 2 2" xfId="47496"/>
    <cellStyle name="Calculation 2 3 2 2 2 2 3" xfId="36892"/>
    <cellStyle name="Calculation 2 3 2 2 2 3" xfId="21197"/>
    <cellStyle name="Calculation 2 3 2 2 2 3 2" xfId="42384"/>
    <cellStyle name="Calculation 2 3 2 2 2 4" xfId="31800"/>
    <cellStyle name="Calculation 2 3 2 2 2_Table 2A-1_EFT (Annual)" xfId="14754"/>
    <cellStyle name="Calculation 2 3 2 2 3" xfId="11680"/>
    <cellStyle name="Calculation 2 3 2 2 3 2" xfId="23764"/>
    <cellStyle name="Calculation 2 3 2 2 3 2 2" xfId="44950"/>
    <cellStyle name="Calculation 2 3 2 2 3 3" xfId="34346"/>
    <cellStyle name="Calculation 2 3 2 2 4" xfId="18651"/>
    <cellStyle name="Calculation 2 3 2 2 4 2" xfId="39838"/>
    <cellStyle name="Calculation 2 3 2 2 5" xfId="29057"/>
    <cellStyle name="Calculation 2 3 2 2_Table 2A-1_EFT (Annual)" xfId="3847"/>
    <cellStyle name="Calculation 2 3 2 3" xfId="4874"/>
    <cellStyle name="Calculation 2 3 2 3 2" xfId="13134"/>
    <cellStyle name="Calculation 2 3 2 3 2 2" xfId="25140"/>
    <cellStyle name="Calculation 2 3 2 3 2 2 2" xfId="46326"/>
    <cellStyle name="Calculation 2 3 2 3 2 3" xfId="35722"/>
    <cellStyle name="Calculation 2 3 2 3 3" xfId="20027"/>
    <cellStyle name="Calculation 2 3 2 3 3 2" xfId="41214"/>
    <cellStyle name="Calculation 2 3 2 3 4" xfId="30531"/>
    <cellStyle name="Calculation 2 3 2 3_Table 2A-1_EFT (Annual)" xfId="14753"/>
    <cellStyle name="Calculation 2 3 2 4" xfId="10478"/>
    <cellStyle name="Calculation 2 3 2 4 2" xfId="22594"/>
    <cellStyle name="Calculation 2 3 2 4 2 2" xfId="43780"/>
    <cellStyle name="Calculation 2 3 2 4 3" xfId="33176"/>
    <cellStyle name="Calculation 2 3 2 5" xfId="17481"/>
    <cellStyle name="Calculation 2 3 2 5 2" xfId="38668"/>
    <cellStyle name="Calculation 2 3 2 6" xfId="27788"/>
    <cellStyle name="Calculation 2 3 2_Table 2A-1_EFT (Annual)" xfId="4235"/>
    <cellStyle name="Calculation 2 3 3" xfId="871"/>
    <cellStyle name="Calculation 2 3 3 2" xfId="4432"/>
    <cellStyle name="Calculation 2 3 3 2 2" xfId="12697"/>
    <cellStyle name="Calculation 2 3 3 2 2 2" xfId="24709"/>
    <cellStyle name="Calculation 2 3 3 2 2 2 2" xfId="45895"/>
    <cellStyle name="Calculation 2 3 3 2 2 3" xfId="35291"/>
    <cellStyle name="Calculation 2 3 3 2 3" xfId="19596"/>
    <cellStyle name="Calculation 2 3 3 2 3 2" xfId="40783"/>
    <cellStyle name="Calculation 2 3 3 2 4" xfId="30089"/>
    <cellStyle name="Calculation 2 3 3 2_Table 2A-1_EFT (Annual)" xfId="14752"/>
    <cellStyle name="Calculation 2 3 3 3" xfId="10044"/>
    <cellStyle name="Calculation 2 3 3 3 2" xfId="22163"/>
    <cellStyle name="Calculation 2 3 3 3 2 2" xfId="43349"/>
    <cellStyle name="Calculation 2 3 3 3 3" xfId="32745"/>
    <cellStyle name="Calculation 2 3 3 4" xfId="17050"/>
    <cellStyle name="Calculation 2 3 3 4 2" xfId="38237"/>
    <cellStyle name="Calculation 2 3 3 5" xfId="27346"/>
    <cellStyle name="Calculation 2 3 3_Table 2A-1_EFT (Annual)" xfId="3615"/>
    <cellStyle name="Calculation 2 3 4" xfId="2052"/>
    <cellStyle name="Calculation 2 3 4 2" xfId="5613"/>
    <cellStyle name="Calculation 2 3 4 2 2" xfId="13828"/>
    <cellStyle name="Calculation 2 3 4 2 2 2" xfId="25816"/>
    <cellStyle name="Calculation 2 3 4 2 2 2 2" xfId="47002"/>
    <cellStyle name="Calculation 2 3 4 2 2 3" xfId="36398"/>
    <cellStyle name="Calculation 2 3 4 2 3" xfId="20703"/>
    <cellStyle name="Calculation 2 3 4 2 3 2" xfId="41890"/>
    <cellStyle name="Calculation 2 3 4 2 4" xfId="31270"/>
    <cellStyle name="Calculation 2 3 4 2_Table 2A-1_EFT (Annual)" xfId="14751"/>
    <cellStyle name="Calculation 2 3 4 3" xfId="11172"/>
    <cellStyle name="Calculation 2 3 4 3 2" xfId="23270"/>
    <cellStyle name="Calculation 2 3 4 3 2 2" xfId="44456"/>
    <cellStyle name="Calculation 2 3 4 3 3" xfId="33852"/>
    <cellStyle name="Calculation 2 3 4 4" xfId="18157"/>
    <cellStyle name="Calculation 2 3 4 4 2" xfId="39344"/>
    <cellStyle name="Calculation 2 3 4 5" xfId="28527"/>
    <cellStyle name="Calculation 2 3 4_Table 2A-1_EFT (Annual)" xfId="4234"/>
    <cellStyle name="Calculation 2 3 5" xfId="3895"/>
    <cellStyle name="Calculation 2 3 5 2" xfId="12227"/>
    <cellStyle name="Calculation 2 3 5 2 2" xfId="24252"/>
    <cellStyle name="Calculation 2 3 5 2 2 2" xfId="45438"/>
    <cellStyle name="Calculation 2 3 5 2 3" xfId="34834"/>
    <cellStyle name="Calculation 2 3 5 3" xfId="19139"/>
    <cellStyle name="Calculation 2 3 5 3 2" xfId="40326"/>
    <cellStyle name="Calculation 2 3 5 4" xfId="29583"/>
    <cellStyle name="Calculation 2 3 5_Table 2A-1_EFT (Annual)" xfId="14750"/>
    <cellStyle name="Calculation 2 3 6" xfId="9564"/>
    <cellStyle name="Calculation 2 3 6 2" xfId="21706"/>
    <cellStyle name="Calculation 2 3 6 2 2" xfId="42892"/>
    <cellStyle name="Calculation 2 3 6 3" xfId="32288"/>
    <cellStyle name="Calculation 2 3 7" xfId="16593"/>
    <cellStyle name="Calculation 2 3 7 2" xfId="37780"/>
    <cellStyle name="Calculation 2 3 8" xfId="26840"/>
    <cellStyle name="Calculation 2 3_Table 2A-1_EFT (Annual)" xfId="2923"/>
    <cellStyle name="Calculation 2 4" xfId="1147"/>
    <cellStyle name="Calculation 2 4 2" xfId="2417"/>
    <cellStyle name="Calculation 2 4 2 2" xfId="5978"/>
    <cellStyle name="Calculation 2 4 2 2 2" xfId="14172"/>
    <cellStyle name="Calculation 2 4 2 2 2 2" xfId="26144"/>
    <cellStyle name="Calculation 2 4 2 2 2 2 2" xfId="47330"/>
    <cellStyle name="Calculation 2 4 2 2 2 3" xfId="36726"/>
    <cellStyle name="Calculation 2 4 2 2 3" xfId="21031"/>
    <cellStyle name="Calculation 2 4 2 2 3 2" xfId="42218"/>
    <cellStyle name="Calculation 2 4 2 2 4" xfId="31634"/>
    <cellStyle name="Calculation 2 4 2 2_Table 2A-1_EFT (Annual)" xfId="14749"/>
    <cellStyle name="Calculation 2 4 2 3" xfId="11514"/>
    <cellStyle name="Calculation 2 4 2 3 2" xfId="23598"/>
    <cellStyle name="Calculation 2 4 2 3 2 2" xfId="44784"/>
    <cellStyle name="Calculation 2 4 2 3 3" xfId="34180"/>
    <cellStyle name="Calculation 2 4 2 4" xfId="18485"/>
    <cellStyle name="Calculation 2 4 2 4 2" xfId="39672"/>
    <cellStyle name="Calculation 2 4 2 5" xfId="28891"/>
    <cellStyle name="Calculation 2 4 2_Table 2A-1_EFT (Annual)" xfId="4233"/>
    <cellStyle name="Calculation 2 4 3" xfId="4708"/>
    <cellStyle name="Calculation 2 4 3 2" xfId="12968"/>
    <cellStyle name="Calculation 2 4 3 2 2" xfId="24974"/>
    <cellStyle name="Calculation 2 4 3 2 2 2" xfId="46160"/>
    <cellStyle name="Calculation 2 4 3 2 3" xfId="35556"/>
    <cellStyle name="Calculation 2 4 3 3" xfId="19861"/>
    <cellStyle name="Calculation 2 4 3 3 2" xfId="41048"/>
    <cellStyle name="Calculation 2 4 3 4" xfId="30365"/>
    <cellStyle name="Calculation 2 4 3_Table 2A-1_EFT (Annual)" xfId="14748"/>
    <cellStyle name="Calculation 2 4 4" xfId="10312"/>
    <cellStyle name="Calculation 2 4 4 2" xfId="22428"/>
    <cellStyle name="Calculation 2 4 4 2 2" xfId="43614"/>
    <cellStyle name="Calculation 2 4 4 3" xfId="33010"/>
    <cellStyle name="Calculation 2 4 5" xfId="17315"/>
    <cellStyle name="Calculation 2 4 5 2" xfId="38502"/>
    <cellStyle name="Calculation 2 4 6" xfId="27622"/>
    <cellStyle name="Calculation 2 4_Table 2A-1_EFT (Annual)" xfId="3614"/>
    <cellStyle name="Calculation 2 5" xfId="712"/>
    <cellStyle name="Calculation 2 5 2" xfId="4273"/>
    <cellStyle name="Calculation 2 5 2 2" xfId="12557"/>
    <cellStyle name="Calculation 2 5 2 2 2" xfId="24575"/>
    <cellStyle name="Calculation 2 5 2 2 2 2" xfId="45761"/>
    <cellStyle name="Calculation 2 5 2 2 3" xfId="35157"/>
    <cellStyle name="Calculation 2 5 2 3" xfId="19462"/>
    <cellStyle name="Calculation 2 5 2 3 2" xfId="40649"/>
    <cellStyle name="Calculation 2 5 2 4" xfId="29930"/>
    <cellStyle name="Calculation 2 5 2_Table 2A-1_EFT (Annual)" xfId="14747"/>
    <cellStyle name="Calculation 2 5 3" xfId="9904"/>
    <cellStyle name="Calculation 2 5 3 2" xfId="22029"/>
    <cellStyle name="Calculation 2 5 3 2 2" xfId="43215"/>
    <cellStyle name="Calculation 2 5 3 3" xfId="32611"/>
    <cellStyle name="Calculation 2 5 4" xfId="16916"/>
    <cellStyle name="Calculation 2 5 4 2" xfId="38103"/>
    <cellStyle name="Calculation 2 5 5" xfId="27187"/>
    <cellStyle name="Calculation 2 5_Table 2A-1_EFT (Annual)" xfId="3846"/>
    <cellStyle name="Calculation 2 6" xfId="1944"/>
    <cellStyle name="Calculation 2 6 2" xfId="5505"/>
    <cellStyle name="Calculation 2 6 2 2" xfId="13720"/>
    <cellStyle name="Calculation 2 6 2 2 2" xfId="25708"/>
    <cellStyle name="Calculation 2 6 2 2 2 2" xfId="46894"/>
    <cellStyle name="Calculation 2 6 2 2 3" xfId="36290"/>
    <cellStyle name="Calculation 2 6 2 3" xfId="20595"/>
    <cellStyle name="Calculation 2 6 2 3 2" xfId="41782"/>
    <cellStyle name="Calculation 2 6 2 4" xfId="31162"/>
    <cellStyle name="Calculation 2 6 2_Table 2A-1_EFT (Annual)" xfId="14746"/>
    <cellStyle name="Calculation 2 6 3" xfId="11064"/>
    <cellStyle name="Calculation 2 6 3 2" xfId="23162"/>
    <cellStyle name="Calculation 2 6 3 2 2" xfId="44348"/>
    <cellStyle name="Calculation 2 6 3 3" xfId="33744"/>
    <cellStyle name="Calculation 2 6 4" xfId="18049"/>
    <cellStyle name="Calculation 2 6 4 2" xfId="39236"/>
    <cellStyle name="Calculation 2 6 5" xfId="28419"/>
    <cellStyle name="Calculation 2 6_Table 2A-1_EFT (Annual)" xfId="3613"/>
    <cellStyle name="Calculation 2 7" xfId="3682"/>
    <cellStyle name="Calculation 2 7 2" xfId="12055"/>
    <cellStyle name="Calculation 2 7 2 2" xfId="24086"/>
    <cellStyle name="Calculation 2 7 2 2 2" xfId="45272"/>
    <cellStyle name="Calculation 2 7 2 3" xfId="34668"/>
    <cellStyle name="Calculation 2 7 3" xfId="18973"/>
    <cellStyle name="Calculation 2 7 3 2" xfId="40160"/>
    <cellStyle name="Calculation 2 7 4" xfId="29392"/>
    <cellStyle name="Calculation 2 7_Table 2A-1_EFT (Annual)" xfId="14745"/>
    <cellStyle name="Calculation 2 8" xfId="9372"/>
    <cellStyle name="Calculation 2 8 2" xfId="21540"/>
    <cellStyle name="Calculation 2 8 2 2" xfId="42726"/>
    <cellStyle name="Calculation 2 8 3" xfId="32122"/>
    <cellStyle name="Calculation 2 9" xfId="16427"/>
    <cellStyle name="Calculation 2 9 2" xfId="37614"/>
    <cellStyle name="Calculation 2_Table 2A-1_EFT (Annual)" xfId="2921"/>
    <cellStyle name="Calculation 20" xfId="178"/>
    <cellStyle name="Calculation 20 10" xfId="26733"/>
    <cellStyle name="Calculation 20 2" xfId="571"/>
    <cellStyle name="Calculation 20 2 2" xfId="1548"/>
    <cellStyle name="Calculation 20 2 2 2" xfId="2818"/>
    <cellStyle name="Calculation 20 2 2 2 2" xfId="6379"/>
    <cellStyle name="Calculation 20 2 2 2 2 2" xfId="14573"/>
    <cellStyle name="Calculation 20 2 2 2 2 2 2" xfId="26545"/>
    <cellStyle name="Calculation 20 2 2 2 2 2 2 2" xfId="47731"/>
    <cellStyle name="Calculation 20 2 2 2 2 2 3" xfId="37127"/>
    <cellStyle name="Calculation 20 2 2 2 2 3" xfId="21432"/>
    <cellStyle name="Calculation 20 2 2 2 2 3 2" xfId="42619"/>
    <cellStyle name="Calculation 20 2 2 2 2 4" xfId="32035"/>
    <cellStyle name="Calculation 20 2 2 2 2_Table 2A-1_EFT (Annual)" xfId="14744"/>
    <cellStyle name="Calculation 20 2 2 2 3" xfId="11915"/>
    <cellStyle name="Calculation 20 2 2 2 3 2" xfId="23999"/>
    <cellStyle name="Calculation 20 2 2 2 3 2 2" xfId="45185"/>
    <cellStyle name="Calculation 20 2 2 2 3 3" xfId="34581"/>
    <cellStyle name="Calculation 20 2 2 2 4" xfId="18886"/>
    <cellStyle name="Calculation 20 2 2 2 4 2" xfId="40073"/>
    <cellStyle name="Calculation 20 2 2 2 5" xfId="29292"/>
    <cellStyle name="Calculation 20 2 2 2_Table 2A-1_EFT (Annual)" xfId="3845"/>
    <cellStyle name="Calculation 20 2 2 3" xfId="5109"/>
    <cellStyle name="Calculation 20 2 2 3 2" xfId="13369"/>
    <cellStyle name="Calculation 20 2 2 3 2 2" xfId="25375"/>
    <cellStyle name="Calculation 20 2 2 3 2 2 2" xfId="46561"/>
    <cellStyle name="Calculation 20 2 2 3 2 3" xfId="35957"/>
    <cellStyle name="Calculation 20 2 2 3 3" xfId="20262"/>
    <cellStyle name="Calculation 20 2 2 3 3 2" xfId="41449"/>
    <cellStyle name="Calculation 20 2 2 3 4" xfId="30766"/>
    <cellStyle name="Calculation 20 2 2 3_Table 2A-1_EFT (Annual)" xfId="14743"/>
    <cellStyle name="Calculation 20 2 2 4" xfId="10713"/>
    <cellStyle name="Calculation 20 2 2 4 2" xfId="22829"/>
    <cellStyle name="Calculation 20 2 2 4 2 2" xfId="44015"/>
    <cellStyle name="Calculation 20 2 2 4 3" xfId="33411"/>
    <cellStyle name="Calculation 20 2 2 5" xfId="17716"/>
    <cellStyle name="Calculation 20 2 2 5 2" xfId="38903"/>
    <cellStyle name="Calculation 20 2 2 6" xfId="28023"/>
    <cellStyle name="Calculation 20 2 2_Table 2A-1_EFT (Annual)" xfId="4232"/>
    <cellStyle name="Calculation 20 2 3" xfId="1073"/>
    <cellStyle name="Calculation 20 2 3 2" xfId="4634"/>
    <cellStyle name="Calculation 20 2 3 2 2" xfId="12894"/>
    <cellStyle name="Calculation 20 2 3 2 2 2" xfId="24900"/>
    <cellStyle name="Calculation 20 2 3 2 2 2 2" xfId="46086"/>
    <cellStyle name="Calculation 20 2 3 2 2 3" xfId="35482"/>
    <cellStyle name="Calculation 20 2 3 2 3" xfId="19787"/>
    <cellStyle name="Calculation 20 2 3 2 3 2" xfId="40974"/>
    <cellStyle name="Calculation 20 2 3 2 4" xfId="30291"/>
    <cellStyle name="Calculation 20 2 3 2_Table 2A-1_EFT (Annual)" xfId="14742"/>
    <cellStyle name="Calculation 20 2 3 3" xfId="10238"/>
    <cellStyle name="Calculation 20 2 3 3 2" xfId="22354"/>
    <cellStyle name="Calculation 20 2 3 3 2 2" xfId="43540"/>
    <cellStyle name="Calculation 20 2 3 3 3" xfId="32936"/>
    <cellStyle name="Calculation 20 2 3 4" xfId="17241"/>
    <cellStyle name="Calculation 20 2 3 4 2" xfId="38428"/>
    <cellStyle name="Calculation 20 2 3 5" xfId="27548"/>
    <cellStyle name="Calculation 20 2 3_Table 2A-1_EFT (Annual)" xfId="3612"/>
    <cellStyle name="Calculation 20 2 4" xfId="2287"/>
    <cellStyle name="Calculation 20 2 4 2" xfId="5848"/>
    <cellStyle name="Calculation 20 2 4 2 2" xfId="14063"/>
    <cellStyle name="Calculation 20 2 4 2 2 2" xfId="26051"/>
    <cellStyle name="Calculation 20 2 4 2 2 2 2" xfId="47237"/>
    <cellStyle name="Calculation 20 2 4 2 2 3" xfId="36633"/>
    <cellStyle name="Calculation 20 2 4 2 3" xfId="20938"/>
    <cellStyle name="Calculation 20 2 4 2 3 2" xfId="42125"/>
    <cellStyle name="Calculation 20 2 4 2 4" xfId="31505"/>
    <cellStyle name="Calculation 20 2 4 2_Table 2A-1_EFT (Annual)" xfId="14741"/>
    <cellStyle name="Calculation 20 2 4 3" xfId="11407"/>
    <cellStyle name="Calculation 20 2 4 3 2" xfId="23505"/>
    <cellStyle name="Calculation 20 2 4 3 2 2" xfId="44691"/>
    <cellStyle name="Calculation 20 2 4 3 3" xfId="34087"/>
    <cellStyle name="Calculation 20 2 4 4" xfId="18392"/>
    <cellStyle name="Calculation 20 2 4 4 2" xfId="39579"/>
    <cellStyle name="Calculation 20 2 4 5" xfId="28762"/>
    <cellStyle name="Calculation 20 2 4_Table 2A-1_EFT (Annual)" xfId="4231"/>
    <cellStyle name="Calculation 20 2 5" xfId="4141"/>
    <cellStyle name="Calculation 20 2 5 2" xfId="12465"/>
    <cellStyle name="Calculation 20 2 5 2 2" xfId="24487"/>
    <cellStyle name="Calculation 20 2 5 2 2 2" xfId="45673"/>
    <cellStyle name="Calculation 20 2 5 2 3" xfId="35069"/>
    <cellStyle name="Calculation 20 2 5 3" xfId="19374"/>
    <cellStyle name="Calculation 20 2 5 3 2" xfId="40561"/>
    <cellStyle name="Calculation 20 2 5 4" xfId="29829"/>
    <cellStyle name="Calculation 20 2 5_Table 2A-1_EFT (Annual)" xfId="14740"/>
    <cellStyle name="Calculation 20 2 6" xfId="9804"/>
    <cellStyle name="Calculation 20 2 6 2" xfId="21941"/>
    <cellStyle name="Calculation 20 2 6 2 2" xfId="43127"/>
    <cellStyle name="Calculation 20 2 6 3" xfId="32523"/>
    <cellStyle name="Calculation 20 2 7" xfId="16828"/>
    <cellStyle name="Calculation 20 2 7 2" xfId="38015"/>
    <cellStyle name="Calculation 20 2 8" xfId="27086"/>
    <cellStyle name="Calculation 20 2_Table 2A-1_EFT (Annual)" xfId="2925"/>
    <cellStyle name="Calculation 20 3" xfId="409"/>
    <cellStyle name="Calculation 20 3 2" xfId="1392"/>
    <cellStyle name="Calculation 20 3 2 2" xfId="2662"/>
    <cellStyle name="Calculation 20 3 2 2 2" xfId="6223"/>
    <cellStyle name="Calculation 20 3 2 2 2 2" xfId="14417"/>
    <cellStyle name="Calculation 20 3 2 2 2 2 2" xfId="26389"/>
    <cellStyle name="Calculation 20 3 2 2 2 2 2 2" xfId="47575"/>
    <cellStyle name="Calculation 20 3 2 2 2 2 3" xfId="36971"/>
    <cellStyle name="Calculation 20 3 2 2 2 3" xfId="21276"/>
    <cellStyle name="Calculation 20 3 2 2 2 3 2" xfId="42463"/>
    <cellStyle name="Calculation 20 3 2 2 2 4" xfId="31879"/>
    <cellStyle name="Calculation 20 3 2 2 2_Table 2A-1_EFT (Annual)" xfId="14739"/>
    <cellStyle name="Calculation 20 3 2 2 3" xfId="11759"/>
    <cellStyle name="Calculation 20 3 2 2 3 2" xfId="23843"/>
    <cellStyle name="Calculation 20 3 2 2 3 2 2" xfId="45029"/>
    <cellStyle name="Calculation 20 3 2 2 3 3" xfId="34425"/>
    <cellStyle name="Calculation 20 3 2 2 4" xfId="18730"/>
    <cellStyle name="Calculation 20 3 2 2 4 2" xfId="39917"/>
    <cellStyle name="Calculation 20 3 2 2 5" xfId="29136"/>
    <cellStyle name="Calculation 20 3 2 2_Table 2A-1_EFT (Annual)" xfId="3844"/>
    <cellStyle name="Calculation 20 3 2 3" xfId="4953"/>
    <cellStyle name="Calculation 20 3 2 3 2" xfId="13213"/>
    <cellStyle name="Calculation 20 3 2 3 2 2" xfId="25219"/>
    <cellStyle name="Calculation 20 3 2 3 2 2 2" xfId="46405"/>
    <cellStyle name="Calculation 20 3 2 3 2 3" xfId="35801"/>
    <cellStyle name="Calculation 20 3 2 3 3" xfId="20106"/>
    <cellStyle name="Calculation 20 3 2 3 3 2" xfId="41293"/>
    <cellStyle name="Calculation 20 3 2 3 4" xfId="30610"/>
    <cellStyle name="Calculation 20 3 2 3_Table 2A-1_EFT (Annual)" xfId="14738"/>
    <cellStyle name="Calculation 20 3 2 4" xfId="10557"/>
    <cellStyle name="Calculation 20 3 2 4 2" xfId="22673"/>
    <cellStyle name="Calculation 20 3 2 4 2 2" xfId="43859"/>
    <cellStyle name="Calculation 20 3 2 4 3" xfId="33255"/>
    <cellStyle name="Calculation 20 3 2 5" xfId="17560"/>
    <cellStyle name="Calculation 20 3 2 5 2" xfId="38747"/>
    <cellStyle name="Calculation 20 3 2 6" xfId="27867"/>
    <cellStyle name="Calculation 20 3 2_Table 2A-1_EFT (Annual)" xfId="4230"/>
    <cellStyle name="Calculation 20 3 3" xfId="941"/>
    <cellStyle name="Calculation 20 3 3 2" xfId="4502"/>
    <cellStyle name="Calculation 20 3 3 2 2" xfId="12764"/>
    <cellStyle name="Calculation 20 3 3 2 2 2" xfId="24774"/>
    <cellStyle name="Calculation 20 3 3 2 2 2 2" xfId="45960"/>
    <cellStyle name="Calculation 20 3 3 2 2 3" xfId="35356"/>
    <cellStyle name="Calculation 20 3 3 2 3" xfId="19661"/>
    <cellStyle name="Calculation 20 3 3 2 3 2" xfId="40848"/>
    <cellStyle name="Calculation 20 3 3 2 4" xfId="30159"/>
    <cellStyle name="Calculation 20 3 3 2_Table 2A-1_EFT (Annual)" xfId="14737"/>
    <cellStyle name="Calculation 20 3 3 3" xfId="10111"/>
    <cellStyle name="Calculation 20 3 3 3 2" xfId="22228"/>
    <cellStyle name="Calculation 20 3 3 3 2 2" xfId="43414"/>
    <cellStyle name="Calculation 20 3 3 3 3" xfId="32810"/>
    <cellStyle name="Calculation 20 3 3 4" xfId="17115"/>
    <cellStyle name="Calculation 20 3 3 4 2" xfId="38302"/>
    <cellStyle name="Calculation 20 3 3 5" xfId="27416"/>
    <cellStyle name="Calculation 20 3 3_Table 2A-1_EFT (Annual)" xfId="3611"/>
    <cellStyle name="Calculation 20 3 4" xfId="2131"/>
    <cellStyle name="Calculation 20 3 4 2" xfId="5692"/>
    <cellStyle name="Calculation 20 3 4 2 2" xfId="13907"/>
    <cellStyle name="Calculation 20 3 4 2 2 2" xfId="25895"/>
    <cellStyle name="Calculation 20 3 4 2 2 2 2" xfId="47081"/>
    <cellStyle name="Calculation 20 3 4 2 2 3" xfId="36477"/>
    <cellStyle name="Calculation 20 3 4 2 3" xfId="20782"/>
    <cellStyle name="Calculation 20 3 4 2 3 2" xfId="41969"/>
    <cellStyle name="Calculation 20 3 4 2 4" xfId="31349"/>
    <cellStyle name="Calculation 20 3 4 2_Table 2A-1_EFT (Annual)" xfId="14736"/>
    <cellStyle name="Calculation 20 3 4 3" xfId="11251"/>
    <cellStyle name="Calculation 20 3 4 3 2" xfId="23349"/>
    <cellStyle name="Calculation 20 3 4 3 2 2" xfId="44535"/>
    <cellStyle name="Calculation 20 3 4 3 3" xfId="33931"/>
    <cellStyle name="Calculation 20 3 4 4" xfId="18236"/>
    <cellStyle name="Calculation 20 3 4 4 2" xfId="39423"/>
    <cellStyle name="Calculation 20 3 4 5" xfId="28606"/>
    <cellStyle name="Calculation 20 3 4_Table 2A-1_EFT (Annual)" xfId="4229"/>
    <cellStyle name="Calculation 20 3 5" xfId="3979"/>
    <cellStyle name="Calculation 20 3 5 2" xfId="12307"/>
    <cellStyle name="Calculation 20 3 5 2 2" xfId="24331"/>
    <cellStyle name="Calculation 20 3 5 2 2 2" xfId="45517"/>
    <cellStyle name="Calculation 20 3 5 2 3" xfId="34913"/>
    <cellStyle name="Calculation 20 3 5 3" xfId="19218"/>
    <cellStyle name="Calculation 20 3 5 3 2" xfId="40405"/>
    <cellStyle name="Calculation 20 3 5 4" xfId="29667"/>
    <cellStyle name="Calculation 20 3 5_Table 2A-1_EFT (Annual)" xfId="14734"/>
    <cellStyle name="Calculation 20 3 6" xfId="9644"/>
    <cellStyle name="Calculation 20 3 6 2" xfId="21785"/>
    <cellStyle name="Calculation 20 3 6 2 2" xfId="42971"/>
    <cellStyle name="Calculation 20 3 6 3" xfId="32367"/>
    <cellStyle name="Calculation 20 3 7" xfId="16672"/>
    <cellStyle name="Calculation 20 3 7 2" xfId="37859"/>
    <cellStyle name="Calculation 20 3 8" xfId="26924"/>
    <cellStyle name="Calculation 20 3_Table 2A-1_EFT (Annual)" xfId="2926"/>
    <cellStyle name="Calculation 20 4" xfId="1226"/>
    <cellStyle name="Calculation 20 4 2" xfId="2496"/>
    <cellStyle name="Calculation 20 4 2 2" xfId="6057"/>
    <cellStyle name="Calculation 20 4 2 2 2" xfId="14251"/>
    <cellStyle name="Calculation 20 4 2 2 2 2" xfId="26223"/>
    <cellStyle name="Calculation 20 4 2 2 2 2 2" xfId="47409"/>
    <cellStyle name="Calculation 20 4 2 2 2 3" xfId="36805"/>
    <cellStyle name="Calculation 20 4 2 2 3" xfId="21110"/>
    <cellStyle name="Calculation 20 4 2 2 3 2" xfId="42297"/>
    <cellStyle name="Calculation 20 4 2 2 4" xfId="31713"/>
    <cellStyle name="Calculation 20 4 2 2_Table 2A-1_EFT (Annual)" xfId="14735"/>
    <cellStyle name="Calculation 20 4 2 3" xfId="11593"/>
    <cellStyle name="Calculation 20 4 2 3 2" xfId="23677"/>
    <cellStyle name="Calculation 20 4 2 3 2 2" xfId="44863"/>
    <cellStyle name="Calculation 20 4 2 3 3" xfId="34259"/>
    <cellStyle name="Calculation 20 4 2 4" xfId="18564"/>
    <cellStyle name="Calculation 20 4 2 4 2" xfId="39751"/>
    <cellStyle name="Calculation 20 4 2 5" xfId="28970"/>
    <cellStyle name="Calculation 20 4 2_Table 2A-1_EFT (Annual)" xfId="4228"/>
    <cellStyle name="Calculation 20 4 3" xfId="4787"/>
    <cellStyle name="Calculation 20 4 3 2" xfId="13047"/>
    <cellStyle name="Calculation 20 4 3 2 2" xfId="25053"/>
    <cellStyle name="Calculation 20 4 3 2 2 2" xfId="46239"/>
    <cellStyle name="Calculation 20 4 3 2 3" xfId="35635"/>
    <cellStyle name="Calculation 20 4 3 3" xfId="19940"/>
    <cellStyle name="Calculation 20 4 3 3 2" xfId="41127"/>
    <cellStyle name="Calculation 20 4 3 4" xfId="30444"/>
    <cellStyle name="Calculation 20 4 3_Table 2A-1_EFT (Annual)" xfId="14733"/>
    <cellStyle name="Calculation 20 4 4" xfId="10391"/>
    <cellStyle name="Calculation 20 4 4 2" xfId="22507"/>
    <cellStyle name="Calculation 20 4 4 2 2" xfId="43693"/>
    <cellStyle name="Calculation 20 4 4 3" xfId="33089"/>
    <cellStyle name="Calculation 20 4 5" xfId="17394"/>
    <cellStyle name="Calculation 20 4 5 2" xfId="38581"/>
    <cellStyle name="Calculation 20 4 6" xfId="27701"/>
    <cellStyle name="Calculation 20 4_Table 2A-1_EFT (Annual)" xfId="3610"/>
    <cellStyle name="Calculation 20 5" xfId="782"/>
    <cellStyle name="Calculation 20 5 2" xfId="4343"/>
    <cellStyle name="Calculation 20 5 2 2" xfId="12623"/>
    <cellStyle name="Calculation 20 5 2 2 2" xfId="24640"/>
    <cellStyle name="Calculation 20 5 2 2 2 2" xfId="45826"/>
    <cellStyle name="Calculation 20 5 2 2 3" xfId="35222"/>
    <cellStyle name="Calculation 20 5 2 3" xfId="19527"/>
    <cellStyle name="Calculation 20 5 2 3 2" xfId="40714"/>
    <cellStyle name="Calculation 20 5 2 4" xfId="30000"/>
    <cellStyle name="Calculation 20 5 2_Table 2A-1_EFT (Annual)" xfId="14732"/>
    <cellStyle name="Calculation 20 5 3" xfId="9971"/>
    <cellStyle name="Calculation 20 5 3 2" xfId="22094"/>
    <cellStyle name="Calculation 20 5 3 2 2" xfId="43280"/>
    <cellStyle name="Calculation 20 5 3 3" xfId="32676"/>
    <cellStyle name="Calculation 20 5 4" xfId="16981"/>
    <cellStyle name="Calculation 20 5 4 2" xfId="38168"/>
    <cellStyle name="Calculation 20 5 5" xfId="27257"/>
    <cellStyle name="Calculation 20 5_Table 2A-1_EFT (Annual)" xfId="3843"/>
    <cellStyle name="Calculation 20 6" xfId="1965"/>
    <cellStyle name="Calculation 20 6 2" xfId="5526"/>
    <cellStyle name="Calculation 20 6 2 2" xfId="13741"/>
    <cellStyle name="Calculation 20 6 2 2 2" xfId="25729"/>
    <cellStyle name="Calculation 20 6 2 2 2 2" xfId="46915"/>
    <cellStyle name="Calculation 20 6 2 2 3" xfId="36311"/>
    <cellStyle name="Calculation 20 6 2 3" xfId="20616"/>
    <cellStyle name="Calculation 20 6 2 3 2" xfId="41803"/>
    <cellStyle name="Calculation 20 6 2 4" xfId="31183"/>
    <cellStyle name="Calculation 20 6 2_Table 2A-1_EFT (Annual)" xfId="14731"/>
    <cellStyle name="Calculation 20 6 3" xfId="11085"/>
    <cellStyle name="Calculation 20 6 3 2" xfId="23183"/>
    <cellStyle name="Calculation 20 6 3 2 2" xfId="44369"/>
    <cellStyle name="Calculation 20 6 3 3" xfId="33765"/>
    <cellStyle name="Calculation 20 6 4" xfId="18070"/>
    <cellStyle name="Calculation 20 6 4 2" xfId="39257"/>
    <cellStyle name="Calculation 20 6 5" xfId="28440"/>
    <cellStyle name="Calculation 20 6_Table 2A-1_EFT (Annual)" xfId="3609"/>
    <cellStyle name="Calculation 20 7" xfId="3767"/>
    <cellStyle name="Calculation 20 7 2" xfId="12135"/>
    <cellStyle name="Calculation 20 7 2 2" xfId="24165"/>
    <cellStyle name="Calculation 20 7 2 2 2" xfId="45351"/>
    <cellStyle name="Calculation 20 7 2 3" xfId="34747"/>
    <cellStyle name="Calculation 20 7 3" xfId="19052"/>
    <cellStyle name="Calculation 20 7 3 2" xfId="40239"/>
    <cellStyle name="Calculation 20 7 4" xfId="29476"/>
    <cellStyle name="Calculation 20 7_Table 2A-1_EFT (Annual)" xfId="14730"/>
    <cellStyle name="Calculation 20 8" xfId="9454"/>
    <cellStyle name="Calculation 20 8 2" xfId="21619"/>
    <cellStyle name="Calculation 20 8 2 2" xfId="42805"/>
    <cellStyle name="Calculation 20 8 3" xfId="32201"/>
    <cellStyle name="Calculation 20 9" xfId="16506"/>
    <cellStyle name="Calculation 20 9 2" xfId="37693"/>
    <cellStyle name="Calculation 20_Table 2A-1_EFT (Annual)" xfId="2924"/>
    <cellStyle name="Calculation 21" xfId="176"/>
    <cellStyle name="Calculation 21 10" xfId="26731"/>
    <cellStyle name="Calculation 21 2" xfId="569"/>
    <cellStyle name="Calculation 21 2 2" xfId="1546"/>
    <cellStyle name="Calculation 21 2 2 2" xfId="2816"/>
    <cellStyle name="Calculation 21 2 2 2 2" xfId="6377"/>
    <cellStyle name="Calculation 21 2 2 2 2 2" xfId="14571"/>
    <cellStyle name="Calculation 21 2 2 2 2 2 2" xfId="26543"/>
    <cellStyle name="Calculation 21 2 2 2 2 2 2 2" xfId="47729"/>
    <cellStyle name="Calculation 21 2 2 2 2 2 3" xfId="37125"/>
    <cellStyle name="Calculation 21 2 2 2 2 3" xfId="21430"/>
    <cellStyle name="Calculation 21 2 2 2 2 3 2" xfId="42617"/>
    <cellStyle name="Calculation 21 2 2 2 2 4" xfId="32033"/>
    <cellStyle name="Calculation 21 2 2 2 2_Table 2A-1_EFT (Annual)" xfId="14729"/>
    <cellStyle name="Calculation 21 2 2 2 3" xfId="11913"/>
    <cellStyle name="Calculation 21 2 2 2 3 2" xfId="23997"/>
    <cellStyle name="Calculation 21 2 2 2 3 2 2" xfId="45183"/>
    <cellStyle name="Calculation 21 2 2 2 3 3" xfId="34579"/>
    <cellStyle name="Calculation 21 2 2 2 4" xfId="18884"/>
    <cellStyle name="Calculation 21 2 2 2 4 2" xfId="40071"/>
    <cellStyle name="Calculation 21 2 2 2 5" xfId="29290"/>
    <cellStyle name="Calculation 21 2 2 2_Table 2A-1_EFT (Annual)" xfId="6496"/>
    <cellStyle name="Calculation 21 2 2 3" xfId="5107"/>
    <cellStyle name="Calculation 21 2 2 3 2" xfId="13367"/>
    <cellStyle name="Calculation 21 2 2 3 2 2" xfId="25373"/>
    <cellStyle name="Calculation 21 2 2 3 2 2 2" xfId="46559"/>
    <cellStyle name="Calculation 21 2 2 3 2 3" xfId="35955"/>
    <cellStyle name="Calculation 21 2 2 3 3" xfId="20260"/>
    <cellStyle name="Calculation 21 2 2 3 3 2" xfId="41447"/>
    <cellStyle name="Calculation 21 2 2 3 4" xfId="30764"/>
    <cellStyle name="Calculation 21 2 2 3_Table 2A-1_EFT (Annual)" xfId="14728"/>
    <cellStyle name="Calculation 21 2 2 4" xfId="10711"/>
    <cellStyle name="Calculation 21 2 2 4 2" xfId="22827"/>
    <cellStyle name="Calculation 21 2 2 4 2 2" xfId="44013"/>
    <cellStyle name="Calculation 21 2 2 4 3" xfId="33409"/>
    <cellStyle name="Calculation 21 2 2 5" xfId="17714"/>
    <cellStyle name="Calculation 21 2 2 5 2" xfId="38901"/>
    <cellStyle name="Calculation 21 2 2 6" xfId="28021"/>
    <cellStyle name="Calculation 21 2 2_Table 2A-1_EFT (Annual)" xfId="6495"/>
    <cellStyle name="Calculation 21 2 3" xfId="1071"/>
    <cellStyle name="Calculation 21 2 3 2" xfId="4632"/>
    <cellStyle name="Calculation 21 2 3 2 2" xfId="12892"/>
    <cellStyle name="Calculation 21 2 3 2 2 2" xfId="24898"/>
    <cellStyle name="Calculation 21 2 3 2 2 2 2" xfId="46084"/>
    <cellStyle name="Calculation 21 2 3 2 2 3" xfId="35480"/>
    <cellStyle name="Calculation 21 2 3 2 3" xfId="19785"/>
    <cellStyle name="Calculation 21 2 3 2 3 2" xfId="40972"/>
    <cellStyle name="Calculation 21 2 3 2 4" xfId="30289"/>
    <cellStyle name="Calculation 21 2 3 2_Table 2A-1_EFT (Annual)" xfId="14727"/>
    <cellStyle name="Calculation 21 2 3 3" xfId="10236"/>
    <cellStyle name="Calculation 21 2 3 3 2" xfId="22352"/>
    <cellStyle name="Calculation 21 2 3 3 2 2" xfId="43538"/>
    <cellStyle name="Calculation 21 2 3 3 3" xfId="32934"/>
    <cellStyle name="Calculation 21 2 3 4" xfId="17239"/>
    <cellStyle name="Calculation 21 2 3 4 2" xfId="38426"/>
    <cellStyle name="Calculation 21 2 3 5" xfId="27546"/>
    <cellStyle name="Calculation 21 2 3_Table 2A-1_EFT (Annual)" xfId="6497"/>
    <cellStyle name="Calculation 21 2 4" xfId="2285"/>
    <cellStyle name="Calculation 21 2 4 2" xfId="5846"/>
    <cellStyle name="Calculation 21 2 4 2 2" xfId="14061"/>
    <cellStyle name="Calculation 21 2 4 2 2 2" xfId="26049"/>
    <cellStyle name="Calculation 21 2 4 2 2 2 2" xfId="47235"/>
    <cellStyle name="Calculation 21 2 4 2 2 3" xfId="36631"/>
    <cellStyle name="Calculation 21 2 4 2 3" xfId="20936"/>
    <cellStyle name="Calculation 21 2 4 2 3 2" xfId="42123"/>
    <cellStyle name="Calculation 21 2 4 2 4" xfId="31503"/>
    <cellStyle name="Calculation 21 2 4 2_Table 2A-1_EFT (Annual)" xfId="14726"/>
    <cellStyle name="Calculation 21 2 4 3" xfId="11405"/>
    <cellStyle name="Calculation 21 2 4 3 2" xfId="23503"/>
    <cellStyle name="Calculation 21 2 4 3 2 2" xfId="44689"/>
    <cellStyle name="Calculation 21 2 4 3 3" xfId="34085"/>
    <cellStyle name="Calculation 21 2 4 4" xfId="18390"/>
    <cellStyle name="Calculation 21 2 4 4 2" xfId="39577"/>
    <cellStyle name="Calculation 21 2 4 5" xfId="28760"/>
    <cellStyle name="Calculation 21 2 4_Table 2A-1_EFT (Annual)" xfId="6498"/>
    <cellStyle name="Calculation 21 2 5" xfId="4139"/>
    <cellStyle name="Calculation 21 2 5 2" xfId="12463"/>
    <cellStyle name="Calculation 21 2 5 2 2" xfId="24485"/>
    <cellStyle name="Calculation 21 2 5 2 2 2" xfId="45671"/>
    <cellStyle name="Calculation 21 2 5 2 3" xfId="35067"/>
    <cellStyle name="Calculation 21 2 5 3" xfId="19372"/>
    <cellStyle name="Calculation 21 2 5 3 2" xfId="40559"/>
    <cellStyle name="Calculation 21 2 5 4" xfId="29827"/>
    <cellStyle name="Calculation 21 2 5_Table 2A-1_EFT (Annual)" xfId="14725"/>
    <cellStyle name="Calculation 21 2 6" xfId="9802"/>
    <cellStyle name="Calculation 21 2 6 2" xfId="21939"/>
    <cellStyle name="Calculation 21 2 6 2 2" xfId="43125"/>
    <cellStyle name="Calculation 21 2 6 3" xfId="32521"/>
    <cellStyle name="Calculation 21 2 7" xfId="16826"/>
    <cellStyle name="Calculation 21 2 7 2" xfId="38013"/>
    <cellStyle name="Calculation 21 2 8" xfId="27084"/>
    <cellStyle name="Calculation 21 2_Table 2A-1_EFT (Annual)" xfId="2928"/>
    <cellStyle name="Calculation 21 3" xfId="407"/>
    <cellStyle name="Calculation 21 3 2" xfId="1390"/>
    <cellStyle name="Calculation 21 3 2 2" xfId="2660"/>
    <cellStyle name="Calculation 21 3 2 2 2" xfId="6221"/>
    <cellStyle name="Calculation 21 3 2 2 2 2" xfId="14415"/>
    <cellStyle name="Calculation 21 3 2 2 2 2 2" xfId="26387"/>
    <cellStyle name="Calculation 21 3 2 2 2 2 2 2" xfId="47573"/>
    <cellStyle name="Calculation 21 3 2 2 2 2 3" xfId="36969"/>
    <cellStyle name="Calculation 21 3 2 2 2 3" xfId="21274"/>
    <cellStyle name="Calculation 21 3 2 2 2 3 2" xfId="42461"/>
    <cellStyle name="Calculation 21 3 2 2 2 4" xfId="31877"/>
    <cellStyle name="Calculation 21 3 2 2 2_Table 2A-1_EFT (Annual)" xfId="14724"/>
    <cellStyle name="Calculation 21 3 2 2 3" xfId="11757"/>
    <cellStyle name="Calculation 21 3 2 2 3 2" xfId="23841"/>
    <cellStyle name="Calculation 21 3 2 2 3 2 2" xfId="45027"/>
    <cellStyle name="Calculation 21 3 2 2 3 3" xfId="34423"/>
    <cellStyle name="Calculation 21 3 2 2 4" xfId="18728"/>
    <cellStyle name="Calculation 21 3 2 2 4 2" xfId="39915"/>
    <cellStyle name="Calculation 21 3 2 2 5" xfId="29134"/>
    <cellStyle name="Calculation 21 3 2 2_Table 2A-1_EFT (Annual)" xfId="6500"/>
    <cellStyle name="Calculation 21 3 2 3" xfId="4951"/>
    <cellStyle name="Calculation 21 3 2 3 2" xfId="13211"/>
    <cellStyle name="Calculation 21 3 2 3 2 2" xfId="25217"/>
    <cellStyle name="Calculation 21 3 2 3 2 2 2" xfId="46403"/>
    <cellStyle name="Calculation 21 3 2 3 2 3" xfId="35799"/>
    <cellStyle name="Calculation 21 3 2 3 3" xfId="20104"/>
    <cellStyle name="Calculation 21 3 2 3 3 2" xfId="41291"/>
    <cellStyle name="Calculation 21 3 2 3 4" xfId="30608"/>
    <cellStyle name="Calculation 21 3 2 3_Table 2A-1_EFT (Annual)" xfId="14723"/>
    <cellStyle name="Calculation 21 3 2 4" xfId="10555"/>
    <cellStyle name="Calculation 21 3 2 4 2" xfId="22671"/>
    <cellStyle name="Calculation 21 3 2 4 2 2" xfId="43857"/>
    <cellStyle name="Calculation 21 3 2 4 3" xfId="33253"/>
    <cellStyle name="Calculation 21 3 2 5" xfId="17558"/>
    <cellStyle name="Calculation 21 3 2 5 2" xfId="38745"/>
    <cellStyle name="Calculation 21 3 2 6" xfId="27865"/>
    <cellStyle name="Calculation 21 3 2_Table 2A-1_EFT (Annual)" xfId="6499"/>
    <cellStyle name="Calculation 21 3 3" xfId="939"/>
    <cellStyle name="Calculation 21 3 3 2" xfId="4500"/>
    <cellStyle name="Calculation 21 3 3 2 2" xfId="12762"/>
    <cellStyle name="Calculation 21 3 3 2 2 2" xfId="24772"/>
    <cellStyle name="Calculation 21 3 3 2 2 2 2" xfId="45958"/>
    <cellStyle name="Calculation 21 3 3 2 2 3" xfId="35354"/>
    <cellStyle name="Calculation 21 3 3 2 3" xfId="19659"/>
    <cellStyle name="Calculation 21 3 3 2 3 2" xfId="40846"/>
    <cellStyle name="Calculation 21 3 3 2 4" xfId="30157"/>
    <cellStyle name="Calculation 21 3 3 2_Table 2A-1_EFT (Annual)" xfId="14722"/>
    <cellStyle name="Calculation 21 3 3 3" xfId="10109"/>
    <cellStyle name="Calculation 21 3 3 3 2" xfId="22226"/>
    <cellStyle name="Calculation 21 3 3 3 2 2" xfId="43412"/>
    <cellStyle name="Calculation 21 3 3 3 3" xfId="32808"/>
    <cellStyle name="Calculation 21 3 3 4" xfId="17113"/>
    <cellStyle name="Calculation 21 3 3 4 2" xfId="38300"/>
    <cellStyle name="Calculation 21 3 3 5" xfId="27414"/>
    <cellStyle name="Calculation 21 3 3_Table 2A-1_EFT (Annual)" xfId="6501"/>
    <cellStyle name="Calculation 21 3 4" xfId="2129"/>
    <cellStyle name="Calculation 21 3 4 2" xfId="5690"/>
    <cellStyle name="Calculation 21 3 4 2 2" xfId="13905"/>
    <cellStyle name="Calculation 21 3 4 2 2 2" xfId="25893"/>
    <cellStyle name="Calculation 21 3 4 2 2 2 2" xfId="47079"/>
    <cellStyle name="Calculation 21 3 4 2 2 3" xfId="36475"/>
    <cellStyle name="Calculation 21 3 4 2 3" xfId="20780"/>
    <cellStyle name="Calculation 21 3 4 2 3 2" xfId="41967"/>
    <cellStyle name="Calculation 21 3 4 2 4" xfId="31347"/>
    <cellStyle name="Calculation 21 3 4 2_Table 2A-1_EFT (Annual)" xfId="14721"/>
    <cellStyle name="Calculation 21 3 4 3" xfId="11249"/>
    <cellStyle name="Calculation 21 3 4 3 2" xfId="23347"/>
    <cellStyle name="Calculation 21 3 4 3 2 2" xfId="44533"/>
    <cellStyle name="Calculation 21 3 4 3 3" xfId="33929"/>
    <cellStyle name="Calculation 21 3 4 4" xfId="18234"/>
    <cellStyle name="Calculation 21 3 4 4 2" xfId="39421"/>
    <cellStyle name="Calculation 21 3 4 5" xfId="28604"/>
    <cellStyle name="Calculation 21 3 4_Table 2A-1_EFT (Annual)" xfId="6502"/>
    <cellStyle name="Calculation 21 3 5" xfId="3977"/>
    <cellStyle name="Calculation 21 3 5 2" xfId="12305"/>
    <cellStyle name="Calculation 21 3 5 2 2" xfId="24329"/>
    <cellStyle name="Calculation 21 3 5 2 2 2" xfId="45515"/>
    <cellStyle name="Calculation 21 3 5 2 3" xfId="34911"/>
    <cellStyle name="Calculation 21 3 5 3" xfId="19216"/>
    <cellStyle name="Calculation 21 3 5 3 2" xfId="40403"/>
    <cellStyle name="Calculation 21 3 5 4" xfId="29665"/>
    <cellStyle name="Calculation 21 3 5_Table 2A-1_EFT (Annual)" xfId="14720"/>
    <cellStyle name="Calculation 21 3 6" xfId="9642"/>
    <cellStyle name="Calculation 21 3 6 2" xfId="21783"/>
    <cellStyle name="Calculation 21 3 6 2 2" xfId="42969"/>
    <cellStyle name="Calculation 21 3 6 3" xfId="32365"/>
    <cellStyle name="Calculation 21 3 7" xfId="16670"/>
    <cellStyle name="Calculation 21 3 7 2" xfId="37857"/>
    <cellStyle name="Calculation 21 3 8" xfId="26922"/>
    <cellStyle name="Calculation 21 3_Table 2A-1_EFT (Annual)" xfId="2929"/>
    <cellStyle name="Calculation 21 4" xfId="1224"/>
    <cellStyle name="Calculation 21 4 2" xfId="2494"/>
    <cellStyle name="Calculation 21 4 2 2" xfId="6055"/>
    <cellStyle name="Calculation 21 4 2 2 2" xfId="14249"/>
    <cellStyle name="Calculation 21 4 2 2 2 2" xfId="26221"/>
    <cellStyle name="Calculation 21 4 2 2 2 2 2" xfId="47407"/>
    <cellStyle name="Calculation 21 4 2 2 2 3" xfId="36803"/>
    <cellStyle name="Calculation 21 4 2 2 3" xfId="21108"/>
    <cellStyle name="Calculation 21 4 2 2 3 2" xfId="42295"/>
    <cellStyle name="Calculation 21 4 2 2 4" xfId="31711"/>
    <cellStyle name="Calculation 21 4 2 2_Table 2A-1_EFT (Annual)" xfId="14719"/>
    <cellStyle name="Calculation 21 4 2 3" xfId="11591"/>
    <cellStyle name="Calculation 21 4 2 3 2" xfId="23675"/>
    <cellStyle name="Calculation 21 4 2 3 2 2" xfId="44861"/>
    <cellStyle name="Calculation 21 4 2 3 3" xfId="34257"/>
    <cellStyle name="Calculation 21 4 2 4" xfId="18562"/>
    <cellStyle name="Calculation 21 4 2 4 2" xfId="39749"/>
    <cellStyle name="Calculation 21 4 2 5" xfId="28968"/>
    <cellStyle name="Calculation 21 4 2_Table 2A-1_EFT (Annual)" xfId="6504"/>
    <cellStyle name="Calculation 21 4 3" xfId="4785"/>
    <cellStyle name="Calculation 21 4 3 2" xfId="13045"/>
    <cellStyle name="Calculation 21 4 3 2 2" xfId="25051"/>
    <cellStyle name="Calculation 21 4 3 2 2 2" xfId="46237"/>
    <cellStyle name="Calculation 21 4 3 2 3" xfId="35633"/>
    <cellStyle name="Calculation 21 4 3 3" xfId="19938"/>
    <cellStyle name="Calculation 21 4 3 3 2" xfId="41125"/>
    <cellStyle name="Calculation 21 4 3 4" xfId="30442"/>
    <cellStyle name="Calculation 21 4 3_Table 2A-1_EFT (Annual)" xfId="14718"/>
    <cellStyle name="Calculation 21 4 4" xfId="10389"/>
    <cellStyle name="Calculation 21 4 4 2" xfId="22505"/>
    <cellStyle name="Calculation 21 4 4 2 2" xfId="43691"/>
    <cellStyle name="Calculation 21 4 4 3" xfId="33087"/>
    <cellStyle name="Calculation 21 4 5" xfId="17392"/>
    <cellStyle name="Calculation 21 4 5 2" xfId="38579"/>
    <cellStyle name="Calculation 21 4 6" xfId="27699"/>
    <cellStyle name="Calculation 21 4_Table 2A-1_EFT (Annual)" xfId="6503"/>
    <cellStyle name="Calculation 21 5" xfId="780"/>
    <cellStyle name="Calculation 21 5 2" xfId="4341"/>
    <cellStyle name="Calculation 21 5 2 2" xfId="12621"/>
    <cellStyle name="Calculation 21 5 2 2 2" xfId="24638"/>
    <cellStyle name="Calculation 21 5 2 2 2 2" xfId="45824"/>
    <cellStyle name="Calculation 21 5 2 2 3" xfId="35220"/>
    <cellStyle name="Calculation 21 5 2 3" xfId="19525"/>
    <cellStyle name="Calculation 21 5 2 3 2" xfId="40712"/>
    <cellStyle name="Calculation 21 5 2 4" xfId="29998"/>
    <cellStyle name="Calculation 21 5 2_Table 2A-1_EFT (Annual)" xfId="14717"/>
    <cellStyle name="Calculation 21 5 3" xfId="9969"/>
    <cellStyle name="Calculation 21 5 3 2" xfId="22092"/>
    <cellStyle name="Calculation 21 5 3 2 2" xfId="43278"/>
    <cellStyle name="Calculation 21 5 3 3" xfId="32674"/>
    <cellStyle name="Calculation 21 5 4" xfId="16979"/>
    <cellStyle name="Calculation 21 5 4 2" xfId="38166"/>
    <cellStyle name="Calculation 21 5 5" xfId="27255"/>
    <cellStyle name="Calculation 21 5_Table 2A-1_EFT (Annual)" xfId="6505"/>
    <cellStyle name="Calculation 21 6" xfId="1963"/>
    <cellStyle name="Calculation 21 6 2" xfId="5524"/>
    <cellStyle name="Calculation 21 6 2 2" xfId="13739"/>
    <cellStyle name="Calculation 21 6 2 2 2" xfId="25727"/>
    <cellStyle name="Calculation 21 6 2 2 2 2" xfId="46913"/>
    <cellStyle name="Calculation 21 6 2 2 3" xfId="36309"/>
    <cellStyle name="Calculation 21 6 2 3" xfId="20614"/>
    <cellStyle name="Calculation 21 6 2 3 2" xfId="41801"/>
    <cellStyle name="Calculation 21 6 2 4" xfId="31181"/>
    <cellStyle name="Calculation 21 6 2_Table 2A-1_EFT (Annual)" xfId="14716"/>
    <cellStyle name="Calculation 21 6 3" xfId="11083"/>
    <cellStyle name="Calculation 21 6 3 2" xfId="23181"/>
    <cellStyle name="Calculation 21 6 3 2 2" xfId="44367"/>
    <cellStyle name="Calculation 21 6 3 3" xfId="33763"/>
    <cellStyle name="Calculation 21 6 4" xfId="18068"/>
    <cellStyle name="Calculation 21 6 4 2" xfId="39255"/>
    <cellStyle name="Calculation 21 6 5" xfId="28438"/>
    <cellStyle name="Calculation 21 6_Table 2A-1_EFT (Annual)" xfId="6506"/>
    <cellStyle name="Calculation 21 7" xfId="3765"/>
    <cellStyle name="Calculation 21 7 2" xfId="12133"/>
    <cellStyle name="Calculation 21 7 2 2" xfId="24163"/>
    <cellStyle name="Calculation 21 7 2 2 2" xfId="45349"/>
    <cellStyle name="Calculation 21 7 2 3" xfId="34745"/>
    <cellStyle name="Calculation 21 7 3" xfId="19050"/>
    <cellStyle name="Calculation 21 7 3 2" xfId="40237"/>
    <cellStyle name="Calculation 21 7 4" xfId="29474"/>
    <cellStyle name="Calculation 21 7_Table 2A-1_EFT (Annual)" xfId="14715"/>
    <cellStyle name="Calculation 21 8" xfId="9452"/>
    <cellStyle name="Calculation 21 8 2" xfId="21617"/>
    <cellStyle name="Calculation 21 8 2 2" xfId="42803"/>
    <cellStyle name="Calculation 21 8 3" xfId="32199"/>
    <cellStyle name="Calculation 21 9" xfId="16504"/>
    <cellStyle name="Calculation 21 9 2" xfId="37691"/>
    <cellStyle name="Calculation 21_Table 2A-1_EFT (Annual)" xfId="2927"/>
    <cellStyle name="Calculation 22" xfId="210"/>
    <cellStyle name="Calculation 22 10" xfId="26765"/>
    <cellStyle name="Calculation 22 2" xfId="603"/>
    <cellStyle name="Calculation 22 2 2" xfId="1580"/>
    <cellStyle name="Calculation 22 2 2 2" xfId="2850"/>
    <cellStyle name="Calculation 22 2 2 2 2" xfId="6411"/>
    <cellStyle name="Calculation 22 2 2 2 2 2" xfId="14605"/>
    <cellStyle name="Calculation 22 2 2 2 2 2 2" xfId="26577"/>
    <cellStyle name="Calculation 22 2 2 2 2 2 2 2" xfId="47763"/>
    <cellStyle name="Calculation 22 2 2 2 2 2 3" xfId="37159"/>
    <cellStyle name="Calculation 22 2 2 2 2 3" xfId="21464"/>
    <cellStyle name="Calculation 22 2 2 2 2 3 2" xfId="42651"/>
    <cellStyle name="Calculation 22 2 2 2 2 4" xfId="32067"/>
    <cellStyle name="Calculation 22 2 2 2 2_Table 2A-1_EFT (Annual)" xfId="14714"/>
    <cellStyle name="Calculation 22 2 2 2 3" xfId="11947"/>
    <cellStyle name="Calculation 22 2 2 2 3 2" xfId="24031"/>
    <cellStyle name="Calculation 22 2 2 2 3 2 2" xfId="45217"/>
    <cellStyle name="Calculation 22 2 2 2 3 3" xfId="34613"/>
    <cellStyle name="Calculation 22 2 2 2 4" xfId="18918"/>
    <cellStyle name="Calculation 22 2 2 2 4 2" xfId="40105"/>
    <cellStyle name="Calculation 22 2 2 2 5" xfId="29324"/>
    <cellStyle name="Calculation 22 2 2 2_Table 2A-1_EFT (Annual)" xfId="6508"/>
    <cellStyle name="Calculation 22 2 2 3" xfId="5141"/>
    <cellStyle name="Calculation 22 2 2 3 2" xfId="13401"/>
    <cellStyle name="Calculation 22 2 2 3 2 2" xfId="25407"/>
    <cellStyle name="Calculation 22 2 2 3 2 2 2" xfId="46593"/>
    <cellStyle name="Calculation 22 2 2 3 2 3" xfId="35989"/>
    <cellStyle name="Calculation 22 2 2 3 3" xfId="20294"/>
    <cellStyle name="Calculation 22 2 2 3 3 2" xfId="41481"/>
    <cellStyle name="Calculation 22 2 2 3 4" xfId="30798"/>
    <cellStyle name="Calculation 22 2 2 3_Table 2A-1_EFT (Annual)" xfId="14713"/>
    <cellStyle name="Calculation 22 2 2 4" xfId="10745"/>
    <cellStyle name="Calculation 22 2 2 4 2" xfId="22861"/>
    <cellStyle name="Calculation 22 2 2 4 2 2" xfId="44047"/>
    <cellStyle name="Calculation 22 2 2 4 3" xfId="33443"/>
    <cellStyle name="Calculation 22 2 2 5" xfId="17748"/>
    <cellStyle name="Calculation 22 2 2 5 2" xfId="38935"/>
    <cellStyle name="Calculation 22 2 2 6" xfId="28055"/>
    <cellStyle name="Calculation 22 2 2_Table 2A-1_EFT (Annual)" xfId="6507"/>
    <cellStyle name="Calculation 22 2 3" xfId="1098"/>
    <cellStyle name="Calculation 22 2 3 2" xfId="4659"/>
    <cellStyle name="Calculation 22 2 3 2 2" xfId="12919"/>
    <cellStyle name="Calculation 22 2 3 2 2 2" xfId="24925"/>
    <cellStyle name="Calculation 22 2 3 2 2 2 2" xfId="46111"/>
    <cellStyle name="Calculation 22 2 3 2 2 3" xfId="35507"/>
    <cellStyle name="Calculation 22 2 3 2 3" xfId="19812"/>
    <cellStyle name="Calculation 22 2 3 2 3 2" xfId="40999"/>
    <cellStyle name="Calculation 22 2 3 2 4" xfId="30316"/>
    <cellStyle name="Calculation 22 2 3 2_Table 2A-1_EFT (Annual)" xfId="14712"/>
    <cellStyle name="Calculation 22 2 3 3" xfId="10263"/>
    <cellStyle name="Calculation 22 2 3 3 2" xfId="22379"/>
    <cellStyle name="Calculation 22 2 3 3 2 2" xfId="43565"/>
    <cellStyle name="Calculation 22 2 3 3 3" xfId="32961"/>
    <cellStyle name="Calculation 22 2 3 4" xfId="17266"/>
    <cellStyle name="Calculation 22 2 3 4 2" xfId="38453"/>
    <cellStyle name="Calculation 22 2 3 5" xfId="27573"/>
    <cellStyle name="Calculation 22 2 3_Table 2A-1_EFT (Annual)" xfId="6509"/>
    <cellStyle name="Calculation 22 2 4" xfId="2319"/>
    <cellStyle name="Calculation 22 2 4 2" xfId="5880"/>
    <cellStyle name="Calculation 22 2 4 2 2" xfId="14095"/>
    <cellStyle name="Calculation 22 2 4 2 2 2" xfId="26083"/>
    <cellStyle name="Calculation 22 2 4 2 2 2 2" xfId="47269"/>
    <cellStyle name="Calculation 22 2 4 2 2 3" xfId="36665"/>
    <cellStyle name="Calculation 22 2 4 2 3" xfId="20970"/>
    <cellStyle name="Calculation 22 2 4 2 3 2" xfId="42157"/>
    <cellStyle name="Calculation 22 2 4 2 4" xfId="31537"/>
    <cellStyle name="Calculation 22 2 4 2_Table 2A-1_EFT (Annual)" xfId="14711"/>
    <cellStyle name="Calculation 22 2 4 3" xfId="11439"/>
    <cellStyle name="Calculation 22 2 4 3 2" xfId="23537"/>
    <cellStyle name="Calculation 22 2 4 3 2 2" xfId="44723"/>
    <cellStyle name="Calculation 22 2 4 3 3" xfId="34119"/>
    <cellStyle name="Calculation 22 2 4 4" xfId="18424"/>
    <cellStyle name="Calculation 22 2 4 4 2" xfId="39611"/>
    <cellStyle name="Calculation 22 2 4 5" xfId="28794"/>
    <cellStyle name="Calculation 22 2 4_Table 2A-1_EFT (Annual)" xfId="6510"/>
    <cellStyle name="Calculation 22 2 5" xfId="4173"/>
    <cellStyle name="Calculation 22 2 5 2" xfId="12497"/>
    <cellStyle name="Calculation 22 2 5 2 2" xfId="24519"/>
    <cellStyle name="Calculation 22 2 5 2 2 2" xfId="45705"/>
    <cellStyle name="Calculation 22 2 5 2 3" xfId="35101"/>
    <cellStyle name="Calculation 22 2 5 3" xfId="19406"/>
    <cellStyle name="Calculation 22 2 5 3 2" xfId="40593"/>
    <cellStyle name="Calculation 22 2 5 4" xfId="29861"/>
    <cellStyle name="Calculation 22 2 5_Table 2A-1_EFT (Annual)" xfId="14710"/>
    <cellStyle name="Calculation 22 2 6" xfId="9836"/>
    <cellStyle name="Calculation 22 2 6 2" xfId="21973"/>
    <cellStyle name="Calculation 22 2 6 2 2" xfId="43159"/>
    <cellStyle name="Calculation 22 2 6 3" xfId="32555"/>
    <cellStyle name="Calculation 22 2 7" xfId="16860"/>
    <cellStyle name="Calculation 22 2 7 2" xfId="38047"/>
    <cellStyle name="Calculation 22 2 8" xfId="27118"/>
    <cellStyle name="Calculation 22 2_Table 2A-1_EFT (Annual)" xfId="2931"/>
    <cellStyle name="Calculation 22 3" xfId="438"/>
    <cellStyle name="Calculation 22 3 2" xfId="1421"/>
    <cellStyle name="Calculation 22 3 2 2" xfId="2691"/>
    <cellStyle name="Calculation 22 3 2 2 2" xfId="6252"/>
    <cellStyle name="Calculation 22 3 2 2 2 2" xfId="14446"/>
    <cellStyle name="Calculation 22 3 2 2 2 2 2" xfId="26418"/>
    <cellStyle name="Calculation 22 3 2 2 2 2 2 2" xfId="47604"/>
    <cellStyle name="Calculation 22 3 2 2 2 2 3" xfId="37000"/>
    <cellStyle name="Calculation 22 3 2 2 2 3" xfId="21305"/>
    <cellStyle name="Calculation 22 3 2 2 2 3 2" xfId="42492"/>
    <cellStyle name="Calculation 22 3 2 2 2 4" xfId="31908"/>
    <cellStyle name="Calculation 22 3 2 2 2_Table 2A-1_EFT (Annual)" xfId="14709"/>
    <cellStyle name="Calculation 22 3 2 2 3" xfId="11788"/>
    <cellStyle name="Calculation 22 3 2 2 3 2" xfId="23872"/>
    <cellStyle name="Calculation 22 3 2 2 3 2 2" xfId="45058"/>
    <cellStyle name="Calculation 22 3 2 2 3 3" xfId="34454"/>
    <cellStyle name="Calculation 22 3 2 2 4" xfId="18759"/>
    <cellStyle name="Calculation 22 3 2 2 4 2" xfId="39946"/>
    <cellStyle name="Calculation 22 3 2 2 5" xfId="29165"/>
    <cellStyle name="Calculation 22 3 2 2_Table 2A-1_EFT (Annual)" xfId="6512"/>
    <cellStyle name="Calculation 22 3 2 3" xfId="4982"/>
    <cellStyle name="Calculation 22 3 2 3 2" xfId="13242"/>
    <cellStyle name="Calculation 22 3 2 3 2 2" xfId="25248"/>
    <cellStyle name="Calculation 22 3 2 3 2 2 2" xfId="46434"/>
    <cellStyle name="Calculation 22 3 2 3 2 3" xfId="35830"/>
    <cellStyle name="Calculation 22 3 2 3 3" xfId="20135"/>
    <cellStyle name="Calculation 22 3 2 3 3 2" xfId="41322"/>
    <cellStyle name="Calculation 22 3 2 3 4" xfId="30639"/>
    <cellStyle name="Calculation 22 3 2 3_Table 2A-1_EFT (Annual)" xfId="14708"/>
    <cellStyle name="Calculation 22 3 2 4" xfId="10586"/>
    <cellStyle name="Calculation 22 3 2 4 2" xfId="22702"/>
    <cellStyle name="Calculation 22 3 2 4 2 2" xfId="43888"/>
    <cellStyle name="Calculation 22 3 2 4 3" xfId="33284"/>
    <cellStyle name="Calculation 22 3 2 5" xfId="17589"/>
    <cellStyle name="Calculation 22 3 2 5 2" xfId="38776"/>
    <cellStyle name="Calculation 22 3 2 6" xfId="27896"/>
    <cellStyle name="Calculation 22 3 2_Table 2A-1_EFT (Annual)" xfId="6511"/>
    <cellStyle name="Calculation 22 3 3" xfId="963"/>
    <cellStyle name="Calculation 22 3 3 2" xfId="4524"/>
    <cellStyle name="Calculation 22 3 3 2 2" xfId="12786"/>
    <cellStyle name="Calculation 22 3 3 2 2 2" xfId="24796"/>
    <cellStyle name="Calculation 22 3 3 2 2 2 2" xfId="45982"/>
    <cellStyle name="Calculation 22 3 3 2 2 3" xfId="35378"/>
    <cellStyle name="Calculation 22 3 3 2 3" xfId="19683"/>
    <cellStyle name="Calculation 22 3 3 2 3 2" xfId="40870"/>
    <cellStyle name="Calculation 22 3 3 2 4" xfId="30181"/>
    <cellStyle name="Calculation 22 3 3 2_Table 2A-1_EFT (Annual)" xfId="14707"/>
    <cellStyle name="Calculation 22 3 3 3" xfId="10133"/>
    <cellStyle name="Calculation 22 3 3 3 2" xfId="22250"/>
    <cellStyle name="Calculation 22 3 3 3 2 2" xfId="43436"/>
    <cellStyle name="Calculation 22 3 3 3 3" xfId="32832"/>
    <cellStyle name="Calculation 22 3 3 4" xfId="17137"/>
    <cellStyle name="Calculation 22 3 3 4 2" xfId="38324"/>
    <cellStyle name="Calculation 22 3 3 5" xfId="27438"/>
    <cellStyle name="Calculation 22 3 3_Table 2A-1_EFT (Annual)" xfId="6513"/>
    <cellStyle name="Calculation 22 3 4" xfId="2160"/>
    <cellStyle name="Calculation 22 3 4 2" xfId="5721"/>
    <cellStyle name="Calculation 22 3 4 2 2" xfId="13936"/>
    <cellStyle name="Calculation 22 3 4 2 2 2" xfId="25924"/>
    <cellStyle name="Calculation 22 3 4 2 2 2 2" xfId="47110"/>
    <cellStyle name="Calculation 22 3 4 2 2 3" xfId="36506"/>
    <cellStyle name="Calculation 22 3 4 2 3" xfId="20811"/>
    <cellStyle name="Calculation 22 3 4 2 3 2" xfId="41998"/>
    <cellStyle name="Calculation 22 3 4 2 4" xfId="31378"/>
    <cellStyle name="Calculation 22 3 4 2_Table 2A-1_EFT (Annual)" xfId="14706"/>
    <cellStyle name="Calculation 22 3 4 3" xfId="11280"/>
    <cellStyle name="Calculation 22 3 4 3 2" xfId="23378"/>
    <cellStyle name="Calculation 22 3 4 3 2 2" xfId="44564"/>
    <cellStyle name="Calculation 22 3 4 3 3" xfId="33960"/>
    <cellStyle name="Calculation 22 3 4 4" xfId="18265"/>
    <cellStyle name="Calculation 22 3 4 4 2" xfId="39452"/>
    <cellStyle name="Calculation 22 3 4 5" xfId="28635"/>
    <cellStyle name="Calculation 22 3 4_Table 2A-1_EFT (Annual)" xfId="6514"/>
    <cellStyle name="Calculation 22 3 5" xfId="4008"/>
    <cellStyle name="Calculation 22 3 5 2" xfId="12336"/>
    <cellStyle name="Calculation 22 3 5 2 2" xfId="24360"/>
    <cellStyle name="Calculation 22 3 5 2 2 2" xfId="45546"/>
    <cellStyle name="Calculation 22 3 5 2 3" xfId="34942"/>
    <cellStyle name="Calculation 22 3 5 3" xfId="19247"/>
    <cellStyle name="Calculation 22 3 5 3 2" xfId="40434"/>
    <cellStyle name="Calculation 22 3 5 4" xfId="29696"/>
    <cellStyle name="Calculation 22 3 5_Table 2A-1_EFT (Annual)" xfId="14705"/>
    <cellStyle name="Calculation 22 3 6" xfId="9673"/>
    <cellStyle name="Calculation 22 3 6 2" xfId="21814"/>
    <cellStyle name="Calculation 22 3 6 2 2" xfId="43000"/>
    <cellStyle name="Calculation 22 3 6 3" xfId="32396"/>
    <cellStyle name="Calculation 22 3 7" xfId="16701"/>
    <cellStyle name="Calculation 22 3 7 2" xfId="37888"/>
    <cellStyle name="Calculation 22 3 8" xfId="26953"/>
    <cellStyle name="Calculation 22 3_Table 2A-1_EFT (Annual)" xfId="2932"/>
    <cellStyle name="Calculation 22 4" xfId="1258"/>
    <cellStyle name="Calculation 22 4 2" xfId="2528"/>
    <cellStyle name="Calculation 22 4 2 2" xfId="6089"/>
    <cellStyle name="Calculation 22 4 2 2 2" xfId="14283"/>
    <cellStyle name="Calculation 22 4 2 2 2 2" xfId="26255"/>
    <cellStyle name="Calculation 22 4 2 2 2 2 2" xfId="47441"/>
    <cellStyle name="Calculation 22 4 2 2 2 3" xfId="36837"/>
    <cellStyle name="Calculation 22 4 2 2 3" xfId="21142"/>
    <cellStyle name="Calculation 22 4 2 2 3 2" xfId="42329"/>
    <cellStyle name="Calculation 22 4 2 2 4" xfId="31745"/>
    <cellStyle name="Calculation 22 4 2 2_Table 2A-1_EFT (Annual)" xfId="14704"/>
    <cellStyle name="Calculation 22 4 2 3" xfId="11625"/>
    <cellStyle name="Calculation 22 4 2 3 2" xfId="23709"/>
    <cellStyle name="Calculation 22 4 2 3 2 2" xfId="44895"/>
    <cellStyle name="Calculation 22 4 2 3 3" xfId="34291"/>
    <cellStyle name="Calculation 22 4 2 4" xfId="18596"/>
    <cellStyle name="Calculation 22 4 2 4 2" xfId="39783"/>
    <cellStyle name="Calculation 22 4 2 5" xfId="29002"/>
    <cellStyle name="Calculation 22 4 2_Table 2A-1_EFT (Annual)" xfId="6516"/>
    <cellStyle name="Calculation 22 4 3" xfId="4819"/>
    <cellStyle name="Calculation 22 4 3 2" xfId="13079"/>
    <cellStyle name="Calculation 22 4 3 2 2" xfId="25085"/>
    <cellStyle name="Calculation 22 4 3 2 2 2" xfId="46271"/>
    <cellStyle name="Calculation 22 4 3 2 3" xfId="35667"/>
    <cellStyle name="Calculation 22 4 3 3" xfId="19972"/>
    <cellStyle name="Calculation 22 4 3 3 2" xfId="41159"/>
    <cellStyle name="Calculation 22 4 3 4" xfId="30476"/>
    <cellStyle name="Calculation 22 4 3_Table 2A-1_EFT (Annual)" xfId="14703"/>
    <cellStyle name="Calculation 22 4 4" xfId="10423"/>
    <cellStyle name="Calculation 22 4 4 2" xfId="22539"/>
    <cellStyle name="Calculation 22 4 4 2 2" xfId="43725"/>
    <cellStyle name="Calculation 22 4 4 3" xfId="33121"/>
    <cellStyle name="Calculation 22 4 5" xfId="17426"/>
    <cellStyle name="Calculation 22 4 5 2" xfId="38613"/>
    <cellStyle name="Calculation 22 4 6" xfId="27733"/>
    <cellStyle name="Calculation 22 4_Table 2A-1_EFT (Annual)" xfId="6515"/>
    <cellStyle name="Calculation 22 5" xfId="807"/>
    <cellStyle name="Calculation 22 5 2" xfId="4368"/>
    <cellStyle name="Calculation 22 5 2 2" xfId="12648"/>
    <cellStyle name="Calculation 22 5 2 2 2" xfId="24665"/>
    <cellStyle name="Calculation 22 5 2 2 2 2" xfId="45851"/>
    <cellStyle name="Calculation 22 5 2 2 3" xfId="35247"/>
    <cellStyle name="Calculation 22 5 2 3" xfId="19552"/>
    <cellStyle name="Calculation 22 5 2 3 2" xfId="40739"/>
    <cellStyle name="Calculation 22 5 2 4" xfId="30025"/>
    <cellStyle name="Calculation 22 5 2_Table 2A-1_EFT (Annual)" xfId="14702"/>
    <cellStyle name="Calculation 22 5 3" xfId="9996"/>
    <cellStyle name="Calculation 22 5 3 2" xfId="22119"/>
    <cellStyle name="Calculation 22 5 3 2 2" xfId="43305"/>
    <cellStyle name="Calculation 22 5 3 3" xfId="32701"/>
    <cellStyle name="Calculation 22 5 4" xfId="17006"/>
    <cellStyle name="Calculation 22 5 4 2" xfId="38193"/>
    <cellStyle name="Calculation 22 5 5" xfId="27282"/>
    <cellStyle name="Calculation 22 5_Table 2A-1_EFT (Annual)" xfId="6517"/>
    <cellStyle name="Calculation 22 6" xfId="1997"/>
    <cellStyle name="Calculation 22 6 2" xfId="5558"/>
    <cellStyle name="Calculation 22 6 2 2" xfId="13773"/>
    <cellStyle name="Calculation 22 6 2 2 2" xfId="25761"/>
    <cellStyle name="Calculation 22 6 2 2 2 2" xfId="46947"/>
    <cellStyle name="Calculation 22 6 2 2 3" xfId="36343"/>
    <cellStyle name="Calculation 22 6 2 3" xfId="20648"/>
    <cellStyle name="Calculation 22 6 2 3 2" xfId="41835"/>
    <cellStyle name="Calculation 22 6 2 4" xfId="31215"/>
    <cellStyle name="Calculation 22 6 2_Table 2A-1_EFT (Annual)" xfId="14701"/>
    <cellStyle name="Calculation 22 6 3" xfId="11117"/>
    <cellStyle name="Calculation 22 6 3 2" xfId="23215"/>
    <cellStyle name="Calculation 22 6 3 2 2" xfId="44401"/>
    <cellStyle name="Calculation 22 6 3 3" xfId="33797"/>
    <cellStyle name="Calculation 22 6 4" xfId="18102"/>
    <cellStyle name="Calculation 22 6 4 2" xfId="39289"/>
    <cellStyle name="Calculation 22 6 5" xfId="28472"/>
    <cellStyle name="Calculation 22 6_Table 2A-1_EFT (Annual)" xfId="6518"/>
    <cellStyle name="Calculation 22 7" xfId="3799"/>
    <cellStyle name="Calculation 22 7 2" xfId="12167"/>
    <cellStyle name="Calculation 22 7 2 2" xfId="24197"/>
    <cellStyle name="Calculation 22 7 2 2 2" xfId="45383"/>
    <cellStyle name="Calculation 22 7 2 3" xfId="34779"/>
    <cellStyle name="Calculation 22 7 3" xfId="19084"/>
    <cellStyle name="Calculation 22 7 3 2" xfId="40271"/>
    <cellStyle name="Calculation 22 7 4" xfId="29508"/>
    <cellStyle name="Calculation 22 7_Table 2A-1_EFT (Annual)" xfId="14700"/>
    <cellStyle name="Calculation 22 8" xfId="9486"/>
    <cellStyle name="Calculation 22 8 2" xfId="21651"/>
    <cellStyle name="Calculation 22 8 2 2" xfId="42837"/>
    <cellStyle name="Calculation 22 8 3" xfId="32233"/>
    <cellStyle name="Calculation 22 9" xfId="16538"/>
    <cellStyle name="Calculation 22 9 2" xfId="37725"/>
    <cellStyle name="Calculation 22_Table 2A-1_EFT (Annual)" xfId="2930"/>
    <cellStyle name="Calculation 23" xfId="216"/>
    <cellStyle name="Calculation 23 10" xfId="26771"/>
    <cellStyle name="Calculation 23 2" xfId="609"/>
    <cellStyle name="Calculation 23 2 2" xfId="1586"/>
    <cellStyle name="Calculation 23 2 2 2" xfId="2856"/>
    <cellStyle name="Calculation 23 2 2 2 2" xfId="6417"/>
    <cellStyle name="Calculation 23 2 2 2 2 2" xfId="14611"/>
    <cellStyle name="Calculation 23 2 2 2 2 2 2" xfId="26583"/>
    <cellStyle name="Calculation 23 2 2 2 2 2 2 2" xfId="47769"/>
    <cellStyle name="Calculation 23 2 2 2 2 2 3" xfId="37165"/>
    <cellStyle name="Calculation 23 2 2 2 2 3" xfId="21470"/>
    <cellStyle name="Calculation 23 2 2 2 2 3 2" xfId="42657"/>
    <cellStyle name="Calculation 23 2 2 2 2 4" xfId="32073"/>
    <cellStyle name="Calculation 23 2 2 2 2_Table 2A-1_EFT (Annual)" xfId="14699"/>
    <cellStyle name="Calculation 23 2 2 2 3" xfId="11953"/>
    <cellStyle name="Calculation 23 2 2 2 3 2" xfId="24037"/>
    <cellStyle name="Calculation 23 2 2 2 3 2 2" xfId="45223"/>
    <cellStyle name="Calculation 23 2 2 2 3 3" xfId="34619"/>
    <cellStyle name="Calculation 23 2 2 2 4" xfId="18924"/>
    <cellStyle name="Calculation 23 2 2 2 4 2" xfId="40111"/>
    <cellStyle name="Calculation 23 2 2 2 5" xfId="29330"/>
    <cellStyle name="Calculation 23 2 2 2_Table 2A-1_EFT (Annual)" xfId="6520"/>
    <cellStyle name="Calculation 23 2 2 3" xfId="5147"/>
    <cellStyle name="Calculation 23 2 2 3 2" xfId="13407"/>
    <cellStyle name="Calculation 23 2 2 3 2 2" xfId="25413"/>
    <cellStyle name="Calculation 23 2 2 3 2 2 2" xfId="46599"/>
    <cellStyle name="Calculation 23 2 2 3 2 3" xfId="35995"/>
    <cellStyle name="Calculation 23 2 2 3 3" xfId="20300"/>
    <cellStyle name="Calculation 23 2 2 3 3 2" xfId="41487"/>
    <cellStyle name="Calculation 23 2 2 3 4" xfId="30804"/>
    <cellStyle name="Calculation 23 2 2 3_Table 2A-1_EFT (Annual)" xfId="14698"/>
    <cellStyle name="Calculation 23 2 2 4" xfId="10751"/>
    <cellStyle name="Calculation 23 2 2 4 2" xfId="22867"/>
    <cellStyle name="Calculation 23 2 2 4 2 2" xfId="44053"/>
    <cellStyle name="Calculation 23 2 2 4 3" xfId="33449"/>
    <cellStyle name="Calculation 23 2 2 5" xfId="17754"/>
    <cellStyle name="Calculation 23 2 2 5 2" xfId="38941"/>
    <cellStyle name="Calculation 23 2 2 6" xfId="28061"/>
    <cellStyle name="Calculation 23 2 2_Table 2A-1_EFT (Annual)" xfId="6519"/>
    <cellStyle name="Calculation 23 2 3" xfId="1104"/>
    <cellStyle name="Calculation 23 2 3 2" xfId="4665"/>
    <cellStyle name="Calculation 23 2 3 2 2" xfId="12925"/>
    <cellStyle name="Calculation 23 2 3 2 2 2" xfId="24931"/>
    <cellStyle name="Calculation 23 2 3 2 2 2 2" xfId="46117"/>
    <cellStyle name="Calculation 23 2 3 2 2 3" xfId="35513"/>
    <cellStyle name="Calculation 23 2 3 2 3" xfId="19818"/>
    <cellStyle name="Calculation 23 2 3 2 3 2" xfId="41005"/>
    <cellStyle name="Calculation 23 2 3 2 4" xfId="30322"/>
    <cellStyle name="Calculation 23 2 3 2_Table 2A-1_EFT (Annual)" xfId="14697"/>
    <cellStyle name="Calculation 23 2 3 3" xfId="10269"/>
    <cellStyle name="Calculation 23 2 3 3 2" xfId="22385"/>
    <cellStyle name="Calculation 23 2 3 3 2 2" xfId="43571"/>
    <cellStyle name="Calculation 23 2 3 3 3" xfId="32967"/>
    <cellStyle name="Calculation 23 2 3 4" xfId="17272"/>
    <cellStyle name="Calculation 23 2 3 4 2" xfId="38459"/>
    <cellStyle name="Calculation 23 2 3 5" xfId="27579"/>
    <cellStyle name="Calculation 23 2 3_Table 2A-1_EFT (Annual)" xfId="6521"/>
    <cellStyle name="Calculation 23 2 4" xfId="2325"/>
    <cellStyle name="Calculation 23 2 4 2" xfId="5886"/>
    <cellStyle name="Calculation 23 2 4 2 2" xfId="14101"/>
    <cellStyle name="Calculation 23 2 4 2 2 2" xfId="26089"/>
    <cellStyle name="Calculation 23 2 4 2 2 2 2" xfId="47275"/>
    <cellStyle name="Calculation 23 2 4 2 2 3" xfId="36671"/>
    <cellStyle name="Calculation 23 2 4 2 3" xfId="20976"/>
    <cellStyle name="Calculation 23 2 4 2 3 2" xfId="42163"/>
    <cellStyle name="Calculation 23 2 4 2 4" xfId="31543"/>
    <cellStyle name="Calculation 23 2 4 2_Table 2A-1_EFT (Annual)" xfId="14696"/>
    <cellStyle name="Calculation 23 2 4 3" xfId="11445"/>
    <cellStyle name="Calculation 23 2 4 3 2" xfId="23543"/>
    <cellStyle name="Calculation 23 2 4 3 2 2" xfId="44729"/>
    <cellStyle name="Calculation 23 2 4 3 3" xfId="34125"/>
    <cellStyle name="Calculation 23 2 4 4" xfId="18430"/>
    <cellStyle name="Calculation 23 2 4 4 2" xfId="39617"/>
    <cellStyle name="Calculation 23 2 4 5" xfId="28800"/>
    <cellStyle name="Calculation 23 2 4_Table 2A-1_EFT (Annual)" xfId="6522"/>
    <cellStyle name="Calculation 23 2 5" xfId="4179"/>
    <cellStyle name="Calculation 23 2 5 2" xfId="12503"/>
    <cellStyle name="Calculation 23 2 5 2 2" xfId="24525"/>
    <cellStyle name="Calculation 23 2 5 2 2 2" xfId="45711"/>
    <cellStyle name="Calculation 23 2 5 2 3" xfId="35107"/>
    <cellStyle name="Calculation 23 2 5 3" xfId="19412"/>
    <cellStyle name="Calculation 23 2 5 3 2" xfId="40599"/>
    <cellStyle name="Calculation 23 2 5 4" xfId="29867"/>
    <cellStyle name="Calculation 23 2 5_Table 2A-1_EFT (Annual)" xfId="14695"/>
    <cellStyle name="Calculation 23 2 6" xfId="9842"/>
    <cellStyle name="Calculation 23 2 6 2" xfId="21979"/>
    <cellStyle name="Calculation 23 2 6 2 2" xfId="43165"/>
    <cellStyle name="Calculation 23 2 6 3" xfId="32561"/>
    <cellStyle name="Calculation 23 2 7" xfId="16866"/>
    <cellStyle name="Calculation 23 2 7 2" xfId="38053"/>
    <cellStyle name="Calculation 23 2 8" xfId="27124"/>
    <cellStyle name="Calculation 23 2_Table 2A-1_EFT (Annual)" xfId="2934"/>
    <cellStyle name="Calculation 23 3" xfId="444"/>
    <cellStyle name="Calculation 23 3 2" xfId="1427"/>
    <cellStyle name="Calculation 23 3 2 2" xfId="2697"/>
    <cellStyle name="Calculation 23 3 2 2 2" xfId="6258"/>
    <cellStyle name="Calculation 23 3 2 2 2 2" xfId="14452"/>
    <cellStyle name="Calculation 23 3 2 2 2 2 2" xfId="26424"/>
    <cellStyle name="Calculation 23 3 2 2 2 2 2 2" xfId="47610"/>
    <cellStyle name="Calculation 23 3 2 2 2 2 3" xfId="37006"/>
    <cellStyle name="Calculation 23 3 2 2 2 3" xfId="21311"/>
    <cellStyle name="Calculation 23 3 2 2 2 3 2" xfId="42498"/>
    <cellStyle name="Calculation 23 3 2 2 2 4" xfId="31914"/>
    <cellStyle name="Calculation 23 3 2 2 2_Table 2A-1_EFT (Annual)" xfId="14694"/>
    <cellStyle name="Calculation 23 3 2 2 3" xfId="11794"/>
    <cellStyle name="Calculation 23 3 2 2 3 2" xfId="23878"/>
    <cellStyle name="Calculation 23 3 2 2 3 2 2" xfId="45064"/>
    <cellStyle name="Calculation 23 3 2 2 3 3" xfId="34460"/>
    <cellStyle name="Calculation 23 3 2 2 4" xfId="18765"/>
    <cellStyle name="Calculation 23 3 2 2 4 2" xfId="39952"/>
    <cellStyle name="Calculation 23 3 2 2 5" xfId="29171"/>
    <cellStyle name="Calculation 23 3 2 2_Table 2A-1_EFT (Annual)" xfId="6524"/>
    <cellStyle name="Calculation 23 3 2 3" xfId="4988"/>
    <cellStyle name="Calculation 23 3 2 3 2" xfId="13248"/>
    <cellStyle name="Calculation 23 3 2 3 2 2" xfId="25254"/>
    <cellStyle name="Calculation 23 3 2 3 2 2 2" xfId="46440"/>
    <cellStyle name="Calculation 23 3 2 3 2 3" xfId="35836"/>
    <cellStyle name="Calculation 23 3 2 3 3" xfId="20141"/>
    <cellStyle name="Calculation 23 3 2 3 3 2" xfId="41328"/>
    <cellStyle name="Calculation 23 3 2 3 4" xfId="30645"/>
    <cellStyle name="Calculation 23 3 2 3_Table 2A-1_EFT (Annual)" xfId="14693"/>
    <cellStyle name="Calculation 23 3 2 4" xfId="10592"/>
    <cellStyle name="Calculation 23 3 2 4 2" xfId="22708"/>
    <cellStyle name="Calculation 23 3 2 4 2 2" xfId="43894"/>
    <cellStyle name="Calculation 23 3 2 4 3" xfId="33290"/>
    <cellStyle name="Calculation 23 3 2 5" xfId="17595"/>
    <cellStyle name="Calculation 23 3 2 5 2" xfId="38782"/>
    <cellStyle name="Calculation 23 3 2 6" xfId="27902"/>
    <cellStyle name="Calculation 23 3 2_Table 2A-1_EFT (Annual)" xfId="6523"/>
    <cellStyle name="Calculation 23 3 3" xfId="969"/>
    <cellStyle name="Calculation 23 3 3 2" xfId="4530"/>
    <cellStyle name="Calculation 23 3 3 2 2" xfId="12792"/>
    <cellStyle name="Calculation 23 3 3 2 2 2" xfId="24802"/>
    <cellStyle name="Calculation 23 3 3 2 2 2 2" xfId="45988"/>
    <cellStyle name="Calculation 23 3 3 2 2 3" xfId="35384"/>
    <cellStyle name="Calculation 23 3 3 2 3" xfId="19689"/>
    <cellStyle name="Calculation 23 3 3 2 3 2" xfId="40876"/>
    <cellStyle name="Calculation 23 3 3 2 4" xfId="30187"/>
    <cellStyle name="Calculation 23 3 3 2_Table 2A-1_EFT (Annual)" xfId="14692"/>
    <cellStyle name="Calculation 23 3 3 3" xfId="10139"/>
    <cellStyle name="Calculation 23 3 3 3 2" xfId="22256"/>
    <cellStyle name="Calculation 23 3 3 3 2 2" xfId="43442"/>
    <cellStyle name="Calculation 23 3 3 3 3" xfId="32838"/>
    <cellStyle name="Calculation 23 3 3 4" xfId="17143"/>
    <cellStyle name="Calculation 23 3 3 4 2" xfId="38330"/>
    <cellStyle name="Calculation 23 3 3 5" xfId="27444"/>
    <cellStyle name="Calculation 23 3 3_Table 2A-1_EFT (Annual)" xfId="6525"/>
    <cellStyle name="Calculation 23 3 4" xfId="2166"/>
    <cellStyle name="Calculation 23 3 4 2" xfId="5727"/>
    <cellStyle name="Calculation 23 3 4 2 2" xfId="13942"/>
    <cellStyle name="Calculation 23 3 4 2 2 2" xfId="25930"/>
    <cellStyle name="Calculation 23 3 4 2 2 2 2" xfId="47116"/>
    <cellStyle name="Calculation 23 3 4 2 2 3" xfId="36512"/>
    <cellStyle name="Calculation 23 3 4 2 3" xfId="20817"/>
    <cellStyle name="Calculation 23 3 4 2 3 2" xfId="42004"/>
    <cellStyle name="Calculation 23 3 4 2 4" xfId="31384"/>
    <cellStyle name="Calculation 23 3 4 2_Table 2A-1_EFT (Annual)" xfId="14691"/>
    <cellStyle name="Calculation 23 3 4 3" xfId="11286"/>
    <cellStyle name="Calculation 23 3 4 3 2" xfId="23384"/>
    <cellStyle name="Calculation 23 3 4 3 2 2" xfId="44570"/>
    <cellStyle name="Calculation 23 3 4 3 3" xfId="33966"/>
    <cellStyle name="Calculation 23 3 4 4" xfId="18271"/>
    <cellStyle name="Calculation 23 3 4 4 2" xfId="39458"/>
    <cellStyle name="Calculation 23 3 4 5" xfId="28641"/>
    <cellStyle name="Calculation 23 3 4_Table 2A-1_EFT (Annual)" xfId="6526"/>
    <cellStyle name="Calculation 23 3 5" xfId="4014"/>
    <cellStyle name="Calculation 23 3 5 2" xfId="12342"/>
    <cellStyle name="Calculation 23 3 5 2 2" xfId="24366"/>
    <cellStyle name="Calculation 23 3 5 2 2 2" xfId="45552"/>
    <cellStyle name="Calculation 23 3 5 2 3" xfId="34948"/>
    <cellStyle name="Calculation 23 3 5 3" xfId="19253"/>
    <cellStyle name="Calculation 23 3 5 3 2" xfId="40440"/>
    <cellStyle name="Calculation 23 3 5 4" xfId="29702"/>
    <cellStyle name="Calculation 23 3 5_Table 2A-1_EFT (Annual)" xfId="14690"/>
    <cellStyle name="Calculation 23 3 6" xfId="9679"/>
    <cellStyle name="Calculation 23 3 6 2" xfId="21820"/>
    <cellStyle name="Calculation 23 3 6 2 2" xfId="43006"/>
    <cellStyle name="Calculation 23 3 6 3" xfId="32402"/>
    <cellStyle name="Calculation 23 3 7" xfId="16707"/>
    <cellStyle name="Calculation 23 3 7 2" xfId="37894"/>
    <cellStyle name="Calculation 23 3 8" xfId="26959"/>
    <cellStyle name="Calculation 23 3_Table 2A-1_EFT (Annual)" xfId="2935"/>
    <cellStyle name="Calculation 23 4" xfId="1264"/>
    <cellStyle name="Calculation 23 4 2" xfId="2534"/>
    <cellStyle name="Calculation 23 4 2 2" xfId="6095"/>
    <cellStyle name="Calculation 23 4 2 2 2" xfId="14289"/>
    <cellStyle name="Calculation 23 4 2 2 2 2" xfId="26261"/>
    <cellStyle name="Calculation 23 4 2 2 2 2 2" xfId="47447"/>
    <cellStyle name="Calculation 23 4 2 2 2 3" xfId="36843"/>
    <cellStyle name="Calculation 23 4 2 2 3" xfId="21148"/>
    <cellStyle name="Calculation 23 4 2 2 3 2" xfId="42335"/>
    <cellStyle name="Calculation 23 4 2 2 4" xfId="31751"/>
    <cellStyle name="Calculation 23 4 2 2_Table 2A-1_EFT (Annual)" xfId="14689"/>
    <cellStyle name="Calculation 23 4 2 3" xfId="11631"/>
    <cellStyle name="Calculation 23 4 2 3 2" xfId="23715"/>
    <cellStyle name="Calculation 23 4 2 3 2 2" xfId="44901"/>
    <cellStyle name="Calculation 23 4 2 3 3" xfId="34297"/>
    <cellStyle name="Calculation 23 4 2 4" xfId="18602"/>
    <cellStyle name="Calculation 23 4 2 4 2" xfId="39789"/>
    <cellStyle name="Calculation 23 4 2 5" xfId="29008"/>
    <cellStyle name="Calculation 23 4 2_Table 2A-1_EFT (Annual)" xfId="6528"/>
    <cellStyle name="Calculation 23 4 3" xfId="4825"/>
    <cellStyle name="Calculation 23 4 3 2" xfId="13085"/>
    <cellStyle name="Calculation 23 4 3 2 2" xfId="25091"/>
    <cellStyle name="Calculation 23 4 3 2 2 2" xfId="46277"/>
    <cellStyle name="Calculation 23 4 3 2 3" xfId="35673"/>
    <cellStyle name="Calculation 23 4 3 3" xfId="19978"/>
    <cellStyle name="Calculation 23 4 3 3 2" xfId="41165"/>
    <cellStyle name="Calculation 23 4 3 4" xfId="30482"/>
    <cellStyle name="Calculation 23 4 3_Table 2A-1_EFT (Annual)" xfId="14688"/>
    <cellStyle name="Calculation 23 4 4" xfId="10429"/>
    <cellStyle name="Calculation 23 4 4 2" xfId="22545"/>
    <cellStyle name="Calculation 23 4 4 2 2" xfId="43731"/>
    <cellStyle name="Calculation 23 4 4 3" xfId="33127"/>
    <cellStyle name="Calculation 23 4 5" xfId="17432"/>
    <cellStyle name="Calculation 23 4 5 2" xfId="38619"/>
    <cellStyle name="Calculation 23 4 6" xfId="27739"/>
    <cellStyle name="Calculation 23 4_Table 2A-1_EFT (Annual)" xfId="6527"/>
    <cellStyle name="Calculation 23 5" xfId="813"/>
    <cellStyle name="Calculation 23 5 2" xfId="4374"/>
    <cellStyle name="Calculation 23 5 2 2" xfId="12654"/>
    <cellStyle name="Calculation 23 5 2 2 2" xfId="24671"/>
    <cellStyle name="Calculation 23 5 2 2 2 2" xfId="45857"/>
    <cellStyle name="Calculation 23 5 2 2 3" xfId="35253"/>
    <cellStyle name="Calculation 23 5 2 3" xfId="19558"/>
    <cellStyle name="Calculation 23 5 2 3 2" xfId="40745"/>
    <cellStyle name="Calculation 23 5 2 4" xfId="30031"/>
    <cellStyle name="Calculation 23 5 2_Table 2A-1_EFT (Annual)" xfId="14687"/>
    <cellStyle name="Calculation 23 5 3" xfId="10002"/>
    <cellStyle name="Calculation 23 5 3 2" xfId="22125"/>
    <cellStyle name="Calculation 23 5 3 2 2" xfId="43311"/>
    <cellStyle name="Calculation 23 5 3 3" xfId="32707"/>
    <cellStyle name="Calculation 23 5 4" xfId="17012"/>
    <cellStyle name="Calculation 23 5 4 2" xfId="38199"/>
    <cellStyle name="Calculation 23 5 5" xfId="27288"/>
    <cellStyle name="Calculation 23 5_Table 2A-1_EFT (Annual)" xfId="6529"/>
    <cellStyle name="Calculation 23 6" xfId="2003"/>
    <cellStyle name="Calculation 23 6 2" xfId="5564"/>
    <cellStyle name="Calculation 23 6 2 2" xfId="13779"/>
    <cellStyle name="Calculation 23 6 2 2 2" xfId="25767"/>
    <cellStyle name="Calculation 23 6 2 2 2 2" xfId="46953"/>
    <cellStyle name="Calculation 23 6 2 2 3" xfId="36349"/>
    <cellStyle name="Calculation 23 6 2 3" xfId="20654"/>
    <cellStyle name="Calculation 23 6 2 3 2" xfId="41841"/>
    <cellStyle name="Calculation 23 6 2 4" xfId="31221"/>
    <cellStyle name="Calculation 23 6 2_Table 2A-1_EFT (Annual)" xfId="14686"/>
    <cellStyle name="Calculation 23 6 3" xfId="11123"/>
    <cellStyle name="Calculation 23 6 3 2" xfId="23221"/>
    <cellStyle name="Calculation 23 6 3 2 2" xfId="44407"/>
    <cellStyle name="Calculation 23 6 3 3" xfId="33803"/>
    <cellStyle name="Calculation 23 6 4" xfId="18108"/>
    <cellStyle name="Calculation 23 6 4 2" xfId="39295"/>
    <cellStyle name="Calculation 23 6 5" xfId="28478"/>
    <cellStyle name="Calculation 23 6_Table 2A-1_EFT (Annual)" xfId="6530"/>
    <cellStyle name="Calculation 23 7" xfId="3805"/>
    <cellStyle name="Calculation 23 7 2" xfId="12173"/>
    <cellStyle name="Calculation 23 7 2 2" xfId="24203"/>
    <cellStyle name="Calculation 23 7 2 2 2" xfId="45389"/>
    <cellStyle name="Calculation 23 7 2 3" xfId="34785"/>
    <cellStyle name="Calculation 23 7 3" xfId="19090"/>
    <cellStyle name="Calculation 23 7 3 2" xfId="40277"/>
    <cellStyle name="Calculation 23 7 4" xfId="29514"/>
    <cellStyle name="Calculation 23 7_Table 2A-1_EFT (Annual)" xfId="14685"/>
    <cellStyle name="Calculation 23 8" xfId="9492"/>
    <cellStyle name="Calculation 23 8 2" xfId="21657"/>
    <cellStyle name="Calculation 23 8 2 2" xfId="42843"/>
    <cellStyle name="Calculation 23 8 3" xfId="32239"/>
    <cellStyle name="Calculation 23 9" xfId="16544"/>
    <cellStyle name="Calculation 23 9 2" xfId="37731"/>
    <cellStyle name="Calculation 23_Table 2A-1_EFT (Annual)" xfId="2933"/>
    <cellStyle name="Calculation 24" xfId="195"/>
    <cellStyle name="Calculation 24 10" xfId="26750"/>
    <cellStyle name="Calculation 24 2" xfId="588"/>
    <cellStyle name="Calculation 24 2 2" xfId="1565"/>
    <cellStyle name="Calculation 24 2 2 2" xfId="2835"/>
    <cellStyle name="Calculation 24 2 2 2 2" xfId="6396"/>
    <cellStyle name="Calculation 24 2 2 2 2 2" xfId="14590"/>
    <cellStyle name="Calculation 24 2 2 2 2 2 2" xfId="26562"/>
    <cellStyle name="Calculation 24 2 2 2 2 2 2 2" xfId="47748"/>
    <cellStyle name="Calculation 24 2 2 2 2 2 3" xfId="37144"/>
    <cellStyle name="Calculation 24 2 2 2 2 3" xfId="21449"/>
    <cellStyle name="Calculation 24 2 2 2 2 3 2" xfId="42636"/>
    <cellStyle name="Calculation 24 2 2 2 2 4" xfId="32052"/>
    <cellStyle name="Calculation 24 2 2 2 2_Table 2A-1_EFT (Annual)" xfId="14684"/>
    <cellStyle name="Calculation 24 2 2 2 3" xfId="11932"/>
    <cellStyle name="Calculation 24 2 2 2 3 2" xfId="24016"/>
    <cellStyle name="Calculation 24 2 2 2 3 2 2" xfId="45202"/>
    <cellStyle name="Calculation 24 2 2 2 3 3" xfId="34598"/>
    <cellStyle name="Calculation 24 2 2 2 4" xfId="18903"/>
    <cellStyle name="Calculation 24 2 2 2 4 2" xfId="40090"/>
    <cellStyle name="Calculation 24 2 2 2 5" xfId="29309"/>
    <cellStyle name="Calculation 24 2 2 2_Table 2A-1_EFT (Annual)" xfId="6532"/>
    <cellStyle name="Calculation 24 2 2 3" xfId="5126"/>
    <cellStyle name="Calculation 24 2 2 3 2" xfId="13386"/>
    <cellStyle name="Calculation 24 2 2 3 2 2" xfId="25392"/>
    <cellStyle name="Calculation 24 2 2 3 2 2 2" xfId="46578"/>
    <cellStyle name="Calculation 24 2 2 3 2 3" xfId="35974"/>
    <cellStyle name="Calculation 24 2 2 3 3" xfId="20279"/>
    <cellStyle name="Calculation 24 2 2 3 3 2" xfId="41466"/>
    <cellStyle name="Calculation 24 2 2 3 4" xfId="30783"/>
    <cellStyle name="Calculation 24 2 2 3_Table 2A-1_EFT (Annual)" xfId="14683"/>
    <cellStyle name="Calculation 24 2 2 4" xfId="10730"/>
    <cellStyle name="Calculation 24 2 2 4 2" xfId="22846"/>
    <cellStyle name="Calculation 24 2 2 4 2 2" xfId="44032"/>
    <cellStyle name="Calculation 24 2 2 4 3" xfId="33428"/>
    <cellStyle name="Calculation 24 2 2 5" xfId="17733"/>
    <cellStyle name="Calculation 24 2 2 5 2" xfId="38920"/>
    <cellStyle name="Calculation 24 2 2 6" xfId="28040"/>
    <cellStyle name="Calculation 24 2 2_Table 2A-1_EFT (Annual)" xfId="6531"/>
    <cellStyle name="Calculation 24 2 3" xfId="1087"/>
    <cellStyle name="Calculation 24 2 3 2" xfId="4648"/>
    <cellStyle name="Calculation 24 2 3 2 2" xfId="12908"/>
    <cellStyle name="Calculation 24 2 3 2 2 2" xfId="24914"/>
    <cellStyle name="Calculation 24 2 3 2 2 2 2" xfId="46100"/>
    <cellStyle name="Calculation 24 2 3 2 2 3" xfId="35496"/>
    <cellStyle name="Calculation 24 2 3 2 3" xfId="19801"/>
    <cellStyle name="Calculation 24 2 3 2 3 2" xfId="40988"/>
    <cellStyle name="Calculation 24 2 3 2 4" xfId="30305"/>
    <cellStyle name="Calculation 24 2 3 2_Table 2A-1_EFT (Annual)" xfId="14682"/>
    <cellStyle name="Calculation 24 2 3 3" xfId="10252"/>
    <cellStyle name="Calculation 24 2 3 3 2" xfId="22368"/>
    <cellStyle name="Calculation 24 2 3 3 2 2" xfId="43554"/>
    <cellStyle name="Calculation 24 2 3 3 3" xfId="32950"/>
    <cellStyle name="Calculation 24 2 3 4" xfId="17255"/>
    <cellStyle name="Calculation 24 2 3 4 2" xfId="38442"/>
    <cellStyle name="Calculation 24 2 3 5" xfId="27562"/>
    <cellStyle name="Calculation 24 2 3_Table 2A-1_EFT (Annual)" xfId="6533"/>
    <cellStyle name="Calculation 24 2 4" xfId="2304"/>
    <cellStyle name="Calculation 24 2 4 2" xfId="5865"/>
    <cellStyle name="Calculation 24 2 4 2 2" xfId="14080"/>
    <cellStyle name="Calculation 24 2 4 2 2 2" xfId="26068"/>
    <cellStyle name="Calculation 24 2 4 2 2 2 2" xfId="47254"/>
    <cellStyle name="Calculation 24 2 4 2 2 3" xfId="36650"/>
    <cellStyle name="Calculation 24 2 4 2 3" xfId="20955"/>
    <cellStyle name="Calculation 24 2 4 2 3 2" xfId="42142"/>
    <cellStyle name="Calculation 24 2 4 2 4" xfId="31522"/>
    <cellStyle name="Calculation 24 2 4 2_Table 2A-1_EFT (Annual)" xfId="14681"/>
    <cellStyle name="Calculation 24 2 4 3" xfId="11424"/>
    <cellStyle name="Calculation 24 2 4 3 2" xfId="23522"/>
    <cellStyle name="Calculation 24 2 4 3 2 2" xfId="44708"/>
    <cellStyle name="Calculation 24 2 4 3 3" xfId="34104"/>
    <cellStyle name="Calculation 24 2 4 4" xfId="18409"/>
    <cellStyle name="Calculation 24 2 4 4 2" xfId="39596"/>
    <cellStyle name="Calculation 24 2 4 5" xfId="28779"/>
    <cellStyle name="Calculation 24 2 4_Table 2A-1_EFT (Annual)" xfId="6534"/>
    <cellStyle name="Calculation 24 2 5" xfId="4158"/>
    <cellStyle name="Calculation 24 2 5 2" xfId="12482"/>
    <cellStyle name="Calculation 24 2 5 2 2" xfId="24504"/>
    <cellStyle name="Calculation 24 2 5 2 2 2" xfId="45690"/>
    <cellStyle name="Calculation 24 2 5 2 3" xfId="35086"/>
    <cellStyle name="Calculation 24 2 5 3" xfId="19391"/>
    <cellStyle name="Calculation 24 2 5 3 2" xfId="40578"/>
    <cellStyle name="Calculation 24 2 5 4" xfId="29846"/>
    <cellStyle name="Calculation 24 2 5_Table 2A-1_EFT (Annual)" xfId="14680"/>
    <cellStyle name="Calculation 24 2 6" xfId="9821"/>
    <cellStyle name="Calculation 24 2 6 2" xfId="21958"/>
    <cellStyle name="Calculation 24 2 6 2 2" xfId="43144"/>
    <cellStyle name="Calculation 24 2 6 3" xfId="32540"/>
    <cellStyle name="Calculation 24 2 7" xfId="16845"/>
    <cellStyle name="Calculation 24 2 7 2" xfId="38032"/>
    <cellStyle name="Calculation 24 2 8" xfId="27103"/>
    <cellStyle name="Calculation 24 2_Table 2A-1_EFT (Annual)" xfId="2937"/>
    <cellStyle name="Calculation 24 3" xfId="424"/>
    <cellStyle name="Calculation 24 3 2" xfId="1407"/>
    <cellStyle name="Calculation 24 3 2 2" xfId="2677"/>
    <cellStyle name="Calculation 24 3 2 2 2" xfId="6238"/>
    <cellStyle name="Calculation 24 3 2 2 2 2" xfId="14432"/>
    <cellStyle name="Calculation 24 3 2 2 2 2 2" xfId="26404"/>
    <cellStyle name="Calculation 24 3 2 2 2 2 2 2" xfId="47590"/>
    <cellStyle name="Calculation 24 3 2 2 2 2 3" xfId="36986"/>
    <cellStyle name="Calculation 24 3 2 2 2 3" xfId="21291"/>
    <cellStyle name="Calculation 24 3 2 2 2 3 2" xfId="42478"/>
    <cellStyle name="Calculation 24 3 2 2 2 4" xfId="31894"/>
    <cellStyle name="Calculation 24 3 2 2 2_Table 2A-1_EFT (Annual)" xfId="14679"/>
    <cellStyle name="Calculation 24 3 2 2 3" xfId="11774"/>
    <cellStyle name="Calculation 24 3 2 2 3 2" xfId="23858"/>
    <cellStyle name="Calculation 24 3 2 2 3 2 2" xfId="45044"/>
    <cellStyle name="Calculation 24 3 2 2 3 3" xfId="34440"/>
    <cellStyle name="Calculation 24 3 2 2 4" xfId="18745"/>
    <cellStyle name="Calculation 24 3 2 2 4 2" xfId="39932"/>
    <cellStyle name="Calculation 24 3 2 2 5" xfId="29151"/>
    <cellStyle name="Calculation 24 3 2 2_Table 2A-1_EFT (Annual)" xfId="6536"/>
    <cellStyle name="Calculation 24 3 2 3" xfId="4968"/>
    <cellStyle name="Calculation 24 3 2 3 2" xfId="13228"/>
    <cellStyle name="Calculation 24 3 2 3 2 2" xfId="25234"/>
    <cellStyle name="Calculation 24 3 2 3 2 2 2" xfId="46420"/>
    <cellStyle name="Calculation 24 3 2 3 2 3" xfId="35816"/>
    <cellStyle name="Calculation 24 3 2 3 3" xfId="20121"/>
    <cellStyle name="Calculation 24 3 2 3 3 2" xfId="41308"/>
    <cellStyle name="Calculation 24 3 2 3 4" xfId="30625"/>
    <cellStyle name="Calculation 24 3 2 3_Table 2A-1_EFT (Annual)" xfId="14678"/>
    <cellStyle name="Calculation 24 3 2 4" xfId="10572"/>
    <cellStyle name="Calculation 24 3 2 4 2" xfId="22688"/>
    <cellStyle name="Calculation 24 3 2 4 2 2" xfId="43874"/>
    <cellStyle name="Calculation 24 3 2 4 3" xfId="33270"/>
    <cellStyle name="Calculation 24 3 2 5" xfId="17575"/>
    <cellStyle name="Calculation 24 3 2 5 2" xfId="38762"/>
    <cellStyle name="Calculation 24 3 2 6" xfId="27882"/>
    <cellStyle name="Calculation 24 3 2_Table 2A-1_EFT (Annual)" xfId="6535"/>
    <cellStyle name="Calculation 24 3 3" xfId="953"/>
    <cellStyle name="Calculation 24 3 3 2" xfId="4514"/>
    <cellStyle name="Calculation 24 3 3 2 2" xfId="12776"/>
    <cellStyle name="Calculation 24 3 3 2 2 2" xfId="24786"/>
    <cellStyle name="Calculation 24 3 3 2 2 2 2" xfId="45972"/>
    <cellStyle name="Calculation 24 3 3 2 2 3" xfId="35368"/>
    <cellStyle name="Calculation 24 3 3 2 3" xfId="19673"/>
    <cellStyle name="Calculation 24 3 3 2 3 2" xfId="40860"/>
    <cellStyle name="Calculation 24 3 3 2 4" xfId="30171"/>
    <cellStyle name="Calculation 24 3 3 2_Table 2A-1_EFT (Annual)" xfId="14677"/>
    <cellStyle name="Calculation 24 3 3 3" xfId="10123"/>
    <cellStyle name="Calculation 24 3 3 3 2" xfId="22240"/>
    <cellStyle name="Calculation 24 3 3 3 2 2" xfId="43426"/>
    <cellStyle name="Calculation 24 3 3 3 3" xfId="32822"/>
    <cellStyle name="Calculation 24 3 3 4" xfId="17127"/>
    <cellStyle name="Calculation 24 3 3 4 2" xfId="38314"/>
    <cellStyle name="Calculation 24 3 3 5" xfId="27428"/>
    <cellStyle name="Calculation 24 3 3_Table 2A-1_EFT (Annual)" xfId="6537"/>
    <cellStyle name="Calculation 24 3 4" xfId="2146"/>
    <cellStyle name="Calculation 24 3 4 2" xfId="5707"/>
    <cellStyle name="Calculation 24 3 4 2 2" xfId="13922"/>
    <cellStyle name="Calculation 24 3 4 2 2 2" xfId="25910"/>
    <cellStyle name="Calculation 24 3 4 2 2 2 2" xfId="47096"/>
    <cellStyle name="Calculation 24 3 4 2 2 3" xfId="36492"/>
    <cellStyle name="Calculation 24 3 4 2 3" xfId="20797"/>
    <cellStyle name="Calculation 24 3 4 2 3 2" xfId="41984"/>
    <cellStyle name="Calculation 24 3 4 2 4" xfId="31364"/>
    <cellStyle name="Calculation 24 3 4 2_Table 2A-1_EFT (Annual)" xfId="14676"/>
    <cellStyle name="Calculation 24 3 4 3" xfId="11266"/>
    <cellStyle name="Calculation 24 3 4 3 2" xfId="23364"/>
    <cellStyle name="Calculation 24 3 4 3 2 2" xfId="44550"/>
    <cellStyle name="Calculation 24 3 4 3 3" xfId="33946"/>
    <cellStyle name="Calculation 24 3 4 4" xfId="18251"/>
    <cellStyle name="Calculation 24 3 4 4 2" xfId="39438"/>
    <cellStyle name="Calculation 24 3 4 5" xfId="28621"/>
    <cellStyle name="Calculation 24 3 4_Table 2A-1_EFT (Annual)" xfId="6538"/>
    <cellStyle name="Calculation 24 3 5" xfId="3994"/>
    <cellStyle name="Calculation 24 3 5 2" xfId="12322"/>
    <cellStyle name="Calculation 24 3 5 2 2" xfId="24346"/>
    <cellStyle name="Calculation 24 3 5 2 2 2" xfId="45532"/>
    <cellStyle name="Calculation 24 3 5 2 3" xfId="34928"/>
    <cellStyle name="Calculation 24 3 5 3" xfId="19233"/>
    <cellStyle name="Calculation 24 3 5 3 2" xfId="40420"/>
    <cellStyle name="Calculation 24 3 5 4" xfId="29682"/>
    <cellStyle name="Calculation 24 3 5_Table 2A-1_EFT (Annual)" xfId="14675"/>
    <cellStyle name="Calculation 24 3 6" xfId="9659"/>
    <cellStyle name="Calculation 24 3 6 2" xfId="21800"/>
    <cellStyle name="Calculation 24 3 6 2 2" xfId="42986"/>
    <cellStyle name="Calculation 24 3 6 3" xfId="32382"/>
    <cellStyle name="Calculation 24 3 7" xfId="16687"/>
    <cellStyle name="Calculation 24 3 7 2" xfId="37874"/>
    <cellStyle name="Calculation 24 3 8" xfId="26939"/>
    <cellStyle name="Calculation 24 3_Table 2A-1_EFT (Annual)" xfId="2938"/>
    <cellStyle name="Calculation 24 4" xfId="1243"/>
    <cellStyle name="Calculation 24 4 2" xfId="2513"/>
    <cellStyle name="Calculation 24 4 2 2" xfId="6074"/>
    <cellStyle name="Calculation 24 4 2 2 2" xfId="14268"/>
    <cellStyle name="Calculation 24 4 2 2 2 2" xfId="26240"/>
    <cellStyle name="Calculation 24 4 2 2 2 2 2" xfId="47426"/>
    <cellStyle name="Calculation 24 4 2 2 2 3" xfId="36822"/>
    <cellStyle name="Calculation 24 4 2 2 3" xfId="21127"/>
    <cellStyle name="Calculation 24 4 2 2 3 2" xfId="42314"/>
    <cellStyle name="Calculation 24 4 2 2 4" xfId="31730"/>
    <cellStyle name="Calculation 24 4 2 2_Table 2A-1_EFT (Annual)" xfId="14674"/>
    <cellStyle name="Calculation 24 4 2 3" xfId="11610"/>
    <cellStyle name="Calculation 24 4 2 3 2" xfId="23694"/>
    <cellStyle name="Calculation 24 4 2 3 2 2" xfId="44880"/>
    <cellStyle name="Calculation 24 4 2 3 3" xfId="34276"/>
    <cellStyle name="Calculation 24 4 2 4" xfId="18581"/>
    <cellStyle name="Calculation 24 4 2 4 2" xfId="39768"/>
    <cellStyle name="Calculation 24 4 2 5" xfId="28987"/>
    <cellStyle name="Calculation 24 4 2_Table 2A-1_EFT (Annual)" xfId="6540"/>
    <cellStyle name="Calculation 24 4 3" xfId="4804"/>
    <cellStyle name="Calculation 24 4 3 2" xfId="13064"/>
    <cellStyle name="Calculation 24 4 3 2 2" xfId="25070"/>
    <cellStyle name="Calculation 24 4 3 2 2 2" xfId="46256"/>
    <cellStyle name="Calculation 24 4 3 2 3" xfId="35652"/>
    <cellStyle name="Calculation 24 4 3 3" xfId="19957"/>
    <cellStyle name="Calculation 24 4 3 3 2" xfId="41144"/>
    <cellStyle name="Calculation 24 4 3 4" xfId="30461"/>
    <cellStyle name="Calculation 24 4 3_Table 2A-1_EFT (Annual)" xfId="14673"/>
    <cellStyle name="Calculation 24 4 4" xfId="10408"/>
    <cellStyle name="Calculation 24 4 4 2" xfId="22524"/>
    <cellStyle name="Calculation 24 4 4 2 2" xfId="43710"/>
    <cellStyle name="Calculation 24 4 4 3" xfId="33106"/>
    <cellStyle name="Calculation 24 4 5" xfId="17411"/>
    <cellStyle name="Calculation 24 4 5 2" xfId="38598"/>
    <cellStyle name="Calculation 24 4 6" xfId="27718"/>
    <cellStyle name="Calculation 24 4_Table 2A-1_EFT (Annual)" xfId="6539"/>
    <cellStyle name="Calculation 24 5" xfId="796"/>
    <cellStyle name="Calculation 24 5 2" xfId="4357"/>
    <cellStyle name="Calculation 24 5 2 2" xfId="12637"/>
    <cellStyle name="Calculation 24 5 2 2 2" xfId="24654"/>
    <cellStyle name="Calculation 24 5 2 2 2 2" xfId="45840"/>
    <cellStyle name="Calculation 24 5 2 2 3" xfId="35236"/>
    <cellStyle name="Calculation 24 5 2 3" xfId="19541"/>
    <cellStyle name="Calculation 24 5 2 3 2" xfId="40728"/>
    <cellStyle name="Calculation 24 5 2 4" xfId="30014"/>
    <cellStyle name="Calculation 24 5 2_Table 2A-1_EFT (Annual)" xfId="14672"/>
    <cellStyle name="Calculation 24 5 3" xfId="9985"/>
    <cellStyle name="Calculation 24 5 3 2" xfId="22108"/>
    <cellStyle name="Calculation 24 5 3 2 2" xfId="43294"/>
    <cellStyle name="Calculation 24 5 3 3" xfId="32690"/>
    <cellStyle name="Calculation 24 5 4" xfId="16995"/>
    <cellStyle name="Calculation 24 5 4 2" xfId="38182"/>
    <cellStyle name="Calculation 24 5 5" xfId="27271"/>
    <cellStyle name="Calculation 24 5_Table 2A-1_EFT (Annual)" xfId="6541"/>
    <cellStyle name="Calculation 24 6" xfId="1982"/>
    <cellStyle name="Calculation 24 6 2" xfId="5543"/>
    <cellStyle name="Calculation 24 6 2 2" xfId="13758"/>
    <cellStyle name="Calculation 24 6 2 2 2" xfId="25746"/>
    <cellStyle name="Calculation 24 6 2 2 2 2" xfId="46932"/>
    <cellStyle name="Calculation 24 6 2 2 3" xfId="36328"/>
    <cellStyle name="Calculation 24 6 2 3" xfId="20633"/>
    <cellStyle name="Calculation 24 6 2 3 2" xfId="41820"/>
    <cellStyle name="Calculation 24 6 2 4" xfId="31200"/>
    <cellStyle name="Calculation 24 6 2_Table 2A-1_EFT (Annual)" xfId="14671"/>
    <cellStyle name="Calculation 24 6 3" xfId="11102"/>
    <cellStyle name="Calculation 24 6 3 2" xfId="23200"/>
    <cellStyle name="Calculation 24 6 3 2 2" xfId="44386"/>
    <cellStyle name="Calculation 24 6 3 3" xfId="33782"/>
    <cellStyle name="Calculation 24 6 4" xfId="18087"/>
    <cellStyle name="Calculation 24 6 4 2" xfId="39274"/>
    <cellStyle name="Calculation 24 6 5" xfId="28457"/>
    <cellStyle name="Calculation 24 6_Table 2A-1_EFT (Annual)" xfId="6542"/>
    <cellStyle name="Calculation 24 7" xfId="3784"/>
    <cellStyle name="Calculation 24 7 2" xfId="12152"/>
    <cellStyle name="Calculation 24 7 2 2" xfId="24182"/>
    <cellStyle name="Calculation 24 7 2 2 2" xfId="45368"/>
    <cellStyle name="Calculation 24 7 2 3" xfId="34764"/>
    <cellStyle name="Calculation 24 7 3" xfId="19069"/>
    <cellStyle name="Calculation 24 7 3 2" xfId="40256"/>
    <cellStyle name="Calculation 24 7 4" xfId="29493"/>
    <cellStyle name="Calculation 24 7_Table 2A-1_EFT (Annual)" xfId="14670"/>
    <cellStyle name="Calculation 24 8" xfId="9471"/>
    <cellStyle name="Calculation 24 8 2" xfId="21636"/>
    <cellStyle name="Calculation 24 8 2 2" xfId="42822"/>
    <cellStyle name="Calculation 24 8 3" xfId="32218"/>
    <cellStyle name="Calculation 24 9" xfId="16523"/>
    <cellStyle name="Calculation 24 9 2" xfId="37710"/>
    <cellStyle name="Calculation 24_Table 2A-1_EFT (Annual)" xfId="2936"/>
    <cellStyle name="Calculation 25" xfId="231"/>
    <cellStyle name="Calculation 25 10" xfId="26786"/>
    <cellStyle name="Calculation 25 2" xfId="618"/>
    <cellStyle name="Calculation 25 2 2" xfId="1595"/>
    <cellStyle name="Calculation 25 2 2 2" xfId="2865"/>
    <cellStyle name="Calculation 25 2 2 2 2" xfId="6426"/>
    <cellStyle name="Calculation 25 2 2 2 2 2" xfId="14620"/>
    <cellStyle name="Calculation 25 2 2 2 2 2 2" xfId="26592"/>
    <cellStyle name="Calculation 25 2 2 2 2 2 2 2" xfId="47778"/>
    <cellStyle name="Calculation 25 2 2 2 2 2 3" xfId="37174"/>
    <cellStyle name="Calculation 25 2 2 2 2 3" xfId="21479"/>
    <cellStyle name="Calculation 25 2 2 2 2 3 2" xfId="42666"/>
    <cellStyle name="Calculation 25 2 2 2 2 4" xfId="32082"/>
    <cellStyle name="Calculation 25 2 2 2 2_Table 2A-1_EFT (Annual)" xfId="14669"/>
    <cellStyle name="Calculation 25 2 2 2 3" xfId="11962"/>
    <cellStyle name="Calculation 25 2 2 2 3 2" xfId="24046"/>
    <cellStyle name="Calculation 25 2 2 2 3 2 2" xfId="45232"/>
    <cellStyle name="Calculation 25 2 2 2 3 3" xfId="34628"/>
    <cellStyle name="Calculation 25 2 2 2 4" xfId="18933"/>
    <cellStyle name="Calculation 25 2 2 2 4 2" xfId="40120"/>
    <cellStyle name="Calculation 25 2 2 2 5" xfId="29339"/>
    <cellStyle name="Calculation 25 2 2 2_Table 2A-1_EFT (Annual)" xfId="6544"/>
    <cellStyle name="Calculation 25 2 2 3" xfId="5156"/>
    <cellStyle name="Calculation 25 2 2 3 2" xfId="13416"/>
    <cellStyle name="Calculation 25 2 2 3 2 2" xfId="25422"/>
    <cellStyle name="Calculation 25 2 2 3 2 2 2" xfId="46608"/>
    <cellStyle name="Calculation 25 2 2 3 2 3" xfId="36004"/>
    <cellStyle name="Calculation 25 2 2 3 3" xfId="20309"/>
    <cellStyle name="Calculation 25 2 2 3 3 2" xfId="41496"/>
    <cellStyle name="Calculation 25 2 2 3 4" xfId="30813"/>
    <cellStyle name="Calculation 25 2 2 3_Table 2A-1_EFT (Annual)" xfId="14668"/>
    <cellStyle name="Calculation 25 2 2 4" xfId="10760"/>
    <cellStyle name="Calculation 25 2 2 4 2" xfId="22876"/>
    <cellStyle name="Calculation 25 2 2 4 2 2" xfId="44062"/>
    <cellStyle name="Calculation 25 2 2 4 3" xfId="33458"/>
    <cellStyle name="Calculation 25 2 2 5" xfId="17763"/>
    <cellStyle name="Calculation 25 2 2 5 2" xfId="38950"/>
    <cellStyle name="Calculation 25 2 2 6" xfId="28070"/>
    <cellStyle name="Calculation 25 2 2_Table 2A-1_EFT (Annual)" xfId="6543"/>
    <cellStyle name="Calculation 25 2 3" xfId="1111"/>
    <cellStyle name="Calculation 25 2 3 2" xfId="4672"/>
    <cellStyle name="Calculation 25 2 3 2 2" xfId="12932"/>
    <cellStyle name="Calculation 25 2 3 2 2 2" xfId="24938"/>
    <cellStyle name="Calculation 25 2 3 2 2 2 2" xfId="46124"/>
    <cellStyle name="Calculation 25 2 3 2 2 3" xfId="35520"/>
    <cellStyle name="Calculation 25 2 3 2 3" xfId="19825"/>
    <cellStyle name="Calculation 25 2 3 2 3 2" xfId="41012"/>
    <cellStyle name="Calculation 25 2 3 2 4" xfId="30329"/>
    <cellStyle name="Calculation 25 2 3 2_Table 2A-1_EFT (Annual)" xfId="14667"/>
    <cellStyle name="Calculation 25 2 3 3" xfId="10276"/>
    <cellStyle name="Calculation 25 2 3 3 2" xfId="22392"/>
    <cellStyle name="Calculation 25 2 3 3 2 2" xfId="43578"/>
    <cellStyle name="Calculation 25 2 3 3 3" xfId="32974"/>
    <cellStyle name="Calculation 25 2 3 4" xfId="17279"/>
    <cellStyle name="Calculation 25 2 3 4 2" xfId="38466"/>
    <cellStyle name="Calculation 25 2 3 5" xfId="27586"/>
    <cellStyle name="Calculation 25 2 3_Table 2A-1_EFT (Annual)" xfId="6545"/>
    <cellStyle name="Calculation 25 2 4" xfId="2334"/>
    <cellStyle name="Calculation 25 2 4 2" xfId="5895"/>
    <cellStyle name="Calculation 25 2 4 2 2" xfId="14110"/>
    <cellStyle name="Calculation 25 2 4 2 2 2" xfId="26098"/>
    <cellStyle name="Calculation 25 2 4 2 2 2 2" xfId="47284"/>
    <cellStyle name="Calculation 25 2 4 2 2 3" xfId="36680"/>
    <cellStyle name="Calculation 25 2 4 2 3" xfId="20985"/>
    <cellStyle name="Calculation 25 2 4 2 3 2" xfId="42172"/>
    <cellStyle name="Calculation 25 2 4 2 4" xfId="31552"/>
    <cellStyle name="Calculation 25 2 4 2_Table 2A-1_EFT (Annual)" xfId="14666"/>
    <cellStyle name="Calculation 25 2 4 3" xfId="11454"/>
    <cellStyle name="Calculation 25 2 4 3 2" xfId="23552"/>
    <cellStyle name="Calculation 25 2 4 3 2 2" xfId="44738"/>
    <cellStyle name="Calculation 25 2 4 3 3" xfId="34134"/>
    <cellStyle name="Calculation 25 2 4 4" xfId="18439"/>
    <cellStyle name="Calculation 25 2 4 4 2" xfId="39626"/>
    <cellStyle name="Calculation 25 2 4 5" xfId="28809"/>
    <cellStyle name="Calculation 25 2 4_Table 2A-1_EFT (Annual)" xfId="6546"/>
    <cellStyle name="Calculation 25 2 5" xfId="4188"/>
    <cellStyle name="Calculation 25 2 5 2" xfId="12512"/>
    <cellStyle name="Calculation 25 2 5 2 2" xfId="24534"/>
    <cellStyle name="Calculation 25 2 5 2 2 2" xfId="45720"/>
    <cellStyle name="Calculation 25 2 5 2 3" xfId="35116"/>
    <cellStyle name="Calculation 25 2 5 3" xfId="19421"/>
    <cellStyle name="Calculation 25 2 5 3 2" xfId="40608"/>
    <cellStyle name="Calculation 25 2 5 4" xfId="29876"/>
    <cellStyle name="Calculation 25 2 5_Table 2A-1_EFT (Annual)" xfId="14665"/>
    <cellStyle name="Calculation 25 2 6" xfId="9851"/>
    <cellStyle name="Calculation 25 2 6 2" xfId="21988"/>
    <cellStyle name="Calculation 25 2 6 2 2" xfId="43174"/>
    <cellStyle name="Calculation 25 2 6 3" xfId="32570"/>
    <cellStyle name="Calculation 25 2 7" xfId="16875"/>
    <cellStyle name="Calculation 25 2 7 2" xfId="38062"/>
    <cellStyle name="Calculation 25 2 8" xfId="27133"/>
    <cellStyle name="Calculation 25 2_Table 2A-1_EFT (Annual)" xfId="2940"/>
    <cellStyle name="Calculation 25 3" xfId="458"/>
    <cellStyle name="Calculation 25 3 2" xfId="1435"/>
    <cellStyle name="Calculation 25 3 2 2" xfId="2705"/>
    <cellStyle name="Calculation 25 3 2 2 2" xfId="6266"/>
    <cellStyle name="Calculation 25 3 2 2 2 2" xfId="14460"/>
    <cellStyle name="Calculation 25 3 2 2 2 2 2" xfId="26432"/>
    <cellStyle name="Calculation 25 3 2 2 2 2 2 2" xfId="47618"/>
    <cellStyle name="Calculation 25 3 2 2 2 2 3" xfId="37014"/>
    <cellStyle name="Calculation 25 3 2 2 2 3" xfId="21319"/>
    <cellStyle name="Calculation 25 3 2 2 2 3 2" xfId="42506"/>
    <cellStyle name="Calculation 25 3 2 2 2 4" xfId="31922"/>
    <cellStyle name="Calculation 25 3 2 2 2_Table 2A-1_EFT (Annual)" xfId="14664"/>
    <cellStyle name="Calculation 25 3 2 2 3" xfId="11802"/>
    <cellStyle name="Calculation 25 3 2 2 3 2" xfId="23886"/>
    <cellStyle name="Calculation 25 3 2 2 3 2 2" xfId="45072"/>
    <cellStyle name="Calculation 25 3 2 2 3 3" xfId="34468"/>
    <cellStyle name="Calculation 25 3 2 2 4" xfId="18773"/>
    <cellStyle name="Calculation 25 3 2 2 4 2" xfId="39960"/>
    <cellStyle name="Calculation 25 3 2 2 5" xfId="29179"/>
    <cellStyle name="Calculation 25 3 2 2_Table 2A-1_EFT (Annual)" xfId="6548"/>
    <cellStyle name="Calculation 25 3 2 3" xfId="4996"/>
    <cellStyle name="Calculation 25 3 2 3 2" xfId="13256"/>
    <cellStyle name="Calculation 25 3 2 3 2 2" xfId="25262"/>
    <cellStyle name="Calculation 25 3 2 3 2 2 2" xfId="46448"/>
    <cellStyle name="Calculation 25 3 2 3 2 3" xfId="35844"/>
    <cellStyle name="Calculation 25 3 2 3 3" xfId="20149"/>
    <cellStyle name="Calculation 25 3 2 3 3 2" xfId="41336"/>
    <cellStyle name="Calculation 25 3 2 3 4" xfId="30653"/>
    <cellStyle name="Calculation 25 3 2 3_Table 2A-1_EFT (Annual)" xfId="14663"/>
    <cellStyle name="Calculation 25 3 2 4" xfId="10600"/>
    <cellStyle name="Calculation 25 3 2 4 2" xfId="22716"/>
    <cellStyle name="Calculation 25 3 2 4 2 2" xfId="43902"/>
    <cellStyle name="Calculation 25 3 2 4 3" xfId="33298"/>
    <cellStyle name="Calculation 25 3 2 5" xfId="17603"/>
    <cellStyle name="Calculation 25 3 2 5 2" xfId="38790"/>
    <cellStyle name="Calculation 25 3 2 6" xfId="27910"/>
    <cellStyle name="Calculation 25 3 2_Table 2A-1_EFT (Annual)" xfId="6547"/>
    <cellStyle name="Calculation 25 3 3" xfId="982"/>
    <cellStyle name="Calculation 25 3 3 2" xfId="4543"/>
    <cellStyle name="Calculation 25 3 3 2 2" xfId="12803"/>
    <cellStyle name="Calculation 25 3 3 2 2 2" xfId="24809"/>
    <cellStyle name="Calculation 25 3 3 2 2 2 2" xfId="45995"/>
    <cellStyle name="Calculation 25 3 3 2 2 3" xfId="35391"/>
    <cellStyle name="Calculation 25 3 3 2 3" xfId="19696"/>
    <cellStyle name="Calculation 25 3 3 2 3 2" xfId="40883"/>
    <cellStyle name="Calculation 25 3 3 2 4" xfId="30200"/>
    <cellStyle name="Calculation 25 3 3 2_Table 2A-1_EFT (Annual)" xfId="14662"/>
    <cellStyle name="Calculation 25 3 3 3" xfId="10147"/>
    <cellStyle name="Calculation 25 3 3 3 2" xfId="22263"/>
    <cellStyle name="Calculation 25 3 3 3 2 2" xfId="43449"/>
    <cellStyle name="Calculation 25 3 3 3 3" xfId="32845"/>
    <cellStyle name="Calculation 25 3 3 4" xfId="17150"/>
    <cellStyle name="Calculation 25 3 3 4 2" xfId="38337"/>
    <cellStyle name="Calculation 25 3 3 5" xfId="27457"/>
    <cellStyle name="Calculation 25 3 3_Table 2A-1_EFT (Annual)" xfId="6549"/>
    <cellStyle name="Calculation 25 3 4" xfId="2174"/>
    <cellStyle name="Calculation 25 3 4 2" xfId="5735"/>
    <cellStyle name="Calculation 25 3 4 2 2" xfId="13950"/>
    <cellStyle name="Calculation 25 3 4 2 2 2" xfId="25938"/>
    <cellStyle name="Calculation 25 3 4 2 2 2 2" xfId="47124"/>
    <cellStyle name="Calculation 25 3 4 2 2 3" xfId="36520"/>
    <cellStyle name="Calculation 25 3 4 2 3" xfId="20825"/>
    <cellStyle name="Calculation 25 3 4 2 3 2" xfId="42012"/>
    <cellStyle name="Calculation 25 3 4 2 4" xfId="31392"/>
    <cellStyle name="Calculation 25 3 4 2_Table 2A-1_EFT (Annual)" xfId="14661"/>
    <cellStyle name="Calculation 25 3 4 3" xfId="11294"/>
    <cellStyle name="Calculation 25 3 4 3 2" xfId="23392"/>
    <cellStyle name="Calculation 25 3 4 3 2 2" xfId="44578"/>
    <cellStyle name="Calculation 25 3 4 3 3" xfId="33974"/>
    <cellStyle name="Calculation 25 3 4 4" xfId="18279"/>
    <cellStyle name="Calculation 25 3 4 4 2" xfId="39466"/>
    <cellStyle name="Calculation 25 3 4 5" xfId="28649"/>
    <cellStyle name="Calculation 25 3 4_Table 2A-1_EFT (Annual)" xfId="6550"/>
    <cellStyle name="Calculation 25 3 5" xfId="4028"/>
    <cellStyle name="Calculation 25 3 5 2" xfId="12352"/>
    <cellStyle name="Calculation 25 3 5 2 2" xfId="24374"/>
    <cellStyle name="Calculation 25 3 5 2 2 2" xfId="45560"/>
    <cellStyle name="Calculation 25 3 5 2 3" xfId="34956"/>
    <cellStyle name="Calculation 25 3 5 3" xfId="19261"/>
    <cellStyle name="Calculation 25 3 5 3 2" xfId="40448"/>
    <cellStyle name="Calculation 25 3 5 4" xfId="29716"/>
    <cellStyle name="Calculation 25 3 5_Table 2A-1_EFT (Annual)" xfId="14660"/>
    <cellStyle name="Calculation 25 3 6" xfId="9691"/>
    <cellStyle name="Calculation 25 3 6 2" xfId="21828"/>
    <cellStyle name="Calculation 25 3 6 2 2" xfId="43014"/>
    <cellStyle name="Calculation 25 3 6 3" xfId="32410"/>
    <cellStyle name="Calculation 25 3 7" xfId="16715"/>
    <cellStyle name="Calculation 25 3 7 2" xfId="37902"/>
    <cellStyle name="Calculation 25 3 8" xfId="26973"/>
    <cellStyle name="Calculation 25 3_Table 2A-1_EFT (Annual)" xfId="2941"/>
    <cellStyle name="Calculation 25 4" xfId="1273"/>
    <cellStyle name="Calculation 25 4 2" xfId="2543"/>
    <cellStyle name="Calculation 25 4 2 2" xfId="6104"/>
    <cellStyle name="Calculation 25 4 2 2 2" xfId="14298"/>
    <cellStyle name="Calculation 25 4 2 2 2 2" xfId="26270"/>
    <cellStyle name="Calculation 25 4 2 2 2 2 2" xfId="47456"/>
    <cellStyle name="Calculation 25 4 2 2 2 3" xfId="36852"/>
    <cellStyle name="Calculation 25 4 2 2 3" xfId="21157"/>
    <cellStyle name="Calculation 25 4 2 2 3 2" xfId="42344"/>
    <cellStyle name="Calculation 25 4 2 2 4" xfId="31760"/>
    <cellStyle name="Calculation 25 4 2 2_Table 2A-1_EFT (Annual)" xfId="14659"/>
    <cellStyle name="Calculation 25 4 2 3" xfId="11640"/>
    <cellStyle name="Calculation 25 4 2 3 2" xfId="23724"/>
    <cellStyle name="Calculation 25 4 2 3 2 2" xfId="44910"/>
    <cellStyle name="Calculation 25 4 2 3 3" xfId="34306"/>
    <cellStyle name="Calculation 25 4 2 4" xfId="18611"/>
    <cellStyle name="Calculation 25 4 2 4 2" xfId="39798"/>
    <cellStyle name="Calculation 25 4 2 5" xfId="29017"/>
    <cellStyle name="Calculation 25 4 2_Table 2A-1_EFT (Annual)" xfId="6552"/>
    <cellStyle name="Calculation 25 4 3" xfId="4834"/>
    <cellStyle name="Calculation 25 4 3 2" xfId="13094"/>
    <cellStyle name="Calculation 25 4 3 2 2" xfId="25100"/>
    <cellStyle name="Calculation 25 4 3 2 2 2" xfId="46286"/>
    <cellStyle name="Calculation 25 4 3 2 3" xfId="35682"/>
    <cellStyle name="Calculation 25 4 3 3" xfId="19987"/>
    <cellStyle name="Calculation 25 4 3 3 2" xfId="41174"/>
    <cellStyle name="Calculation 25 4 3 4" xfId="30491"/>
    <cellStyle name="Calculation 25 4 3_Table 2A-1_EFT (Annual)" xfId="14658"/>
    <cellStyle name="Calculation 25 4 4" xfId="10438"/>
    <cellStyle name="Calculation 25 4 4 2" xfId="22554"/>
    <cellStyle name="Calculation 25 4 4 2 2" xfId="43740"/>
    <cellStyle name="Calculation 25 4 4 3" xfId="33136"/>
    <cellStyle name="Calculation 25 4 5" xfId="17441"/>
    <cellStyle name="Calculation 25 4 5 2" xfId="38628"/>
    <cellStyle name="Calculation 25 4 6" xfId="27748"/>
    <cellStyle name="Calculation 25 4_Table 2A-1_EFT (Annual)" xfId="6551"/>
    <cellStyle name="Calculation 25 5" xfId="826"/>
    <cellStyle name="Calculation 25 5 2" xfId="4387"/>
    <cellStyle name="Calculation 25 5 2 2" xfId="12661"/>
    <cellStyle name="Calculation 25 5 2 2 2" xfId="24678"/>
    <cellStyle name="Calculation 25 5 2 2 2 2" xfId="45864"/>
    <cellStyle name="Calculation 25 5 2 2 3" xfId="35260"/>
    <cellStyle name="Calculation 25 5 2 3" xfId="19565"/>
    <cellStyle name="Calculation 25 5 2 3 2" xfId="40752"/>
    <cellStyle name="Calculation 25 5 2 4" xfId="30044"/>
    <cellStyle name="Calculation 25 5 2_Table 2A-1_EFT (Annual)" xfId="14657"/>
    <cellStyle name="Calculation 25 5 3" xfId="10010"/>
    <cellStyle name="Calculation 25 5 3 2" xfId="22132"/>
    <cellStyle name="Calculation 25 5 3 2 2" xfId="43318"/>
    <cellStyle name="Calculation 25 5 3 3" xfId="32714"/>
    <cellStyle name="Calculation 25 5 4" xfId="17019"/>
    <cellStyle name="Calculation 25 5 4 2" xfId="38206"/>
    <cellStyle name="Calculation 25 5 5" xfId="27301"/>
    <cellStyle name="Calculation 25 5_Table 2A-1_EFT (Annual)" xfId="6553"/>
    <cellStyle name="Calculation 25 6" xfId="2012"/>
    <cellStyle name="Calculation 25 6 2" xfId="5573"/>
    <cellStyle name="Calculation 25 6 2 2" xfId="13788"/>
    <cellStyle name="Calculation 25 6 2 2 2" xfId="25776"/>
    <cellStyle name="Calculation 25 6 2 2 2 2" xfId="46962"/>
    <cellStyle name="Calculation 25 6 2 2 3" xfId="36358"/>
    <cellStyle name="Calculation 25 6 2 3" xfId="20663"/>
    <cellStyle name="Calculation 25 6 2 3 2" xfId="41850"/>
    <cellStyle name="Calculation 25 6 2 4" xfId="31230"/>
    <cellStyle name="Calculation 25 6 2_Table 2A-1_EFT (Annual)" xfId="14656"/>
    <cellStyle name="Calculation 25 6 3" xfId="11132"/>
    <cellStyle name="Calculation 25 6 3 2" xfId="23230"/>
    <cellStyle name="Calculation 25 6 3 2 2" xfId="44416"/>
    <cellStyle name="Calculation 25 6 3 3" xfId="33812"/>
    <cellStyle name="Calculation 25 6 4" xfId="18117"/>
    <cellStyle name="Calculation 25 6 4 2" xfId="39304"/>
    <cellStyle name="Calculation 25 6 5" xfId="28487"/>
    <cellStyle name="Calculation 25 6_Table 2A-1_EFT (Annual)" xfId="6554"/>
    <cellStyle name="Calculation 25 7" xfId="3820"/>
    <cellStyle name="Calculation 25 7 2" xfId="12183"/>
    <cellStyle name="Calculation 25 7 2 2" xfId="24212"/>
    <cellStyle name="Calculation 25 7 2 2 2" xfId="45398"/>
    <cellStyle name="Calculation 25 7 2 3" xfId="34794"/>
    <cellStyle name="Calculation 25 7 3" xfId="19099"/>
    <cellStyle name="Calculation 25 7 3 2" xfId="40286"/>
    <cellStyle name="Calculation 25 7 4" xfId="29529"/>
    <cellStyle name="Calculation 25 7_Table 2A-1_EFT (Annual)" xfId="14655"/>
    <cellStyle name="Calculation 25 8" xfId="9502"/>
    <cellStyle name="Calculation 25 8 2" xfId="21666"/>
    <cellStyle name="Calculation 25 8 2 2" xfId="42852"/>
    <cellStyle name="Calculation 25 8 3" xfId="32248"/>
    <cellStyle name="Calculation 25 9" xfId="16553"/>
    <cellStyle name="Calculation 25 9 2" xfId="37740"/>
    <cellStyle name="Calculation 25_Table 2A-1_EFT (Annual)" xfId="2939"/>
    <cellStyle name="Calculation 26" xfId="226"/>
    <cellStyle name="Calculation 26 10" xfId="26781"/>
    <cellStyle name="Calculation 26 2" xfId="617"/>
    <cellStyle name="Calculation 26 2 2" xfId="1594"/>
    <cellStyle name="Calculation 26 2 2 2" xfId="2864"/>
    <cellStyle name="Calculation 26 2 2 2 2" xfId="6425"/>
    <cellStyle name="Calculation 26 2 2 2 2 2" xfId="14619"/>
    <cellStyle name="Calculation 26 2 2 2 2 2 2" xfId="26591"/>
    <cellStyle name="Calculation 26 2 2 2 2 2 2 2" xfId="47777"/>
    <cellStyle name="Calculation 26 2 2 2 2 2 3" xfId="37173"/>
    <cellStyle name="Calculation 26 2 2 2 2 3" xfId="21478"/>
    <cellStyle name="Calculation 26 2 2 2 2 3 2" xfId="42665"/>
    <cellStyle name="Calculation 26 2 2 2 2 4" xfId="32081"/>
    <cellStyle name="Calculation 26 2 2 2 2_Table 2A-1_EFT (Annual)" xfId="14654"/>
    <cellStyle name="Calculation 26 2 2 2 3" xfId="11961"/>
    <cellStyle name="Calculation 26 2 2 2 3 2" xfId="24045"/>
    <cellStyle name="Calculation 26 2 2 2 3 2 2" xfId="45231"/>
    <cellStyle name="Calculation 26 2 2 2 3 3" xfId="34627"/>
    <cellStyle name="Calculation 26 2 2 2 4" xfId="18932"/>
    <cellStyle name="Calculation 26 2 2 2 4 2" xfId="40119"/>
    <cellStyle name="Calculation 26 2 2 2 5" xfId="29338"/>
    <cellStyle name="Calculation 26 2 2 2_Table 2A-1_EFT (Annual)" xfId="6556"/>
    <cellStyle name="Calculation 26 2 2 3" xfId="5155"/>
    <cellStyle name="Calculation 26 2 2 3 2" xfId="13415"/>
    <cellStyle name="Calculation 26 2 2 3 2 2" xfId="25421"/>
    <cellStyle name="Calculation 26 2 2 3 2 2 2" xfId="46607"/>
    <cellStyle name="Calculation 26 2 2 3 2 3" xfId="36003"/>
    <cellStyle name="Calculation 26 2 2 3 3" xfId="20308"/>
    <cellStyle name="Calculation 26 2 2 3 3 2" xfId="41495"/>
    <cellStyle name="Calculation 26 2 2 3 4" xfId="30812"/>
    <cellStyle name="Calculation 26 2 2 3_Table 2A-1_EFT (Annual)" xfId="14653"/>
    <cellStyle name="Calculation 26 2 2 4" xfId="10759"/>
    <cellStyle name="Calculation 26 2 2 4 2" xfId="22875"/>
    <cellStyle name="Calculation 26 2 2 4 2 2" xfId="44061"/>
    <cellStyle name="Calculation 26 2 2 4 3" xfId="33457"/>
    <cellStyle name="Calculation 26 2 2 5" xfId="17762"/>
    <cellStyle name="Calculation 26 2 2 5 2" xfId="38949"/>
    <cellStyle name="Calculation 26 2 2 6" xfId="28069"/>
    <cellStyle name="Calculation 26 2 2_Table 2A-1_EFT (Annual)" xfId="6555"/>
    <cellStyle name="Calculation 26 2 3" xfId="1110"/>
    <cellStyle name="Calculation 26 2 3 2" xfId="4671"/>
    <cellStyle name="Calculation 26 2 3 2 2" xfId="12931"/>
    <cellStyle name="Calculation 26 2 3 2 2 2" xfId="24937"/>
    <cellStyle name="Calculation 26 2 3 2 2 2 2" xfId="46123"/>
    <cellStyle name="Calculation 26 2 3 2 2 3" xfId="35519"/>
    <cellStyle name="Calculation 26 2 3 2 3" xfId="19824"/>
    <cellStyle name="Calculation 26 2 3 2 3 2" xfId="41011"/>
    <cellStyle name="Calculation 26 2 3 2 4" xfId="30328"/>
    <cellStyle name="Calculation 26 2 3 2_Table 2A-1_EFT (Annual)" xfId="14652"/>
    <cellStyle name="Calculation 26 2 3 3" xfId="10275"/>
    <cellStyle name="Calculation 26 2 3 3 2" xfId="22391"/>
    <cellStyle name="Calculation 26 2 3 3 2 2" xfId="43577"/>
    <cellStyle name="Calculation 26 2 3 3 3" xfId="32973"/>
    <cellStyle name="Calculation 26 2 3 4" xfId="17278"/>
    <cellStyle name="Calculation 26 2 3 4 2" xfId="38465"/>
    <cellStyle name="Calculation 26 2 3 5" xfId="27585"/>
    <cellStyle name="Calculation 26 2 3_Table 2A-1_EFT (Annual)" xfId="6557"/>
    <cellStyle name="Calculation 26 2 4" xfId="2333"/>
    <cellStyle name="Calculation 26 2 4 2" xfId="5894"/>
    <cellStyle name="Calculation 26 2 4 2 2" xfId="14109"/>
    <cellStyle name="Calculation 26 2 4 2 2 2" xfId="26097"/>
    <cellStyle name="Calculation 26 2 4 2 2 2 2" xfId="47283"/>
    <cellStyle name="Calculation 26 2 4 2 2 3" xfId="36679"/>
    <cellStyle name="Calculation 26 2 4 2 3" xfId="20984"/>
    <cellStyle name="Calculation 26 2 4 2 3 2" xfId="42171"/>
    <cellStyle name="Calculation 26 2 4 2 4" xfId="31551"/>
    <cellStyle name="Calculation 26 2 4 2_Table 2A-1_EFT (Annual)" xfId="14651"/>
    <cellStyle name="Calculation 26 2 4 3" xfId="11453"/>
    <cellStyle name="Calculation 26 2 4 3 2" xfId="23551"/>
    <cellStyle name="Calculation 26 2 4 3 2 2" xfId="44737"/>
    <cellStyle name="Calculation 26 2 4 3 3" xfId="34133"/>
    <cellStyle name="Calculation 26 2 4 4" xfId="18438"/>
    <cellStyle name="Calculation 26 2 4 4 2" xfId="39625"/>
    <cellStyle name="Calculation 26 2 4 5" xfId="28808"/>
    <cellStyle name="Calculation 26 2 4_Table 2A-1_EFT (Annual)" xfId="6558"/>
    <cellStyle name="Calculation 26 2 5" xfId="4187"/>
    <cellStyle name="Calculation 26 2 5 2" xfId="12511"/>
    <cellStyle name="Calculation 26 2 5 2 2" xfId="24533"/>
    <cellStyle name="Calculation 26 2 5 2 2 2" xfId="45719"/>
    <cellStyle name="Calculation 26 2 5 2 3" xfId="35115"/>
    <cellStyle name="Calculation 26 2 5 3" xfId="19420"/>
    <cellStyle name="Calculation 26 2 5 3 2" xfId="40607"/>
    <cellStyle name="Calculation 26 2 5 4" xfId="29875"/>
    <cellStyle name="Calculation 26 2 5_Table 2A-1_EFT (Annual)" xfId="14650"/>
    <cellStyle name="Calculation 26 2 6" xfId="9850"/>
    <cellStyle name="Calculation 26 2 6 2" xfId="21987"/>
    <cellStyle name="Calculation 26 2 6 2 2" xfId="43173"/>
    <cellStyle name="Calculation 26 2 6 3" xfId="32569"/>
    <cellStyle name="Calculation 26 2 7" xfId="16874"/>
    <cellStyle name="Calculation 26 2 7 2" xfId="38061"/>
    <cellStyle name="Calculation 26 2 8" xfId="27132"/>
    <cellStyle name="Calculation 26 2_Table 2A-1_EFT (Annual)" xfId="2943"/>
    <cellStyle name="Calculation 26 3" xfId="453"/>
    <cellStyle name="Calculation 26 3 2" xfId="1434"/>
    <cellStyle name="Calculation 26 3 2 2" xfId="2704"/>
    <cellStyle name="Calculation 26 3 2 2 2" xfId="6265"/>
    <cellStyle name="Calculation 26 3 2 2 2 2" xfId="14459"/>
    <cellStyle name="Calculation 26 3 2 2 2 2 2" xfId="26431"/>
    <cellStyle name="Calculation 26 3 2 2 2 2 2 2" xfId="47617"/>
    <cellStyle name="Calculation 26 3 2 2 2 2 3" xfId="37013"/>
    <cellStyle name="Calculation 26 3 2 2 2 3" xfId="21318"/>
    <cellStyle name="Calculation 26 3 2 2 2 3 2" xfId="42505"/>
    <cellStyle name="Calculation 26 3 2 2 2 4" xfId="31921"/>
    <cellStyle name="Calculation 26 3 2 2 2_Table 2A-1_EFT (Annual)" xfId="14649"/>
    <cellStyle name="Calculation 26 3 2 2 3" xfId="11801"/>
    <cellStyle name="Calculation 26 3 2 2 3 2" xfId="23885"/>
    <cellStyle name="Calculation 26 3 2 2 3 2 2" xfId="45071"/>
    <cellStyle name="Calculation 26 3 2 2 3 3" xfId="34467"/>
    <cellStyle name="Calculation 26 3 2 2 4" xfId="18772"/>
    <cellStyle name="Calculation 26 3 2 2 4 2" xfId="39959"/>
    <cellStyle name="Calculation 26 3 2 2 5" xfId="29178"/>
    <cellStyle name="Calculation 26 3 2 2_Table 2A-1_EFT (Annual)" xfId="6560"/>
    <cellStyle name="Calculation 26 3 2 3" xfId="4995"/>
    <cellStyle name="Calculation 26 3 2 3 2" xfId="13255"/>
    <cellStyle name="Calculation 26 3 2 3 2 2" xfId="25261"/>
    <cellStyle name="Calculation 26 3 2 3 2 2 2" xfId="46447"/>
    <cellStyle name="Calculation 26 3 2 3 2 3" xfId="35843"/>
    <cellStyle name="Calculation 26 3 2 3 3" xfId="20148"/>
    <cellStyle name="Calculation 26 3 2 3 3 2" xfId="41335"/>
    <cellStyle name="Calculation 26 3 2 3 4" xfId="30652"/>
    <cellStyle name="Calculation 26 3 2 3_Table 2A-1_EFT (Annual)" xfId="14648"/>
    <cellStyle name="Calculation 26 3 2 4" xfId="10599"/>
    <cellStyle name="Calculation 26 3 2 4 2" xfId="22715"/>
    <cellStyle name="Calculation 26 3 2 4 2 2" xfId="43901"/>
    <cellStyle name="Calculation 26 3 2 4 3" xfId="33297"/>
    <cellStyle name="Calculation 26 3 2 5" xfId="17602"/>
    <cellStyle name="Calculation 26 3 2 5 2" xfId="38789"/>
    <cellStyle name="Calculation 26 3 2 6" xfId="27909"/>
    <cellStyle name="Calculation 26 3 2_Table 2A-1_EFT (Annual)" xfId="6559"/>
    <cellStyle name="Calculation 26 3 3" xfId="977"/>
    <cellStyle name="Calculation 26 3 3 2" xfId="4538"/>
    <cellStyle name="Calculation 26 3 3 2 2" xfId="12800"/>
    <cellStyle name="Calculation 26 3 3 2 2 2" xfId="24808"/>
    <cellStyle name="Calculation 26 3 3 2 2 2 2" xfId="45994"/>
    <cellStyle name="Calculation 26 3 3 2 2 3" xfId="35390"/>
    <cellStyle name="Calculation 26 3 3 2 3" xfId="19695"/>
    <cellStyle name="Calculation 26 3 3 2 3 2" xfId="40882"/>
    <cellStyle name="Calculation 26 3 3 2 4" xfId="30195"/>
    <cellStyle name="Calculation 26 3 3 2_Table 2A-1_EFT (Annual)" xfId="14647"/>
    <cellStyle name="Calculation 26 3 3 3" xfId="10145"/>
    <cellStyle name="Calculation 26 3 3 3 2" xfId="22262"/>
    <cellStyle name="Calculation 26 3 3 3 2 2" xfId="43448"/>
    <cellStyle name="Calculation 26 3 3 3 3" xfId="32844"/>
    <cellStyle name="Calculation 26 3 3 4" xfId="17149"/>
    <cellStyle name="Calculation 26 3 3 4 2" xfId="38336"/>
    <cellStyle name="Calculation 26 3 3 5" xfId="27452"/>
    <cellStyle name="Calculation 26 3 3_Table 2A-1_EFT (Annual)" xfId="6561"/>
    <cellStyle name="Calculation 26 3 4" xfId="2173"/>
    <cellStyle name="Calculation 26 3 4 2" xfId="5734"/>
    <cellStyle name="Calculation 26 3 4 2 2" xfId="13949"/>
    <cellStyle name="Calculation 26 3 4 2 2 2" xfId="25937"/>
    <cellStyle name="Calculation 26 3 4 2 2 2 2" xfId="47123"/>
    <cellStyle name="Calculation 26 3 4 2 2 3" xfId="36519"/>
    <cellStyle name="Calculation 26 3 4 2 3" xfId="20824"/>
    <cellStyle name="Calculation 26 3 4 2 3 2" xfId="42011"/>
    <cellStyle name="Calculation 26 3 4 2 4" xfId="31391"/>
    <cellStyle name="Calculation 26 3 4 2_Table 2A-1_EFT (Annual)" xfId="14646"/>
    <cellStyle name="Calculation 26 3 4 3" xfId="11293"/>
    <cellStyle name="Calculation 26 3 4 3 2" xfId="23391"/>
    <cellStyle name="Calculation 26 3 4 3 2 2" xfId="44577"/>
    <cellStyle name="Calculation 26 3 4 3 3" xfId="33973"/>
    <cellStyle name="Calculation 26 3 4 4" xfId="18278"/>
    <cellStyle name="Calculation 26 3 4 4 2" xfId="39465"/>
    <cellStyle name="Calculation 26 3 4 5" xfId="28648"/>
    <cellStyle name="Calculation 26 3 4_Table 2A-1_EFT (Annual)" xfId="6562"/>
    <cellStyle name="Calculation 26 3 5" xfId="4023"/>
    <cellStyle name="Calculation 26 3 5 2" xfId="12349"/>
    <cellStyle name="Calculation 26 3 5 2 2" xfId="24373"/>
    <cellStyle name="Calculation 26 3 5 2 2 2" xfId="45559"/>
    <cellStyle name="Calculation 26 3 5 2 3" xfId="34955"/>
    <cellStyle name="Calculation 26 3 5 3" xfId="19260"/>
    <cellStyle name="Calculation 26 3 5 3 2" xfId="40447"/>
    <cellStyle name="Calculation 26 3 5 4" xfId="29711"/>
    <cellStyle name="Calculation 26 3 5_Table 2A-1_EFT (Annual)" xfId="9350"/>
    <cellStyle name="Calculation 26 3 6" xfId="9688"/>
    <cellStyle name="Calculation 26 3 6 2" xfId="21827"/>
    <cellStyle name="Calculation 26 3 6 2 2" xfId="43013"/>
    <cellStyle name="Calculation 26 3 6 3" xfId="32409"/>
    <cellStyle name="Calculation 26 3 7" xfId="16714"/>
    <cellStyle name="Calculation 26 3 7 2" xfId="37901"/>
    <cellStyle name="Calculation 26 3 8" xfId="26968"/>
    <cellStyle name="Calculation 26 3_Table 2A-1_EFT (Annual)" xfId="2944"/>
    <cellStyle name="Calculation 26 4" xfId="1272"/>
    <cellStyle name="Calculation 26 4 2" xfId="2542"/>
    <cellStyle name="Calculation 26 4 2 2" xfId="6103"/>
    <cellStyle name="Calculation 26 4 2 2 2" xfId="14297"/>
    <cellStyle name="Calculation 26 4 2 2 2 2" xfId="26269"/>
    <cellStyle name="Calculation 26 4 2 2 2 2 2" xfId="47455"/>
    <cellStyle name="Calculation 26 4 2 2 2 3" xfId="36851"/>
    <cellStyle name="Calculation 26 4 2 2 3" xfId="21156"/>
    <cellStyle name="Calculation 26 4 2 2 3 2" xfId="42343"/>
    <cellStyle name="Calculation 26 4 2 2 4" xfId="31759"/>
    <cellStyle name="Calculation 26 4 2 2_Table 2A-1_EFT (Annual)" xfId="9349"/>
    <cellStyle name="Calculation 26 4 2 3" xfId="11639"/>
    <cellStyle name="Calculation 26 4 2 3 2" xfId="23723"/>
    <cellStyle name="Calculation 26 4 2 3 2 2" xfId="44909"/>
    <cellStyle name="Calculation 26 4 2 3 3" xfId="34305"/>
    <cellStyle name="Calculation 26 4 2 4" xfId="18610"/>
    <cellStyle name="Calculation 26 4 2 4 2" xfId="39797"/>
    <cellStyle name="Calculation 26 4 2 5" xfId="29016"/>
    <cellStyle name="Calculation 26 4 2_Table 2A-1_EFT (Annual)" xfId="6564"/>
    <cellStyle name="Calculation 26 4 3" xfId="4833"/>
    <cellStyle name="Calculation 26 4 3 2" xfId="13093"/>
    <cellStyle name="Calculation 26 4 3 2 2" xfId="25099"/>
    <cellStyle name="Calculation 26 4 3 2 2 2" xfId="46285"/>
    <cellStyle name="Calculation 26 4 3 2 3" xfId="35681"/>
    <cellStyle name="Calculation 26 4 3 3" xfId="19986"/>
    <cellStyle name="Calculation 26 4 3 3 2" xfId="41173"/>
    <cellStyle name="Calculation 26 4 3 4" xfId="30490"/>
    <cellStyle name="Calculation 26 4 3_Table 2A-1_EFT (Annual)" xfId="12038"/>
    <cellStyle name="Calculation 26 4 4" xfId="10437"/>
    <cellStyle name="Calculation 26 4 4 2" xfId="22553"/>
    <cellStyle name="Calculation 26 4 4 2 2" xfId="43739"/>
    <cellStyle name="Calculation 26 4 4 3" xfId="33135"/>
    <cellStyle name="Calculation 26 4 5" xfId="17440"/>
    <cellStyle name="Calculation 26 4 5 2" xfId="38627"/>
    <cellStyle name="Calculation 26 4 6" xfId="27747"/>
    <cellStyle name="Calculation 26 4_Table 2A-1_EFT (Annual)" xfId="6563"/>
    <cellStyle name="Calculation 26 5" xfId="821"/>
    <cellStyle name="Calculation 26 5 2" xfId="4382"/>
    <cellStyle name="Calculation 26 5 2 2" xfId="12660"/>
    <cellStyle name="Calculation 26 5 2 2 2" xfId="24677"/>
    <cellStyle name="Calculation 26 5 2 2 2 2" xfId="45863"/>
    <cellStyle name="Calculation 26 5 2 2 3" xfId="35259"/>
    <cellStyle name="Calculation 26 5 2 3" xfId="19564"/>
    <cellStyle name="Calculation 26 5 2 3 2" xfId="40751"/>
    <cellStyle name="Calculation 26 5 2 4" xfId="30039"/>
    <cellStyle name="Calculation 26 5 2_Table 2A-1_EFT (Annual)" xfId="10787"/>
    <cellStyle name="Calculation 26 5 3" xfId="10008"/>
    <cellStyle name="Calculation 26 5 3 2" xfId="22131"/>
    <cellStyle name="Calculation 26 5 3 2 2" xfId="43317"/>
    <cellStyle name="Calculation 26 5 3 3" xfId="32713"/>
    <cellStyle name="Calculation 26 5 4" xfId="17018"/>
    <cellStyle name="Calculation 26 5 4 2" xfId="38205"/>
    <cellStyle name="Calculation 26 5 5" xfId="27296"/>
    <cellStyle name="Calculation 26 5_Table 2A-1_EFT (Annual)" xfId="6565"/>
    <cellStyle name="Calculation 26 6" xfId="2011"/>
    <cellStyle name="Calculation 26 6 2" xfId="5572"/>
    <cellStyle name="Calculation 26 6 2 2" xfId="13787"/>
    <cellStyle name="Calculation 26 6 2 2 2" xfId="25775"/>
    <cellStyle name="Calculation 26 6 2 2 2 2" xfId="46961"/>
    <cellStyle name="Calculation 26 6 2 2 3" xfId="36357"/>
    <cellStyle name="Calculation 26 6 2 3" xfId="20662"/>
    <cellStyle name="Calculation 26 6 2 3 2" xfId="41849"/>
    <cellStyle name="Calculation 26 6 2 4" xfId="31229"/>
    <cellStyle name="Calculation 26 6 2_Table 2A-1_EFT (Annual)" xfId="12037"/>
    <cellStyle name="Calculation 26 6 3" xfId="11131"/>
    <cellStyle name="Calculation 26 6 3 2" xfId="23229"/>
    <cellStyle name="Calculation 26 6 3 2 2" xfId="44415"/>
    <cellStyle name="Calculation 26 6 3 3" xfId="33811"/>
    <cellStyle name="Calculation 26 6 4" xfId="18116"/>
    <cellStyle name="Calculation 26 6 4 2" xfId="39303"/>
    <cellStyle name="Calculation 26 6 5" xfId="28486"/>
    <cellStyle name="Calculation 26 6_Table 2A-1_EFT (Annual)" xfId="6566"/>
    <cellStyle name="Calculation 26 7" xfId="3815"/>
    <cellStyle name="Calculation 26 7 2" xfId="12181"/>
    <cellStyle name="Calculation 26 7 2 2" xfId="24211"/>
    <cellStyle name="Calculation 26 7 2 2 2" xfId="45397"/>
    <cellStyle name="Calculation 26 7 2 3" xfId="34793"/>
    <cellStyle name="Calculation 26 7 3" xfId="19098"/>
    <cellStyle name="Calculation 26 7 3 2" xfId="40285"/>
    <cellStyle name="Calculation 26 7 4" xfId="29524"/>
    <cellStyle name="Calculation 26 7_Table 2A-1_EFT (Annual)" xfId="10894"/>
    <cellStyle name="Calculation 26 8" xfId="9500"/>
    <cellStyle name="Calculation 26 8 2" xfId="21665"/>
    <cellStyle name="Calculation 26 8 2 2" xfId="42851"/>
    <cellStyle name="Calculation 26 8 3" xfId="32247"/>
    <cellStyle name="Calculation 26 9" xfId="16552"/>
    <cellStyle name="Calculation 26 9 2" xfId="37739"/>
    <cellStyle name="Calculation 26_Table 2A-1_EFT (Annual)" xfId="2942"/>
    <cellStyle name="Calculation 27" xfId="222"/>
    <cellStyle name="Calculation 27 10" xfId="26777"/>
    <cellStyle name="Calculation 27 2" xfId="615"/>
    <cellStyle name="Calculation 27 2 2" xfId="1592"/>
    <cellStyle name="Calculation 27 2 2 2" xfId="2862"/>
    <cellStyle name="Calculation 27 2 2 2 2" xfId="6423"/>
    <cellStyle name="Calculation 27 2 2 2 2 2" xfId="14617"/>
    <cellStyle name="Calculation 27 2 2 2 2 2 2" xfId="26589"/>
    <cellStyle name="Calculation 27 2 2 2 2 2 2 2" xfId="47775"/>
    <cellStyle name="Calculation 27 2 2 2 2 2 3" xfId="37171"/>
    <cellStyle name="Calculation 27 2 2 2 2 3" xfId="21476"/>
    <cellStyle name="Calculation 27 2 2 2 2 3 2" xfId="42663"/>
    <cellStyle name="Calculation 27 2 2 2 2 4" xfId="32079"/>
    <cellStyle name="Calculation 27 2 2 2 2_Table 2A-1_EFT (Annual)" xfId="10829"/>
    <cellStyle name="Calculation 27 2 2 2 3" xfId="11959"/>
    <cellStyle name="Calculation 27 2 2 2 3 2" xfId="24043"/>
    <cellStyle name="Calculation 27 2 2 2 3 2 2" xfId="45229"/>
    <cellStyle name="Calculation 27 2 2 2 3 3" xfId="34625"/>
    <cellStyle name="Calculation 27 2 2 2 4" xfId="18930"/>
    <cellStyle name="Calculation 27 2 2 2 4 2" xfId="40117"/>
    <cellStyle name="Calculation 27 2 2 2 5" xfId="29336"/>
    <cellStyle name="Calculation 27 2 2 2_Table 2A-1_EFT (Annual)" xfId="6568"/>
    <cellStyle name="Calculation 27 2 2 3" xfId="5153"/>
    <cellStyle name="Calculation 27 2 2 3 2" xfId="13413"/>
    <cellStyle name="Calculation 27 2 2 3 2 2" xfId="25419"/>
    <cellStyle name="Calculation 27 2 2 3 2 2 2" xfId="46605"/>
    <cellStyle name="Calculation 27 2 2 3 2 3" xfId="36001"/>
    <cellStyle name="Calculation 27 2 2 3 3" xfId="20306"/>
    <cellStyle name="Calculation 27 2 2 3 3 2" xfId="41493"/>
    <cellStyle name="Calculation 27 2 2 3 4" xfId="30810"/>
    <cellStyle name="Calculation 27 2 2 3_Table 2A-1_EFT (Annual)" xfId="12682"/>
    <cellStyle name="Calculation 27 2 2 4" xfId="10757"/>
    <cellStyle name="Calculation 27 2 2 4 2" xfId="22873"/>
    <cellStyle name="Calculation 27 2 2 4 2 2" xfId="44059"/>
    <cellStyle name="Calculation 27 2 2 4 3" xfId="33455"/>
    <cellStyle name="Calculation 27 2 2 5" xfId="17760"/>
    <cellStyle name="Calculation 27 2 2 5 2" xfId="38947"/>
    <cellStyle name="Calculation 27 2 2 6" xfId="28067"/>
    <cellStyle name="Calculation 27 2 2_Table 2A-1_EFT (Annual)" xfId="6567"/>
    <cellStyle name="Calculation 27 2 3" xfId="1108"/>
    <cellStyle name="Calculation 27 2 3 2" xfId="4669"/>
    <cellStyle name="Calculation 27 2 3 2 2" xfId="12929"/>
    <cellStyle name="Calculation 27 2 3 2 2 2" xfId="24935"/>
    <cellStyle name="Calculation 27 2 3 2 2 2 2" xfId="46121"/>
    <cellStyle name="Calculation 27 2 3 2 2 3" xfId="35517"/>
    <cellStyle name="Calculation 27 2 3 2 3" xfId="19822"/>
    <cellStyle name="Calculation 27 2 3 2 3 2" xfId="41009"/>
    <cellStyle name="Calculation 27 2 3 2 4" xfId="30326"/>
    <cellStyle name="Calculation 27 2 3 2_Table 2A-1_EFT (Annual)" xfId="11491"/>
    <cellStyle name="Calculation 27 2 3 3" xfId="10273"/>
    <cellStyle name="Calculation 27 2 3 3 2" xfId="22389"/>
    <cellStyle name="Calculation 27 2 3 3 2 2" xfId="43575"/>
    <cellStyle name="Calculation 27 2 3 3 3" xfId="32971"/>
    <cellStyle name="Calculation 27 2 3 4" xfId="17276"/>
    <cellStyle name="Calculation 27 2 3 4 2" xfId="38463"/>
    <cellStyle name="Calculation 27 2 3 5" xfId="27583"/>
    <cellStyle name="Calculation 27 2 3_Table 2A-1_EFT (Annual)" xfId="6569"/>
    <cellStyle name="Calculation 27 2 4" xfId="2331"/>
    <cellStyle name="Calculation 27 2 4 2" xfId="5892"/>
    <cellStyle name="Calculation 27 2 4 2 2" xfId="14107"/>
    <cellStyle name="Calculation 27 2 4 2 2 2" xfId="26095"/>
    <cellStyle name="Calculation 27 2 4 2 2 2 2" xfId="47281"/>
    <cellStyle name="Calculation 27 2 4 2 2 3" xfId="36677"/>
    <cellStyle name="Calculation 27 2 4 2 3" xfId="20982"/>
    <cellStyle name="Calculation 27 2 4 2 3 2" xfId="42169"/>
    <cellStyle name="Calculation 27 2 4 2 4" xfId="31549"/>
    <cellStyle name="Calculation 27 2 4 2_Table 2A-1_EFT (Annual)" xfId="12034"/>
    <cellStyle name="Calculation 27 2 4 3" xfId="11451"/>
    <cellStyle name="Calculation 27 2 4 3 2" xfId="23549"/>
    <cellStyle name="Calculation 27 2 4 3 2 2" xfId="44735"/>
    <cellStyle name="Calculation 27 2 4 3 3" xfId="34131"/>
    <cellStyle name="Calculation 27 2 4 4" xfId="18436"/>
    <cellStyle name="Calculation 27 2 4 4 2" xfId="39623"/>
    <cellStyle name="Calculation 27 2 4 5" xfId="28806"/>
    <cellStyle name="Calculation 27 2 4_Table 2A-1_EFT (Annual)" xfId="6570"/>
    <cellStyle name="Calculation 27 2 5" xfId="4185"/>
    <cellStyle name="Calculation 27 2 5 2" xfId="12509"/>
    <cellStyle name="Calculation 27 2 5 2 2" xfId="24531"/>
    <cellStyle name="Calculation 27 2 5 2 2 2" xfId="45717"/>
    <cellStyle name="Calculation 27 2 5 2 3" xfId="35113"/>
    <cellStyle name="Calculation 27 2 5 3" xfId="19418"/>
    <cellStyle name="Calculation 27 2 5 3 2" xfId="40605"/>
    <cellStyle name="Calculation 27 2 5 4" xfId="29873"/>
    <cellStyle name="Calculation 27 2 5_Table 2A-1_EFT (Annual)" xfId="12036"/>
    <cellStyle name="Calculation 27 2 6" xfId="9848"/>
    <cellStyle name="Calculation 27 2 6 2" xfId="21985"/>
    <cellStyle name="Calculation 27 2 6 2 2" xfId="43171"/>
    <cellStyle name="Calculation 27 2 6 3" xfId="32567"/>
    <cellStyle name="Calculation 27 2 7" xfId="16872"/>
    <cellStyle name="Calculation 27 2 7 2" xfId="38059"/>
    <cellStyle name="Calculation 27 2 8" xfId="27130"/>
    <cellStyle name="Calculation 27 2_Table 2A-1_EFT (Annual)" xfId="2946"/>
    <cellStyle name="Calculation 27 3" xfId="449"/>
    <cellStyle name="Calculation 27 3 2" xfId="1432"/>
    <cellStyle name="Calculation 27 3 2 2" xfId="2702"/>
    <cellStyle name="Calculation 27 3 2 2 2" xfId="6263"/>
    <cellStyle name="Calculation 27 3 2 2 2 2" xfId="14457"/>
    <cellStyle name="Calculation 27 3 2 2 2 2 2" xfId="26429"/>
    <cellStyle name="Calculation 27 3 2 2 2 2 2 2" xfId="47615"/>
    <cellStyle name="Calculation 27 3 2 2 2 2 3" xfId="37011"/>
    <cellStyle name="Calculation 27 3 2 2 2 3" xfId="21316"/>
    <cellStyle name="Calculation 27 3 2 2 2 3 2" xfId="42503"/>
    <cellStyle name="Calculation 27 3 2 2 2 4" xfId="31919"/>
    <cellStyle name="Calculation 27 3 2 2 2_Table 2A-1_EFT (Annual)" xfId="12035"/>
    <cellStyle name="Calculation 27 3 2 2 3" xfId="11799"/>
    <cellStyle name="Calculation 27 3 2 2 3 2" xfId="23883"/>
    <cellStyle name="Calculation 27 3 2 2 3 2 2" xfId="45069"/>
    <cellStyle name="Calculation 27 3 2 2 3 3" xfId="34465"/>
    <cellStyle name="Calculation 27 3 2 2 4" xfId="18770"/>
    <cellStyle name="Calculation 27 3 2 2 4 2" xfId="39957"/>
    <cellStyle name="Calculation 27 3 2 2 5" xfId="29176"/>
    <cellStyle name="Calculation 27 3 2 2_Table 2A-1_EFT (Annual)" xfId="6572"/>
    <cellStyle name="Calculation 27 3 2 3" xfId="4993"/>
    <cellStyle name="Calculation 27 3 2 3 2" xfId="13253"/>
    <cellStyle name="Calculation 27 3 2 3 2 2" xfId="25259"/>
    <cellStyle name="Calculation 27 3 2 3 2 2 2" xfId="46445"/>
    <cellStyle name="Calculation 27 3 2 3 2 3" xfId="35841"/>
    <cellStyle name="Calculation 27 3 2 3 3" xfId="20146"/>
    <cellStyle name="Calculation 27 3 2 3 3 2" xfId="41333"/>
    <cellStyle name="Calculation 27 3 2 3 4" xfId="30650"/>
    <cellStyle name="Calculation 27 3 2 3_Table 2A-1_EFT (Annual)" xfId="11486"/>
    <cellStyle name="Calculation 27 3 2 4" xfId="10597"/>
    <cellStyle name="Calculation 27 3 2 4 2" xfId="22713"/>
    <cellStyle name="Calculation 27 3 2 4 2 2" xfId="43899"/>
    <cellStyle name="Calculation 27 3 2 4 3" xfId="33295"/>
    <cellStyle name="Calculation 27 3 2 5" xfId="17600"/>
    <cellStyle name="Calculation 27 3 2 5 2" xfId="38787"/>
    <cellStyle name="Calculation 27 3 2 6" xfId="27907"/>
    <cellStyle name="Calculation 27 3 2_Table 2A-1_EFT (Annual)" xfId="6571"/>
    <cellStyle name="Calculation 27 3 3" xfId="973"/>
    <cellStyle name="Calculation 27 3 3 2" xfId="4534"/>
    <cellStyle name="Calculation 27 3 3 2 2" xfId="12796"/>
    <cellStyle name="Calculation 27 3 3 2 2 2" xfId="24806"/>
    <cellStyle name="Calculation 27 3 3 2 2 2 2" xfId="45992"/>
    <cellStyle name="Calculation 27 3 3 2 2 3" xfId="35388"/>
    <cellStyle name="Calculation 27 3 3 2 3" xfId="19693"/>
    <cellStyle name="Calculation 27 3 3 2 3 2" xfId="40880"/>
    <cellStyle name="Calculation 27 3 3 2 4" xfId="30191"/>
    <cellStyle name="Calculation 27 3 3 2_Table 2A-1_EFT (Annual)" xfId="12236"/>
    <cellStyle name="Calculation 27 3 3 3" xfId="10143"/>
    <cellStyle name="Calculation 27 3 3 3 2" xfId="22260"/>
    <cellStyle name="Calculation 27 3 3 3 2 2" xfId="43446"/>
    <cellStyle name="Calculation 27 3 3 3 3" xfId="32842"/>
    <cellStyle name="Calculation 27 3 3 4" xfId="17147"/>
    <cellStyle name="Calculation 27 3 3 4 2" xfId="38334"/>
    <cellStyle name="Calculation 27 3 3 5" xfId="27448"/>
    <cellStyle name="Calculation 27 3 3_Table 2A-1_EFT (Annual)" xfId="6573"/>
    <cellStyle name="Calculation 27 3 4" xfId="2171"/>
    <cellStyle name="Calculation 27 3 4 2" xfId="5732"/>
    <cellStyle name="Calculation 27 3 4 2 2" xfId="13947"/>
    <cellStyle name="Calculation 27 3 4 2 2 2" xfId="25935"/>
    <cellStyle name="Calculation 27 3 4 2 2 2 2" xfId="47121"/>
    <cellStyle name="Calculation 27 3 4 2 2 3" xfId="36517"/>
    <cellStyle name="Calculation 27 3 4 2 3" xfId="20822"/>
    <cellStyle name="Calculation 27 3 4 2 3 2" xfId="42009"/>
    <cellStyle name="Calculation 27 3 4 2 4" xfId="31389"/>
    <cellStyle name="Calculation 27 3 4 2_Table 2A-1_EFT (Annual)" xfId="10837"/>
    <cellStyle name="Calculation 27 3 4 3" xfId="11291"/>
    <cellStyle name="Calculation 27 3 4 3 2" xfId="23389"/>
    <cellStyle name="Calculation 27 3 4 3 2 2" xfId="44575"/>
    <cellStyle name="Calculation 27 3 4 3 3" xfId="33971"/>
    <cellStyle name="Calculation 27 3 4 4" xfId="18276"/>
    <cellStyle name="Calculation 27 3 4 4 2" xfId="39463"/>
    <cellStyle name="Calculation 27 3 4 5" xfId="28646"/>
    <cellStyle name="Calculation 27 3 4_Table 2A-1_EFT (Annual)" xfId="6574"/>
    <cellStyle name="Calculation 27 3 5" xfId="4019"/>
    <cellStyle name="Calculation 27 3 5 2" xfId="12347"/>
    <cellStyle name="Calculation 27 3 5 2 2" xfId="24371"/>
    <cellStyle name="Calculation 27 3 5 2 2 2" xfId="45557"/>
    <cellStyle name="Calculation 27 3 5 2 3" xfId="34953"/>
    <cellStyle name="Calculation 27 3 5 3" xfId="19258"/>
    <cellStyle name="Calculation 27 3 5 3 2" xfId="40445"/>
    <cellStyle name="Calculation 27 3 5 4" xfId="29707"/>
    <cellStyle name="Calculation 27 3 5_Table 2A-1_EFT (Annual)" xfId="12704"/>
    <cellStyle name="Calculation 27 3 6" xfId="9684"/>
    <cellStyle name="Calculation 27 3 6 2" xfId="21825"/>
    <cellStyle name="Calculation 27 3 6 2 2" xfId="43011"/>
    <cellStyle name="Calculation 27 3 6 3" xfId="32407"/>
    <cellStyle name="Calculation 27 3 7" xfId="16712"/>
    <cellStyle name="Calculation 27 3 7 2" xfId="37899"/>
    <cellStyle name="Calculation 27 3 8" xfId="26964"/>
    <cellStyle name="Calculation 27 3_Table 2A-1_EFT (Annual)" xfId="2947"/>
    <cellStyle name="Calculation 27 4" xfId="1270"/>
    <cellStyle name="Calculation 27 4 2" xfId="2540"/>
    <cellStyle name="Calculation 27 4 2 2" xfId="6101"/>
    <cellStyle name="Calculation 27 4 2 2 2" xfId="14295"/>
    <cellStyle name="Calculation 27 4 2 2 2 2" xfId="26267"/>
    <cellStyle name="Calculation 27 4 2 2 2 2 2" xfId="47453"/>
    <cellStyle name="Calculation 27 4 2 2 2 3" xfId="36849"/>
    <cellStyle name="Calculation 27 4 2 2 3" xfId="21154"/>
    <cellStyle name="Calculation 27 4 2 2 3 2" xfId="42341"/>
    <cellStyle name="Calculation 27 4 2 2 4" xfId="31757"/>
    <cellStyle name="Calculation 27 4 2 2_Table 2A-1_EFT (Annual)" xfId="10051"/>
    <cellStyle name="Calculation 27 4 2 3" xfId="11637"/>
    <cellStyle name="Calculation 27 4 2 3 2" xfId="23721"/>
    <cellStyle name="Calculation 27 4 2 3 2 2" xfId="44907"/>
    <cellStyle name="Calculation 27 4 2 3 3" xfId="34303"/>
    <cellStyle name="Calculation 27 4 2 4" xfId="18608"/>
    <cellStyle name="Calculation 27 4 2 4 2" xfId="39795"/>
    <cellStyle name="Calculation 27 4 2 5" xfId="29014"/>
    <cellStyle name="Calculation 27 4 2_Table 2A-1_EFT (Annual)" xfId="6576"/>
    <cellStyle name="Calculation 27 4 3" xfId="4831"/>
    <cellStyle name="Calculation 27 4 3 2" xfId="13091"/>
    <cellStyle name="Calculation 27 4 3 2 2" xfId="25097"/>
    <cellStyle name="Calculation 27 4 3 2 2 2" xfId="46283"/>
    <cellStyle name="Calculation 27 4 3 2 3" xfId="35679"/>
    <cellStyle name="Calculation 27 4 3 3" xfId="19984"/>
    <cellStyle name="Calculation 27 4 3 3 2" xfId="41171"/>
    <cellStyle name="Calculation 27 4 3 4" xfId="30488"/>
    <cellStyle name="Calculation 27 4 3_Table 2A-1_EFT (Annual)" xfId="9382"/>
    <cellStyle name="Calculation 27 4 4" xfId="10435"/>
    <cellStyle name="Calculation 27 4 4 2" xfId="22551"/>
    <cellStyle name="Calculation 27 4 4 2 2" xfId="43737"/>
    <cellStyle name="Calculation 27 4 4 3" xfId="33133"/>
    <cellStyle name="Calculation 27 4 5" xfId="17438"/>
    <cellStyle name="Calculation 27 4 5 2" xfId="38625"/>
    <cellStyle name="Calculation 27 4 6" xfId="27745"/>
    <cellStyle name="Calculation 27 4_Table 2A-1_EFT (Annual)" xfId="6575"/>
    <cellStyle name="Calculation 27 5" xfId="817"/>
    <cellStyle name="Calculation 27 5 2" xfId="4378"/>
    <cellStyle name="Calculation 27 5 2 2" xfId="12658"/>
    <cellStyle name="Calculation 27 5 2 2 2" xfId="24675"/>
    <cellStyle name="Calculation 27 5 2 2 2 2" xfId="45861"/>
    <cellStyle name="Calculation 27 5 2 2 3" xfId="35257"/>
    <cellStyle name="Calculation 27 5 2 3" xfId="19562"/>
    <cellStyle name="Calculation 27 5 2 3 2" xfId="40749"/>
    <cellStyle name="Calculation 27 5 2 4" xfId="30035"/>
    <cellStyle name="Calculation 27 5 2_Table 2A-1_EFT (Annual)" xfId="12026"/>
    <cellStyle name="Calculation 27 5 3" xfId="10006"/>
    <cellStyle name="Calculation 27 5 3 2" xfId="22129"/>
    <cellStyle name="Calculation 27 5 3 2 2" xfId="43315"/>
    <cellStyle name="Calculation 27 5 3 3" xfId="32711"/>
    <cellStyle name="Calculation 27 5 4" xfId="17016"/>
    <cellStyle name="Calculation 27 5 4 2" xfId="38203"/>
    <cellStyle name="Calculation 27 5 5" xfId="27292"/>
    <cellStyle name="Calculation 27 5_Table 2A-1_EFT (Annual)" xfId="6577"/>
    <cellStyle name="Calculation 27 6" xfId="2009"/>
    <cellStyle name="Calculation 27 6 2" xfId="5570"/>
    <cellStyle name="Calculation 27 6 2 2" xfId="13785"/>
    <cellStyle name="Calculation 27 6 2 2 2" xfId="25773"/>
    <cellStyle name="Calculation 27 6 2 2 2 2" xfId="46959"/>
    <cellStyle name="Calculation 27 6 2 2 3" xfId="36355"/>
    <cellStyle name="Calculation 27 6 2 3" xfId="20660"/>
    <cellStyle name="Calculation 27 6 2 3 2" xfId="41847"/>
    <cellStyle name="Calculation 27 6 2 4" xfId="31227"/>
    <cellStyle name="Calculation 27 6 2_Table 2A-1_EFT (Annual)" xfId="13446"/>
    <cellStyle name="Calculation 27 6 3" xfId="11129"/>
    <cellStyle name="Calculation 27 6 3 2" xfId="23227"/>
    <cellStyle name="Calculation 27 6 3 2 2" xfId="44413"/>
    <cellStyle name="Calculation 27 6 3 3" xfId="33809"/>
    <cellStyle name="Calculation 27 6 4" xfId="18114"/>
    <cellStyle name="Calculation 27 6 4 2" xfId="39301"/>
    <cellStyle name="Calculation 27 6 5" xfId="28484"/>
    <cellStyle name="Calculation 27 6_Table 2A-1_EFT (Annual)" xfId="6578"/>
    <cellStyle name="Calculation 27 7" xfId="3811"/>
    <cellStyle name="Calculation 27 7 2" xfId="12179"/>
    <cellStyle name="Calculation 27 7 2 2" xfId="24209"/>
    <cellStyle name="Calculation 27 7 2 2 2" xfId="45395"/>
    <cellStyle name="Calculation 27 7 2 3" xfId="34791"/>
    <cellStyle name="Calculation 27 7 3" xfId="19096"/>
    <cellStyle name="Calculation 27 7 3 2" xfId="40283"/>
    <cellStyle name="Calculation 27 7 4" xfId="29520"/>
    <cellStyle name="Calculation 27 7_Table 2A-1_EFT (Annual)" xfId="12033"/>
    <cellStyle name="Calculation 27 8" xfId="9498"/>
    <cellStyle name="Calculation 27 8 2" xfId="21663"/>
    <cellStyle name="Calculation 27 8 2 2" xfId="42849"/>
    <cellStyle name="Calculation 27 8 3" xfId="32245"/>
    <cellStyle name="Calculation 27 9" xfId="16550"/>
    <cellStyle name="Calculation 27 9 2" xfId="37737"/>
    <cellStyle name="Calculation 27_Table 2A-1_EFT (Annual)" xfId="2945"/>
    <cellStyle name="Calculation 28" xfId="217"/>
    <cellStyle name="Calculation 28 10" xfId="26772"/>
    <cellStyle name="Calculation 28 2" xfId="610"/>
    <cellStyle name="Calculation 28 2 2" xfId="1587"/>
    <cellStyle name="Calculation 28 2 2 2" xfId="2857"/>
    <cellStyle name="Calculation 28 2 2 2 2" xfId="6418"/>
    <cellStyle name="Calculation 28 2 2 2 2 2" xfId="14612"/>
    <cellStyle name="Calculation 28 2 2 2 2 2 2" xfId="26584"/>
    <cellStyle name="Calculation 28 2 2 2 2 2 2 2" xfId="47770"/>
    <cellStyle name="Calculation 28 2 2 2 2 2 3" xfId="37166"/>
    <cellStyle name="Calculation 28 2 2 2 2 3" xfId="21471"/>
    <cellStyle name="Calculation 28 2 2 2 2 3 2" xfId="42658"/>
    <cellStyle name="Calculation 28 2 2 2 2 4" xfId="32074"/>
    <cellStyle name="Calculation 28 2 2 2 2_Table 2A-1_EFT (Annual)" xfId="12030"/>
    <cellStyle name="Calculation 28 2 2 2 3" xfId="11954"/>
    <cellStyle name="Calculation 28 2 2 2 3 2" xfId="24038"/>
    <cellStyle name="Calculation 28 2 2 2 3 2 2" xfId="45224"/>
    <cellStyle name="Calculation 28 2 2 2 3 3" xfId="34620"/>
    <cellStyle name="Calculation 28 2 2 2 4" xfId="18925"/>
    <cellStyle name="Calculation 28 2 2 2 4 2" xfId="40112"/>
    <cellStyle name="Calculation 28 2 2 2 5" xfId="29331"/>
    <cellStyle name="Calculation 28 2 2 2_Table 2A-1_EFT (Annual)" xfId="6580"/>
    <cellStyle name="Calculation 28 2 2 3" xfId="5148"/>
    <cellStyle name="Calculation 28 2 2 3 2" xfId="13408"/>
    <cellStyle name="Calculation 28 2 2 3 2 2" xfId="25414"/>
    <cellStyle name="Calculation 28 2 2 3 2 2 2" xfId="46600"/>
    <cellStyle name="Calculation 28 2 2 3 2 3" xfId="35996"/>
    <cellStyle name="Calculation 28 2 2 3 3" xfId="20301"/>
    <cellStyle name="Calculation 28 2 2 3 3 2" xfId="41488"/>
    <cellStyle name="Calculation 28 2 2 3 4" xfId="30805"/>
    <cellStyle name="Calculation 28 2 2 3_Table 2A-1_EFT (Annual)" xfId="12032"/>
    <cellStyle name="Calculation 28 2 2 4" xfId="10752"/>
    <cellStyle name="Calculation 28 2 2 4 2" xfId="22868"/>
    <cellStyle name="Calculation 28 2 2 4 2 2" xfId="44054"/>
    <cellStyle name="Calculation 28 2 2 4 3" xfId="33450"/>
    <cellStyle name="Calculation 28 2 2 5" xfId="17755"/>
    <cellStyle name="Calculation 28 2 2 5 2" xfId="38942"/>
    <cellStyle name="Calculation 28 2 2 6" xfId="28062"/>
    <cellStyle name="Calculation 28 2 2_Table 2A-1_EFT (Annual)" xfId="6579"/>
    <cellStyle name="Calculation 28 2 3" xfId="1105"/>
    <cellStyle name="Calculation 28 2 3 2" xfId="4666"/>
    <cellStyle name="Calculation 28 2 3 2 2" xfId="12926"/>
    <cellStyle name="Calculation 28 2 3 2 2 2" xfId="24932"/>
    <cellStyle name="Calculation 28 2 3 2 2 2 2" xfId="46118"/>
    <cellStyle name="Calculation 28 2 3 2 2 3" xfId="35514"/>
    <cellStyle name="Calculation 28 2 3 2 3" xfId="19819"/>
    <cellStyle name="Calculation 28 2 3 2 3 2" xfId="41006"/>
    <cellStyle name="Calculation 28 2 3 2 4" xfId="30323"/>
    <cellStyle name="Calculation 28 2 3 2_Table 2A-1_EFT (Annual)" xfId="12031"/>
    <cellStyle name="Calculation 28 2 3 3" xfId="10270"/>
    <cellStyle name="Calculation 28 2 3 3 2" xfId="22386"/>
    <cellStyle name="Calculation 28 2 3 3 2 2" xfId="43572"/>
    <cellStyle name="Calculation 28 2 3 3 3" xfId="32968"/>
    <cellStyle name="Calculation 28 2 3 4" xfId="17273"/>
    <cellStyle name="Calculation 28 2 3 4 2" xfId="38460"/>
    <cellStyle name="Calculation 28 2 3 5" xfId="27580"/>
    <cellStyle name="Calculation 28 2 3_Table 2A-1_EFT (Annual)" xfId="6581"/>
    <cellStyle name="Calculation 28 2 4" xfId="2326"/>
    <cellStyle name="Calculation 28 2 4 2" xfId="5887"/>
    <cellStyle name="Calculation 28 2 4 2 2" xfId="14102"/>
    <cellStyle name="Calculation 28 2 4 2 2 2" xfId="26090"/>
    <cellStyle name="Calculation 28 2 4 2 2 2 2" xfId="47276"/>
    <cellStyle name="Calculation 28 2 4 2 2 3" xfId="36672"/>
    <cellStyle name="Calculation 28 2 4 2 3" xfId="20977"/>
    <cellStyle name="Calculation 28 2 4 2 3 2" xfId="42164"/>
    <cellStyle name="Calculation 28 2 4 2 4" xfId="31544"/>
    <cellStyle name="Calculation 28 2 4 2_Table 2A-1_EFT (Annual)" xfId="14148"/>
    <cellStyle name="Calculation 28 2 4 3" xfId="11446"/>
    <cellStyle name="Calculation 28 2 4 3 2" xfId="23544"/>
    <cellStyle name="Calculation 28 2 4 3 2 2" xfId="44730"/>
    <cellStyle name="Calculation 28 2 4 3 3" xfId="34126"/>
    <cellStyle name="Calculation 28 2 4 4" xfId="18431"/>
    <cellStyle name="Calculation 28 2 4 4 2" xfId="39618"/>
    <cellStyle name="Calculation 28 2 4 5" xfId="28801"/>
    <cellStyle name="Calculation 28 2 4_Table 2A-1_EFT (Annual)" xfId="6582"/>
    <cellStyle name="Calculation 28 2 5" xfId="4180"/>
    <cellStyle name="Calculation 28 2 5 2" xfId="12504"/>
    <cellStyle name="Calculation 28 2 5 2 2" xfId="24526"/>
    <cellStyle name="Calculation 28 2 5 2 2 2" xfId="45712"/>
    <cellStyle name="Calculation 28 2 5 2 3" xfId="35108"/>
    <cellStyle name="Calculation 28 2 5 3" xfId="19413"/>
    <cellStyle name="Calculation 28 2 5 3 2" xfId="40600"/>
    <cellStyle name="Calculation 28 2 5 4" xfId="29868"/>
    <cellStyle name="Calculation 28 2 5_Table 2A-1_EFT (Annual)" xfId="10032"/>
    <cellStyle name="Calculation 28 2 6" xfId="9843"/>
    <cellStyle name="Calculation 28 2 6 2" xfId="21980"/>
    <cellStyle name="Calculation 28 2 6 2 2" xfId="43166"/>
    <cellStyle name="Calculation 28 2 6 3" xfId="32562"/>
    <cellStyle name="Calculation 28 2 7" xfId="16867"/>
    <cellStyle name="Calculation 28 2 7 2" xfId="38054"/>
    <cellStyle name="Calculation 28 2 8" xfId="27125"/>
    <cellStyle name="Calculation 28 2_Table 2A-1_EFT (Annual)" xfId="2949"/>
    <cellStyle name="Calculation 28 3" xfId="445"/>
    <cellStyle name="Calculation 28 3 2" xfId="1428"/>
    <cellStyle name="Calculation 28 3 2 2" xfId="2698"/>
    <cellStyle name="Calculation 28 3 2 2 2" xfId="6259"/>
    <cellStyle name="Calculation 28 3 2 2 2 2" xfId="14453"/>
    <cellStyle name="Calculation 28 3 2 2 2 2 2" xfId="26425"/>
    <cellStyle name="Calculation 28 3 2 2 2 2 2 2" xfId="47611"/>
    <cellStyle name="Calculation 28 3 2 2 2 2 3" xfId="37007"/>
    <cellStyle name="Calculation 28 3 2 2 2 3" xfId="21312"/>
    <cellStyle name="Calculation 28 3 2 2 2 3 2" xfId="42499"/>
    <cellStyle name="Calculation 28 3 2 2 2 4" xfId="31915"/>
    <cellStyle name="Calculation 28 3 2 2 2_Table 2A-1_EFT (Annual)" xfId="13477"/>
    <cellStyle name="Calculation 28 3 2 2 3" xfId="11795"/>
    <cellStyle name="Calculation 28 3 2 2 3 2" xfId="23879"/>
    <cellStyle name="Calculation 28 3 2 2 3 2 2" xfId="45065"/>
    <cellStyle name="Calculation 28 3 2 2 3 3" xfId="34461"/>
    <cellStyle name="Calculation 28 3 2 2 4" xfId="18766"/>
    <cellStyle name="Calculation 28 3 2 2 4 2" xfId="39953"/>
    <cellStyle name="Calculation 28 3 2 2 5" xfId="29172"/>
    <cellStyle name="Calculation 28 3 2 2_Table 2A-1_EFT (Annual)" xfId="6584"/>
    <cellStyle name="Calculation 28 3 2 3" xfId="4989"/>
    <cellStyle name="Calculation 28 3 2 3 2" xfId="13249"/>
    <cellStyle name="Calculation 28 3 2 3 2 2" xfId="25255"/>
    <cellStyle name="Calculation 28 3 2 3 2 2 2" xfId="46441"/>
    <cellStyle name="Calculation 28 3 2 3 2 3" xfId="35837"/>
    <cellStyle name="Calculation 28 3 2 3 3" xfId="20142"/>
    <cellStyle name="Calculation 28 3 2 3 3 2" xfId="41329"/>
    <cellStyle name="Calculation 28 3 2 3 4" xfId="30646"/>
    <cellStyle name="Calculation 28 3 2 3_Table 2A-1_EFT (Annual)" xfId="12029"/>
    <cellStyle name="Calculation 28 3 2 4" xfId="10593"/>
    <cellStyle name="Calculation 28 3 2 4 2" xfId="22709"/>
    <cellStyle name="Calculation 28 3 2 4 2 2" xfId="43895"/>
    <cellStyle name="Calculation 28 3 2 4 3" xfId="33291"/>
    <cellStyle name="Calculation 28 3 2 5" xfId="17596"/>
    <cellStyle name="Calculation 28 3 2 5 2" xfId="38783"/>
    <cellStyle name="Calculation 28 3 2 6" xfId="27903"/>
    <cellStyle name="Calculation 28 3 2_Table 2A-1_EFT (Annual)" xfId="6583"/>
    <cellStyle name="Calculation 28 3 3" xfId="970"/>
    <cellStyle name="Calculation 28 3 3 2" xfId="4531"/>
    <cellStyle name="Calculation 28 3 3 2 2" xfId="12793"/>
    <cellStyle name="Calculation 28 3 3 2 2 2" xfId="24803"/>
    <cellStyle name="Calculation 28 3 3 2 2 2 2" xfId="45989"/>
    <cellStyle name="Calculation 28 3 3 2 2 3" xfId="35385"/>
    <cellStyle name="Calculation 28 3 3 2 3" xfId="19690"/>
    <cellStyle name="Calculation 28 3 3 2 3 2" xfId="40877"/>
    <cellStyle name="Calculation 28 3 3 2 4" xfId="30188"/>
    <cellStyle name="Calculation 28 3 3 2_Table 2A-1_EFT (Annual)" xfId="14144"/>
    <cellStyle name="Calculation 28 3 3 3" xfId="10140"/>
    <cellStyle name="Calculation 28 3 3 3 2" xfId="22257"/>
    <cellStyle name="Calculation 28 3 3 3 2 2" xfId="43443"/>
    <cellStyle name="Calculation 28 3 3 3 3" xfId="32839"/>
    <cellStyle name="Calculation 28 3 3 4" xfId="17144"/>
    <cellStyle name="Calculation 28 3 3 4 2" xfId="38331"/>
    <cellStyle name="Calculation 28 3 3 5" xfId="27445"/>
    <cellStyle name="Calculation 28 3 3_Table 2A-1_EFT (Annual)" xfId="6585"/>
    <cellStyle name="Calculation 28 3 4" xfId="2167"/>
    <cellStyle name="Calculation 28 3 4 2" xfId="5728"/>
    <cellStyle name="Calculation 28 3 4 2 2" xfId="13943"/>
    <cellStyle name="Calculation 28 3 4 2 2 2" xfId="25931"/>
    <cellStyle name="Calculation 28 3 4 2 2 2 2" xfId="47117"/>
    <cellStyle name="Calculation 28 3 4 2 2 3" xfId="36513"/>
    <cellStyle name="Calculation 28 3 4 2 3" xfId="20818"/>
    <cellStyle name="Calculation 28 3 4 2 3 2" xfId="42005"/>
    <cellStyle name="Calculation 28 3 4 2 4" xfId="31385"/>
    <cellStyle name="Calculation 28 3 4 2_Table 2A-1_EFT (Annual)" xfId="12027"/>
    <cellStyle name="Calculation 28 3 4 3" xfId="11287"/>
    <cellStyle name="Calculation 28 3 4 3 2" xfId="23385"/>
    <cellStyle name="Calculation 28 3 4 3 2 2" xfId="44571"/>
    <cellStyle name="Calculation 28 3 4 3 3" xfId="33967"/>
    <cellStyle name="Calculation 28 3 4 4" xfId="18272"/>
    <cellStyle name="Calculation 28 3 4 4 2" xfId="39459"/>
    <cellStyle name="Calculation 28 3 4 5" xfId="28642"/>
    <cellStyle name="Calculation 28 3 4_Table 2A-1_EFT (Annual)" xfId="6586"/>
    <cellStyle name="Calculation 28 3 5" xfId="4015"/>
    <cellStyle name="Calculation 28 3 5 2" xfId="12343"/>
    <cellStyle name="Calculation 28 3 5 2 2" xfId="24367"/>
    <cellStyle name="Calculation 28 3 5 2 2 2" xfId="45553"/>
    <cellStyle name="Calculation 28 3 5 2 3" xfId="34949"/>
    <cellStyle name="Calculation 28 3 5 3" xfId="19254"/>
    <cellStyle name="Calculation 28 3 5 3 2" xfId="40441"/>
    <cellStyle name="Calculation 28 3 5 4" xfId="29703"/>
    <cellStyle name="Calculation 28 3 5_Table 2A-1_EFT (Annual)" xfId="12028"/>
    <cellStyle name="Calculation 28 3 6" xfId="9680"/>
    <cellStyle name="Calculation 28 3 6 2" xfId="21821"/>
    <cellStyle name="Calculation 28 3 6 2 2" xfId="43007"/>
    <cellStyle name="Calculation 28 3 6 3" xfId="32403"/>
    <cellStyle name="Calculation 28 3 7" xfId="16708"/>
    <cellStyle name="Calculation 28 3 7 2" xfId="37895"/>
    <cellStyle name="Calculation 28 3 8" xfId="26960"/>
    <cellStyle name="Calculation 28 3_Table 2A-1_EFT (Annual)" xfId="2950"/>
    <cellStyle name="Calculation 28 4" xfId="1265"/>
    <cellStyle name="Calculation 28 4 2" xfId="2535"/>
    <cellStyle name="Calculation 28 4 2 2" xfId="6096"/>
    <cellStyle name="Calculation 28 4 2 2 2" xfId="14290"/>
    <cellStyle name="Calculation 28 4 2 2 2 2" xfId="26262"/>
    <cellStyle name="Calculation 28 4 2 2 2 2 2" xfId="47448"/>
    <cellStyle name="Calculation 28 4 2 2 2 3" xfId="36844"/>
    <cellStyle name="Calculation 28 4 2 2 3" xfId="21149"/>
    <cellStyle name="Calculation 28 4 2 2 3 2" xfId="42336"/>
    <cellStyle name="Calculation 28 4 2 2 4" xfId="31752"/>
    <cellStyle name="Calculation 28 4 2 2_Table 2A-1_EFT (Annual)" xfId="12798"/>
    <cellStyle name="Calculation 28 4 2 3" xfId="11632"/>
    <cellStyle name="Calculation 28 4 2 3 2" xfId="23716"/>
    <cellStyle name="Calculation 28 4 2 3 2 2" xfId="44902"/>
    <cellStyle name="Calculation 28 4 2 3 3" xfId="34298"/>
    <cellStyle name="Calculation 28 4 2 4" xfId="18603"/>
    <cellStyle name="Calculation 28 4 2 4 2" xfId="39790"/>
    <cellStyle name="Calculation 28 4 2 5" xfId="29009"/>
    <cellStyle name="Calculation 28 4 2_Table 2A-1_EFT (Annual)" xfId="6588"/>
    <cellStyle name="Calculation 28 4 3" xfId="4826"/>
    <cellStyle name="Calculation 28 4 3 2" xfId="13086"/>
    <cellStyle name="Calculation 28 4 3 2 2" xfId="25092"/>
    <cellStyle name="Calculation 28 4 3 2 2 2" xfId="46278"/>
    <cellStyle name="Calculation 28 4 3 2 3" xfId="35674"/>
    <cellStyle name="Calculation 28 4 3 3" xfId="19979"/>
    <cellStyle name="Calculation 28 4 3 3 2" xfId="41166"/>
    <cellStyle name="Calculation 28 4 3 4" xfId="30483"/>
    <cellStyle name="Calculation 28 4 3_Table 2A-1_EFT (Annual)" xfId="14154"/>
    <cellStyle name="Calculation 28 4 4" xfId="10430"/>
    <cellStyle name="Calculation 28 4 4 2" xfId="22546"/>
    <cellStyle name="Calculation 28 4 4 2 2" xfId="43732"/>
    <cellStyle name="Calculation 28 4 4 3" xfId="33128"/>
    <cellStyle name="Calculation 28 4 5" xfId="17433"/>
    <cellStyle name="Calculation 28 4 5 2" xfId="38620"/>
    <cellStyle name="Calculation 28 4 6" xfId="27740"/>
    <cellStyle name="Calculation 28 4_Table 2A-1_EFT (Annual)" xfId="6587"/>
    <cellStyle name="Calculation 28 5" xfId="814"/>
    <cellStyle name="Calculation 28 5 2" xfId="4375"/>
    <cellStyle name="Calculation 28 5 2 2" xfId="12655"/>
    <cellStyle name="Calculation 28 5 2 2 2" xfId="24672"/>
    <cellStyle name="Calculation 28 5 2 2 2 2" xfId="45858"/>
    <cellStyle name="Calculation 28 5 2 2 3" xfId="35254"/>
    <cellStyle name="Calculation 28 5 2 3" xfId="19559"/>
    <cellStyle name="Calculation 28 5 2 3 2" xfId="40746"/>
    <cellStyle name="Calculation 28 5 2 4" xfId="30032"/>
    <cellStyle name="Calculation 28 5 2_Table 2A-1_EFT (Annual)" xfId="9686"/>
    <cellStyle name="Calculation 28 5 3" xfId="10003"/>
    <cellStyle name="Calculation 28 5 3 2" xfId="22126"/>
    <cellStyle name="Calculation 28 5 3 2 2" xfId="43312"/>
    <cellStyle name="Calculation 28 5 3 3" xfId="32708"/>
    <cellStyle name="Calculation 28 5 4" xfId="17013"/>
    <cellStyle name="Calculation 28 5 4 2" xfId="38200"/>
    <cellStyle name="Calculation 28 5 5" xfId="27289"/>
    <cellStyle name="Calculation 28 5_Table 2A-1_EFT (Annual)" xfId="6589"/>
    <cellStyle name="Calculation 28 6" xfId="2004"/>
    <cellStyle name="Calculation 28 6 2" xfId="5565"/>
    <cellStyle name="Calculation 28 6 2 2" xfId="13780"/>
    <cellStyle name="Calculation 28 6 2 2 2" xfId="25768"/>
    <cellStyle name="Calculation 28 6 2 2 2 2" xfId="46954"/>
    <cellStyle name="Calculation 28 6 2 2 3" xfId="36350"/>
    <cellStyle name="Calculation 28 6 2 3" xfId="20655"/>
    <cellStyle name="Calculation 28 6 2 3 2" xfId="41842"/>
    <cellStyle name="Calculation 28 6 2 4" xfId="31222"/>
    <cellStyle name="Calculation 28 6 2_Table 2A-1_EFT (Annual)" xfId="12017"/>
    <cellStyle name="Calculation 28 6 3" xfId="11124"/>
    <cellStyle name="Calculation 28 6 3 2" xfId="23222"/>
    <cellStyle name="Calculation 28 6 3 2 2" xfId="44408"/>
    <cellStyle name="Calculation 28 6 3 3" xfId="33804"/>
    <cellStyle name="Calculation 28 6 4" xfId="18109"/>
    <cellStyle name="Calculation 28 6 4 2" xfId="39296"/>
    <cellStyle name="Calculation 28 6 5" xfId="28479"/>
    <cellStyle name="Calculation 28 6_Table 2A-1_EFT (Annual)" xfId="6590"/>
    <cellStyle name="Calculation 28 7" xfId="3806"/>
    <cellStyle name="Calculation 28 7 2" xfId="12174"/>
    <cellStyle name="Calculation 28 7 2 2" xfId="24204"/>
    <cellStyle name="Calculation 28 7 2 2 2" xfId="45390"/>
    <cellStyle name="Calculation 28 7 2 3" xfId="34786"/>
    <cellStyle name="Calculation 28 7 3" xfId="19091"/>
    <cellStyle name="Calculation 28 7 3 2" xfId="40278"/>
    <cellStyle name="Calculation 28 7 4" xfId="29515"/>
    <cellStyle name="Calculation 28 7_Table 2A-1_EFT (Annual)" xfId="12025"/>
    <cellStyle name="Calculation 28 8" xfId="9493"/>
    <cellStyle name="Calculation 28 8 2" xfId="21658"/>
    <cellStyle name="Calculation 28 8 2 2" xfId="42844"/>
    <cellStyle name="Calculation 28 8 3" xfId="32240"/>
    <cellStyle name="Calculation 28 9" xfId="16545"/>
    <cellStyle name="Calculation 28 9 2" xfId="37732"/>
    <cellStyle name="Calculation 28_Table 2A-1_EFT (Annual)" xfId="2948"/>
    <cellStyle name="Calculation 29" xfId="246"/>
    <cellStyle name="Calculation 29 10" xfId="26801"/>
    <cellStyle name="Calculation 29 2" xfId="633"/>
    <cellStyle name="Calculation 29 2 2" xfId="1610"/>
    <cellStyle name="Calculation 29 2 2 2" xfId="2880"/>
    <cellStyle name="Calculation 29 2 2 2 2" xfId="6441"/>
    <cellStyle name="Calculation 29 2 2 2 2 2" xfId="14635"/>
    <cellStyle name="Calculation 29 2 2 2 2 2 2" xfId="26607"/>
    <cellStyle name="Calculation 29 2 2 2 2 2 2 2" xfId="47793"/>
    <cellStyle name="Calculation 29 2 2 2 2 2 3" xfId="37189"/>
    <cellStyle name="Calculation 29 2 2 2 2 3" xfId="21494"/>
    <cellStyle name="Calculation 29 2 2 2 2 3 2" xfId="42681"/>
    <cellStyle name="Calculation 29 2 2 2 2 4" xfId="32097"/>
    <cellStyle name="Calculation 29 2 2 2 2_Table 2A-1_EFT (Annual)" xfId="13551"/>
    <cellStyle name="Calculation 29 2 2 2 3" xfId="11977"/>
    <cellStyle name="Calculation 29 2 2 2 3 2" xfId="24061"/>
    <cellStyle name="Calculation 29 2 2 2 3 2 2" xfId="45247"/>
    <cellStyle name="Calculation 29 2 2 2 3 3" xfId="34643"/>
    <cellStyle name="Calculation 29 2 2 2 4" xfId="18948"/>
    <cellStyle name="Calculation 29 2 2 2 4 2" xfId="40135"/>
    <cellStyle name="Calculation 29 2 2 2 5" xfId="29354"/>
    <cellStyle name="Calculation 29 2 2 2_Table 2A-1_EFT (Annual)" xfId="6592"/>
    <cellStyle name="Calculation 29 2 2 3" xfId="5171"/>
    <cellStyle name="Calculation 29 2 2 3 2" xfId="13431"/>
    <cellStyle name="Calculation 29 2 2 3 2 2" xfId="25437"/>
    <cellStyle name="Calculation 29 2 2 3 2 2 2" xfId="46623"/>
    <cellStyle name="Calculation 29 2 2 3 2 3" xfId="36019"/>
    <cellStyle name="Calculation 29 2 2 3 3" xfId="20324"/>
    <cellStyle name="Calculation 29 2 2 3 3 2" xfId="41511"/>
    <cellStyle name="Calculation 29 2 2 3 4" xfId="30828"/>
    <cellStyle name="Calculation 29 2 2 3_Table 2A-1_EFT (Annual)" xfId="9879"/>
    <cellStyle name="Calculation 29 2 2 4" xfId="10775"/>
    <cellStyle name="Calculation 29 2 2 4 2" xfId="22891"/>
    <cellStyle name="Calculation 29 2 2 4 2 2" xfId="44077"/>
    <cellStyle name="Calculation 29 2 2 4 3" xfId="33473"/>
    <cellStyle name="Calculation 29 2 2 5" xfId="17778"/>
    <cellStyle name="Calculation 29 2 2 5 2" xfId="38965"/>
    <cellStyle name="Calculation 29 2 2 6" xfId="28085"/>
    <cellStyle name="Calculation 29 2 2_Table 2A-1_EFT (Annual)" xfId="6591"/>
    <cellStyle name="Calculation 29 2 3" xfId="1123"/>
    <cellStyle name="Calculation 29 2 3 2" xfId="4684"/>
    <cellStyle name="Calculation 29 2 3 2 2" xfId="12944"/>
    <cellStyle name="Calculation 29 2 3 2 2 2" xfId="24950"/>
    <cellStyle name="Calculation 29 2 3 2 2 2 2" xfId="46136"/>
    <cellStyle name="Calculation 29 2 3 2 2 3" xfId="35532"/>
    <cellStyle name="Calculation 29 2 3 2 3" xfId="19837"/>
    <cellStyle name="Calculation 29 2 3 2 3 2" xfId="41024"/>
    <cellStyle name="Calculation 29 2 3 2 4" xfId="30341"/>
    <cellStyle name="Calculation 29 2 3 2_Table 2A-1_EFT (Annual)" xfId="12024"/>
    <cellStyle name="Calculation 29 2 3 3" xfId="10288"/>
    <cellStyle name="Calculation 29 2 3 3 2" xfId="22404"/>
    <cellStyle name="Calculation 29 2 3 3 2 2" xfId="43590"/>
    <cellStyle name="Calculation 29 2 3 3 3" xfId="32986"/>
    <cellStyle name="Calculation 29 2 3 4" xfId="17291"/>
    <cellStyle name="Calculation 29 2 3 4 2" xfId="38478"/>
    <cellStyle name="Calculation 29 2 3 5" xfId="27598"/>
    <cellStyle name="Calculation 29 2 3_Table 2A-1_EFT (Annual)" xfId="6593"/>
    <cellStyle name="Calculation 29 2 4" xfId="2349"/>
    <cellStyle name="Calculation 29 2 4 2" xfId="5910"/>
    <cellStyle name="Calculation 29 2 4 2 2" xfId="14125"/>
    <cellStyle name="Calculation 29 2 4 2 2 2" xfId="26113"/>
    <cellStyle name="Calculation 29 2 4 2 2 2 2" xfId="47299"/>
    <cellStyle name="Calculation 29 2 4 2 2 3" xfId="36695"/>
    <cellStyle name="Calculation 29 2 4 2 3" xfId="21000"/>
    <cellStyle name="Calculation 29 2 4 2 3 2" xfId="42187"/>
    <cellStyle name="Calculation 29 2 4 2 4" xfId="31567"/>
    <cellStyle name="Calculation 29 2 4 2_Table 2A-1_EFT (Annual)" xfId="12022"/>
    <cellStyle name="Calculation 29 2 4 3" xfId="11469"/>
    <cellStyle name="Calculation 29 2 4 3 2" xfId="23567"/>
    <cellStyle name="Calculation 29 2 4 3 2 2" xfId="44753"/>
    <cellStyle name="Calculation 29 2 4 3 3" xfId="34149"/>
    <cellStyle name="Calculation 29 2 4 4" xfId="18454"/>
    <cellStyle name="Calculation 29 2 4 4 2" xfId="39641"/>
    <cellStyle name="Calculation 29 2 4 5" xfId="28824"/>
    <cellStyle name="Calculation 29 2 4_Table 2A-1_EFT (Annual)" xfId="6594"/>
    <cellStyle name="Calculation 29 2 5" xfId="4203"/>
    <cellStyle name="Calculation 29 2 5 2" xfId="12527"/>
    <cellStyle name="Calculation 29 2 5 2 2" xfId="24549"/>
    <cellStyle name="Calculation 29 2 5 2 2 2" xfId="45735"/>
    <cellStyle name="Calculation 29 2 5 2 3" xfId="35131"/>
    <cellStyle name="Calculation 29 2 5 3" xfId="19436"/>
    <cellStyle name="Calculation 29 2 5 3 2" xfId="40623"/>
    <cellStyle name="Calculation 29 2 5 4" xfId="29891"/>
    <cellStyle name="Calculation 29 2 5_Table 2A-1_EFT (Annual)" xfId="12023"/>
    <cellStyle name="Calculation 29 2 6" xfId="9866"/>
    <cellStyle name="Calculation 29 2 6 2" xfId="22003"/>
    <cellStyle name="Calculation 29 2 6 2 2" xfId="43189"/>
    <cellStyle name="Calculation 29 2 6 3" xfId="32585"/>
    <cellStyle name="Calculation 29 2 7" xfId="16890"/>
    <cellStyle name="Calculation 29 2 7 2" xfId="38077"/>
    <cellStyle name="Calculation 29 2 8" xfId="27148"/>
    <cellStyle name="Calculation 29 2_Table 2A-1_EFT (Annual)" xfId="2952"/>
    <cellStyle name="Calculation 29 3" xfId="472"/>
    <cellStyle name="Calculation 29 3 2" xfId="1449"/>
    <cellStyle name="Calculation 29 3 2 2" xfId="2719"/>
    <cellStyle name="Calculation 29 3 2 2 2" xfId="6280"/>
    <cellStyle name="Calculation 29 3 2 2 2 2" xfId="14474"/>
    <cellStyle name="Calculation 29 3 2 2 2 2 2" xfId="26446"/>
    <cellStyle name="Calculation 29 3 2 2 2 2 2 2" xfId="47632"/>
    <cellStyle name="Calculation 29 3 2 2 2 2 3" xfId="37028"/>
    <cellStyle name="Calculation 29 3 2 2 2 3" xfId="21333"/>
    <cellStyle name="Calculation 29 3 2 2 2 3 2" xfId="42520"/>
    <cellStyle name="Calculation 29 3 2 2 2 4" xfId="31936"/>
    <cellStyle name="Calculation 29 3 2 2 2_Table 2A-1_EFT (Annual)" xfId="12018"/>
    <cellStyle name="Calculation 29 3 2 2 3" xfId="11816"/>
    <cellStyle name="Calculation 29 3 2 2 3 2" xfId="23900"/>
    <cellStyle name="Calculation 29 3 2 2 3 2 2" xfId="45086"/>
    <cellStyle name="Calculation 29 3 2 2 3 3" xfId="34482"/>
    <cellStyle name="Calculation 29 3 2 2 4" xfId="18787"/>
    <cellStyle name="Calculation 29 3 2 2 4 2" xfId="39974"/>
    <cellStyle name="Calculation 29 3 2 2 5" xfId="29193"/>
    <cellStyle name="Calculation 29 3 2 2_Table 2A-1_EFT (Annual)" xfId="6596"/>
    <cellStyle name="Calculation 29 3 2 3" xfId="5010"/>
    <cellStyle name="Calculation 29 3 2 3 2" xfId="13270"/>
    <cellStyle name="Calculation 29 3 2 3 2 2" xfId="25276"/>
    <cellStyle name="Calculation 29 3 2 3 2 2 2" xfId="46462"/>
    <cellStyle name="Calculation 29 3 2 3 2 3" xfId="35858"/>
    <cellStyle name="Calculation 29 3 2 3 3" xfId="20163"/>
    <cellStyle name="Calculation 29 3 2 3 3 2" xfId="41350"/>
    <cellStyle name="Calculation 29 3 2 3 4" xfId="30667"/>
    <cellStyle name="Calculation 29 3 2 3_Table 2A-1_EFT (Annual)" xfId="12021"/>
    <cellStyle name="Calculation 29 3 2 4" xfId="10614"/>
    <cellStyle name="Calculation 29 3 2 4 2" xfId="22730"/>
    <cellStyle name="Calculation 29 3 2 4 2 2" xfId="43916"/>
    <cellStyle name="Calculation 29 3 2 4 3" xfId="33312"/>
    <cellStyle name="Calculation 29 3 2 5" xfId="17617"/>
    <cellStyle name="Calculation 29 3 2 5 2" xfId="38804"/>
    <cellStyle name="Calculation 29 3 2 6" xfId="27924"/>
    <cellStyle name="Calculation 29 3 2_Table 2A-1_EFT (Annual)" xfId="6595"/>
    <cellStyle name="Calculation 29 3 3" xfId="993"/>
    <cellStyle name="Calculation 29 3 3 2" xfId="4554"/>
    <cellStyle name="Calculation 29 3 3 2 2" xfId="12814"/>
    <cellStyle name="Calculation 29 3 3 2 2 2" xfId="24820"/>
    <cellStyle name="Calculation 29 3 3 2 2 2 2" xfId="46006"/>
    <cellStyle name="Calculation 29 3 3 2 2 3" xfId="35402"/>
    <cellStyle name="Calculation 29 3 3 2 3" xfId="19707"/>
    <cellStyle name="Calculation 29 3 3 2 3 2" xfId="40894"/>
    <cellStyle name="Calculation 29 3 3 2 4" xfId="30211"/>
    <cellStyle name="Calculation 29 3 3 2_Table 2A-1_EFT (Annual)" xfId="12020"/>
    <cellStyle name="Calculation 29 3 3 3" xfId="10158"/>
    <cellStyle name="Calculation 29 3 3 3 2" xfId="22274"/>
    <cellStyle name="Calculation 29 3 3 3 2 2" xfId="43460"/>
    <cellStyle name="Calculation 29 3 3 3 3" xfId="32856"/>
    <cellStyle name="Calculation 29 3 3 4" xfId="17161"/>
    <cellStyle name="Calculation 29 3 3 4 2" xfId="38348"/>
    <cellStyle name="Calculation 29 3 3 5" xfId="27468"/>
    <cellStyle name="Calculation 29 3 3_Table 2A-1_EFT (Annual)" xfId="6597"/>
    <cellStyle name="Calculation 29 3 4" xfId="2188"/>
    <cellStyle name="Calculation 29 3 4 2" xfId="5749"/>
    <cellStyle name="Calculation 29 3 4 2 2" xfId="13964"/>
    <cellStyle name="Calculation 29 3 4 2 2 2" xfId="25952"/>
    <cellStyle name="Calculation 29 3 4 2 2 2 2" xfId="47138"/>
    <cellStyle name="Calculation 29 3 4 2 2 3" xfId="36534"/>
    <cellStyle name="Calculation 29 3 4 2 3" xfId="20839"/>
    <cellStyle name="Calculation 29 3 4 2 3 2" xfId="42026"/>
    <cellStyle name="Calculation 29 3 4 2 4" xfId="31406"/>
    <cellStyle name="Calculation 29 3 4 2_Table 2A-1_EFT (Annual)" xfId="14142"/>
    <cellStyle name="Calculation 29 3 4 3" xfId="11308"/>
    <cellStyle name="Calculation 29 3 4 3 2" xfId="23406"/>
    <cellStyle name="Calculation 29 3 4 3 2 2" xfId="44592"/>
    <cellStyle name="Calculation 29 3 4 3 3" xfId="33988"/>
    <cellStyle name="Calculation 29 3 4 4" xfId="18293"/>
    <cellStyle name="Calculation 29 3 4 4 2" xfId="39480"/>
    <cellStyle name="Calculation 29 3 4 5" xfId="28663"/>
    <cellStyle name="Calculation 29 3 4_Table 2A-1_EFT (Annual)" xfId="6598"/>
    <cellStyle name="Calculation 29 3 5" xfId="4042"/>
    <cellStyle name="Calculation 29 3 5 2" xfId="12366"/>
    <cellStyle name="Calculation 29 3 5 2 2" xfId="24388"/>
    <cellStyle name="Calculation 29 3 5 2 2 2" xfId="45574"/>
    <cellStyle name="Calculation 29 3 5 2 3" xfId="34970"/>
    <cellStyle name="Calculation 29 3 5 3" xfId="19275"/>
    <cellStyle name="Calculation 29 3 5 3 2" xfId="40462"/>
    <cellStyle name="Calculation 29 3 5 4" xfId="29730"/>
    <cellStyle name="Calculation 29 3 5_Table 2A-1_EFT (Annual)" xfId="9912"/>
    <cellStyle name="Calculation 29 3 6" xfId="9705"/>
    <cellStyle name="Calculation 29 3 6 2" xfId="21842"/>
    <cellStyle name="Calculation 29 3 6 2 2" xfId="43028"/>
    <cellStyle name="Calculation 29 3 6 3" xfId="32424"/>
    <cellStyle name="Calculation 29 3 7" xfId="16729"/>
    <cellStyle name="Calculation 29 3 7 2" xfId="37916"/>
    <cellStyle name="Calculation 29 3 8" xfId="26987"/>
    <cellStyle name="Calculation 29 3_Table 2A-1_EFT (Annual)" xfId="2953"/>
    <cellStyle name="Calculation 29 4" xfId="1288"/>
    <cellStyle name="Calculation 29 4 2" xfId="2558"/>
    <cellStyle name="Calculation 29 4 2 2" xfId="6119"/>
    <cellStyle name="Calculation 29 4 2 2 2" xfId="14313"/>
    <cellStyle name="Calculation 29 4 2 2 2 2" xfId="26285"/>
    <cellStyle name="Calculation 29 4 2 2 2 2 2" xfId="47471"/>
    <cellStyle name="Calculation 29 4 2 2 2 3" xfId="36867"/>
    <cellStyle name="Calculation 29 4 2 2 3" xfId="21172"/>
    <cellStyle name="Calculation 29 4 2 2 3 2" xfId="42359"/>
    <cellStyle name="Calculation 29 4 2 2 4" xfId="31775"/>
    <cellStyle name="Calculation 29 4 2 2_Table 2A-1_EFT (Annual)" xfId="13493"/>
    <cellStyle name="Calculation 29 4 2 3" xfId="11655"/>
    <cellStyle name="Calculation 29 4 2 3 2" xfId="23739"/>
    <cellStyle name="Calculation 29 4 2 3 2 2" xfId="44925"/>
    <cellStyle name="Calculation 29 4 2 3 3" xfId="34321"/>
    <cellStyle name="Calculation 29 4 2 4" xfId="18626"/>
    <cellStyle name="Calculation 29 4 2 4 2" xfId="39813"/>
    <cellStyle name="Calculation 29 4 2 5" xfId="29032"/>
    <cellStyle name="Calculation 29 4 2_Table 2A-1_EFT (Annual)" xfId="6600"/>
    <cellStyle name="Calculation 29 4 3" xfId="4849"/>
    <cellStyle name="Calculation 29 4 3 2" xfId="13109"/>
    <cellStyle name="Calculation 29 4 3 2 2" xfId="25115"/>
    <cellStyle name="Calculation 29 4 3 2 2 2" xfId="46301"/>
    <cellStyle name="Calculation 29 4 3 2 3" xfId="35697"/>
    <cellStyle name="Calculation 29 4 3 3" xfId="20002"/>
    <cellStyle name="Calculation 29 4 3 3 2" xfId="41189"/>
    <cellStyle name="Calculation 29 4 3 4" xfId="30506"/>
    <cellStyle name="Calculation 29 4 3_Table 2A-1_EFT (Annual)" xfId="12019"/>
    <cellStyle name="Calculation 29 4 4" xfId="10453"/>
    <cellStyle name="Calculation 29 4 4 2" xfId="22569"/>
    <cellStyle name="Calculation 29 4 4 2 2" xfId="43755"/>
    <cellStyle name="Calculation 29 4 4 3" xfId="33151"/>
    <cellStyle name="Calculation 29 4 5" xfId="17456"/>
    <cellStyle name="Calculation 29 4 5 2" xfId="38643"/>
    <cellStyle name="Calculation 29 4 6" xfId="27763"/>
    <cellStyle name="Calculation 29 4_Table 2A-1_EFT (Annual)" xfId="6599"/>
    <cellStyle name="Calculation 29 5" xfId="838"/>
    <cellStyle name="Calculation 29 5 2" xfId="4399"/>
    <cellStyle name="Calculation 29 5 2 2" xfId="12673"/>
    <cellStyle name="Calculation 29 5 2 2 2" xfId="24690"/>
    <cellStyle name="Calculation 29 5 2 2 2 2" xfId="45876"/>
    <cellStyle name="Calculation 29 5 2 2 3" xfId="35272"/>
    <cellStyle name="Calculation 29 5 2 3" xfId="19577"/>
    <cellStyle name="Calculation 29 5 2 3 2" xfId="40764"/>
    <cellStyle name="Calculation 29 5 2 4" xfId="30056"/>
    <cellStyle name="Calculation 29 5 2_Table 2A-1_EFT (Annual)" xfId="14152"/>
    <cellStyle name="Calculation 29 5 3" xfId="10022"/>
    <cellStyle name="Calculation 29 5 3 2" xfId="22144"/>
    <cellStyle name="Calculation 29 5 3 2 2" xfId="43330"/>
    <cellStyle name="Calculation 29 5 3 3" xfId="32726"/>
    <cellStyle name="Calculation 29 5 4" xfId="17031"/>
    <cellStyle name="Calculation 29 5 4 2" xfId="38218"/>
    <cellStyle name="Calculation 29 5 5" xfId="27313"/>
    <cellStyle name="Calculation 29 5_Table 2A-1_EFT (Annual)" xfId="6601"/>
    <cellStyle name="Calculation 29 6" xfId="2027"/>
    <cellStyle name="Calculation 29 6 2" xfId="5588"/>
    <cellStyle name="Calculation 29 6 2 2" xfId="13803"/>
    <cellStyle name="Calculation 29 6 2 2 2" xfId="25791"/>
    <cellStyle name="Calculation 29 6 2 2 2 2" xfId="46977"/>
    <cellStyle name="Calculation 29 6 2 2 3" xfId="36373"/>
    <cellStyle name="Calculation 29 6 2 3" xfId="20678"/>
    <cellStyle name="Calculation 29 6 2 3 2" xfId="41865"/>
    <cellStyle name="Calculation 29 6 2 4" xfId="31245"/>
    <cellStyle name="Calculation 29 6 2_Table 2A-1_EFT (Annual)" xfId="9573"/>
    <cellStyle name="Calculation 29 6 3" xfId="11147"/>
    <cellStyle name="Calculation 29 6 3 2" xfId="23245"/>
    <cellStyle name="Calculation 29 6 3 2 2" xfId="44431"/>
    <cellStyle name="Calculation 29 6 3 3" xfId="33827"/>
    <cellStyle name="Calculation 29 6 4" xfId="18132"/>
    <cellStyle name="Calculation 29 6 4 2" xfId="39319"/>
    <cellStyle name="Calculation 29 6 5" xfId="28502"/>
    <cellStyle name="Calculation 29 6_Table 2A-1_EFT (Annual)" xfId="6602"/>
    <cellStyle name="Calculation 29 7" xfId="3835"/>
    <cellStyle name="Calculation 29 7 2" xfId="12198"/>
    <cellStyle name="Calculation 29 7 2 2" xfId="24227"/>
    <cellStyle name="Calculation 29 7 2 2 2" xfId="45413"/>
    <cellStyle name="Calculation 29 7 2 3" xfId="34809"/>
    <cellStyle name="Calculation 29 7 3" xfId="19114"/>
    <cellStyle name="Calculation 29 7 3 2" xfId="40301"/>
    <cellStyle name="Calculation 29 7 4" xfId="29544"/>
    <cellStyle name="Calculation 29 7_Table 2A-1_EFT (Annual)" xfId="9354"/>
    <cellStyle name="Calculation 29 8" xfId="9517"/>
    <cellStyle name="Calculation 29 8 2" xfId="21681"/>
    <cellStyle name="Calculation 29 8 2 2" xfId="42867"/>
    <cellStyle name="Calculation 29 8 3" xfId="32263"/>
    <cellStyle name="Calculation 29 9" xfId="16568"/>
    <cellStyle name="Calculation 29 9 2" xfId="37755"/>
    <cellStyle name="Calculation 29_Table 2A-1_EFT (Annual)" xfId="2951"/>
    <cellStyle name="Calculation 3" xfId="82"/>
    <cellStyle name="Calculation 3 10" xfId="21522"/>
    <cellStyle name="Calculation 3 10 2" xfId="42709"/>
    <cellStyle name="Calculation 3 11" xfId="26638"/>
    <cellStyle name="Calculation 3 2" xfId="481"/>
    <cellStyle name="Calculation 3 2 2" xfId="1458"/>
    <cellStyle name="Calculation 3 2 2 2" xfId="2728"/>
    <cellStyle name="Calculation 3 2 2 2 2" xfId="6289"/>
    <cellStyle name="Calculation 3 2 2 2 2 2" xfId="14483"/>
    <cellStyle name="Calculation 3 2 2 2 2 2 2" xfId="26455"/>
    <cellStyle name="Calculation 3 2 2 2 2 2 2 2" xfId="47641"/>
    <cellStyle name="Calculation 3 2 2 2 2 2 3" xfId="37037"/>
    <cellStyle name="Calculation 3 2 2 2 2 3" xfId="21342"/>
    <cellStyle name="Calculation 3 2 2 2 2 3 2" xfId="42529"/>
    <cellStyle name="Calculation 3 2 2 2 2 4" xfId="31945"/>
    <cellStyle name="Calculation 3 2 2 2 2_Table 2A-1_EFT (Annual)" xfId="12015"/>
    <cellStyle name="Calculation 3 2 2 2 3" xfId="11825"/>
    <cellStyle name="Calculation 3 2 2 2 3 2" xfId="23909"/>
    <cellStyle name="Calculation 3 2 2 2 3 2 2" xfId="45095"/>
    <cellStyle name="Calculation 3 2 2 2 3 3" xfId="34491"/>
    <cellStyle name="Calculation 3 2 2 2 4" xfId="18796"/>
    <cellStyle name="Calculation 3 2 2 2 4 2" xfId="39983"/>
    <cellStyle name="Calculation 3 2 2 2 5" xfId="29202"/>
    <cellStyle name="Calculation 3 2 2 2_Table 2A-1_EFT (Annual)" xfId="6604"/>
    <cellStyle name="Calculation 3 2 2 3" xfId="5019"/>
    <cellStyle name="Calculation 3 2 2 3 2" xfId="13279"/>
    <cellStyle name="Calculation 3 2 2 3 2 2" xfId="25285"/>
    <cellStyle name="Calculation 3 2 2 3 2 2 2" xfId="46471"/>
    <cellStyle name="Calculation 3 2 2 3 2 3" xfId="35867"/>
    <cellStyle name="Calculation 3 2 2 3 3" xfId="20172"/>
    <cellStyle name="Calculation 3 2 2 3 3 2" xfId="41359"/>
    <cellStyle name="Calculation 3 2 2 3 4" xfId="30676"/>
    <cellStyle name="Calculation 3 2 2 3_Table 2A-1_EFT (Annual)" xfId="12016"/>
    <cellStyle name="Calculation 3 2 2 4" xfId="10623"/>
    <cellStyle name="Calculation 3 2 2 4 2" xfId="22739"/>
    <cellStyle name="Calculation 3 2 2 4 2 2" xfId="43925"/>
    <cellStyle name="Calculation 3 2 2 4 3" xfId="33321"/>
    <cellStyle name="Calculation 3 2 2 5" xfId="17626"/>
    <cellStyle name="Calculation 3 2 2 5 2" xfId="38813"/>
    <cellStyle name="Calculation 3 2 2 6" xfId="27933"/>
    <cellStyle name="Calculation 3 2 2_Table 2A-1_EFT (Annual)" xfId="6603"/>
    <cellStyle name="Calculation 3 2 3" xfId="1001"/>
    <cellStyle name="Calculation 3 2 3 2" xfId="4562"/>
    <cellStyle name="Calculation 3 2 3 2 2" xfId="12822"/>
    <cellStyle name="Calculation 3 2 3 2 2 2" xfId="24828"/>
    <cellStyle name="Calculation 3 2 3 2 2 2 2" xfId="46014"/>
    <cellStyle name="Calculation 3 2 3 2 2 3" xfId="35410"/>
    <cellStyle name="Calculation 3 2 3 2 3" xfId="19715"/>
    <cellStyle name="Calculation 3 2 3 2 3 2" xfId="40902"/>
    <cellStyle name="Calculation 3 2 3 2 4" xfId="30219"/>
    <cellStyle name="Calculation 3 2 3 2_Table 2A-1_EFT (Annual)" xfId="9878"/>
    <cellStyle name="Calculation 3 2 3 3" xfId="10166"/>
    <cellStyle name="Calculation 3 2 3 3 2" xfId="22282"/>
    <cellStyle name="Calculation 3 2 3 3 2 2" xfId="43468"/>
    <cellStyle name="Calculation 3 2 3 3 3" xfId="32864"/>
    <cellStyle name="Calculation 3 2 3 4" xfId="17169"/>
    <cellStyle name="Calculation 3 2 3 4 2" xfId="38356"/>
    <cellStyle name="Calculation 3 2 3 5" xfId="27476"/>
    <cellStyle name="Calculation 3 2 3_Table 2A-1_EFT (Annual)" xfId="6605"/>
    <cellStyle name="Calculation 3 2 4" xfId="2197"/>
    <cellStyle name="Calculation 3 2 4 2" xfId="5758"/>
    <cellStyle name="Calculation 3 2 4 2 2" xfId="13973"/>
    <cellStyle name="Calculation 3 2 4 2 2 2" xfId="25961"/>
    <cellStyle name="Calculation 3 2 4 2 2 2 2" xfId="47147"/>
    <cellStyle name="Calculation 3 2 4 2 2 3" xfId="36543"/>
    <cellStyle name="Calculation 3 2 4 2 3" xfId="20848"/>
    <cellStyle name="Calculation 3 2 4 2 3 2" xfId="42035"/>
    <cellStyle name="Calculation 3 2 4 2 4" xfId="31415"/>
    <cellStyle name="Calculation 3 2 4 2_Table 2A-1_EFT (Annual)" xfId="12014"/>
    <cellStyle name="Calculation 3 2 4 3" xfId="11317"/>
    <cellStyle name="Calculation 3 2 4 3 2" xfId="23415"/>
    <cellStyle name="Calculation 3 2 4 3 2 2" xfId="44601"/>
    <cellStyle name="Calculation 3 2 4 3 3" xfId="33997"/>
    <cellStyle name="Calculation 3 2 4 4" xfId="18302"/>
    <cellStyle name="Calculation 3 2 4 4 2" xfId="39489"/>
    <cellStyle name="Calculation 3 2 4 5" xfId="28672"/>
    <cellStyle name="Calculation 3 2 4_Table 2A-1_EFT (Annual)" xfId="6606"/>
    <cellStyle name="Calculation 3 2 5" xfId="4051"/>
    <cellStyle name="Calculation 3 2 5 2" xfId="12375"/>
    <cellStyle name="Calculation 3 2 5 2 2" xfId="24397"/>
    <cellStyle name="Calculation 3 2 5 2 2 2" xfId="45583"/>
    <cellStyle name="Calculation 3 2 5 2 3" xfId="34979"/>
    <cellStyle name="Calculation 3 2 5 3" xfId="19284"/>
    <cellStyle name="Calculation 3 2 5 3 2" xfId="40471"/>
    <cellStyle name="Calculation 3 2 5 4" xfId="29739"/>
    <cellStyle name="Calculation 3 2 5_Table 2A-1_EFT (Annual)" xfId="10830"/>
    <cellStyle name="Calculation 3 2 6" xfId="9714"/>
    <cellStyle name="Calculation 3 2 6 2" xfId="21851"/>
    <cellStyle name="Calculation 3 2 6 2 2" xfId="43037"/>
    <cellStyle name="Calculation 3 2 6 3" xfId="32433"/>
    <cellStyle name="Calculation 3 2 7" xfId="16738"/>
    <cellStyle name="Calculation 3 2 7 2" xfId="37925"/>
    <cellStyle name="Calculation 3 2 8" xfId="26996"/>
    <cellStyle name="Calculation 3 2_Table 2A-1_EFT (Annual)" xfId="2955"/>
    <cellStyle name="Calculation 3 3" xfId="314"/>
    <cellStyle name="Calculation 3 3 2" xfId="1302"/>
    <cellStyle name="Calculation 3 3 2 2" xfId="2572"/>
    <cellStyle name="Calculation 3 3 2 2 2" xfId="6133"/>
    <cellStyle name="Calculation 3 3 2 2 2 2" xfId="14327"/>
    <cellStyle name="Calculation 3 3 2 2 2 2 2" xfId="26299"/>
    <cellStyle name="Calculation 3 3 2 2 2 2 2 2" xfId="47485"/>
    <cellStyle name="Calculation 3 3 2 2 2 2 3" xfId="36881"/>
    <cellStyle name="Calculation 3 3 2 2 2 3" xfId="21186"/>
    <cellStyle name="Calculation 3 3 2 2 2 3 2" xfId="42373"/>
    <cellStyle name="Calculation 3 3 2 2 2 4" xfId="31789"/>
    <cellStyle name="Calculation 3 3 2 2 2_Table 2A-1_EFT (Annual)" xfId="11492"/>
    <cellStyle name="Calculation 3 3 2 2 3" xfId="11669"/>
    <cellStyle name="Calculation 3 3 2 2 3 2" xfId="23753"/>
    <cellStyle name="Calculation 3 3 2 2 3 2 2" xfId="44939"/>
    <cellStyle name="Calculation 3 3 2 2 3 3" xfId="34335"/>
    <cellStyle name="Calculation 3 3 2 2 4" xfId="18640"/>
    <cellStyle name="Calculation 3 3 2 2 4 2" xfId="39827"/>
    <cellStyle name="Calculation 3 3 2 2 5" xfId="29046"/>
    <cellStyle name="Calculation 3 3 2 2_Table 2A-1_EFT (Annual)" xfId="6608"/>
    <cellStyle name="Calculation 3 3 2 3" xfId="4863"/>
    <cellStyle name="Calculation 3 3 2 3 2" xfId="13123"/>
    <cellStyle name="Calculation 3 3 2 3 2 2" xfId="25129"/>
    <cellStyle name="Calculation 3 3 2 3 2 2 2" xfId="46315"/>
    <cellStyle name="Calculation 3 3 2 3 2 3" xfId="35711"/>
    <cellStyle name="Calculation 3 3 2 3 3" xfId="20016"/>
    <cellStyle name="Calculation 3 3 2 3 3 2" xfId="41203"/>
    <cellStyle name="Calculation 3 3 2 3 4" xfId="30520"/>
    <cellStyle name="Calculation 3 3 2 3_Table 2A-1_EFT (Annual)" xfId="9545"/>
    <cellStyle name="Calculation 3 3 2 4" xfId="10467"/>
    <cellStyle name="Calculation 3 3 2 4 2" xfId="22583"/>
    <cellStyle name="Calculation 3 3 2 4 2 2" xfId="43769"/>
    <cellStyle name="Calculation 3 3 2 4 3" xfId="33165"/>
    <cellStyle name="Calculation 3 3 2 5" xfId="17470"/>
    <cellStyle name="Calculation 3 3 2 5 2" xfId="38657"/>
    <cellStyle name="Calculation 3 3 2 6" xfId="27777"/>
    <cellStyle name="Calculation 3 3 2_Table 2A-1_EFT (Annual)" xfId="6607"/>
    <cellStyle name="Calculation 3 3 3" xfId="864"/>
    <cellStyle name="Calculation 3 3 3 2" xfId="4425"/>
    <cellStyle name="Calculation 3 3 3 2 2" xfId="12690"/>
    <cellStyle name="Calculation 3 3 3 2 2 2" xfId="24702"/>
    <cellStyle name="Calculation 3 3 3 2 2 2 2" xfId="45888"/>
    <cellStyle name="Calculation 3 3 3 2 2 3" xfId="35284"/>
    <cellStyle name="Calculation 3 3 3 2 3" xfId="19589"/>
    <cellStyle name="Calculation 3 3 3 2 3 2" xfId="40776"/>
    <cellStyle name="Calculation 3 3 3 2 4" xfId="30082"/>
    <cellStyle name="Calculation 3 3 3 2_Table 2A-1_EFT (Annual)" xfId="12013"/>
    <cellStyle name="Calculation 3 3 3 3" xfId="10037"/>
    <cellStyle name="Calculation 3 3 3 3 2" xfId="22156"/>
    <cellStyle name="Calculation 3 3 3 3 2 2" xfId="43342"/>
    <cellStyle name="Calculation 3 3 3 3 3" xfId="32738"/>
    <cellStyle name="Calculation 3 3 3 4" xfId="17043"/>
    <cellStyle name="Calculation 3 3 3 4 2" xfId="38230"/>
    <cellStyle name="Calculation 3 3 3 5" xfId="27339"/>
    <cellStyle name="Calculation 3 3 3_Table 2A-1_EFT (Annual)" xfId="6609"/>
    <cellStyle name="Calculation 3 3 4" xfId="2041"/>
    <cellStyle name="Calculation 3 3 4 2" xfId="5602"/>
    <cellStyle name="Calculation 3 3 4 2 2" xfId="13817"/>
    <cellStyle name="Calculation 3 3 4 2 2 2" xfId="25805"/>
    <cellStyle name="Calculation 3 3 4 2 2 2 2" xfId="46991"/>
    <cellStyle name="Calculation 3 3 4 2 2 3" xfId="36387"/>
    <cellStyle name="Calculation 3 3 4 2 3" xfId="20692"/>
    <cellStyle name="Calculation 3 3 4 2 3 2" xfId="41879"/>
    <cellStyle name="Calculation 3 3 4 2 4" xfId="31259"/>
    <cellStyle name="Calculation 3 3 4 2_Table 2A-1_EFT (Annual)" xfId="12011"/>
    <cellStyle name="Calculation 3 3 4 3" xfId="11161"/>
    <cellStyle name="Calculation 3 3 4 3 2" xfId="23259"/>
    <cellStyle name="Calculation 3 3 4 3 2 2" xfId="44445"/>
    <cellStyle name="Calculation 3 3 4 3 3" xfId="33841"/>
    <cellStyle name="Calculation 3 3 4 4" xfId="18146"/>
    <cellStyle name="Calculation 3 3 4 4 2" xfId="39333"/>
    <cellStyle name="Calculation 3 3 4 5" xfId="28516"/>
    <cellStyle name="Calculation 3 3 4_Table 2A-1_EFT (Annual)" xfId="6610"/>
    <cellStyle name="Calculation 3 3 5" xfId="3884"/>
    <cellStyle name="Calculation 3 3 5 2" xfId="12216"/>
    <cellStyle name="Calculation 3 3 5 2 2" xfId="24241"/>
    <cellStyle name="Calculation 3 3 5 2 2 2" xfId="45427"/>
    <cellStyle name="Calculation 3 3 5 2 3" xfId="34823"/>
    <cellStyle name="Calculation 3 3 5 3" xfId="19128"/>
    <cellStyle name="Calculation 3 3 5 3 2" xfId="40315"/>
    <cellStyle name="Calculation 3 3 5 4" xfId="29572"/>
    <cellStyle name="Calculation 3 3 5_Table 2A-1_EFT (Annual)" xfId="12012"/>
    <cellStyle name="Calculation 3 3 6" xfId="9553"/>
    <cellStyle name="Calculation 3 3 6 2" xfId="21695"/>
    <cellStyle name="Calculation 3 3 6 2 2" xfId="42881"/>
    <cellStyle name="Calculation 3 3 6 3" xfId="32277"/>
    <cellStyle name="Calculation 3 3 7" xfId="16582"/>
    <cellStyle name="Calculation 3 3 7 2" xfId="37769"/>
    <cellStyle name="Calculation 3 3 8" xfId="26829"/>
    <cellStyle name="Calculation 3 3_Table 2A-1_EFT (Annual)" xfId="2956"/>
    <cellStyle name="Calculation 3 4" xfId="1136"/>
    <cellStyle name="Calculation 3 4 2" xfId="2406"/>
    <cellStyle name="Calculation 3 4 2 2" xfId="5967"/>
    <cellStyle name="Calculation 3 4 2 2 2" xfId="14161"/>
    <cellStyle name="Calculation 3 4 2 2 2 2" xfId="26133"/>
    <cellStyle name="Calculation 3 4 2 2 2 2 2" xfId="47319"/>
    <cellStyle name="Calculation 3 4 2 2 2 3" xfId="36715"/>
    <cellStyle name="Calculation 3 4 2 2 3" xfId="21020"/>
    <cellStyle name="Calculation 3 4 2 2 3 2" xfId="42207"/>
    <cellStyle name="Calculation 3 4 2 2 4" xfId="31623"/>
    <cellStyle name="Calculation 3 4 2 2_Table 2A-1_EFT (Annual)" xfId="12008"/>
    <cellStyle name="Calculation 3 4 2 3" xfId="11503"/>
    <cellStyle name="Calculation 3 4 2 3 2" xfId="23587"/>
    <cellStyle name="Calculation 3 4 2 3 2 2" xfId="44773"/>
    <cellStyle name="Calculation 3 4 2 3 3" xfId="34169"/>
    <cellStyle name="Calculation 3 4 2 4" xfId="18474"/>
    <cellStyle name="Calculation 3 4 2 4 2" xfId="39661"/>
    <cellStyle name="Calculation 3 4 2 5" xfId="28880"/>
    <cellStyle name="Calculation 3 4 2_Table 2A-1_EFT (Annual)" xfId="6612"/>
    <cellStyle name="Calculation 3 4 3" xfId="4697"/>
    <cellStyle name="Calculation 3 4 3 2" xfId="12957"/>
    <cellStyle name="Calculation 3 4 3 2 2" xfId="24963"/>
    <cellStyle name="Calculation 3 4 3 2 2 2" xfId="46149"/>
    <cellStyle name="Calculation 3 4 3 2 3" xfId="35545"/>
    <cellStyle name="Calculation 3 4 3 3" xfId="19850"/>
    <cellStyle name="Calculation 3 4 3 3 2" xfId="41037"/>
    <cellStyle name="Calculation 3 4 3 4" xfId="30354"/>
    <cellStyle name="Calculation 3 4 3_Table 2A-1_EFT (Annual)" xfId="12010"/>
    <cellStyle name="Calculation 3 4 4" xfId="10301"/>
    <cellStyle name="Calculation 3 4 4 2" xfId="22417"/>
    <cellStyle name="Calculation 3 4 4 2 2" xfId="43603"/>
    <cellStyle name="Calculation 3 4 4 3" xfId="32999"/>
    <cellStyle name="Calculation 3 4 5" xfId="17304"/>
    <cellStyle name="Calculation 3 4 5 2" xfId="38491"/>
    <cellStyle name="Calculation 3 4 6" xfId="27611"/>
    <cellStyle name="Calculation 3 4_Table 2A-1_EFT (Annual)" xfId="6611"/>
    <cellStyle name="Calculation 3 5" xfId="705"/>
    <cellStyle name="Calculation 3 5 2" xfId="4266"/>
    <cellStyle name="Calculation 3 5 2 2" xfId="12550"/>
    <cellStyle name="Calculation 3 5 2 2 2" xfId="24568"/>
    <cellStyle name="Calculation 3 5 2 2 2 2" xfId="45754"/>
    <cellStyle name="Calculation 3 5 2 2 3" xfId="35150"/>
    <cellStyle name="Calculation 3 5 2 3" xfId="19455"/>
    <cellStyle name="Calculation 3 5 2 3 2" xfId="40642"/>
    <cellStyle name="Calculation 3 5 2 4" xfId="29923"/>
    <cellStyle name="Calculation 3 5 2_Table 2A-1_EFT (Annual)" xfId="12009"/>
    <cellStyle name="Calculation 3 5 3" xfId="9897"/>
    <cellStyle name="Calculation 3 5 3 2" xfId="22022"/>
    <cellStyle name="Calculation 3 5 3 2 2" xfId="43208"/>
    <cellStyle name="Calculation 3 5 3 3" xfId="32604"/>
    <cellStyle name="Calculation 3 5 4" xfId="16909"/>
    <cellStyle name="Calculation 3 5 4 2" xfId="38096"/>
    <cellStyle name="Calculation 3 5 5" xfId="27180"/>
    <cellStyle name="Calculation 3 5_Table 2A-1_EFT (Annual)" xfId="6613"/>
    <cellStyle name="Calculation 3 6" xfId="1875"/>
    <cellStyle name="Calculation 3 6 2" xfId="5436"/>
    <cellStyle name="Calculation 3 6 2 2" xfId="13651"/>
    <cellStyle name="Calculation 3 6 2 2 2" xfId="25639"/>
    <cellStyle name="Calculation 3 6 2 2 2 2" xfId="46825"/>
    <cellStyle name="Calculation 3 6 2 2 3" xfId="36221"/>
    <cellStyle name="Calculation 3 6 2 3" xfId="20526"/>
    <cellStyle name="Calculation 3 6 2 3 2" xfId="41713"/>
    <cellStyle name="Calculation 3 6 2 4" xfId="31093"/>
    <cellStyle name="Calculation 3 6 2_Table 2A-1_EFT (Annual)" xfId="14151"/>
    <cellStyle name="Calculation 3 6 3" xfId="10995"/>
    <cellStyle name="Calculation 3 6 3 2" xfId="23093"/>
    <cellStyle name="Calculation 3 6 3 2 2" xfId="44279"/>
    <cellStyle name="Calculation 3 6 3 3" xfId="33675"/>
    <cellStyle name="Calculation 3 6 4" xfId="17980"/>
    <cellStyle name="Calculation 3 6 4 2" xfId="39167"/>
    <cellStyle name="Calculation 3 6 5" xfId="28350"/>
    <cellStyle name="Calculation 3 6_Table 2A-1_EFT (Annual)" xfId="6614"/>
    <cellStyle name="Calculation 3 7" xfId="3671"/>
    <cellStyle name="Calculation 3 7 2" xfId="12044"/>
    <cellStyle name="Calculation 3 7 2 2" xfId="24075"/>
    <cellStyle name="Calculation 3 7 2 2 2" xfId="45261"/>
    <cellStyle name="Calculation 3 7 2 3" xfId="34657"/>
    <cellStyle name="Calculation 3 7 3" xfId="18962"/>
    <cellStyle name="Calculation 3 7 3 2" xfId="40149"/>
    <cellStyle name="Calculation 3 7 4" xfId="29381"/>
    <cellStyle name="Calculation 3 7_Table 2A-1_EFT (Annual)" xfId="10052"/>
    <cellStyle name="Calculation 3 8" xfId="9361"/>
    <cellStyle name="Calculation 3 8 2" xfId="21529"/>
    <cellStyle name="Calculation 3 8 2 2" xfId="42715"/>
    <cellStyle name="Calculation 3 8 3" xfId="32111"/>
    <cellStyle name="Calculation 3 9" xfId="16416"/>
    <cellStyle name="Calculation 3 9 2" xfId="37603"/>
    <cellStyle name="Calculation 3_Table 2A-1_EFT (Annual)" xfId="2954"/>
    <cellStyle name="Calculation 30" xfId="243"/>
    <cellStyle name="Calculation 30 10" xfId="26798"/>
    <cellStyle name="Calculation 30 2" xfId="630"/>
    <cellStyle name="Calculation 30 2 2" xfId="1607"/>
    <cellStyle name="Calculation 30 2 2 2" xfId="2877"/>
    <cellStyle name="Calculation 30 2 2 2 2" xfId="6438"/>
    <cellStyle name="Calculation 30 2 2 2 2 2" xfId="14632"/>
    <cellStyle name="Calculation 30 2 2 2 2 2 2" xfId="26604"/>
    <cellStyle name="Calculation 30 2 2 2 2 2 2 2" xfId="47790"/>
    <cellStyle name="Calculation 30 2 2 2 2 2 3" xfId="37186"/>
    <cellStyle name="Calculation 30 2 2 2 2 3" xfId="21491"/>
    <cellStyle name="Calculation 30 2 2 2 2 3 2" xfId="42678"/>
    <cellStyle name="Calculation 30 2 2 2 2 4" xfId="32094"/>
    <cellStyle name="Calculation 30 2 2 2 2_Table 2A-1_EFT (Annual)" xfId="12007"/>
    <cellStyle name="Calculation 30 2 2 2 3" xfId="11974"/>
    <cellStyle name="Calculation 30 2 2 2 3 2" xfId="24058"/>
    <cellStyle name="Calculation 30 2 2 2 3 2 2" xfId="45244"/>
    <cellStyle name="Calculation 30 2 2 2 3 3" xfId="34640"/>
    <cellStyle name="Calculation 30 2 2 2 4" xfId="18945"/>
    <cellStyle name="Calculation 30 2 2 2 4 2" xfId="40132"/>
    <cellStyle name="Calculation 30 2 2 2 5" xfId="29351"/>
    <cellStyle name="Calculation 30 2 2 2_Table 2A-1_EFT (Annual)" xfId="6616"/>
    <cellStyle name="Calculation 30 2 2 3" xfId="5168"/>
    <cellStyle name="Calculation 30 2 2 3 2" xfId="13428"/>
    <cellStyle name="Calculation 30 2 2 3 2 2" xfId="25434"/>
    <cellStyle name="Calculation 30 2 2 3 2 2 2" xfId="46620"/>
    <cellStyle name="Calculation 30 2 2 3 2 3" xfId="36016"/>
    <cellStyle name="Calculation 30 2 2 3 3" xfId="20321"/>
    <cellStyle name="Calculation 30 2 2 3 3 2" xfId="41508"/>
    <cellStyle name="Calculation 30 2 2 3 4" xfId="30825"/>
    <cellStyle name="Calculation 30 2 2 3_Table 2A-1_EFT (Annual)" xfId="10788"/>
    <cellStyle name="Calculation 30 2 2 4" xfId="10772"/>
    <cellStyle name="Calculation 30 2 2 4 2" xfId="22888"/>
    <cellStyle name="Calculation 30 2 2 4 2 2" xfId="44074"/>
    <cellStyle name="Calculation 30 2 2 4 3" xfId="33470"/>
    <cellStyle name="Calculation 30 2 2 5" xfId="17775"/>
    <cellStyle name="Calculation 30 2 2 5 2" xfId="38962"/>
    <cellStyle name="Calculation 30 2 2 6" xfId="28082"/>
    <cellStyle name="Calculation 30 2 2_Table 2A-1_EFT (Annual)" xfId="6615"/>
    <cellStyle name="Calculation 30 2 3" xfId="1120"/>
    <cellStyle name="Calculation 30 2 3 2" xfId="4681"/>
    <cellStyle name="Calculation 30 2 3 2 2" xfId="12941"/>
    <cellStyle name="Calculation 30 2 3 2 2 2" xfId="24947"/>
    <cellStyle name="Calculation 30 2 3 2 2 2 2" xfId="46133"/>
    <cellStyle name="Calculation 30 2 3 2 2 3" xfId="35529"/>
    <cellStyle name="Calculation 30 2 3 2 3" xfId="19834"/>
    <cellStyle name="Calculation 30 2 3 2 3 2" xfId="41021"/>
    <cellStyle name="Calculation 30 2 3 2 4" xfId="30338"/>
    <cellStyle name="Calculation 30 2 3 2_Table 2A-1_EFT (Annual)" xfId="12006"/>
    <cellStyle name="Calculation 30 2 3 3" xfId="10285"/>
    <cellStyle name="Calculation 30 2 3 3 2" xfId="22401"/>
    <cellStyle name="Calculation 30 2 3 3 2 2" xfId="43587"/>
    <cellStyle name="Calculation 30 2 3 3 3" xfId="32983"/>
    <cellStyle name="Calculation 30 2 3 4" xfId="17288"/>
    <cellStyle name="Calculation 30 2 3 4 2" xfId="38475"/>
    <cellStyle name="Calculation 30 2 3 5" xfId="27595"/>
    <cellStyle name="Calculation 30 2 3_Table 2A-1_EFT (Annual)" xfId="6617"/>
    <cellStyle name="Calculation 30 2 4" xfId="2346"/>
    <cellStyle name="Calculation 30 2 4 2" xfId="5907"/>
    <cellStyle name="Calculation 30 2 4 2 2" xfId="14122"/>
    <cellStyle name="Calculation 30 2 4 2 2 2" xfId="26110"/>
    <cellStyle name="Calculation 30 2 4 2 2 2 2" xfId="47296"/>
    <cellStyle name="Calculation 30 2 4 2 2 3" xfId="36692"/>
    <cellStyle name="Calculation 30 2 4 2 3" xfId="20997"/>
    <cellStyle name="Calculation 30 2 4 2 3 2" xfId="42184"/>
    <cellStyle name="Calculation 30 2 4 2 4" xfId="31564"/>
    <cellStyle name="Calculation 30 2 4 2_Table 2A-1_EFT (Annual)" xfId="9877"/>
    <cellStyle name="Calculation 30 2 4 3" xfId="11466"/>
    <cellStyle name="Calculation 30 2 4 3 2" xfId="23564"/>
    <cellStyle name="Calculation 30 2 4 3 2 2" xfId="44750"/>
    <cellStyle name="Calculation 30 2 4 3 3" xfId="34146"/>
    <cellStyle name="Calculation 30 2 4 4" xfId="18451"/>
    <cellStyle name="Calculation 30 2 4 4 2" xfId="39638"/>
    <cellStyle name="Calculation 30 2 4 5" xfId="28821"/>
    <cellStyle name="Calculation 30 2 4_Table 2A-1_EFT (Annual)" xfId="6618"/>
    <cellStyle name="Calculation 30 2 5" xfId="4200"/>
    <cellStyle name="Calculation 30 2 5 2" xfId="12524"/>
    <cellStyle name="Calculation 30 2 5 2 2" xfId="24546"/>
    <cellStyle name="Calculation 30 2 5 2 2 2" xfId="45732"/>
    <cellStyle name="Calculation 30 2 5 2 3" xfId="35128"/>
    <cellStyle name="Calculation 30 2 5 3" xfId="19433"/>
    <cellStyle name="Calculation 30 2 5 3 2" xfId="40620"/>
    <cellStyle name="Calculation 30 2 5 4" xfId="29888"/>
    <cellStyle name="Calculation 30 2 5_Table 2A-1_EFT (Annual)" xfId="12210"/>
    <cellStyle name="Calculation 30 2 6" xfId="9863"/>
    <cellStyle name="Calculation 30 2 6 2" xfId="22000"/>
    <cellStyle name="Calculation 30 2 6 2 2" xfId="43186"/>
    <cellStyle name="Calculation 30 2 6 3" xfId="32582"/>
    <cellStyle name="Calculation 30 2 7" xfId="16887"/>
    <cellStyle name="Calculation 30 2 7 2" xfId="38074"/>
    <cellStyle name="Calculation 30 2 8" xfId="27145"/>
    <cellStyle name="Calculation 30 2_Table 2A-1_EFT (Annual)" xfId="2958"/>
    <cellStyle name="Calculation 30 3" xfId="469"/>
    <cellStyle name="Calculation 30 3 2" xfId="1446"/>
    <cellStyle name="Calculation 30 3 2 2" xfId="2716"/>
    <cellStyle name="Calculation 30 3 2 2 2" xfId="6277"/>
    <cellStyle name="Calculation 30 3 2 2 2 2" xfId="14471"/>
    <cellStyle name="Calculation 30 3 2 2 2 2 2" xfId="26443"/>
    <cellStyle name="Calculation 30 3 2 2 2 2 2 2" xfId="47629"/>
    <cellStyle name="Calculation 30 3 2 2 2 2 3" xfId="37025"/>
    <cellStyle name="Calculation 30 3 2 2 2 3" xfId="21330"/>
    <cellStyle name="Calculation 30 3 2 2 2 3 2" xfId="42517"/>
    <cellStyle name="Calculation 30 3 2 2 2 4" xfId="31933"/>
    <cellStyle name="Calculation 30 3 2 2 2_Table 2A-1_EFT (Annual)" xfId="12683"/>
    <cellStyle name="Calculation 30 3 2 2 3" xfId="11813"/>
    <cellStyle name="Calculation 30 3 2 2 3 2" xfId="23897"/>
    <cellStyle name="Calculation 30 3 2 2 3 2 2" xfId="45083"/>
    <cellStyle name="Calculation 30 3 2 2 3 3" xfId="34479"/>
    <cellStyle name="Calculation 30 3 2 2 4" xfId="18784"/>
    <cellStyle name="Calculation 30 3 2 2 4 2" xfId="39971"/>
    <cellStyle name="Calculation 30 3 2 2 5" xfId="29190"/>
    <cellStyle name="Calculation 30 3 2 2_Table 2A-1_EFT (Annual)" xfId="6620"/>
    <cellStyle name="Calculation 30 3 2 3" xfId="5007"/>
    <cellStyle name="Calculation 30 3 2 3 2" xfId="13267"/>
    <cellStyle name="Calculation 30 3 2 3 2 2" xfId="25273"/>
    <cellStyle name="Calculation 30 3 2 3 2 2 2" xfId="46459"/>
    <cellStyle name="Calculation 30 3 2 3 2 3" xfId="35855"/>
    <cellStyle name="Calculation 30 3 2 3 3" xfId="20160"/>
    <cellStyle name="Calculation 30 3 2 3 3 2" xfId="41347"/>
    <cellStyle name="Calculation 30 3 2 3 4" xfId="30664"/>
    <cellStyle name="Calculation 30 3 2 3_Table 2A-1_EFT (Annual)" xfId="14146"/>
    <cellStyle name="Calculation 30 3 2 4" xfId="10611"/>
    <cellStyle name="Calculation 30 3 2 4 2" xfId="22727"/>
    <cellStyle name="Calculation 30 3 2 4 2 2" xfId="43913"/>
    <cellStyle name="Calculation 30 3 2 4 3" xfId="33309"/>
    <cellStyle name="Calculation 30 3 2 5" xfId="17614"/>
    <cellStyle name="Calculation 30 3 2 5 2" xfId="38801"/>
    <cellStyle name="Calculation 30 3 2 6" xfId="27921"/>
    <cellStyle name="Calculation 30 3 2_Table 2A-1_EFT (Annual)" xfId="6619"/>
    <cellStyle name="Calculation 30 3 3" xfId="990"/>
    <cellStyle name="Calculation 30 3 3 2" xfId="4551"/>
    <cellStyle name="Calculation 30 3 3 2 2" xfId="12811"/>
    <cellStyle name="Calculation 30 3 3 2 2 2" xfId="24817"/>
    <cellStyle name="Calculation 30 3 3 2 2 2 2" xfId="46003"/>
    <cellStyle name="Calculation 30 3 3 2 2 3" xfId="35399"/>
    <cellStyle name="Calculation 30 3 3 2 3" xfId="19704"/>
    <cellStyle name="Calculation 30 3 3 2 3 2" xfId="40891"/>
    <cellStyle name="Calculation 30 3 3 2 4" xfId="30208"/>
    <cellStyle name="Calculation 30 3 3 2_Table 2A-1_EFT (Annual)" xfId="9544"/>
    <cellStyle name="Calculation 30 3 3 3" xfId="10155"/>
    <cellStyle name="Calculation 30 3 3 3 2" xfId="22271"/>
    <cellStyle name="Calculation 30 3 3 3 2 2" xfId="43457"/>
    <cellStyle name="Calculation 30 3 3 3 3" xfId="32853"/>
    <cellStyle name="Calculation 30 3 3 4" xfId="17158"/>
    <cellStyle name="Calculation 30 3 3 4 2" xfId="38345"/>
    <cellStyle name="Calculation 30 3 3 5" xfId="27465"/>
    <cellStyle name="Calculation 30 3 3_Table 2A-1_EFT (Annual)" xfId="6621"/>
    <cellStyle name="Calculation 30 3 4" xfId="2185"/>
    <cellStyle name="Calculation 30 3 4 2" xfId="5746"/>
    <cellStyle name="Calculation 30 3 4 2 2" xfId="13961"/>
    <cellStyle name="Calculation 30 3 4 2 2 2" xfId="25949"/>
    <cellStyle name="Calculation 30 3 4 2 2 2 2" xfId="47135"/>
    <cellStyle name="Calculation 30 3 4 2 2 3" xfId="36531"/>
    <cellStyle name="Calculation 30 3 4 2 3" xfId="20836"/>
    <cellStyle name="Calculation 30 3 4 2 3 2" xfId="42023"/>
    <cellStyle name="Calculation 30 3 4 2 4" xfId="31403"/>
    <cellStyle name="Calculation 30 3 4 2_Table 2A-1_EFT (Annual)" xfId="12005"/>
    <cellStyle name="Calculation 30 3 4 3" xfId="11305"/>
    <cellStyle name="Calculation 30 3 4 3 2" xfId="23403"/>
    <cellStyle name="Calculation 30 3 4 3 2 2" xfId="44589"/>
    <cellStyle name="Calculation 30 3 4 3 3" xfId="33985"/>
    <cellStyle name="Calculation 30 3 4 4" xfId="18290"/>
    <cellStyle name="Calculation 30 3 4 4 2" xfId="39477"/>
    <cellStyle name="Calculation 30 3 4 5" xfId="28660"/>
    <cellStyle name="Calculation 30 3 4_Table 2A-1_EFT (Annual)" xfId="6622"/>
    <cellStyle name="Calculation 30 3 5" xfId="4039"/>
    <cellStyle name="Calculation 30 3 5 2" xfId="12363"/>
    <cellStyle name="Calculation 30 3 5 2 2" xfId="24385"/>
    <cellStyle name="Calculation 30 3 5 2 2 2" xfId="45571"/>
    <cellStyle name="Calculation 30 3 5 2 3" xfId="34967"/>
    <cellStyle name="Calculation 30 3 5 3" xfId="19272"/>
    <cellStyle name="Calculation 30 3 5 3 2" xfId="40459"/>
    <cellStyle name="Calculation 30 3 5 4" xfId="29727"/>
    <cellStyle name="Calculation 30 3 5_Table 2A-1_EFT (Annual)" xfId="10799"/>
    <cellStyle name="Calculation 30 3 6" xfId="9702"/>
    <cellStyle name="Calculation 30 3 6 2" xfId="21839"/>
    <cellStyle name="Calculation 30 3 6 2 2" xfId="43025"/>
    <cellStyle name="Calculation 30 3 6 3" xfId="32421"/>
    <cellStyle name="Calculation 30 3 7" xfId="16726"/>
    <cellStyle name="Calculation 30 3 7 2" xfId="37913"/>
    <cellStyle name="Calculation 30 3 8" xfId="26984"/>
    <cellStyle name="Calculation 30 3_Table 2A-1_EFT (Annual)" xfId="2959"/>
    <cellStyle name="Calculation 30 4" xfId="1285"/>
    <cellStyle name="Calculation 30 4 2" xfId="2555"/>
    <cellStyle name="Calculation 30 4 2 2" xfId="6116"/>
    <cellStyle name="Calculation 30 4 2 2 2" xfId="14310"/>
    <cellStyle name="Calculation 30 4 2 2 2 2" xfId="26282"/>
    <cellStyle name="Calculation 30 4 2 2 2 2 2" xfId="47468"/>
    <cellStyle name="Calculation 30 4 2 2 2 3" xfId="36864"/>
    <cellStyle name="Calculation 30 4 2 2 3" xfId="21169"/>
    <cellStyle name="Calculation 30 4 2 2 3 2" xfId="42356"/>
    <cellStyle name="Calculation 30 4 2 2 4" xfId="31772"/>
    <cellStyle name="Calculation 30 4 2 2_Table 2A-1_EFT (Annual)" xfId="14141"/>
    <cellStyle name="Calculation 30 4 2 3" xfId="11652"/>
    <cellStyle name="Calculation 30 4 2 3 2" xfId="23736"/>
    <cellStyle name="Calculation 30 4 2 3 2 2" xfId="44922"/>
    <cellStyle name="Calculation 30 4 2 3 3" xfId="34318"/>
    <cellStyle name="Calculation 30 4 2 4" xfId="18623"/>
    <cellStyle name="Calculation 30 4 2 4 2" xfId="39810"/>
    <cellStyle name="Calculation 30 4 2 5" xfId="29029"/>
    <cellStyle name="Calculation 30 4 2_Table 2A-1_EFT (Annual)" xfId="6624"/>
    <cellStyle name="Calculation 30 4 3" xfId="4846"/>
    <cellStyle name="Calculation 30 4 3 2" xfId="13106"/>
    <cellStyle name="Calculation 30 4 3 2 2" xfId="25112"/>
    <cellStyle name="Calculation 30 4 3 2 2 2" xfId="46298"/>
    <cellStyle name="Calculation 30 4 3 2 3" xfId="35694"/>
    <cellStyle name="Calculation 30 4 3 3" xfId="19999"/>
    <cellStyle name="Calculation 30 4 3 3 2" xfId="41186"/>
    <cellStyle name="Calculation 30 4 3 4" xfId="30503"/>
    <cellStyle name="Calculation 30 4 3_Table 2A-1_EFT (Annual)" xfId="9911"/>
    <cellStyle name="Calculation 30 4 4" xfId="10450"/>
    <cellStyle name="Calculation 30 4 4 2" xfId="22566"/>
    <cellStyle name="Calculation 30 4 4 2 2" xfId="43752"/>
    <cellStyle name="Calculation 30 4 4 3" xfId="33148"/>
    <cellStyle name="Calculation 30 4 5" xfId="17453"/>
    <cellStyle name="Calculation 30 4 5 2" xfId="38640"/>
    <cellStyle name="Calculation 30 4 6" xfId="27760"/>
    <cellStyle name="Calculation 30 4_Table 2A-1_EFT (Annual)" xfId="6623"/>
    <cellStyle name="Calculation 30 5" xfId="835"/>
    <cellStyle name="Calculation 30 5 2" xfId="4396"/>
    <cellStyle name="Calculation 30 5 2 2" xfId="12670"/>
    <cellStyle name="Calculation 30 5 2 2 2" xfId="24687"/>
    <cellStyle name="Calculation 30 5 2 2 2 2" xfId="45873"/>
    <cellStyle name="Calculation 30 5 2 2 3" xfId="35269"/>
    <cellStyle name="Calculation 30 5 2 3" xfId="19574"/>
    <cellStyle name="Calculation 30 5 2 3 2" xfId="40761"/>
    <cellStyle name="Calculation 30 5 2 4" xfId="30053"/>
    <cellStyle name="Calculation 30 5 2_Table 2A-1_EFT (Annual)" xfId="12004"/>
    <cellStyle name="Calculation 30 5 3" xfId="10019"/>
    <cellStyle name="Calculation 30 5 3 2" xfId="22141"/>
    <cellStyle name="Calculation 30 5 3 2 2" xfId="43327"/>
    <cellStyle name="Calculation 30 5 3 3" xfId="32723"/>
    <cellStyle name="Calculation 30 5 4" xfId="17028"/>
    <cellStyle name="Calculation 30 5 4 2" xfId="38215"/>
    <cellStyle name="Calculation 30 5 5" xfId="27310"/>
    <cellStyle name="Calculation 30 5_Table 2A-1_EFT (Annual)" xfId="6625"/>
    <cellStyle name="Calculation 30 6" xfId="2024"/>
    <cellStyle name="Calculation 30 6 2" xfId="5585"/>
    <cellStyle name="Calculation 30 6 2 2" xfId="13800"/>
    <cellStyle name="Calculation 30 6 2 2 2" xfId="25788"/>
    <cellStyle name="Calculation 30 6 2 2 2 2" xfId="46974"/>
    <cellStyle name="Calculation 30 6 2 2 3" xfId="36370"/>
    <cellStyle name="Calculation 30 6 2 3" xfId="20675"/>
    <cellStyle name="Calculation 30 6 2 3 2" xfId="41862"/>
    <cellStyle name="Calculation 30 6 2 4" xfId="31242"/>
    <cellStyle name="Calculation 30 6 2_Table 2A-1_EFT (Annual)" xfId="12002"/>
    <cellStyle name="Calculation 30 6 3" xfId="11144"/>
    <cellStyle name="Calculation 30 6 3 2" xfId="23242"/>
    <cellStyle name="Calculation 30 6 3 2 2" xfId="44428"/>
    <cellStyle name="Calculation 30 6 3 3" xfId="33824"/>
    <cellStyle name="Calculation 30 6 4" xfId="18129"/>
    <cellStyle name="Calculation 30 6 4 2" xfId="39316"/>
    <cellStyle name="Calculation 30 6 5" xfId="28499"/>
    <cellStyle name="Calculation 30 6_Table 2A-1_EFT (Annual)" xfId="6626"/>
    <cellStyle name="Calculation 30 7" xfId="3832"/>
    <cellStyle name="Calculation 30 7 2" xfId="12195"/>
    <cellStyle name="Calculation 30 7 2 2" xfId="24224"/>
    <cellStyle name="Calculation 30 7 2 2 2" xfId="45410"/>
    <cellStyle name="Calculation 30 7 2 3" xfId="34806"/>
    <cellStyle name="Calculation 30 7 3" xfId="19111"/>
    <cellStyle name="Calculation 30 7 3 2" xfId="40298"/>
    <cellStyle name="Calculation 30 7 4" xfId="29541"/>
    <cellStyle name="Calculation 30 7_Table 2A-1_EFT (Annual)" xfId="12003"/>
    <cellStyle name="Calculation 30 8" xfId="9514"/>
    <cellStyle name="Calculation 30 8 2" xfId="21678"/>
    <cellStyle name="Calculation 30 8 2 2" xfId="42864"/>
    <cellStyle name="Calculation 30 8 3" xfId="32260"/>
    <cellStyle name="Calculation 30 9" xfId="16565"/>
    <cellStyle name="Calculation 30 9 2" xfId="37752"/>
    <cellStyle name="Calculation 30_Table 2A-1_EFT (Annual)" xfId="2957"/>
    <cellStyle name="Calculation 31" xfId="191"/>
    <cellStyle name="Calculation 31 10" xfId="26746"/>
    <cellStyle name="Calculation 31 2" xfId="584"/>
    <cellStyle name="Calculation 31 2 2" xfId="1561"/>
    <cellStyle name="Calculation 31 2 2 2" xfId="2831"/>
    <cellStyle name="Calculation 31 2 2 2 2" xfId="6392"/>
    <cellStyle name="Calculation 31 2 2 2 2 2" xfId="14586"/>
    <cellStyle name="Calculation 31 2 2 2 2 2 2" xfId="26558"/>
    <cellStyle name="Calculation 31 2 2 2 2 2 2 2" xfId="47744"/>
    <cellStyle name="Calculation 31 2 2 2 2 2 3" xfId="37140"/>
    <cellStyle name="Calculation 31 2 2 2 2 3" xfId="21445"/>
    <cellStyle name="Calculation 31 2 2 2 2 3 2" xfId="42632"/>
    <cellStyle name="Calculation 31 2 2 2 2 4" xfId="32048"/>
    <cellStyle name="Calculation 31 2 2 2 2_Table 2A-1_EFT (Annual)" xfId="9353"/>
    <cellStyle name="Calculation 31 2 2 2 3" xfId="11928"/>
    <cellStyle name="Calculation 31 2 2 2 3 2" xfId="24012"/>
    <cellStyle name="Calculation 31 2 2 2 3 2 2" xfId="45198"/>
    <cellStyle name="Calculation 31 2 2 2 3 3" xfId="34594"/>
    <cellStyle name="Calculation 31 2 2 2 4" xfId="18899"/>
    <cellStyle name="Calculation 31 2 2 2 4 2" xfId="40086"/>
    <cellStyle name="Calculation 31 2 2 2 5" xfId="29305"/>
    <cellStyle name="Calculation 31 2 2 2_Table 2A-1_EFT (Annual)" xfId="6628"/>
    <cellStyle name="Calculation 31 2 2 3" xfId="5122"/>
    <cellStyle name="Calculation 31 2 2 3 2" xfId="13382"/>
    <cellStyle name="Calculation 31 2 2 3 2 2" xfId="25388"/>
    <cellStyle name="Calculation 31 2 2 3 2 2 2" xfId="46574"/>
    <cellStyle name="Calculation 31 2 2 3 2 3" xfId="35970"/>
    <cellStyle name="Calculation 31 2 2 3 3" xfId="20275"/>
    <cellStyle name="Calculation 31 2 2 3 3 2" xfId="41462"/>
    <cellStyle name="Calculation 31 2 2 3 4" xfId="30779"/>
    <cellStyle name="Calculation 31 2 2 3_Table 2A-1_EFT (Annual)" xfId="12001"/>
    <cellStyle name="Calculation 31 2 2 4" xfId="10726"/>
    <cellStyle name="Calculation 31 2 2 4 2" xfId="22842"/>
    <cellStyle name="Calculation 31 2 2 4 2 2" xfId="44028"/>
    <cellStyle name="Calculation 31 2 2 4 3" xfId="33424"/>
    <cellStyle name="Calculation 31 2 2 5" xfId="17729"/>
    <cellStyle name="Calculation 31 2 2 5 2" xfId="38916"/>
    <cellStyle name="Calculation 31 2 2 6" xfId="28036"/>
    <cellStyle name="Calculation 31 2 2_Table 2A-1_EFT (Annual)" xfId="6627"/>
    <cellStyle name="Calculation 31 2 3" xfId="1083"/>
    <cellStyle name="Calculation 31 2 3 2" xfId="4644"/>
    <cellStyle name="Calculation 31 2 3 2 2" xfId="12904"/>
    <cellStyle name="Calculation 31 2 3 2 2 2" xfId="24910"/>
    <cellStyle name="Calculation 31 2 3 2 2 2 2" xfId="46096"/>
    <cellStyle name="Calculation 31 2 3 2 2 3" xfId="35492"/>
    <cellStyle name="Calculation 31 2 3 2 3" xfId="19797"/>
    <cellStyle name="Calculation 31 2 3 2 3 2" xfId="40984"/>
    <cellStyle name="Calculation 31 2 3 2 4" xfId="30301"/>
    <cellStyle name="Calculation 31 2 3 2_Table 2A-1_EFT (Annual)" xfId="9355"/>
    <cellStyle name="Calculation 31 2 3 3" xfId="10248"/>
    <cellStyle name="Calculation 31 2 3 3 2" xfId="22364"/>
    <cellStyle name="Calculation 31 2 3 3 2 2" xfId="43550"/>
    <cellStyle name="Calculation 31 2 3 3 3" xfId="32946"/>
    <cellStyle name="Calculation 31 2 3 4" xfId="17251"/>
    <cellStyle name="Calculation 31 2 3 4 2" xfId="38438"/>
    <cellStyle name="Calculation 31 2 3 5" xfId="27558"/>
    <cellStyle name="Calculation 31 2 3_Table 2A-1_EFT (Annual)" xfId="6629"/>
    <cellStyle name="Calculation 31 2 4" xfId="2300"/>
    <cellStyle name="Calculation 31 2 4 2" xfId="5861"/>
    <cellStyle name="Calculation 31 2 4 2 2" xfId="14076"/>
    <cellStyle name="Calculation 31 2 4 2 2 2" xfId="26064"/>
    <cellStyle name="Calculation 31 2 4 2 2 2 2" xfId="47250"/>
    <cellStyle name="Calculation 31 2 4 2 2 3" xfId="36646"/>
    <cellStyle name="Calculation 31 2 4 2 3" xfId="20951"/>
    <cellStyle name="Calculation 31 2 4 2 3 2" xfId="42138"/>
    <cellStyle name="Calculation 31 2 4 2 4" xfId="31518"/>
    <cellStyle name="Calculation 31 2 4 2_Table 2A-1_EFT (Annual)" xfId="13442"/>
    <cellStyle name="Calculation 31 2 4 3" xfId="11420"/>
    <cellStyle name="Calculation 31 2 4 3 2" xfId="23518"/>
    <cellStyle name="Calculation 31 2 4 3 2 2" xfId="44704"/>
    <cellStyle name="Calculation 31 2 4 3 3" xfId="34100"/>
    <cellStyle name="Calculation 31 2 4 4" xfId="18405"/>
    <cellStyle name="Calculation 31 2 4 4 2" xfId="39592"/>
    <cellStyle name="Calculation 31 2 4 5" xfId="28775"/>
    <cellStyle name="Calculation 31 2 4_Table 2A-1_EFT (Annual)" xfId="6630"/>
    <cellStyle name="Calculation 31 2 5" xfId="4154"/>
    <cellStyle name="Calculation 31 2 5 2" xfId="12478"/>
    <cellStyle name="Calculation 31 2 5 2 2" xfId="24500"/>
    <cellStyle name="Calculation 31 2 5 2 2 2" xfId="45686"/>
    <cellStyle name="Calculation 31 2 5 2 3" xfId="35082"/>
    <cellStyle name="Calculation 31 2 5 3" xfId="19387"/>
    <cellStyle name="Calculation 31 2 5 3 2" xfId="40574"/>
    <cellStyle name="Calculation 31 2 5 4" xfId="29842"/>
    <cellStyle name="Calculation 31 2 5_Table 2A-1_EFT (Annual)" xfId="11480"/>
    <cellStyle name="Calculation 31 2 6" xfId="9817"/>
    <cellStyle name="Calculation 31 2 6 2" xfId="21954"/>
    <cellStyle name="Calculation 31 2 6 2 2" xfId="43140"/>
    <cellStyle name="Calculation 31 2 6 3" xfId="32536"/>
    <cellStyle name="Calculation 31 2 7" xfId="16841"/>
    <cellStyle name="Calculation 31 2 7 2" xfId="38028"/>
    <cellStyle name="Calculation 31 2 8" xfId="27099"/>
    <cellStyle name="Calculation 31 2_Table 2A-1_EFT (Annual)" xfId="2961"/>
    <cellStyle name="Calculation 31 3" xfId="421"/>
    <cellStyle name="Calculation 31 3 2" xfId="1404"/>
    <cellStyle name="Calculation 31 3 2 2" xfId="2674"/>
    <cellStyle name="Calculation 31 3 2 2 2" xfId="6235"/>
    <cellStyle name="Calculation 31 3 2 2 2 2" xfId="14429"/>
    <cellStyle name="Calculation 31 3 2 2 2 2 2" xfId="26401"/>
    <cellStyle name="Calculation 31 3 2 2 2 2 2 2" xfId="47587"/>
    <cellStyle name="Calculation 31 3 2 2 2 2 3" xfId="36983"/>
    <cellStyle name="Calculation 31 3 2 2 2 3" xfId="21288"/>
    <cellStyle name="Calculation 31 3 2 2 2 3 2" xfId="42475"/>
    <cellStyle name="Calculation 31 3 2 2 2 4" xfId="31891"/>
    <cellStyle name="Calculation 31 3 2 2 2_Table 2A-1_EFT (Annual)" xfId="13482"/>
    <cellStyle name="Calculation 31 3 2 2 3" xfId="11771"/>
    <cellStyle name="Calculation 31 3 2 2 3 2" xfId="23855"/>
    <cellStyle name="Calculation 31 3 2 2 3 2 2" xfId="45041"/>
    <cellStyle name="Calculation 31 3 2 2 3 3" xfId="34437"/>
    <cellStyle name="Calculation 31 3 2 2 4" xfId="18742"/>
    <cellStyle name="Calculation 31 3 2 2 4 2" xfId="39929"/>
    <cellStyle name="Calculation 31 3 2 2 5" xfId="29148"/>
    <cellStyle name="Calculation 31 3 2 2_Table 2A-1_EFT (Annual)" xfId="6632"/>
    <cellStyle name="Calculation 31 3 2 3" xfId="4965"/>
    <cellStyle name="Calculation 31 3 2 3 2" xfId="13225"/>
    <cellStyle name="Calculation 31 3 2 3 2 2" xfId="25231"/>
    <cellStyle name="Calculation 31 3 2 3 2 2 2" xfId="46417"/>
    <cellStyle name="Calculation 31 3 2 3 2 3" xfId="35813"/>
    <cellStyle name="Calculation 31 3 2 3 3" xfId="20118"/>
    <cellStyle name="Calculation 31 3 2 3 3 2" xfId="41305"/>
    <cellStyle name="Calculation 31 3 2 3 4" xfId="30622"/>
    <cellStyle name="Calculation 31 3 2 3_Table 2A-1_EFT (Annual)" xfId="12000"/>
    <cellStyle name="Calculation 31 3 2 4" xfId="10569"/>
    <cellStyle name="Calculation 31 3 2 4 2" xfId="22685"/>
    <cellStyle name="Calculation 31 3 2 4 2 2" xfId="43871"/>
    <cellStyle name="Calculation 31 3 2 4 3" xfId="33267"/>
    <cellStyle name="Calculation 31 3 2 5" xfId="17572"/>
    <cellStyle name="Calculation 31 3 2 5 2" xfId="38759"/>
    <cellStyle name="Calculation 31 3 2 6" xfId="27879"/>
    <cellStyle name="Calculation 31 3 2_Table 2A-1_EFT (Annual)" xfId="6631"/>
    <cellStyle name="Calculation 31 3 3" xfId="950"/>
    <cellStyle name="Calculation 31 3 3 2" xfId="4511"/>
    <cellStyle name="Calculation 31 3 3 2 2" xfId="12773"/>
    <cellStyle name="Calculation 31 3 3 2 2 2" xfId="24783"/>
    <cellStyle name="Calculation 31 3 3 2 2 2 2" xfId="45969"/>
    <cellStyle name="Calculation 31 3 3 2 2 3" xfId="35365"/>
    <cellStyle name="Calculation 31 3 3 2 3" xfId="19670"/>
    <cellStyle name="Calculation 31 3 3 2 3 2" xfId="40857"/>
    <cellStyle name="Calculation 31 3 3 2 4" xfId="30168"/>
    <cellStyle name="Calculation 31 3 3 2_Table 2A-1_EFT (Annual)" xfId="14145"/>
    <cellStyle name="Calculation 31 3 3 3" xfId="10120"/>
    <cellStyle name="Calculation 31 3 3 3 2" xfId="22237"/>
    <cellStyle name="Calculation 31 3 3 3 2 2" xfId="43423"/>
    <cellStyle name="Calculation 31 3 3 3 3" xfId="32819"/>
    <cellStyle name="Calculation 31 3 3 4" xfId="17124"/>
    <cellStyle name="Calculation 31 3 3 4 2" xfId="38311"/>
    <cellStyle name="Calculation 31 3 3 5" xfId="27425"/>
    <cellStyle name="Calculation 31 3 3_Table 2A-1_EFT (Annual)" xfId="6633"/>
    <cellStyle name="Calculation 31 3 4" xfId="2143"/>
    <cellStyle name="Calculation 31 3 4 2" xfId="5704"/>
    <cellStyle name="Calculation 31 3 4 2 2" xfId="13919"/>
    <cellStyle name="Calculation 31 3 4 2 2 2" xfId="25907"/>
    <cellStyle name="Calculation 31 3 4 2 2 2 2" xfId="47093"/>
    <cellStyle name="Calculation 31 3 4 2 2 3" xfId="36489"/>
    <cellStyle name="Calculation 31 3 4 2 3" xfId="20794"/>
    <cellStyle name="Calculation 31 3 4 2 3 2" xfId="41981"/>
    <cellStyle name="Calculation 31 3 4 2 4" xfId="31361"/>
    <cellStyle name="Calculation 31 3 4 2_Table 2A-1_EFT (Annual)" xfId="9523"/>
    <cellStyle name="Calculation 31 3 4 3" xfId="11263"/>
    <cellStyle name="Calculation 31 3 4 3 2" xfId="23361"/>
    <cellStyle name="Calculation 31 3 4 3 2 2" xfId="44547"/>
    <cellStyle name="Calculation 31 3 4 3 3" xfId="33943"/>
    <cellStyle name="Calculation 31 3 4 4" xfId="18248"/>
    <cellStyle name="Calculation 31 3 4 4 2" xfId="39435"/>
    <cellStyle name="Calculation 31 3 4 5" xfId="28618"/>
    <cellStyle name="Calculation 31 3 4_Table 2A-1_EFT (Annual)" xfId="6634"/>
    <cellStyle name="Calculation 31 3 5" xfId="3991"/>
    <cellStyle name="Calculation 31 3 5 2" xfId="12319"/>
    <cellStyle name="Calculation 31 3 5 2 2" xfId="24343"/>
    <cellStyle name="Calculation 31 3 5 2 2 2" xfId="45529"/>
    <cellStyle name="Calculation 31 3 5 2 3" xfId="34925"/>
    <cellStyle name="Calculation 31 3 5 3" xfId="19230"/>
    <cellStyle name="Calculation 31 3 5 3 2" xfId="40417"/>
    <cellStyle name="Calculation 31 3 5 4" xfId="29679"/>
    <cellStyle name="Calculation 31 3 5_Table 2A-1_EFT (Annual)" xfId="11996"/>
    <cellStyle name="Calculation 31 3 6" xfId="9656"/>
    <cellStyle name="Calculation 31 3 6 2" xfId="21797"/>
    <cellStyle name="Calculation 31 3 6 2 2" xfId="42983"/>
    <cellStyle name="Calculation 31 3 6 3" xfId="32379"/>
    <cellStyle name="Calculation 31 3 7" xfId="16684"/>
    <cellStyle name="Calculation 31 3 7 2" xfId="37871"/>
    <cellStyle name="Calculation 31 3 8" xfId="26936"/>
    <cellStyle name="Calculation 31 3_Table 2A-1_EFT (Annual)" xfId="2962"/>
    <cellStyle name="Calculation 31 4" xfId="1239"/>
    <cellStyle name="Calculation 31 4 2" xfId="2509"/>
    <cellStyle name="Calculation 31 4 2 2" xfId="6070"/>
    <cellStyle name="Calculation 31 4 2 2 2" xfId="14264"/>
    <cellStyle name="Calculation 31 4 2 2 2 2" xfId="26236"/>
    <cellStyle name="Calculation 31 4 2 2 2 2 2" xfId="47422"/>
    <cellStyle name="Calculation 31 4 2 2 2 3" xfId="36818"/>
    <cellStyle name="Calculation 31 4 2 2 3" xfId="21123"/>
    <cellStyle name="Calculation 31 4 2 2 3 2" xfId="42310"/>
    <cellStyle name="Calculation 31 4 2 2 4" xfId="31726"/>
    <cellStyle name="Calculation 31 4 2 2_Table 2A-1_EFT (Annual)" xfId="10791"/>
    <cellStyle name="Calculation 31 4 2 3" xfId="11606"/>
    <cellStyle name="Calculation 31 4 2 3 2" xfId="23690"/>
    <cellStyle name="Calculation 31 4 2 3 2 2" xfId="44876"/>
    <cellStyle name="Calculation 31 4 2 3 3" xfId="34272"/>
    <cellStyle name="Calculation 31 4 2 4" xfId="18577"/>
    <cellStyle name="Calculation 31 4 2 4 2" xfId="39764"/>
    <cellStyle name="Calculation 31 4 2 5" xfId="28983"/>
    <cellStyle name="Calculation 31 4 2_Table 2A-1_EFT (Annual)" xfId="6636"/>
    <cellStyle name="Calculation 31 4 3" xfId="4800"/>
    <cellStyle name="Calculation 31 4 3 2" xfId="13060"/>
    <cellStyle name="Calculation 31 4 3 2 2" xfId="25066"/>
    <cellStyle name="Calculation 31 4 3 2 2 2" xfId="46252"/>
    <cellStyle name="Calculation 31 4 3 2 3" xfId="35648"/>
    <cellStyle name="Calculation 31 4 3 3" xfId="19953"/>
    <cellStyle name="Calculation 31 4 3 3 2" xfId="41140"/>
    <cellStyle name="Calculation 31 4 3 4" xfId="30457"/>
    <cellStyle name="Calculation 31 4 3_Table 2A-1_EFT (Annual)" xfId="12541"/>
    <cellStyle name="Calculation 31 4 4" xfId="10404"/>
    <cellStyle name="Calculation 31 4 4 2" xfId="22520"/>
    <cellStyle name="Calculation 31 4 4 2 2" xfId="43706"/>
    <cellStyle name="Calculation 31 4 4 3" xfId="33102"/>
    <cellStyle name="Calculation 31 4 5" xfId="17407"/>
    <cellStyle name="Calculation 31 4 5 2" xfId="38594"/>
    <cellStyle name="Calculation 31 4 6" xfId="27714"/>
    <cellStyle name="Calculation 31 4_Table 2A-1_EFT (Annual)" xfId="6635"/>
    <cellStyle name="Calculation 31 5" xfId="792"/>
    <cellStyle name="Calculation 31 5 2" xfId="4353"/>
    <cellStyle name="Calculation 31 5 2 2" xfId="12633"/>
    <cellStyle name="Calculation 31 5 2 2 2" xfId="24650"/>
    <cellStyle name="Calculation 31 5 2 2 2 2" xfId="45836"/>
    <cellStyle name="Calculation 31 5 2 2 3" xfId="35232"/>
    <cellStyle name="Calculation 31 5 2 3" xfId="19537"/>
    <cellStyle name="Calculation 31 5 2 3 2" xfId="40724"/>
    <cellStyle name="Calculation 31 5 2 4" xfId="30010"/>
    <cellStyle name="Calculation 31 5 2_Table 2A-1_EFT (Annual)" xfId="10897"/>
    <cellStyle name="Calculation 31 5 3" xfId="9981"/>
    <cellStyle name="Calculation 31 5 3 2" xfId="22104"/>
    <cellStyle name="Calculation 31 5 3 2 2" xfId="43290"/>
    <cellStyle name="Calculation 31 5 3 3" xfId="32686"/>
    <cellStyle name="Calculation 31 5 4" xfId="16991"/>
    <cellStyle name="Calculation 31 5 4 2" xfId="38178"/>
    <cellStyle name="Calculation 31 5 5" xfId="27267"/>
    <cellStyle name="Calculation 31 5_Table 2A-1_EFT (Annual)" xfId="6637"/>
    <cellStyle name="Calculation 31 6" xfId="1978"/>
    <cellStyle name="Calculation 31 6 2" xfId="5539"/>
    <cellStyle name="Calculation 31 6 2 2" xfId="13754"/>
    <cellStyle name="Calculation 31 6 2 2 2" xfId="25742"/>
    <cellStyle name="Calculation 31 6 2 2 2 2" xfId="46928"/>
    <cellStyle name="Calculation 31 6 2 2 3" xfId="36324"/>
    <cellStyle name="Calculation 31 6 2 3" xfId="20629"/>
    <cellStyle name="Calculation 31 6 2 3 2" xfId="41816"/>
    <cellStyle name="Calculation 31 6 2 4" xfId="31196"/>
    <cellStyle name="Calculation 31 6 2_Table 2A-1_EFT (Annual)" xfId="12212"/>
    <cellStyle name="Calculation 31 6 3" xfId="11098"/>
    <cellStyle name="Calculation 31 6 3 2" xfId="23196"/>
    <cellStyle name="Calculation 31 6 3 2 2" xfId="44382"/>
    <cellStyle name="Calculation 31 6 3 3" xfId="33778"/>
    <cellStyle name="Calculation 31 6 4" xfId="18083"/>
    <cellStyle name="Calculation 31 6 4 2" xfId="39270"/>
    <cellStyle name="Calculation 31 6 5" xfId="28453"/>
    <cellStyle name="Calculation 31 6_Table 2A-1_EFT (Annual)" xfId="6638"/>
    <cellStyle name="Calculation 31 7" xfId="3780"/>
    <cellStyle name="Calculation 31 7 2" xfId="12148"/>
    <cellStyle name="Calculation 31 7 2 2" xfId="24178"/>
    <cellStyle name="Calculation 31 7 2 2 2" xfId="45364"/>
    <cellStyle name="Calculation 31 7 2 3" xfId="34760"/>
    <cellStyle name="Calculation 31 7 3" xfId="19065"/>
    <cellStyle name="Calculation 31 7 3 2" xfId="40252"/>
    <cellStyle name="Calculation 31 7 4" xfId="29489"/>
    <cellStyle name="Calculation 31 7_Table 2A-1_EFT (Annual)" xfId="13485"/>
    <cellStyle name="Calculation 31 8" xfId="9467"/>
    <cellStyle name="Calculation 31 8 2" xfId="21632"/>
    <cellStyle name="Calculation 31 8 2 2" xfId="42818"/>
    <cellStyle name="Calculation 31 8 3" xfId="32214"/>
    <cellStyle name="Calculation 31 9" xfId="16519"/>
    <cellStyle name="Calculation 31 9 2" xfId="37706"/>
    <cellStyle name="Calculation 31_Table 2A-1_EFT (Annual)" xfId="2960"/>
    <cellStyle name="Calculation 32" xfId="247"/>
    <cellStyle name="Calculation 32 10" xfId="26802"/>
    <cellStyle name="Calculation 32 2" xfId="634"/>
    <cellStyle name="Calculation 32 2 2" xfId="1611"/>
    <cellStyle name="Calculation 32 2 2 2" xfId="2881"/>
    <cellStyle name="Calculation 32 2 2 2 2" xfId="6442"/>
    <cellStyle name="Calculation 32 2 2 2 2 2" xfId="14636"/>
    <cellStyle name="Calculation 32 2 2 2 2 2 2" xfId="26608"/>
    <cellStyle name="Calculation 32 2 2 2 2 2 2 2" xfId="47794"/>
    <cellStyle name="Calculation 32 2 2 2 2 2 3" xfId="37190"/>
    <cellStyle name="Calculation 32 2 2 2 2 3" xfId="21495"/>
    <cellStyle name="Calculation 32 2 2 2 2 3 2" xfId="42682"/>
    <cellStyle name="Calculation 32 2 2 2 2 4" xfId="32098"/>
    <cellStyle name="Calculation 32 2 2 2 2_Table 2A-1_EFT (Annual)" xfId="11495"/>
    <cellStyle name="Calculation 32 2 2 2 3" xfId="11978"/>
    <cellStyle name="Calculation 32 2 2 2 3 2" xfId="24062"/>
    <cellStyle name="Calculation 32 2 2 2 3 2 2" xfId="45248"/>
    <cellStyle name="Calculation 32 2 2 2 3 3" xfId="34644"/>
    <cellStyle name="Calculation 32 2 2 2 4" xfId="18949"/>
    <cellStyle name="Calculation 32 2 2 2 4 2" xfId="40136"/>
    <cellStyle name="Calculation 32 2 2 2 5" xfId="29355"/>
    <cellStyle name="Calculation 32 2 2 2_Table 2A-1_EFT (Annual)" xfId="6640"/>
    <cellStyle name="Calculation 32 2 2 3" xfId="5172"/>
    <cellStyle name="Calculation 32 2 2 3 2" xfId="13432"/>
    <cellStyle name="Calculation 32 2 2 3 2 2" xfId="25438"/>
    <cellStyle name="Calculation 32 2 2 3 2 2 2" xfId="46624"/>
    <cellStyle name="Calculation 32 2 2 3 2 3" xfId="36020"/>
    <cellStyle name="Calculation 32 2 2 3 3" xfId="20325"/>
    <cellStyle name="Calculation 32 2 2 3 3 2" xfId="41512"/>
    <cellStyle name="Calculation 32 2 2 3 4" xfId="30829"/>
    <cellStyle name="Calculation 32 2 2 3_Table 2A-1_EFT (Annual)" xfId="9549"/>
    <cellStyle name="Calculation 32 2 2 4" xfId="10776"/>
    <cellStyle name="Calculation 32 2 2 4 2" xfId="22892"/>
    <cellStyle name="Calculation 32 2 2 4 2 2" xfId="44078"/>
    <cellStyle name="Calculation 32 2 2 4 3" xfId="33474"/>
    <cellStyle name="Calculation 32 2 2 5" xfId="17779"/>
    <cellStyle name="Calculation 32 2 2 5 2" xfId="38966"/>
    <cellStyle name="Calculation 32 2 2 6" xfId="28086"/>
    <cellStyle name="Calculation 32 2 2_Table 2A-1_EFT (Annual)" xfId="6639"/>
    <cellStyle name="Calculation 32 2 3" xfId="1124"/>
    <cellStyle name="Calculation 32 2 3 2" xfId="4685"/>
    <cellStyle name="Calculation 32 2 3 2 2" xfId="12945"/>
    <cellStyle name="Calculation 32 2 3 2 2 2" xfId="24951"/>
    <cellStyle name="Calculation 32 2 3 2 2 2 2" xfId="46137"/>
    <cellStyle name="Calculation 32 2 3 2 2 3" xfId="35533"/>
    <cellStyle name="Calculation 32 2 3 2 3" xfId="19838"/>
    <cellStyle name="Calculation 32 2 3 2 3 2" xfId="41025"/>
    <cellStyle name="Calculation 32 2 3 2 4" xfId="30342"/>
    <cellStyle name="Calculation 32 2 3 2_Table 2A-1_EFT (Annual)" xfId="11999"/>
    <cellStyle name="Calculation 32 2 3 3" xfId="10289"/>
    <cellStyle name="Calculation 32 2 3 3 2" xfId="22405"/>
    <cellStyle name="Calculation 32 2 3 3 2 2" xfId="43591"/>
    <cellStyle name="Calculation 32 2 3 3 3" xfId="32987"/>
    <cellStyle name="Calculation 32 2 3 4" xfId="17292"/>
    <cellStyle name="Calculation 32 2 3 4 2" xfId="38479"/>
    <cellStyle name="Calculation 32 2 3 5" xfId="27599"/>
    <cellStyle name="Calculation 32 2 3_Table 2A-1_EFT (Annual)" xfId="6641"/>
    <cellStyle name="Calculation 32 2 4" xfId="2350"/>
    <cellStyle name="Calculation 32 2 4 2" xfId="5911"/>
    <cellStyle name="Calculation 32 2 4 2 2" xfId="14126"/>
    <cellStyle name="Calculation 32 2 4 2 2 2" xfId="26114"/>
    <cellStyle name="Calculation 32 2 4 2 2 2 2" xfId="47300"/>
    <cellStyle name="Calculation 32 2 4 2 2 3" xfId="36696"/>
    <cellStyle name="Calculation 32 2 4 2 3" xfId="21001"/>
    <cellStyle name="Calculation 32 2 4 2 3 2" xfId="42188"/>
    <cellStyle name="Calculation 32 2 4 2 4" xfId="31568"/>
    <cellStyle name="Calculation 32 2 4 2_Table 2A-1_EFT (Annual)" xfId="11997"/>
    <cellStyle name="Calculation 32 2 4 3" xfId="11470"/>
    <cellStyle name="Calculation 32 2 4 3 2" xfId="23568"/>
    <cellStyle name="Calculation 32 2 4 3 2 2" xfId="44754"/>
    <cellStyle name="Calculation 32 2 4 3 3" xfId="34150"/>
    <cellStyle name="Calculation 32 2 4 4" xfId="18455"/>
    <cellStyle name="Calculation 32 2 4 4 2" xfId="39642"/>
    <cellStyle name="Calculation 32 2 4 5" xfId="28825"/>
    <cellStyle name="Calculation 32 2 4_Table 2A-1_EFT (Annual)" xfId="6642"/>
    <cellStyle name="Calculation 32 2 5" xfId="4204"/>
    <cellStyle name="Calculation 32 2 5 2" xfId="12528"/>
    <cellStyle name="Calculation 32 2 5 2 2" xfId="24550"/>
    <cellStyle name="Calculation 32 2 5 2 2 2" xfId="45736"/>
    <cellStyle name="Calculation 32 2 5 2 3" xfId="35132"/>
    <cellStyle name="Calculation 32 2 5 3" xfId="19437"/>
    <cellStyle name="Calculation 32 2 5 3 2" xfId="40624"/>
    <cellStyle name="Calculation 32 2 5 4" xfId="29892"/>
    <cellStyle name="Calculation 32 2 5_Table 2A-1_EFT (Annual)" xfId="11998"/>
    <cellStyle name="Calculation 32 2 6" xfId="9867"/>
    <cellStyle name="Calculation 32 2 6 2" xfId="22004"/>
    <cellStyle name="Calculation 32 2 6 2 2" xfId="43190"/>
    <cellStyle name="Calculation 32 2 6 3" xfId="32586"/>
    <cellStyle name="Calculation 32 2 7" xfId="16891"/>
    <cellStyle name="Calculation 32 2 7 2" xfId="38078"/>
    <cellStyle name="Calculation 32 2 8" xfId="27149"/>
    <cellStyle name="Calculation 32 2_Table 2A-1_EFT (Annual)" xfId="2964"/>
    <cellStyle name="Calculation 32 3" xfId="473"/>
    <cellStyle name="Calculation 32 3 2" xfId="1450"/>
    <cellStyle name="Calculation 32 3 2 2" xfId="2720"/>
    <cellStyle name="Calculation 32 3 2 2 2" xfId="6281"/>
    <cellStyle name="Calculation 32 3 2 2 2 2" xfId="14475"/>
    <cellStyle name="Calculation 32 3 2 2 2 2 2" xfId="26447"/>
    <cellStyle name="Calculation 32 3 2 2 2 2 2 2" xfId="47633"/>
    <cellStyle name="Calculation 32 3 2 2 2 2 3" xfId="37029"/>
    <cellStyle name="Calculation 32 3 2 2 2 3" xfId="21334"/>
    <cellStyle name="Calculation 32 3 2 2 2 3 2" xfId="42521"/>
    <cellStyle name="Calculation 32 3 2 2 2 4" xfId="31937"/>
    <cellStyle name="Calculation 32 3 2 2 2_Table 2A-1_EFT (Annual)" xfId="12351"/>
    <cellStyle name="Calculation 32 3 2 2 3" xfId="11817"/>
    <cellStyle name="Calculation 32 3 2 2 3 2" xfId="23901"/>
    <cellStyle name="Calculation 32 3 2 2 3 2 2" xfId="45087"/>
    <cellStyle name="Calculation 32 3 2 2 3 3" xfId="34483"/>
    <cellStyle name="Calculation 32 3 2 2 4" xfId="18788"/>
    <cellStyle name="Calculation 32 3 2 2 4 2" xfId="39975"/>
    <cellStyle name="Calculation 32 3 2 2 5" xfId="29194"/>
    <cellStyle name="Calculation 32 3 2 2_Table 2A-1_EFT (Annual)" xfId="6644"/>
    <cellStyle name="Calculation 32 3 2 3" xfId="5011"/>
    <cellStyle name="Calculation 32 3 2 3 2" xfId="13271"/>
    <cellStyle name="Calculation 32 3 2 3 2 2" xfId="25277"/>
    <cellStyle name="Calculation 32 3 2 3 2 2 2" xfId="46463"/>
    <cellStyle name="Calculation 32 3 2 3 2 3" xfId="35859"/>
    <cellStyle name="Calculation 32 3 2 3 3" xfId="20164"/>
    <cellStyle name="Calculation 32 3 2 3 3 2" xfId="41351"/>
    <cellStyle name="Calculation 32 3 2 3 4" xfId="30668"/>
    <cellStyle name="Calculation 32 3 2 3_Table 2A-1_EFT (Annual)" xfId="13515"/>
    <cellStyle name="Calculation 32 3 2 4" xfId="10615"/>
    <cellStyle name="Calculation 32 3 2 4 2" xfId="22731"/>
    <cellStyle name="Calculation 32 3 2 4 2 2" xfId="43917"/>
    <cellStyle name="Calculation 32 3 2 4 3" xfId="33313"/>
    <cellStyle name="Calculation 32 3 2 5" xfId="17618"/>
    <cellStyle name="Calculation 32 3 2 5 2" xfId="38805"/>
    <cellStyle name="Calculation 32 3 2 6" xfId="27925"/>
    <cellStyle name="Calculation 32 3 2_Table 2A-1_EFT (Annual)" xfId="6643"/>
    <cellStyle name="Calculation 32 3 3" xfId="994"/>
    <cellStyle name="Calculation 32 3 3 2" xfId="4555"/>
    <cellStyle name="Calculation 32 3 3 2 2" xfId="12815"/>
    <cellStyle name="Calculation 32 3 3 2 2 2" xfId="24821"/>
    <cellStyle name="Calculation 32 3 3 2 2 2 2" xfId="46007"/>
    <cellStyle name="Calculation 32 3 3 2 2 3" xfId="35403"/>
    <cellStyle name="Calculation 32 3 3 2 3" xfId="19708"/>
    <cellStyle name="Calculation 32 3 3 2 3 2" xfId="40895"/>
    <cellStyle name="Calculation 32 3 3 2 4" xfId="30212"/>
    <cellStyle name="Calculation 32 3 3 2_Table 2A-1_EFT (Annual)" xfId="12802"/>
    <cellStyle name="Calculation 32 3 3 3" xfId="10159"/>
    <cellStyle name="Calculation 32 3 3 3 2" xfId="22275"/>
    <cellStyle name="Calculation 32 3 3 3 2 2" xfId="43461"/>
    <cellStyle name="Calculation 32 3 3 3 3" xfId="32857"/>
    <cellStyle name="Calculation 32 3 3 4" xfId="17162"/>
    <cellStyle name="Calculation 32 3 3 4 2" xfId="38349"/>
    <cellStyle name="Calculation 32 3 3 5" xfId="27469"/>
    <cellStyle name="Calculation 32 3 3_Table 2A-1_EFT (Annual)" xfId="6645"/>
    <cellStyle name="Calculation 32 3 4" xfId="2189"/>
    <cellStyle name="Calculation 32 3 4 2" xfId="5750"/>
    <cellStyle name="Calculation 32 3 4 2 2" xfId="13965"/>
    <cellStyle name="Calculation 32 3 4 2 2 2" xfId="25953"/>
    <cellStyle name="Calculation 32 3 4 2 2 2 2" xfId="47139"/>
    <cellStyle name="Calculation 32 3 4 2 2 3" xfId="36535"/>
    <cellStyle name="Calculation 32 3 4 2 3" xfId="20840"/>
    <cellStyle name="Calculation 32 3 4 2 3 2" xfId="42027"/>
    <cellStyle name="Calculation 32 3 4 2 4" xfId="31407"/>
    <cellStyle name="Calculation 32 3 4 2_Table 2A-1_EFT (Annual)" xfId="11498"/>
    <cellStyle name="Calculation 32 3 4 3" xfId="11309"/>
    <cellStyle name="Calculation 32 3 4 3 2" xfId="23407"/>
    <cellStyle name="Calculation 32 3 4 3 2 2" xfId="44593"/>
    <cellStyle name="Calculation 32 3 4 3 3" xfId="33989"/>
    <cellStyle name="Calculation 32 3 4 4" xfId="18294"/>
    <cellStyle name="Calculation 32 3 4 4 2" xfId="39481"/>
    <cellStyle name="Calculation 32 3 4 5" xfId="28664"/>
    <cellStyle name="Calculation 32 3 4_Table 2A-1_EFT (Annual)" xfId="6646"/>
    <cellStyle name="Calculation 32 3 5" xfId="4043"/>
    <cellStyle name="Calculation 32 3 5 2" xfId="12367"/>
    <cellStyle name="Calculation 32 3 5 2 2" xfId="24389"/>
    <cellStyle name="Calculation 32 3 5 2 2 2" xfId="45575"/>
    <cellStyle name="Calculation 32 3 5 2 3" xfId="34971"/>
    <cellStyle name="Calculation 32 3 5 3" xfId="19276"/>
    <cellStyle name="Calculation 32 3 5 3 2" xfId="40463"/>
    <cellStyle name="Calculation 32 3 5 4" xfId="29731"/>
    <cellStyle name="Calculation 32 3 5_Table 2A-1_EFT (Annual)" xfId="9690"/>
    <cellStyle name="Calculation 32 3 6" xfId="9706"/>
    <cellStyle name="Calculation 32 3 6 2" xfId="21843"/>
    <cellStyle name="Calculation 32 3 6 2 2" xfId="43029"/>
    <cellStyle name="Calculation 32 3 6 3" xfId="32425"/>
    <cellStyle name="Calculation 32 3 7" xfId="16730"/>
    <cellStyle name="Calculation 32 3 7 2" xfId="37917"/>
    <cellStyle name="Calculation 32 3 8" xfId="26988"/>
    <cellStyle name="Calculation 32 3_Table 2A-1_EFT (Annual)" xfId="2965"/>
    <cellStyle name="Calculation 32 4" xfId="1289"/>
    <cellStyle name="Calculation 32 4 2" xfId="2559"/>
    <cellStyle name="Calculation 32 4 2 2" xfId="6120"/>
    <cellStyle name="Calculation 32 4 2 2 2" xfId="14314"/>
    <cellStyle name="Calculation 32 4 2 2 2 2" xfId="26286"/>
    <cellStyle name="Calculation 32 4 2 2 2 2 2" xfId="47472"/>
    <cellStyle name="Calculation 32 4 2 2 2 3" xfId="36868"/>
    <cellStyle name="Calculation 32 4 2 2 3" xfId="21173"/>
    <cellStyle name="Calculation 32 4 2 2 3 2" xfId="42360"/>
    <cellStyle name="Calculation 32 4 2 2 4" xfId="31776"/>
    <cellStyle name="Calculation 32 4 2 2_Table 2A-1_EFT (Annual)" xfId="12039"/>
    <cellStyle name="Calculation 32 4 2 3" xfId="11656"/>
    <cellStyle name="Calculation 32 4 2 3 2" xfId="23740"/>
    <cellStyle name="Calculation 32 4 2 3 2 2" xfId="44926"/>
    <cellStyle name="Calculation 32 4 2 3 3" xfId="34322"/>
    <cellStyle name="Calculation 32 4 2 4" xfId="18627"/>
    <cellStyle name="Calculation 32 4 2 4 2" xfId="39814"/>
    <cellStyle name="Calculation 32 4 2 5" xfId="29033"/>
    <cellStyle name="Calculation 32 4 2_Table 2A-1_EFT (Annual)" xfId="6648"/>
    <cellStyle name="Calculation 32 4 3" xfId="4850"/>
    <cellStyle name="Calculation 32 4 3 2" xfId="13110"/>
    <cellStyle name="Calculation 32 4 3 2 2" xfId="25116"/>
    <cellStyle name="Calculation 32 4 3 2 2 2" xfId="46302"/>
    <cellStyle name="Calculation 32 4 3 2 3" xfId="35698"/>
    <cellStyle name="Calculation 32 4 3 3" xfId="20003"/>
    <cellStyle name="Calculation 32 4 3 3 2" xfId="41190"/>
    <cellStyle name="Calculation 32 4 3 4" xfId="30507"/>
    <cellStyle name="Calculation 32 4 3_Table 2A-1_EFT (Annual)" xfId="13448"/>
    <cellStyle name="Calculation 32 4 4" xfId="10454"/>
    <cellStyle name="Calculation 32 4 4 2" xfId="22570"/>
    <cellStyle name="Calculation 32 4 4 2 2" xfId="43756"/>
    <cellStyle name="Calculation 32 4 4 3" xfId="33152"/>
    <cellStyle name="Calculation 32 4 5" xfId="17457"/>
    <cellStyle name="Calculation 32 4 5 2" xfId="38644"/>
    <cellStyle name="Calculation 32 4 6" xfId="27764"/>
    <cellStyle name="Calculation 32 4_Table 2A-1_EFT (Annual)" xfId="6647"/>
    <cellStyle name="Calculation 32 5" xfId="839"/>
    <cellStyle name="Calculation 32 5 2" xfId="4400"/>
    <cellStyle name="Calculation 32 5 2 2" xfId="12674"/>
    <cellStyle name="Calculation 32 5 2 2 2" xfId="24691"/>
    <cellStyle name="Calculation 32 5 2 2 2 2" xfId="45877"/>
    <cellStyle name="Calculation 32 5 2 2 3" xfId="35273"/>
    <cellStyle name="Calculation 32 5 2 3" xfId="19578"/>
    <cellStyle name="Calculation 32 5 2 3 2" xfId="40765"/>
    <cellStyle name="Calculation 32 5 2 4" xfId="30057"/>
    <cellStyle name="Calculation 32 5 2_Table 2A-1_EFT (Annual)" xfId="12540"/>
    <cellStyle name="Calculation 32 5 3" xfId="10023"/>
    <cellStyle name="Calculation 32 5 3 2" xfId="22145"/>
    <cellStyle name="Calculation 32 5 3 2 2" xfId="43331"/>
    <cellStyle name="Calculation 32 5 3 3" xfId="32727"/>
    <cellStyle name="Calculation 32 5 4" xfId="17032"/>
    <cellStyle name="Calculation 32 5 4 2" xfId="38219"/>
    <cellStyle name="Calculation 32 5 5" xfId="27314"/>
    <cellStyle name="Calculation 32 5_Table 2A-1_EFT (Annual)" xfId="6649"/>
    <cellStyle name="Calculation 32 6" xfId="2028"/>
    <cellStyle name="Calculation 32 6 2" xfId="5589"/>
    <cellStyle name="Calculation 32 6 2 2" xfId="13804"/>
    <cellStyle name="Calculation 32 6 2 2 2" xfId="25792"/>
    <cellStyle name="Calculation 32 6 2 2 2 2" xfId="46978"/>
    <cellStyle name="Calculation 32 6 2 2 3" xfId="36374"/>
    <cellStyle name="Calculation 32 6 2 3" xfId="20679"/>
    <cellStyle name="Calculation 32 6 2 3 2" xfId="41866"/>
    <cellStyle name="Calculation 32 6 2 4" xfId="31246"/>
    <cellStyle name="Calculation 32 6 2_Table 2A-1_EFT (Annual)" xfId="10896"/>
    <cellStyle name="Calculation 32 6 3" xfId="11148"/>
    <cellStyle name="Calculation 32 6 3 2" xfId="23246"/>
    <cellStyle name="Calculation 32 6 3 2 2" xfId="44432"/>
    <cellStyle name="Calculation 32 6 3 3" xfId="33828"/>
    <cellStyle name="Calculation 32 6 4" xfId="18133"/>
    <cellStyle name="Calculation 32 6 4 2" xfId="39320"/>
    <cellStyle name="Calculation 32 6 5" xfId="28503"/>
    <cellStyle name="Calculation 32 6_Table 2A-1_EFT (Annual)" xfId="6650"/>
    <cellStyle name="Calculation 32 7" xfId="3836"/>
    <cellStyle name="Calculation 32 7 2" xfId="12199"/>
    <cellStyle name="Calculation 32 7 2 2" xfId="24228"/>
    <cellStyle name="Calculation 32 7 2 2 2" xfId="45414"/>
    <cellStyle name="Calculation 32 7 2 3" xfId="34810"/>
    <cellStyle name="Calculation 32 7 3" xfId="19115"/>
    <cellStyle name="Calculation 32 7 3 2" xfId="40302"/>
    <cellStyle name="Calculation 32 7 4" xfId="29545"/>
    <cellStyle name="Calculation 32 7_Table 2A-1_EFT (Annual)" xfId="11995"/>
    <cellStyle name="Calculation 32 8" xfId="9518"/>
    <cellStyle name="Calculation 32 8 2" xfId="21682"/>
    <cellStyle name="Calculation 32 8 2 2" xfId="42868"/>
    <cellStyle name="Calculation 32 8 3" xfId="32264"/>
    <cellStyle name="Calculation 32 9" xfId="16569"/>
    <cellStyle name="Calculation 32 9 2" xfId="37756"/>
    <cellStyle name="Calculation 32_Table 2A-1_EFT (Annual)" xfId="2963"/>
    <cellStyle name="Calculation 33" xfId="225"/>
    <cellStyle name="Calculation 33 10" xfId="26780"/>
    <cellStyle name="Calculation 33 2" xfId="616"/>
    <cellStyle name="Calculation 33 2 2" xfId="1593"/>
    <cellStyle name="Calculation 33 2 2 2" xfId="2863"/>
    <cellStyle name="Calculation 33 2 2 2 2" xfId="6424"/>
    <cellStyle name="Calculation 33 2 2 2 2 2" xfId="14618"/>
    <cellStyle name="Calculation 33 2 2 2 2 2 2" xfId="26590"/>
    <cellStyle name="Calculation 33 2 2 2 2 2 2 2" xfId="47776"/>
    <cellStyle name="Calculation 33 2 2 2 2 2 3" xfId="37172"/>
    <cellStyle name="Calculation 33 2 2 2 2 3" xfId="21477"/>
    <cellStyle name="Calculation 33 2 2 2 2 3 2" xfId="42664"/>
    <cellStyle name="Calculation 33 2 2 2 2 4" xfId="32080"/>
    <cellStyle name="Calculation 33 2 2 2 2_Table 2A-1_EFT (Annual)" xfId="12685"/>
    <cellStyle name="Calculation 33 2 2 2 3" xfId="11960"/>
    <cellStyle name="Calculation 33 2 2 2 3 2" xfId="24044"/>
    <cellStyle name="Calculation 33 2 2 2 3 2 2" xfId="45230"/>
    <cellStyle name="Calculation 33 2 2 2 3 3" xfId="34626"/>
    <cellStyle name="Calculation 33 2 2 2 4" xfId="18931"/>
    <cellStyle name="Calculation 33 2 2 2 4 2" xfId="40118"/>
    <cellStyle name="Calculation 33 2 2 2 5" xfId="29337"/>
    <cellStyle name="Calculation 33 2 2 2_Table 2A-1_EFT (Annual)" xfId="6652"/>
    <cellStyle name="Calculation 33 2 2 3" xfId="5154"/>
    <cellStyle name="Calculation 33 2 2 3 2" xfId="13414"/>
    <cellStyle name="Calculation 33 2 2 3 2 2" xfId="25420"/>
    <cellStyle name="Calculation 33 2 2 3 2 2 2" xfId="46606"/>
    <cellStyle name="Calculation 33 2 2 3 2 3" xfId="36002"/>
    <cellStyle name="Calculation 33 2 2 3 3" xfId="20307"/>
    <cellStyle name="Calculation 33 2 2 3 3 2" xfId="41494"/>
    <cellStyle name="Calculation 33 2 2 3 4" xfId="30811"/>
    <cellStyle name="Calculation 33 2 2 3_Table 2A-1_EFT (Annual)" xfId="14150"/>
    <cellStyle name="Calculation 33 2 2 4" xfId="10758"/>
    <cellStyle name="Calculation 33 2 2 4 2" xfId="22874"/>
    <cellStyle name="Calculation 33 2 2 4 2 2" xfId="44060"/>
    <cellStyle name="Calculation 33 2 2 4 3" xfId="33456"/>
    <cellStyle name="Calculation 33 2 2 5" xfId="17761"/>
    <cellStyle name="Calculation 33 2 2 5 2" xfId="38948"/>
    <cellStyle name="Calculation 33 2 2 6" xfId="28068"/>
    <cellStyle name="Calculation 33 2 2_Table 2A-1_EFT (Annual)" xfId="6651"/>
    <cellStyle name="Calculation 33 2 3" xfId="1109"/>
    <cellStyle name="Calculation 33 2 3 2" xfId="4670"/>
    <cellStyle name="Calculation 33 2 3 2 2" xfId="12930"/>
    <cellStyle name="Calculation 33 2 3 2 2 2" xfId="24936"/>
    <cellStyle name="Calculation 33 2 3 2 2 2 2" xfId="46122"/>
    <cellStyle name="Calculation 33 2 3 2 2 3" xfId="35518"/>
    <cellStyle name="Calculation 33 2 3 2 3" xfId="19823"/>
    <cellStyle name="Calculation 33 2 3 2 3 2" xfId="41010"/>
    <cellStyle name="Calculation 33 2 3 2 4" xfId="30327"/>
    <cellStyle name="Calculation 33 2 3 2_Table 2A-1_EFT (Annual)" xfId="9548"/>
    <cellStyle name="Calculation 33 2 3 3" xfId="10274"/>
    <cellStyle name="Calculation 33 2 3 3 2" xfId="22390"/>
    <cellStyle name="Calculation 33 2 3 3 2 2" xfId="43576"/>
    <cellStyle name="Calculation 33 2 3 3 3" xfId="32972"/>
    <cellStyle name="Calculation 33 2 3 4" xfId="17277"/>
    <cellStyle name="Calculation 33 2 3 4 2" xfId="38464"/>
    <cellStyle name="Calculation 33 2 3 5" xfId="27584"/>
    <cellStyle name="Calculation 33 2 3_Table 2A-1_EFT (Annual)" xfId="6653"/>
    <cellStyle name="Calculation 33 2 4" xfId="2332"/>
    <cellStyle name="Calculation 33 2 4 2" xfId="5893"/>
    <cellStyle name="Calculation 33 2 4 2 2" xfId="14108"/>
    <cellStyle name="Calculation 33 2 4 2 2 2" xfId="26096"/>
    <cellStyle name="Calculation 33 2 4 2 2 2 2" xfId="47282"/>
    <cellStyle name="Calculation 33 2 4 2 2 3" xfId="36678"/>
    <cellStyle name="Calculation 33 2 4 2 3" xfId="20983"/>
    <cellStyle name="Calculation 33 2 4 2 3 2" xfId="42170"/>
    <cellStyle name="Calculation 33 2 4 2 4" xfId="31550"/>
    <cellStyle name="Calculation 33 2 4 2_Table 2A-1_EFT (Annual)" xfId="11994"/>
    <cellStyle name="Calculation 33 2 4 3" xfId="11452"/>
    <cellStyle name="Calculation 33 2 4 3 2" xfId="23550"/>
    <cellStyle name="Calculation 33 2 4 3 2 2" xfId="44736"/>
    <cellStyle name="Calculation 33 2 4 3 3" xfId="34132"/>
    <cellStyle name="Calculation 33 2 4 4" xfId="18437"/>
    <cellStyle name="Calculation 33 2 4 4 2" xfId="39624"/>
    <cellStyle name="Calculation 33 2 4 5" xfId="28807"/>
    <cellStyle name="Calculation 33 2 4_Table 2A-1_EFT (Annual)" xfId="6654"/>
    <cellStyle name="Calculation 33 2 5" xfId="4186"/>
    <cellStyle name="Calculation 33 2 5 2" xfId="12510"/>
    <cellStyle name="Calculation 33 2 5 2 2" xfId="24532"/>
    <cellStyle name="Calculation 33 2 5 2 2 2" xfId="45718"/>
    <cellStyle name="Calculation 33 2 5 2 3" xfId="35114"/>
    <cellStyle name="Calculation 33 2 5 3" xfId="19419"/>
    <cellStyle name="Calculation 33 2 5 3 2" xfId="40606"/>
    <cellStyle name="Calculation 33 2 5 4" xfId="29874"/>
    <cellStyle name="Calculation 33 2 5_Table 2A-1_EFT (Annual)" xfId="10822"/>
    <cellStyle name="Calculation 33 2 6" xfId="9849"/>
    <cellStyle name="Calculation 33 2 6 2" xfId="21986"/>
    <cellStyle name="Calculation 33 2 6 2 2" xfId="43172"/>
    <cellStyle name="Calculation 33 2 6 3" xfId="32568"/>
    <cellStyle name="Calculation 33 2 7" xfId="16873"/>
    <cellStyle name="Calculation 33 2 7 2" xfId="38060"/>
    <cellStyle name="Calculation 33 2 8" xfId="27131"/>
    <cellStyle name="Calculation 33 2_Table 2A-1_EFT (Annual)" xfId="2967"/>
    <cellStyle name="Calculation 33 3" xfId="452"/>
    <cellStyle name="Calculation 33 3 2" xfId="1433"/>
    <cellStyle name="Calculation 33 3 2 2" xfId="2703"/>
    <cellStyle name="Calculation 33 3 2 2 2" xfId="6264"/>
    <cellStyle name="Calculation 33 3 2 2 2 2" xfId="14458"/>
    <cellStyle name="Calculation 33 3 2 2 2 2 2" xfId="26430"/>
    <cellStyle name="Calculation 33 3 2 2 2 2 2 2" xfId="47616"/>
    <cellStyle name="Calculation 33 3 2 2 2 2 3" xfId="37012"/>
    <cellStyle name="Calculation 33 3 2 2 2 3" xfId="21317"/>
    <cellStyle name="Calculation 33 3 2 2 2 3 2" xfId="42504"/>
    <cellStyle name="Calculation 33 3 2 2 2 4" xfId="31920"/>
    <cellStyle name="Calculation 33 3 2 2 2_Table 2A-1_EFT (Annual)" xfId="11489"/>
    <cellStyle name="Calculation 33 3 2 2 3" xfId="11800"/>
    <cellStyle name="Calculation 33 3 2 2 3 2" xfId="23884"/>
    <cellStyle name="Calculation 33 3 2 2 3 2 2" xfId="45070"/>
    <cellStyle name="Calculation 33 3 2 2 3 3" xfId="34466"/>
    <cellStyle name="Calculation 33 3 2 2 4" xfId="18771"/>
    <cellStyle name="Calculation 33 3 2 2 4 2" xfId="39958"/>
    <cellStyle name="Calculation 33 3 2 2 5" xfId="29177"/>
    <cellStyle name="Calculation 33 3 2 2_Table 2A-1_EFT (Annual)" xfId="6656"/>
    <cellStyle name="Calculation 33 3 2 3" xfId="4994"/>
    <cellStyle name="Calculation 33 3 2 3 2" xfId="13254"/>
    <cellStyle name="Calculation 33 3 2 3 2 2" xfId="25260"/>
    <cellStyle name="Calculation 33 3 2 3 2 2 2" xfId="46446"/>
    <cellStyle name="Calculation 33 3 2 3 2 3" xfId="35842"/>
    <cellStyle name="Calculation 33 3 2 3 3" xfId="20147"/>
    <cellStyle name="Calculation 33 3 2 3 3 2" xfId="41334"/>
    <cellStyle name="Calculation 33 3 2 3 4" xfId="30651"/>
    <cellStyle name="Calculation 33 3 2 3_Table 2A-1_EFT (Annual)" xfId="11993"/>
    <cellStyle name="Calculation 33 3 2 4" xfId="10598"/>
    <cellStyle name="Calculation 33 3 2 4 2" xfId="22714"/>
    <cellStyle name="Calculation 33 3 2 4 2 2" xfId="43900"/>
    <cellStyle name="Calculation 33 3 2 4 3" xfId="33296"/>
    <cellStyle name="Calculation 33 3 2 5" xfId="17601"/>
    <cellStyle name="Calculation 33 3 2 5 2" xfId="38788"/>
    <cellStyle name="Calculation 33 3 2 6" xfId="27908"/>
    <cellStyle name="Calculation 33 3 2_Table 2A-1_EFT (Annual)" xfId="6655"/>
    <cellStyle name="Calculation 33 3 3" xfId="976"/>
    <cellStyle name="Calculation 33 3 3 2" xfId="4537"/>
    <cellStyle name="Calculation 33 3 3 2 2" xfId="12799"/>
    <cellStyle name="Calculation 33 3 3 2 2 2" xfId="24807"/>
    <cellStyle name="Calculation 33 3 3 2 2 2 2" xfId="45993"/>
    <cellStyle name="Calculation 33 3 3 2 2 3" xfId="35389"/>
    <cellStyle name="Calculation 33 3 3 2 3" xfId="19694"/>
    <cellStyle name="Calculation 33 3 3 2 3 2" xfId="40881"/>
    <cellStyle name="Calculation 33 3 3 2 4" xfId="30194"/>
    <cellStyle name="Calculation 33 3 3 2_Table 2A-1_EFT (Annual)" xfId="13514"/>
    <cellStyle name="Calculation 33 3 3 3" xfId="10144"/>
    <cellStyle name="Calculation 33 3 3 3 2" xfId="22261"/>
    <cellStyle name="Calculation 33 3 3 3 2 2" xfId="43447"/>
    <cellStyle name="Calculation 33 3 3 3 3" xfId="32843"/>
    <cellStyle name="Calculation 33 3 3 4" xfId="17148"/>
    <cellStyle name="Calculation 33 3 3 4 2" xfId="38335"/>
    <cellStyle name="Calculation 33 3 3 5" xfId="27451"/>
    <cellStyle name="Calculation 33 3 3_Table 2A-1_EFT (Annual)" xfId="6657"/>
    <cellStyle name="Calculation 33 3 4" xfId="2172"/>
    <cellStyle name="Calculation 33 3 4 2" xfId="5733"/>
    <cellStyle name="Calculation 33 3 4 2 2" xfId="13948"/>
    <cellStyle name="Calculation 33 3 4 2 2 2" xfId="25936"/>
    <cellStyle name="Calculation 33 3 4 2 2 2 2" xfId="47122"/>
    <cellStyle name="Calculation 33 3 4 2 2 3" xfId="36518"/>
    <cellStyle name="Calculation 33 3 4 2 3" xfId="20823"/>
    <cellStyle name="Calculation 33 3 4 2 3 2" xfId="42010"/>
    <cellStyle name="Calculation 33 3 4 2 4" xfId="31390"/>
    <cellStyle name="Calculation 33 3 4 2_Table 2A-1_EFT (Annual)" xfId="12801"/>
    <cellStyle name="Calculation 33 3 4 3" xfId="11292"/>
    <cellStyle name="Calculation 33 3 4 3 2" xfId="23390"/>
    <cellStyle name="Calculation 33 3 4 3 2 2" xfId="44576"/>
    <cellStyle name="Calculation 33 3 4 3 3" xfId="33972"/>
    <cellStyle name="Calculation 33 3 4 4" xfId="18277"/>
    <cellStyle name="Calculation 33 3 4 4 2" xfId="39464"/>
    <cellStyle name="Calculation 33 3 4 5" xfId="28647"/>
    <cellStyle name="Calculation 33 3 4_Table 2A-1_EFT (Annual)" xfId="6658"/>
    <cellStyle name="Calculation 33 3 5" xfId="4022"/>
    <cellStyle name="Calculation 33 3 5 2" xfId="12348"/>
    <cellStyle name="Calculation 33 3 5 2 2" xfId="24372"/>
    <cellStyle name="Calculation 33 3 5 2 2 2" xfId="45558"/>
    <cellStyle name="Calculation 33 3 5 2 3" xfId="34954"/>
    <cellStyle name="Calculation 33 3 5 3" xfId="19259"/>
    <cellStyle name="Calculation 33 3 5 3 2" xfId="40446"/>
    <cellStyle name="Calculation 33 3 5 4" xfId="29710"/>
    <cellStyle name="Calculation 33 3 5_Table 2A-1_EFT (Annual)" xfId="14156"/>
    <cellStyle name="Calculation 33 3 6" xfId="9687"/>
    <cellStyle name="Calculation 33 3 6 2" xfId="21826"/>
    <cellStyle name="Calculation 33 3 6 2 2" xfId="43012"/>
    <cellStyle name="Calculation 33 3 6 3" xfId="32408"/>
    <cellStyle name="Calculation 33 3 7" xfId="16713"/>
    <cellStyle name="Calculation 33 3 7 2" xfId="37900"/>
    <cellStyle name="Calculation 33 3 8" xfId="26967"/>
    <cellStyle name="Calculation 33 3_Table 2A-1_EFT (Annual)" xfId="2968"/>
    <cellStyle name="Calculation 33 4" xfId="1271"/>
    <cellStyle name="Calculation 33 4 2" xfId="2541"/>
    <cellStyle name="Calculation 33 4 2 2" xfId="6102"/>
    <cellStyle name="Calculation 33 4 2 2 2" xfId="14296"/>
    <cellStyle name="Calculation 33 4 2 2 2 2" xfId="26268"/>
    <cellStyle name="Calculation 33 4 2 2 2 2 2" xfId="47454"/>
    <cellStyle name="Calculation 33 4 2 2 2 3" xfId="36850"/>
    <cellStyle name="Calculation 33 4 2 2 3" xfId="21155"/>
    <cellStyle name="Calculation 33 4 2 2 3 2" xfId="42342"/>
    <cellStyle name="Calculation 33 4 2 2 4" xfId="31758"/>
    <cellStyle name="Calculation 33 4 2 2_Table 2A-1_EFT (Annual)" xfId="9501"/>
    <cellStyle name="Calculation 33 4 2 3" xfId="11638"/>
    <cellStyle name="Calculation 33 4 2 3 2" xfId="23722"/>
    <cellStyle name="Calculation 33 4 2 3 2 2" xfId="44908"/>
    <cellStyle name="Calculation 33 4 2 3 3" xfId="34304"/>
    <cellStyle name="Calculation 33 4 2 4" xfId="18609"/>
    <cellStyle name="Calculation 33 4 2 4 2" xfId="39796"/>
    <cellStyle name="Calculation 33 4 2 5" xfId="29015"/>
    <cellStyle name="Calculation 33 4 2_Table 2A-1_EFT (Annual)" xfId="6660"/>
    <cellStyle name="Calculation 33 4 3" xfId="4832"/>
    <cellStyle name="Calculation 33 4 3 2" xfId="13092"/>
    <cellStyle name="Calculation 33 4 3 2 2" xfId="25098"/>
    <cellStyle name="Calculation 33 4 3 2 2 2" xfId="46284"/>
    <cellStyle name="Calculation 33 4 3 2 3" xfId="35680"/>
    <cellStyle name="Calculation 33 4 3 3" xfId="19985"/>
    <cellStyle name="Calculation 33 4 3 3 2" xfId="41172"/>
    <cellStyle name="Calculation 33 4 3 4" xfId="30489"/>
    <cellStyle name="Calculation 33 4 3_Table 2A-1_EFT (Annual)" xfId="11988"/>
    <cellStyle name="Calculation 33 4 4" xfId="10436"/>
    <cellStyle name="Calculation 33 4 4 2" xfId="22552"/>
    <cellStyle name="Calculation 33 4 4 2 2" xfId="43738"/>
    <cellStyle name="Calculation 33 4 4 3" xfId="33134"/>
    <cellStyle name="Calculation 33 4 5" xfId="17439"/>
    <cellStyle name="Calculation 33 4 5 2" xfId="38626"/>
    <cellStyle name="Calculation 33 4 6" xfId="27746"/>
    <cellStyle name="Calculation 33 4_Table 2A-1_EFT (Annual)" xfId="6659"/>
    <cellStyle name="Calculation 33 5" xfId="820"/>
    <cellStyle name="Calculation 33 5 2" xfId="4381"/>
    <cellStyle name="Calculation 33 5 2 2" xfId="12659"/>
    <cellStyle name="Calculation 33 5 2 2 2" xfId="24676"/>
    <cellStyle name="Calculation 33 5 2 2 2 2" xfId="45862"/>
    <cellStyle name="Calculation 33 5 2 2 3" xfId="35258"/>
    <cellStyle name="Calculation 33 5 2 3" xfId="19563"/>
    <cellStyle name="Calculation 33 5 2 3 2" xfId="40750"/>
    <cellStyle name="Calculation 33 5 2 4" xfId="30038"/>
    <cellStyle name="Calculation 33 5 2_Table 2A-1_EFT (Annual)" xfId="13447"/>
    <cellStyle name="Calculation 33 5 3" xfId="10007"/>
    <cellStyle name="Calculation 33 5 3 2" xfId="22130"/>
    <cellStyle name="Calculation 33 5 3 2 2" xfId="43316"/>
    <cellStyle name="Calculation 33 5 3 3" xfId="32712"/>
    <cellStyle name="Calculation 33 5 4" xfId="17017"/>
    <cellStyle name="Calculation 33 5 4 2" xfId="38204"/>
    <cellStyle name="Calculation 33 5 5" xfId="27295"/>
    <cellStyle name="Calculation 33 5_Table 2A-1_EFT (Annual)" xfId="6661"/>
    <cellStyle name="Calculation 33 6" xfId="2010"/>
    <cellStyle name="Calculation 33 6 2" xfId="5571"/>
    <cellStyle name="Calculation 33 6 2 2" xfId="13786"/>
    <cellStyle name="Calculation 33 6 2 2 2" xfId="25774"/>
    <cellStyle name="Calculation 33 6 2 2 2 2" xfId="46960"/>
    <cellStyle name="Calculation 33 6 2 2 3" xfId="36356"/>
    <cellStyle name="Calculation 33 6 2 3" xfId="20661"/>
    <cellStyle name="Calculation 33 6 2 3 2" xfId="41848"/>
    <cellStyle name="Calculation 33 6 2 4" xfId="31228"/>
    <cellStyle name="Calculation 33 6 2_Table 2A-1_EFT (Annual)" xfId="12539"/>
    <cellStyle name="Calculation 33 6 3" xfId="11130"/>
    <cellStyle name="Calculation 33 6 3 2" xfId="23228"/>
    <cellStyle name="Calculation 33 6 3 2 2" xfId="44414"/>
    <cellStyle name="Calculation 33 6 3 3" xfId="33810"/>
    <cellStyle name="Calculation 33 6 4" xfId="18115"/>
    <cellStyle name="Calculation 33 6 4 2" xfId="39302"/>
    <cellStyle name="Calculation 33 6 5" xfId="28485"/>
    <cellStyle name="Calculation 33 6_Table 2A-1_EFT (Annual)" xfId="6662"/>
    <cellStyle name="Calculation 33 7" xfId="3814"/>
    <cellStyle name="Calculation 33 7 2" xfId="12180"/>
    <cellStyle name="Calculation 33 7 2 2" xfId="24210"/>
    <cellStyle name="Calculation 33 7 2 2 2" xfId="45396"/>
    <cellStyle name="Calculation 33 7 2 3" xfId="34792"/>
    <cellStyle name="Calculation 33 7 3" xfId="19097"/>
    <cellStyle name="Calculation 33 7 3 2" xfId="40284"/>
    <cellStyle name="Calculation 33 7 4" xfId="29523"/>
    <cellStyle name="Calculation 33 7_Table 2A-1_EFT (Annual)" xfId="13553"/>
    <cellStyle name="Calculation 33 8" xfId="9499"/>
    <cellStyle name="Calculation 33 8 2" xfId="21664"/>
    <cellStyle name="Calculation 33 8 2 2" xfId="42850"/>
    <cellStyle name="Calculation 33 8 3" xfId="32246"/>
    <cellStyle name="Calculation 33 9" xfId="16551"/>
    <cellStyle name="Calculation 33 9 2" xfId="37738"/>
    <cellStyle name="Calculation 33_Table 2A-1_EFT (Annual)" xfId="2966"/>
    <cellStyle name="Calculation 34" xfId="233"/>
    <cellStyle name="Calculation 34 2" xfId="620"/>
    <cellStyle name="Calculation 34 2 2" xfId="1597"/>
    <cellStyle name="Calculation 34 2 2 2" xfId="2867"/>
    <cellStyle name="Calculation 34 2 2 2 2" xfId="6428"/>
    <cellStyle name="Calculation 34 2 2 2 2 2" xfId="14622"/>
    <cellStyle name="Calculation 34 2 2 2 2 2 2" xfId="26594"/>
    <cellStyle name="Calculation 34 2 2 2 2 2 2 2" xfId="47780"/>
    <cellStyle name="Calculation 34 2 2 2 2 2 3" xfId="37176"/>
    <cellStyle name="Calculation 34 2 2 2 2 3" xfId="21481"/>
    <cellStyle name="Calculation 34 2 2 2 2 3 2" xfId="42668"/>
    <cellStyle name="Calculation 34 2 2 2 2 4" xfId="32084"/>
    <cellStyle name="Calculation 34 2 2 2 2_Table 2A-1_EFT (Annual)" xfId="13484"/>
    <cellStyle name="Calculation 34 2 2 2 3" xfId="11964"/>
    <cellStyle name="Calculation 34 2 2 2 3 2" xfId="24048"/>
    <cellStyle name="Calculation 34 2 2 2 3 2 2" xfId="45234"/>
    <cellStyle name="Calculation 34 2 2 2 3 3" xfId="34630"/>
    <cellStyle name="Calculation 34 2 2 2 4" xfId="18935"/>
    <cellStyle name="Calculation 34 2 2 2 4 2" xfId="40122"/>
    <cellStyle name="Calculation 34 2 2 2 5" xfId="29341"/>
    <cellStyle name="Calculation 34 2 2 2_Table 2A-1_EFT (Annual)" xfId="6664"/>
    <cellStyle name="Calculation 34 2 2 3" xfId="5158"/>
    <cellStyle name="Calculation 34 2 2 3 2" xfId="13418"/>
    <cellStyle name="Calculation 34 2 2 3 2 2" xfId="25424"/>
    <cellStyle name="Calculation 34 2 2 3 2 2 2" xfId="46610"/>
    <cellStyle name="Calculation 34 2 2 3 2 3" xfId="36006"/>
    <cellStyle name="Calculation 34 2 2 3 3" xfId="20311"/>
    <cellStyle name="Calculation 34 2 2 3 3 2" xfId="41498"/>
    <cellStyle name="Calculation 34 2 2 3 4" xfId="30815"/>
    <cellStyle name="Calculation 34 2 2 3_Table 2A-1_EFT (Annual)" xfId="11992"/>
    <cellStyle name="Calculation 34 2 2 4" xfId="10762"/>
    <cellStyle name="Calculation 34 2 2 4 2" xfId="22878"/>
    <cellStyle name="Calculation 34 2 2 4 2 2" xfId="44064"/>
    <cellStyle name="Calculation 34 2 2 4 3" xfId="33460"/>
    <cellStyle name="Calculation 34 2 2 5" xfId="17765"/>
    <cellStyle name="Calculation 34 2 2 5 2" xfId="38952"/>
    <cellStyle name="Calculation 34 2 2 6" xfId="28072"/>
    <cellStyle name="Calculation 34 2 2_Table 2A-1_EFT (Annual)" xfId="6663"/>
    <cellStyle name="Calculation 34 2 3" xfId="1112"/>
    <cellStyle name="Calculation 34 2 3 2" xfId="4673"/>
    <cellStyle name="Calculation 34 2 3 2 2" xfId="12933"/>
    <cellStyle name="Calculation 34 2 3 2 2 2" xfId="24939"/>
    <cellStyle name="Calculation 34 2 3 2 2 2 2" xfId="46125"/>
    <cellStyle name="Calculation 34 2 3 2 2 3" xfId="35521"/>
    <cellStyle name="Calculation 34 2 3 2 3" xfId="19826"/>
    <cellStyle name="Calculation 34 2 3 2 3 2" xfId="41013"/>
    <cellStyle name="Calculation 34 2 3 2 4" xfId="30330"/>
    <cellStyle name="Calculation 34 2 3 2_Table 2A-1_EFT (Annual)" xfId="14149"/>
    <cellStyle name="Calculation 34 2 3 3" xfId="10277"/>
    <cellStyle name="Calculation 34 2 3 3 2" xfId="22393"/>
    <cellStyle name="Calculation 34 2 3 3 2 2" xfId="43579"/>
    <cellStyle name="Calculation 34 2 3 3 3" xfId="32975"/>
    <cellStyle name="Calculation 34 2 3 4" xfId="17280"/>
    <cellStyle name="Calculation 34 2 3 4 2" xfId="38467"/>
    <cellStyle name="Calculation 34 2 3 5" xfId="27587"/>
    <cellStyle name="Calculation 34 2 3_Table 2A-1_EFT (Annual)" xfId="6665"/>
    <cellStyle name="Calculation 34 2 4" xfId="2336"/>
    <cellStyle name="Calculation 34 2 4 2" xfId="5897"/>
    <cellStyle name="Calculation 34 2 4 2 2" xfId="14112"/>
    <cellStyle name="Calculation 34 2 4 2 2 2" xfId="26100"/>
    <cellStyle name="Calculation 34 2 4 2 2 2 2" xfId="47286"/>
    <cellStyle name="Calculation 34 2 4 2 2 3" xfId="36682"/>
    <cellStyle name="Calculation 34 2 4 2 3" xfId="20987"/>
    <cellStyle name="Calculation 34 2 4 2 3 2" xfId="42174"/>
    <cellStyle name="Calculation 34 2 4 2 4" xfId="31554"/>
    <cellStyle name="Calculation 34 2 4 2_Table 2A-1_EFT (Annual)" xfId="9547"/>
    <cellStyle name="Calculation 34 2 4 3" xfId="11456"/>
    <cellStyle name="Calculation 34 2 4 3 2" xfId="23554"/>
    <cellStyle name="Calculation 34 2 4 3 2 2" xfId="44740"/>
    <cellStyle name="Calculation 34 2 4 3 3" xfId="34136"/>
    <cellStyle name="Calculation 34 2 4 4" xfId="18441"/>
    <cellStyle name="Calculation 34 2 4 4 2" xfId="39628"/>
    <cellStyle name="Calculation 34 2 4 5" xfId="28811"/>
    <cellStyle name="Calculation 34 2 4_Table 2A-1_EFT (Annual)" xfId="6666"/>
    <cellStyle name="Calculation 34 2 5" xfId="4190"/>
    <cellStyle name="Calculation 34 2 5 2" xfId="12514"/>
    <cellStyle name="Calculation 34 2 5 2 2" xfId="24536"/>
    <cellStyle name="Calculation 34 2 5 2 2 2" xfId="45722"/>
    <cellStyle name="Calculation 34 2 5 2 3" xfId="35118"/>
    <cellStyle name="Calculation 34 2 5 3" xfId="19423"/>
    <cellStyle name="Calculation 34 2 5 3 2" xfId="40610"/>
    <cellStyle name="Calculation 34 2 5 4" xfId="29878"/>
    <cellStyle name="Calculation 34 2 5_Table 2A-1_EFT (Annual)" xfId="12182"/>
    <cellStyle name="Calculation 34 2 6" xfId="9853"/>
    <cellStyle name="Calculation 34 2 6 2" xfId="21990"/>
    <cellStyle name="Calculation 34 2 6 2 2" xfId="43176"/>
    <cellStyle name="Calculation 34 2 6 3" xfId="32572"/>
    <cellStyle name="Calculation 34 2 7" xfId="16877"/>
    <cellStyle name="Calculation 34 2 7 2" xfId="38064"/>
    <cellStyle name="Calculation 34 2 8" xfId="27135"/>
    <cellStyle name="Calculation 34 2_Table 2A-1_EFT (Annual)" xfId="2970"/>
    <cellStyle name="Calculation 34 3" xfId="1275"/>
    <cellStyle name="Calculation 34 3 2" xfId="2545"/>
    <cellStyle name="Calculation 34 3 2 2" xfId="6106"/>
    <cellStyle name="Calculation 34 3 2 2 2" xfId="14300"/>
    <cellStyle name="Calculation 34 3 2 2 2 2" xfId="26272"/>
    <cellStyle name="Calculation 34 3 2 2 2 2 2" xfId="47458"/>
    <cellStyle name="Calculation 34 3 2 2 2 3" xfId="36854"/>
    <cellStyle name="Calculation 34 3 2 2 3" xfId="21159"/>
    <cellStyle name="Calculation 34 3 2 2 3 2" xfId="42346"/>
    <cellStyle name="Calculation 34 3 2 2 4" xfId="31762"/>
    <cellStyle name="Calculation 34 3 2 2_Table 2A-1_EFT (Annual)" xfId="11990"/>
    <cellStyle name="Calculation 34 3 2 3" xfId="11642"/>
    <cellStyle name="Calculation 34 3 2 3 2" xfId="23726"/>
    <cellStyle name="Calculation 34 3 2 3 2 2" xfId="44912"/>
    <cellStyle name="Calculation 34 3 2 3 3" xfId="34308"/>
    <cellStyle name="Calculation 34 3 2 4" xfId="18613"/>
    <cellStyle name="Calculation 34 3 2 4 2" xfId="39800"/>
    <cellStyle name="Calculation 34 3 2 5" xfId="29019"/>
    <cellStyle name="Calculation 34 3 2_Table 2A-1_EFT (Annual)" xfId="6668"/>
    <cellStyle name="Calculation 34 3 3" xfId="4836"/>
    <cellStyle name="Calculation 34 3 3 2" xfId="13096"/>
    <cellStyle name="Calculation 34 3 3 2 2" xfId="25102"/>
    <cellStyle name="Calculation 34 3 3 2 2 2" xfId="46288"/>
    <cellStyle name="Calculation 34 3 3 2 3" xfId="35684"/>
    <cellStyle name="Calculation 34 3 3 3" xfId="19989"/>
    <cellStyle name="Calculation 34 3 3 3 2" xfId="41176"/>
    <cellStyle name="Calculation 34 3 3 4" xfId="30493"/>
    <cellStyle name="Calculation 34 3 3_Table 2A-1_EFT (Annual)" xfId="11991"/>
    <cellStyle name="Calculation 34 3 4" xfId="10440"/>
    <cellStyle name="Calculation 34 3 4 2" xfId="22556"/>
    <cellStyle name="Calculation 34 3 4 2 2" xfId="43742"/>
    <cellStyle name="Calculation 34 3 4 3" xfId="33138"/>
    <cellStyle name="Calculation 34 3 5" xfId="17443"/>
    <cellStyle name="Calculation 34 3 5 2" xfId="38630"/>
    <cellStyle name="Calculation 34 3 6" xfId="27750"/>
    <cellStyle name="Calculation 34 3_Table 2A-1_EFT (Annual)" xfId="6667"/>
    <cellStyle name="Calculation 34 4" xfId="827"/>
    <cellStyle name="Calculation 34 4 2" xfId="4388"/>
    <cellStyle name="Calculation 34 4 2 2" xfId="12662"/>
    <cellStyle name="Calculation 34 4 2 2 2" xfId="24679"/>
    <cellStyle name="Calculation 34 4 2 2 2 2" xfId="45865"/>
    <cellStyle name="Calculation 34 4 2 2 3" xfId="35261"/>
    <cellStyle name="Calculation 34 4 2 3" xfId="19566"/>
    <cellStyle name="Calculation 34 4 2 3 2" xfId="40753"/>
    <cellStyle name="Calculation 34 4 2 4" xfId="30045"/>
    <cellStyle name="Calculation 34 4 2_Table 2A-1_EFT (Annual)" xfId="10009"/>
    <cellStyle name="Calculation 34 4 3" xfId="10011"/>
    <cellStyle name="Calculation 34 4 3 2" xfId="22133"/>
    <cellStyle name="Calculation 34 4 3 2 2" xfId="43319"/>
    <cellStyle name="Calculation 34 4 3 3" xfId="32715"/>
    <cellStyle name="Calculation 34 4 4" xfId="17020"/>
    <cellStyle name="Calculation 34 4 4 2" xfId="38207"/>
    <cellStyle name="Calculation 34 4 5" xfId="27302"/>
    <cellStyle name="Calculation 34 4_Table 2A-1_EFT (Annual)" xfId="6669"/>
    <cellStyle name="Calculation 34 5" xfId="2014"/>
    <cellStyle name="Calculation 34 5 2" xfId="5575"/>
    <cellStyle name="Calculation 34 5 2 2" xfId="13790"/>
    <cellStyle name="Calculation 34 5 2 2 2" xfId="25778"/>
    <cellStyle name="Calculation 34 5 2 2 2 2" xfId="46964"/>
    <cellStyle name="Calculation 34 5 2 2 3" xfId="36360"/>
    <cellStyle name="Calculation 34 5 2 3" xfId="20665"/>
    <cellStyle name="Calculation 34 5 2 3 2" xfId="41852"/>
    <cellStyle name="Calculation 34 5 2 4" xfId="31232"/>
    <cellStyle name="Calculation 34 5 2_Table 2A-1_EFT (Annual)" xfId="11989"/>
    <cellStyle name="Calculation 34 5 3" xfId="11134"/>
    <cellStyle name="Calculation 34 5 3 2" xfId="23232"/>
    <cellStyle name="Calculation 34 5 3 2 2" xfId="44418"/>
    <cellStyle name="Calculation 34 5 3 3" xfId="33814"/>
    <cellStyle name="Calculation 34 5 4" xfId="18119"/>
    <cellStyle name="Calculation 34 5 4 2" xfId="39306"/>
    <cellStyle name="Calculation 34 5 5" xfId="28489"/>
    <cellStyle name="Calculation 34 5_Table 2A-1_EFT (Annual)" xfId="6670"/>
    <cellStyle name="Calculation 34 6" xfId="3822"/>
    <cellStyle name="Calculation 34 6 2" xfId="12185"/>
    <cellStyle name="Calculation 34 6 2 2" xfId="24214"/>
    <cellStyle name="Calculation 34 6 2 2 2" xfId="45400"/>
    <cellStyle name="Calculation 34 6 2 3" xfId="34796"/>
    <cellStyle name="Calculation 34 6 3" xfId="19101"/>
    <cellStyle name="Calculation 34 6 3 2" xfId="40288"/>
    <cellStyle name="Calculation 34 6 4" xfId="29531"/>
    <cellStyle name="Calculation 34 6_Table 2A-1_EFT (Annual)" xfId="10858"/>
    <cellStyle name="Calculation 34 7" xfId="9504"/>
    <cellStyle name="Calculation 34 7 2" xfId="21668"/>
    <cellStyle name="Calculation 34 7 2 2" xfId="42854"/>
    <cellStyle name="Calculation 34 7 3" xfId="32250"/>
    <cellStyle name="Calculation 34 8" xfId="16555"/>
    <cellStyle name="Calculation 34 8 2" xfId="37742"/>
    <cellStyle name="Calculation 34 9" xfId="26788"/>
    <cellStyle name="Calculation 34_Table 2A-1_EFT (Annual)" xfId="2969"/>
    <cellStyle name="Calculation 35" xfId="279"/>
    <cellStyle name="Calculation 35 2" xfId="1294"/>
    <cellStyle name="Calculation 35 2 2" xfId="2564"/>
    <cellStyle name="Calculation 35 2 2 2" xfId="6125"/>
    <cellStyle name="Calculation 35 2 2 2 2" xfId="14319"/>
    <cellStyle name="Calculation 35 2 2 2 2 2" xfId="26291"/>
    <cellStyle name="Calculation 35 2 2 2 2 2 2" xfId="47477"/>
    <cellStyle name="Calculation 35 2 2 2 2 3" xfId="36873"/>
    <cellStyle name="Calculation 35 2 2 2 3" xfId="21178"/>
    <cellStyle name="Calculation 35 2 2 2 3 2" xfId="42365"/>
    <cellStyle name="Calculation 35 2 2 2 4" xfId="31781"/>
    <cellStyle name="Calculation 35 2 2 2_Table 2A-1_EFT (Annual)" xfId="11497"/>
    <cellStyle name="Calculation 35 2 2 3" xfId="11661"/>
    <cellStyle name="Calculation 35 2 2 3 2" xfId="23745"/>
    <cellStyle name="Calculation 35 2 2 3 2 2" xfId="44931"/>
    <cellStyle name="Calculation 35 2 2 3 3" xfId="34327"/>
    <cellStyle name="Calculation 35 2 2 4" xfId="18632"/>
    <cellStyle name="Calculation 35 2 2 4 2" xfId="39819"/>
    <cellStyle name="Calculation 35 2 2 5" xfId="29038"/>
    <cellStyle name="Calculation 35 2 2_Table 2A-1_EFT (Annual)" xfId="6672"/>
    <cellStyle name="Calculation 35 2 3" xfId="4855"/>
    <cellStyle name="Calculation 35 2 3 2" xfId="13115"/>
    <cellStyle name="Calculation 35 2 3 2 2" xfId="25121"/>
    <cellStyle name="Calculation 35 2 3 2 2 2" xfId="46307"/>
    <cellStyle name="Calculation 35 2 3 2 3" xfId="35703"/>
    <cellStyle name="Calculation 35 2 3 3" xfId="20008"/>
    <cellStyle name="Calculation 35 2 3 3 2" xfId="41195"/>
    <cellStyle name="Calculation 35 2 3 4" xfId="30512"/>
    <cellStyle name="Calculation 35 2 3_Table 2A-1_EFT (Annual)" xfId="9689"/>
    <cellStyle name="Calculation 35 2 4" xfId="10459"/>
    <cellStyle name="Calculation 35 2 4 2" xfId="22575"/>
    <cellStyle name="Calculation 35 2 4 2 2" xfId="43761"/>
    <cellStyle name="Calculation 35 2 4 3" xfId="33157"/>
    <cellStyle name="Calculation 35 2 5" xfId="17462"/>
    <cellStyle name="Calculation 35 2 5 2" xfId="38649"/>
    <cellStyle name="Calculation 35 2 6" xfId="27769"/>
    <cellStyle name="Calculation 35 2_Table 2A-1_EFT (Annual)" xfId="6671"/>
    <cellStyle name="Calculation 35 3" xfId="844"/>
    <cellStyle name="Calculation 35 3 2" xfId="4405"/>
    <cellStyle name="Calculation 35 3 2 2" xfId="12678"/>
    <cellStyle name="Calculation 35 3 2 2 2" xfId="24695"/>
    <cellStyle name="Calculation 35 3 2 2 2 2" xfId="45881"/>
    <cellStyle name="Calculation 35 3 2 2 3" xfId="35277"/>
    <cellStyle name="Calculation 35 3 2 3" xfId="19582"/>
    <cellStyle name="Calculation 35 3 2 3 2" xfId="40769"/>
    <cellStyle name="Calculation 35 3 2 4" xfId="30062"/>
    <cellStyle name="Calculation 35 3 2_Table 2A-1_EFT (Annual)" xfId="9332"/>
    <cellStyle name="Calculation 35 3 3" xfId="10027"/>
    <cellStyle name="Calculation 35 3 3 2" xfId="22149"/>
    <cellStyle name="Calculation 35 3 3 2 2" xfId="43335"/>
    <cellStyle name="Calculation 35 3 3 3" xfId="32731"/>
    <cellStyle name="Calculation 35 3 4" xfId="17036"/>
    <cellStyle name="Calculation 35 3 4 2" xfId="38223"/>
    <cellStyle name="Calculation 35 3 5" xfId="27319"/>
    <cellStyle name="Calculation 35 3_Table 2A-1_EFT (Annual)" xfId="6673"/>
    <cellStyle name="Calculation 35 4" xfId="2033"/>
    <cellStyle name="Calculation 35 4 2" xfId="5594"/>
    <cellStyle name="Calculation 35 4 2 2" xfId="13809"/>
    <cellStyle name="Calculation 35 4 2 2 2" xfId="25797"/>
    <cellStyle name="Calculation 35 4 2 2 2 2" xfId="46983"/>
    <cellStyle name="Calculation 35 4 2 2 3" xfId="36379"/>
    <cellStyle name="Calculation 35 4 2 3" xfId="20684"/>
    <cellStyle name="Calculation 35 4 2 3 2" xfId="41871"/>
    <cellStyle name="Calculation 35 4 2 4" xfId="31251"/>
    <cellStyle name="Calculation 35 4 2_Table 2A-1_EFT (Annual)" xfId="9348"/>
    <cellStyle name="Calculation 35 4 3" xfId="11153"/>
    <cellStyle name="Calculation 35 4 3 2" xfId="23251"/>
    <cellStyle name="Calculation 35 4 3 2 2" xfId="44437"/>
    <cellStyle name="Calculation 35 4 3 3" xfId="33833"/>
    <cellStyle name="Calculation 35 4 4" xfId="18138"/>
    <cellStyle name="Calculation 35 4 4 2" xfId="39325"/>
    <cellStyle name="Calculation 35 4 5" xfId="28508"/>
    <cellStyle name="Calculation 35 4_Table 2A-1_EFT (Annual)" xfId="6674"/>
    <cellStyle name="Calculation 35 5" xfId="3856"/>
    <cellStyle name="Calculation 35 5 2" xfId="12204"/>
    <cellStyle name="Calculation 35 5 2 2" xfId="24233"/>
    <cellStyle name="Calculation 35 5 2 2 2" xfId="45419"/>
    <cellStyle name="Calculation 35 5 2 3" xfId="34815"/>
    <cellStyle name="Calculation 35 5 3" xfId="19120"/>
    <cellStyle name="Calculation 35 5 3 2" xfId="40307"/>
    <cellStyle name="Calculation 35 5 4" xfId="29551"/>
    <cellStyle name="Calculation 35 5_Table 2A-1_EFT (Annual)" xfId="9540"/>
    <cellStyle name="Calculation 35 6" xfId="9533"/>
    <cellStyle name="Calculation 35 6 2" xfId="21687"/>
    <cellStyle name="Calculation 35 6 2 2" xfId="42873"/>
    <cellStyle name="Calculation 35 6 3" xfId="32269"/>
    <cellStyle name="Calculation 35 7" xfId="16574"/>
    <cellStyle name="Calculation 35 7 2" xfId="37761"/>
    <cellStyle name="Calculation 35 8" xfId="26808"/>
    <cellStyle name="Calculation 35_Table 2A-1_EFT (Annual)" xfId="2971"/>
    <cellStyle name="Calculation 36" xfId="643"/>
    <cellStyle name="Calculation 36 2" xfId="1620"/>
    <cellStyle name="Calculation 36 2 2" xfId="2890"/>
    <cellStyle name="Calculation 36 2 2 2" xfId="6451"/>
    <cellStyle name="Calculation 36 2 2 2 2" xfId="14645"/>
    <cellStyle name="Calculation 36 2 2 2 2 2" xfId="26617"/>
    <cellStyle name="Calculation 36 2 2 2 2 2 2" xfId="47803"/>
    <cellStyle name="Calculation 36 2 2 2 2 3" xfId="37199"/>
    <cellStyle name="Calculation 36 2 2 2 3" xfId="21504"/>
    <cellStyle name="Calculation 36 2 2 2 3 2" xfId="42691"/>
    <cellStyle name="Calculation 36 2 2 2 4" xfId="32107"/>
    <cellStyle name="Calculation 36 2 2 2_Table 2A-1_EFT (Annual)" xfId="9347"/>
    <cellStyle name="Calculation 36 2 2 3" xfId="11987"/>
    <cellStyle name="Calculation 36 2 2 3 2" xfId="24071"/>
    <cellStyle name="Calculation 36 2 2 3 2 2" xfId="45257"/>
    <cellStyle name="Calculation 36 2 2 3 3" xfId="34653"/>
    <cellStyle name="Calculation 36 2 2 4" xfId="18958"/>
    <cellStyle name="Calculation 36 2 2 4 2" xfId="40145"/>
    <cellStyle name="Calculation 36 2 2 5" xfId="29364"/>
    <cellStyle name="Calculation 36 2 2_Table 2A-1_EFT (Annual)" xfId="6676"/>
    <cellStyle name="Calculation 36 2 3" xfId="5181"/>
    <cellStyle name="Calculation 36 2 3 2" xfId="13441"/>
    <cellStyle name="Calculation 36 2 3 2 2" xfId="25447"/>
    <cellStyle name="Calculation 36 2 3 2 2 2" xfId="46633"/>
    <cellStyle name="Calculation 36 2 3 2 3" xfId="36029"/>
    <cellStyle name="Calculation 36 2 3 3" xfId="20334"/>
    <cellStyle name="Calculation 36 2 3 3 2" xfId="41521"/>
    <cellStyle name="Calculation 36 2 3 4" xfId="30838"/>
    <cellStyle name="Calculation 36 2 3_Table 2A-1_EFT (Annual)" xfId="9538"/>
    <cellStyle name="Calculation 36 2 4" xfId="10785"/>
    <cellStyle name="Calculation 36 2 4 2" xfId="22901"/>
    <cellStyle name="Calculation 36 2 4 2 2" xfId="44087"/>
    <cellStyle name="Calculation 36 2 4 3" xfId="33483"/>
    <cellStyle name="Calculation 36 2 5" xfId="17788"/>
    <cellStyle name="Calculation 36 2 5 2" xfId="38975"/>
    <cellStyle name="Calculation 36 2 6" xfId="28095"/>
    <cellStyle name="Calculation 36 2_Table 2A-1_EFT (Annual)" xfId="6675"/>
    <cellStyle name="Calculation 36 3" xfId="1132"/>
    <cellStyle name="Calculation 36 3 2" xfId="4693"/>
    <cellStyle name="Calculation 36 3 2 2" xfId="12953"/>
    <cellStyle name="Calculation 36 3 2 2 2" xfId="24959"/>
    <cellStyle name="Calculation 36 3 2 2 2 2" xfId="46145"/>
    <cellStyle name="Calculation 36 3 2 2 3" xfId="35541"/>
    <cellStyle name="Calculation 36 3 2 3" xfId="19846"/>
    <cellStyle name="Calculation 36 3 2 3 2" xfId="41033"/>
    <cellStyle name="Calculation 36 3 2 4" xfId="30350"/>
    <cellStyle name="Calculation 36 3 2_Table 2A-1_EFT (Annual)" xfId="9537"/>
    <cellStyle name="Calculation 36 3 3" xfId="10297"/>
    <cellStyle name="Calculation 36 3 3 2" xfId="22413"/>
    <cellStyle name="Calculation 36 3 3 2 2" xfId="43599"/>
    <cellStyle name="Calculation 36 3 3 3" xfId="32995"/>
    <cellStyle name="Calculation 36 3 4" xfId="17300"/>
    <cellStyle name="Calculation 36 3 4 2" xfId="38487"/>
    <cellStyle name="Calculation 36 3 5" xfId="27607"/>
    <cellStyle name="Calculation 36 3_Table 2A-1_EFT (Annual)" xfId="6677"/>
    <cellStyle name="Calculation 36 4" xfId="2359"/>
    <cellStyle name="Calculation 36 4 2" xfId="5920"/>
    <cellStyle name="Calculation 36 4 2 2" xfId="14135"/>
    <cellStyle name="Calculation 36 4 2 2 2" xfId="26123"/>
    <cellStyle name="Calculation 36 4 2 2 2 2" xfId="47309"/>
    <cellStyle name="Calculation 36 4 2 2 3" xfId="36705"/>
    <cellStyle name="Calculation 36 4 2 3" xfId="21010"/>
    <cellStyle name="Calculation 36 4 2 3 2" xfId="42197"/>
    <cellStyle name="Calculation 36 4 2 4" xfId="31577"/>
    <cellStyle name="Calculation 36 4 2_Table 2A-1_EFT (Annual)" xfId="9536"/>
    <cellStyle name="Calculation 36 4 3" xfId="11479"/>
    <cellStyle name="Calculation 36 4 3 2" xfId="23577"/>
    <cellStyle name="Calculation 36 4 3 2 2" xfId="44763"/>
    <cellStyle name="Calculation 36 4 3 3" xfId="34159"/>
    <cellStyle name="Calculation 36 4 4" xfId="18464"/>
    <cellStyle name="Calculation 36 4 4 2" xfId="39651"/>
    <cellStyle name="Calculation 36 4 5" xfId="28834"/>
    <cellStyle name="Calculation 36 4_Table 2A-1_EFT (Annual)" xfId="6678"/>
    <cellStyle name="Calculation 36 5" xfId="4213"/>
    <cellStyle name="Calculation 36 5 2" xfId="12537"/>
    <cellStyle name="Calculation 36 5 2 2" xfId="24559"/>
    <cellStyle name="Calculation 36 5 2 2 2" xfId="45745"/>
    <cellStyle name="Calculation 36 5 2 3" xfId="35141"/>
    <cellStyle name="Calculation 36 5 3" xfId="19446"/>
    <cellStyle name="Calculation 36 5 3 2" xfId="40633"/>
    <cellStyle name="Calculation 36 5 4" xfId="29901"/>
    <cellStyle name="Calculation 36 5_Table 2A-1_EFT (Annual)" xfId="9888"/>
    <cellStyle name="Calculation 36 6" xfId="9876"/>
    <cellStyle name="Calculation 36 6 2" xfId="22013"/>
    <cellStyle name="Calculation 36 6 2 2" xfId="43199"/>
    <cellStyle name="Calculation 36 6 3" xfId="32595"/>
    <cellStyle name="Calculation 36 7" xfId="16900"/>
    <cellStyle name="Calculation 36 7 2" xfId="38087"/>
    <cellStyle name="Calculation 36 8" xfId="27158"/>
    <cellStyle name="Calculation 36_Table 2A-1_EFT (Annual)" xfId="2972"/>
    <cellStyle name="Calculation 37" xfId="683"/>
    <cellStyle name="Calculation 37 2" xfId="2361"/>
    <cellStyle name="Calculation 37 2 2" xfId="5922"/>
    <cellStyle name="Calculation 37 2 2 2" xfId="14136"/>
    <cellStyle name="Calculation 37 2 2 2 2" xfId="26124"/>
    <cellStyle name="Calculation 37 2 2 2 2 2" xfId="47310"/>
    <cellStyle name="Calculation 37 2 2 2 3" xfId="36706"/>
    <cellStyle name="Calculation 37 2 2 3" xfId="21011"/>
    <cellStyle name="Calculation 37 2 2 3 2" xfId="42198"/>
    <cellStyle name="Calculation 37 2 2 4" xfId="31578"/>
    <cellStyle name="Calculation 37 2 2_Table 2A-1_EFT (Annual)" xfId="9535"/>
    <cellStyle name="Calculation 37 2 3" xfId="11481"/>
    <cellStyle name="Calculation 37 2 3 2" xfId="23578"/>
    <cellStyle name="Calculation 37 2 3 2 2" xfId="44764"/>
    <cellStyle name="Calculation 37 2 3 3" xfId="34160"/>
    <cellStyle name="Calculation 37 2 4" xfId="18465"/>
    <cellStyle name="Calculation 37 2 4 2" xfId="39652"/>
    <cellStyle name="Calculation 37 2 5" xfId="28835"/>
    <cellStyle name="Calculation 37 2_Table 2A-1_EFT (Annual)" xfId="6680"/>
    <cellStyle name="Calculation 37 3" xfId="4249"/>
    <cellStyle name="Calculation 37 3 2" xfId="12542"/>
    <cellStyle name="Calculation 37 3 2 2" xfId="24560"/>
    <cellStyle name="Calculation 37 3 2 2 2" xfId="45746"/>
    <cellStyle name="Calculation 37 3 2 3" xfId="35142"/>
    <cellStyle name="Calculation 37 3 3" xfId="19447"/>
    <cellStyle name="Calculation 37 3 3 2" xfId="40634"/>
    <cellStyle name="Calculation 37 3 4" xfId="29915"/>
    <cellStyle name="Calculation 37 3_Table 2A-1_EFT (Annual)" xfId="9887"/>
    <cellStyle name="Calculation 37 4" xfId="9885"/>
    <cellStyle name="Calculation 37 4 2" xfId="22014"/>
    <cellStyle name="Calculation 37 4 2 2" xfId="43200"/>
    <cellStyle name="Calculation 37 4 3" xfId="32596"/>
    <cellStyle name="Calculation 37 5" xfId="16901"/>
    <cellStyle name="Calculation 37 5 2" xfId="38088"/>
    <cellStyle name="Calculation 37 6" xfId="27172"/>
    <cellStyle name="Calculation 37_Table 2A-1_EFT (Annual)" xfId="6679"/>
    <cellStyle name="Calculation 38" xfId="15997"/>
    <cellStyle name="Calculation 38 2" xfId="37201"/>
    <cellStyle name="Calculation 39" xfId="47805"/>
    <cellStyle name="Calculation 4" xfId="121"/>
    <cellStyle name="Calculation 4 10" xfId="21505"/>
    <cellStyle name="Calculation 4 10 2" xfId="42692"/>
    <cellStyle name="Calculation 4 11" xfId="26676"/>
    <cellStyle name="Calculation 4 2" xfId="514"/>
    <cellStyle name="Calculation 4 2 2" xfId="1491"/>
    <cellStyle name="Calculation 4 2 2 2" xfId="2761"/>
    <cellStyle name="Calculation 4 2 2 2 2" xfId="6322"/>
    <cellStyle name="Calculation 4 2 2 2 2 2" xfId="14516"/>
    <cellStyle name="Calculation 4 2 2 2 2 2 2" xfId="26488"/>
    <cellStyle name="Calculation 4 2 2 2 2 2 2 2" xfId="47674"/>
    <cellStyle name="Calculation 4 2 2 2 2 2 3" xfId="37070"/>
    <cellStyle name="Calculation 4 2 2 2 2 3" xfId="21375"/>
    <cellStyle name="Calculation 4 2 2 2 2 3 2" xfId="42562"/>
    <cellStyle name="Calculation 4 2 2 2 2 4" xfId="31978"/>
    <cellStyle name="Calculation 4 2 2 2 2_Table 2A-1_EFT (Annual)" xfId="9346"/>
    <cellStyle name="Calculation 4 2 2 2 3" xfId="11858"/>
    <cellStyle name="Calculation 4 2 2 2 3 2" xfId="23942"/>
    <cellStyle name="Calculation 4 2 2 2 3 2 2" xfId="45128"/>
    <cellStyle name="Calculation 4 2 2 2 3 3" xfId="34524"/>
    <cellStyle name="Calculation 4 2 2 2 4" xfId="18829"/>
    <cellStyle name="Calculation 4 2 2 2 4 2" xfId="40016"/>
    <cellStyle name="Calculation 4 2 2 2 5" xfId="29235"/>
    <cellStyle name="Calculation 4 2 2 2_Table 2A-1_EFT (Annual)" xfId="6682"/>
    <cellStyle name="Calculation 4 2 2 3" xfId="5052"/>
    <cellStyle name="Calculation 4 2 2 3 2" xfId="13312"/>
    <cellStyle name="Calculation 4 2 2 3 2 2" xfId="25318"/>
    <cellStyle name="Calculation 4 2 2 3 2 2 2" xfId="46504"/>
    <cellStyle name="Calculation 4 2 2 3 2 3" xfId="35900"/>
    <cellStyle name="Calculation 4 2 2 3 3" xfId="20205"/>
    <cellStyle name="Calculation 4 2 2 3 3 2" xfId="41392"/>
    <cellStyle name="Calculation 4 2 2 3 4" xfId="30709"/>
    <cellStyle name="Calculation 4 2 2 3_Table 2A-1_EFT (Annual)" xfId="9534"/>
    <cellStyle name="Calculation 4 2 2 4" xfId="10656"/>
    <cellStyle name="Calculation 4 2 2 4 2" xfId="22772"/>
    <cellStyle name="Calculation 4 2 2 4 2 2" xfId="43958"/>
    <cellStyle name="Calculation 4 2 2 4 3" xfId="33354"/>
    <cellStyle name="Calculation 4 2 2 5" xfId="17659"/>
    <cellStyle name="Calculation 4 2 2 5 2" xfId="38846"/>
    <cellStyle name="Calculation 4 2 2 6" xfId="27966"/>
    <cellStyle name="Calculation 4 2 2_Table 2A-1_EFT (Annual)" xfId="6681"/>
    <cellStyle name="Calculation 4 2 3" xfId="1025"/>
    <cellStyle name="Calculation 4 2 3 2" xfId="4586"/>
    <cellStyle name="Calculation 4 2 3 2 2" xfId="12846"/>
    <cellStyle name="Calculation 4 2 3 2 2 2" xfId="24852"/>
    <cellStyle name="Calculation 4 2 3 2 2 2 2" xfId="46038"/>
    <cellStyle name="Calculation 4 2 3 2 2 3" xfId="35434"/>
    <cellStyle name="Calculation 4 2 3 2 3" xfId="19739"/>
    <cellStyle name="Calculation 4 2 3 2 3 2" xfId="40926"/>
    <cellStyle name="Calculation 4 2 3 2 4" xfId="30243"/>
    <cellStyle name="Calculation 4 2 3 2_Table 2A-1_EFT (Annual)" xfId="10790"/>
    <cellStyle name="Calculation 4 2 3 3" xfId="10190"/>
    <cellStyle name="Calculation 4 2 3 3 2" xfId="22306"/>
    <cellStyle name="Calculation 4 2 3 3 2 2" xfId="43492"/>
    <cellStyle name="Calculation 4 2 3 3 3" xfId="32888"/>
    <cellStyle name="Calculation 4 2 3 4" xfId="17193"/>
    <cellStyle name="Calculation 4 2 3 4 2" xfId="38380"/>
    <cellStyle name="Calculation 4 2 3 5" xfId="27500"/>
    <cellStyle name="Calculation 4 2 3_Table 2A-1_EFT (Annual)" xfId="6683"/>
    <cellStyle name="Calculation 4 2 4" xfId="2230"/>
    <cellStyle name="Calculation 4 2 4 2" xfId="5791"/>
    <cellStyle name="Calculation 4 2 4 2 2" xfId="14006"/>
    <cellStyle name="Calculation 4 2 4 2 2 2" xfId="25994"/>
    <cellStyle name="Calculation 4 2 4 2 2 2 2" xfId="47180"/>
    <cellStyle name="Calculation 4 2 4 2 2 3" xfId="36576"/>
    <cellStyle name="Calculation 4 2 4 2 3" xfId="20881"/>
    <cellStyle name="Calculation 4 2 4 2 3 2" xfId="42068"/>
    <cellStyle name="Calculation 4 2 4 2 4" xfId="31448"/>
    <cellStyle name="Calculation 4 2 4 2_Table 2A-1_EFT (Annual)" xfId="10895"/>
    <cellStyle name="Calculation 4 2 4 3" xfId="11350"/>
    <cellStyle name="Calculation 4 2 4 3 2" xfId="23448"/>
    <cellStyle name="Calculation 4 2 4 3 2 2" xfId="44634"/>
    <cellStyle name="Calculation 4 2 4 3 3" xfId="34030"/>
    <cellStyle name="Calculation 4 2 4 4" xfId="18335"/>
    <cellStyle name="Calculation 4 2 4 4 2" xfId="39522"/>
    <cellStyle name="Calculation 4 2 4 5" xfId="28705"/>
    <cellStyle name="Calculation 4 2 4_Table 2A-1_EFT (Annual)" xfId="6684"/>
    <cellStyle name="Calculation 4 2 5" xfId="4084"/>
    <cellStyle name="Calculation 4 2 5 2" xfId="12408"/>
    <cellStyle name="Calculation 4 2 5 2 2" xfId="24430"/>
    <cellStyle name="Calculation 4 2 5 2 2 2" xfId="45616"/>
    <cellStyle name="Calculation 4 2 5 2 3" xfId="35012"/>
    <cellStyle name="Calculation 4 2 5 3" xfId="19317"/>
    <cellStyle name="Calculation 4 2 5 3 2" xfId="40504"/>
    <cellStyle name="Calculation 4 2 5 4" xfId="29772"/>
    <cellStyle name="Calculation 4 2 5_Table 2A-1_EFT (Annual)" xfId="12211"/>
    <cellStyle name="Calculation 4 2 6" xfId="9747"/>
    <cellStyle name="Calculation 4 2 6 2" xfId="21884"/>
    <cellStyle name="Calculation 4 2 6 2 2" xfId="43070"/>
    <cellStyle name="Calculation 4 2 6 3" xfId="32466"/>
    <cellStyle name="Calculation 4 2 7" xfId="16771"/>
    <cellStyle name="Calculation 4 2 7 2" xfId="37958"/>
    <cellStyle name="Calculation 4 2 8" xfId="27029"/>
    <cellStyle name="Calculation 4 2_Table 2A-1_EFT (Annual)" xfId="2974"/>
    <cellStyle name="Calculation 4 3" xfId="352"/>
    <cellStyle name="Calculation 4 3 2" xfId="1335"/>
    <cellStyle name="Calculation 4 3 2 2" xfId="2605"/>
    <cellStyle name="Calculation 4 3 2 2 2" xfId="6166"/>
    <cellStyle name="Calculation 4 3 2 2 2 2" xfId="14360"/>
    <cellStyle name="Calculation 4 3 2 2 2 2 2" xfId="26332"/>
    <cellStyle name="Calculation 4 3 2 2 2 2 2 2" xfId="47518"/>
    <cellStyle name="Calculation 4 3 2 2 2 2 3" xfId="36914"/>
    <cellStyle name="Calculation 4 3 2 2 2 3" xfId="21219"/>
    <cellStyle name="Calculation 4 3 2 2 2 3 2" xfId="42406"/>
    <cellStyle name="Calculation 4 3 2 2 2 4" xfId="31822"/>
    <cellStyle name="Calculation 4 3 2 2 2_Table 2A-1_EFT (Annual)" xfId="11494"/>
    <cellStyle name="Calculation 4 3 2 2 3" xfId="11702"/>
    <cellStyle name="Calculation 4 3 2 2 3 2" xfId="23786"/>
    <cellStyle name="Calculation 4 3 2 2 3 2 2" xfId="44972"/>
    <cellStyle name="Calculation 4 3 2 2 3 3" xfId="34368"/>
    <cellStyle name="Calculation 4 3 2 2 4" xfId="18673"/>
    <cellStyle name="Calculation 4 3 2 2 4 2" xfId="39860"/>
    <cellStyle name="Calculation 4 3 2 2 5" xfId="29079"/>
    <cellStyle name="Calculation 4 3 2 2_Table 2A-1_EFT (Annual)" xfId="6686"/>
    <cellStyle name="Calculation 4 3 2 3" xfId="4896"/>
    <cellStyle name="Calculation 4 3 2 3 2" xfId="13156"/>
    <cellStyle name="Calculation 4 3 2 3 2 2" xfId="25162"/>
    <cellStyle name="Calculation 4 3 2 3 2 2 2" xfId="46348"/>
    <cellStyle name="Calculation 4 3 2 3 2 3" xfId="35744"/>
    <cellStyle name="Calculation 4 3 2 3 3" xfId="20049"/>
    <cellStyle name="Calculation 4 3 2 3 3 2" xfId="41236"/>
    <cellStyle name="Calculation 4 3 2 3 4" xfId="30553"/>
    <cellStyle name="Calculation 4 3 2 3_Table 2A-1_EFT (Annual)" xfId="9546"/>
    <cellStyle name="Calculation 4 3 2 4" xfId="10500"/>
    <cellStyle name="Calculation 4 3 2 4 2" xfId="22616"/>
    <cellStyle name="Calculation 4 3 2 4 2 2" xfId="43802"/>
    <cellStyle name="Calculation 4 3 2 4 3" xfId="33198"/>
    <cellStyle name="Calculation 4 3 2 5" xfId="17503"/>
    <cellStyle name="Calculation 4 3 2 5 2" xfId="38690"/>
    <cellStyle name="Calculation 4 3 2 6" xfId="27810"/>
    <cellStyle name="Calculation 4 3 2_Table 2A-1_EFT (Annual)" xfId="6685"/>
    <cellStyle name="Calculation 4 3 3" xfId="893"/>
    <cellStyle name="Calculation 4 3 3 2" xfId="4454"/>
    <cellStyle name="Calculation 4 3 3 2 2" xfId="12716"/>
    <cellStyle name="Calculation 4 3 3 2 2 2" xfId="24726"/>
    <cellStyle name="Calculation 4 3 3 2 2 2 2" xfId="45912"/>
    <cellStyle name="Calculation 4 3 3 2 2 3" xfId="35308"/>
    <cellStyle name="Calculation 4 3 3 2 3" xfId="19613"/>
    <cellStyle name="Calculation 4 3 3 2 3 2" xfId="40800"/>
    <cellStyle name="Calculation 4 3 3 2 4" xfId="30111"/>
    <cellStyle name="Calculation 4 3 3 2_Table 2A-1_EFT (Annual)" xfId="10821"/>
    <cellStyle name="Calculation 4 3 3 3" xfId="10063"/>
    <cellStyle name="Calculation 4 3 3 3 2" xfId="22180"/>
    <cellStyle name="Calculation 4 3 3 3 2 2" xfId="43366"/>
    <cellStyle name="Calculation 4 3 3 3 3" xfId="32762"/>
    <cellStyle name="Calculation 4 3 3 4" xfId="17067"/>
    <cellStyle name="Calculation 4 3 3 4 2" xfId="38254"/>
    <cellStyle name="Calculation 4 3 3 5" xfId="27368"/>
    <cellStyle name="Calculation 4 3 3_Table 2A-1_EFT (Annual)" xfId="6687"/>
    <cellStyle name="Calculation 4 3 4" xfId="2074"/>
    <cellStyle name="Calculation 4 3 4 2" xfId="5635"/>
    <cellStyle name="Calculation 4 3 4 2 2" xfId="13850"/>
    <cellStyle name="Calculation 4 3 4 2 2 2" xfId="25838"/>
    <cellStyle name="Calculation 4 3 4 2 2 2 2" xfId="47024"/>
    <cellStyle name="Calculation 4 3 4 2 2 3" xfId="36420"/>
    <cellStyle name="Calculation 4 3 4 2 3" xfId="20725"/>
    <cellStyle name="Calculation 4 3 4 2 3 2" xfId="41912"/>
    <cellStyle name="Calculation 4 3 4 2 4" xfId="31292"/>
    <cellStyle name="Calculation 4 3 4 2_Table 2A-1_EFT (Annual)" xfId="11488"/>
    <cellStyle name="Calculation 4 3 4 3" xfId="11194"/>
    <cellStyle name="Calculation 4 3 4 3 2" xfId="23292"/>
    <cellStyle name="Calculation 4 3 4 3 2 2" xfId="44478"/>
    <cellStyle name="Calculation 4 3 4 3 3" xfId="33874"/>
    <cellStyle name="Calculation 4 3 4 4" xfId="18179"/>
    <cellStyle name="Calculation 4 3 4 4 2" xfId="39366"/>
    <cellStyle name="Calculation 4 3 4 5" xfId="28549"/>
    <cellStyle name="Calculation 4 3 4_Table 2A-1_EFT (Annual)" xfId="6688"/>
    <cellStyle name="Calculation 4 3 5" xfId="3922"/>
    <cellStyle name="Calculation 4 3 5 2" xfId="12250"/>
    <cellStyle name="Calculation 4 3 5 2 2" xfId="24274"/>
    <cellStyle name="Calculation 4 3 5 2 2 2" xfId="45460"/>
    <cellStyle name="Calculation 4 3 5 2 3" xfId="34856"/>
    <cellStyle name="Calculation 4 3 5 3" xfId="19161"/>
    <cellStyle name="Calculation 4 3 5 3 2" xfId="40348"/>
    <cellStyle name="Calculation 4 3 5 4" xfId="29610"/>
    <cellStyle name="Calculation 4 3 5_Table 2A-1_EFT (Annual)" xfId="12350"/>
    <cellStyle name="Calculation 4 3 6" xfId="9587"/>
    <cellStyle name="Calculation 4 3 6 2" xfId="21728"/>
    <cellStyle name="Calculation 4 3 6 2 2" xfId="42914"/>
    <cellStyle name="Calculation 4 3 6 3" xfId="32310"/>
    <cellStyle name="Calculation 4 3 7" xfId="16615"/>
    <cellStyle name="Calculation 4 3 7 2" xfId="37802"/>
    <cellStyle name="Calculation 4 3 8" xfId="26867"/>
    <cellStyle name="Calculation 4 3_Table 2A-1_EFT (Annual)" xfId="2975"/>
    <cellStyle name="Calculation 4 4" xfId="1169"/>
    <cellStyle name="Calculation 4 4 2" xfId="2439"/>
    <cellStyle name="Calculation 4 4 2 2" xfId="6000"/>
    <cellStyle name="Calculation 4 4 2 2 2" xfId="14194"/>
    <cellStyle name="Calculation 4 4 2 2 2 2" xfId="26166"/>
    <cellStyle name="Calculation 4 4 2 2 2 2 2" xfId="47352"/>
    <cellStyle name="Calculation 4 4 2 2 2 3" xfId="36748"/>
    <cellStyle name="Calculation 4 4 2 2 3" xfId="21053"/>
    <cellStyle name="Calculation 4 4 2 2 3 2" xfId="42240"/>
    <cellStyle name="Calculation 4 4 2 2 4" xfId="31656"/>
    <cellStyle name="Calculation 4 4 2 2_Table 2A-1_EFT (Annual)" xfId="14155"/>
    <cellStyle name="Calculation 4 4 2 3" xfId="11536"/>
    <cellStyle name="Calculation 4 4 2 3 2" xfId="23620"/>
    <cellStyle name="Calculation 4 4 2 3 2 2" xfId="44806"/>
    <cellStyle name="Calculation 4 4 2 3 3" xfId="34202"/>
    <cellStyle name="Calculation 4 4 2 4" xfId="18507"/>
    <cellStyle name="Calculation 4 4 2 4 2" xfId="39694"/>
    <cellStyle name="Calculation 4 4 2 5" xfId="28913"/>
    <cellStyle name="Calculation 4 4 2_Table 2A-1_EFT (Annual)" xfId="6690"/>
    <cellStyle name="Calculation 4 4 3" xfId="4730"/>
    <cellStyle name="Calculation 4 4 3 2" xfId="12990"/>
    <cellStyle name="Calculation 4 4 3 2 2" xfId="24996"/>
    <cellStyle name="Calculation 4 4 3 2 2 2" xfId="46182"/>
    <cellStyle name="Calculation 4 4 3 2 3" xfId="35578"/>
    <cellStyle name="Calculation 4 4 3 3" xfId="19883"/>
    <cellStyle name="Calculation 4 4 3 3 2" xfId="41070"/>
    <cellStyle name="Calculation 4 4 3 4" xfId="30387"/>
    <cellStyle name="Calculation 4 4 3_Table 2A-1_EFT (Annual)" xfId="10146"/>
    <cellStyle name="Calculation 4 4 4" xfId="10334"/>
    <cellStyle name="Calculation 4 4 4 2" xfId="22450"/>
    <cellStyle name="Calculation 4 4 4 2 2" xfId="43636"/>
    <cellStyle name="Calculation 4 4 4 3" xfId="33032"/>
    <cellStyle name="Calculation 4 4 5" xfId="17337"/>
    <cellStyle name="Calculation 4 4 5 2" xfId="38524"/>
    <cellStyle name="Calculation 4 4 6" xfId="27644"/>
    <cellStyle name="Calculation 4 4_Table 2A-1_EFT (Annual)" xfId="6689"/>
    <cellStyle name="Calculation 4 5" xfId="734"/>
    <cellStyle name="Calculation 4 5 2" xfId="4295"/>
    <cellStyle name="Calculation 4 5 2 2" xfId="12575"/>
    <cellStyle name="Calculation 4 5 2 2 2" xfId="24592"/>
    <cellStyle name="Calculation 4 5 2 2 2 2" xfId="45778"/>
    <cellStyle name="Calculation 4 5 2 2 3" xfId="35174"/>
    <cellStyle name="Calculation 4 5 2 3" xfId="19479"/>
    <cellStyle name="Calculation 4 5 2 3 2" xfId="40666"/>
    <cellStyle name="Calculation 4 5 2 4" xfId="29952"/>
    <cellStyle name="Calculation 4 5 2_Table 2A-1_EFT (Annual)" xfId="9357"/>
    <cellStyle name="Calculation 4 5 3" xfId="9923"/>
    <cellStyle name="Calculation 4 5 3 2" xfId="22046"/>
    <cellStyle name="Calculation 4 5 3 2 2" xfId="43232"/>
    <cellStyle name="Calculation 4 5 3 3" xfId="32628"/>
    <cellStyle name="Calculation 4 5 4" xfId="16933"/>
    <cellStyle name="Calculation 4 5 4 2" xfId="38120"/>
    <cellStyle name="Calculation 4 5 5" xfId="27209"/>
    <cellStyle name="Calculation 4 5_Table 2A-1_EFT (Annual)" xfId="6691"/>
    <cellStyle name="Calculation 4 6" xfId="1796"/>
    <cellStyle name="Calculation 4 6 2" xfId="5357"/>
    <cellStyle name="Calculation 4 6 2 2" xfId="13572"/>
    <cellStyle name="Calculation 4 6 2 2 2" xfId="25560"/>
    <cellStyle name="Calculation 4 6 2 2 2 2" xfId="46746"/>
    <cellStyle name="Calculation 4 6 2 2 3" xfId="36142"/>
    <cellStyle name="Calculation 4 6 2 3" xfId="20447"/>
    <cellStyle name="Calculation 4 6 2 3 2" xfId="41634"/>
    <cellStyle name="Calculation 4 6 2 4" xfId="31014"/>
    <cellStyle name="Calculation 4 6 2_Table 2A-1_EFT (Annual)" xfId="10789"/>
    <cellStyle name="Calculation 4 6 3" xfId="10916"/>
    <cellStyle name="Calculation 4 6 3 2" xfId="23014"/>
    <cellStyle name="Calculation 4 6 3 2 2" xfId="44200"/>
    <cellStyle name="Calculation 4 6 3 3" xfId="33596"/>
    <cellStyle name="Calculation 4 6 4" xfId="17901"/>
    <cellStyle name="Calculation 4 6 4 2" xfId="39088"/>
    <cellStyle name="Calculation 4 6 5" xfId="28271"/>
    <cellStyle name="Calculation 4 6_Table 2A-1_EFT (Annual)" xfId="6692"/>
    <cellStyle name="Calculation 4 7" xfId="3710"/>
    <cellStyle name="Calculation 4 7 2" xfId="12078"/>
    <cellStyle name="Calculation 4 7 2 2" xfId="24108"/>
    <cellStyle name="Calculation 4 7 2 2 2" xfId="45294"/>
    <cellStyle name="Calculation 4 7 2 3" xfId="34690"/>
    <cellStyle name="Calculation 4 7 3" xfId="18995"/>
    <cellStyle name="Calculation 4 7 3 2" xfId="40182"/>
    <cellStyle name="Calculation 4 7 4" xfId="29419"/>
    <cellStyle name="Calculation 4 7_Table 2A-1_EFT (Annual)" xfId="13552"/>
    <cellStyle name="Calculation 4 8" xfId="9397"/>
    <cellStyle name="Calculation 4 8 2" xfId="21562"/>
    <cellStyle name="Calculation 4 8 2 2" xfId="42748"/>
    <cellStyle name="Calculation 4 8 3" xfId="32144"/>
    <cellStyle name="Calculation 4 9" xfId="16449"/>
    <cellStyle name="Calculation 4 9 2" xfId="37636"/>
    <cellStyle name="Calculation 4_Table 2A-1_EFT (Annual)" xfId="2973"/>
    <cellStyle name="Calculation 5" xfId="110"/>
    <cellStyle name="Calculation 5 10" xfId="21511"/>
    <cellStyle name="Calculation 5 10 2" xfId="42698"/>
    <cellStyle name="Calculation 5 11" xfId="26665"/>
    <cellStyle name="Calculation 5 2" xfId="503"/>
    <cellStyle name="Calculation 5 2 2" xfId="1480"/>
    <cellStyle name="Calculation 5 2 2 2" xfId="2750"/>
    <cellStyle name="Calculation 5 2 2 2 2" xfId="6311"/>
    <cellStyle name="Calculation 5 2 2 2 2 2" xfId="14505"/>
    <cellStyle name="Calculation 5 2 2 2 2 2 2" xfId="26477"/>
    <cellStyle name="Calculation 5 2 2 2 2 2 2 2" xfId="47663"/>
    <cellStyle name="Calculation 5 2 2 2 2 2 3" xfId="37059"/>
    <cellStyle name="Calculation 5 2 2 2 2 3" xfId="21364"/>
    <cellStyle name="Calculation 5 2 2 2 2 3 2" xfId="42551"/>
    <cellStyle name="Calculation 5 2 2 2 2 4" xfId="31967"/>
    <cellStyle name="Calculation 5 2 2 2 2_Table 2A-1_EFT (Annual)" xfId="12684"/>
    <cellStyle name="Calculation 5 2 2 2 3" xfId="11847"/>
    <cellStyle name="Calculation 5 2 2 2 3 2" xfId="23931"/>
    <cellStyle name="Calculation 5 2 2 2 3 2 2" xfId="45117"/>
    <cellStyle name="Calculation 5 2 2 2 3 3" xfId="34513"/>
    <cellStyle name="Calculation 5 2 2 2 4" xfId="18818"/>
    <cellStyle name="Calculation 5 2 2 2 4 2" xfId="40005"/>
    <cellStyle name="Calculation 5 2 2 2 5" xfId="29224"/>
    <cellStyle name="Calculation 5 2 2 2_Table 2A-1_EFT (Annual)" xfId="6694"/>
    <cellStyle name="Calculation 5 2 2 3" xfId="5041"/>
    <cellStyle name="Calculation 5 2 2 3 2" xfId="13301"/>
    <cellStyle name="Calculation 5 2 2 3 2 2" xfId="25307"/>
    <cellStyle name="Calculation 5 2 2 3 2 2 2" xfId="46493"/>
    <cellStyle name="Calculation 5 2 2 3 2 3" xfId="35889"/>
    <cellStyle name="Calculation 5 2 2 3 3" xfId="20194"/>
    <cellStyle name="Calculation 5 2 2 3 3 2" xfId="41381"/>
    <cellStyle name="Calculation 5 2 2 3 4" xfId="30698"/>
    <cellStyle name="Calculation 5 2 2 3_Table 2A-1_EFT (Annual)" xfId="11493"/>
    <cellStyle name="Calculation 5 2 2 4" xfId="10645"/>
    <cellStyle name="Calculation 5 2 2 4 2" xfId="22761"/>
    <cellStyle name="Calculation 5 2 2 4 2 2" xfId="43947"/>
    <cellStyle name="Calculation 5 2 2 4 3" xfId="33343"/>
    <cellStyle name="Calculation 5 2 2 5" xfId="17648"/>
    <cellStyle name="Calculation 5 2 2 5 2" xfId="38835"/>
    <cellStyle name="Calculation 5 2 2 6" xfId="27955"/>
    <cellStyle name="Calculation 5 2 2_Table 2A-1_EFT (Annual)" xfId="6693"/>
    <cellStyle name="Calculation 5 2 3" xfId="1017"/>
    <cellStyle name="Calculation 5 2 3 2" xfId="4578"/>
    <cellStyle name="Calculation 5 2 3 2 2" xfId="12838"/>
    <cellStyle name="Calculation 5 2 3 2 2 2" xfId="24844"/>
    <cellStyle name="Calculation 5 2 3 2 2 2 2" xfId="46030"/>
    <cellStyle name="Calculation 5 2 3 2 2 3" xfId="35426"/>
    <cellStyle name="Calculation 5 2 3 2 3" xfId="19731"/>
    <cellStyle name="Calculation 5 2 3 2 3 2" xfId="40918"/>
    <cellStyle name="Calculation 5 2 3 2 4" xfId="30235"/>
    <cellStyle name="Calculation 5 2 3 2_Table 2A-1_EFT (Annual)" xfId="12064"/>
    <cellStyle name="Calculation 5 2 3 3" xfId="10182"/>
    <cellStyle name="Calculation 5 2 3 3 2" xfId="22298"/>
    <cellStyle name="Calculation 5 2 3 3 2 2" xfId="43484"/>
    <cellStyle name="Calculation 5 2 3 3 3" xfId="32880"/>
    <cellStyle name="Calculation 5 2 3 4" xfId="17185"/>
    <cellStyle name="Calculation 5 2 3 4 2" xfId="38372"/>
    <cellStyle name="Calculation 5 2 3 5" xfId="27492"/>
    <cellStyle name="Calculation 5 2 3_Table 2A-1_EFT (Annual)" xfId="6695"/>
    <cellStyle name="Calculation 5 2 4" xfId="2219"/>
    <cellStyle name="Calculation 5 2 4 2" xfId="5780"/>
    <cellStyle name="Calculation 5 2 4 2 2" xfId="13995"/>
    <cellStyle name="Calculation 5 2 4 2 2 2" xfId="25983"/>
    <cellStyle name="Calculation 5 2 4 2 2 2 2" xfId="47169"/>
    <cellStyle name="Calculation 5 2 4 2 2 3" xfId="36565"/>
    <cellStyle name="Calculation 5 2 4 2 3" xfId="20870"/>
    <cellStyle name="Calculation 5 2 4 2 3 2" xfId="42057"/>
    <cellStyle name="Calculation 5 2 4 2 4" xfId="31437"/>
    <cellStyle name="Calculation 5 2 4 2_Table 2A-1_EFT (Annual)" xfId="12564"/>
    <cellStyle name="Calculation 5 2 4 3" xfId="11339"/>
    <cellStyle name="Calculation 5 2 4 3 2" xfId="23437"/>
    <cellStyle name="Calculation 5 2 4 3 2 2" xfId="44623"/>
    <cellStyle name="Calculation 5 2 4 3 3" xfId="34019"/>
    <cellStyle name="Calculation 5 2 4 4" xfId="18324"/>
    <cellStyle name="Calculation 5 2 4 4 2" xfId="39511"/>
    <cellStyle name="Calculation 5 2 4 5" xfId="28694"/>
    <cellStyle name="Calculation 5 2 4_Table 2A-1_EFT (Annual)" xfId="6696"/>
    <cellStyle name="Calculation 5 2 5" xfId="4073"/>
    <cellStyle name="Calculation 5 2 5 2" xfId="12397"/>
    <cellStyle name="Calculation 5 2 5 2 2" xfId="24419"/>
    <cellStyle name="Calculation 5 2 5 2 2 2" xfId="45605"/>
    <cellStyle name="Calculation 5 2 5 2 3" xfId="35001"/>
    <cellStyle name="Calculation 5 2 5 3" xfId="19306"/>
    <cellStyle name="Calculation 5 2 5 3 2" xfId="40493"/>
    <cellStyle name="Calculation 5 2 5 4" xfId="29761"/>
    <cellStyle name="Calculation 5 2 5_Table 2A-1_EFT (Annual)" xfId="11487"/>
    <cellStyle name="Calculation 5 2 6" xfId="9736"/>
    <cellStyle name="Calculation 5 2 6 2" xfId="21873"/>
    <cellStyle name="Calculation 5 2 6 2 2" xfId="43059"/>
    <cellStyle name="Calculation 5 2 6 3" xfId="32455"/>
    <cellStyle name="Calculation 5 2 7" xfId="16760"/>
    <cellStyle name="Calculation 5 2 7 2" xfId="37947"/>
    <cellStyle name="Calculation 5 2 8" xfId="27018"/>
    <cellStyle name="Calculation 5 2_Table 2A-1_EFT (Annual)" xfId="2977"/>
    <cellStyle name="Calculation 5 3" xfId="341"/>
    <cellStyle name="Calculation 5 3 2" xfId="1324"/>
    <cellStyle name="Calculation 5 3 2 2" xfId="2594"/>
    <cellStyle name="Calculation 5 3 2 2 2" xfId="6155"/>
    <cellStyle name="Calculation 5 3 2 2 2 2" xfId="14349"/>
    <cellStyle name="Calculation 5 3 2 2 2 2 2" xfId="26321"/>
    <cellStyle name="Calculation 5 3 2 2 2 2 2 2" xfId="47507"/>
    <cellStyle name="Calculation 5 3 2 2 2 2 3" xfId="36903"/>
    <cellStyle name="Calculation 5 3 2 2 2 3" xfId="21208"/>
    <cellStyle name="Calculation 5 3 2 2 2 3 2" xfId="42395"/>
    <cellStyle name="Calculation 5 3 2 2 2 4" xfId="31811"/>
    <cellStyle name="Calculation 5 3 2 2 2_Table 2A-1_EFT (Annual)" xfId="12705"/>
    <cellStyle name="Calculation 5 3 2 2 3" xfId="11691"/>
    <cellStyle name="Calculation 5 3 2 2 3 2" xfId="23775"/>
    <cellStyle name="Calculation 5 3 2 2 3 2 2" xfId="44961"/>
    <cellStyle name="Calculation 5 3 2 2 3 3" xfId="34357"/>
    <cellStyle name="Calculation 5 3 2 2 4" xfId="18662"/>
    <cellStyle name="Calculation 5 3 2 2 4 2" xfId="39849"/>
    <cellStyle name="Calculation 5 3 2 2 5" xfId="29068"/>
    <cellStyle name="Calculation 5 3 2 2_Table 2A-1_EFT (Annual)" xfId="6698"/>
    <cellStyle name="Calculation 5 3 2 3" xfId="4885"/>
    <cellStyle name="Calculation 5 3 2 3 2" xfId="13145"/>
    <cellStyle name="Calculation 5 3 2 3 2 2" xfId="25151"/>
    <cellStyle name="Calculation 5 3 2 3 2 2 2" xfId="46337"/>
    <cellStyle name="Calculation 5 3 2 3 2 3" xfId="35733"/>
    <cellStyle name="Calculation 5 3 2 3 3" xfId="20038"/>
    <cellStyle name="Calculation 5 3 2 3 3 2" xfId="41225"/>
    <cellStyle name="Calculation 5 3 2 3 4" xfId="30542"/>
    <cellStyle name="Calculation 5 3 2 3_Table 2A-1_EFT (Annual)" xfId="11496"/>
    <cellStyle name="Calculation 5 3 2 4" xfId="10489"/>
    <cellStyle name="Calculation 5 3 2 4 2" xfId="22605"/>
    <cellStyle name="Calculation 5 3 2 4 2 2" xfId="43791"/>
    <cellStyle name="Calculation 5 3 2 4 3" xfId="33187"/>
    <cellStyle name="Calculation 5 3 2 5" xfId="17492"/>
    <cellStyle name="Calculation 5 3 2 5 2" xfId="38679"/>
    <cellStyle name="Calculation 5 3 2 6" xfId="27799"/>
    <cellStyle name="Calculation 5 3 2_Table 2A-1_EFT (Annual)" xfId="6697"/>
    <cellStyle name="Calculation 5 3 3" xfId="885"/>
    <cellStyle name="Calculation 5 3 3 2" xfId="4446"/>
    <cellStyle name="Calculation 5 3 3 2 2" xfId="12708"/>
    <cellStyle name="Calculation 5 3 3 2 2 2" xfId="24718"/>
    <cellStyle name="Calculation 5 3 3 2 2 2 2" xfId="45904"/>
    <cellStyle name="Calculation 5 3 3 2 2 3" xfId="35300"/>
    <cellStyle name="Calculation 5 3 3 2 3" xfId="19605"/>
    <cellStyle name="Calculation 5 3 3 2 3 2" xfId="40792"/>
    <cellStyle name="Calculation 5 3 3 2 4" xfId="30103"/>
    <cellStyle name="Calculation 5 3 3 2_Table 2A-1_EFT (Annual)" xfId="9383"/>
    <cellStyle name="Calculation 5 3 3 3" xfId="10055"/>
    <cellStyle name="Calculation 5 3 3 3 2" xfId="22172"/>
    <cellStyle name="Calculation 5 3 3 3 2 2" xfId="43358"/>
    <cellStyle name="Calculation 5 3 3 3 3" xfId="32754"/>
    <cellStyle name="Calculation 5 3 3 4" xfId="17059"/>
    <cellStyle name="Calculation 5 3 3 4 2" xfId="38246"/>
    <cellStyle name="Calculation 5 3 3 5" xfId="27360"/>
    <cellStyle name="Calculation 5 3 3_Table 2A-1_EFT (Annual)" xfId="6699"/>
    <cellStyle name="Calculation 5 3 4" xfId="2063"/>
    <cellStyle name="Calculation 5 3 4 2" xfId="5624"/>
    <cellStyle name="Calculation 5 3 4 2 2" xfId="13839"/>
    <cellStyle name="Calculation 5 3 4 2 2 2" xfId="25827"/>
    <cellStyle name="Calculation 5 3 4 2 2 2 2" xfId="47013"/>
    <cellStyle name="Calculation 5 3 4 2 2 3" xfId="36409"/>
    <cellStyle name="Calculation 5 3 4 2 3" xfId="20714"/>
    <cellStyle name="Calculation 5 3 4 2 3 2" xfId="41901"/>
    <cellStyle name="Calculation 5 3 4 2 4" xfId="31281"/>
    <cellStyle name="Calculation 5 3 4 2_Table 2A-1_EFT (Annual)" xfId="13444"/>
    <cellStyle name="Calculation 5 3 4 3" xfId="11183"/>
    <cellStyle name="Calculation 5 3 4 3 2" xfId="23281"/>
    <cellStyle name="Calculation 5 3 4 3 2 2" xfId="44467"/>
    <cellStyle name="Calculation 5 3 4 3 3" xfId="33863"/>
    <cellStyle name="Calculation 5 3 4 4" xfId="18168"/>
    <cellStyle name="Calculation 5 3 4 4 2" xfId="39355"/>
    <cellStyle name="Calculation 5 3 4 5" xfId="28538"/>
    <cellStyle name="Calculation 5 3 4_Table 2A-1_EFT (Annual)" xfId="6700"/>
    <cellStyle name="Calculation 5 3 5" xfId="3911"/>
    <cellStyle name="Calculation 5 3 5 2" xfId="12239"/>
    <cellStyle name="Calculation 5 3 5 2 2" xfId="24263"/>
    <cellStyle name="Calculation 5 3 5 2 2 2" xfId="45449"/>
    <cellStyle name="Calculation 5 3 5 2 3" xfId="34845"/>
    <cellStyle name="Calculation 5 3 5 3" xfId="19150"/>
    <cellStyle name="Calculation 5 3 5 3 2" xfId="40337"/>
    <cellStyle name="Calculation 5 3 5 4" xfId="29599"/>
    <cellStyle name="Calculation 5 3 5_Table 2A-1_EFT (Annual)" xfId="12538"/>
    <cellStyle name="Calculation 5 3 6" xfId="9576"/>
    <cellStyle name="Calculation 5 3 6 2" xfId="21717"/>
    <cellStyle name="Calculation 5 3 6 2 2" xfId="42903"/>
    <cellStyle name="Calculation 5 3 6 3" xfId="32299"/>
    <cellStyle name="Calculation 5 3 7" xfId="16604"/>
    <cellStyle name="Calculation 5 3 7 2" xfId="37791"/>
    <cellStyle name="Calculation 5 3 8" xfId="26856"/>
    <cellStyle name="Calculation 5 3_Table 2A-1_EFT (Annual)" xfId="2978"/>
    <cellStyle name="Calculation 5 4" xfId="1158"/>
    <cellStyle name="Calculation 5 4 2" xfId="2428"/>
    <cellStyle name="Calculation 5 4 2 2" xfId="5989"/>
    <cellStyle name="Calculation 5 4 2 2 2" xfId="14183"/>
    <cellStyle name="Calculation 5 4 2 2 2 2" xfId="26155"/>
    <cellStyle name="Calculation 5 4 2 2 2 2 2" xfId="47341"/>
    <cellStyle name="Calculation 5 4 2 2 2 3" xfId="36737"/>
    <cellStyle name="Calculation 5 4 2 2 3" xfId="21042"/>
    <cellStyle name="Calculation 5 4 2 2 3 2" xfId="42229"/>
    <cellStyle name="Calculation 5 4 2 2 4" xfId="31645"/>
    <cellStyle name="Calculation 5 4 2 2_Table 2A-1_EFT (Annual)" xfId="12209"/>
    <cellStyle name="Calculation 5 4 2 3" xfId="11525"/>
    <cellStyle name="Calculation 5 4 2 3 2" xfId="23609"/>
    <cellStyle name="Calculation 5 4 2 3 2 2" xfId="44795"/>
    <cellStyle name="Calculation 5 4 2 3 3" xfId="34191"/>
    <cellStyle name="Calculation 5 4 2 4" xfId="18496"/>
    <cellStyle name="Calculation 5 4 2 4 2" xfId="39683"/>
    <cellStyle name="Calculation 5 4 2 5" xfId="28902"/>
    <cellStyle name="Calculation 5 4 2_Table 2A-1_EFT (Annual)" xfId="6702"/>
    <cellStyle name="Calculation 5 4 3" xfId="4719"/>
    <cellStyle name="Calculation 5 4 3 2" xfId="12979"/>
    <cellStyle name="Calculation 5 4 3 2 2" xfId="24985"/>
    <cellStyle name="Calculation 5 4 3 2 2 2" xfId="46171"/>
    <cellStyle name="Calculation 5 4 3 2 3" xfId="35567"/>
    <cellStyle name="Calculation 5 4 3 3" xfId="19872"/>
    <cellStyle name="Calculation 5 4 3 3 2" xfId="41059"/>
    <cellStyle name="Calculation 5 4 3 4" xfId="30376"/>
    <cellStyle name="Calculation 5 4 3_Table 2A-1_EFT (Annual)" xfId="10828"/>
    <cellStyle name="Calculation 5 4 4" xfId="10323"/>
    <cellStyle name="Calculation 5 4 4 2" xfId="22439"/>
    <cellStyle name="Calculation 5 4 4 2 2" xfId="43625"/>
    <cellStyle name="Calculation 5 4 4 3" xfId="33021"/>
    <cellStyle name="Calculation 5 4 5" xfId="17326"/>
    <cellStyle name="Calculation 5 4 5 2" xfId="38513"/>
    <cellStyle name="Calculation 5 4 6" xfId="27633"/>
    <cellStyle name="Calculation 5 4_Table 2A-1_EFT (Annual)" xfId="6701"/>
    <cellStyle name="Calculation 5 5" xfId="726"/>
    <cellStyle name="Calculation 5 5 2" xfId="4287"/>
    <cellStyle name="Calculation 5 5 2 2" xfId="12567"/>
    <cellStyle name="Calculation 5 5 2 2 2" xfId="24584"/>
    <cellStyle name="Calculation 5 5 2 2 2 2" xfId="45770"/>
    <cellStyle name="Calculation 5 5 2 2 3" xfId="35166"/>
    <cellStyle name="Calculation 5 5 2 3" xfId="19471"/>
    <cellStyle name="Calculation 5 5 2 3 2" xfId="40658"/>
    <cellStyle name="Calculation 5 5 2 4" xfId="29944"/>
    <cellStyle name="Calculation 5 5 2_Table 2A-1_EFT (Annual)" xfId="11490"/>
    <cellStyle name="Calculation 5 5 3" xfId="9915"/>
    <cellStyle name="Calculation 5 5 3 2" xfId="22038"/>
    <cellStyle name="Calculation 5 5 3 2 2" xfId="43224"/>
    <cellStyle name="Calculation 5 5 3 3" xfId="32620"/>
    <cellStyle name="Calculation 5 5 4" xfId="16925"/>
    <cellStyle name="Calculation 5 5 4 2" xfId="38112"/>
    <cellStyle name="Calculation 5 5 5" xfId="27201"/>
    <cellStyle name="Calculation 5 5_Table 2A-1_EFT (Annual)" xfId="6703"/>
    <cellStyle name="Calculation 5 6" xfId="1869"/>
    <cellStyle name="Calculation 5 6 2" xfId="5430"/>
    <cellStyle name="Calculation 5 6 2 2" xfId="13645"/>
    <cellStyle name="Calculation 5 6 2 2 2" xfId="25633"/>
    <cellStyle name="Calculation 5 6 2 2 2 2" xfId="46819"/>
    <cellStyle name="Calculation 5 6 2 2 3" xfId="36215"/>
    <cellStyle name="Calculation 5 6 2 3" xfId="20520"/>
    <cellStyle name="Calculation 5 6 2 3 2" xfId="41707"/>
    <cellStyle name="Calculation 5 6 2 4" xfId="31087"/>
    <cellStyle name="Calculation 5 6 2_Table 2A-1_EFT (Annual)" xfId="12040"/>
    <cellStyle name="Calculation 5 6 3" xfId="10989"/>
    <cellStyle name="Calculation 5 6 3 2" xfId="23087"/>
    <cellStyle name="Calculation 5 6 3 2 2" xfId="44273"/>
    <cellStyle name="Calculation 5 6 3 3" xfId="33669"/>
    <cellStyle name="Calculation 5 6 4" xfId="17974"/>
    <cellStyle name="Calculation 5 6 4 2" xfId="39161"/>
    <cellStyle name="Calculation 5 6 5" xfId="28344"/>
    <cellStyle name="Calculation 5 6_Table 2A-1_EFT (Annual)" xfId="6704"/>
    <cellStyle name="Calculation 5 7" xfId="3699"/>
    <cellStyle name="Calculation 5 7 2" xfId="12067"/>
    <cellStyle name="Calculation 5 7 2 2" xfId="24097"/>
    <cellStyle name="Calculation 5 7 2 2 2" xfId="45283"/>
    <cellStyle name="Calculation 5 7 2 3" xfId="34679"/>
    <cellStyle name="Calculation 5 7 3" xfId="18984"/>
    <cellStyle name="Calculation 5 7 3 2" xfId="40171"/>
    <cellStyle name="Calculation 5 7 4" xfId="29408"/>
    <cellStyle name="Calculation 5 7_Table 2A-1_EFT (Annual)" xfId="10792"/>
    <cellStyle name="Calculation 5 8" xfId="9386"/>
    <cellStyle name="Calculation 5 8 2" xfId="21551"/>
    <cellStyle name="Calculation 5 8 2 2" xfId="42737"/>
    <cellStyle name="Calculation 5 8 3" xfId="32133"/>
    <cellStyle name="Calculation 5 9" xfId="16438"/>
    <cellStyle name="Calculation 5 9 2" xfId="37625"/>
    <cellStyle name="Calculation 5_Table 2A-1_EFT (Annual)" xfId="2976"/>
    <cellStyle name="Calculation 6" xfId="84"/>
    <cellStyle name="Calculation 6 10" xfId="26640"/>
    <cellStyle name="Calculation 6 2" xfId="483"/>
    <cellStyle name="Calculation 6 2 2" xfId="1460"/>
    <cellStyle name="Calculation 6 2 2 2" xfId="2730"/>
    <cellStyle name="Calculation 6 2 2 2 2" xfId="6291"/>
    <cellStyle name="Calculation 6 2 2 2 2 2" xfId="14485"/>
    <cellStyle name="Calculation 6 2 2 2 2 2 2" xfId="26457"/>
    <cellStyle name="Calculation 6 2 2 2 2 2 2 2" xfId="47643"/>
    <cellStyle name="Calculation 6 2 2 2 2 2 3" xfId="37039"/>
    <cellStyle name="Calculation 6 2 2 2 2 3" xfId="21344"/>
    <cellStyle name="Calculation 6 2 2 2 2 3 2" xfId="42531"/>
    <cellStyle name="Calculation 6 2 2 2 2 4" xfId="31947"/>
    <cellStyle name="Calculation 6 2 2 2 2_Table 2A-1_EFT (Annual)" xfId="13486"/>
    <cellStyle name="Calculation 6 2 2 2 3" xfId="11827"/>
    <cellStyle name="Calculation 6 2 2 2 3 2" xfId="23911"/>
    <cellStyle name="Calculation 6 2 2 2 3 2 2" xfId="45097"/>
    <cellStyle name="Calculation 6 2 2 2 3 3" xfId="34493"/>
    <cellStyle name="Calculation 6 2 2 2 4" xfId="18798"/>
    <cellStyle name="Calculation 6 2 2 2 4 2" xfId="39985"/>
    <cellStyle name="Calculation 6 2 2 2 5" xfId="29204"/>
    <cellStyle name="Calculation 6 2 2 2_Table 2A-1_EFT (Annual)" xfId="6706"/>
    <cellStyle name="Calculation 6 2 2 3" xfId="5021"/>
    <cellStyle name="Calculation 6 2 2 3 2" xfId="13281"/>
    <cellStyle name="Calculation 6 2 2 3 2 2" xfId="25287"/>
    <cellStyle name="Calculation 6 2 2 3 2 2 2" xfId="46473"/>
    <cellStyle name="Calculation 6 2 2 3 2 3" xfId="35869"/>
    <cellStyle name="Calculation 6 2 2 3 3" xfId="20174"/>
    <cellStyle name="Calculation 6 2 2 3 3 2" xfId="41361"/>
    <cellStyle name="Calculation 6 2 2 3 4" xfId="30678"/>
    <cellStyle name="Calculation 6 2 2 3_Table 2A-1_EFT (Annual)" xfId="12686"/>
    <cellStyle name="Calculation 6 2 2 4" xfId="10625"/>
    <cellStyle name="Calculation 6 2 2 4 2" xfId="22741"/>
    <cellStyle name="Calculation 6 2 2 4 2 2" xfId="43927"/>
    <cellStyle name="Calculation 6 2 2 4 3" xfId="33323"/>
    <cellStyle name="Calculation 6 2 2 5" xfId="17628"/>
    <cellStyle name="Calculation 6 2 2 5 2" xfId="38815"/>
    <cellStyle name="Calculation 6 2 2 6" xfId="27935"/>
    <cellStyle name="Calculation 6 2 2_Table 2A-1_EFT (Annual)" xfId="6705"/>
    <cellStyle name="Calculation 6 2 3" xfId="1003"/>
    <cellStyle name="Calculation 6 2 3 2" xfId="4564"/>
    <cellStyle name="Calculation 6 2 3 2 2" xfId="12824"/>
    <cellStyle name="Calculation 6 2 3 2 2 2" xfId="24830"/>
    <cellStyle name="Calculation 6 2 3 2 2 2 2" xfId="46016"/>
    <cellStyle name="Calculation 6 2 3 2 2 3" xfId="35412"/>
    <cellStyle name="Calculation 6 2 3 2 3" xfId="19717"/>
    <cellStyle name="Calculation 6 2 3 2 3 2" xfId="40904"/>
    <cellStyle name="Calculation 6 2 3 2 4" xfId="30221"/>
    <cellStyle name="Calculation 6 2 3 2_Table 2A-1_EFT (Annual)" xfId="10033"/>
    <cellStyle name="Calculation 6 2 3 3" xfId="10168"/>
    <cellStyle name="Calculation 6 2 3 3 2" xfId="22284"/>
    <cellStyle name="Calculation 6 2 3 3 2 2" xfId="43470"/>
    <cellStyle name="Calculation 6 2 3 3 3" xfId="32866"/>
    <cellStyle name="Calculation 6 2 3 4" xfId="17171"/>
    <cellStyle name="Calculation 6 2 3 4 2" xfId="38358"/>
    <cellStyle name="Calculation 6 2 3 5" xfId="27478"/>
    <cellStyle name="Calculation 6 2 3_Table 2A-1_EFT (Annual)" xfId="6707"/>
    <cellStyle name="Calculation 6 2 4" xfId="2199"/>
    <cellStyle name="Calculation 6 2 4 2" xfId="5760"/>
    <cellStyle name="Calculation 6 2 4 2 2" xfId="13975"/>
    <cellStyle name="Calculation 6 2 4 2 2 2" xfId="25963"/>
    <cellStyle name="Calculation 6 2 4 2 2 2 2" xfId="47149"/>
    <cellStyle name="Calculation 6 2 4 2 2 3" xfId="36545"/>
    <cellStyle name="Calculation 6 2 4 2 3" xfId="20850"/>
    <cellStyle name="Calculation 6 2 4 2 3 2" xfId="42037"/>
    <cellStyle name="Calculation 6 2 4 2 4" xfId="31417"/>
    <cellStyle name="Calculation 6 2 4 2_Table 2A-1_EFT (Annual)" xfId="9356"/>
    <cellStyle name="Calculation 6 2 4 3" xfId="11319"/>
    <cellStyle name="Calculation 6 2 4 3 2" xfId="23417"/>
    <cellStyle name="Calculation 6 2 4 3 2 2" xfId="44603"/>
    <cellStyle name="Calculation 6 2 4 3 3" xfId="33999"/>
    <cellStyle name="Calculation 6 2 4 4" xfId="18304"/>
    <cellStyle name="Calculation 6 2 4 4 2" xfId="39491"/>
    <cellStyle name="Calculation 6 2 4 5" xfId="28674"/>
    <cellStyle name="Calculation 6 2 4_Table 2A-1_EFT (Annual)" xfId="6708"/>
    <cellStyle name="Calculation 6 2 5" xfId="4053"/>
    <cellStyle name="Calculation 6 2 5 2" xfId="12377"/>
    <cellStyle name="Calculation 6 2 5 2 2" xfId="24399"/>
    <cellStyle name="Calculation 6 2 5 2 2 2" xfId="45585"/>
    <cellStyle name="Calculation 6 2 5 2 3" xfId="34981"/>
    <cellStyle name="Calculation 6 2 5 3" xfId="19286"/>
    <cellStyle name="Calculation 6 2 5 3 2" xfId="40473"/>
    <cellStyle name="Calculation 6 2 5 4" xfId="29741"/>
    <cellStyle name="Calculation 6 2 5_Table 2A-1_EFT (Annual)" xfId="9376"/>
    <cellStyle name="Calculation 6 2 6" xfId="9716"/>
    <cellStyle name="Calculation 6 2 6 2" xfId="21853"/>
    <cellStyle name="Calculation 6 2 6 2 2" xfId="43039"/>
    <cellStyle name="Calculation 6 2 6 3" xfId="32435"/>
    <cellStyle name="Calculation 6 2 7" xfId="16740"/>
    <cellStyle name="Calculation 6 2 7 2" xfId="37927"/>
    <cellStyle name="Calculation 6 2 8" xfId="26998"/>
    <cellStyle name="Calculation 6 2_Table 2A-1_EFT (Annual)" xfId="2980"/>
    <cellStyle name="Calculation 6 3" xfId="316"/>
    <cellStyle name="Calculation 6 3 2" xfId="1304"/>
    <cellStyle name="Calculation 6 3 2 2" xfId="2574"/>
    <cellStyle name="Calculation 6 3 2 2 2" xfId="6135"/>
    <cellStyle name="Calculation 6 3 2 2 2 2" xfId="14329"/>
    <cellStyle name="Calculation 6 3 2 2 2 2 2" xfId="26301"/>
    <cellStyle name="Calculation 6 3 2 2 2 2 2 2" xfId="47487"/>
    <cellStyle name="Calculation 6 3 2 2 2 2 3" xfId="36883"/>
    <cellStyle name="Calculation 6 3 2 2 2 3" xfId="21188"/>
    <cellStyle name="Calculation 6 3 2 2 2 3 2" xfId="42375"/>
    <cellStyle name="Calculation 6 3 2 2 2 4" xfId="31791"/>
    <cellStyle name="Calculation 6 3 2 2 2_Table 2A-1_EFT (Annual)" xfId="9345"/>
    <cellStyle name="Calculation 6 3 2 2 3" xfId="11671"/>
    <cellStyle name="Calculation 6 3 2 2 3 2" xfId="23755"/>
    <cellStyle name="Calculation 6 3 2 2 3 2 2" xfId="44941"/>
    <cellStyle name="Calculation 6 3 2 2 3 3" xfId="34337"/>
    <cellStyle name="Calculation 6 3 2 2 4" xfId="18642"/>
    <cellStyle name="Calculation 6 3 2 2 4 2" xfId="39829"/>
    <cellStyle name="Calculation 6 3 2 2 5" xfId="29048"/>
    <cellStyle name="Calculation 6 3 2 2_Table 2A-1_EFT (Annual)" xfId="6710"/>
    <cellStyle name="Calculation 6 3 2 3" xfId="4865"/>
    <cellStyle name="Calculation 6 3 2 3 2" xfId="13125"/>
    <cellStyle name="Calculation 6 3 2 3 2 2" xfId="25131"/>
    <cellStyle name="Calculation 6 3 2 3 2 2 2" xfId="46317"/>
    <cellStyle name="Calculation 6 3 2 3 2 3" xfId="35713"/>
    <cellStyle name="Calculation 6 3 2 3 3" xfId="20018"/>
    <cellStyle name="Calculation 6 3 2 3 3 2" xfId="41205"/>
    <cellStyle name="Calculation 6 3 2 3 4" xfId="30522"/>
    <cellStyle name="Calculation 6 3 2 3_Table 2A-1_EFT (Annual)" xfId="9886"/>
    <cellStyle name="Calculation 6 3 2 4" xfId="10469"/>
    <cellStyle name="Calculation 6 3 2 4 2" xfId="22585"/>
    <cellStyle name="Calculation 6 3 2 4 2 2" xfId="43771"/>
    <cellStyle name="Calculation 6 3 2 4 3" xfId="33167"/>
    <cellStyle name="Calculation 6 3 2 5" xfId="17472"/>
    <cellStyle name="Calculation 6 3 2 5 2" xfId="38659"/>
    <cellStyle name="Calculation 6 3 2 6" xfId="27779"/>
    <cellStyle name="Calculation 6 3 2_Table 2A-1_EFT (Annual)" xfId="6709"/>
    <cellStyle name="Calculation 6 3 3" xfId="866"/>
    <cellStyle name="Calculation 6 3 3 2" xfId="4427"/>
    <cellStyle name="Calculation 6 3 3 2 2" xfId="12692"/>
    <cellStyle name="Calculation 6 3 3 2 2 2" xfId="24704"/>
    <cellStyle name="Calculation 6 3 3 2 2 2 2" xfId="45890"/>
    <cellStyle name="Calculation 6 3 3 2 2 3" xfId="35286"/>
    <cellStyle name="Calculation 6 3 3 2 3" xfId="19591"/>
    <cellStyle name="Calculation 6 3 3 2 3 2" xfId="40778"/>
    <cellStyle name="Calculation 6 3 3 2 4" xfId="30084"/>
    <cellStyle name="Calculation 6 3 3 2_Table 2A-1_EFT (Annual)" xfId="9344"/>
    <cellStyle name="Calculation 6 3 3 3" xfId="10039"/>
    <cellStyle name="Calculation 6 3 3 3 2" xfId="22158"/>
    <cellStyle name="Calculation 6 3 3 3 2 2" xfId="43344"/>
    <cellStyle name="Calculation 6 3 3 3 3" xfId="32740"/>
    <cellStyle name="Calculation 6 3 3 4" xfId="17045"/>
    <cellStyle name="Calculation 6 3 3 4 2" xfId="38232"/>
    <cellStyle name="Calculation 6 3 3 5" xfId="27341"/>
    <cellStyle name="Calculation 6 3 3_Table 2A-1_EFT (Annual)" xfId="6711"/>
    <cellStyle name="Calculation 6 3 4" xfId="2043"/>
    <cellStyle name="Calculation 6 3 4 2" xfId="5604"/>
    <cellStyle name="Calculation 6 3 4 2 2" xfId="13819"/>
    <cellStyle name="Calculation 6 3 4 2 2 2" xfId="25807"/>
    <cellStyle name="Calculation 6 3 4 2 2 2 2" xfId="46993"/>
    <cellStyle name="Calculation 6 3 4 2 2 3" xfId="36389"/>
    <cellStyle name="Calculation 6 3 4 2 3" xfId="20694"/>
    <cellStyle name="Calculation 6 3 4 2 3 2" xfId="41881"/>
    <cellStyle name="Calculation 6 3 4 2 4" xfId="31261"/>
    <cellStyle name="Calculation 6 3 4 2_Table 2A-1_EFT (Annual)" xfId="9343"/>
    <cellStyle name="Calculation 6 3 4 3" xfId="11163"/>
    <cellStyle name="Calculation 6 3 4 3 2" xfId="23261"/>
    <cellStyle name="Calculation 6 3 4 3 2 2" xfId="44447"/>
    <cellStyle name="Calculation 6 3 4 3 3" xfId="33843"/>
    <cellStyle name="Calculation 6 3 4 4" xfId="18148"/>
    <cellStyle name="Calculation 6 3 4 4 2" xfId="39335"/>
    <cellStyle name="Calculation 6 3 4 5" xfId="28518"/>
    <cellStyle name="Calculation 6 3 4_Table 2A-1_EFT (Annual)" xfId="6712"/>
    <cellStyle name="Calculation 6 3 5" xfId="3886"/>
    <cellStyle name="Calculation 6 3 5 2" xfId="12218"/>
    <cellStyle name="Calculation 6 3 5 2 2" xfId="24243"/>
    <cellStyle name="Calculation 6 3 5 2 2 2" xfId="45429"/>
    <cellStyle name="Calculation 6 3 5 2 3" xfId="34825"/>
    <cellStyle name="Calculation 6 3 5 3" xfId="19130"/>
    <cellStyle name="Calculation 6 3 5 3 2" xfId="40317"/>
    <cellStyle name="Calculation 6 3 5 4" xfId="29574"/>
    <cellStyle name="Calculation 6 3 5_Table 2A-1_EFT (Annual)" xfId="9532"/>
    <cellStyle name="Calculation 6 3 6" xfId="9555"/>
    <cellStyle name="Calculation 6 3 6 2" xfId="21697"/>
    <cellStyle name="Calculation 6 3 6 2 2" xfId="42883"/>
    <cellStyle name="Calculation 6 3 6 3" xfId="32279"/>
    <cellStyle name="Calculation 6 3 7" xfId="16584"/>
    <cellStyle name="Calculation 6 3 7 2" xfId="37771"/>
    <cellStyle name="Calculation 6 3 8" xfId="26831"/>
    <cellStyle name="Calculation 6 3_Table 2A-1_EFT (Annual)" xfId="2981"/>
    <cellStyle name="Calculation 6 4" xfId="1138"/>
    <cellStyle name="Calculation 6 4 2" xfId="2408"/>
    <cellStyle name="Calculation 6 4 2 2" xfId="5969"/>
    <cellStyle name="Calculation 6 4 2 2 2" xfId="14163"/>
    <cellStyle name="Calculation 6 4 2 2 2 2" xfId="26135"/>
    <cellStyle name="Calculation 6 4 2 2 2 2 2" xfId="47321"/>
    <cellStyle name="Calculation 6 4 2 2 2 3" xfId="36717"/>
    <cellStyle name="Calculation 6 4 2 2 3" xfId="21022"/>
    <cellStyle name="Calculation 6 4 2 2 3 2" xfId="42209"/>
    <cellStyle name="Calculation 6 4 2 2 4" xfId="31625"/>
    <cellStyle name="Calculation 6 4 2 2_Table 2A-1_EFT (Annual)" xfId="9342"/>
    <cellStyle name="Calculation 6 4 2 3" xfId="11505"/>
    <cellStyle name="Calculation 6 4 2 3 2" xfId="23589"/>
    <cellStyle name="Calculation 6 4 2 3 2 2" xfId="44775"/>
    <cellStyle name="Calculation 6 4 2 3 3" xfId="34171"/>
    <cellStyle name="Calculation 6 4 2 4" xfId="18476"/>
    <cellStyle name="Calculation 6 4 2 4 2" xfId="39663"/>
    <cellStyle name="Calculation 6 4 2 5" xfId="28882"/>
    <cellStyle name="Calculation 6 4 2_Table 2A-1_EFT (Annual)" xfId="6714"/>
    <cellStyle name="Calculation 6 4 3" xfId="4699"/>
    <cellStyle name="Calculation 6 4 3 2" xfId="12959"/>
    <cellStyle name="Calculation 6 4 3 2 2" xfId="24965"/>
    <cellStyle name="Calculation 6 4 3 2 2 2" xfId="46151"/>
    <cellStyle name="Calculation 6 4 3 2 3" xfId="35547"/>
    <cellStyle name="Calculation 6 4 3 3" xfId="19852"/>
    <cellStyle name="Calculation 6 4 3 3 2" xfId="41039"/>
    <cellStyle name="Calculation 6 4 3 4" xfId="30356"/>
    <cellStyle name="Calculation 6 4 3_Table 2A-1_EFT (Annual)" xfId="9531"/>
    <cellStyle name="Calculation 6 4 4" xfId="10303"/>
    <cellStyle name="Calculation 6 4 4 2" xfId="22419"/>
    <cellStyle name="Calculation 6 4 4 2 2" xfId="43605"/>
    <cellStyle name="Calculation 6 4 4 3" xfId="33001"/>
    <cellStyle name="Calculation 6 4 5" xfId="17306"/>
    <cellStyle name="Calculation 6 4 5 2" xfId="38493"/>
    <cellStyle name="Calculation 6 4 6" xfId="27613"/>
    <cellStyle name="Calculation 6 4_Table 2A-1_EFT (Annual)" xfId="6713"/>
    <cellStyle name="Calculation 6 5" xfId="707"/>
    <cellStyle name="Calculation 6 5 2" xfId="4268"/>
    <cellStyle name="Calculation 6 5 2 2" xfId="12552"/>
    <cellStyle name="Calculation 6 5 2 2 2" xfId="24570"/>
    <cellStyle name="Calculation 6 5 2 2 2 2" xfId="45756"/>
    <cellStyle name="Calculation 6 5 2 2 3" xfId="35152"/>
    <cellStyle name="Calculation 6 5 2 3" xfId="19457"/>
    <cellStyle name="Calculation 6 5 2 3 2" xfId="40644"/>
    <cellStyle name="Calculation 6 5 2 4" xfId="29925"/>
    <cellStyle name="Calculation 6 5 2_Table 2A-1_EFT (Annual)" xfId="9530"/>
    <cellStyle name="Calculation 6 5 3" xfId="9899"/>
    <cellStyle name="Calculation 6 5 3 2" xfId="22024"/>
    <cellStyle name="Calculation 6 5 3 2 2" xfId="43210"/>
    <cellStyle name="Calculation 6 5 3 3" xfId="32606"/>
    <cellStyle name="Calculation 6 5 4" xfId="16911"/>
    <cellStyle name="Calculation 6 5 4 2" xfId="38098"/>
    <cellStyle name="Calculation 6 5 5" xfId="27182"/>
    <cellStyle name="Calculation 6 5_Table 2A-1_EFT (Annual)" xfId="6715"/>
    <cellStyle name="Calculation 6 6" xfId="1841"/>
    <cellStyle name="Calculation 6 6 2" xfId="5402"/>
    <cellStyle name="Calculation 6 6 2 2" xfId="13617"/>
    <cellStyle name="Calculation 6 6 2 2 2" xfId="25605"/>
    <cellStyle name="Calculation 6 6 2 2 2 2" xfId="46791"/>
    <cellStyle name="Calculation 6 6 2 2 3" xfId="36187"/>
    <cellStyle name="Calculation 6 6 2 3" xfId="20492"/>
    <cellStyle name="Calculation 6 6 2 3 2" xfId="41679"/>
    <cellStyle name="Calculation 6 6 2 4" xfId="31059"/>
    <cellStyle name="Calculation 6 6 2_Table 2A-1_EFT (Annual)" xfId="9529"/>
    <cellStyle name="Calculation 6 6 3" xfId="10961"/>
    <cellStyle name="Calculation 6 6 3 2" xfId="23059"/>
    <cellStyle name="Calculation 6 6 3 2 2" xfId="44245"/>
    <cellStyle name="Calculation 6 6 3 3" xfId="33641"/>
    <cellStyle name="Calculation 6 6 4" xfId="17946"/>
    <cellStyle name="Calculation 6 6 4 2" xfId="39133"/>
    <cellStyle name="Calculation 6 6 5" xfId="28316"/>
    <cellStyle name="Calculation 6 6_Table 2A-1_EFT (Annual)" xfId="6716"/>
    <cellStyle name="Calculation 6 7" xfId="3673"/>
    <cellStyle name="Calculation 6 7 2" xfId="12046"/>
    <cellStyle name="Calculation 6 7 2 2" xfId="24077"/>
    <cellStyle name="Calculation 6 7 2 2 2" xfId="45263"/>
    <cellStyle name="Calculation 6 7 2 3" xfId="34659"/>
    <cellStyle name="Calculation 6 7 3" xfId="18964"/>
    <cellStyle name="Calculation 6 7 3 2" xfId="40151"/>
    <cellStyle name="Calculation 6 7 4" xfId="29383"/>
    <cellStyle name="Calculation 6 7_Table 2A-1_EFT (Annual)" xfId="9884"/>
    <cellStyle name="Calculation 6 8" xfId="9363"/>
    <cellStyle name="Calculation 6 8 2" xfId="21531"/>
    <cellStyle name="Calculation 6 8 2 2" xfId="42717"/>
    <cellStyle name="Calculation 6 8 3" xfId="32113"/>
    <cellStyle name="Calculation 6 9" xfId="16418"/>
    <cellStyle name="Calculation 6 9 2" xfId="37605"/>
    <cellStyle name="Calculation 6_Table 2A-1_EFT (Annual)" xfId="2979"/>
    <cellStyle name="Calculation 7" xfId="125"/>
    <cellStyle name="Calculation 7 10" xfId="26680"/>
    <cellStyle name="Calculation 7 2" xfId="518"/>
    <cellStyle name="Calculation 7 2 2" xfId="1495"/>
    <cellStyle name="Calculation 7 2 2 2" xfId="2765"/>
    <cellStyle name="Calculation 7 2 2 2 2" xfId="6326"/>
    <cellStyle name="Calculation 7 2 2 2 2 2" xfId="14520"/>
    <cellStyle name="Calculation 7 2 2 2 2 2 2" xfId="26492"/>
    <cellStyle name="Calculation 7 2 2 2 2 2 2 2" xfId="47678"/>
    <cellStyle name="Calculation 7 2 2 2 2 2 3" xfId="37074"/>
    <cellStyle name="Calculation 7 2 2 2 2 3" xfId="21379"/>
    <cellStyle name="Calculation 7 2 2 2 2 3 2" xfId="42566"/>
    <cellStyle name="Calculation 7 2 2 2 2 4" xfId="31982"/>
    <cellStyle name="Calculation 7 2 2 2 2_Table 2A-1_EFT (Annual)" xfId="9883"/>
    <cellStyle name="Calculation 7 2 2 2 3" xfId="11862"/>
    <cellStyle name="Calculation 7 2 2 2 3 2" xfId="23946"/>
    <cellStyle name="Calculation 7 2 2 2 3 2 2" xfId="45132"/>
    <cellStyle name="Calculation 7 2 2 2 3 3" xfId="34528"/>
    <cellStyle name="Calculation 7 2 2 2 4" xfId="18833"/>
    <cellStyle name="Calculation 7 2 2 2 4 2" xfId="40020"/>
    <cellStyle name="Calculation 7 2 2 2 5" xfId="29239"/>
    <cellStyle name="Calculation 7 2 2 2_Table 2A-1_EFT (Annual)" xfId="6718"/>
    <cellStyle name="Calculation 7 2 2 3" xfId="5056"/>
    <cellStyle name="Calculation 7 2 2 3 2" xfId="13316"/>
    <cellStyle name="Calculation 7 2 2 3 2 2" xfId="25322"/>
    <cellStyle name="Calculation 7 2 2 3 2 2 2" xfId="46508"/>
    <cellStyle name="Calculation 7 2 2 3 2 3" xfId="35904"/>
    <cellStyle name="Calculation 7 2 2 3 3" xfId="20209"/>
    <cellStyle name="Calculation 7 2 2 3 3 2" xfId="41396"/>
    <cellStyle name="Calculation 7 2 2 3 4" xfId="30713"/>
    <cellStyle name="Calculation 7 2 2 3_Table 2A-1_EFT (Annual)" xfId="9341"/>
    <cellStyle name="Calculation 7 2 2 4" xfId="10660"/>
    <cellStyle name="Calculation 7 2 2 4 2" xfId="22776"/>
    <cellStyle name="Calculation 7 2 2 4 2 2" xfId="43962"/>
    <cellStyle name="Calculation 7 2 2 4 3" xfId="33358"/>
    <cellStyle name="Calculation 7 2 2 5" xfId="17663"/>
    <cellStyle name="Calculation 7 2 2 5 2" xfId="38850"/>
    <cellStyle name="Calculation 7 2 2 6" xfId="27970"/>
    <cellStyle name="Calculation 7 2 2_Table 2A-1_EFT (Annual)" xfId="6717"/>
    <cellStyle name="Calculation 7 2 3" xfId="1028"/>
    <cellStyle name="Calculation 7 2 3 2" xfId="4589"/>
    <cellStyle name="Calculation 7 2 3 2 2" xfId="12849"/>
    <cellStyle name="Calculation 7 2 3 2 2 2" xfId="24855"/>
    <cellStyle name="Calculation 7 2 3 2 2 2 2" xfId="46041"/>
    <cellStyle name="Calculation 7 2 3 2 2 3" xfId="35437"/>
    <cellStyle name="Calculation 7 2 3 2 3" xfId="19742"/>
    <cellStyle name="Calculation 7 2 3 2 3 2" xfId="40929"/>
    <cellStyle name="Calculation 7 2 3 2 4" xfId="30246"/>
    <cellStyle name="Calculation 7 2 3 2_Table 2A-1_EFT (Annual)" xfId="9340"/>
    <cellStyle name="Calculation 7 2 3 3" xfId="10193"/>
    <cellStyle name="Calculation 7 2 3 3 2" xfId="22309"/>
    <cellStyle name="Calculation 7 2 3 3 2 2" xfId="43495"/>
    <cellStyle name="Calculation 7 2 3 3 3" xfId="32891"/>
    <cellStyle name="Calculation 7 2 3 4" xfId="17196"/>
    <cellStyle name="Calculation 7 2 3 4 2" xfId="38383"/>
    <cellStyle name="Calculation 7 2 3 5" xfId="27503"/>
    <cellStyle name="Calculation 7 2 3_Table 2A-1_EFT (Annual)" xfId="6719"/>
    <cellStyle name="Calculation 7 2 4" xfId="2234"/>
    <cellStyle name="Calculation 7 2 4 2" xfId="5795"/>
    <cellStyle name="Calculation 7 2 4 2 2" xfId="14010"/>
    <cellStyle name="Calculation 7 2 4 2 2 2" xfId="25998"/>
    <cellStyle name="Calculation 7 2 4 2 2 2 2" xfId="47184"/>
    <cellStyle name="Calculation 7 2 4 2 2 3" xfId="36580"/>
    <cellStyle name="Calculation 7 2 4 2 3" xfId="20885"/>
    <cellStyle name="Calculation 7 2 4 2 3 2" xfId="42072"/>
    <cellStyle name="Calculation 7 2 4 2 4" xfId="31452"/>
    <cellStyle name="Calculation 7 2 4 2_Table 2A-1_EFT (Annual)" xfId="9339"/>
    <cellStyle name="Calculation 7 2 4 3" xfId="11354"/>
    <cellStyle name="Calculation 7 2 4 3 2" xfId="23452"/>
    <cellStyle name="Calculation 7 2 4 3 2 2" xfId="44638"/>
    <cellStyle name="Calculation 7 2 4 3 3" xfId="34034"/>
    <cellStyle name="Calculation 7 2 4 4" xfId="18339"/>
    <cellStyle name="Calculation 7 2 4 4 2" xfId="39526"/>
    <cellStyle name="Calculation 7 2 4 5" xfId="28709"/>
    <cellStyle name="Calculation 7 2 4_Table 2A-1_EFT (Annual)" xfId="6720"/>
    <cellStyle name="Calculation 7 2 5" xfId="4088"/>
    <cellStyle name="Calculation 7 2 5 2" xfId="12412"/>
    <cellStyle name="Calculation 7 2 5 2 2" xfId="24434"/>
    <cellStyle name="Calculation 7 2 5 2 2 2" xfId="45620"/>
    <cellStyle name="Calculation 7 2 5 2 3" xfId="35016"/>
    <cellStyle name="Calculation 7 2 5 3" xfId="19321"/>
    <cellStyle name="Calculation 7 2 5 3 2" xfId="40508"/>
    <cellStyle name="Calculation 7 2 5 4" xfId="29776"/>
    <cellStyle name="Calculation 7 2 5_Table 2A-1_EFT (Annual)" xfId="9528"/>
    <cellStyle name="Calculation 7 2 6" xfId="9751"/>
    <cellStyle name="Calculation 7 2 6 2" xfId="21888"/>
    <cellStyle name="Calculation 7 2 6 2 2" xfId="43074"/>
    <cellStyle name="Calculation 7 2 6 3" xfId="32470"/>
    <cellStyle name="Calculation 7 2 7" xfId="16775"/>
    <cellStyle name="Calculation 7 2 7 2" xfId="37962"/>
    <cellStyle name="Calculation 7 2 8" xfId="27033"/>
    <cellStyle name="Calculation 7 2_Table 2A-1_EFT (Annual)" xfId="2983"/>
    <cellStyle name="Calculation 7 3" xfId="356"/>
    <cellStyle name="Calculation 7 3 2" xfId="1339"/>
    <cellStyle name="Calculation 7 3 2 2" xfId="2609"/>
    <cellStyle name="Calculation 7 3 2 2 2" xfId="6170"/>
    <cellStyle name="Calculation 7 3 2 2 2 2" xfId="14364"/>
    <cellStyle name="Calculation 7 3 2 2 2 2 2" xfId="26336"/>
    <cellStyle name="Calculation 7 3 2 2 2 2 2 2" xfId="47522"/>
    <cellStyle name="Calculation 7 3 2 2 2 2 3" xfId="36918"/>
    <cellStyle name="Calculation 7 3 2 2 2 3" xfId="21223"/>
    <cellStyle name="Calculation 7 3 2 2 2 3 2" xfId="42410"/>
    <cellStyle name="Calculation 7 3 2 2 2 4" xfId="31826"/>
    <cellStyle name="Calculation 7 3 2 2 2_Table 2A-1_EFT (Annual)" xfId="9882"/>
    <cellStyle name="Calculation 7 3 2 2 3" xfId="11706"/>
    <cellStyle name="Calculation 7 3 2 2 3 2" xfId="23790"/>
    <cellStyle name="Calculation 7 3 2 2 3 2 2" xfId="44976"/>
    <cellStyle name="Calculation 7 3 2 2 3 3" xfId="34372"/>
    <cellStyle name="Calculation 7 3 2 2 4" xfId="18677"/>
    <cellStyle name="Calculation 7 3 2 2 4 2" xfId="39864"/>
    <cellStyle name="Calculation 7 3 2 2 5" xfId="29083"/>
    <cellStyle name="Calculation 7 3 2 2_Table 2A-1_EFT (Annual)" xfId="6722"/>
    <cellStyle name="Calculation 7 3 2 3" xfId="4900"/>
    <cellStyle name="Calculation 7 3 2 3 2" xfId="13160"/>
    <cellStyle name="Calculation 7 3 2 3 2 2" xfId="25166"/>
    <cellStyle name="Calculation 7 3 2 3 2 2 2" xfId="46352"/>
    <cellStyle name="Calculation 7 3 2 3 2 3" xfId="35748"/>
    <cellStyle name="Calculation 7 3 2 3 3" xfId="20053"/>
    <cellStyle name="Calculation 7 3 2 3 3 2" xfId="41240"/>
    <cellStyle name="Calculation 7 3 2 3 4" xfId="30557"/>
    <cellStyle name="Calculation 7 3 2 3_Table 2A-1_EFT (Annual)" xfId="9338"/>
    <cellStyle name="Calculation 7 3 2 4" xfId="10504"/>
    <cellStyle name="Calculation 7 3 2 4 2" xfId="22620"/>
    <cellStyle name="Calculation 7 3 2 4 2 2" xfId="43806"/>
    <cellStyle name="Calculation 7 3 2 4 3" xfId="33202"/>
    <cellStyle name="Calculation 7 3 2 5" xfId="17507"/>
    <cellStyle name="Calculation 7 3 2 5 2" xfId="38694"/>
    <cellStyle name="Calculation 7 3 2 6" xfId="27814"/>
    <cellStyle name="Calculation 7 3 2_Table 2A-1_EFT (Annual)" xfId="6721"/>
    <cellStyle name="Calculation 7 3 3" xfId="896"/>
    <cellStyle name="Calculation 7 3 3 2" xfId="4457"/>
    <cellStyle name="Calculation 7 3 3 2 2" xfId="12719"/>
    <cellStyle name="Calculation 7 3 3 2 2 2" xfId="24729"/>
    <cellStyle name="Calculation 7 3 3 2 2 2 2" xfId="45915"/>
    <cellStyle name="Calculation 7 3 3 2 2 3" xfId="35311"/>
    <cellStyle name="Calculation 7 3 3 2 3" xfId="19616"/>
    <cellStyle name="Calculation 7 3 3 2 3 2" xfId="40803"/>
    <cellStyle name="Calculation 7 3 3 2 4" xfId="30114"/>
    <cellStyle name="Calculation 7 3 3 2_Table 2A-1_EFT (Annual)" xfId="9337"/>
    <cellStyle name="Calculation 7 3 3 3" xfId="10066"/>
    <cellStyle name="Calculation 7 3 3 3 2" xfId="22183"/>
    <cellStyle name="Calculation 7 3 3 3 2 2" xfId="43369"/>
    <cellStyle name="Calculation 7 3 3 3 3" xfId="32765"/>
    <cellStyle name="Calculation 7 3 3 4" xfId="17070"/>
    <cellStyle name="Calculation 7 3 3 4 2" xfId="38257"/>
    <cellStyle name="Calculation 7 3 3 5" xfId="27371"/>
    <cellStyle name="Calculation 7 3 3_Table 2A-1_EFT (Annual)" xfId="6723"/>
    <cellStyle name="Calculation 7 3 4" xfId="2078"/>
    <cellStyle name="Calculation 7 3 4 2" xfId="5639"/>
    <cellStyle name="Calculation 7 3 4 2 2" xfId="13854"/>
    <cellStyle name="Calculation 7 3 4 2 2 2" xfId="25842"/>
    <cellStyle name="Calculation 7 3 4 2 2 2 2" xfId="47028"/>
    <cellStyle name="Calculation 7 3 4 2 2 3" xfId="36424"/>
    <cellStyle name="Calculation 7 3 4 2 3" xfId="20729"/>
    <cellStyle name="Calculation 7 3 4 2 3 2" xfId="41916"/>
    <cellStyle name="Calculation 7 3 4 2 4" xfId="31296"/>
    <cellStyle name="Calculation 7 3 4 2_Table 2A-1_EFT (Annual)" xfId="9336"/>
    <cellStyle name="Calculation 7 3 4 3" xfId="11198"/>
    <cellStyle name="Calculation 7 3 4 3 2" xfId="23296"/>
    <cellStyle name="Calculation 7 3 4 3 2 2" xfId="44482"/>
    <cellStyle name="Calculation 7 3 4 3 3" xfId="33878"/>
    <cellStyle name="Calculation 7 3 4 4" xfId="18183"/>
    <cellStyle name="Calculation 7 3 4 4 2" xfId="39370"/>
    <cellStyle name="Calculation 7 3 4 5" xfId="28553"/>
    <cellStyle name="Calculation 7 3 4_Table 2A-1_EFT (Annual)" xfId="6724"/>
    <cellStyle name="Calculation 7 3 5" xfId="3926"/>
    <cellStyle name="Calculation 7 3 5 2" xfId="12254"/>
    <cellStyle name="Calculation 7 3 5 2 2" xfId="24278"/>
    <cellStyle name="Calculation 7 3 5 2 2 2" xfId="45464"/>
    <cellStyle name="Calculation 7 3 5 2 3" xfId="34860"/>
    <cellStyle name="Calculation 7 3 5 3" xfId="19165"/>
    <cellStyle name="Calculation 7 3 5 3 2" xfId="40352"/>
    <cellStyle name="Calculation 7 3 5 4" xfId="29614"/>
    <cellStyle name="Calculation 7 3 5_Table 2A-1_EFT (Annual)" xfId="9527"/>
    <cellStyle name="Calculation 7 3 6" xfId="9591"/>
    <cellStyle name="Calculation 7 3 6 2" xfId="21732"/>
    <cellStyle name="Calculation 7 3 6 2 2" xfId="42918"/>
    <cellStyle name="Calculation 7 3 6 3" xfId="32314"/>
    <cellStyle name="Calculation 7 3 7" xfId="16619"/>
    <cellStyle name="Calculation 7 3 7 2" xfId="37806"/>
    <cellStyle name="Calculation 7 3 8" xfId="26871"/>
    <cellStyle name="Calculation 7 3_Table 2A-1_EFT (Annual)" xfId="2984"/>
    <cellStyle name="Calculation 7 4" xfId="1173"/>
    <cellStyle name="Calculation 7 4 2" xfId="2443"/>
    <cellStyle name="Calculation 7 4 2 2" xfId="6004"/>
    <cellStyle name="Calculation 7 4 2 2 2" xfId="14198"/>
    <cellStyle name="Calculation 7 4 2 2 2 2" xfId="26170"/>
    <cellStyle name="Calculation 7 4 2 2 2 2 2" xfId="47356"/>
    <cellStyle name="Calculation 7 4 2 2 2 3" xfId="36752"/>
    <cellStyle name="Calculation 7 4 2 2 3" xfId="21057"/>
    <cellStyle name="Calculation 7 4 2 2 3 2" xfId="42244"/>
    <cellStyle name="Calculation 7 4 2 2 4" xfId="31660"/>
    <cellStyle name="Calculation 7 4 2 2_Table 2A-1_EFT (Annual)" xfId="9335"/>
    <cellStyle name="Calculation 7 4 2 3" xfId="11540"/>
    <cellStyle name="Calculation 7 4 2 3 2" xfId="23624"/>
    <cellStyle name="Calculation 7 4 2 3 2 2" xfId="44810"/>
    <cellStyle name="Calculation 7 4 2 3 3" xfId="34206"/>
    <cellStyle name="Calculation 7 4 2 4" xfId="18511"/>
    <cellStyle name="Calculation 7 4 2 4 2" xfId="39698"/>
    <cellStyle name="Calculation 7 4 2 5" xfId="28917"/>
    <cellStyle name="Calculation 7 4 2_Table 2A-1_EFT (Annual)" xfId="6726"/>
    <cellStyle name="Calculation 7 4 3" xfId="4734"/>
    <cellStyle name="Calculation 7 4 3 2" xfId="12994"/>
    <cellStyle name="Calculation 7 4 3 2 2" xfId="25000"/>
    <cellStyle name="Calculation 7 4 3 2 2 2" xfId="46186"/>
    <cellStyle name="Calculation 7 4 3 2 3" xfId="35582"/>
    <cellStyle name="Calculation 7 4 3 3" xfId="19887"/>
    <cellStyle name="Calculation 7 4 3 3 2" xfId="41074"/>
    <cellStyle name="Calculation 7 4 3 4" xfId="30391"/>
    <cellStyle name="Calculation 7 4 3_Table 2A-1_EFT (Annual)" xfId="9526"/>
    <cellStyle name="Calculation 7 4 4" xfId="10338"/>
    <cellStyle name="Calculation 7 4 4 2" xfId="22454"/>
    <cellStyle name="Calculation 7 4 4 2 2" xfId="43640"/>
    <cellStyle name="Calculation 7 4 4 3" xfId="33036"/>
    <cellStyle name="Calculation 7 4 5" xfId="17341"/>
    <cellStyle name="Calculation 7 4 5 2" xfId="38528"/>
    <cellStyle name="Calculation 7 4 6" xfId="27648"/>
    <cellStyle name="Calculation 7 4_Table 2A-1_EFT (Annual)" xfId="6725"/>
    <cellStyle name="Calculation 7 5" xfId="737"/>
    <cellStyle name="Calculation 7 5 2" xfId="4298"/>
    <cellStyle name="Calculation 7 5 2 2" xfId="12578"/>
    <cellStyle name="Calculation 7 5 2 2 2" xfId="24595"/>
    <cellStyle name="Calculation 7 5 2 2 2 2" xfId="45781"/>
    <cellStyle name="Calculation 7 5 2 2 3" xfId="35177"/>
    <cellStyle name="Calculation 7 5 2 3" xfId="19482"/>
    <cellStyle name="Calculation 7 5 2 3 2" xfId="40669"/>
    <cellStyle name="Calculation 7 5 2 4" xfId="29955"/>
    <cellStyle name="Calculation 7 5 2_Table 2A-1_EFT (Annual)" xfId="9525"/>
    <cellStyle name="Calculation 7 5 3" xfId="9926"/>
    <cellStyle name="Calculation 7 5 3 2" xfId="22049"/>
    <cellStyle name="Calculation 7 5 3 2 2" xfId="43235"/>
    <cellStyle name="Calculation 7 5 3 3" xfId="32631"/>
    <cellStyle name="Calculation 7 5 4" xfId="16936"/>
    <cellStyle name="Calculation 7 5 4 2" xfId="38123"/>
    <cellStyle name="Calculation 7 5 5" xfId="27212"/>
    <cellStyle name="Calculation 7 5_Table 2A-1_EFT (Annual)" xfId="6727"/>
    <cellStyle name="Calculation 7 6" xfId="1794"/>
    <cellStyle name="Calculation 7 6 2" xfId="5355"/>
    <cellStyle name="Calculation 7 6 2 2" xfId="13570"/>
    <cellStyle name="Calculation 7 6 2 2 2" xfId="25558"/>
    <cellStyle name="Calculation 7 6 2 2 2 2" xfId="46744"/>
    <cellStyle name="Calculation 7 6 2 2 3" xfId="36140"/>
    <cellStyle name="Calculation 7 6 2 3" xfId="20445"/>
    <cellStyle name="Calculation 7 6 2 3 2" xfId="41632"/>
    <cellStyle name="Calculation 7 6 2 4" xfId="31012"/>
    <cellStyle name="Calculation 7 6 2_Table 2A-1_EFT (Annual)" xfId="9524"/>
    <cellStyle name="Calculation 7 6 3" xfId="10914"/>
    <cellStyle name="Calculation 7 6 3 2" xfId="23012"/>
    <cellStyle name="Calculation 7 6 3 2 2" xfId="44198"/>
    <cellStyle name="Calculation 7 6 3 3" xfId="33594"/>
    <cellStyle name="Calculation 7 6 4" xfId="17899"/>
    <cellStyle name="Calculation 7 6 4 2" xfId="39086"/>
    <cellStyle name="Calculation 7 6 5" xfId="28269"/>
    <cellStyle name="Calculation 7 6_Table 2A-1_EFT (Annual)" xfId="6728"/>
    <cellStyle name="Calculation 7 7" xfId="3714"/>
    <cellStyle name="Calculation 7 7 2" xfId="12082"/>
    <cellStyle name="Calculation 7 7 2 2" xfId="24112"/>
    <cellStyle name="Calculation 7 7 2 2 2" xfId="45298"/>
    <cellStyle name="Calculation 7 7 2 3" xfId="34694"/>
    <cellStyle name="Calculation 7 7 3" xfId="18999"/>
    <cellStyle name="Calculation 7 7 3 2" xfId="40186"/>
    <cellStyle name="Calculation 7 7 4" xfId="29423"/>
    <cellStyle name="Calculation 7 7_Table 2A-1_EFT (Annual)" xfId="9881"/>
    <cellStyle name="Calculation 7 8" xfId="9401"/>
    <cellStyle name="Calculation 7 8 2" xfId="21566"/>
    <cellStyle name="Calculation 7 8 2 2" xfId="42752"/>
    <cellStyle name="Calculation 7 8 3" xfId="32148"/>
    <cellStyle name="Calculation 7 9" xfId="16453"/>
    <cellStyle name="Calculation 7 9 2" xfId="37640"/>
    <cellStyle name="Calculation 7_Table 2A-1_EFT (Annual)" xfId="2982"/>
    <cellStyle name="Calculation 8" xfId="87"/>
    <cellStyle name="Calculation 8 10" xfId="26643"/>
    <cellStyle name="Calculation 8 2" xfId="486"/>
    <cellStyle name="Calculation 8 2 2" xfId="1463"/>
    <cellStyle name="Calculation 8 2 2 2" xfId="2733"/>
    <cellStyle name="Calculation 8 2 2 2 2" xfId="6294"/>
    <cellStyle name="Calculation 8 2 2 2 2 2" xfId="14488"/>
    <cellStyle name="Calculation 8 2 2 2 2 2 2" xfId="26460"/>
    <cellStyle name="Calculation 8 2 2 2 2 2 2 2" xfId="47646"/>
    <cellStyle name="Calculation 8 2 2 2 2 2 3" xfId="37042"/>
    <cellStyle name="Calculation 8 2 2 2 2 3" xfId="21347"/>
    <cellStyle name="Calculation 8 2 2 2 2 3 2" xfId="42534"/>
    <cellStyle name="Calculation 8 2 2 2 2 4" xfId="31950"/>
    <cellStyle name="Calculation 8 2 2 2 2_Table 2A-1_EFT (Annual)" xfId="9880"/>
    <cellStyle name="Calculation 8 2 2 2 3" xfId="11830"/>
    <cellStyle name="Calculation 8 2 2 2 3 2" xfId="23914"/>
    <cellStyle name="Calculation 8 2 2 2 3 2 2" xfId="45100"/>
    <cellStyle name="Calculation 8 2 2 2 3 3" xfId="34496"/>
    <cellStyle name="Calculation 8 2 2 2 4" xfId="18801"/>
    <cellStyle name="Calculation 8 2 2 2 4 2" xfId="39988"/>
    <cellStyle name="Calculation 8 2 2 2 5" xfId="29207"/>
    <cellStyle name="Calculation 8 2 2 2_Table 2A-1_EFT (Annual)" xfId="6730"/>
    <cellStyle name="Calculation 8 2 2 3" xfId="5024"/>
    <cellStyle name="Calculation 8 2 2 3 2" xfId="13284"/>
    <cellStyle name="Calculation 8 2 2 3 2 2" xfId="25290"/>
    <cellStyle name="Calculation 8 2 2 3 2 2 2" xfId="46476"/>
    <cellStyle name="Calculation 8 2 2 3 2 3" xfId="35872"/>
    <cellStyle name="Calculation 8 2 2 3 3" xfId="20177"/>
    <cellStyle name="Calculation 8 2 2 3 3 2" xfId="41364"/>
    <cellStyle name="Calculation 8 2 2 3 4" xfId="30681"/>
    <cellStyle name="Calculation 8 2 2 3_Table 2A-1_EFT (Annual)" xfId="9334"/>
    <cellStyle name="Calculation 8 2 2 4" xfId="10628"/>
    <cellStyle name="Calculation 8 2 2 4 2" xfId="22744"/>
    <cellStyle name="Calculation 8 2 2 4 2 2" xfId="43930"/>
    <cellStyle name="Calculation 8 2 2 4 3" xfId="33326"/>
    <cellStyle name="Calculation 8 2 2 5" xfId="17631"/>
    <cellStyle name="Calculation 8 2 2 5 2" xfId="38818"/>
    <cellStyle name="Calculation 8 2 2 6" xfId="27938"/>
    <cellStyle name="Calculation 8 2 2_Table 2A-1_EFT (Annual)" xfId="6729"/>
    <cellStyle name="Calculation 8 2 3" xfId="1004"/>
    <cellStyle name="Calculation 8 2 3 2" xfId="4565"/>
    <cellStyle name="Calculation 8 2 3 2 2" xfId="12825"/>
    <cellStyle name="Calculation 8 2 3 2 2 2" xfId="24831"/>
    <cellStyle name="Calculation 8 2 3 2 2 2 2" xfId="46017"/>
    <cellStyle name="Calculation 8 2 3 2 2 3" xfId="35413"/>
    <cellStyle name="Calculation 8 2 3 2 3" xfId="19718"/>
    <cellStyle name="Calculation 8 2 3 2 3 2" xfId="40905"/>
    <cellStyle name="Calculation 8 2 3 2 4" xfId="30222"/>
    <cellStyle name="Calculation 8 2 3 2_Table 2A-1_EFT (Annual)" xfId="9333"/>
    <cellStyle name="Calculation 8 2 3 3" xfId="10169"/>
    <cellStyle name="Calculation 8 2 3 3 2" xfId="22285"/>
    <cellStyle name="Calculation 8 2 3 3 2 2" xfId="43471"/>
    <cellStyle name="Calculation 8 2 3 3 3" xfId="32867"/>
    <cellStyle name="Calculation 8 2 3 4" xfId="17172"/>
    <cellStyle name="Calculation 8 2 3 4 2" xfId="38359"/>
    <cellStyle name="Calculation 8 2 3 5" xfId="27479"/>
    <cellStyle name="Calculation 8 2 3_Table 2A-1_EFT (Annual)" xfId="6731"/>
    <cellStyle name="Calculation 8 2 4" xfId="2202"/>
    <cellStyle name="Calculation 8 2 4 2" xfId="5763"/>
    <cellStyle name="Calculation 8 2 4 2 2" xfId="13978"/>
    <cellStyle name="Calculation 8 2 4 2 2 2" xfId="25966"/>
    <cellStyle name="Calculation 8 2 4 2 2 2 2" xfId="47152"/>
    <cellStyle name="Calculation 8 2 4 2 2 3" xfId="36548"/>
    <cellStyle name="Calculation 8 2 4 2 3" xfId="20853"/>
    <cellStyle name="Calculation 8 2 4 2 3 2" xfId="42040"/>
    <cellStyle name="Calculation 8 2 4 2 4" xfId="31420"/>
    <cellStyle name="Calculation 8 2 4 2_Table 2A-1_EFT (Annual)" xfId="14899"/>
    <cellStyle name="Calculation 8 2 4 3" xfId="11322"/>
    <cellStyle name="Calculation 8 2 4 3 2" xfId="23420"/>
    <cellStyle name="Calculation 8 2 4 3 2 2" xfId="44606"/>
    <cellStyle name="Calculation 8 2 4 3 3" xfId="34002"/>
    <cellStyle name="Calculation 8 2 4 4" xfId="18307"/>
    <cellStyle name="Calculation 8 2 4 4 2" xfId="39494"/>
    <cellStyle name="Calculation 8 2 4 5" xfId="28677"/>
    <cellStyle name="Calculation 8 2 4_Table 2A-1_EFT (Annual)" xfId="6732"/>
    <cellStyle name="Calculation 8 2 5" xfId="4056"/>
    <cellStyle name="Calculation 8 2 5 2" xfId="12380"/>
    <cellStyle name="Calculation 8 2 5 2 2" xfId="24402"/>
    <cellStyle name="Calculation 8 2 5 2 2 2" xfId="45588"/>
    <cellStyle name="Calculation 8 2 5 2 3" xfId="34984"/>
    <cellStyle name="Calculation 8 2 5 3" xfId="19289"/>
    <cellStyle name="Calculation 8 2 5 3 2" xfId="40476"/>
    <cellStyle name="Calculation 8 2 5 4" xfId="29744"/>
    <cellStyle name="Calculation 8 2 5_Table 2A-1_EFT (Annual)" xfId="14900"/>
    <cellStyle name="Calculation 8 2 6" xfId="9719"/>
    <cellStyle name="Calculation 8 2 6 2" xfId="21856"/>
    <cellStyle name="Calculation 8 2 6 2 2" xfId="43042"/>
    <cellStyle name="Calculation 8 2 6 3" xfId="32438"/>
    <cellStyle name="Calculation 8 2 7" xfId="16743"/>
    <cellStyle name="Calculation 8 2 7 2" xfId="37930"/>
    <cellStyle name="Calculation 8 2 8" xfId="27001"/>
    <cellStyle name="Calculation 8 2_Table 2A-1_EFT (Annual)" xfId="2986"/>
    <cellStyle name="Calculation 8 3" xfId="319"/>
    <cellStyle name="Calculation 8 3 2" xfId="1307"/>
    <cellStyle name="Calculation 8 3 2 2" xfId="2577"/>
    <cellStyle name="Calculation 8 3 2 2 2" xfId="6138"/>
    <cellStyle name="Calculation 8 3 2 2 2 2" xfId="14332"/>
    <cellStyle name="Calculation 8 3 2 2 2 2 2" xfId="26304"/>
    <cellStyle name="Calculation 8 3 2 2 2 2 2 2" xfId="47490"/>
    <cellStyle name="Calculation 8 3 2 2 2 2 3" xfId="36886"/>
    <cellStyle name="Calculation 8 3 2 2 2 3" xfId="21191"/>
    <cellStyle name="Calculation 8 3 2 2 2 3 2" xfId="42378"/>
    <cellStyle name="Calculation 8 3 2 2 2 4" xfId="31794"/>
    <cellStyle name="Calculation 8 3 2 2 2_Table 2A-1_EFT (Annual)" xfId="14901"/>
    <cellStyle name="Calculation 8 3 2 2 3" xfId="11674"/>
    <cellStyle name="Calculation 8 3 2 2 3 2" xfId="23758"/>
    <cellStyle name="Calculation 8 3 2 2 3 2 2" xfId="44944"/>
    <cellStyle name="Calculation 8 3 2 2 3 3" xfId="34340"/>
    <cellStyle name="Calculation 8 3 2 2 4" xfId="18645"/>
    <cellStyle name="Calculation 8 3 2 2 4 2" xfId="39832"/>
    <cellStyle name="Calculation 8 3 2 2 5" xfId="29051"/>
    <cellStyle name="Calculation 8 3 2 2_Table 2A-1_EFT (Annual)" xfId="6734"/>
    <cellStyle name="Calculation 8 3 2 3" xfId="4868"/>
    <cellStyle name="Calculation 8 3 2 3 2" xfId="13128"/>
    <cellStyle name="Calculation 8 3 2 3 2 2" xfId="25134"/>
    <cellStyle name="Calculation 8 3 2 3 2 2 2" xfId="46320"/>
    <cellStyle name="Calculation 8 3 2 3 2 3" xfId="35716"/>
    <cellStyle name="Calculation 8 3 2 3 3" xfId="20021"/>
    <cellStyle name="Calculation 8 3 2 3 3 2" xfId="41208"/>
    <cellStyle name="Calculation 8 3 2 3 4" xfId="30525"/>
    <cellStyle name="Calculation 8 3 2 3_Table 2A-1_EFT (Annual)" xfId="14902"/>
    <cellStyle name="Calculation 8 3 2 4" xfId="10472"/>
    <cellStyle name="Calculation 8 3 2 4 2" xfId="22588"/>
    <cellStyle name="Calculation 8 3 2 4 2 2" xfId="43774"/>
    <cellStyle name="Calculation 8 3 2 4 3" xfId="33170"/>
    <cellStyle name="Calculation 8 3 2 5" xfId="17475"/>
    <cellStyle name="Calculation 8 3 2 5 2" xfId="38662"/>
    <cellStyle name="Calculation 8 3 2 6" xfId="27782"/>
    <cellStyle name="Calculation 8 3 2_Table 2A-1_EFT (Annual)" xfId="6733"/>
    <cellStyle name="Calculation 8 3 3" xfId="867"/>
    <cellStyle name="Calculation 8 3 3 2" xfId="4428"/>
    <cellStyle name="Calculation 8 3 3 2 2" xfId="12693"/>
    <cellStyle name="Calculation 8 3 3 2 2 2" xfId="24705"/>
    <cellStyle name="Calculation 8 3 3 2 2 2 2" xfId="45891"/>
    <cellStyle name="Calculation 8 3 3 2 2 3" xfId="35287"/>
    <cellStyle name="Calculation 8 3 3 2 3" xfId="19592"/>
    <cellStyle name="Calculation 8 3 3 2 3 2" xfId="40779"/>
    <cellStyle name="Calculation 8 3 3 2 4" xfId="30085"/>
    <cellStyle name="Calculation 8 3 3 2_Table 2A-1_EFT (Annual)" xfId="14903"/>
    <cellStyle name="Calculation 8 3 3 3" xfId="10040"/>
    <cellStyle name="Calculation 8 3 3 3 2" xfId="22159"/>
    <cellStyle name="Calculation 8 3 3 3 2 2" xfId="43345"/>
    <cellStyle name="Calculation 8 3 3 3 3" xfId="32741"/>
    <cellStyle name="Calculation 8 3 3 4" xfId="17046"/>
    <cellStyle name="Calculation 8 3 3 4 2" xfId="38233"/>
    <cellStyle name="Calculation 8 3 3 5" xfId="27342"/>
    <cellStyle name="Calculation 8 3 3_Table 2A-1_EFT (Annual)" xfId="6735"/>
    <cellStyle name="Calculation 8 3 4" xfId="2046"/>
    <cellStyle name="Calculation 8 3 4 2" xfId="5607"/>
    <cellStyle name="Calculation 8 3 4 2 2" xfId="13822"/>
    <cellStyle name="Calculation 8 3 4 2 2 2" xfId="25810"/>
    <cellStyle name="Calculation 8 3 4 2 2 2 2" xfId="46996"/>
    <cellStyle name="Calculation 8 3 4 2 2 3" xfId="36392"/>
    <cellStyle name="Calculation 8 3 4 2 3" xfId="20697"/>
    <cellStyle name="Calculation 8 3 4 2 3 2" xfId="41884"/>
    <cellStyle name="Calculation 8 3 4 2 4" xfId="31264"/>
    <cellStyle name="Calculation 8 3 4 2_Table 2A-1_EFT (Annual)" xfId="14904"/>
    <cellStyle name="Calculation 8 3 4 3" xfId="11166"/>
    <cellStyle name="Calculation 8 3 4 3 2" xfId="23264"/>
    <cellStyle name="Calculation 8 3 4 3 2 2" xfId="44450"/>
    <cellStyle name="Calculation 8 3 4 3 3" xfId="33846"/>
    <cellStyle name="Calculation 8 3 4 4" xfId="18151"/>
    <cellStyle name="Calculation 8 3 4 4 2" xfId="39338"/>
    <cellStyle name="Calculation 8 3 4 5" xfId="28521"/>
    <cellStyle name="Calculation 8 3 4_Table 2A-1_EFT (Annual)" xfId="6736"/>
    <cellStyle name="Calculation 8 3 5" xfId="3889"/>
    <cellStyle name="Calculation 8 3 5 2" xfId="12221"/>
    <cellStyle name="Calculation 8 3 5 2 2" xfId="24246"/>
    <cellStyle name="Calculation 8 3 5 2 2 2" xfId="45432"/>
    <cellStyle name="Calculation 8 3 5 2 3" xfId="34828"/>
    <cellStyle name="Calculation 8 3 5 3" xfId="19133"/>
    <cellStyle name="Calculation 8 3 5 3 2" xfId="40320"/>
    <cellStyle name="Calculation 8 3 5 4" xfId="29577"/>
    <cellStyle name="Calculation 8 3 5_Table 2A-1_EFT (Annual)" xfId="14905"/>
    <cellStyle name="Calculation 8 3 6" xfId="9558"/>
    <cellStyle name="Calculation 8 3 6 2" xfId="21700"/>
    <cellStyle name="Calculation 8 3 6 2 2" xfId="42886"/>
    <cellStyle name="Calculation 8 3 6 3" xfId="32282"/>
    <cellStyle name="Calculation 8 3 7" xfId="16587"/>
    <cellStyle name="Calculation 8 3 7 2" xfId="37774"/>
    <cellStyle name="Calculation 8 3 8" xfId="26834"/>
    <cellStyle name="Calculation 8 3_Table 2A-1_EFT (Annual)" xfId="2987"/>
    <cellStyle name="Calculation 8 4" xfId="1141"/>
    <cellStyle name="Calculation 8 4 2" xfId="2411"/>
    <cellStyle name="Calculation 8 4 2 2" xfId="5972"/>
    <cellStyle name="Calculation 8 4 2 2 2" xfId="14166"/>
    <cellStyle name="Calculation 8 4 2 2 2 2" xfId="26138"/>
    <cellStyle name="Calculation 8 4 2 2 2 2 2" xfId="47324"/>
    <cellStyle name="Calculation 8 4 2 2 2 3" xfId="36720"/>
    <cellStyle name="Calculation 8 4 2 2 3" xfId="21025"/>
    <cellStyle name="Calculation 8 4 2 2 3 2" xfId="42212"/>
    <cellStyle name="Calculation 8 4 2 2 4" xfId="31628"/>
    <cellStyle name="Calculation 8 4 2 2_Table 2A-1_EFT (Annual)" xfId="14906"/>
    <cellStyle name="Calculation 8 4 2 3" xfId="11508"/>
    <cellStyle name="Calculation 8 4 2 3 2" xfId="23592"/>
    <cellStyle name="Calculation 8 4 2 3 2 2" xfId="44778"/>
    <cellStyle name="Calculation 8 4 2 3 3" xfId="34174"/>
    <cellStyle name="Calculation 8 4 2 4" xfId="18479"/>
    <cellStyle name="Calculation 8 4 2 4 2" xfId="39666"/>
    <cellStyle name="Calculation 8 4 2 5" xfId="28885"/>
    <cellStyle name="Calculation 8 4 2_Table 2A-1_EFT (Annual)" xfId="6738"/>
    <cellStyle name="Calculation 8 4 3" xfId="4702"/>
    <cellStyle name="Calculation 8 4 3 2" xfId="12962"/>
    <cellStyle name="Calculation 8 4 3 2 2" xfId="24968"/>
    <cellStyle name="Calculation 8 4 3 2 2 2" xfId="46154"/>
    <cellStyle name="Calculation 8 4 3 2 3" xfId="35550"/>
    <cellStyle name="Calculation 8 4 3 3" xfId="19855"/>
    <cellStyle name="Calculation 8 4 3 3 2" xfId="41042"/>
    <cellStyle name="Calculation 8 4 3 4" xfId="30359"/>
    <cellStyle name="Calculation 8 4 3_Table 2A-1_EFT (Annual)" xfId="14907"/>
    <cellStyle name="Calculation 8 4 4" xfId="10306"/>
    <cellStyle name="Calculation 8 4 4 2" xfId="22422"/>
    <cellStyle name="Calculation 8 4 4 2 2" xfId="43608"/>
    <cellStyle name="Calculation 8 4 4 3" xfId="33004"/>
    <cellStyle name="Calculation 8 4 5" xfId="17309"/>
    <cellStyle name="Calculation 8 4 5 2" xfId="38496"/>
    <cellStyle name="Calculation 8 4 6" xfId="27616"/>
    <cellStyle name="Calculation 8 4_Table 2A-1_EFT (Annual)" xfId="6737"/>
    <cellStyle name="Calculation 8 5" xfId="708"/>
    <cellStyle name="Calculation 8 5 2" xfId="4269"/>
    <cellStyle name="Calculation 8 5 2 2" xfId="12553"/>
    <cellStyle name="Calculation 8 5 2 2 2" xfId="24571"/>
    <cellStyle name="Calculation 8 5 2 2 2 2" xfId="45757"/>
    <cellStyle name="Calculation 8 5 2 2 3" xfId="35153"/>
    <cellStyle name="Calculation 8 5 2 3" xfId="19458"/>
    <cellStyle name="Calculation 8 5 2 3 2" xfId="40645"/>
    <cellStyle name="Calculation 8 5 2 4" xfId="29926"/>
    <cellStyle name="Calculation 8 5 2_Table 2A-1_EFT (Annual)" xfId="14908"/>
    <cellStyle name="Calculation 8 5 3" xfId="9900"/>
    <cellStyle name="Calculation 8 5 3 2" xfId="22025"/>
    <cellStyle name="Calculation 8 5 3 2 2" xfId="43211"/>
    <cellStyle name="Calculation 8 5 3 3" xfId="32607"/>
    <cellStyle name="Calculation 8 5 4" xfId="16912"/>
    <cellStyle name="Calculation 8 5 4 2" xfId="38099"/>
    <cellStyle name="Calculation 8 5 5" xfId="27183"/>
    <cellStyle name="Calculation 8 5_Table 2A-1_EFT (Annual)" xfId="6739"/>
    <cellStyle name="Calculation 8 6" xfId="1874"/>
    <cellStyle name="Calculation 8 6 2" xfId="5435"/>
    <cellStyle name="Calculation 8 6 2 2" xfId="13650"/>
    <cellStyle name="Calculation 8 6 2 2 2" xfId="25638"/>
    <cellStyle name="Calculation 8 6 2 2 2 2" xfId="46824"/>
    <cellStyle name="Calculation 8 6 2 2 3" xfId="36220"/>
    <cellStyle name="Calculation 8 6 2 3" xfId="20525"/>
    <cellStyle name="Calculation 8 6 2 3 2" xfId="41712"/>
    <cellStyle name="Calculation 8 6 2 4" xfId="31092"/>
    <cellStyle name="Calculation 8 6 2_Table 2A-1_EFT (Annual)" xfId="14909"/>
    <cellStyle name="Calculation 8 6 3" xfId="10994"/>
    <cellStyle name="Calculation 8 6 3 2" xfId="23092"/>
    <cellStyle name="Calculation 8 6 3 2 2" xfId="44278"/>
    <cellStyle name="Calculation 8 6 3 3" xfId="33674"/>
    <cellStyle name="Calculation 8 6 4" xfId="17979"/>
    <cellStyle name="Calculation 8 6 4 2" xfId="39166"/>
    <cellStyle name="Calculation 8 6 5" xfId="28349"/>
    <cellStyle name="Calculation 8 6_Table 2A-1_EFT (Annual)" xfId="6740"/>
    <cellStyle name="Calculation 8 7" xfId="3676"/>
    <cellStyle name="Calculation 8 7 2" xfId="12049"/>
    <cellStyle name="Calculation 8 7 2 2" xfId="24080"/>
    <cellStyle name="Calculation 8 7 2 2 2" xfId="45266"/>
    <cellStyle name="Calculation 8 7 2 3" xfId="34662"/>
    <cellStyle name="Calculation 8 7 3" xfId="18967"/>
    <cellStyle name="Calculation 8 7 3 2" xfId="40154"/>
    <cellStyle name="Calculation 8 7 4" xfId="29386"/>
    <cellStyle name="Calculation 8 7_Table 2A-1_EFT (Annual)" xfId="14910"/>
    <cellStyle name="Calculation 8 8" xfId="9366"/>
    <cellStyle name="Calculation 8 8 2" xfId="21534"/>
    <cellStyle name="Calculation 8 8 2 2" xfId="42720"/>
    <cellStyle name="Calculation 8 8 3" xfId="32116"/>
    <cellStyle name="Calculation 8 9" xfId="16421"/>
    <cellStyle name="Calculation 8 9 2" xfId="37608"/>
    <cellStyle name="Calculation 8_Table 2A-1_EFT (Annual)" xfId="2985"/>
    <cellStyle name="Calculation 9" xfId="95"/>
    <cellStyle name="Calculation 9 10" xfId="26651"/>
    <cellStyle name="Calculation 9 2" xfId="494"/>
    <cellStyle name="Calculation 9 2 2" xfId="1471"/>
    <cellStyle name="Calculation 9 2 2 2" xfId="2741"/>
    <cellStyle name="Calculation 9 2 2 2 2" xfId="6302"/>
    <cellStyle name="Calculation 9 2 2 2 2 2" xfId="14496"/>
    <cellStyle name="Calculation 9 2 2 2 2 2 2" xfId="26468"/>
    <cellStyle name="Calculation 9 2 2 2 2 2 2 2" xfId="47654"/>
    <cellStyle name="Calculation 9 2 2 2 2 2 3" xfId="37050"/>
    <cellStyle name="Calculation 9 2 2 2 2 3" xfId="21355"/>
    <cellStyle name="Calculation 9 2 2 2 2 3 2" xfId="42542"/>
    <cellStyle name="Calculation 9 2 2 2 2 4" xfId="31958"/>
    <cellStyle name="Calculation 9 2 2 2 2_Table 2A-1_EFT (Annual)" xfId="14911"/>
    <cellStyle name="Calculation 9 2 2 2 3" xfId="11838"/>
    <cellStyle name="Calculation 9 2 2 2 3 2" xfId="23922"/>
    <cellStyle name="Calculation 9 2 2 2 3 2 2" xfId="45108"/>
    <cellStyle name="Calculation 9 2 2 2 3 3" xfId="34504"/>
    <cellStyle name="Calculation 9 2 2 2 4" xfId="18809"/>
    <cellStyle name="Calculation 9 2 2 2 4 2" xfId="39996"/>
    <cellStyle name="Calculation 9 2 2 2 5" xfId="29215"/>
    <cellStyle name="Calculation 9 2 2 2_Table 2A-1_EFT (Annual)" xfId="6742"/>
    <cellStyle name="Calculation 9 2 2 3" xfId="5032"/>
    <cellStyle name="Calculation 9 2 2 3 2" xfId="13292"/>
    <cellStyle name="Calculation 9 2 2 3 2 2" xfId="25298"/>
    <cellStyle name="Calculation 9 2 2 3 2 2 2" xfId="46484"/>
    <cellStyle name="Calculation 9 2 2 3 2 3" xfId="35880"/>
    <cellStyle name="Calculation 9 2 2 3 3" xfId="20185"/>
    <cellStyle name="Calculation 9 2 2 3 3 2" xfId="41372"/>
    <cellStyle name="Calculation 9 2 2 3 4" xfId="30689"/>
    <cellStyle name="Calculation 9 2 2 3_Table 2A-1_EFT (Annual)" xfId="14912"/>
    <cellStyle name="Calculation 9 2 2 4" xfId="10636"/>
    <cellStyle name="Calculation 9 2 2 4 2" xfId="22752"/>
    <cellStyle name="Calculation 9 2 2 4 2 2" xfId="43938"/>
    <cellStyle name="Calculation 9 2 2 4 3" xfId="33334"/>
    <cellStyle name="Calculation 9 2 2 5" xfId="17639"/>
    <cellStyle name="Calculation 9 2 2 5 2" xfId="38826"/>
    <cellStyle name="Calculation 9 2 2 6" xfId="27946"/>
    <cellStyle name="Calculation 9 2 2_Table 2A-1_EFT (Annual)" xfId="6741"/>
    <cellStyle name="Calculation 9 2 3" xfId="1010"/>
    <cellStyle name="Calculation 9 2 3 2" xfId="4571"/>
    <cellStyle name="Calculation 9 2 3 2 2" xfId="12831"/>
    <cellStyle name="Calculation 9 2 3 2 2 2" xfId="24837"/>
    <cellStyle name="Calculation 9 2 3 2 2 2 2" xfId="46023"/>
    <cellStyle name="Calculation 9 2 3 2 2 3" xfId="35419"/>
    <cellStyle name="Calculation 9 2 3 2 3" xfId="19724"/>
    <cellStyle name="Calculation 9 2 3 2 3 2" xfId="40911"/>
    <cellStyle name="Calculation 9 2 3 2 4" xfId="30228"/>
    <cellStyle name="Calculation 9 2 3 2_Table 2A-1_EFT (Annual)" xfId="14913"/>
    <cellStyle name="Calculation 9 2 3 3" xfId="10175"/>
    <cellStyle name="Calculation 9 2 3 3 2" xfId="22291"/>
    <cellStyle name="Calculation 9 2 3 3 2 2" xfId="43477"/>
    <cellStyle name="Calculation 9 2 3 3 3" xfId="32873"/>
    <cellStyle name="Calculation 9 2 3 4" xfId="17178"/>
    <cellStyle name="Calculation 9 2 3 4 2" xfId="38365"/>
    <cellStyle name="Calculation 9 2 3 5" xfId="27485"/>
    <cellStyle name="Calculation 9 2 3_Table 2A-1_EFT (Annual)" xfId="6743"/>
    <cellStyle name="Calculation 9 2 4" xfId="2210"/>
    <cellStyle name="Calculation 9 2 4 2" xfId="5771"/>
    <cellStyle name="Calculation 9 2 4 2 2" xfId="13986"/>
    <cellStyle name="Calculation 9 2 4 2 2 2" xfId="25974"/>
    <cellStyle name="Calculation 9 2 4 2 2 2 2" xfId="47160"/>
    <cellStyle name="Calculation 9 2 4 2 2 3" xfId="36556"/>
    <cellStyle name="Calculation 9 2 4 2 3" xfId="20861"/>
    <cellStyle name="Calculation 9 2 4 2 3 2" xfId="42048"/>
    <cellStyle name="Calculation 9 2 4 2 4" xfId="31428"/>
    <cellStyle name="Calculation 9 2 4 2_Table 2A-1_EFT (Annual)" xfId="14914"/>
    <cellStyle name="Calculation 9 2 4 3" xfId="11330"/>
    <cellStyle name="Calculation 9 2 4 3 2" xfId="23428"/>
    <cellStyle name="Calculation 9 2 4 3 2 2" xfId="44614"/>
    <cellStyle name="Calculation 9 2 4 3 3" xfId="34010"/>
    <cellStyle name="Calculation 9 2 4 4" xfId="18315"/>
    <cellStyle name="Calculation 9 2 4 4 2" xfId="39502"/>
    <cellStyle name="Calculation 9 2 4 5" xfId="28685"/>
    <cellStyle name="Calculation 9 2 4_Table 2A-1_EFT (Annual)" xfId="6744"/>
    <cellStyle name="Calculation 9 2 5" xfId="4064"/>
    <cellStyle name="Calculation 9 2 5 2" xfId="12388"/>
    <cellStyle name="Calculation 9 2 5 2 2" xfId="24410"/>
    <cellStyle name="Calculation 9 2 5 2 2 2" xfId="45596"/>
    <cellStyle name="Calculation 9 2 5 2 3" xfId="34992"/>
    <cellStyle name="Calculation 9 2 5 3" xfId="19297"/>
    <cellStyle name="Calculation 9 2 5 3 2" xfId="40484"/>
    <cellStyle name="Calculation 9 2 5 4" xfId="29752"/>
    <cellStyle name="Calculation 9 2 5_Table 2A-1_EFT (Annual)" xfId="14915"/>
    <cellStyle name="Calculation 9 2 6" xfId="9727"/>
    <cellStyle name="Calculation 9 2 6 2" xfId="21864"/>
    <cellStyle name="Calculation 9 2 6 2 2" xfId="43050"/>
    <cellStyle name="Calculation 9 2 6 3" xfId="32446"/>
    <cellStyle name="Calculation 9 2 7" xfId="16751"/>
    <cellStyle name="Calculation 9 2 7 2" xfId="37938"/>
    <cellStyle name="Calculation 9 2 8" xfId="27009"/>
    <cellStyle name="Calculation 9 2_Table 2A-1_EFT (Annual)" xfId="2989"/>
    <cellStyle name="Calculation 9 3" xfId="327"/>
    <cellStyle name="Calculation 9 3 2" xfId="1315"/>
    <cellStyle name="Calculation 9 3 2 2" xfId="2585"/>
    <cellStyle name="Calculation 9 3 2 2 2" xfId="6146"/>
    <cellStyle name="Calculation 9 3 2 2 2 2" xfId="14340"/>
    <cellStyle name="Calculation 9 3 2 2 2 2 2" xfId="26312"/>
    <cellStyle name="Calculation 9 3 2 2 2 2 2 2" xfId="47498"/>
    <cellStyle name="Calculation 9 3 2 2 2 2 3" xfId="36894"/>
    <cellStyle name="Calculation 9 3 2 2 2 3" xfId="21199"/>
    <cellStyle name="Calculation 9 3 2 2 2 3 2" xfId="42386"/>
    <cellStyle name="Calculation 9 3 2 2 2 4" xfId="31802"/>
    <cellStyle name="Calculation 9 3 2 2 2_Table 2A-1_EFT (Annual)" xfId="14916"/>
    <cellStyle name="Calculation 9 3 2 2 3" xfId="11682"/>
    <cellStyle name="Calculation 9 3 2 2 3 2" xfId="23766"/>
    <cellStyle name="Calculation 9 3 2 2 3 2 2" xfId="44952"/>
    <cellStyle name="Calculation 9 3 2 2 3 3" xfId="34348"/>
    <cellStyle name="Calculation 9 3 2 2 4" xfId="18653"/>
    <cellStyle name="Calculation 9 3 2 2 4 2" xfId="39840"/>
    <cellStyle name="Calculation 9 3 2 2 5" xfId="29059"/>
    <cellStyle name="Calculation 9 3 2 2_Table 2A-1_EFT (Annual)" xfId="6746"/>
    <cellStyle name="Calculation 9 3 2 3" xfId="4876"/>
    <cellStyle name="Calculation 9 3 2 3 2" xfId="13136"/>
    <cellStyle name="Calculation 9 3 2 3 2 2" xfId="25142"/>
    <cellStyle name="Calculation 9 3 2 3 2 2 2" xfId="46328"/>
    <cellStyle name="Calculation 9 3 2 3 2 3" xfId="35724"/>
    <cellStyle name="Calculation 9 3 2 3 3" xfId="20029"/>
    <cellStyle name="Calculation 9 3 2 3 3 2" xfId="41216"/>
    <cellStyle name="Calculation 9 3 2 3 4" xfId="30533"/>
    <cellStyle name="Calculation 9 3 2 3_Table 2A-1_EFT (Annual)" xfId="14917"/>
    <cellStyle name="Calculation 9 3 2 4" xfId="10480"/>
    <cellStyle name="Calculation 9 3 2 4 2" xfId="22596"/>
    <cellStyle name="Calculation 9 3 2 4 2 2" xfId="43782"/>
    <cellStyle name="Calculation 9 3 2 4 3" xfId="33178"/>
    <cellStyle name="Calculation 9 3 2 5" xfId="17483"/>
    <cellStyle name="Calculation 9 3 2 5 2" xfId="38670"/>
    <cellStyle name="Calculation 9 3 2 6" xfId="27790"/>
    <cellStyle name="Calculation 9 3 2_Table 2A-1_EFT (Annual)" xfId="6745"/>
    <cellStyle name="Calculation 9 3 3" xfId="873"/>
    <cellStyle name="Calculation 9 3 3 2" xfId="4434"/>
    <cellStyle name="Calculation 9 3 3 2 2" xfId="12699"/>
    <cellStyle name="Calculation 9 3 3 2 2 2" xfId="24711"/>
    <cellStyle name="Calculation 9 3 3 2 2 2 2" xfId="45897"/>
    <cellStyle name="Calculation 9 3 3 2 2 3" xfId="35293"/>
    <cellStyle name="Calculation 9 3 3 2 3" xfId="19598"/>
    <cellStyle name="Calculation 9 3 3 2 3 2" xfId="40785"/>
    <cellStyle name="Calculation 9 3 3 2 4" xfId="30091"/>
    <cellStyle name="Calculation 9 3 3 2_Table 2A-1_EFT (Annual)" xfId="14918"/>
    <cellStyle name="Calculation 9 3 3 3" xfId="10046"/>
    <cellStyle name="Calculation 9 3 3 3 2" xfId="22165"/>
    <cellStyle name="Calculation 9 3 3 3 2 2" xfId="43351"/>
    <cellStyle name="Calculation 9 3 3 3 3" xfId="32747"/>
    <cellStyle name="Calculation 9 3 3 4" xfId="17052"/>
    <cellStyle name="Calculation 9 3 3 4 2" xfId="38239"/>
    <cellStyle name="Calculation 9 3 3 5" xfId="27348"/>
    <cellStyle name="Calculation 9 3 3_Table 2A-1_EFT (Annual)" xfId="6747"/>
    <cellStyle name="Calculation 9 3 4" xfId="2054"/>
    <cellStyle name="Calculation 9 3 4 2" xfId="5615"/>
    <cellStyle name="Calculation 9 3 4 2 2" xfId="13830"/>
    <cellStyle name="Calculation 9 3 4 2 2 2" xfId="25818"/>
    <cellStyle name="Calculation 9 3 4 2 2 2 2" xfId="47004"/>
    <cellStyle name="Calculation 9 3 4 2 2 3" xfId="36400"/>
    <cellStyle name="Calculation 9 3 4 2 3" xfId="20705"/>
    <cellStyle name="Calculation 9 3 4 2 3 2" xfId="41892"/>
    <cellStyle name="Calculation 9 3 4 2 4" xfId="31272"/>
    <cellStyle name="Calculation 9 3 4 2_Table 2A-1_EFT (Annual)" xfId="14919"/>
    <cellStyle name="Calculation 9 3 4 3" xfId="11174"/>
    <cellStyle name="Calculation 9 3 4 3 2" xfId="23272"/>
    <cellStyle name="Calculation 9 3 4 3 2 2" xfId="44458"/>
    <cellStyle name="Calculation 9 3 4 3 3" xfId="33854"/>
    <cellStyle name="Calculation 9 3 4 4" xfId="18159"/>
    <cellStyle name="Calculation 9 3 4 4 2" xfId="39346"/>
    <cellStyle name="Calculation 9 3 4 5" xfId="28529"/>
    <cellStyle name="Calculation 9 3 4_Table 2A-1_EFT (Annual)" xfId="6748"/>
    <cellStyle name="Calculation 9 3 5" xfId="3897"/>
    <cellStyle name="Calculation 9 3 5 2" xfId="12229"/>
    <cellStyle name="Calculation 9 3 5 2 2" xfId="24254"/>
    <cellStyle name="Calculation 9 3 5 2 2 2" xfId="45440"/>
    <cellStyle name="Calculation 9 3 5 2 3" xfId="34836"/>
    <cellStyle name="Calculation 9 3 5 3" xfId="19141"/>
    <cellStyle name="Calculation 9 3 5 3 2" xfId="40328"/>
    <cellStyle name="Calculation 9 3 5 4" xfId="29585"/>
    <cellStyle name="Calculation 9 3 5_Table 2A-1_EFT (Annual)" xfId="14920"/>
    <cellStyle name="Calculation 9 3 6" xfId="9566"/>
    <cellStyle name="Calculation 9 3 6 2" xfId="21708"/>
    <cellStyle name="Calculation 9 3 6 2 2" xfId="42894"/>
    <cellStyle name="Calculation 9 3 6 3" xfId="32290"/>
    <cellStyle name="Calculation 9 3 7" xfId="16595"/>
    <cellStyle name="Calculation 9 3 7 2" xfId="37782"/>
    <cellStyle name="Calculation 9 3 8" xfId="26842"/>
    <cellStyle name="Calculation 9 3_Table 2A-1_EFT (Annual)" xfId="2990"/>
    <cellStyle name="Calculation 9 4" xfId="1149"/>
    <cellStyle name="Calculation 9 4 2" xfId="2419"/>
    <cellStyle name="Calculation 9 4 2 2" xfId="5980"/>
    <cellStyle name="Calculation 9 4 2 2 2" xfId="14174"/>
    <cellStyle name="Calculation 9 4 2 2 2 2" xfId="26146"/>
    <cellStyle name="Calculation 9 4 2 2 2 2 2" xfId="47332"/>
    <cellStyle name="Calculation 9 4 2 2 2 3" xfId="36728"/>
    <cellStyle name="Calculation 9 4 2 2 3" xfId="21033"/>
    <cellStyle name="Calculation 9 4 2 2 3 2" xfId="42220"/>
    <cellStyle name="Calculation 9 4 2 2 4" xfId="31636"/>
    <cellStyle name="Calculation 9 4 2 2_Table 2A-1_EFT (Annual)" xfId="14921"/>
    <cellStyle name="Calculation 9 4 2 3" xfId="11516"/>
    <cellStyle name="Calculation 9 4 2 3 2" xfId="23600"/>
    <cellStyle name="Calculation 9 4 2 3 2 2" xfId="44786"/>
    <cellStyle name="Calculation 9 4 2 3 3" xfId="34182"/>
    <cellStyle name="Calculation 9 4 2 4" xfId="18487"/>
    <cellStyle name="Calculation 9 4 2 4 2" xfId="39674"/>
    <cellStyle name="Calculation 9 4 2 5" xfId="28893"/>
    <cellStyle name="Calculation 9 4 2_Table 2A-1_EFT (Annual)" xfId="6750"/>
    <cellStyle name="Calculation 9 4 3" xfId="4710"/>
    <cellStyle name="Calculation 9 4 3 2" xfId="12970"/>
    <cellStyle name="Calculation 9 4 3 2 2" xfId="24976"/>
    <cellStyle name="Calculation 9 4 3 2 2 2" xfId="46162"/>
    <cellStyle name="Calculation 9 4 3 2 3" xfId="35558"/>
    <cellStyle name="Calculation 9 4 3 3" xfId="19863"/>
    <cellStyle name="Calculation 9 4 3 3 2" xfId="41050"/>
    <cellStyle name="Calculation 9 4 3 4" xfId="30367"/>
    <cellStyle name="Calculation 9 4 3_Table 2A-1_EFT (Annual)" xfId="14922"/>
    <cellStyle name="Calculation 9 4 4" xfId="10314"/>
    <cellStyle name="Calculation 9 4 4 2" xfId="22430"/>
    <cellStyle name="Calculation 9 4 4 2 2" xfId="43616"/>
    <cellStyle name="Calculation 9 4 4 3" xfId="33012"/>
    <cellStyle name="Calculation 9 4 5" xfId="17317"/>
    <cellStyle name="Calculation 9 4 5 2" xfId="38504"/>
    <cellStyle name="Calculation 9 4 6" xfId="27624"/>
    <cellStyle name="Calculation 9 4_Table 2A-1_EFT (Annual)" xfId="6749"/>
    <cellStyle name="Calculation 9 5" xfId="714"/>
    <cellStyle name="Calculation 9 5 2" xfId="4275"/>
    <cellStyle name="Calculation 9 5 2 2" xfId="12559"/>
    <cellStyle name="Calculation 9 5 2 2 2" xfId="24577"/>
    <cellStyle name="Calculation 9 5 2 2 2 2" xfId="45763"/>
    <cellStyle name="Calculation 9 5 2 2 3" xfId="35159"/>
    <cellStyle name="Calculation 9 5 2 3" xfId="19464"/>
    <cellStyle name="Calculation 9 5 2 3 2" xfId="40651"/>
    <cellStyle name="Calculation 9 5 2 4" xfId="29932"/>
    <cellStyle name="Calculation 9 5 2_Table 2A-1_EFT (Annual)" xfId="14923"/>
    <cellStyle name="Calculation 9 5 3" xfId="9906"/>
    <cellStyle name="Calculation 9 5 3 2" xfId="22031"/>
    <cellStyle name="Calculation 9 5 3 2 2" xfId="43217"/>
    <cellStyle name="Calculation 9 5 3 3" xfId="32613"/>
    <cellStyle name="Calculation 9 5 4" xfId="16918"/>
    <cellStyle name="Calculation 9 5 4 2" xfId="38105"/>
    <cellStyle name="Calculation 9 5 5" xfId="27189"/>
    <cellStyle name="Calculation 9 5_Table 2A-1_EFT (Annual)" xfId="6751"/>
    <cellStyle name="Calculation 9 6" xfId="1811"/>
    <cellStyle name="Calculation 9 6 2" xfId="5372"/>
    <cellStyle name="Calculation 9 6 2 2" xfId="13587"/>
    <cellStyle name="Calculation 9 6 2 2 2" xfId="25575"/>
    <cellStyle name="Calculation 9 6 2 2 2 2" xfId="46761"/>
    <cellStyle name="Calculation 9 6 2 2 3" xfId="36157"/>
    <cellStyle name="Calculation 9 6 2 3" xfId="20462"/>
    <cellStyle name="Calculation 9 6 2 3 2" xfId="41649"/>
    <cellStyle name="Calculation 9 6 2 4" xfId="31029"/>
    <cellStyle name="Calculation 9 6 2_Table 2A-1_EFT (Annual)" xfId="14924"/>
    <cellStyle name="Calculation 9 6 3" xfId="10931"/>
    <cellStyle name="Calculation 9 6 3 2" xfId="23029"/>
    <cellStyle name="Calculation 9 6 3 2 2" xfId="44215"/>
    <cellStyle name="Calculation 9 6 3 3" xfId="33611"/>
    <cellStyle name="Calculation 9 6 4" xfId="17916"/>
    <cellStyle name="Calculation 9 6 4 2" xfId="39103"/>
    <cellStyle name="Calculation 9 6 5" xfId="28286"/>
    <cellStyle name="Calculation 9 6_Table 2A-1_EFT (Annual)" xfId="6752"/>
    <cellStyle name="Calculation 9 7" xfId="3684"/>
    <cellStyle name="Calculation 9 7 2" xfId="12057"/>
    <cellStyle name="Calculation 9 7 2 2" xfId="24088"/>
    <cellStyle name="Calculation 9 7 2 2 2" xfId="45274"/>
    <cellStyle name="Calculation 9 7 2 3" xfId="34670"/>
    <cellStyle name="Calculation 9 7 3" xfId="18975"/>
    <cellStyle name="Calculation 9 7 3 2" xfId="40162"/>
    <cellStyle name="Calculation 9 7 4" xfId="29394"/>
    <cellStyle name="Calculation 9 7_Table 2A-1_EFT (Annual)" xfId="14925"/>
    <cellStyle name="Calculation 9 8" xfId="9374"/>
    <cellStyle name="Calculation 9 8 2" xfId="21542"/>
    <cellStyle name="Calculation 9 8 2 2" xfId="42728"/>
    <cellStyle name="Calculation 9 8 3" xfId="32124"/>
    <cellStyle name="Calculation 9 9" xfId="16429"/>
    <cellStyle name="Calculation 9 9 2" xfId="37616"/>
    <cellStyle name="Calculation 9_Table 2A-1_EFT (Annual)" xfId="2988"/>
    <cellStyle name="Check Cell" xfId="27" builtinId="23" customBuiltin="1"/>
    <cellStyle name="Check Cell 2" xfId="280"/>
    <cellStyle name="Check Cell 3" xfId="684"/>
    <cellStyle name="Check Cell 4" xfId="15998"/>
    <cellStyle name="Comma" xfId="28" builtinId="3"/>
    <cellStyle name="Comma 10" xfId="15999"/>
    <cellStyle name="Comma 11" xfId="47832"/>
    <cellStyle name="Comma 11 2" xfId="47839"/>
    <cellStyle name="Comma 12" xfId="47837"/>
    <cellStyle name="Comma 2" xfId="29"/>
    <cellStyle name="Comma 2 2" xfId="69"/>
    <cellStyle name="Comma 3" xfId="30"/>
    <cellStyle name="Comma 3 2" xfId="54"/>
    <cellStyle name="Comma 4" xfId="31"/>
    <cellStyle name="Comma 4 2" xfId="97"/>
    <cellStyle name="Comma 5" xfId="57"/>
    <cellStyle name="Comma 5 10" xfId="47810"/>
    <cellStyle name="Comma 5 2" xfId="66"/>
    <cellStyle name="Comma 5 3" xfId="78"/>
    <cellStyle name="Comma 5 3 2" xfId="310"/>
    <cellStyle name="Comma 5 3 2 2" xfId="860"/>
    <cellStyle name="Comma 5 3 2 2 2" xfId="2390"/>
    <cellStyle name="Comma 5 3 2 2 2 2" xfId="5951"/>
    <cellStyle name="Comma 5 3 2 2 2 2 2" xfId="16399"/>
    <cellStyle name="Comma 5 3 2 2 2 2 2 2" xfId="37588"/>
    <cellStyle name="Comma 5 3 2 2 2 2 3" xfId="31607"/>
    <cellStyle name="Comma 5 3 2 2 2 3" xfId="16201"/>
    <cellStyle name="Comma 5 3 2 2 2 3 2" xfId="37391"/>
    <cellStyle name="Comma 5 3 2 2 2 4" xfId="28864"/>
    <cellStyle name="Comma 5 3 2 2 3" xfId="4421"/>
    <cellStyle name="Comma 5 3 2 2 3 2" xfId="16299"/>
    <cellStyle name="Comma 5 3 2 2 3 2 2" xfId="37489"/>
    <cellStyle name="Comma 5 3 2 2 3 3" xfId="30078"/>
    <cellStyle name="Comma 5 3 2 2 4" xfId="16102"/>
    <cellStyle name="Comma 5 3 2 2 4 2" xfId="37292"/>
    <cellStyle name="Comma 5 3 2 2 5" xfId="27335"/>
    <cellStyle name="Comma 5 3 2 3" xfId="1692"/>
    <cellStyle name="Comma 5 3 2 3 2" xfId="5253"/>
    <cellStyle name="Comma 5 3 2 3 2 2" xfId="16350"/>
    <cellStyle name="Comma 5 3 2 3 2 2 2" xfId="37539"/>
    <cellStyle name="Comma 5 3 2 3 2 3" xfId="30910"/>
    <cellStyle name="Comma 5 3 2 3 3" xfId="16152"/>
    <cellStyle name="Comma 5 3 2 3 3 2" xfId="37342"/>
    <cellStyle name="Comma 5 3 2 3 4" xfId="28167"/>
    <cellStyle name="Comma 5 3 2 4" xfId="3880"/>
    <cellStyle name="Comma 5 3 2 4 2" xfId="16250"/>
    <cellStyle name="Comma 5 3 2 4 2 2" xfId="37440"/>
    <cellStyle name="Comma 5 3 2 4 3" xfId="29568"/>
    <cellStyle name="Comma 5 3 2 5" xfId="16053"/>
    <cellStyle name="Comma 5 3 2 5 2" xfId="37243"/>
    <cellStyle name="Comma 5 3 2 6" xfId="26825"/>
    <cellStyle name="Comma 5 3 3" xfId="656"/>
    <cellStyle name="Comma 5 3 3 2" xfId="1777"/>
    <cellStyle name="Comma 5 3 3 2 2" xfId="5338"/>
    <cellStyle name="Comma 5 3 3 2 2 2" xfId="16374"/>
    <cellStyle name="Comma 5 3 3 2 2 2 2" xfId="37563"/>
    <cellStyle name="Comma 5 3 3 2 2 3" xfId="30995"/>
    <cellStyle name="Comma 5 3 3 2 3" xfId="16176"/>
    <cellStyle name="Comma 5 3 3 2 3 2" xfId="37366"/>
    <cellStyle name="Comma 5 3 3 2 4" xfId="28252"/>
    <cellStyle name="Comma 5 3 3 3" xfId="4226"/>
    <cellStyle name="Comma 5 3 3 3 2" xfId="16274"/>
    <cellStyle name="Comma 5 3 3 3 2 2" xfId="37464"/>
    <cellStyle name="Comma 5 3 3 3 3" xfId="29914"/>
    <cellStyle name="Comma 5 3 3 4" xfId="16077"/>
    <cellStyle name="Comma 5 3 3 4 2" xfId="37267"/>
    <cellStyle name="Comma 5 3 3 5" xfId="27171"/>
    <cellStyle name="Comma 5 3 4" xfId="1635"/>
    <cellStyle name="Comma 5 3 4 2" xfId="5196"/>
    <cellStyle name="Comma 5 3 4 2 2" xfId="16325"/>
    <cellStyle name="Comma 5 3 4 2 2 2" xfId="37514"/>
    <cellStyle name="Comma 5 3 4 2 3" xfId="30853"/>
    <cellStyle name="Comma 5 3 4 3" xfId="16127"/>
    <cellStyle name="Comma 5 3 4 3 2" xfId="37317"/>
    <cellStyle name="Comma 5 3 4 4" xfId="28110"/>
    <cellStyle name="Comma 5 3 5" xfId="3667"/>
    <cellStyle name="Comma 5 3 5 2" xfId="16225"/>
    <cellStyle name="Comma 5 3 5 2 2" xfId="37415"/>
    <cellStyle name="Comma 5 3 5 3" xfId="29377"/>
    <cellStyle name="Comma 5 3 6" xfId="16028"/>
    <cellStyle name="Comma 5 3 6 2" xfId="37218"/>
    <cellStyle name="Comma 5 3 7" xfId="26634"/>
    <cellStyle name="Comma 5 3 8" xfId="47822"/>
    <cellStyle name="Comma 5 4" xfId="298"/>
    <cellStyle name="Comma 5 4 2" xfId="848"/>
    <cellStyle name="Comma 5 4 2 2" xfId="2378"/>
    <cellStyle name="Comma 5 4 2 2 2" xfId="5939"/>
    <cellStyle name="Comma 5 4 2 2 2 2" xfId="16387"/>
    <cellStyle name="Comma 5 4 2 2 2 2 2" xfId="37576"/>
    <cellStyle name="Comma 5 4 2 2 2 3" xfId="31595"/>
    <cellStyle name="Comma 5 4 2 2 3" xfId="16189"/>
    <cellStyle name="Comma 5 4 2 2 3 2" xfId="37379"/>
    <cellStyle name="Comma 5 4 2 2 4" xfId="28852"/>
    <cellStyle name="Comma 5 4 2 3" xfId="4409"/>
    <cellStyle name="Comma 5 4 2 3 2" xfId="16287"/>
    <cellStyle name="Comma 5 4 2 3 2 2" xfId="37477"/>
    <cellStyle name="Comma 5 4 2 3 3" xfId="30066"/>
    <cellStyle name="Comma 5 4 2 4" xfId="16090"/>
    <cellStyle name="Comma 5 4 2 4 2" xfId="37280"/>
    <cellStyle name="Comma 5 4 2 5" xfId="27323"/>
    <cellStyle name="Comma 5 4 3" xfId="1680"/>
    <cellStyle name="Comma 5 4 3 2" xfId="5241"/>
    <cellStyle name="Comma 5 4 3 2 2" xfId="16338"/>
    <cellStyle name="Comma 5 4 3 2 2 2" xfId="37527"/>
    <cellStyle name="Comma 5 4 3 2 3" xfId="30898"/>
    <cellStyle name="Comma 5 4 3 3" xfId="16140"/>
    <cellStyle name="Comma 5 4 3 3 2" xfId="37330"/>
    <cellStyle name="Comma 5 4 3 4" xfId="28155"/>
    <cellStyle name="Comma 5 4 4" xfId="3868"/>
    <cellStyle name="Comma 5 4 4 2" xfId="16238"/>
    <cellStyle name="Comma 5 4 4 2 2" xfId="37428"/>
    <cellStyle name="Comma 5 4 4 3" xfId="29556"/>
    <cellStyle name="Comma 5 4 5" xfId="16041"/>
    <cellStyle name="Comma 5 4 5 2" xfId="37231"/>
    <cellStyle name="Comma 5 4 6" xfId="26813"/>
    <cellStyle name="Comma 5 5" xfId="644"/>
    <cellStyle name="Comma 5 5 2" xfId="1765"/>
    <cellStyle name="Comma 5 5 2 2" xfId="5326"/>
    <cellStyle name="Comma 5 5 2 2 2" xfId="16362"/>
    <cellStyle name="Comma 5 5 2 2 2 2" xfId="37551"/>
    <cellStyle name="Comma 5 5 2 2 3" xfId="30983"/>
    <cellStyle name="Comma 5 5 2 3" xfId="16164"/>
    <cellStyle name="Comma 5 5 2 3 2" xfId="37354"/>
    <cellStyle name="Comma 5 5 2 4" xfId="28240"/>
    <cellStyle name="Comma 5 5 3" xfId="4214"/>
    <cellStyle name="Comma 5 5 3 2" xfId="16262"/>
    <cellStyle name="Comma 5 5 3 2 2" xfId="37452"/>
    <cellStyle name="Comma 5 5 3 3" xfId="29902"/>
    <cellStyle name="Comma 5 5 4" xfId="16065"/>
    <cellStyle name="Comma 5 5 4 2" xfId="37255"/>
    <cellStyle name="Comma 5 5 5" xfId="27159"/>
    <cellStyle name="Comma 5 6" xfId="1623"/>
    <cellStyle name="Comma 5 6 2" xfId="5184"/>
    <cellStyle name="Comma 5 6 2 2" xfId="16313"/>
    <cellStyle name="Comma 5 6 2 2 2" xfId="37502"/>
    <cellStyle name="Comma 5 6 2 3" xfId="30841"/>
    <cellStyle name="Comma 5 6 3" xfId="16115"/>
    <cellStyle name="Comma 5 6 3 2" xfId="37305"/>
    <cellStyle name="Comma 5 6 4" xfId="28098"/>
    <cellStyle name="Comma 5 7" xfId="3649"/>
    <cellStyle name="Comma 5 7 2" xfId="16213"/>
    <cellStyle name="Comma 5 7 2 2" xfId="37403"/>
    <cellStyle name="Comma 5 7 3" xfId="29365"/>
    <cellStyle name="Comma 5 8" xfId="16016"/>
    <cellStyle name="Comma 5 8 2" xfId="37206"/>
    <cellStyle name="Comma 5 9" xfId="26622"/>
    <cellStyle name="Comma 6" xfId="63"/>
    <cellStyle name="Comma 6 2" xfId="107"/>
    <cellStyle name="Comma 6 2 2" xfId="338"/>
    <cellStyle name="Comma 6 2 2 2" xfId="882"/>
    <cellStyle name="Comma 6 2 2 2 2" xfId="2395"/>
    <cellStyle name="Comma 6 2 2 2 2 2" xfId="5956"/>
    <cellStyle name="Comma 6 2 2 2 2 2 2" xfId="16404"/>
    <cellStyle name="Comma 6 2 2 2 2 2 2 2" xfId="37593"/>
    <cellStyle name="Comma 6 2 2 2 2 2 3" xfId="31612"/>
    <cellStyle name="Comma 6 2 2 2 2 3" xfId="16206"/>
    <cellStyle name="Comma 6 2 2 2 2 3 2" xfId="37396"/>
    <cellStyle name="Comma 6 2 2 2 2 4" xfId="28869"/>
    <cellStyle name="Comma 6 2 2 2 3" xfId="4443"/>
    <cellStyle name="Comma 6 2 2 2 3 2" xfId="16304"/>
    <cellStyle name="Comma 6 2 2 2 3 2 2" xfId="37494"/>
    <cellStyle name="Comma 6 2 2 2 3 3" xfId="30100"/>
    <cellStyle name="Comma 6 2 2 2 4" xfId="16107"/>
    <cellStyle name="Comma 6 2 2 2 4 2" xfId="37297"/>
    <cellStyle name="Comma 6 2 2 2 5" xfId="27357"/>
    <cellStyle name="Comma 6 2 2 3" xfId="1703"/>
    <cellStyle name="Comma 6 2 2 3 2" xfId="5264"/>
    <cellStyle name="Comma 6 2 2 3 2 2" xfId="16355"/>
    <cellStyle name="Comma 6 2 2 3 2 2 2" xfId="37544"/>
    <cellStyle name="Comma 6 2 2 3 2 3" xfId="30921"/>
    <cellStyle name="Comma 6 2 2 3 3" xfId="16157"/>
    <cellStyle name="Comma 6 2 2 3 3 2" xfId="37347"/>
    <cellStyle name="Comma 6 2 2 3 4" xfId="28178"/>
    <cellStyle name="Comma 6 2 2 4" xfId="3908"/>
    <cellStyle name="Comma 6 2 2 4 2" xfId="16255"/>
    <cellStyle name="Comma 6 2 2 4 2 2" xfId="37445"/>
    <cellStyle name="Comma 6 2 2 4 3" xfId="29596"/>
    <cellStyle name="Comma 6 2 2 5" xfId="16058"/>
    <cellStyle name="Comma 6 2 2 5 2" xfId="37248"/>
    <cellStyle name="Comma 6 2 2 6" xfId="26853"/>
    <cellStyle name="Comma 6 2 3" xfId="723"/>
    <cellStyle name="Comma 6 2 3 2" xfId="2370"/>
    <cellStyle name="Comma 6 2 3 2 2" xfId="5931"/>
    <cellStyle name="Comma 6 2 3 2 2 2" xfId="16379"/>
    <cellStyle name="Comma 6 2 3 2 2 2 2" xfId="37568"/>
    <cellStyle name="Comma 6 2 3 2 2 3" xfId="31587"/>
    <cellStyle name="Comma 6 2 3 2 3" xfId="16181"/>
    <cellStyle name="Comma 6 2 3 2 3 2" xfId="37371"/>
    <cellStyle name="Comma 6 2 3 2 4" xfId="28844"/>
    <cellStyle name="Comma 6 2 3 3" xfId="4284"/>
    <cellStyle name="Comma 6 2 3 3 2" xfId="16279"/>
    <cellStyle name="Comma 6 2 3 3 2 2" xfId="37469"/>
    <cellStyle name="Comma 6 2 3 3 3" xfId="29941"/>
    <cellStyle name="Comma 6 2 3 4" xfId="16082"/>
    <cellStyle name="Comma 6 2 3 4 2" xfId="37272"/>
    <cellStyle name="Comma 6 2 3 5" xfId="27198"/>
    <cellStyle name="Comma 6 2 4" xfId="1646"/>
    <cellStyle name="Comma 6 2 4 2" xfId="5207"/>
    <cellStyle name="Comma 6 2 4 2 2" xfId="16330"/>
    <cellStyle name="Comma 6 2 4 2 2 2" xfId="37519"/>
    <cellStyle name="Comma 6 2 4 2 3" xfId="30864"/>
    <cellStyle name="Comma 6 2 4 3" xfId="16132"/>
    <cellStyle name="Comma 6 2 4 3 2" xfId="37322"/>
    <cellStyle name="Comma 6 2 4 4" xfId="28121"/>
    <cellStyle name="Comma 6 2 5" xfId="3696"/>
    <cellStyle name="Comma 6 2 5 2" xfId="16230"/>
    <cellStyle name="Comma 6 2 5 2 2" xfId="37420"/>
    <cellStyle name="Comma 6 2 5 3" xfId="29405"/>
    <cellStyle name="Comma 6 2 6" xfId="16033"/>
    <cellStyle name="Comma 6 2 6 2" xfId="37223"/>
    <cellStyle name="Comma 6 2 7" xfId="26662"/>
    <cellStyle name="Comma 6 3" xfId="303"/>
    <cellStyle name="Comma 6 3 2" xfId="853"/>
    <cellStyle name="Comma 6 3 2 2" xfId="2383"/>
    <cellStyle name="Comma 6 3 2 2 2" xfId="5944"/>
    <cellStyle name="Comma 6 3 2 2 2 2" xfId="16392"/>
    <cellStyle name="Comma 6 3 2 2 2 2 2" xfId="37581"/>
    <cellStyle name="Comma 6 3 2 2 2 3" xfId="31600"/>
    <cellStyle name="Comma 6 3 2 2 3" xfId="16194"/>
    <cellStyle name="Comma 6 3 2 2 3 2" xfId="37384"/>
    <cellStyle name="Comma 6 3 2 2 4" xfId="28857"/>
    <cellStyle name="Comma 6 3 2 3" xfId="4414"/>
    <cellStyle name="Comma 6 3 2 3 2" xfId="16292"/>
    <cellStyle name="Comma 6 3 2 3 2 2" xfId="37482"/>
    <cellStyle name="Comma 6 3 2 3 3" xfId="30071"/>
    <cellStyle name="Comma 6 3 2 4" xfId="16095"/>
    <cellStyle name="Comma 6 3 2 4 2" xfId="37285"/>
    <cellStyle name="Comma 6 3 2 5" xfId="27328"/>
    <cellStyle name="Comma 6 3 3" xfId="1685"/>
    <cellStyle name="Comma 6 3 3 2" xfId="5246"/>
    <cellStyle name="Comma 6 3 3 2 2" xfId="16343"/>
    <cellStyle name="Comma 6 3 3 2 2 2" xfId="37532"/>
    <cellStyle name="Comma 6 3 3 2 3" xfId="30903"/>
    <cellStyle name="Comma 6 3 3 3" xfId="16145"/>
    <cellStyle name="Comma 6 3 3 3 2" xfId="37335"/>
    <cellStyle name="Comma 6 3 3 4" xfId="28160"/>
    <cellStyle name="Comma 6 3 4" xfId="3873"/>
    <cellStyle name="Comma 6 3 4 2" xfId="16243"/>
    <cellStyle name="Comma 6 3 4 2 2" xfId="37433"/>
    <cellStyle name="Comma 6 3 4 3" xfId="29561"/>
    <cellStyle name="Comma 6 3 5" xfId="16046"/>
    <cellStyle name="Comma 6 3 5 2" xfId="37236"/>
    <cellStyle name="Comma 6 3 6" xfId="26818"/>
    <cellStyle name="Comma 6 4" xfId="649"/>
    <cellStyle name="Comma 6 4 2" xfId="1770"/>
    <cellStyle name="Comma 6 4 2 2" xfId="5331"/>
    <cellStyle name="Comma 6 4 2 2 2" xfId="16367"/>
    <cellStyle name="Comma 6 4 2 2 2 2" xfId="37556"/>
    <cellStyle name="Comma 6 4 2 2 3" xfId="30988"/>
    <cellStyle name="Comma 6 4 2 3" xfId="16169"/>
    <cellStyle name="Comma 6 4 2 3 2" xfId="37359"/>
    <cellStyle name="Comma 6 4 2 4" xfId="28245"/>
    <cellStyle name="Comma 6 4 3" xfId="4219"/>
    <cellStyle name="Comma 6 4 3 2" xfId="16267"/>
    <cellStyle name="Comma 6 4 3 2 2" xfId="37457"/>
    <cellStyle name="Comma 6 4 3 3" xfId="29907"/>
    <cellStyle name="Comma 6 4 4" xfId="16070"/>
    <cellStyle name="Comma 6 4 4 2" xfId="37260"/>
    <cellStyle name="Comma 6 4 5" xfId="27164"/>
    <cellStyle name="Comma 6 5" xfId="1628"/>
    <cellStyle name="Comma 6 5 2" xfId="5189"/>
    <cellStyle name="Comma 6 5 2 2" xfId="16318"/>
    <cellStyle name="Comma 6 5 2 2 2" xfId="37507"/>
    <cellStyle name="Comma 6 5 2 3" xfId="30846"/>
    <cellStyle name="Comma 6 5 3" xfId="16120"/>
    <cellStyle name="Comma 6 5 3 2" xfId="37310"/>
    <cellStyle name="Comma 6 5 4" xfId="28103"/>
    <cellStyle name="Comma 6 6" xfId="3654"/>
    <cellStyle name="Comma 6 6 2" xfId="16218"/>
    <cellStyle name="Comma 6 6 2 2" xfId="37408"/>
    <cellStyle name="Comma 6 6 3" xfId="29370"/>
    <cellStyle name="Comma 6 7" xfId="16021"/>
    <cellStyle name="Comma 6 7 2" xfId="37211"/>
    <cellStyle name="Comma 6 8" xfId="26627"/>
    <cellStyle name="Comma 6 9" xfId="47815"/>
    <cellStyle name="Comma 7" xfId="72"/>
    <cellStyle name="Comma 7 2" xfId="227"/>
    <cellStyle name="Comma 7 2 2" xfId="454"/>
    <cellStyle name="Comma 7 2 2 2" xfId="978"/>
    <cellStyle name="Comma 7 2 2 2 2" xfId="2398"/>
    <cellStyle name="Comma 7 2 2 2 2 2" xfId="5959"/>
    <cellStyle name="Comma 7 2 2 2 2 2 2" xfId="16407"/>
    <cellStyle name="Comma 7 2 2 2 2 2 2 2" xfId="37596"/>
    <cellStyle name="Comma 7 2 2 2 2 2 3" xfId="31615"/>
    <cellStyle name="Comma 7 2 2 2 2 3" xfId="16209"/>
    <cellStyle name="Comma 7 2 2 2 2 3 2" xfId="37399"/>
    <cellStyle name="Comma 7 2 2 2 2 4" xfId="28872"/>
    <cellStyle name="Comma 7 2 2 2 3" xfId="4539"/>
    <cellStyle name="Comma 7 2 2 2 3 2" xfId="16307"/>
    <cellStyle name="Comma 7 2 2 2 3 2 2" xfId="37497"/>
    <cellStyle name="Comma 7 2 2 2 3 3" xfId="30196"/>
    <cellStyle name="Comma 7 2 2 2 4" xfId="16110"/>
    <cellStyle name="Comma 7 2 2 2 4 2" xfId="37300"/>
    <cellStyle name="Comma 7 2 2 2 5" xfId="27453"/>
    <cellStyle name="Comma 7 2 2 3" xfId="1726"/>
    <cellStyle name="Comma 7 2 2 3 2" xfId="5287"/>
    <cellStyle name="Comma 7 2 2 3 2 2" xfId="16358"/>
    <cellStyle name="Comma 7 2 2 3 2 2 2" xfId="37547"/>
    <cellStyle name="Comma 7 2 2 3 2 3" xfId="30944"/>
    <cellStyle name="Comma 7 2 2 3 3" xfId="16160"/>
    <cellStyle name="Comma 7 2 2 3 3 2" xfId="37350"/>
    <cellStyle name="Comma 7 2 2 3 4" xfId="28201"/>
    <cellStyle name="Comma 7 2 2 4" xfId="4024"/>
    <cellStyle name="Comma 7 2 2 4 2" xfId="16258"/>
    <cellStyle name="Comma 7 2 2 4 2 2" xfId="37448"/>
    <cellStyle name="Comma 7 2 2 4 3" xfId="29712"/>
    <cellStyle name="Comma 7 2 2 5" xfId="16061"/>
    <cellStyle name="Comma 7 2 2 5 2" xfId="37251"/>
    <cellStyle name="Comma 7 2 2 6" xfId="26969"/>
    <cellStyle name="Comma 7 2 3" xfId="822"/>
    <cellStyle name="Comma 7 2 3 2" xfId="2373"/>
    <cellStyle name="Comma 7 2 3 2 2" xfId="5934"/>
    <cellStyle name="Comma 7 2 3 2 2 2" xfId="16382"/>
    <cellStyle name="Comma 7 2 3 2 2 2 2" xfId="37571"/>
    <cellStyle name="Comma 7 2 3 2 2 3" xfId="31590"/>
    <cellStyle name="Comma 7 2 3 2 3" xfId="16184"/>
    <cellStyle name="Comma 7 2 3 2 3 2" xfId="37374"/>
    <cellStyle name="Comma 7 2 3 2 4" xfId="28847"/>
    <cellStyle name="Comma 7 2 3 3" xfId="4383"/>
    <cellStyle name="Comma 7 2 3 3 2" xfId="16282"/>
    <cellStyle name="Comma 7 2 3 3 2 2" xfId="37472"/>
    <cellStyle name="Comma 7 2 3 3 3" xfId="30040"/>
    <cellStyle name="Comma 7 2 3 4" xfId="16085"/>
    <cellStyle name="Comma 7 2 3 4 2" xfId="37275"/>
    <cellStyle name="Comma 7 2 3 5" xfId="27297"/>
    <cellStyle name="Comma 7 2 4" xfId="1670"/>
    <cellStyle name="Comma 7 2 4 2" xfId="5231"/>
    <cellStyle name="Comma 7 2 4 2 2" xfId="16333"/>
    <cellStyle name="Comma 7 2 4 2 2 2" xfId="37522"/>
    <cellStyle name="Comma 7 2 4 2 3" xfId="30888"/>
    <cellStyle name="Comma 7 2 4 3" xfId="16135"/>
    <cellStyle name="Comma 7 2 4 3 2" xfId="37325"/>
    <cellStyle name="Comma 7 2 4 4" xfId="28145"/>
    <cellStyle name="Comma 7 2 5" xfId="3816"/>
    <cellStyle name="Comma 7 2 5 2" xfId="16233"/>
    <cellStyle name="Comma 7 2 5 2 2" xfId="37423"/>
    <cellStyle name="Comma 7 2 5 3" xfId="29525"/>
    <cellStyle name="Comma 7 2 6" xfId="16036"/>
    <cellStyle name="Comma 7 2 6 2" xfId="37226"/>
    <cellStyle name="Comma 7 2 7" xfId="26782"/>
    <cellStyle name="Comma 7 3" xfId="306"/>
    <cellStyle name="Comma 7 3 2" xfId="856"/>
    <cellStyle name="Comma 7 3 2 2" xfId="2386"/>
    <cellStyle name="Comma 7 3 2 2 2" xfId="5947"/>
    <cellStyle name="Comma 7 3 2 2 2 2" xfId="16395"/>
    <cellStyle name="Comma 7 3 2 2 2 2 2" xfId="37584"/>
    <cellStyle name="Comma 7 3 2 2 2 3" xfId="31603"/>
    <cellStyle name="Comma 7 3 2 2 3" xfId="16197"/>
    <cellStyle name="Comma 7 3 2 2 3 2" xfId="37387"/>
    <cellStyle name="Comma 7 3 2 2 4" xfId="28860"/>
    <cellStyle name="Comma 7 3 2 3" xfId="4417"/>
    <cellStyle name="Comma 7 3 2 3 2" xfId="16295"/>
    <cellStyle name="Comma 7 3 2 3 2 2" xfId="37485"/>
    <cellStyle name="Comma 7 3 2 3 3" xfId="30074"/>
    <cellStyle name="Comma 7 3 2 4" xfId="16098"/>
    <cellStyle name="Comma 7 3 2 4 2" xfId="37288"/>
    <cellStyle name="Comma 7 3 2 5" xfId="27331"/>
    <cellStyle name="Comma 7 3 3" xfId="1688"/>
    <cellStyle name="Comma 7 3 3 2" xfId="5249"/>
    <cellStyle name="Comma 7 3 3 2 2" xfId="16346"/>
    <cellStyle name="Comma 7 3 3 2 2 2" xfId="37535"/>
    <cellStyle name="Comma 7 3 3 2 3" xfId="30906"/>
    <cellStyle name="Comma 7 3 3 3" xfId="16148"/>
    <cellStyle name="Comma 7 3 3 3 2" xfId="37338"/>
    <cellStyle name="Comma 7 3 3 4" xfId="28163"/>
    <cellStyle name="Comma 7 3 4" xfId="3876"/>
    <cellStyle name="Comma 7 3 4 2" xfId="16246"/>
    <cellStyle name="Comma 7 3 4 2 2" xfId="37436"/>
    <cellStyle name="Comma 7 3 4 3" xfId="29564"/>
    <cellStyle name="Comma 7 3 5" xfId="16049"/>
    <cellStyle name="Comma 7 3 5 2" xfId="37239"/>
    <cellStyle name="Comma 7 3 6" xfId="26821"/>
    <cellStyle name="Comma 7 4" xfId="652"/>
    <cellStyle name="Comma 7 4 2" xfId="1773"/>
    <cellStyle name="Comma 7 4 2 2" xfId="5334"/>
    <cellStyle name="Comma 7 4 2 2 2" xfId="16370"/>
    <cellStyle name="Comma 7 4 2 2 2 2" xfId="37559"/>
    <cellStyle name="Comma 7 4 2 2 3" xfId="30991"/>
    <cellStyle name="Comma 7 4 2 3" xfId="16172"/>
    <cellStyle name="Comma 7 4 2 3 2" xfId="37362"/>
    <cellStyle name="Comma 7 4 2 4" xfId="28248"/>
    <cellStyle name="Comma 7 4 3" xfId="4222"/>
    <cellStyle name="Comma 7 4 3 2" xfId="16270"/>
    <cellStyle name="Comma 7 4 3 2 2" xfId="37460"/>
    <cellStyle name="Comma 7 4 3 3" xfId="29910"/>
    <cellStyle name="Comma 7 4 4" xfId="16073"/>
    <cellStyle name="Comma 7 4 4 2" xfId="37263"/>
    <cellStyle name="Comma 7 4 5" xfId="27167"/>
    <cellStyle name="Comma 7 5" xfId="1631"/>
    <cellStyle name="Comma 7 5 2" xfId="5192"/>
    <cellStyle name="Comma 7 5 2 2" xfId="16321"/>
    <cellStyle name="Comma 7 5 2 2 2" xfId="37510"/>
    <cellStyle name="Comma 7 5 2 3" xfId="30849"/>
    <cellStyle name="Comma 7 5 3" xfId="16123"/>
    <cellStyle name="Comma 7 5 3 2" xfId="37313"/>
    <cellStyle name="Comma 7 5 4" xfId="28106"/>
    <cellStyle name="Comma 7 6" xfId="3663"/>
    <cellStyle name="Comma 7 6 2" xfId="16221"/>
    <cellStyle name="Comma 7 6 2 2" xfId="37411"/>
    <cellStyle name="Comma 7 6 3" xfId="29373"/>
    <cellStyle name="Comma 7 7" xfId="16024"/>
    <cellStyle name="Comma 7 7 2" xfId="37214"/>
    <cellStyle name="Comma 7 8" xfId="26630"/>
    <cellStyle name="Comma 7 9" xfId="47818"/>
    <cellStyle name="Comma 8" xfId="281"/>
    <cellStyle name="Comma 9" xfId="685"/>
    <cellStyle name="Currency" xfId="32" builtinId="4"/>
    <cellStyle name="Currency 2" xfId="33"/>
    <cellStyle name="Currency 2 2" xfId="68"/>
    <cellStyle name="Currency 3" xfId="34"/>
    <cellStyle name="Currency 3 2" xfId="56"/>
    <cellStyle name="Currency 4" xfId="282"/>
    <cellStyle name="Currency 5" xfId="686"/>
    <cellStyle name="Currency 6" xfId="16000"/>
    <cellStyle name="Explanatory Text" xfId="35" builtinId="53" customBuiltin="1"/>
    <cellStyle name="Explanatory Text 2" xfId="283"/>
    <cellStyle name="Explanatory Text 3" xfId="687"/>
    <cellStyle name="Explanatory Text 4" xfId="16001"/>
    <cellStyle name="Good" xfId="36" builtinId="26" customBuiltin="1"/>
    <cellStyle name="Good 2" xfId="284"/>
    <cellStyle name="Good 3" xfId="688"/>
    <cellStyle name="Good 4" xfId="16002"/>
    <cellStyle name="Heading 1" xfId="37" builtinId="16" customBuiltin="1"/>
    <cellStyle name="Heading 1 2" xfId="285"/>
    <cellStyle name="Heading 1 3" xfId="689"/>
    <cellStyle name="Heading 1 4" xfId="16003"/>
    <cellStyle name="Heading 2" xfId="38" builtinId="17" customBuiltin="1"/>
    <cellStyle name="Heading 2 2" xfId="286"/>
    <cellStyle name="Heading 2 3" xfId="690"/>
    <cellStyle name="Heading 2 4" xfId="16004"/>
    <cellStyle name="Heading 3" xfId="39" builtinId="18" customBuiltin="1"/>
    <cellStyle name="Heading 3 2" xfId="287"/>
    <cellStyle name="Heading 3 3" xfId="691"/>
    <cellStyle name="Heading 3 4" xfId="16005"/>
    <cellStyle name="Heading 4" xfId="40" builtinId="19" customBuiltin="1"/>
    <cellStyle name="Heading 4 2" xfId="288"/>
    <cellStyle name="Heading 4 3" xfId="692"/>
    <cellStyle name="Heading 4 4" xfId="16006"/>
    <cellStyle name="Hyperlink" xfId="47848" builtinId="8"/>
    <cellStyle name="Input" xfId="41" builtinId="20" customBuiltin="1"/>
    <cellStyle name="Input 10" xfId="134"/>
    <cellStyle name="Input 10 10" xfId="26689"/>
    <cellStyle name="Input 10 2" xfId="527"/>
    <cellStyle name="Input 10 2 2" xfId="1504"/>
    <cellStyle name="Input 10 2 2 2" xfId="2774"/>
    <cellStyle name="Input 10 2 2 2 2" xfId="6335"/>
    <cellStyle name="Input 10 2 2 2 2 2" xfId="14529"/>
    <cellStyle name="Input 10 2 2 2 2 2 2" xfId="26501"/>
    <cellStyle name="Input 10 2 2 2 2 2 2 2" xfId="47687"/>
    <cellStyle name="Input 10 2 2 2 2 2 3" xfId="37083"/>
    <cellStyle name="Input 10 2 2 2 2 3" xfId="21388"/>
    <cellStyle name="Input 10 2 2 2 2 3 2" xfId="42575"/>
    <cellStyle name="Input 10 2 2 2 2 4" xfId="31991"/>
    <cellStyle name="Input 10 2 2 2 2_Table 2A-1_EFT (Annual)" xfId="14926"/>
    <cellStyle name="Input 10 2 2 2 3" xfId="11871"/>
    <cellStyle name="Input 10 2 2 2 3 2" xfId="23955"/>
    <cellStyle name="Input 10 2 2 2 3 2 2" xfId="45141"/>
    <cellStyle name="Input 10 2 2 2 3 3" xfId="34537"/>
    <cellStyle name="Input 10 2 2 2 4" xfId="18842"/>
    <cellStyle name="Input 10 2 2 2 4 2" xfId="40029"/>
    <cellStyle name="Input 10 2 2 2 5" xfId="29248"/>
    <cellStyle name="Input 10 2 2 2_Table 2A-1_EFT (Annual)" xfId="6754"/>
    <cellStyle name="Input 10 2 2 3" xfId="5065"/>
    <cellStyle name="Input 10 2 2 3 2" xfId="13325"/>
    <cellStyle name="Input 10 2 2 3 2 2" xfId="25331"/>
    <cellStyle name="Input 10 2 2 3 2 2 2" xfId="46517"/>
    <cellStyle name="Input 10 2 2 3 2 3" xfId="35913"/>
    <cellStyle name="Input 10 2 2 3 3" xfId="20218"/>
    <cellStyle name="Input 10 2 2 3 3 2" xfId="41405"/>
    <cellStyle name="Input 10 2 2 3 4" xfId="30722"/>
    <cellStyle name="Input 10 2 2 3_Table 2A-1_EFT (Annual)" xfId="14927"/>
    <cellStyle name="Input 10 2 2 4" xfId="10669"/>
    <cellStyle name="Input 10 2 2 4 2" xfId="22785"/>
    <cellStyle name="Input 10 2 2 4 2 2" xfId="43971"/>
    <cellStyle name="Input 10 2 2 4 3" xfId="33367"/>
    <cellStyle name="Input 10 2 2 5" xfId="17672"/>
    <cellStyle name="Input 10 2 2 5 2" xfId="38859"/>
    <cellStyle name="Input 10 2 2 6" xfId="27979"/>
    <cellStyle name="Input 10 2 2_Table 2A-1_EFT (Annual)" xfId="6753"/>
    <cellStyle name="Input 10 2 3" xfId="1037"/>
    <cellStyle name="Input 10 2 3 2" xfId="4598"/>
    <cellStyle name="Input 10 2 3 2 2" xfId="12858"/>
    <cellStyle name="Input 10 2 3 2 2 2" xfId="24864"/>
    <cellStyle name="Input 10 2 3 2 2 2 2" xfId="46050"/>
    <cellStyle name="Input 10 2 3 2 2 3" xfId="35446"/>
    <cellStyle name="Input 10 2 3 2 3" xfId="19751"/>
    <cellStyle name="Input 10 2 3 2 3 2" xfId="40938"/>
    <cellStyle name="Input 10 2 3 2 4" xfId="30255"/>
    <cellStyle name="Input 10 2 3 2_Table 2A-1_EFT (Annual)" xfId="14928"/>
    <cellStyle name="Input 10 2 3 3" xfId="10202"/>
    <cellStyle name="Input 10 2 3 3 2" xfId="22318"/>
    <cellStyle name="Input 10 2 3 3 2 2" xfId="43504"/>
    <cellStyle name="Input 10 2 3 3 3" xfId="32900"/>
    <cellStyle name="Input 10 2 3 4" xfId="17205"/>
    <cellStyle name="Input 10 2 3 4 2" xfId="38392"/>
    <cellStyle name="Input 10 2 3 5" xfId="27512"/>
    <cellStyle name="Input 10 2 3_Table 2A-1_EFT (Annual)" xfId="6755"/>
    <cellStyle name="Input 10 2 4" xfId="2243"/>
    <cellStyle name="Input 10 2 4 2" xfId="5804"/>
    <cellStyle name="Input 10 2 4 2 2" xfId="14019"/>
    <cellStyle name="Input 10 2 4 2 2 2" xfId="26007"/>
    <cellStyle name="Input 10 2 4 2 2 2 2" xfId="47193"/>
    <cellStyle name="Input 10 2 4 2 2 3" xfId="36589"/>
    <cellStyle name="Input 10 2 4 2 3" xfId="20894"/>
    <cellStyle name="Input 10 2 4 2 3 2" xfId="42081"/>
    <cellStyle name="Input 10 2 4 2 4" xfId="31461"/>
    <cellStyle name="Input 10 2 4 2_Table 2A-1_EFT (Annual)" xfId="14929"/>
    <cellStyle name="Input 10 2 4 3" xfId="11363"/>
    <cellStyle name="Input 10 2 4 3 2" xfId="23461"/>
    <cellStyle name="Input 10 2 4 3 2 2" xfId="44647"/>
    <cellStyle name="Input 10 2 4 3 3" xfId="34043"/>
    <cellStyle name="Input 10 2 4 4" xfId="18348"/>
    <cellStyle name="Input 10 2 4 4 2" xfId="39535"/>
    <cellStyle name="Input 10 2 4 5" xfId="28718"/>
    <cellStyle name="Input 10 2 4_Table 2A-1_EFT (Annual)" xfId="6756"/>
    <cellStyle name="Input 10 2 5" xfId="4097"/>
    <cellStyle name="Input 10 2 5 2" xfId="12421"/>
    <cellStyle name="Input 10 2 5 2 2" xfId="24443"/>
    <cellStyle name="Input 10 2 5 2 2 2" xfId="45629"/>
    <cellStyle name="Input 10 2 5 2 3" xfId="35025"/>
    <cellStyle name="Input 10 2 5 3" xfId="19330"/>
    <cellStyle name="Input 10 2 5 3 2" xfId="40517"/>
    <cellStyle name="Input 10 2 5 4" xfId="29785"/>
    <cellStyle name="Input 10 2 5_Table 2A-1_EFT (Annual)" xfId="14930"/>
    <cellStyle name="Input 10 2 6" xfId="9760"/>
    <cellStyle name="Input 10 2 6 2" xfId="21897"/>
    <cellStyle name="Input 10 2 6 2 2" xfId="43083"/>
    <cellStyle name="Input 10 2 6 3" xfId="32479"/>
    <cellStyle name="Input 10 2 7" xfId="16784"/>
    <cellStyle name="Input 10 2 7 2" xfId="37971"/>
    <cellStyle name="Input 10 2 8" xfId="27042"/>
    <cellStyle name="Input 10 2_Table 2A-1_EFT (Annual)" xfId="2992"/>
    <cellStyle name="Input 10 3" xfId="365"/>
    <cellStyle name="Input 10 3 2" xfId="1348"/>
    <cellStyle name="Input 10 3 2 2" xfId="2618"/>
    <cellStyle name="Input 10 3 2 2 2" xfId="6179"/>
    <cellStyle name="Input 10 3 2 2 2 2" xfId="14373"/>
    <cellStyle name="Input 10 3 2 2 2 2 2" xfId="26345"/>
    <cellStyle name="Input 10 3 2 2 2 2 2 2" xfId="47531"/>
    <cellStyle name="Input 10 3 2 2 2 2 3" xfId="36927"/>
    <cellStyle name="Input 10 3 2 2 2 3" xfId="21232"/>
    <cellStyle name="Input 10 3 2 2 2 3 2" xfId="42419"/>
    <cellStyle name="Input 10 3 2 2 2 4" xfId="31835"/>
    <cellStyle name="Input 10 3 2 2 2_Table 2A-1_EFT (Annual)" xfId="14931"/>
    <cellStyle name="Input 10 3 2 2 3" xfId="11715"/>
    <cellStyle name="Input 10 3 2 2 3 2" xfId="23799"/>
    <cellStyle name="Input 10 3 2 2 3 2 2" xfId="44985"/>
    <cellStyle name="Input 10 3 2 2 3 3" xfId="34381"/>
    <cellStyle name="Input 10 3 2 2 4" xfId="18686"/>
    <cellStyle name="Input 10 3 2 2 4 2" xfId="39873"/>
    <cellStyle name="Input 10 3 2 2 5" xfId="29092"/>
    <cellStyle name="Input 10 3 2 2_Table 2A-1_EFT (Annual)" xfId="6758"/>
    <cellStyle name="Input 10 3 2 3" xfId="4909"/>
    <cellStyle name="Input 10 3 2 3 2" xfId="13169"/>
    <cellStyle name="Input 10 3 2 3 2 2" xfId="25175"/>
    <cellStyle name="Input 10 3 2 3 2 2 2" xfId="46361"/>
    <cellStyle name="Input 10 3 2 3 2 3" xfId="35757"/>
    <cellStyle name="Input 10 3 2 3 3" xfId="20062"/>
    <cellStyle name="Input 10 3 2 3 3 2" xfId="41249"/>
    <cellStyle name="Input 10 3 2 3 4" xfId="30566"/>
    <cellStyle name="Input 10 3 2 3_Table 2A-1_EFT (Annual)" xfId="14932"/>
    <cellStyle name="Input 10 3 2 4" xfId="10513"/>
    <cellStyle name="Input 10 3 2 4 2" xfId="22629"/>
    <cellStyle name="Input 10 3 2 4 2 2" xfId="43815"/>
    <cellStyle name="Input 10 3 2 4 3" xfId="33211"/>
    <cellStyle name="Input 10 3 2 5" xfId="17516"/>
    <cellStyle name="Input 10 3 2 5 2" xfId="38703"/>
    <cellStyle name="Input 10 3 2 6" xfId="27823"/>
    <cellStyle name="Input 10 3 2_Table 2A-1_EFT (Annual)" xfId="6757"/>
    <cellStyle name="Input 10 3 3" xfId="905"/>
    <cellStyle name="Input 10 3 3 2" xfId="4466"/>
    <cellStyle name="Input 10 3 3 2 2" xfId="12728"/>
    <cellStyle name="Input 10 3 3 2 2 2" xfId="24738"/>
    <cellStyle name="Input 10 3 3 2 2 2 2" xfId="45924"/>
    <cellStyle name="Input 10 3 3 2 2 3" xfId="35320"/>
    <cellStyle name="Input 10 3 3 2 3" xfId="19625"/>
    <cellStyle name="Input 10 3 3 2 3 2" xfId="40812"/>
    <cellStyle name="Input 10 3 3 2 4" xfId="30123"/>
    <cellStyle name="Input 10 3 3 2_Table 2A-1_EFT (Annual)" xfId="14933"/>
    <cellStyle name="Input 10 3 3 3" xfId="10075"/>
    <cellStyle name="Input 10 3 3 3 2" xfId="22192"/>
    <cellStyle name="Input 10 3 3 3 2 2" xfId="43378"/>
    <cellStyle name="Input 10 3 3 3 3" xfId="32774"/>
    <cellStyle name="Input 10 3 3 4" xfId="17079"/>
    <cellStyle name="Input 10 3 3 4 2" xfId="38266"/>
    <cellStyle name="Input 10 3 3 5" xfId="27380"/>
    <cellStyle name="Input 10 3 3_Table 2A-1_EFT (Annual)" xfId="6759"/>
    <cellStyle name="Input 10 3 4" xfId="2087"/>
    <cellStyle name="Input 10 3 4 2" xfId="5648"/>
    <cellStyle name="Input 10 3 4 2 2" xfId="13863"/>
    <cellStyle name="Input 10 3 4 2 2 2" xfId="25851"/>
    <cellStyle name="Input 10 3 4 2 2 2 2" xfId="47037"/>
    <cellStyle name="Input 10 3 4 2 2 3" xfId="36433"/>
    <cellStyle name="Input 10 3 4 2 3" xfId="20738"/>
    <cellStyle name="Input 10 3 4 2 3 2" xfId="41925"/>
    <cellStyle name="Input 10 3 4 2 4" xfId="31305"/>
    <cellStyle name="Input 10 3 4 2_Table 2A-1_EFT (Annual)" xfId="14934"/>
    <cellStyle name="Input 10 3 4 3" xfId="11207"/>
    <cellStyle name="Input 10 3 4 3 2" xfId="23305"/>
    <cellStyle name="Input 10 3 4 3 2 2" xfId="44491"/>
    <cellStyle name="Input 10 3 4 3 3" xfId="33887"/>
    <cellStyle name="Input 10 3 4 4" xfId="18192"/>
    <cellStyle name="Input 10 3 4 4 2" xfId="39379"/>
    <cellStyle name="Input 10 3 4 5" xfId="28562"/>
    <cellStyle name="Input 10 3 4_Table 2A-1_EFT (Annual)" xfId="6760"/>
    <cellStyle name="Input 10 3 5" xfId="3935"/>
    <cellStyle name="Input 10 3 5 2" xfId="12263"/>
    <cellStyle name="Input 10 3 5 2 2" xfId="24287"/>
    <cellStyle name="Input 10 3 5 2 2 2" xfId="45473"/>
    <cellStyle name="Input 10 3 5 2 3" xfId="34869"/>
    <cellStyle name="Input 10 3 5 3" xfId="19174"/>
    <cellStyle name="Input 10 3 5 3 2" xfId="40361"/>
    <cellStyle name="Input 10 3 5 4" xfId="29623"/>
    <cellStyle name="Input 10 3 5_Table 2A-1_EFT (Annual)" xfId="14935"/>
    <cellStyle name="Input 10 3 6" xfId="9600"/>
    <cellStyle name="Input 10 3 6 2" xfId="21741"/>
    <cellStyle name="Input 10 3 6 2 2" xfId="42927"/>
    <cellStyle name="Input 10 3 6 3" xfId="32323"/>
    <cellStyle name="Input 10 3 7" xfId="16628"/>
    <cellStyle name="Input 10 3 7 2" xfId="37815"/>
    <cellStyle name="Input 10 3 8" xfId="26880"/>
    <cellStyle name="Input 10 3_Table 2A-1_EFT (Annual)" xfId="2993"/>
    <cellStyle name="Input 10 4" xfId="1182"/>
    <cellStyle name="Input 10 4 2" xfId="2452"/>
    <cellStyle name="Input 10 4 2 2" xfId="6013"/>
    <cellStyle name="Input 10 4 2 2 2" xfId="14207"/>
    <cellStyle name="Input 10 4 2 2 2 2" xfId="26179"/>
    <cellStyle name="Input 10 4 2 2 2 2 2" xfId="47365"/>
    <cellStyle name="Input 10 4 2 2 2 3" xfId="36761"/>
    <cellStyle name="Input 10 4 2 2 3" xfId="21066"/>
    <cellStyle name="Input 10 4 2 2 3 2" xfId="42253"/>
    <cellStyle name="Input 10 4 2 2 4" xfId="31669"/>
    <cellStyle name="Input 10 4 2 2_Table 2A-1_EFT (Annual)" xfId="14936"/>
    <cellStyle name="Input 10 4 2 3" xfId="11549"/>
    <cellStyle name="Input 10 4 2 3 2" xfId="23633"/>
    <cellStyle name="Input 10 4 2 3 2 2" xfId="44819"/>
    <cellStyle name="Input 10 4 2 3 3" xfId="34215"/>
    <cellStyle name="Input 10 4 2 4" xfId="18520"/>
    <cellStyle name="Input 10 4 2 4 2" xfId="39707"/>
    <cellStyle name="Input 10 4 2 5" xfId="28926"/>
    <cellStyle name="Input 10 4 2_Table 2A-1_EFT (Annual)" xfId="6762"/>
    <cellStyle name="Input 10 4 3" xfId="4743"/>
    <cellStyle name="Input 10 4 3 2" xfId="13003"/>
    <cellStyle name="Input 10 4 3 2 2" xfId="25009"/>
    <cellStyle name="Input 10 4 3 2 2 2" xfId="46195"/>
    <cellStyle name="Input 10 4 3 2 3" xfId="35591"/>
    <cellStyle name="Input 10 4 3 3" xfId="19896"/>
    <cellStyle name="Input 10 4 3 3 2" xfId="41083"/>
    <cellStyle name="Input 10 4 3 4" xfId="30400"/>
    <cellStyle name="Input 10 4 3_Table 2A-1_EFT (Annual)" xfId="14937"/>
    <cellStyle name="Input 10 4 4" xfId="10347"/>
    <cellStyle name="Input 10 4 4 2" xfId="22463"/>
    <cellStyle name="Input 10 4 4 2 2" xfId="43649"/>
    <cellStyle name="Input 10 4 4 3" xfId="33045"/>
    <cellStyle name="Input 10 4 5" xfId="17350"/>
    <cellStyle name="Input 10 4 5 2" xfId="38537"/>
    <cellStyle name="Input 10 4 6" xfId="27657"/>
    <cellStyle name="Input 10 4_Table 2A-1_EFT (Annual)" xfId="6761"/>
    <cellStyle name="Input 10 5" xfId="746"/>
    <cellStyle name="Input 10 5 2" xfId="4307"/>
    <cellStyle name="Input 10 5 2 2" xfId="12587"/>
    <cellStyle name="Input 10 5 2 2 2" xfId="24604"/>
    <cellStyle name="Input 10 5 2 2 2 2" xfId="45790"/>
    <cellStyle name="Input 10 5 2 2 3" xfId="35186"/>
    <cellStyle name="Input 10 5 2 3" xfId="19491"/>
    <cellStyle name="Input 10 5 2 3 2" xfId="40678"/>
    <cellStyle name="Input 10 5 2 4" xfId="29964"/>
    <cellStyle name="Input 10 5 2_Table 2A-1_EFT (Annual)" xfId="14938"/>
    <cellStyle name="Input 10 5 3" xfId="9935"/>
    <cellStyle name="Input 10 5 3 2" xfId="22058"/>
    <cellStyle name="Input 10 5 3 2 2" xfId="43244"/>
    <cellStyle name="Input 10 5 3 3" xfId="32640"/>
    <cellStyle name="Input 10 5 4" xfId="16945"/>
    <cellStyle name="Input 10 5 4 2" xfId="38132"/>
    <cellStyle name="Input 10 5 5" xfId="27221"/>
    <cellStyle name="Input 10 5_Table 2A-1_EFT (Annual)" xfId="6763"/>
    <cellStyle name="Input 10 6" xfId="1857"/>
    <cellStyle name="Input 10 6 2" xfId="5418"/>
    <cellStyle name="Input 10 6 2 2" xfId="13633"/>
    <cellStyle name="Input 10 6 2 2 2" xfId="25621"/>
    <cellStyle name="Input 10 6 2 2 2 2" xfId="46807"/>
    <cellStyle name="Input 10 6 2 2 3" xfId="36203"/>
    <cellStyle name="Input 10 6 2 3" xfId="20508"/>
    <cellStyle name="Input 10 6 2 3 2" xfId="41695"/>
    <cellStyle name="Input 10 6 2 4" xfId="31075"/>
    <cellStyle name="Input 10 6 2_Table 2A-1_EFT (Annual)" xfId="14939"/>
    <cellStyle name="Input 10 6 3" xfId="10977"/>
    <cellStyle name="Input 10 6 3 2" xfId="23075"/>
    <cellStyle name="Input 10 6 3 2 2" xfId="44261"/>
    <cellStyle name="Input 10 6 3 3" xfId="33657"/>
    <cellStyle name="Input 10 6 4" xfId="17962"/>
    <cellStyle name="Input 10 6 4 2" xfId="39149"/>
    <cellStyle name="Input 10 6 5" xfId="28332"/>
    <cellStyle name="Input 10 6_Table 2A-1_EFT (Annual)" xfId="6764"/>
    <cellStyle name="Input 10 7" xfId="3723"/>
    <cellStyle name="Input 10 7 2" xfId="12091"/>
    <cellStyle name="Input 10 7 2 2" xfId="24121"/>
    <cellStyle name="Input 10 7 2 2 2" xfId="45307"/>
    <cellStyle name="Input 10 7 2 3" xfId="34703"/>
    <cellStyle name="Input 10 7 3" xfId="19008"/>
    <cellStyle name="Input 10 7 3 2" xfId="40195"/>
    <cellStyle name="Input 10 7 4" xfId="29432"/>
    <cellStyle name="Input 10 7_Table 2A-1_EFT (Annual)" xfId="14940"/>
    <cellStyle name="Input 10 8" xfId="9410"/>
    <cellStyle name="Input 10 8 2" xfId="21575"/>
    <cellStyle name="Input 10 8 2 2" xfId="42761"/>
    <cellStyle name="Input 10 8 3" xfId="32157"/>
    <cellStyle name="Input 10 9" xfId="16462"/>
    <cellStyle name="Input 10 9 2" xfId="37649"/>
    <cellStyle name="Input 10_Table 2A-1_EFT (Annual)" xfId="2991"/>
    <cellStyle name="Input 11" xfId="126"/>
    <cellStyle name="Input 11 10" xfId="26681"/>
    <cellStyle name="Input 11 2" xfId="519"/>
    <cellStyle name="Input 11 2 2" xfId="1496"/>
    <cellStyle name="Input 11 2 2 2" xfId="2766"/>
    <cellStyle name="Input 11 2 2 2 2" xfId="6327"/>
    <cellStyle name="Input 11 2 2 2 2 2" xfId="14521"/>
    <cellStyle name="Input 11 2 2 2 2 2 2" xfId="26493"/>
    <cellStyle name="Input 11 2 2 2 2 2 2 2" xfId="47679"/>
    <cellStyle name="Input 11 2 2 2 2 2 3" xfId="37075"/>
    <cellStyle name="Input 11 2 2 2 2 3" xfId="21380"/>
    <cellStyle name="Input 11 2 2 2 2 3 2" xfId="42567"/>
    <cellStyle name="Input 11 2 2 2 2 4" xfId="31983"/>
    <cellStyle name="Input 11 2 2 2 2_Table 2A-1_EFT (Annual)" xfId="14941"/>
    <cellStyle name="Input 11 2 2 2 3" xfId="11863"/>
    <cellStyle name="Input 11 2 2 2 3 2" xfId="23947"/>
    <cellStyle name="Input 11 2 2 2 3 2 2" xfId="45133"/>
    <cellStyle name="Input 11 2 2 2 3 3" xfId="34529"/>
    <cellStyle name="Input 11 2 2 2 4" xfId="18834"/>
    <cellStyle name="Input 11 2 2 2 4 2" xfId="40021"/>
    <cellStyle name="Input 11 2 2 2 5" xfId="29240"/>
    <cellStyle name="Input 11 2 2 2_Table 2A-1_EFT (Annual)" xfId="6766"/>
    <cellStyle name="Input 11 2 2 3" xfId="5057"/>
    <cellStyle name="Input 11 2 2 3 2" xfId="13317"/>
    <cellStyle name="Input 11 2 2 3 2 2" xfId="25323"/>
    <cellStyle name="Input 11 2 2 3 2 2 2" xfId="46509"/>
    <cellStyle name="Input 11 2 2 3 2 3" xfId="35905"/>
    <cellStyle name="Input 11 2 2 3 3" xfId="20210"/>
    <cellStyle name="Input 11 2 2 3 3 2" xfId="41397"/>
    <cellStyle name="Input 11 2 2 3 4" xfId="30714"/>
    <cellStyle name="Input 11 2 2 3_Table 2A-1_EFT (Annual)" xfId="14942"/>
    <cellStyle name="Input 11 2 2 4" xfId="10661"/>
    <cellStyle name="Input 11 2 2 4 2" xfId="22777"/>
    <cellStyle name="Input 11 2 2 4 2 2" xfId="43963"/>
    <cellStyle name="Input 11 2 2 4 3" xfId="33359"/>
    <cellStyle name="Input 11 2 2 5" xfId="17664"/>
    <cellStyle name="Input 11 2 2 5 2" xfId="38851"/>
    <cellStyle name="Input 11 2 2 6" xfId="27971"/>
    <cellStyle name="Input 11 2 2_Table 2A-1_EFT (Annual)" xfId="6765"/>
    <cellStyle name="Input 11 2 3" xfId="1029"/>
    <cellStyle name="Input 11 2 3 2" xfId="4590"/>
    <cellStyle name="Input 11 2 3 2 2" xfId="12850"/>
    <cellStyle name="Input 11 2 3 2 2 2" xfId="24856"/>
    <cellStyle name="Input 11 2 3 2 2 2 2" xfId="46042"/>
    <cellStyle name="Input 11 2 3 2 2 3" xfId="35438"/>
    <cellStyle name="Input 11 2 3 2 3" xfId="19743"/>
    <cellStyle name="Input 11 2 3 2 3 2" xfId="40930"/>
    <cellStyle name="Input 11 2 3 2 4" xfId="30247"/>
    <cellStyle name="Input 11 2 3 2_Table 2A-1_EFT (Annual)" xfId="14943"/>
    <cellStyle name="Input 11 2 3 3" xfId="10194"/>
    <cellStyle name="Input 11 2 3 3 2" xfId="22310"/>
    <cellStyle name="Input 11 2 3 3 2 2" xfId="43496"/>
    <cellStyle name="Input 11 2 3 3 3" xfId="32892"/>
    <cellStyle name="Input 11 2 3 4" xfId="17197"/>
    <cellStyle name="Input 11 2 3 4 2" xfId="38384"/>
    <cellStyle name="Input 11 2 3 5" xfId="27504"/>
    <cellStyle name="Input 11 2 3_Table 2A-1_EFT (Annual)" xfId="6767"/>
    <cellStyle name="Input 11 2 4" xfId="2235"/>
    <cellStyle name="Input 11 2 4 2" xfId="5796"/>
    <cellStyle name="Input 11 2 4 2 2" xfId="14011"/>
    <cellStyle name="Input 11 2 4 2 2 2" xfId="25999"/>
    <cellStyle name="Input 11 2 4 2 2 2 2" xfId="47185"/>
    <cellStyle name="Input 11 2 4 2 2 3" xfId="36581"/>
    <cellStyle name="Input 11 2 4 2 3" xfId="20886"/>
    <cellStyle name="Input 11 2 4 2 3 2" xfId="42073"/>
    <cellStyle name="Input 11 2 4 2 4" xfId="31453"/>
    <cellStyle name="Input 11 2 4 2_Table 2A-1_EFT (Annual)" xfId="14944"/>
    <cellStyle name="Input 11 2 4 3" xfId="11355"/>
    <cellStyle name="Input 11 2 4 3 2" xfId="23453"/>
    <cellStyle name="Input 11 2 4 3 2 2" xfId="44639"/>
    <cellStyle name="Input 11 2 4 3 3" xfId="34035"/>
    <cellStyle name="Input 11 2 4 4" xfId="18340"/>
    <cellStyle name="Input 11 2 4 4 2" xfId="39527"/>
    <cellStyle name="Input 11 2 4 5" xfId="28710"/>
    <cellStyle name="Input 11 2 4_Table 2A-1_EFT (Annual)" xfId="6768"/>
    <cellStyle name="Input 11 2 5" xfId="4089"/>
    <cellStyle name="Input 11 2 5 2" xfId="12413"/>
    <cellStyle name="Input 11 2 5 2 2" xfId="24435"/>
    <cellStyle name="Input 11 2 5 2 2 2" xfId="45621"/>
    <cellStyle name="Input 11 2 5 2 3" xfId="35017"/>
    <cellStyle name="Input 11 2 5 3" xfId="19322"/>
    <cellStyle name="Input 11 2 5 3 2" xfId="40509"/>
    <cellStyle name="Input 11 2 5 4" xfId="29777"/>
    <cellStyle name="Input 11 2 5_Table 2A-1_EFT (Annual)" xfId="14945"/>
    <cellStyle name="Input 11 2 6" xfId="9752"/>
    <cellStyle name="Input 11 2 6 2" xfId="21889"/>
    <cellStyle name="Input 11 2 6 2 2" xfId="43075"/>
    <cellStyle name="Input 11 2 6 3" xfId="32471"/>
    <cellStyle name="Input 11 2 7" xfId="16776"/>
    <cellStyle name="Input 11 2 7 2" xfId="37963"/>
    <cellStyle name="Input 11 2 8" xfId="27034"/>
    <cellStyle name="Input 11 2_Table 2A-1_EFT (Annual)" xfId="2995"/>
    <cellStyle name="Input 11 3" xfId="357"/>
    <cellStyle name="Input 11 3 2" xfId="1340"/>
    <cellStyle name="Input 11 3 2 2" xfId="2610"/>
    <cellStyle name="Input 11 3 2 2 2" xfId="6171"/>
    <cellStyle name="Input 11 3 2 2 2 2" xfId="14365"/>
    <cellStyle name="Input 11 3 2 2 2 2 2" xfId="26337"/>
    <cellStyle name="Input 11 3 2 2 2 2 2 2" xfId="47523"/>
    <cellStyle name="Input 11 3 2 2 2 2 3" xfId="36919"/>
    <cellStyle name="Input 11 3 2 2 2 3" xfId="21224"/>
    <cellStyle name="Input 11 3 2 2 2 3 2" xfId="42411"/>
    <cellStyle name="Input 11 3 2 2 2 4" xfId="31827"/>
    <cellStyle name="Input 11 3 2 2 2_Table 2A-1_EFT (Annual)" xfId="14946"/>
    <cellStyle name="Input 11 3 2 2 3" xfId="11707"/>
    <cellStyle name="Input 11 3 2 2 3 2" xfId="23791"/>
    <cellStyle name="Input 11 3 2 2 3 2 2" xfId="44977"/>
    <cellStyle name="Input 11 3 2 2 3 3" xfId="34373"/>
    <cellStyle name="Input 11 3 2 2 4" xfId="18678"/>
    <cellStyle name="Input 11 3 2 2 4 2" xfId="39865"/>
    <cellStyle name="Input 11 3 2 2 5" xfId="29084"/>
    <cellStyle name="Input 11 3 2 2_Table 2A-1_EFT (Annual)" xfId="6770"/>
    <cellStyle name="Input 11 3 2 3" xfId="4901"/>
    <cellStyle name="Input 11 3 2 3 2" xfId="13161"/>
    <cellStyle name="Input 11 3 2 3 2 2" xfId="25167"/>
    <cellStyle name="Input 11 3 2 3 2 2 2" xfId="46353"/>
    <cellStyle name="Input 11 3 2 3 2 3" xfId="35749"/>
    <cellStyle name="Input 11 3 2 3 3" xfId="20054"/>
    <cellStyle name="Input 11 3 2 3 3 2" xfId="41241"/>
    <cellStyle name="Input 11 3 2 3 4" xfId="30558"/>
    <cellStyle name="Input 11 3 2 3_Table 2A-1_EFT (Annual)" xfId="14947"/>
    <cellStyle name="Input 11 3 2 4" xfId="10505"/>
    <cellStyle name="Input 11 3 2 4 2" xfId="22621"/>
    <cellStyle name="Input 11 3 2 4 2 2" xfId="43807"/>
    <cellStyle name="Input 11 3 2 4 3" xfId="33203"/>
    <cellStyle name="Input 11 3 2 5" xfId="17508"/>
    <cellStyle name="Input 11 3 2 5 2" xfId="38695"/>
    <cellStyle name="Input 11 3 2 6" xfId="27815"/>
    <cellStyle name="Input 11 3 2_Table 2A-1_EFT (Annual)" xfId="6769"/>
    <cellStyle name="Input 11 3 3" xfId="897"/>
    <cellStyle name="Input 11 3 3 2" xfId="4458"/>
    <cellStyle name="Input 11 3 3 2 2" xfId="12720"/>
    <cellStyle name="Input 11 3 3 2 2 2" xfId="24730"/>
    <cellStyle name="Input 11 3 3 2 2 2 2" xfId="45916"/>
    <cellStyle name="Input 11 3 3 2 2 3" xfId="35312"/>
    <cellStyle name="Input 11 3 3 2 3" xfId="19617"/>
    <cellStyle name="Input 11 3 3 2 3 2" xfId="40804"/>
    <cellStyle name="Input 11 3 3 2 4" xfId="30115"/>
    <cellStyle name="Input 11 3 3 2_Table 2A-1_EFT (Annual)" xfId="14948"/>
    <cellStyle name="Input 11 3 3 3" xfId="10067"/>
    <cellStyle name="Input 11 3 3 3 2" xfId="22184"/>
    <cellStyle name="Input 11 3 3 3 2 2" xfId="43370"/>
    <cellStyle name="Input 11 3 3 3 3" xfId="32766"/>
    <cellStyle name="Input 11 3 3 4" xfId="17071"/>
    <cellStyle name="Input 11 3 3 4 2" xfId="38258"/>
    <cellStyle name="Input 11 3 3 5" xfId="27372"/>
    <cellStyle name="Input 11 3 3_Table 2A-1_EFT (Annual)" xfId="6771"/>
    <cellStyle name="Input 11 3 4" xfId="2079"/>
    <cellStyle name="Input 11 3 4 2" xfId="5640"/>
    <cellStyle name="Input 11 3 4 2 2" xfId="13855"/>
    <cellStyle name="Input 11 3 4 2 2 2" xfId="25843"/>
    <cellStyle name="Input 11 3 4 2 2 2 2" xfId="47029"/>
    <cellStyle name="Input 11 3 4 2 2 3" xfId="36425"/>
    <cellStyle name="Input 11 3 4 2 3" xfId="20730"/>
    <cellStyle name="Input 11 3 4 2 3 2" xfId="41917"/>
    <cellStyle name="Input 11 3 4 2 4" xfId="31297"/>
    <cellStyle name="Input 11 3 4 2_Table 2A-1_EFT (Annual)" xfId="14949"/>
    <cellStyle name="Input 11 3 4 3" xfId="11199"/>
    <cellStyle name="Input 11 3 4 3 2" xfId="23297"/>
    <cellStyle name="Input 11 3 4 3 2 2" xfId="44483"/>
    <cellStyle name="Input 11 3 4 3 3" xfId="33879"/>
    <cellStyle name="Input 11 3 4 4" xfId="18184"/>
    <cellStyle name="Input 11 3 4 4 2" xfId="39371"/>
    <cellStyle name="Input 11 3 4 5" xfId="28554"/>
    <cellStyle name="Input 11 3 4_Table 2A-1_EFT (Annual)" xfId="6772"/>
    <cellStyle name="Input 11 3 5" xfId="3927"/>
    <cellStyle name="Input 11 3 5 2" xfId="12255"/>
    <cellStyle name="Input 11 3 5 2 2" xfId="24279"/>
    <cellStyle name="Input 11 3 5 2 2 2" xfId="45465"/>
    <cellStyle name="Input 11 3 5 2 3" xfId="34861"/>
    <cellStyle name="Input 11 3 5 3" xfId="19166"/>
    <cellStyle name="Input 11 3 5 3 2" xfId="40353"/>
    <cellStyle name="Input 11 3 5 4" xfId="29615"/>
    <cellStyle name="Input 11 3 5_Table 2A-1_EFT (Annual)" xfId="14950"/>
    <cellStyle name="Input 11 3 6" xfId="9592"/>
    <cellStyle name="Input 11 3 6 2" xfId="21733"/>
    <cellStyle name="Input 11 3 6 2 2" xfId="42919"/>
    <cellStyle name="Input 11 3 6 3" xfId="32315"/>
    <cellStyle name="Input 11 3 7" xfId="16620"/>
    <cellStyle name="Input 11 3 7 2" xfId="37807"/>
    <cellStyle name="Input 11 3 8" xfId="26872"/>
    <cellStyle name="Input 11 3_Table 2A-1_EFT (Annual)" xfId="2996"/>
    <cellStyle name="Input 11 4" xfId="1174"/>
    <cellStyle name="Input 11 4 2" xfId="2444"/>
    <cellStyle name="Input 11 4 2 2" xfId="6005"/>
    <cellStyle name="Input 11 4 2 2 2" xfId="14199"/>
    <cellStyle name="Input 11 4 2 2 2 2" xfId="26171"/>
    <cellStyle name="Input 11 4 2 2 2 2 2" xfId="47357"/>
    <cellStyle name="Input 11 4 2 2 2 3" xfId="36753"/>
    <cellStyle name="Input 11 4 2 2 3" xfId="21058"/>
    <cellStyle name="Input 11 4 2 2 3 2" xfId="42245"/>
    <cellStyle name="Input 11 4 2 2 4" xfId="31661"/>
    <cellStyle name="Input 11 4 2 2_Table 2A-1_EFT (Annual)" xfId="14951"/>
    <cellStyle name="Input 11 4 2 3" xfId="11541"/>
    <cellStyle name="Input 11 4 2 3 2" xfId="23625"/>
    <cellStyle name="Input 11 4 2 3 2 2" xfId="44811"/>
    <cellStyle name="Input 11 4 2 3 3" xfId="34207"/>
    <cellStyle name="Input 11 4 2 4" xfId="18512"/>
    <cellStyle name="Input 11 4 2 4 2" xfId="39699"/>
    <cellStyle name="Input 11 4 2 5" xfId="28918"/>
    <cellStyle name="Input 11 4 2_Table 2A-1_EFT (Annual)" xfId="6774"/>
    <cellStyle name="Input 11 4 3" xfId="4735"/>
    <cellStyle name="Input 11 4 3 2" xfId="12995"/>
    <cellStyle name="Input 11 4 3 2 2" xfId="25001"/>
    <cellStyle name="Input 11 4 3 2 2 2" xfId="46187"/>
    <cellStyle name="Input 11 4 3 2 3" xfId="35583"/>
    <cellStyle name="Input 11 4 3 3" xfId="19888"/>
    <cellStyle name="Input 11 4 3 3 2" xfId="41075"/>
    <cellStyle name="Input 11 4 3 4" xfId="30392"/>
    <cellStyle name="Input 11 4 3_Table 2A-1_EFT (Annual)" xfId="14952"/>
    <cellStyle name="Input 11 4 4" xfId="10339"/>
    <cellStyle name="Input 11 4 4 2" xfId="22455"/>
    <cellStyle name="Input 11 4 4 2 2" xfId="43641"/>
    <cellStyle name="Input 11 4 4 3" xfId="33037"/>
    <cellStyle name="Input 11 4 5" xfId="17342"/>
    <cellStyle name="Input 11 4 5 2" xfId="38529"/>
    <cellStyle name="Input 11 4 6" xfId="27649"/>
    <cellStyle name="Input 11 4_Table 2A-1_EFT (Annual)" xfId="6773"/>
    <cellStyle name="Input 11 5" xfId="738"/>
    <cellStyle name="Input 11 5 2" xfId="4299"/>
    <cellStyle name="Input 11 5 2 2" xfId="12579"/>
    <cellStyle name="Input 11 5 2 2 2" xfId="24596"/>
    <cellStyle name="Input 11 5 2 2 2 2" xfId="45782"/>
    <cellStyle name="Input 11 5 2 2 3" xfId="35178"/>
    <cellStyle name="Input 11 5 2 3" xfId="19483"/>
    <cellStyle name="Input 11 5 2 3 2" xfId="40670"/>
    <cellStyle name="Input 11 5 2 4" xfId="29956"/>
    <cellStyle name="Input 11 5 2_Table 2A-1_EFT (Annual)" xfId="14953"/>
    <cellStyle name="Input 11 5 3" xfId="9927"/>
    <cellStyle name="Input 11 5 3 2" xfId="22050"/>
    <cellStyle name="Input 11 5 3 2 2" xfId="43236"/>
    <cellStyle name="Input 11 5 3 3" xfId="32632"/>
    <cellStyle name="Input 11 5 4" xfId="16937"/>
    <cellStyle name="Input 11 5 4 2" xfId="38124"/>
    <cellStyle name="Input 11 5 5" xfId="27213"/>
    <cellStyle name="Input 11 5_Table 2A-1_EFT (Annual)" xfId="6775"/>
    <cellStyle name="Input 11 6" xfId="1861"/>
    <cellStyle name="Input 11 6 2" xfId="5422"/>
    <cellStyle name="Input 11 6 2 2" xfId="13637"/>
    <cellStyle name="Input 11 6 2 2 2" xfId="25625"/>
    <cellStyle name="Input 11 6 2 2 2 2" xfId="46811"/>
    <cellStyle name="Input 11 6 2 2 3" xfId="36207"/>
    <cellStyle name="Input 11 6 2 3" xfId="20512"/>
    <cellStyle name="Input 11 6 2 3 2" xfId="41699"/>
    <cellStyle name="Input 11 6 2 4" xfId="31079"/>
    <cellStyle name="Input 11 6 2_Table 2A-1_EFT (Annual)" xfId="14954"/>
    <cellStyle name="Input 11 6 3" xfId="10981"/>
    <cellStyle name="Input 11 6 3 2" xfId="23079"/>
    <cellStyle name="Input 11 6 3 2 2" xfId="44265"/>
    <cellStyle name="Input 11 6 3 3" xfId="33661"/>
    <cellStyle name="Input 11 6 4" xfId="17966"/>
    <cellStyle name="Input 11 6 4 2" xfId="39153"/>
    <cellStyle name="Input 11 6 5" xfId="28336"/>
    <cellStyle name="Input 11 6_Table 2A-1_EFT (Annual)" xfId="6776"/>
    <cellStyle name="Input 11 7" xfId="3715"/>
    <cellStyle name="Input 11 7 2" xfId="12083"/>
    <cellStyle name="Input 11 7 2 2" xfId="24113"/>
    <cellStyle name="Input 11 7 2 2 2" xfId="45299"/>
    <cellStyle name="Input 11 7 2 3" xfId="34695"/>
    <cellStyle name="Input 11 7 3" xfId="19000"/>
    <cellStyle name="Input 11 7 3 2" xfId="40187"/>
    <cellStyle name="Input 11 7 4" xfId="29424"/>
    <cellStyle name="Input 11 7_Table 2A-1_EFT (Annual)" xfId="14955"/>
    <cellStyle name="Input 11 8" xfId="9402"/>
    <cellStyle name="Input 11 8 2" xfId="21567"/>
    <cellStyle name="Input 11 8 2 2" xfId="42753"/>
    <cellStyle name="Input 11 8 3" xfId="32149"/>
    <cellStyle name="Input 11 9" xfId="16454"/>
    <cellStyle name="Input 11 9 2" xfId="37641"/>
    <cellStyle name="Input 11_Table 2A-1_EFT (Annual)" xfId="2994"/>
    <cellStyle name="Input 12" xfId="140"/>
    <cellStyle name="Input 12 10" xfId="26695"/>
    <cellStyle name="Input 12 2" xfId="533"/>
    <cellStyle name="Input 12 2 2" xfId="1510"/>
    <cellStyle name="Input 12 2 2 2" xfId="2780"/>
    <cellStyle name="Input 12 2 2 2 2" xfId="6341"/>
    <cellStyle name="Input 12 2 2 2 2 2" xfId="14535"/>
    <cellStyle name="Input 12 2 2 2 2 2 2" xfId="26507"/>
    <cellStyle name="Input 12 2 2 2 2 2 2 2" xfId="47693"/>
    <cellStyle name="Input 12 2 2 2 2 2 3" xfId="37089"/>
    <cellStyle name="Input 12 2 2 2 2 3" xfId="21394"/>
    <cellStyle name="Input 12 2 2 2 2 3 2" xfId="42581"/>
    <cellStyle name="Input 12 2 2 2 2 4" xfId="31997"/>
    <cellStyle name="Input 12 2 2 2 2_Table 2A-1_EFT (Annual)" xfId="14956"/>
    <cellStyle name="Input 12 2 2 2 3" xfId="11877"/>
    <cellStyle name="Input 12 2 2 2 3 2" xfId="23961"/>
    <cellStyle name="Input 12 2 2 2 3 2 2" xfId="45147"/>
    <cellStyle name="Input 12 2 2 2 3 3" xfId="34543"/>
    <cellStyle name="Input 12 2 2 2 4" xfId="18848"/>
    <cellStyle name="Input 12 2 2 2 4 2" xfId="40035"/>
    <cellStyle name="Input 12 2 2 2 5" xfId="29254"/>
    <cellStyle name="Input 12 2 2 2_Table 2A-1_EFT (Annual)" xfId="6778"/>
    <cellStyle name="Input 12 2 2 3" xfId="5071"/>
    <cellStyle name="Input 12 2 2 3 2" xfId="13331"/>
    <cellStyle name="Input 12 2 2 3 2 2" xfId="25337"/>
    <cellStyle name="Input 12 2 2 3 2 2 2" xfId="46523"/>
    <cellStyle name="Input 12 2 2 3 2 3" xfId="35919"/>
    <cellStyle name="Input 12 2 2 3 3" xfId="20224"/>
    <cellStyle name="Input 12 2 2 3 3 2" xfId="41411"/>
    <cellStyle name="Input 12 2 2 3 4" xfId="30728"/>
    <cellStyle name="Input 12 2 2 3_Table 2A-1_EFT (Annual)" xfId="14957"/>
    <cellStyle name="Input 12 2 2 4" xfId="10675"/>
    <cellStyle name="Input 12 2 2 4 2" xfId="22791"/>
    <cellStyle name="Input 12 2 2 4 2 2" xfId="43977"/>
    <cellStyle name="Input 12 2 2 4 3" xfId="33373"/>
    <cellStyle name="Input 12 2 2 5" xfId="17678"/>
    <cellStyle name="Input 12 2 2 5 2" xfId="38865"/>
    <cellStyle name="Input 12 2 2 6" xfId="27985"/>
    <cellStyle name="Input 12 2 2_Table 2A-1_EFT (Annual)" xfId="6777"/>
    <cellStyle name="Input 12 2 3" xfId="1042"/>
    <cellStyle name="Input 12 2 3 2" xfId="4603"/>
    <cellStyle name="Input 12 2 3 2 2" xfId="12863"/>
    <cellStyle name="Input 12 2 3 2 2 2" xfId="24869"/>
    <cellStyle name="Input 12 2 3 2 2 2 2" xfId="46055"/>
    <cellStyle name="Input 12 2 3 2 2 3" xfId="35451"/>
    <cellStyle name="Input 12 2 3 2 3" xfId="19756"/>
    <cellStyle name="Input 12 2 3 2 3 2" xfId="40943"/>
    <cellStyle name="Input 12 2 3 2 4" xfId="30260"/>
    <cellStyle name="Input 12 2 3 2_Table 2A-1_EFT (Annual)" xfId="14958"/>
    <cellStyle name="Input 12 2 3 3" xfId="10207"/>
    <cellStyle name="Input 12 2 3 3 2" xfId="22323"/>
    <cellStyle name="Input 12 2 3 3 2 2" xfId="43509"/>
    <cellStyle name="Input 12 2 3 3 3" xfId="32905"/>
    <cellStyle name="Input 12 2 3 4" xfId="17210"/>
    <cellStyle name="Input 12 2 3 4 2" xfId="38397"/>
    <cellStyle name="Input 12 2 3 5" xfId="27517"/>
    <cellStyle name="Input 12 2 3_Table 2A-1_EFT (Annual)" xfId="6779"/>
    <cellStyle name="Input 12 2 4" xfId="2249"/>
    <cellStyle name="Input 12 2 4 2" xfId="5810"/>
    <cellStyle name="Input 12 2 4 2 2" xfId="14025"/>
    <cellStyle name="Input 12 2 4 2 2 2" xfId="26013"/>
    <cellStyle name="Input 12 2 4 2 2 2 2" xfId="47199"/>
    <cellStyle name="Input 12 2 4 2 2 3" xfId="36595"/>
    <cellStyle name="Input 12 2 4 2 3" xfId="20900"/>
    <cellStyle name="Input 12 2 4 2 3 2" xfId="42087"/>
    <cellStyle name="Input 12 2 4 2 4" xfId="31467"/>
    <cellStyle name="Input 12 2 4 2_Table 2A-1_EFT (Annual)" xfId="14959"/>
    <cellStyle name="Input 12 2 4 3" xfId="11369"/>
    <cellStyle name="Input 12 2 4 3 2" xfId="23467"/>
    <cellStyle name="Input 12 2 4 3 2 2" xfId="44653"/>
    <cellStyle name="Input 12 2 4 3 3" xfId="34049"/>
    <cellStyle name="Input 12 2 4 4" xfId="18354"/>
    <cellStyle name="Input 12 2 4 4 2" xfId="39541"/>
    <cellStyle name="Input 12 2 4 5" xfId="28724"/>
    <cellStyle name="Input 12 2 4_Table 2A-1_EFT (Annual)" xfId="6780"/>
    <cellStyle name="Input 12 2 5" xfId="4103"/>
    <cellStyle name="Input 12 2 5 2" xfId="12427"/>
    <cellStyle name="Input 12 2 5 2 2" xfId="24449"/>
    <cellStyle name="Input 12 2 5 2 2 2" xfId="45635"/>
    <cellStyle name="Input 12 2 5 2 3" xfId="35031"/>
    <cellStyle name="Input 12 2 5 3" xfId="19336"/>
    <cellStyle name="Input 12 2 5 3 2" xfId="40523"/>
    <cellStyle name="Input 12 2 5 4" xfId="29791"/>
    <cellStyle name="Input 12 2 5_Table 2A-1_EFT (Annual)" xfId="14960"/>
    <cellStyle name="Input 12 2 6" xfId="9766"/>
    <cellStyle name="Input 12 2 6 2" xfId="21903"/>
    <cellStyle name="Input 12 2 6 2 2" xfId="43089"/>
    <cellStyle name="Input 12 2 6 3" xfId="32485"/>
    <cellStyle name="Input 12 2 7" xfId="16790"/>
    <cellStyle name="Input 12 2 7 2" xfId="37977"/>
    <cellStyle name="Input 12 2 8" xfId="27048"/>
    <cellStyle name="Input 12 2_Table 2A-1_EFT (Annual)" xfId="2998"/>
    <cellStyle name="Input 12 3" xfId="371"/>
    <cellStyle name="Input 12 3 2" xfId="1354"/>
    <cellStyle name="Input 12 3 2 2" xfId="2624"/>
    <cellStyle name="Input 12 3 2 2 2" xfId="6185"/>
    <cellStyle name="Input 12 3 2 2 2 2" xfId="14379"/>
    <cellStyle name="Input 12 3 2 2 2 2 2" xfId="26351"/>
    <cellStyle name="Input 12 3 2 2 2 2 2 2" xfId="47537"/>
    <cellStyle name="Input 12 3 2 2 2 2 3" xfId="36933"/>
    <cellStyle name="Input 12 3 2 2 2 3" xfId="21238"/>
    <cellStyle name="Input 12 3 2 2 2 3 2" xfId="42425"/>
    <cellStyle name="Input 12 3 2 2 2 4" xfId="31841"/>
    <cellStyle name="Input 12 3 2 2 2_Table 2A-1_EFT (Annual)" xfId="14961"/>
    <cellStyle name="Input 12 3 2 2 3" xfId="11721"/>
    <cellStyle name="Input 12 3 2 2 3 2" xfId="23805"/>
    <cellStyle name="Input 12 3 2 2 3 2 2" xfId="44991"/>
    <cellStyle name="Input 12 3 2 2 3 3" xfId="34387"/>
    <cellStyle name="Input 12 3 2 2 4" xfId="18692"/>
    <cellStyle name="Input 12 3 2 2 4 2" xfId="39879"/>
    <cellStyle name="Input 12 3 2 2 5" xfId="29098"/>
    <cellStyle name="Input 12 3 2 2_Table 2A-1_EFT (Annual)" xfId="6782"/>
    <cellStyle name="Input 12 3 2 3" xfId="4915"/>
    <cellStyle name="Input 12 3 2 3 2" xfId="13175"/>
    <cellStyle name="Input 12 3 2 3 2 2" xfId="25181"/>
    <cellStyle name="Input 12 3 2 3 2 2 2" xfId="46367"/>
    <cellStyle name="Input 12 3 2 3 2 3" xfId="35763"/>
    <cellStyle name="Input 12 3 2 3 3" xfId="20068"/>
    <cellStyle name="Input 12 3 2 3 3 2" xfId="41255"/>
    <cellStyle name="Input 12 3 2 3 4" xfId="30572"/>
    <cellStyle name="Input 12 3 2 3_Table 2A-1_EFT (Annual)" xfId="14962"/>
    <cellStyle name="Input 12 3 2 4" xfId="10519"/>
    <cellStyle name="Input 12 3 2 4 2" xfId="22635"/>
    <cellStyle name="Input 12 3 2 4 2 2" xfId="43821"/>
    <cellStyle name="Input 12 3 2 4 3" xfId="33217"/>
    <cellStyle name="Input 12 3 2 5" xfId="17522"/>
    <cellStyle name="Input 12 3 2 5 2" xfId="38709"/>
    <cellStyle name="Input 12 3 2 6" xfId="27829"/>
    <cellStyle name="Input 12 3 2_Table 2A-1_EFT (Annual)" xfId="6781"/>
    <cellStyle name="Input 12 3 3" xfId="910"/>
    <cellStyle name="Input 12 3 3 2" xfId="4471"/>
    <cellStyle name="Input 12 3 3 2 2" xfId="12733"/>
    <cellStyle name="Input 12 3 3 2 2 2" xfId="24743"/>
    <cellStyle name="Input 12 3 3 2 2 2 2" xfId="45929"/>
    <cellStyle name="Input 12 3 3 2 2 3" xfId="35325"/>
    <cellStyle name="Input 12 3 3 2 3" xfId="19630"/>
    <cellStyle name="Input 12 3 3 2 3 2" xfId="40817"/>
    <cellStyle name="Input 12 3 3 2 4" xfId="30128"/>
    <cellStyle name="Input 12 3 3 2_Table 2A-1_EFT (Annual)" xfId="14963"/>
    <cellStyle name="Input 12 3 3 3" xfId="10080"/>
    <cellStyle name="Input 12 3 3 3 2" xfId="22197"/>
    <cellStyle name="Input 12 3 3 3 2 2" xfId="43383"/>
    <cellStyle name="Input 12 3 3 3 3" xfId="32779"/>
    <cellStyle name="Input 12 3 3 4" xfId="17084"/>
    <cellStyle name="Input 12 3 3 4 2" xfId="38271"/>
    <cellStyle name="Input 12 3 3 5" xfId="27385"/>
    <cellStyle name="Input 12 3 3_Table 2A-1_EFT (Annual)" xfId="6783"/>
    <cellStyle name="Input 12 3 4" xfId="2093"/>
    <cellStyle name="Input 12 3 4 2" xfId="5654"/>
    <cellStyle name="Input 12 3 4 2 2" xfId="13869"/>
    <cellStyle name="Input 12 3 4 2 2 2" xfId="25857"/>
    <cellStyle name="Input 12 3 4 2 2 2 2" xfId="47043"/>
    <cellStyle name="Input 12 3 4 2 2 3" xfId="36439"/>
    <cellStyle name="Input 12 3 4 2 3" xfId="20744"/>
    <cellStyle name="Input 12 3 4 2 3 2" xfId="41931"/>
    <cellStyle name="Input 12 3 4 2 4" xfId="31311"/>
    <cellStyle name="Input 12 3 4 2_Table 2A-1_EFT (Annual)" xfId="14964"/>
    <cellStyle name="Input 12 3 4 3" xfId="11213"/>
    <cellStyle name="Input 12 3 4 3 2" xfId="23311"/>
    <cellStyle name="Input 12 3 4 3 2 2" xfId="44497"/>
    <cellStyle name="Input 12 3 4 3 3" xfId="33893"/>
    <cellStyle name="Input 12 3 4 4" xfId="18198"/>
    <cellStyle name="Input 12 3 4 4 2" xfId="39385"/>
    <cellStyle name="Input 12 3 4 5" xfId="28568"/>
    <cellStyle name="Input 12 3 4_Table 2A-1_EFT (Annual)" xfId="6784"/>
    <cellStyle name="Input 12 3 5" xfId="3941"/>
    <cellStyle name="Input 12 3 5 2" xfId="12269"/>
    <cellStyle name="Input 12 3 5 2 2" xfId="24293"/>
    <cellStyle name="Input 12 3 5 2 2 2" xfId="45479"/>
    <cellStyle name="Input 12 3 5 2 3" xfId="34875"/>
    <cellStyle name="Input 12 3 5 3" xfId="19180"/>
    <cellStyle name="Input 12 3 5 3 2" xfId="40367"/>
    <cellStyle name="Input 12 3 5 4" xfId="29629"/>
    <cellStyle name="Input 12 3 5_Table 2A-1_EFT (Annual)" xfId="14965"/>
    <cellStyle name="Input 12 3 6" xfId="9606"/>
    <cellStyle name="Input 12 3 6 2" xfId="21747"/>
    <cellStyle name="Input 12 3 6 2 2" xfId="42933"/>
    <cellStyle name="Input 12 3 6 3" xfId="32329"/>
    <cellStyle name="Input 12 3 7" xfId="16634"/>
    <cellStyle name="Input 12 3 7 2" xfId="37821"/>
    <cellStyle name="Input 12 3 8" xfId="26886"/>
    <cellStyle name="Input 12 3_Table 2A-1_EFT (Annual)" xfId="2999"/>
    <cellStyle name="Input 12 4" xfId="1188"/>
    <cellStyle name="Input 12 4 2" xfId="2458"/>
    <cellStyle name="Input 12 4 2 2" xfId="6019"/>
    <cellStyle name="Input 12 4 2 2 2" xfId="14213"/>
    <cellStyle name="Input 12 4 2 2 2 2" xfId="26185"/>
    <cellStyle name="Input 12 4 2 2 2 2 2" xfId="47371"/>
    <cellStyle name="Input 12 4 2 2 2 3" xfId="36767"/>
    <cellStyle name="Input 12 4 2 2 3" xfId="21072"/>
    <cellStyle name="Input 12 4 2 2 3 2" xfId="42259"/>
    <cellStyle name="Input 12 4 2 2 4" xfId="31675"/>
    <cellStyle name="Input 12 4 2 2_Table 2A-1_EFT (Annual)" xfId="14966"/>
    <cellStyle name="Input 12 4 2 3" xfId="11555"/>
    <cellStyle name="Input 12 4 2 3 2" xfId="23639"/>
    <cellStyle name="Input 12 4 2 3 2 2" xfId="44825"/>
    <cellStyle name="Input 12 4 2 3 3" xfId="34221"/>
    <cellStyle name="Input 12 4 2 4" xfId="18526"/>
    <cellStyle name="Input 12 4 2 4 2" xfId="39713"/>
    <cellStyle name="Input 12 4 2 5" xfId="28932"/>
    <cellStyle name="Input 12 4 2_Table 2A-1_EFT (Annual)" xfId="6786"/>
    <cellStyle name="Input 12 4 3" xfId="4749"/>
    <cellStyle name="Input 12 4 3 2" xfId="13009"/>
    <cellStyle name="Input 12 4 3 2 2" xfId="25015"/>
    <cellStyle name="Input 12 4 3 2 2 2" xfId="46201"/>
    <cellStyle name="Input 12 4 3 2 3" xfId="35597"/>
    <cellStyle name="Input 12 4 3 3" xfId="19902"/>
    <cellStyle name="Input 12 4 3 3 2" xfId="41089"/>
    <cellStyle name="Input 12 4 3 4" xfId="30406"/>
    <cellStyle name="Input 12 4 3_Table 2A-1_EFT (Annual)" xfId="14967"/>
    <cellStyle name="Input 12 4 4" xfId="10353"/>
    <cellStyle name="Input 12 4 4 2" xfId="22469"/>
    <cellStyle name="Input 12 4 4 2 2" xfId="43655"/>
    <cellStyle name="Input 12 4 4 3" xfId="33051"/>
    <cellStyle name="Input 12 4 5" xfId="17356"/>
    <cellStyle name="Input 12 4 5 2" xfId="38543"/>
    <cellStyle name="Input 12 4 6" xfId="27663"/>
    <cellStyle name="Input 12 4_Table 2A-1_EFT (Annual)" xfId="6785"/>
    <cellStyle name="Input 12 5" xfId="751"/>
    <cellStyle name="Input 12 5 2" xfId="4312"/>
    <cellStyle name="Input 12 5 2 2" xfId="12592"/>
    <cellStyle name="Input 12 5 2 2 2" xfId="24609"/>
    <cellStyle name="Input 12 5 2 2 2 2" xfId="45795"/>
    <cellStyle name="Input 12 5 2 2 3" xfId="35191"/>
    <cellStyle name="Input 12 5 2 3" xfId="19496"/>
    <cellStyle name="Input 12 5 2 3 2" xfId="40683"/>
    <cellStyle name="Input 12 5 2 4" xfId="29969"/>
    <cellStyle name="Input 12 5 2_Table 2A-1_EFT (Annual)" xfId="14968"/>
    <cellStyle name="Input 12 5 3" xfId="9940"/>
    <cellStyle name="Input 12 5 3 2" xfId="22063"/>
    <cellStyle name="Input 12 5 3 2 2" xfId="43249"/>
    <cellStyle name="Input 12 5 3 3" xfId="32645"/>
    <cellStyle name="Input 12 5 4" xfId="16950"/>
    <cellStyle name="Input 12 5 4 2" xfId="38137"/>
    <cellStyle name="Input 12 5 5" xfId="27226"/>
    <cellStyle name="Input 12 5_Table 2A-1_EFT (Annual)" xfId="6787"/>
    <cellStyle name="Input 12 6" xfId="1854"/>
    <cellStyle name="Input 12 6 2" xfId="5415"/>
    <cellStyle name="Input 12 6 2 2" xfId="13630"/>
    <cellStyle name="Input 12 6 2 2 2" xfId="25618"/>
    <cellStyle name="Input 12 6 2 2 2 2" xfId="46804"/>
    <cellStyle name="Input 12 6 2 2 3" xfId="36200"/>
    <cellStyle name="Input 12 6 2 3" xfId="20505"/>
    <cellStyle name="Input 12 6 2 3 2" xfId="41692"/>
    <cellStyle name="Input 12 6 2 4" xfId="31072"/>
    <cellStyle name="Input 12 6 2_Table 2A-1_EFT (Annual)" xfId="14969"/>
    <cellStyle name="Input 12 6 3" xfId="10974"/>
    <cellStyle name="Input 12 6 3 2" xfId="23072"/>
    <cellStyle name="Input 12 6 3 2 2" xfId="44258"/>
    <cellStyle name="Input 12 6 3 3" xfId="33654"/>
    <cellStyle name="Input 12 6 4" xfId="17959"/>
    <cellStyle name="Input 12 6 4 2" xfId="39146"/>
    <cellStyle name="Input 12 6 5" xfId="28329"/>
    <cellStyle name="Input 12 6_Table 2A-1_EFT (Annual)" xfId="6788"/>
    <cellStyle name="Input 12 7" xfId="3729"/>
    <cellStyle name="Input 12 7 2" xfId="12097"/>
    <cellStyle name="Input 12 7 2 2" xfId="24127"/>
    <cellStyle name="Input 12 7 2 2 2" xfId="45313"/>
    <cellStyle name="Input 12 7 2 3" xfId="34709"/>
    <cellStyle name="Input 12 7 3" xfId="19014"/>
    <cellStyle name="Input 12 7 3 2" xfId="40201"/>
    <cellStyle name="Input 12 7 4" xfId="29438"/>
    <cellStyle name="Input 12 7_Table 2A-1_EFT (Annual)" xfId="14970"/>
    <cellStyle name="Input 12 8" xfId="9416"/>
    <cellStyle name="Input 12 8 2" xfId="21581"/>
    <cellStyle name="Input 12 8 2 2" xfId="42767"/>
    <cellStyle name="Input 12 8 3" xfId="32163"/>
    <cellStyle name="Input 12 9" xfId="16468"/>
    <cellStyle name="Input 12 9 2" xfId="37655"/>
    <cellStyle name="Input 12_Table 2A-1_EFT (Annual)" xfId="2997"/>
    <cellStyle name="Input 13" xfId="148"/>
    <cellStyle name="Input 13 10" xfId="26703"/>
    <cellStyle name="Input 13 2" xfId="541"/>
    <cellStyle name="Input 13 2 2" xfId="1518"/>
    <cellStyle name="Input 13 2 2 2" xfId="2788"/>
    <cellStyle name="Input 13 2 2 2 2" xfId="6349"/>
    <cellStyle name="Input 13 2 2 2 2 2" xfId="14543"/>
    <cellStyle name="Input 13 2 2 2 2 2 2" xfId="26515"/>
    <cellStyle name="Input 13 2 2 2 2 2 2 2" xfId="47701"/>
    <cellStyle name="Input 13 2 2 2 2 2 3" xfId="37097"/>
    <cellStyle name="Input 13 2 2 2 2 3" xfId="21402"/>
    <cellStyle name="Input 13 2 2 2 2 3 2" xfId="42589"/>
    <cellStyle name="Input 13 2 2 2 2 4" xfId="32005"/>
    <cellStyle name="Input 13 2 2 2 2_Table 2A-1_EFT (Annual)" xfId="14971"/>
    <cellStyle name="Input 13 2 2 2 3" xfId="11885"/>
    <cellStyle name="Input 13 2 2 2 3 2" xfId="23969"/>
    <cellStyle name="Input 13 2 2 2 3 2 2" xfId="45155"/>
    <cellStyle name="Input 13 2 2 2 3 3" xfId="34551"/>
    <cellStyle name="Input 13 2 2 2 4" xfId="18856"/>
    <cellStyle name="Input 13 2 2 2 4 2" xfId="40043"/>
    <cellStyle name="Input 13 2 2 2 5" xfId="29262"/>
    <cellStyle name="Input 13 2 2 2_Table 2A-1_EFT (Annual)" xfId="6790"/>
    <cellStyle name="Input 13 2 2 3" xfId="5079"/>
    <cellStyle name="Input 13 2 2 3 2" xfId="13339"/>
    <cellStyle name="Input 13 2 2 3 2 2" xfId="25345"/>
    <cellStyle name="Input 13 2 2 3 2 2 2" xfId="46531"/>
    <cellStyle name="Input 13 2 2 3 2 3" xfId="35927"/>
    <cellStyle name="Input 13 2 2 3 3" xfId="20232"/>
    <cellStyle name="Input 13 2 2 3 3 2" xfId="41419"/>
    <cellStyle name="Input 13 2 2 3 4" xfId="30736"/>
    <cellStyle name="Input 13 2 2 3_Table 2A-1_EFT (Annual)" xfId="14972"/>
    <cellStyle name="Input 13 2 2 4" xfId="10683"/>
    <cellStyle name="Input 13 2 2 4 2" xfId="22799"/>
    <cellStyle name="Input 13 2 2 4 2 2" xfId="43985"/>
    <cellStyle name="Input 13 2 2 4 3" xfId="33381"/>
    <cellStyle name="Input 13 2 2 5" xfId="17686"/>
    <cellStyle name="Input 13 2 2 5 2" xfId="38873"/>
    <cellStyle name="Input 13 2 2 6" xfId="27993"/>
    <cellStyle name="Input 13 2 2_Table 2A-1_EFT (Annual)" xfId="6789"/>
    <cellStyle name="Input 13 2 3" xfId="1049"/>
    <cellStyle name="Input 13 2 3 2" xfId="4610"/>
    <cellStyle name="Input 13 2 3 2 2" xfId="12870"/>
    <cellStyle name="Input 13 2 3 2 2 2" xfId="24876"/>
    <cellStyle name="Input 13 2 3 2 2 2 2" xfId="46062"/>
    <cellStyle name="Input 13 2 3 2 2 3" xfId="35458"/>
    <cellStyle name="Input 13 2 3 2 3" xfId="19763"/>
    <cellStyle name="Input 13 2 3 2 3 2" xfId="40950"/>
    <cellStyle name="Input 13 2 3 2 4" xfId="30267"/>
    <cellStyle name="Input 13 2 3 2_Table 2A-1_EFT (Annual)" xfId="14973"/>
    <cellStyle name="Input 13 2 3 3" xfId="10214"/>
    <cellStyle name="Input 13 2 3 3 2" xfId="22330"/>
    <cellStyle name="Input 13 2 3 3 2 2" xfId="43516"/>
    <cellStyle name="Input 13 2 3 3 3" xfId="32912"/>
    <cellStyle name="Input 13 2 3 4" xfId="17217"/>
    <cellStyle name="Input 13 2 3 4 2" xfId="38404"/>
    <cellStyle name="Input 13 2 3 5" xfId="27524"/>
    <cellStyle name="Input 13 2 3_Table 2A-1_EFT (Annual)" xfId="6791"/>
    <cellStyle name="Input 13 2 4" xfId="2257"/>
    <cellStyle name="Input 13 2 4 2" xfId="5818"/>
    <cellStyle name="Input 13 2 4 2 2" xfId="14033"/>
    <cellStyle name="Input 13 2 4 2 2 2" xfId="26021"/>
    <cellStyle name="Input 13 2 4 2 2 2 2" xfId="47207"/>
    <cellStyle name="Input 13 2 4 2 2 3" xfId="36603"/>
    <cellStyle name="Input 13 2 4 2 3" xfId="20908"/>
    <cellStyle name="Input 13 2 4 2 3 2" xfId="42095"/>
    <cellStyle name="Input 13 2 4 2 4" xfId="31475"/>
    <cellStyle name="Input 13 2 4 2_Table 2A-1_EFT (Annual)" xfId="14974"/>
    <cellStyle name="Input 13 2 4 3" xfId="11377"/>
    <cellStyle name="Input 13 2 4 3 2" xfId="23475"/>
    <cellStyle name="Input 13 2 4 3 2 2" xfId="44661"/>
    <cellStyle name="Input 13 2 4 3 3" xfId="34057"/>
    <cellStyle name="Input 13 2 4 4" xfId="18362"/>
    <cellStyle name="Input 13 2 4 4 2" xfId="39549"/>
    <cellStyle name="Input 13 2 4 5" xfId="28732"/>
    <cellStyle name="Input 13 2 4_Table 2A-1_EFT (Annual)" xfId="6792"/>
    <cellStyle name="Input 13 2 5" xfId="4111"/>
    <cellStyle name="Input 13 2 5 2" xfId="12435"/>
    <cellStyle name="Input 13 2 5 2 2" xfId="24457"/>
    <cellStyle name="Input 13 2 5 2 2 2" xfId="45643"/>
    <cellStyle name="Input 13 2 5 2 3" xfId="35039"/>
    <cellStyle name="Input 13 2 5 3" xfId="19344"/>
    <cellStyle name="Input 13 2 5 3 2" xfId="40531"/>
    <cellStyle name="Input 13 2 5 4" xfId="29799"/>
    <cellStyle name="Input 13 2 5_Table 2A-1_EFT (Annual)" xfId="14975"/>
    <cellStyle name="Input 13 2 6" xfId="9774"/>
    <cellStyle name="Input 13 2 6 2" xfId="21911"/>
    <cellStyle name="Input 13 2 6 2 2" xfId="43097"/>
    <cellStyle name="Input 13 2 6 3" xfId="32493"/>
    <cellStyle name="Input 13 2 7" xfId="16798"/>
    <cellStyle name="Input 13 2 7 2" xfId="37985"/>
    <cellStyle name="Input 13 2 8" xfId="27056"/>
    <cellStyle name="Input 13 2_Table 2A-1_EFT (Annual)" xfId="3001"/>
    <cellStyle name="Input 13 3" xfId="379"/>
    <cellStyle name="Input 13 3 2" xfId="1362"/>
    <cellStyle name="Input 13 3 2 2" xfId="2632"/>
    <cellStyle name="Input 13 3 2 2 2" xfId="6193"/>
    <cellStyle name="Input 13 3 2 2 2 2" xfId="14387"/>
    <cellStyle name="Input 13 3 2 2 2 2 2" xfId="26359"/>
    <cellStyle name="Input 13 3 2 2 2 2 2 2" xfId="47545"/>
    <cellStyle name="Input 13 3 2 2 2 2 3" xfId="36941"/>
    <cellStyle name="Input 13 3 2 2 2 3" xfId="21246"/>
    <cellStyle name="Input 13 3 2 2 2 3 2" xfId="42433"/>
    <cellStyle name="Input 13 3 2 2 2 4" xfId="31849"/>
    <cellStyle name="Input 13 3 2 2 2_Table 2A-1_EFT (Annual)" xfId="14976"/>
    <cellStyle name="Input 13 3 2 2 3" xfId="11729"/>
    <cellStyle name="Input 13 3 2 2 3 2" xfId="23813"/>
    <cellStyle name="Input 13 3 2 2 3 2 2" xfId="44999"/>
    <cellStyle name="Input 13 3 2 2 3 3" xfId="34395"/>
    <cellStyle name="Input 13 3 2 2 4" xfId="18700"/>
    <cellStyle name="Input 13 3 2 2 4 2" xfId="39887"/>
    <cellStyle name="Input 13 3 2 2 5" xfId="29106"/>
    <cellStyle name="Input 13 3 2 2_Table 2A-1_EFT (Annual)" xfId="6794"/>
    <cellStyle name="Input 13 3 2 3" xfId="4923"/>
    <cellStyle name="Input 13 3 2 3 2" xfId="13183"/>
    <cellStyle name="Input 13 3 2 3 2 2" xfId="25189"/>
    <cellStyle name="Input 13 3 2 3 2 2 2" xfId="46375"/>
    <cellStyle name="Input 13 3 2 3 2 3" xfId="35771"/>
    <cellStyle name="Input 13 3 2 3 3" xfId="20076"/>
    <cellStyle name="Input 13 3 2 3 3 2" xfId="41263"/>
    <cellStyle name="Input 13 3 2 3 4" xfId="30580"/>
    <cellStyle name="Input 13 3 2 3_Table 2A-1_EFT (Annual)" xfId="14977"/>
    <cellStyle name="Input 13 3 2 4" xfId="10527"/>
    <cellStyle name="Input 13 3 2 4 2" xfId="22643"/>
    <cellStyle name="Input 13 3 2 4 2 2" xfId="43829"/>
    <cellStyle name="Input 13 3 2 4 3" xfId="33225"/>
    <cellStyle name="Input 13 3 2 5" xfId="17530"/>
    <cellStyle name="Input 13 3 2 5 2" xfId="38717"/>
    <cellStyle name="Input 13 3 2 6" xfId="27837"/>
    <cellStyle name="Input 13 3 2_Table 2A-1_EFT (Annual)" xfId="6793"/>
    <cellStyle name="Input 13 3 3" xfId="917"/>
    <cellStyle name="Input 13 3 3 2" xfId="4478"/>
    <cellStyle name="Input 13 3 3 2 2" xfId="12740"/>
    <cellStyle name="Input 13 3 3 2 2 2" xfId="24750"/>
    <cellStyle name="Input 13 3 3 2 2 2 2" xfId="45936"/>
    <cellStyle name="Input 13 3 3 2 2 3" xfId="35332"/>
    <cellStyle name="Input 13 3 3 2 3" xfId="19637"/>
    <cellStyle name="Input 13 3 3 2 3 2" xfId="40824"/>
    <cellStyle name="Input 13 3 3 2 4" xfId="30135"/>
    <cellStyle name="Input 13 3 3 2_Table 2A-1_EFT (Annual)" xfId="14978"/>
    <cellStyle name="Input 13 3 3 3" xfId="10087"/>
    <cellStyle name="Input 13 3 3 3 2" xfId="22204"/>
    <cellStyle name="Input 13 3 3 3 2 2" xfId="43390"/>
    <cellStyle name="Input 13 3 3 3 3" xfId="32786"/>
    <cellStyle name="Input 13 3 3 4" xfId="17091"/>
    <cellStyle name="Input 13 3 3 4 2" xfId="38278"/>
    <cellStyle name="Input 13 3 3 5" xfId="27392"/>
    <cellStyle name="Input 13 3 3_Table 2A-1_EFT (Annual)" xfId="6795"/>
    <cellStyle name="Input 13 3 4" xfId="2101"/>
    <cellStyle name="Input 13 3 4 2" xfId="5662"/>
    <cellStyle name="Input 13 3 4 2 2" xfId="13877"/>
    <cellStyle name="Input 13 3 4 2 2 2" xfId="25865"/>
    <cellStyle name="Input 13 3 4 2 2 2 2" xfId="47051"/>
    <cellStyle name="Input 13 3 4 2 2 3" xfId="36447"/>
    <cellStyle name="Input 13 3 4 2 3" xfId="20752"/>
    <cellStyle name="Input 13 3 4 2 3 2" xfId="41939"/>
    <cellStyle name="Input 13 3 4 2 4" xfId="31319"/>
    <cellStyle name="Input 13 3 4 2_Table 2A-1_EFT (Annual)" xfId="14979"/>
    <cellStyle name="Input 13 3 4 3" xfId="11221"/>
    <cellStyle name="Input 13 3 4 3 2" xfId="23319"/>
    <cellStyle name="Input 13 3 4 3 2 2" xfId="44505"/>
    <cellStyle name="Input 13 3 4 3 3" xfId="33901"/>
    <cellStyle name="Input 13 3 4 4" xfId="18206"/>
    <cellStyle name="Input 13 3 4 4 2" xfId="39393"/>
    <cellStyle name="Input 13 3 4 5" xfId="28576"/>
    <cellStyle name="Input 13 3 4_Table 2A-1_EFT (Annual)" xfId="6796"/>
    <cellStyle name="Input 13 3 5" xfId="3949"/>
    <cellStyle name="Input 13 3 5 2" xfId="12277"/>
    <cellStyle name="Input 13 3 5 2 2" xfId="24301"/>
    <cellStyle name="Input 13 3 5 2 2 2" xfId="45487"/>
    <cellStyle name="Input 13 3 5 2 3" xfId="34883"/>
    <cellStyle name="Input 13 3 5 3" xfId="19188"/>
    <cellStyle name="Input 13 3 5 3 2" xfId="40375"/>
    <cellStyle name="Input 13 3 5 4" xfId="29637"/>
    <cellStyle name="Input 13 3 5_Table 2A-1_EFT (Annual)" xfId="14980"/>
    <cellStyle name="Input 13 3 6" xfId="9614"/>
    <cellStyle name="Input 13 3 6 2" xfId="21755"/>
    <cellStyle name="Input 13 3 6 2 2" xfId="42941"/>
    <cellStyle name="Input 13 3 6 3" xfId="32337"/>
    <cellStyle name="Input 13 3 7" xfId="16642"/>
    <cellStyle name="Input 13 3 7 2" xfId="37829"/>
    <cellStyle name="Input 13 3 8" xfId="26894"/>
    <cellStyle name="Input 13 3_Table 2A-1_EFT (Annual)" xfId="3002"/>
    <cellStyle name="Input 13 4" xfId="1196"/>
    <cellStyle name="Input 13 4 2" xfId="2466"/>
    <cellStyle name="Input 13 4 2 2" xfId="6027"/>
    <cellStyle name="Input 13 4 2 2 2" xfId="14221"/>
    <cellStyle name="Input 13 4 2 2 2 2" xfId="26193"/>
    <cellStyle name="Input 13 4 2 2 2 2 2" xfId="47379"/>
    <cellStyle name="Input 13 4 2 2 2 3" xfId="36775"/>
    <cellStyle name="Input 13 4 2 2 3" xfId="21080"/>
    <cellStyle name="Input 13 4 2 2 3 2" xfId="42267"/>
    <cellStyle name="Input 13 4 2 2 4" xfId="31683"/>
    <cellStyle name="Input 13 4 2 2_Table 2A-1_EFT (Annual)" xfId="14981"/>
    <cellStyle name="Input 13 4 2 3" xfId="11563"/>
    <cellStyle name="Input 13 4 2 3 2" xfId="23647"/>
    <cellStyle name="Input 13 4 2 3 2 2" xfId="44833"/>
    <cellStyle name="Input 13 4 2 3 3" xfId="34229"/>
    <cellStyle name="Input 13 4 2 4" xfId="18534"/>
    <cellStyle name="Input 13 4 2 4 2" xfId="39721"/>
    <cellStyle name="Input 13 4 2 5" xfId="28940"/>
    <cellStyle name="Input 13 4 2_Table 2A-1_EFT (Annual)" xfId="6798"/>
    <cellStyle name="Input 13 4 3" xfId="4757"/>
    <cellStyle name="Input 13 4 3 2" xfId="13017"/>
    <cellStyle name="Input 13 4 3 2 2" xfId="25023"/>
    <cellStyle name="Input 13 4 3 2 2 2" xfId="46209"/>
    <cellStyle name="Input 13 4 3 2 3" xfId="35605"/>
    <cellStyle name="Input 13 4 3 3" xfId="19910"/>
    <cellStyle name="Input 13 4 3 3 2" xfId="41097"/>
    <cellStyle name="Input 13 4 3 4" xfId="30414"/>
    <cellStyle name="Input 13 4 3_Table 2A-1_EFT (Annual)" xfId="14982"/>
    <cellStyle name="Input 13 4 4" xfId="10361"/>
    <cellStyle name="Input 13 4 4 2" xfId="22477"/>
    <cellStyle name="Input 13 4 4 2 2" xfId="43663"/>
    <cellStyle name="Input 13 4 4 3" xfId="33059"/>
    <cellStyle name="Input 13 4 5" xfId="17364"/>
    <cellStyle name="Input 13 4 5 2" xfId="38551"/>
    <cellStyle name="Input 13 4 6" xfId="27671"/>
    <cellStyle name="Input 13 4_Table 2A-1_EFT (Annual)" xfId="6797"/>
    <cellStyle name="Input 13 5" xfId="758"/>
    <cellStyle name="Input 13 5 2" xfId="4319"/>
    <cellStyle name="Input 13 5 2 2" xfId="12599"/>
    <cellStyle name="Input 13 5 2 2 2" xfId="24616"/>
    <cellStyle name="Input 13 5 2 2 2 2" xfId="45802"/>
    <cellStyle name="Input 13 5 2 2 3" xfId="35198"/>
    <cellStyle name="Input 13 5 2 3" xfId="19503"/>
    <cellStyle name="Input 13 5 2 3 2" xfId="40690"/>
    <cellStyle name="Input 13 5 2 4" xfId="29976"/>
    <cellStyle name="Input 13 5 2_Table 2A-1_EFT (Annual)" xfId="14983"/>
    <cellStyle name="Input 13 5 3" xfId="9947"/>
    <cellStyle name="Input 13 5 3 2" xfId="22070"/>
    <cellStyle name="Input 13 5 3 2 2" xfId="43256"/>
    <cellStyle name="Input 13 5 3 3" xfId="32652"/>
    <cellStyle name="Input 13 5 4" xfId="16957"/>
    <cellStyle name="Input 13 5 4 2" xfId="38144"/>
    <cellStyle name="Input 13 5 5" xfId="27233"/>
    <cellStyle name="Input 13 5_Table 2A-1_EFT (Annual)" xfId="6799"/>
    <cellStyle name="Input 13 6" xfId="1850"/>
    <cellStyle name="Input 13 6 2" xfId="5411"/>
    <cellStyle name="Input 13 6 2 2" xfId="13626"/>
    <cellStyle name="Input 13 6 2 2 2" xfId="25614"/>
    <cellStyle name="Input 13 6 2 2 2 2" xfId="46800"/>
    <cellStyle name="Input 13 6 2 2 3" xfId="36196"/>
    <cellStyle name="Input 13 6 2 3" xfId="20501"/>
    <cellStyle name="Input 13 6 2 3 2" xfId="41688"/>
    <cellStyle name="Input 13 6 2 4" xfId="31068"/>
    <cellStyle name="Input 13 6 2_Table 2A-1_EFT (Annual)" xfId="14984"/>
    <cellStyle name="Input 13 6 3" xfId="10970"/>
    <cellStyle name="Input 13 6 3 2" xfId="23068"/>
    <cellStyle name="Input 13 6 3 2 2" xfId="44254"/>
    <cellStyle name="Input 13 6 3 3" xfId="33650"/>
    <cellStyle name="Input 13 6 4" xfId="17955"/>
    <cellStyle name="Input 13 6 4 2" xfId="39142"/>
    <cellStyle name="Input 13 6 5" xfId="28325"/>
    <cellStyle name="Input 13 6_Table 2A-1_EFT (Annual)" xfId="6800"/>
    <cellStyle name="Input 13 7" xfId="3737"/>
    <cellStyle name="Input 13 7 2" xfId="12105"/>
    <cellStyle name="Input 13 7 2 2" xfId="24135"/>
    <cellStyle name="Input 13 7 2 2 2" xfId="45321"/>
    <cellStyle name="Input 13 7 2 3" xfId="34717"/>
    <cellStyle name="Input 13 7 3" xfId="19022"/>
    <cellStyle name="Input 13 7 3 2" xfId="40209"/>
    <cellStyle name="Input 13 7 4" xfId="29446"/>
    <cellStyle name="Input 13 7_Table 2A-1_EFT (Annual)" xfId="14985"/>
    <cellStyle name="Input 13 8" xfId="9424"/>
    <cellStyle name="Input 13 8 2" xfId="21589"/>
    <cellStyle name="Input 13 8 2 2" xfId="42775"/>
    <cellStyle name="Input 13 8 3" xfId="32171"/>
    <cellStyle name="Input 13 9" xfId="16476"/>
    <cellStyle name="Input 13 9 2" xfId="37663"/>
    <cellStyle name="Input 13_Table 2A-1_EFT (Annual)" xfId="3000"/>
    <cellStyle name="Input 14" xfId="159"/>
    <cellStyle name="Input 14 10" xfId="26714"/>
    <cellStyle name="Input 14 2" xfId="552"/>
    <cellStyle name="Input 14 2 2" xfId="1529"/>
    <cellStyle name="Input 14 2 2 2" xfId="2799"/>
    <cellStyle name="Input 14 2 2 2 2" xfId="6360"/>
    <cellStyle name="Input 14 2 2 2 2 2" xfId="14554"/>
    <cellStyle name="Input 14 2 2 2 2 2 2" xfId="26526"/>
    <cellStyle name="Input 14 2 2 2 2 2 2 2" xfId="47712"/>
    <cellStyle name="Input 14 2 2 2 2 2 3" xfId="37108"/>
    <cellStyle name="Input 14 2 2 2 2 3" xfId="21413"/>
    <cellStyle name="Input 14 2 2 2 2 3 2" xfId="42600"/>
    <cellStyle name="Input 14 2 2 2 2 4" xfId="32016"/>
    <cellStyle name="Input 14 2 2 2 2_Table 2A-1_EFT (Annual)" xfId="14986"/>
    <cellStyle name="Input 14 2 2 2 3" xfId="11896"/>
    <cellStyle name="Input 14 2 2 2 3 2" xfId="23980"/>
    <cellStyle name="Input 14 2 2 2 3 2 2" xfId="45166"/>
    <cellStyle name="Input 14 2 2 2 3 3" xfId="34562"/>
    <cellStyle name="Input 14 2 2 2 4" xfId="18867"/>
    <cellStyle name="Input 14 2 2 2 4 2" xfId="40054"/>
    <cellStyle name="Input 14 2 2 2 5" xfId="29273"/>
    <cellStyle name="Input 14 2 2 2_Table 2A-1_EFT (Annual)" xfId="6802"/>
    <cellStyle name="Input 14 2 2 3" xfId="5090"/>
    <cellStyle name="Input 14 2 2 3 2" xfId="13350"/>
    <cellStyle name="Input 14 2 2 3 2 2" xfId="25356"/>
    <cellStyle name="Input 14 2 2 3 2 2 2" xfId="46542"/>
    <cellStyle name="Input 14 2 2 3 2 3" xfId="35938"/>
    <cellStyle name="Input 14 2 2 3 3" xfId="20243"/>
    <cellStyle name="Input 14 2 2 3 3 2" xfId="41430"/>
    <cellStyle name="Input 14 2 2 3 4" xfId="30747"/>
    <cellStyle name="Input 14 2 2 3_Table 2A-1_EFT (Annual)" xfId="14987"/>
    <cellStyle name="Input 14 2 2 4" xfId="10694"/>
    <cellStyle name="Input 14 2 2 4 2" xfId="22810"/>
    <cellStyle name="Input 14 2 2 4 2 2" xfId="43996"/>
    <cellStyle name="Input 14 2 2 4 3" xfId="33392"/>
    <cellStyle name="Input 14 2 2 5" xfId="17697"/>
    <cellStyle name="Input 14 2 2 5 2" xfId="38884"/>
    <cellStyle name="Input 14 2 2 6" xfId="28004"/>
    <cellStyle name="Input 14 2 2_Table 2A-1_EFT (Annual)" xfId="6801"/>
    <cellStyle name="Input 14 2 3" xfId="1057"/>
    <cellStyle name="Input 14 2 3 2" xfId="4618"/>
    <cellStyle name="Input 14 2 3 2 2" xfId="12878"/>
    <cellStyle name="Input 14 2 3 2 2 2" xfId="24884"/>
    <cellStyle name="Input 14 2 3 2 2 2 2" xfId="46070"/>
    <cellStyle name="Input 14 2 3 2 2 3" xfId="35466"/>
    <cellStyle name="Input 14 2 3 2 3" xfId="19771"/>
    <cellStyle name="Input 14 2 3 2 3 2" xfId="40958"/>
    <cellStyle name="Input 14 2 3 2 4" xfId="30275"/>
    <cellStyle name="Input 14 2 3 2_Table 2A-1_EFT (Annual)" xfId="14988"/>
    <cellStyle name="Input 14 2 3 3" xfId="10222"/>
    <cellStyle name="Input 14 2 3 3 2" xfId="22338"/>
    <cellStyle name="Input 14 2 3 3 2 2" xfId="43524"/>
    <cellStyle name="Input 14 2 3 3 3" xfId="32920"/>
    <cellStyle name="Input 14 2 3 4" xfId="17225"/>
    <cellStyle name="Input 14 2 3 4 2" xfId="38412"/>
    <cellStyle name="Input 14 2 3 5" xfId="27532"/>
    <cellStyle name="Input 14 2 3_Table 2A-1_EFT (Annual)" xfId="6803"/>
    <cellStyle name="Input 14 2 4" xfId="2268"/>
    <cellStyle name="Input 14 2 4 2" xfId="5829"/>
    <cellStyle name="Input 14 2 4 2 2" xfId="14044"/>
    <cellStyle name="Input 14 2 4 2 2 2" xfId="26032"/>
    <cellStyle name="Input 14 2 4 2 2 2 2" xfId="47218"/>
    <cellStyle name="Input 14 2 4 2 2 3" xfId="36614"/>
    <cellStyle name="Input 14 2 4 2 3" xfId="20919"/>
    <cellStyle name="Input 14 2 4 2 3 2" xfId="42106"/>
    <cellStyle name="Input 14 2 4 2 4" xfId="31486"/>
    <cellStyle name="Input 14 2 4 2_Table 2A-1_EFT (Annual)" xfId="14989"/>
    <cellStyle name="Input 14 2 4 3" xfId="11388"/>
    <cellStyle name="Input 14 2 4 3 2" xfId="23486"/>
    <cellStyle name="Input 14 2 4 3 2 2" xfId="44672"/>
    <cellStyle name="Input 14 2 4 3 3" xfId="34068"/>
    <cellStyle name="Input 14 2 4 4" xfId="18373"/>
    <cellStyle name="Input 14 2 4 4 2" xfId="39560"/>
    <cellStyle name="Input 14 2 4 5" xfId="28743"/>
    <cellStyle name="Input 14 2 4_Table 2A-1_EFT (Annual)" xfId="6804"/>
    <cellStyle name="Input 14 2 5" xfId="4122"/>
    <cellStyle name="Input 14 2 5 2" xfId="12446"/>
    <cellStyle name="Input 14 2 5 2 2" xfId="24468"/>
    <cellStyle name="Input 14 2 5 2 2 2" xfId="45654"/>
    <cellStyle name="Input 14 2 5 2 3" xfId="35050"/>
    <cellStyle name="Input 14 2 5 3" xfId="19355"/>
    <cellStyle name="Input 14 2 5 3 2" xfId="40542"/>
    <cellStyle name="Input 14 2 5 4" xfId="29810"/>
    <cellStyle name="Input 14 2 5_Table 2A-1_EFT (Annual)" xfId="14990"/>
    <cellStyle name="Input 14 2 6" xfId="9785"/>
    <cellStyle name="Input 14 2 6 2" xfId="21922"/>
    <cellStyle name="Input 14 2 6 2 2" xfId="43108"/>
    <cellStyle name="Input 14 2 6 3" xfId="32504"/>
    <cellStyle name="Input 14 2 7" xfId="16809"/>
    <cellStyle name="Input 14 2 7 2" xfId="37996"/>
    <cellStyle name="Input 14 2 8" xfId="27067"/>
    <cellStyle name="Input 14 2_Table 2A-1_EFT (Annual)" xfId="3004"/>
    <cellStyle name="Input 14 3" xfId="390"/>
    <cellStyle name="Input 14 3 2" xfId="1373"/>
    <cellStyle name="Input 14 3 2 2" xfId="2643"/>
    <cellStyle name="Input 14 3 2 2 2" xfId="6204"/>
    <cellStyle name="Input 14 3 2 2 2 2" xfId="14398"/>
    <cellStyle name="Input 14 3 2 2 2 2 2" xfId="26370"/>
    <cellStyle name="Input 14 3 2 2 2 2 2 2" xfId="47556"/>
    <cellStyle name="Input 14 3 2 2 2 2 3" xfId="36952"/>
    <cellStyle name="Input 14 3 2 2 2 3" xfId="21257"/>
    <cellStyle name="Input 14 3 2 2 2 3 2" xfId="42444"/>
    <cellStyle name="Input 14 3 2 2 2 4" xfId="31860"/>
    <cellStyle name="Input 14 3 2 2 2_Table 2A-1_EFT (Annual)" xfId="14991"/>
    <cellStyle name="Input 14 3 2 2 3" xfId="11740"/>
    <cellStyle name="Input 14 3 2 2 3 2" xfId="23824"/>
    <cellStyle name="Input 14 3 2 2 3 2 2" xfId="45010"/>
    <cellStyle name="Input 14 3 2 2 3 3" xfId="34406"/>
    <cellStyle name="Input 14 3 2 2 4" xfId="18711"/>
    <cellStyle name="Input 14 3 2 2 4 2" xfId="39898"/>
    <cellStyle name="Input 14 3 2 2 5" xfId="29117"/>
    <cellStyle name="Input 14 3 2 2_Table 2A-1_EFT (Annual)" xfId="6806"/>
    <cellStyle name="Input 14 3 2 3" xfId="4934"/>
    <cellStyle name="Input 14 3 2 3 2" xfId="13194"/>
    <cellStyle name="Input 14 3 2 3 2 2" xfId="25200"/>
    <cellStyle name="Input 14 3 2 3 2 2 2" xfId="46386"/>
    <cellStyle name="Input 14 3 2 3 2 3" xfId="35782"/>
    <cellStyle name="Input 14 3 2 3 3" xfId="20087"/>
    <cellStyle name="Input 14 3 2 3 3 2" xfId="41274"/>
    <cellStyle name="Input 14 3 2 3 4" xfId="30591"/>
    <cellStyle name="Input 14 3 2 3_Table 2A-1_EFT (Annual)" xfId="14992"/>
    <cellStyle name="Input 14 3 2 4" xfId="10538"/>
    <cellStyle name="Input 14 3 2 4 2" xfId="22654"/>
    <cellStyle name="Input 14 3 2 4 2 2" xfId="43840"/>
    <cellStyle name="Input 14 3 2 4 3" xfId="33236"/>
    <cellStyle name="Input 14 3 2 5" xfId="17541"/>
    <cellStyle name="Input 14 3 2 5 2" xfId="38728"/>
    <cellStyle name="Input 14 3 2 6" xfId="27848"/>
    <cellStyle name="Input 14 3 2_Table 2A-1_EFT (Annual)" xfId="6805"/>
    <cellStyle name="Input 14 3 3" xfId="925"/>
    <cellStyle name="Input 14 3 3 2" xfId="4486"/>
    <cellStyle name="Input 14 3 3 2 2" xfId="12748"/>
    <cellStyle name="Input 14 3 3 2 2 2" xfId="24758"/>
    <cellStyle name="Input 14 3 3 2 2 2 2" xfId="45944"/>
    <cellStyle name="Input 14 3 3 2 2 3" xfId="35340"/>
    <cellStyle name="Input 14 3 3 2 3" xfId="19645"/>
    <cellStyle name="Input 14 3 3 2 3 2" xfId="40832"/>
    <cellStyle name="Input 14 3 3 2 4" xfId="30143"/>
    <cellStyle name="Input 14 3 3 2_Table 2A-1_EFT (Annual)" xfId="14993"/>
    <cellStyle name="Input 14 3 3 3" xfId="10095"/>
    <cellStyle name="Input 14 3 3 3 2" xfId="22212"/>
    <cellStyle name="Input 14 3 3 3 2 2" xfId="43398"/>
    <cellStyle name="Input 14 3 3 3 3" xfId="32794"/>
    <cellStyle name="Input 14 3 3 4" xfId="17099"/>
    <cellStyle name="Input 14 3 3 4 2" xfId="38286"/>
    <cellStyle name="Input 14 3 3 5" xfId="27400"/>
    <cellStyle name="Input 14 3 3_Table 2A-1_EFT (Annual)" xfId="6807"/>
    <cellStyle name="Input 14 3 4" xfId="2112"/>
    <cellStyle name="Input 14 3 4 2" xfId="5673"/>
    <cellStyle name="Input 14 3 4 2 2" xfId="13888"/>
    <cellStyle name="Input 14 3 4 2 2 2" xfId="25876"/>
    <cellStyle name="Input 14 3 4 2 2 2 2" xfId="47062"/>
    <cellStyle name="Input 14 3 4 2 2 3" xfId="36458"/>
    <cellStyle name="Input 14 3 4 2 3" xfId="20763"/>
    <cellStyle name="Input 14 3 4 2 3 2" xfId="41950"/>
    <cellStyle name="Input 14 3 4 2 4" xfId="31330"/>
    <cellStyle name="Input 14 3 4 2_Table 2A-1_EFT (Annual)" xfId="14994"/>
    <cellStyle name="Input 14 3 4 3" xfId="11232"/>
    <cellStyle name="Input 14 3 4 3 2" xfId="23330"/>
    <cellStyle name="Input 14 3 4 3 2 2" xfId="44516"/>
    <cellStyle name="Input 14 3 4 3 3" xfId="33912"/>
    <cellStyle name="Input 14 3 4 4" xfId="18217"/>
    <cellStyle name="Input 14 3 4 4 2" xfId="39404"/>
    <cellStyle name="Input 14 3 4 5" xfId="28587"/>
    <cellStyle name="Input 14 3 4_Table 2A-1_EFT (Annual)" xfId="6808"/>
    <cellStyle name="Input 14 3 5" xfId="3960"/>
    <cellStyle name="Input 14 3 5 2" xfId="12288"/>
    <cellStyle name="Input 14 3 5 2 2" xfId="24312"/>
    <cellStyle name="Input 14 3 5 2 2 2" xfId="45498"/>
    <cellStyle name="Input 14 3 5 2 3" xfId="34894"/>
    <cellStyle name="Input 14 3 5 3" xfId="19199"/>
    <cellStyle name="Input 14 3 5 3 2" xfId="40386"/>
    <cellStyle name="Input 14 3 5 4" xfId="29648"/>
    <cellStyle name="Input 14 3 5_Table 2A-1_EFT (Annual)" xfId="14995"/>
    <cellStyle name="Input 14 3 6" xfId="9625"/>
    <cellStyle name="Input 14 3 6 2" xfId="21766"/>
    <cellStyle name="Input 14 3 6 2 2" xfId="42952"/>
    <cellStyle name="Input 14 3 6 3" xfId="32348"/>
    <cellStyle name="Input 14 3 7" xfId="16653"/>
    <cellStyle name="Input 14 3 7 2" xfId="37840"/>
    <cellStyle name="Input 14 3 8" xfId="26905"/>
    <cellStyle name="Input 14 3_Table 2A-1_EFT (Annual)" xfId="3005"/>
    <cellStyle name="Input 14 4" xfId="1207"/>
    <cellStyle name="Input 14 4 2" xfId="2477"/>
    <cellStyle name="Input 14 4 2 2" xfId="6038"/>
    <cellStyle name="Input 14 4 2 2 2" xfId="14232"/>
    <cellStyle name="Input 14 4 2 2 2 2" xfId="26204"/>
    <cellStyle name="Input 14 4 2 2 2 2 2" xfId="47390"/>
    <cellStyle name="Input 14 4 2 2 2 3" xfId="36786"/>
    <cellStyle name="Input 14 4 2 2 3" xfId="21091"/>
    <cellStyle name="Input 14 4 2 2 3 2" xfId="42278"/>
    <cellStyle name="Input 14 4 2 2 4" xfId="31694"/>
    <cellStyle name="Input 14 4 2 2_Table 2A-1_EFT (Annual)" xfId="14996"/>
    <cellStyle name="Input 14 4 2 3" xfId="11574"/>
    <cellStyle name="Input 14 4 2 3 2" xfId="23658"/>
    <cellStyle name="Input 14 4 2 3 2 2" xfId="44844"/>
    <cellStyle name="Input 14 4 2 3 3" xfId="34240"/>
    <cellStyle name="Input 14 4 2 4" xfId="18545"/>
    <cellStyle name="Input 14 4 2 4 2" xfId="39732"/>
    <cellStyle name="Input 14 4 2 5" xfId="28951"/>
    <cellStyle name="Input 14 4 2_Table 2A-1_EFT (Annual)" xfId="6810"/>
    <cellStyle name="Input 14 4 3" xfId="4768"/>
    <cellStyle name="Input 14 4 3 2" xfId="13028"/>
    <cellStyle name="Input 14 4 3 2 2" xfId="25034"/>
    <cellStyle name="Input 14 4 3 2 2 2" xfId="46220"/>
    <cellStyle name="Input 14 4 3 2 3" xfId="35616"/>
    <cellStyle name="Input 14 4 3 3" xfId="19921"/>
    <cellStyle name="Input 14 4 3 3 2" xfId="41108"/>
    <cellStyle name="Input 14 4 3 4" xfId="30425"/>
    <cellStyle name="Input 14 4 3_Table 2A-1_EFT (Annual)" xfId="14997"/>
    <cellStyle name="Input 14 4 4" xfId="10372"/>
    <cellStyle name="Input 14 4 4 2" xfId="22488"/>
    <cellStyle name="Input 14 4 4 2 2" xfId="43674"/>
    <cellStyle name="Input 14 4 4 3" xfId="33070"/>
    <cellStyle name="Input 14 4 5" xfId="17375"/>
    <cellStyle name="Input 14 4 5 2" xfId="38562"/>
    <cellStyle name="Input 14 4 6" xfId="27682"/>
    <cellStyle name="Input 14 4_Table 2A-1_EFT (Annual)" xfId="6809"/>
    <cellStyle name="Input 14 5" xfId="766"/>
    <cellStyle name="Input 14 5 2" xfId="4327"/>
    <cellStyle name="Input 14 5 2 2" xfId="12607"/>
    <cellStyle name="Input 14 5 2 2 2" xfId="24624"/>
    <cellStyle name="Input 14 5 2 2 2 2" xfId="45810"/>
    <cellStyle name="Input 14 5 2 2 3" xfId="35206"/>
    <cellStyle name="Input 14 5 2 3" xfId="19511"/>
    <cellStyle name="Input 14 5 2 3 2" xfId="40698"/>
    <cellStyle name="Input 14 5 2 4" xfId="29984"/>
    <cellStyle name="Input 14 5 2_Table 2A-1_EFT (Annual)" xfId="14998"/>
    <cellStyle name="Input 14 5 3" xfId="9955"/>
    <cellStyle name="Input 14 5 3 2" xfId="22078"/>
    <cellStyle name="Input 14 5 3 2 2" xfId="43264"/>
    <cellStyle name="Input 14 5 3 3" xfId="32660"/>
    <cellStyle name="Input 14 5 4" xfId="16965"/>
    <cellStyle name="Input 14 5 4 2" xfId="38152"/>
    <cellStyle name="Input 14 5 5" xfId="27241"/>
    <cellStyle name="Input 14 5_Table 2A-1_EFT (Annual)" xfId="6811"/>
    <cellStyle name="Input 14 6" xfId="1946"/>
    <cellStyle name="Input 14 6 2" xfId="5507"/>
    <cellStyle name="Input 14 6 2 2" xfId="13722"/>
    <cellStyle name="Input 14 6 2 2 2" xfId="25710"/>
    <cellStyle name="Input 14 6 2 2 2 2" xfId="46896"/>
    <cellStyle name="Input 14 6 2 2 3" xfId="36292"/>
    <cellStyle name="Input 14 6 2 3" xfId="20597"/>
    <cellStyle name="Input 14 6 2 3 2" xfId="41784"/>
    <cellStyle name="Input 14 6 2 4" xfId="31164"/>
    <cellStyle name="Input 14 6 2_Table 2A-1_EFT (Annual)" xfId="14999"/>
    <cellStyle name="Input 14 6 3" xfId="11066"/>
    <cellStyle name="Input 14 6 3 2" xfId="23164"/>
    <cellStyle name="Input 14 6 3 2 2" xfId="44350"/>
    <cellStyle name="Input 14 6 3 3" xfId="33746"/>
    <cellStyle name="Input 14 6 4" xfId="18051"/>
    <cellStyle name="Input 14 6 4 2" xfId="39238"/>
    <cellStyle name="Input 14 6 5" xfId="28421"/>
    <cellStyle name="Input 14 6_Table 2A-1_EFT (Annual)" xfId="6812"/>
    <cellStyle name="Input 14 7" xfId="3748"/>
    <cellStyle name="Input 14 7 2" xfId="12116"/>
    <cellStyle name="Input 14 7 2 2" xfId="24146"/>
    <cellStyle name="Input 14 7 2 2 2" xfId="45332"/>
    <cellStyle name="Input 14 7 2 3" xfId="34728"/>
    <cellStyle name="Input 14 7 3" xfId="19033"/>
    <cellStyle name="Input 14 7 3 2" xfId="40220"/>
    <cellStyle name="Input 14 7 4" xfId="29457"/>
    <cellStyle name="Input 14 7_Table 2A-1_EFT (Annual)" xfId="15000"/>
    <cellStyle name="Input 14 8" xfId="9435"/>
    <cellStyle name="Input 14 8 2" xfId="21600"/>
    <cellStyle name="Input 14 8 2 2" xfId="42786"/>
    <cellStyle name="Input 14 8 3" xfId="32182"/>
    <cellStyle name="Input 14 9" xfId="16487"/>
    <cellStyle name="Input 14 9 2" xfId="37674"/>
    <cellStyle name="Input 14_Table 2A-1_EFT (Annual)" xfId="3003"/>
    <cellStyle name="Input 15" xfId="161"/>
    <cellStyle name="Input 15 10" xfId="26716"/>
    <cellStyle name="Input 15 2" xfId="554"/>
    <cellStyle name="Input 15 2 2" xfId="1531"/>
    <cellStyle name="Input 15 2 2 2" xfId="2801"/>
    <cellStyle name="Input 15 2 2 2 2" xfId="6362"/>
    <cellStyle name="Input 15 2 2 2 2 2" xfId="14556"/>
    <cellStyle name="Input 15 2 2 2 2 2 2" xfId="26528"/>
    <cellStyle name="Input 15 2 2 2 2 2 2 2" xfId="47714"/>
    <cellStyle name="Input 15 2 2 2 2 2 3" xfId="37110"/>
    <cellStyle name="Input 15 2 2 2 2 3" xfId="21415"/>
    <cellStyle name="Input 15 2 2 2 2 3 2" xfId="42602"/>
    <cellStyle name="Input 15 2 2 2 2 4" xfId="32018"/>
    <cellStyle name="Input 15 2 2 2 2_Table 2A-1_EFT (Annual)" xfId="15001"/>
    <cellStyle name="Input 15 2 2 2 3" xfId="11898"/>
    <cellStyle name="Input 15 2 2 2 3 2" xfId="23982"/>
    <cellStyle name="Input 15 2 2 2 3 2 2" xfId="45168"/>
    <cellStyle name="Input 15 2 2 2 3 3" xfId="34564"/>
    <cellStyle name="Input 15 2 2 2 4" xfId="18869"/>
    <cellStyle name="Input 15 2 2 2 4 2" xfId="40056"/>
    <cellStyle name="Input 15 2 2 2 5" xfId="29275"/>
    <cellStyle name="Input 15 2 2 2_Table 2A-1_EFT (Annual)" xfId="6814"/>
    <cellStyle name="Input 15 2 2 3" xfId="5092"/>
    <cellStyle name="Input 15 2 2 3 2" xfId="13352"/>
    <cellStyle name="Input 15 2 2 3 2 2" xfId="25358"/>
    <cellStyle name="Input 15 2 2 3 2 2 2" xfId="46544"/>
    <cellStyle name="Input 15 2 2 3 2 3" xfId="35940"/>
    <cellStyle name="Input 15 2 2 3 3" xfId="20245"/>
    <cellStyle name="Input 15 2 2 3 3 2" xfId="41432"/>
    <cellStyle name="Input 15 2 2 3 4" xfId="30749"/>
    <cellStyle name="Input 15 2 2 3_Table 2A-1_EFT (Annual)" xfId="15002"/>
    <cellStyle name="Input 15 2 2 4" xfId="10696"/>
    <cellStyle name="Input 15 2 2 4 2" xfId="22812"/>
    <cellStyle name="Input 15 2 2 4 2 2" xfId="43998"/>
    <cellStyle name="Input 15 2 2 4 3" xfId="33394"/>
    <cellStyle name="Input 15 2 2 5" xfId="17699"/>
    <cellStyle name="Input 15 2 2 5 2" xfId="38886"/>
    <cellStyle name="Input 15 2 2 6" xfId="28006"/>
    <cellStyle name="Input 15 2 2_Table 2A-1_EFT (Annual)" xfId="6813"/>
    <cellStyle name="Input 15 2 3" xfId="1059"/>
    <cellStyle name="Input 15 2 3 2" xfId="4620"/>
    <cellStyle name="Input 15 2 3 2 2" xfId="12880"/>
    <cellStyle name="Input 15 2 3 2 2 2" xfId="24886"/>
    <cellStyle name="Input 15 2 3 2 2 2 2" xfId="46072"/>
    <cellStyle name="Input 15 2 3 2 2 3" xfId="35468"/>
    <cellStyle name="Input 15 2 3 2 3" xfId="19773"/>
    <cellStyle name="Input 15 2 3 2 3 2" xfId="40960"/>
    <cellStyle name="Input 15 2 3 2 4" xfId="30277"/>
    <cellStyle name="Input 15 2 3 2_Table 2A-1_EFT (Annual)" xfId="15003"/>
    <cellStyle name="Input 15 2 3 3" xfId="10224"/>
    <cellStyle name="Input 15 2 3 3 2" xfId="22340"/>
    <cellStyle name="Input 15 2 3 3 2 2" xfId="43526"/>
    <cellStyle name="Input 15 2 3 3 3" xfId="32922"/>
    <cellStyle name="Input 15 2 3 4" xfId="17227"/>
    <cellStyle name="Input 15 2 3 4 2" xfId="38414"/>
    <cellStyle name="Input 15 2 3 5" xfId="27534"/>
    <cellStyle name="Input 15 2 3_Table 2A-1_EFT (Annual)" xfId="6815"/>
    <cellStyle name="Input 15 2 4" xfId="2270"/>
    <cellStyle name="Input 15 2 4 2" xfId="5831"/>
    <cellStyle name="Input 15 2 4 2 2" xfId="14046"/>
    <cellStyle name="Input 15 2 4 2 2 2" xfId="26034"/>
    <cellStyle name="Input 15 2 4 2 2 2 2" xfId="47220"/>
    <cellStyle name="Input 15 2 4 2 2 3" xfId="36616"/>
    <cellStyle name="Input 15 2 4 2 3" xfId="20921"/>
    <cellStyle name="Input 15 2 4 2 3 2" xfId="42108"/>
    <cellStyle name="Input 15 2 4 2 4" xfId="31488"/>
    <cellStyle name="Input 15 2 4 2_Table 2A-1_EFT (Annual)" xfId="15004"/>
    <cellStyle name="Input 15 2 4 3" xfId="11390"/>
    <cellStyle name="Input 15 2 4 3 2" xfId="23488"/>
    <cellStyle name="Input 15 2 4 3 2 2" xfId="44674"/>
    <cellStyle name="Input 15 2 4 3 3" xfId="34070"/>
    <cellStyle name="Input 15 2 4 4" xfId="18375"/>
    <cellStyle name="Input 15 2 4 4 2" xfId="39562"/>
    <cellStyle name="Input 15 2 4 5" xfId="28745"/>
    <cellStyle name="Input 15 2 4_Table 2A-1_EFT (Annual)" xfId="6816"/>
    <cellStyle name="Input 15 2 5" xfId="4124"/>
    <cellStyle name="Input 15 2 5 2" xfId="12448"/>
    <cellStyle name="Input 15 2 5 2 2" xfId="24470"/>
    <cellStyle name="Input 15 2 5 2 2 2" xfId="45656"/>
    <cellStyle name="Input 15 2 5 2 3" xfId="35052"/>
    <cellStyle name="Input 15 2 5 3" xfId="19357"/>
    <cellStyle name="Input 15 2 5 3 2" xfId="40544"/>
    <cellStyle name="Input 15 2 5 4" xfId="29812"/>
    <cellStyle name="Input 15 2 5_Table 2A-1_EFT (Annual)" xfId="15005"/>
    <cellStyle name="Input 15 2 6" xfId="9787"/>
    <cellStyle name="Input 15 2 6 2" xfId="21924"/>
    <cellStyle name="Input 15 2 6 2 2" xfId="43110"/>
    <cellStyle name="Input 15 2 6 3" xfId="32506"/>
    <cellStyle name="Input 15 2 7" xfId="16811"/>
    <cellStyle name="Input 15 2 7 2" xfId="37998"/>
    <cellStyle name="Input 15 2 8" xfId="27069"/>
    <cellStyle name="Input 15 2_Table 2A-1_EFT (Annual)" xfId="3007"/>
    <cellStyle name="Input 15 3" xfId="392"/>
    <cellStyle name="Input 15 3 2" xfId="1375"/>
    <cellStyle name="Input 15 3 2 2" xfId="2645"/>
    <cellStyle name="Input 15 3 2 2 2" xfId="6206"/>
    <cellStyle name="Input 15 3 2 2 2 2" xfId="14400"/>
    <cellStyle name="Input 15 3 2 2 2 2 2" xfId="26372"/>
    <cellStyle name="Input 15 3 2 2 2 2 2 2" xfId="47558"/>
    <cellStyle name="Input 15 3 2 2 2 2 3" xfId="36954"/>
    <cellStyle name="Input 15 3 2 2 2 3" xfId="21259"/>
    <cellStyle name="Input 15 3 2 2 2 3 2" xfId="42446"/>
    <cellStyle name="Input 15 3 2 2 2 4" xfId="31862"/>
    <cellStyle name="Input 15 3 2 2 2_Table 2A-1_EFT (Annual)" xfId="15006"/>
    <cellStyle name="Input 15 3 2 2 3" xfId="11742"/>
    <cellStyle name="Input 15 3 2 2 3 2" xfId="23826"/>
    <cellStyle name="Input 15 3 2 2 3 2 2" xfId="45012"/>
    <cellStyle name="Input 15 3 2 2 3 3" xfId="34408"/>
    <cellStyle name="Input 15 3 2 2 4" xfId="18713"/>
    <cellStyle name="Input 15 3 2 2 4 2" xfId="39900"/>
    <cellStyle name="Input 15 3 2 2 5" xfId="29119"/>
    <cellStyle name="Input 15 3 2 2_Table 2A-1_EFT (Annual)" xfId="6818"/>
    <cellStyle name="Input 15 3 2 3" xfId="4936"/>
    <cellStyle name="Input 15 3 2 3 2" xfId="13196"/>
    <cellStyle name="Input 15 3 2 3 2 2" xfId="25202"/>
    <cellStyle name="Input 15 3 2 3 2 2 2" xfId="46388"/>
    <cellStyle name="Input 15 3 2 3 2 3" xfId="35784"/>
    <cellStyle name="Input 15 3 2 3 3" xfId="20089"/>
    <cellStyle name="Input 15 3 2 3 3 2" xfId="41276"/>
    <cellStyle name="Input 15 3 2 3 4" xfId="30593"/>
    <cellStyle name="Input 15 3 2 3_Table 2A-1_EFT (Annual)" xfId="15007"/>
    <cellStyle name="Input 15 3 2 4" xfId="10540"/>
    <cellStyle name="Input 15 3 2 4 2" xfId="22656"/>
    <cellStyle name="Input 15 3 2 4 2 2" xfId="43842"/>
    <cellStyle name="Input 15 3 2 4 3" xfId="33238"/>
    <cellStyle name="Input 15 3 2 5" xfId="17543"/>
    <cellStyle name="Input 15 3 2 5 2" xfId="38730"/>
    <cellStyle name="Input 15 3 2 6" xfId="27850"/>
    <cellStyle name="Input 15 3 2_Table 2A-1_EFT (Annual)" xfId="6817"/>
    <cellStyle name="Input 15 3 3" xfId="927"/>
    <cellStyle name="Input 15 3 3 2" xfId="4488"/>
    <cellStyle name="Input 15 3 3 2 2" xfId="12750"/>
    <cellStyle name="Input 15 3 3 2 2 2" xfId="24760"/>
    <cellStyle name="Input 15 3 3 2 2 2 2" xfId="45946"/>
    <cellStyle name="Input 15 3 3 2 2 3" xfId="35342"/>
    <cellStyle name="Input 15 3 3 2 3" xfId="19647"/>
    <cellStyle name="Input 15 3 3 2 3 2" xfId="40834"/>
    <cellStyle name="Input 15 3 3 2 4" xfId="30145"/>
    <cellStyle name="Input 15 3 3 2_Table 2A-1_EFT (Annual)" xfId="15008"/>
    <cellStyle name="Input 15 3 3 3" xfId="10097"/>
    <cellStyle name="Input 15 3 3 3 2" xfId="22214"/>
    <cellStyle name="Input 15 3 3 3 2 2" xfId="43400"/>
    <cellStyle name="Input 15 3 3 3 3" xfId="32796"/>
    <cellStyle name="Input 15 3 3 4" xfId="17101"/>
    <cellStyle name="Input 15 3 3 4 2" xfId="38288"/>
    <cellStyle name="Input 15 3 3 5" xfId="27402"/>
    <cellStyle name="Input 15 3 3_Table 2A-1_EFT (Annual)" xfId="6819"/>
    <cellStyle name="Input 15 3 4" xfId="2114"/>
    <cellStyle name="Input 15 3 4 2" xfId="5675"/>
    <cellStyle name="Input 15 3 4 2 2" xfId="13890"/>
    <cellStyle name="Input 15 3 4 2 2 2" xfId="25878"/>
    <cellStyle name="Input 15 3 4 2 2 2 2" xfId="47064"/>
    <cellStyle name="Input 15 3 4 2 2 3" xfId="36460"/>
    <cellStyle name="Input 15 3 4 2 3" xfId="20765"/>
    <cellStyle name="Input 15 3 4 2 3 2" xfId="41952"/>
    <cellStyle name="Input 15 3 4 2 4" xfId="31332"/>
    <cellStyle name="Input 15 3 4 2_Table 2A-1_EFT (Annual)" xfId="15009"/>
    <cellStyle name="Input 15 3 4 3" xfId="11234"/>
    <cellStyle name="Input 15 3 4 3 2" xfId="23332"/>
    <cellStyle name="Input 15 3 4 3 2 2" xfId="44518"/>
    <cellStyle name="Input 15 3 4 3 3" xfId="33914"/>
    <cellStyle name="Input 15 3 4 4" xfId="18219"/>
    <cellStyle name="Input 15 3 4 4 2" xfId="39406"/>
    <cellStyle name="Input 15 3 4 5" xfId="28589"/>
    <cellStyle name="Input 15 3 4_Table 2A-1_EFT (Annual)" xfId="6820"/>
    <cellStyle name="Input 15 3 5" xfId="3962"/>
    <cellStyle name="Input 15 3 5 2" xfId="12290"/>
    <cellStyle name="Input 15 3 5 2 2" xfId="24314"/>
    <cellStyle name="Input 15 3 5 2 2 2" xfId="45500"/>
    <cellStyle name="Input 15 3 5 2 3" xfId="34896"/>
    <cellStyle name="Input 15 3 5 3" xfId="19201"/>
    <cellStyle name="Input 15 3 5 3 2" xfId="40388"/>
    <cellStyle name="Input 15 3 5 4" xfId="29650"/>
    <cellStyle name="Input 15 3 5_Table 2A-1_EFT (Annual)" xfId="15010"/>
    <cellStyle name="Input 15 3 6" xfId="9627"/>
    <cellStyle name="Input 15 3 6 2" xfId="21768"/>
    <cellStyle name="Input 15 3 6 2 2" xfId="42954"/>
    <cellStyle name="Input 15 3 6 3" xfId="32350"/>
    <cellStyle name="Input 15 3 7" xfId="16655"/>
    <cellStyle name="Input 15 3 7 2" xfId="37842"/>
    <cellStyle name="Input 15 3 8" xfId="26907"/>
    <cellStyle name="Input 15 3_Table 2A-1_EFT (Annual)" xfId="3008"/>
    <cellStyle name="Input 15 4" xfId="1209"/>
    <cellStyle name="Input 15 4 2" xfId="2479"/>
    <cellStyle name="Input 15 4 2 2" xfId="6040"/>
    <cellStyle name="Input 15 4 2 2 2" xfId="14234"/>
    <cellStyle name="Input 15 4 2 2 2 2" xfId="26206"/>
    <cellStyle name="Input 15 4 2 2 2 2 2" xfId="47392"/>
    <cellStyle name="Input 15 4 2 2 2 3" xfId="36788"/>
    <cellStyle name="Input 15 4 2 2 3" xfId="21093"/>
    <cellStyle name="Input 15 4 2 2 3 2" xfId="42280"/>
    <cellStyle name="Input 15 4 2 2 4" xfId="31696"/>
    <cellStyle name="Input 15 4 2 2_Table 2A-1_EFT (Annual)" xfId="15011"/>
    <cellStyle name="Input 15 4 2 3" xfId="11576"/>
    <cellStyle name="Input 15 4 2 3 2" xfId="23660"/>
    <cellStyle name="Input 15 4 2 3 2 2" xfId="44846"/>
    <cellStyle name="Input 15 4 2 3 3" xfId="34242"/>
    <cellStyle name="Input 15 4 2 4" xfId="18547"/>
    <cellStyle name="Input 15 4 2 4 2" xfId="39734"/>
    <cellStyle name="Input 15 4 2 5" xfId="28953"/>
    <cellStyle name="Input 15 4 2_Table 2A-1_EFT (Annual)" xfId="6822"/>
    <cellStyle name="Input 15 4 3" xfId="4770"/>
    <cellStyle name="Input 15 4 3 2" xfId="13030"/>
    <cellStyle name="Input 15 4 3 2 2" xfId="25036"/>
    <cellStyle name="Input 15 4 3 2 2 2" xfId="46222"/>
    <cellStyle name="Input 15 4 3 2 3" xfId="35618"/>
    <cellStyle name="Input 15 4 3 3" xfId="19923"/>
    <cellStyle name="Input 15 4 3 3 2" xfId="41110"/>
    <cellStyle name="Input 15 4 3 4" xfId="30427"/>
    <cellStyle name="Input 15 4 3_Table 2A-1_EFT (Annual)" xfId="15012"/>
    <cellStyle name="Input 15 4 4" xfId="10374"/>
    <cellStyle name="Input 15 4 4 2" xfId="22490"/>
    <cellStyle name="Input 15 4 4 2 2" xfId="43676"/>
    <cellStyle name="Input 15 4 4 3" xfId="33072"/>
    <cellStyle name="Input 15 4 5" xfId="17377"/>
    <cellStyle name="Input 15 4 5 2" xfId="38564"/>
    <cellStyle name="Input 15 4 6" xfId="27684"/>
    <cellStyle name="Input 15 4_Table 2A-1_EFT (Annual)" xfId="6821"/>
    <cellStyle name="Input 15 5" xfId="768"/>
    <cellStyle name="Input 15 5 2" xfId="4329"/>
    <cellStyle name="Input 15 5 2 2" xfId="12609"/>
    <cellStyle name="Input 15 5 2 2 2" xfId="24626"/>
    <cellStyle name="Input 15 5 2 2 2 2" xfId="45812"/>
    <cellStyle name="Input 15 5 2 2 3" xfId="35208"/>
    <cellStyle name="Input 15 5 2 3" xfId="19513"/>
    <cellStyle name="Input 15 5 2 3 2" xfId="40700"/>
    <cellStyle name="Input 15 5 2 4" xfId="29986"/>
    <cellStyle name="Input 15 5 2_Table 2A-1_EFT (Annual)" xfId="15013"/>
    <cellStyle name="Input 15 5 3" xfId="9957"/>
    <cellStyle name="Input 15 5 3 2" xfId="22080"/>
    <cellStyle name="Input 15 5 3 2 2" xfId="43266"/>
    <cellStyle name="Input 15 5 3 3" xfId="32662"/>
    <cellStyle name="Input 15 5 4" xfId="16967"/>
    <cellStyle name="Input 15 5 4 2" xfId="38154"/>
    <cellStyle name="Input 15 5 5" xfId="27243"/>
    <cellStyle name="Input 15 5_Table 2A-1_EFT (Annual)" xfId="6823"/>
    <cellStyle name="Input 15 6" xfId="1948"/>
    <cellStyle name="Input 15 6 2" xfId="5509"/>
    <cellStyle name="Input 15 6 2 2" xfId="13724"/>
    <cellStyle name="Input 15 6 2 2 2" xfId="25712"/>
    <cellStyle name="Input 15 6 2 2 2 2" xfId="46898"/>
    <cellStyle name="Input 15 6 2 2 3" xfId="36294"/>
    <cellStyle name="Input 15 6 2 3" xfId="20599"/>
    <cellStyle name="Input 15 6 2 3 2" xfId="41786"/>
    <cellStyle name="Input 15 6 2 4" xfId="31166"/>
    <cellStyle name="Input 15 6 2_Table 2A-1_EFT (Annual)" xfId="15014"/>
    <cellStyle name="Input 15 6 3" xfId="11068"/>
    <cellStyle name="Input 15 6 3 2" xfId="23166"/>
    <cellStyle name="Input 15 6 3 2 2" xfId="44352"/>
    <cellStyle name="Input 15 6 3 3" xfId="33748"/>
    <cellStyle name="Input 15 6 4" xfId="18053"/>
    <cellStyle name="Input 15 6 4 2" xfId="39240"/>
    <cellStyle name="Input 15 6 5" xfId="28423"/>
    <cellStyle name="Input 15 6_Table 2A-1_EFT (Annual)" xfId="6824"/>
    <cellStyle name="Input 15 7" xfId="3750"/>
    <cellStyle name="Input 15 7 2" xfId="12118"/>
    <cellStyle name="Input 15 7 2 2" xfId="24148"/>
    <cellStyle name="Input 15 7 2 2 2" xfId="45334"/>
    <cellStyle name="Input 15 7 2 3" xfId="34730"/>
    <cellStyle name="Input 15 7 3" xfId="19035"/>
    <cellStyle name="Input 15 7 3 2" xfId="40222"/>
    <cellStyle name="Input 15 7 4" xfId="29459"/>
    <cellStyle name="Input 15 7_Table 2A-1_EFT (Annual)" xfId="15015"/>
    <cellStyle name="Input 15 8" xfId="9437"/>
    <cellStyle name="Input 15 8 2" xfId="21602"/>
    <cellStyle name="Input 15 8 2 2" xfId="42788"/>
    <cellStyle name="Input 15 8 3" xfId="32184"/>
    <cellStyle name="Input 15 9" xfId="16489"/>
    <cellStyle name="Input 15 9 2" xfId="37676"/>
    <cellStyle name="Input 15_Table 2A-1_EFT (Annual)" xfId="3006"/>
    <cellStyle name="Input 16" xfId="149"/>
    <cellStyle name="Input 16 10" xfId="26704"/>
    <cellStyle name="Input 16 2" xfId="542"/>
    <cellStyle name="Input 16 2 2" xfId="1519"/>
    <cellStyle name="Input 16 2 2 2" xfId="2789"/>
    <cellStyle name="Input 16 2 2 2 2" xfId="6350"/>
    <cellStyle name="Input 16 2 2 2 2 2" xfId="14544"/>
    <cellStyle name="Input 16 2 2 2 2 2 2" xfId="26516"/>
    <cellStyle name="Input 16 2 2 2 2 2 2 2" xfId="47702"/>
    <cellStyle name="Input 16 2 2 2 2 2 3" xfId="37098"/>
    <cellStyle name="Input 16 2 2 2 2 3" xfId="21403"/>
    <cellStyle name="Input 16 2 2 2 2 3 2" xfId="42590"/>
    <cellStyle name="Input 16 2 2 2 2 4" xfId="32006"/>
    <cellStyle name="Input 16 2 2 2 2_Table 2A-1_EFT (Annual)" xfId="15016"/>
    <cellStyle name="Input 16 2 2 2 3" xfId="11886"/>
    <cellStyle name="Input 16 2 2 2 3 2" xfId="23970"/>
    <cellStyle name="Input 16 2 2 2 3 2 2" xfId="45156"/>
    <cellStyle name="Input 16 2 2 2 3 3" xfId="34552"/>
    <cellStyle name="Input 16 2 2 2 4" xfId="18857"/>
    <cellStyle name="Input 16 2 2 2 4 2" xfId="40044"/>
    <cellStyle name="Input 16 2 2 2 5" xfId="29263"/>
    <cellStyle name="Input 16 2 2 2_Table 2A-1_EFT (Annual)" xfId="6826"/>
    <cellStyle name="Input 16 2 2 3" xfId="5080"/>
    <cellStyle name="Input 16 2 2 3 2" xfId="13340"/>
    <cellStyle name="Input 16 2 2 3 2 2" xfId="25346"/>
    <cellStyle name="Input 16 2 2 3 2 2 2" xfId="46532"/>
    <cellStyle name="Input 16 2 2 3 2 3" xfId="35928"/>
    <cellStyle name="Input 16 2 2 3 3" xfId="20233"/>
    <cellStyle name="Input 16 2 2 3 3 2" xfId="41420"/>
    <cellStyle name="Input 16 2 2 3 4" xfId="30737"/>
    <cellStyle name="Input 16 2 2 3_Table 2A-1_EFT (Annual)" xfId="15017"/>
    <cellStyle name="Input 16 2 2 4" xfId="10684"/>
    <cellStyle name="Input 16 2 2 4 2" xfId="22800"/>
    <cellStyle name="Input 16 2 2 4 2 2" xfId="43986"/>
    <cellStyle name="Input 16 2 2 4 3" xfId="33382"/>
    <cellStyle name="Input 16 2 2 5" xfId="17687"/>
    <cellStyle name="Input 16 2 2 5 2" xfId="38874"/>
    <cellStyle name="Input 16 2 2 6" xfId="27994"/>
    <cellStyle name="Input 16 2 2_Table 2A-1_EFT (Annual)" xfId="6825"/>
    <cellStyle name="Input 16 2 3" xfId="1050"/>
    <cellStyle name="Input 16 2 3 2" xfId="4611"/>
    <cellStyle name="Input 16 2 3 2 2" xfId="12871"/>
    <cellStyle name="Input 16 2 3 2 2 2" xfId="24877"/>
    <cellStyle name="Input 16 2 3 2 2 2 2" xfId="46063"/>
    <cellStyle name="Input 16 2 3 2 2 3" xfId="35459"/>
    <cellStyle name="Input 16 2 3 2 3" xfId="19764"/>
    <cellStyle name="Input 16 2 3 2 3 2" xfId="40951"/>
    <cellStyle name="Input 16 2 3 2 4" xfId="30268"/>
    <cellStyle name="Input 16 2 3 2_Table 2A-1_EFT (Annual)" xfId="15018"/>
    <cellStyle name="Input 16 2 3 3" xfId="10215"/>
    <cellStyle name="Input 16 2 3 3 2" xfId="22331"/>
    <cellStyle name="Input 16 2 3 3 2 2" xfId="43517"/>
    <cellStyle name="Input 16 2 3 3 3" xfId="32913"/>
    <cellStyle name="Input 16 2 3 4" xfId="17218"/>
    <cellStyle name="Input 16 2 3 4 2" xfId="38405"/>
    <cellStyle name="Input 16 2 3 5" xfId="27525"/>
    <cellStyle name="Input 16 2 3_Table 2A-1_EFT (Annual)" xfId="6827"/>
    <cellStyle name="Input 16 2 4" xfId="2258"/>
    <cellStyle name="Input 16 2 4 2" xfId="5819"/>
    <cellStyle name="Input 16 2 4 2 2" xfId="14034"/>
    <cellStyle name="Input 16 2 4 2 2 2" xfId="26022"/>
    <cellStyle name="Input 16 2 4 2 2 2 2" xfId="47208"/>
    <cellStyle name="Input 16 2 4 2 2 3" xfId="36604"/>
    <cellStyle name="Input 16 2 4 2 3" xfId="20909"/>
    <cellStyle name="Input 16 2 4 2 3 2" xfId="42096"/>
    <cellStyle name="Input 16 2 4 2 4" xfId="31476"/>
    <cellStyle name="Input 16 2 4 2_Table 2A-1_EFT (Annual)" xfId="15019"/>
    <cellStyle name="Input 16 2 4 3" xfId="11378"/>
    <cellStyle name="Input 16 2 4 3 2" xfId="23476"/>
    <cellStyle name="Input 16 2 4 3 2 2" xfId="44662"/>
    <cellStyle name="Input 16 2 4 3 3" xfId="34058"/>
    <cellStyle name="Input 16 2 4 4" xfId="18363"/>
    <cellStyle name="Input 16 2 4 4 2" xfId="39550"/>
    <cellStyle name="Input 16 2 4 5" xfId="28733"/>
    <cellStyle name="Input 16 2 4_Table 2A-1_EFT (Annual)" xfId="6828"/>
    <cellStyle name="Input 16 2 5" xfId="4112"/>
    <cellStyle name="Input 16 2 5 2" xfId="12436"/>
    <cellStyle name="Input 16 2 5 2 2" xfId="24458"/>
    <cellStyle name="Input 16 2 5 2 2 2" xfId="45644"/>
    <cellStyle name="Input 16 2 5 2 3" xfId="35040"/>
    <cellStyle name="Input 16 2 5 3" xfId="19345"/>
    <cellStyle name="Input 16 2 5 3 2" xfId="40532"/>
    <cellStyle name="Input 16 2 5 4" xfId="29800"/>
    <cellStyle name="Input 16 2 5_Table 2A-1_EFT (Annual)" xfId="15020"/>
    <cellStyle name="Input 16 2 6" xfId="9775"/>
    <cellStyle name="Input 16 2 6 2" xfId="21912"/>
    <cellStyle name="Input 16 2 6 2 2" xfId="43098"/>
    <cellStyle name="Input 16 2 6 3" xfId="32494"/>
    <cellStyle name="Input 16 2 7" xfId="16799"/>
    <cellStyle name="Input 16 2 7 2" xfId="37986"/>
    <cellStyle name="Input 16 2 8" xfId="27057"/>
    <cellStyle name="Input 16 2_Table 2A-1_EFT (Annual)" xfId="3010"/>
    <cellStyle name="Input 16 3" xfId="380"/>
    <cellStyle name="Input 16 3 2" xfId="1363"/>
    <cellStyle name="Input 16 3 2 2" xfId="2633"/>
    <cellStyle name="Input 16 3 2 2 2" xfId="6194"/>
    <cellStyle name="Input 16 3 2 2 2 2" xfId="14388"/>
    <cellStyle name="Input 16 3 2 2 2 2 2" xfId="26360"/>
    <cellStyle name="Input 16 3 2 2 2 2 2 2" xfId="47546"/>
    <cellStyle name="Input 16 3 2 2 2 2 3" xfId="36942"/>
    <cellStyle name="Input 16 3 2 2 2 3" xfId="21247"/>
    <cellStyle name="Input 16 3 2 2 2 3 2" xfId="42434"/>
    <cellStyle name="Input 16 3 2 2 2 4" xfId="31850"/>
    <cellStyle name="Input 16 3 2 2 2_Table 2A-1_EFT (Annual)" xfId="15021"/>
    <cellStyle name="Input 16 3 2 2 3" xfId="11730"/>
    <cellStyle name="Input 16 3 2 2 3 2" xfId="23814"/>
    <cellStyle name="Input 16 3 2 2 3 2 2" xfId="45000"/>
    <cellStyle name="Input 16 3 2 2 3 3" xfId="34396"/>
    <cellStyle name="Input 16 3 2 2 4" xfId="18701"/>
    <cellStyle name="Input 16 3 2 2 4 2" xfId="39888"/>
    <cellStyle name="Input 16 3 2 2 5" xfId="29107"/>
    <cellStyle name="Input 16 3 2 2_Table 2A-1_EFT (Annual)" xfId="6830"/>
    <cellStyle name="Input 16 3 2 3" xfId="4924"/>
    <cellStyle name="Input 16 3 2 3 2" xfId="13184"/>
    <cellStyle name="Input 16 3 2 3 2 2" xfId="25190"/>
    <cellStyle name="Input 16 3 2 3 2 2 2" xfId="46376"/>
    <cellStyle name="Input 16 3 2 3 2 3" xfId="35772"/>
    <cellStyle name="Input 16 3 2 3 3" xfId="20077"/>
    <cellStyle name="Input 16 3 2 3 3 2" xfId="41264"/>
    <cellStyle name="Input 16 3 2 3 4" xfId="30581"/>
    <cellStyle name="Input 16 3 2 3_Table 2A-1_EFT (Annual)" xfId="15022"/>
    <cellStyle name="Input 16 3 2 4" xfId="10528"/>
    <cellStyle name="Input 16 3 2 4 2" xfId="22644"/>
    <cellStyle name="Input 16 3 2 4 2 2" xfId="43830"/>
    <cellStyle name="Input 16 3 2 4 3" xfId="33226"/>
    <cellStyle name="Input 16 3 2 5" xfId="17531"/>
    <cellStyle name="Input 16 3 2 5 2" xfId="38718"/>
    <cellStyle name="Input 16 3 2 6" xfId="27838"/>
    <cellStyle name="Input 16 3 2_Table 2A-1_EFT (Annual)" xfId="6829"/>
    <cellStyle name="Input 16 3 3" xfId="918"/>
    <cellStyle name="Input 16 3 3 2" xfId="4479"/>
    <cellStyle name="Input 16 3 3 2 2" xfId="12741"/>
    <cellStyle name="Input 16 3 3 2 2 2" xfId="24751"/>
    <cellStyle name="Input 16 3 3 2 2 2 2" xfId="45937"/>
    <cellStyle name="Input 16 3 3 2 2 3" xfId="35333"/>
    <cellStyle name="Input 16 3 3 2 3" xfId="19638"/>
    <cellStyle name="Input 16 3 3 2 3 2" xfId="40825"/>
    <cellStyle name="Input 16 3 3 2 4" xfId="30136"/>
    <cellStyle name="Input 16 3 3 2_Table 2A-1_EFT (Annual)" xfId="15023"/>
    <cellStyle name="Input 16 3 3 3" xfId="10088"/>
    <cellStyle name="Input 16 3 3 3 2" xfId="22205"/>
    <cellStyle name="Input 16 3 3 3 2 2" xfId="43391"/>
    <cellStyle name="Input 16 3 3 3 3" xfId="32787"/>
    <cellStyle name="Input 16 3 3 4" xfId="17092"/>
    <cellStyle name="Input 16 3 3 4 2" xfId="38279"/>
    <cellStyle name="Input 16 3 3 5" xfId="27393"/>
    <cellStyle name="Input 16 3 3_Table 2A-1_EFT (Annual)" xfId="6831"/>
    <cellStyle name="Input 16 3 4" xfId="2102"/>
    <cellStyle name="Input 16 3 4 2" xfId="5663"/>
    <cellStyle name="Input 16 3 4 2 2" xfId="13878"/>
    <cellStyle name="Input 16 3 4 2 2 2" xfId="25866"/>
    <cellStyle name="Input 16 3 4 2 2 2 2" xfId="47052"/>
    <cellStyle name="Input 16 3 4 2 2 3" xfId="36448"/>
    <cellStyle name="Input 16 3 4 2 3" xfId="20753"/>
    <cellStyle name="Input 16 3 4 2 3 2" xfId="41940"/>
    <cellStyle name="Input 16 3 4 2 4" xfId="31320"/>
    <cellStyle name="Input 16 3 4 2_Table 2A-1_EFT (Annual)" xfId="15024"/>
    <cellStyle name="Input 16 3 4 3" xfId="11222"/>
    <cellStyle name="Input 16 3 4 3 2" xfId="23320"/>
    <cellStyle name="Input 16 3 4 3 2 2" xfId="44506"/>
    <cellStyle name="Input 16 3 4 3 3" xfId="33902"/>
    <cellStyle name="Input 16 3 4 4" xfId="18207"/>
    <cellStyle name="Input 16 3 4 4 2" xfId="39394"/>
    <cellStyle name="Input 16 3 4 5" xfId="28577"/>
    <cellStyle name="Input 16 3 4_Table 2A-1_EFT (Annual)" xfId="6832"/>
    <cellStyle name="Input 16 3 5" xfId="3950"/>
    <cellStyle name="Input 16 3 5 2" xfId="12278"/>
    <cellStyle name="Input 16 3 5 2 2" xfId="24302"/>
    <cellStyle name="Input 16 3 5 2 2 2" xfId="45488"/>
    <cellStyle name="Input 16 3 5 2 3" xfId="34884"/>
    <cellStyle name="Input 16 3 5 3" xfId="19189"/>
    <cellStyle name="Input 16 3 5 3 2" xfId="40376"/>
    <cellStyle name="Input 16 3 5 4" xfId="29638"/>
    <cellStyle name="Input 16 3 5_Table 2A-1_EFT (Annual)" xfId="15025"/>
    <cellStyle name="Input 16 3 6" xfId="9615"/>
    <cellStyle name="Input 16 3 6 2" xfId="21756"/>
    <cellStyle name="Input 16 3 6 2 2" xfId="42942"/>
    <cellStyle name="Input 16 3 6 3" xfId="32338"/>
    <cellStyle name="Input 16 3 7" xfId="16643"/>
    <cellStyle name="Input 16 3 7 2" xfId="37830"/>
    <cellStyle name="Input 16 3 8" xfId="26895"/>
    <cellStyle name="Input 16 3_Table 2A-1_EFT (Annual)" xfId="3011"/>
    <cellStyle name="Input 16 4" xfId="1197"/>
    <cellStyle name="Input 16 4 2" xfId="2467"/>
    <cellStyle name="Input 16 4 2 2" xfId="6028"/>
    <cellStyle name="Input 16 4 2 2 2" xfId="14222"/>
    <cellStyle name="Input 16 4 2 2 2 2" xfId="26194"/>
    <cellStyle name="Input 16 4 2 2 2 2 2" xfId="47380"/>
    <cellStyle name="Input 16 4 2 2 2 3" xfId="36776"/>
    <cellStyle name="Input 16 4 2 2 3" xfId="21081"/>
    <cellStyle name="Input 16 4 2 2 3 2" xfId="42268"/>
    <cellStyle name="Input 16 4 2 2 4" xfId="31684"/>
    <cellStyle name="Input 16 4 2 2_Table 2A-1_EFT (Annual)" xfId="15026"/>
    <cellStyle name="Input 16 4 2 3" xfId="11564"/>
    <cellStyle name="Input 16 4 2 3 2" xfId="23648"/>
    <cellStyle name="Input 16 4 2 3 2 2" xfId="44834"/>
    <cellStyle name="Input 16 4 2 3 3" xfId="34230"/>
    <cellStyle name="Input 16 4 2 4" xfId="18535"/>
    <cellStyle name="Input 16 4 2 4 2" xfId="39722"/>
    <cellStyle name="Input 16 4 2 5" xfId="28941"/>
    <cellStyle name="Input 16 4 2_Table 2A-1_EFT (Annual)" xfId="6834"/>
    <cellStyle name="Input 16 4 3" xfId="4758"/>
    <cellStyle name="Input 16 4 3 2" xfId="13018"/>
    <cellStyle name="Input 16 4 3 2 2" xfId="25024"/>
    <cellStyle name="Input 16 4 3 2 2 2" xfId="46210"/>
    <cellStyle name="Input 16 4 3 2 3" xfId="35606"/>
    <cellStyle name="Input 16 4 3 3" xfId="19911"/>
    <cellStyle name="Input 16 4 3 3 2" xfId="41098"/>
    <cellStyle name="Input 16 4 3 4" xfId="30415"/>
    <cellStyle name="Input 16 4 3_Table 2A-1_EFT (Annual)" xfId="15027"/>
    <cellStyle name="Input 16 4 4" xfId="10362"/>
    <cellStyle name="Input 16 4 4 2" xfId="22478"/>
    <cellStyle name="Input 16 4 4 2 2" xfId="43664"/>
    <cellStyle name="Input 16 4 4 3" xfId="33060"/>
    <cellStyle name="Input 16 4 5" xfId="17365"/>
    <cellStyle name="Input 16 4 5 2" xfId="38552"/>
    <cellStyle name="Input 16 4 6" xfId="27672"/>
    <cellStyle name="Input 16 4_Table 2A-1_EFT (Annual)" xfId="6833"/>
    <cellStyle name="Input 16 5" xfId="759"/>
    <cellStyle name="Input 16 5 2" xfId="4320"/>
    <cellStyle name="Input 16 5 2 2" xfId="12600"/>
    <cellStyle name="Input 16 5 2 2 2" xfId="24617"/>
    <cellStyle name="Input 16 5 2 2 2 2" xfId="45803"/>
    <cellStyle name="Input 16 5 2 2 3" xfId="35199"/>
    <cellStyle name="Input 16 5 2 3" xfId="19504"/>
    <cellStyle name="Input 16 5 2 3 2" xfId="40691"/>
    <cellStyle name="Input 16 5 2 4" xfId="29977"/>
    <cellStyle name="Input 16 5 2_Table 2A-1_EFT (Annual)" xfId="15028"/>
    <cellStyle name="Input 16 5 3" xfId="9948"/>
    <cellStyle name="Input 16 5 3 2" xfId="22071"/>
    <cellStyle name="Input 16 5 3 2 2" xfId="43257"/>
    <cellStyle name="Input 16 5 3 3" xfId="32653"/>
    <cellStyle name="Input 16 5 4" xfId="16958"/>
    <cellStyle name="Input 16 5 4 2" xfId="38145"/>
    <cellStyle name="Input 16 5 5" xfId="27234"/>
    <cellStyle name="Input 16 5_Table 2A-1_EFT (Annual)" xfId="6835"/>
    <cellStyle name="Input 16 6" xfId="1782"/>
    <cellStyle name="Input 16 6 2" xfId="5343"/>
    <cellStyle name="Input 16 6 2 2" xfId="13558"/>
    <cellStyle name="Input 16 6 2 2 2" xfId="25546"/>
    <cellStyle name="Input 16 6 2 2 2 2" xfId="46732"/>
    <cellStyle name="Input 16 6 2 2 3" xfId="36128"/>
    <cellStyle name="Input 16 6 2 3" xfId="20433"/>
    <cellStyle name="Input 16 6 2 3 2" xfId="41620"/>
    <cellStyle name="Input 16 6 2 4" xfId="31000"/>
    <cellStyle name="Input 16 6 2_Table 2A-1_EFT (Annual)" xfId="15029"/>
    <cellStyle name="Input 16 6 3" xfId="10902"/>
    <cellStyle name="Input 16 6 3 2" xfId="23000"/>
    <cellStyle name="Input 16 6 3 2 2" xfId="44186"/>
    <cellStyle name="Input 16 6 3 3" xfId="33582"/>
    <cellStyle name="Input 16 6 4" xfId="17887"/>
    <cellStyle name="Input 16 6 4 2" xfId="39074"/>
    <cellStyle name="Input 16 6 5" xfId="28257"/>
    <cellStyle name="Input 16 6_Table 2A-1_EFT (Annual)" xfId="6836"/>
    <cellStyle name="Input 16 7" xfId="3738"/>
    <cellStyle name="Input 16 7 2" xfId="12106"/>
    <cellStyle name="Input 16 7 2 2" xfId="24136"/>
    <cellStyle name="Input 16 7 2 2 2" xfId="45322"/>
    <cellStyle name="Input 16 7 2 3" xfId="34718"/>
    <cellStyle name="Input 16 7 3" xfId="19023"/>
    <cellStyle name="Input 16 7 3 2" xfId="40210"/>
    <cellStyle name="Input 16 7 4" xfId="29447"/>
    <cellStyle name="Input 16 7_Table 2A-1_EFT (Annual)" xfId="15030"/>
    <cellStyle name="Input 16 8" xfId="9425"/>
    <cellStyle name="Input 16 8 2" xfId="21590"/>
    <cellStyle name="Input 16 8 2 2" xfId="42776"/>
    <cellStyle name="Input 16 8 3" xfId="32172"/>
    <cellStyle name="Input 16 9" xfId="16477"/>
    <cellStyle name="Input 16 9 2" xfId="37664"/>
    <cellStyle name="Input 16_Table 2A-1_EFT (Annual)" xfId="3009"/>
    <cellStyle name="Input 17" xfId="139"/>
    <cellStyle name="Input 17 10" xfId="26694"/>
    <cellStyle name="Input 17 2" xfId="532"/>
    <cellStyle name="Input 17 2 2" xfId="1509"/>
    <cellStyle name="Input 17 2 2 2" xfId="2779"/>
    <cellStyle name="Input 17 2 2 2 2" xfId="6340"/>
    <cellStyle name="Input 17 2 2 2 2 2" xfId="14534"/>
    <cellStyle name="Input 17 2 2 2 2 2 2" xfId="26506"/>
    <cellStyle name="Input 17 2 2 2 2 2 2 2" xfId="47692"/>
    <cellStyle name="Input 17 2 2 2 2 2 3" xfId="37088"/>
    <cellStyle name="Input 17 2 2 2 2 3" xfId="21393"/>
    <cellStyle name="Input 17 2 2 2 2 3 2" xfId="42580"/>
    <cellStyle name="Input 17 2 2 2 2 4" xfId="31996"/>
    <cellStyle name="Input 17 2 2 2 2_Table 2A-1_EFT (Annual)" xfId="15031"/>
    <cellStyle name="Input 17 2 2 2 3" xfId="11876"/>
    <cellStyle name="Input 17 2 2 2 3 2" xfId="23960"/>
    <cellStyle name="Input 17 2 2 2 3 2 2" xfId="45146"/>
    <cellStyle name="Input 17 2 2 2 3 3" xfId="34542"/>
    <cellStyle name="Input 17 2 2 2 4" xfId="18847"/>
    <cellStyle name="Input 17 2 2 2 4 2" xfId="40034"/>
    <cellStyle name="Input 17 2 2 2 5" xfId="29253"/>
    <cellStyle name="Input 17 2 2 2_Table 2A-1_EFT (Annual)" xfId="6838"/>
    <cellStyle name="Input 17 2 2 3" xfId="5070"/>
    <cellStyle name="Input 17 2 2 3 2" xfId="13330"/>
    <cellStyle name="Input 17 2 2 3 2 2" xfId="25336"/>
    <cellStyle name="Input 17 2 2 3 2 2 2" xfId="46522"/>
    <cellStyle name="Input 17 2 2 3 2 3" xfId="35918"/>
    <cellStyle name="Input 17 2 2 3 3" xfId="20223"/>
    <cellStyle name="Input 17 2 2 3 3 2" xfId="41410"/>
    <cellStyle name="Input 17 2 2 3 4" xfId="30727"/>
    <cellStyle name="Input 17 2 2 3_Table 2A-1_EFT (Annual)" xfId="15032"/>
    <cellStyle name="Input 17 2 2 4" xfId="10674"/>
    <cellStyle name="Input 17 2 2 4 2" xfId="22790"/>
    <cellStyle name="Input 17 2 2 4 2 2" xfId="43976"/>
    <cellStyle name="Input 17 2 2 4 3" xfId="33372"/>
    <cellStyle name="Input 17 2 2 5" xfId="17677"/>
    <cellStyle name="Input 17 2 2 5 2" xfId="38864"/>
    <cellStyle name="Input 17 2 2 6" xfId="27984"/>
    <cellStyle name="Input 17 2 2_Table 2A-1_EFT (Annual)" xfId="6837"/>
    <cellStyle name="Input 17 2 3" xfId="1041"/>
    <cellStyle name="Input 17 2 3 2" xfId="4602"/>
    <cellStyle name="Input 17 2 3 2 2" xfId="12862"/>
    <cellStyle name="Input 17 2 3 2 2 2" xfId="24868"/>
    <cellStyle name="Input 17 2 3 2 2 2 2" xfId="46054"/>
    <cellStyle name="Input 17 2 3 2 2 3" xfId="35450"/>
    <cellStyle name="Input 17 2 3 2 3" xfId="19755"/>
    <cellStyle name="Input 17 2 3 2 3 2" xfId="40942"/>
    <cellStyle name="Input 17 2 3 2 4" xfId="30259"/>
    <cellStyle name="Input 17 2 3 2_Table 2A-1_EFT (Annual)" xfId="15033"/>
    <cellStyle name="Input 17 2 3 3" xfId="10206"/>
    <cellStyle name="Input 17 2 3 3 2" xfId="22322"/>
    <cellStyle name="Input 17 2 3 3 2 2" xfId="43508"/>
    <cellStyle name="Input 17 2 3 3 3" xfId="32904"/>
    <cellStyle name="Input 17 2 3 4" xfId="17209"/>
    <cellStyle name="Input 17 2 3 4 2" xfId="38396"/>
    <cellStyle name="Input 17 2 3 5" xfId="27516"/>
    <cellStyle name="Input 17 2 3_Table 2A-1_EFT (Annual)" xfId="6839"/>
    <cellStyle name="Input 17 2 4" xfId="2248"/>
    <cellStyle name="Input 17 2 4 2" xfId="5809"/>
    <cellStyle name="Input 17 2 4 2 2" xfId="14024"/>
    <cellStyle name="Input 17 2 4 2 2 2" xfId="26012"/>
    <cellStyle name="Input 17 2 4 2 2 2 2" xfId="47198"/>
    <cellStyle name="Input 17 2 4 2 2 3" xfId="36594"/>
    <cellStyle name="Input 17 2 4 2 3" xfId="20899"/>
    <cellStyle name="Input 17 2 4 2 3 2" xfId="42086"/>
    <cellStyle name="Input 17 2 4 2 4" xfId="31466"/>
    <cellStyle name="Input 17 2 4 2_Table 2A-1_EFT (Annual)" xfId="15034"/>
    <cellStyle name="Input 17 2 4 3" xfId="11368"/>
    <cellStyle name="Input 17 2 4 3 2" xfId="23466"/>
    <cellStyle name="Input 17 2 4 3 2 2" xfId="44652"/>
    <cellStyle name="Input 17 2 4 3 3" xfId="34048"/>
    <cellStyle name="Input 17 2 4 4" xfId="18353"/>
    <cellStyle name="Input 17 2 4 4 2" xfId="39540"/>
    <cellStyle name="Input 17 2 4 5" xfId="28723"/>
    <cellStyle name="Input 17 2 4_Table 2A-1_EFT (Annual)" xfId="6840"/>
    <cellStyle name="Input 17 2 5" xfId="4102"/>
    <cellStyle name="Input 17 2 5 2" xfId="12426"/>
    <cellStyle name="Input 17 2 5 2 2" xfId="24448"/>
    <cellStyle name="Input 17 2 5 2 2 2" xfId="45634"/>
    <cellStyle name="Input 17 2 5 2 3" xfId="35030"/>
    <cellStyle name="Input 17 2 5 3" xfId="19335"/>
    <cellStyle name="Input 17 2 5 3 2" xfId="40522"/>
    <cellStyle name="Input 17 2 5 4" xfId="29790"/>
    <cellStyle name="Input 17 2 5_Table 2A-1_EFT (Annual)" xfId="15035"/>
    <cellStyle name="Input 17 2 6" xfId="9765"/>
    <cellStyle name="Input 17 2 6 2" xfId="21902"/>
    <cellStyle name="Input 17 2 6 2 2" xfId="43088"/>
    <cellStyle name="Input 17 2 6 3" xfId="32484"/>
    <cellStyle name="Input 17 2 7" xfId="16789"/>
    <cellStyle name="Input 17 2 7 2" xfId="37976"/>
    <cellStyle name="Input 17 2 8" xfId="27047"/>
    <cellStyle name="Input 17 2_Table 2A-1_EFT (Annual)" xfId="3013"/>
    <cellStyle name="Input 17 3" xfId="370"/>
    <cellStyle name="Input 17 3 2" xfId="1353"/>
    <cellStyle name="Input 17 3 2 2" xfId="2623"/>
    <cellStyle name="Input 17 3 2 2 2" xfId="6184"/>
    <cellStyle name="Input 17 3 2 2 2 2" xfId="14378"/>
    <cellStyle name="Input 17 3 2 2 2 2 2" xfId="26350"/>
    <cellStyle name="Input 17 3 2 2 2 2 2 2" xfId="47536"/>
    <cellStyle name="Input 17 3 2 2 2 2 3" xfId="36932"/>
    <cellStyle name="Input 17 3 2 2 2 3" xfId="21237"/>
    <cellStyle name="Input 17 3 2 2 2 3 2" xfId="42424"/>
    <cellStyle name="Input 17 3 2 2 2 4" xfId="31840"/>
    <cellStyle name="Input 17 3 2 2 2_Table 2A-1_EFT (Annual)" xfId="15036"/>
    <cellStyle name="Input 17 3 2 2 3" xfId="11720"/>
    <cellStyle name="Input 17 3 2 2 3 2" xfId="23804"/>
    <cellStyle name="Input 17 3 2 2 3 2 2" xfId="44990"/>
    <cellStyle name="Input 17 3 2 2 3 3" xfId="34386"/>
    <cellStyle name="Input 17 3 2 2 4" xfId="18691"/>
    <cellStyle name="Input 17 3 2 2 4 2" xfId="39878"/>
    <cellStyle name="Input 17 3 2 2 5" xfId="29097"/>
    <cellStyle name="Input 17 3 2 2_Table 2A-1_EFT (Annual)" xfId="6842"/>
    <cellStyle name="Input 17 3 2 3" xfId="4914"/>
    <cellStyle name="Input 17 3 2 3 2" xfId="13174"/>
    <cellStyle name="Input 17 3 2 3 2 2" xfId="25180"/>
    <cellStyle name="Input 17 3 2 3 2 2 2" xfId="46366"/>
    <cellStyle name="Input 17 3 2 3 2 3" xfId="35762"/>
    <cellStyle name="Input 17 3 2 3 3" xfId="20067"/>
    <cellStyle name="Input 17 3 2 3 3 2" xfId="41254"/>
    <cellStyle name="Input 17 3 2 3 4" xfId="30571"/>
    <cellStyle name="Input 17 3 2 3_Table 2A-1_EFT (Annual)" xfId="15037"/>
    <cellStyle name="Input 17 3 2 4" xfId="10518"/>
    <cellStyle name="Input 17 3 2 4 2" xfId="22634"/>
    <cellStyle name="Input 17 3 2 4 2 2" xfId="43820"/>
    <cellStyle name="Input 17 3 2 4 3" xfId="33216"/>
    <cellStyle name="Input 17 3 2 5" xfId="17521"/>
    <cellStyle name="Input 17 3 2 5 2" xfId="38708"/>
    <cellStyle name="Input 17 3 2 6" xfId="27828"/>
    <cellStyle name="Input 17 3 2_Table 2A-1_EFT (Annual)" xfId="6841"/>
    <cellStyle name="Input 17 3 3" xfId="909"/>
    <cellStyle name="Input 17 3 3 2" xfId="4470"/>
    <cellStyle name="Input 17 3 3 2 2" xfId="12732"/>
    <cellStyle name="Input 17 3 3 2 2 2" xfId="24742"/>
    <cellStyle name="Input 17 3 3 2 2 2 2" xfId="45928"/>
    <cellStyle name="Input 17 3 3 2 2 3" xfId="35324"/>
    <cellStyle name="Input 17 3 3 2 3" xfId="19629"/>
    <cellStyle name="Input 17 3 3 2 3 2" xfId="40816"/>
    <cellStyle name="Input 17 3 3 2 4" xfId="30127"/>
    <cellStyle name="Input 17 3 3 2_Table 2A-1_EFT (Annual)" xfId="15038"/>
    <cellStyle name="Input 17 3 3 3" xfId="10079"/>
    <cellStyle name="Input 17 3 3 3 2" xfId="22196"/>
    <cellStyle name="Input 17 3 3 3 2 2" xfId="43382"/>
    <cellStyle name="Input 17 3 3 3 3" xfId="32778"/>
    <cellStyle name="Input 17 3 3 4" xfId="17083"/>
    <cellStyle name="Input 17 3 3 4 2" xfId="38270"/>
    <cellStyle name="Input 17 3 3 5" xfId="27384"/>
    <cellStyle name="Input 17 3 3_Table 2A-1_EFT (Annual)" xfId="6843"/>
    <cellStyle name="Input 17 3 4" xfId="2092"/>
    <cellStyle name="Input 17 3 4 2" xfId="5653"/>
    <cellStyle name="Input 17 3 4 2 2" xfId="13868"/>
    <cellStyle name="Input 17 3 4 2 2 2" xfId="25856"/>
    <cellStyle name="Input 17 3 4 2 2 2 2" xfId="47042"/>
    <cellStyle name="Input 17 3 4 2 2 3" xfId="36438"/>
    <cellStyle name="Input 17 3 4 2 3" xfId="20743"/>
    <cellStyle name="Input 17 3 4 2 3 2" xfId="41930"/>
    <cellStyle name="Input 17 3 4 2 4" xfId="31310"/>
    <cellStyle name="Input 17 3 4 2_Table 2A-1_EFT (Annual)" xfId="15039"/>
    <cellStyle name="Input 17 3 4 3" xfId="11212"/>
    <cellStyle name="Input 17 3 4 3 2" xfId="23310"/>
    <cellStyle name="Input 17 3 4 3 2 2" xfId="44496"/>
    <cellStyle name="Input 17 3 4 3 3" xfId="33892"/>
    <cellStyle name="Input 17 3 4 4" xfId="18197"/>
    <cellStyle name="Input 17 3 4 4 2" xfId="39384"/>
    <cellStyle name="Input 17 3 4 5" xfId="28567"/>
    <cellStyle name="Input 17 3 4_Table 2A-1_EFT (Annual)" xfId="6844"/>
    <cellStyle name="Input 17 3 5" xfId="3940"/>
    <cellStyle name="Input 17 3 5 2" xfId="12268"/>
    <cellStyle name="Input 17 3 5 2 2" xfId="24292"/>
    <cellStyle name="Input 17 3 5 2 2 2" xfId="45478"/>
    <cellStyle name="Input 17 3 5 2 3" xfId="34874"/>
    <cellStyle name="Input 17 3 5 3" xfId="19179"/>
    <cellStyle name="Input 17 3 5 3 2" xfId="40366"/>
    <cellStyle name="Input 17 3 5 4" xfId="29628"/>
    <cellStyle name="Input 17 3 5_Table 2A-1_EFT (Annual)" xfId="15040"/>
    <cellStyle name="Input 17 3 6" xfId="9605"/>
    <cellStyle name="Input 17 3 6 2" xfId="21746"/>
    <cellStyle name="Input 17 3 6 2 2" xfId="42932"/>
    <cellStyle name="Input 17 3 6 3" xfId="32328"/>
    <cellStyle name="Input 17 3 7" xfId="16633"/>
    <cellStyle name="Input 17 3 7 2" xfId="37820"/>
    <cellStyle name="Input 17 3 8" xfId="26885"/>
    <cellStyle name="Input 17 3_Table 2A-1_EFT (Annual)" xfId="3014"/>
    <cellStyle name="Input 17 4" xfId="1187"/>
    <cellStyle name="Input 17 4 2" xfId="2457"/>
    <cellStyle name="Input 17 4 2 2" xfId="6018"/>
    <cellStyle name="Input 17 4 2 2 2" xfId="14212"/>
    <cellStyle name="Input 17 4 2 2 2 2" xfId="26184"/>
    <cellStyle name="Input 17 4 2 2 2 2 2" xfId="47370"/>
    <cellStyle name="Input 17 4 2 2 2 3" xfId="36766"/>
    <cellStyle name="Input 17 4 2 2 3" xfId="21071"/>
    <cellStyle name="Input 17 4 2 2 3 2" xfId="42258"/>
    <cellStyle name="Input 17 4 2 2 4" xfId="31674"/>
    <cellStyle name="Input 17 4 2 2_Table 2A-1_EFT (Annual)" xfId="15041"/>
    <cellStyle name="Input 17 4 2 3" xfId="11554"/>
    <cellStyle name="Input 17 4 2 3 2" xfId="23638"/>
    <cellStyle name="Input 17 4 2 3 2 2" xfId="44824"/>
    <cellStyle name="Input 17 4 2 3 3" xfId="34220"/>
    <cellStyle name="Input 17 4 2 4" xfId="18525"/>
    <cellStyle name="Input 17 4 2 4 2" xfId="39712"/>
    <cellStyle name="Input 17 4 2 5" xfId="28931"/>
    <cellStyle name="Input 17 4 2_Table 2A-1_EFT (Annual)" xfId="6846"/>
    <cellStyle name="Input 17 4 3" xfId="4748"/>
    <cellStyle name="Input 17 4 3 2" xfId="13008"/>
    <cellStyle name="Input 17 4 3 2 2" xfId="25014"/>
    <cellStyle name="Input 17 4 3 2 2 2" xfId="46200"/>
    <cellStyle name="Input 17 4 3 2 3" xfId="35596"/>
    <cellStyle name="Input 17 4 3 3" xfId="19901"/>
    <cellStyle name="Input 17 4 3 3 2" xfId="41088"/>
    <cellStyle name="Input 17 4 3 4" xfId="30405"/>
    <cellStyle name="Input 17 4 3_Table 2A-1_EFT (Annual)" xfId="15042"/>
    <cellStyle name="Input 17 4 4" xfId="10352"/>
    <cellStyle name="Input 17 4 4 2" xfId="22468"/>
    <cellStyle name="Input 17 4 4 2 2" xfId="43654"/>
    <cellStyle name="Input 17 4 4 3" xfId="33050"/>
    <cellStyle name="Input 17 4 5" xfId="17355"/>
    <cellStyle name="Input 17 4 5 2" xfId="38542"/>
    <cellStyle name="Input 17 4 6" xfId="27662"/>
    <cellStyle name="Input 17 4_Table 2A-1_EFT (Annual)" xfId="6845"/>
    <cellStyle name="Input 17 5" xfId="750"/>
    <cellStyle name="Input 17 5 2" xfId="4311"/>
    <cellStyle name="Input 17 5 2 2" xfId="12591"/>
    <cellStyle name="Input 17 5 2 2 2" xfId="24608"/>
    <cellStyle name="Input 17 5 2 2 2 2" xfId="45794"/>
    <cellStyle name="Input 17 5 2 2 3" xfId="35190"/>
    <cellStyle name="Input 17 5 2 3" xfId="19495"/>
    <cellStyle name="Input 17 5 2 3 2" xfId="40682"/>
    <cellStyle name="Input 17 5 2 4" xfId="29968"/>
    <cellStyle name="Input 17 5 2_Table 2A-1_EFT (Annual)" xfId="15043"/>
    <cellStyle name="Input 17 5 3" xfId="9939"/>
    <cellStyle name="Input 17 5 3 2" xfId="22062"/>
    <cellStyle name="Input 17 5 3 2 2" xfId="43248"/>
    <cellStyle name="Input 17 5 3 3" xfId="32644"/>
    <cellStyle name="Input 17 5 4" xfId="16949"/>
    <cellStyle name="Input 17 5 4 2" xfId="38136"/>
    <cellStyle name="Input 17 5 5" xfId="27225"/>
    <cellStyle name="Input 17 5_Table 2A-1_EFT (Annual)" xfId="6847"/>
    <cellStyle name="Input 17 6" xfId="1787"/>
    <cellStyle name="Input 17 6 2" xfId="5348"/>
    <cellStyle name="Input 17 6 2 2" xfId="13563"/>
    <cellStyle name="Input 17 6 2 2 2" xfId="25551"/>
    <cellStyle name="Input 17 6 2 2 2 2" xfId="46737"/>
    <cellStyle name="Input 17 6 2 2 3" xfId="36133"/>
    <cellStyle name="Input 17 6 2 3" xfId="20438"/>
    <cellStyle name="Input 17 6 2 3 2" xfId="41625"/>
    <cellStyle name="Input 17 6 2 4" xfId="31005"/>
    <cellStyle name="Input 17 6 2_Table 2A-1_EFT (Annual)" xfId="15044"/>
    <cellStyle name="Input 17 6 3" xfId="10907"/>
    <cellStyle name="Input 17 6 3 2" xfId="23005"/>
    <cellStyle name="Input 17 6 3 2 2" xfId="44191"/>
    <cellStyle name="Input 17 6 3 3" xfId="33587"/>
    <cellStyle name="Input 17 6 4" xfId="17892"/>
    <cellStyle name="Input 17 6 4 2" xfId="39079"/>
    <cellStyle name="Input 17 6 5" xfId="28262"/>
    <cellStyle name="Input 17 6_Table 2A-1_EFT (Annual)" xfId="6848"/>
    <cellStyle name="Input 17 7" xfId="3728"/>
    <cellStyle name="Input 17 7 2" xfId="12096"/>
    <cellStyle name="Input 17 7 2 2" xfId="24126"/>
    <cellStyle name="Input 17 7 2 2 2" xfId="45312"/>
    <cellStyle name="Input 17 7 2 3" xfId="34708"/>
    <cellStyle name="Input 17 7 3" xfId="19013"/>
    <cellStyle name="Input 17 7 3 2" xfId="40200"/>
    <cellStyle name="Input 17 7 4" xfId="29437"/>
    <cellStyle name="Input 17 7_Table 2A-1_EFT (Annual)" xfId="15045"/>
    <cellStyle name="Input 17 8" xfId="9415"/>
    <cellStyle name="Input 17 8 2" xfId="21580"/>
    <cellStyle name="Input 17 8 2 2" xfId="42766"/>
    <cellStyle name="Input 17 8 3" xfId="32162"/>
    <cellStyle name="Input 17 9" xfId="16467"/>
    <cellStyle name="Input 17 9 2" xfId="37654"/>
    <cellStyle name="Input 17_Table 2A-1_EFT (Annual)" xfId="3012"/>
    <cellStyle name="Input 18" xfId="170"/>
    <cellStyle name="Input 18 10" xfId="26725"/>
    <cellStyle name="Input 18 2" xfId="563"/>
    <cellStyle name="Input 18 2 2" xfId="1540"/>
    <cellStyle name="Input 18 2 2 2" xfId="2810"/>
    <cellStyle name="Input 18 2 2 2 2" xfId="6371"/>
    <cellStyle name="Input 18 2 2 2 2 2" xfId="14565"/>
    <cellStyle name="Input 18 2 2 2 2 2 2" xfId="26537"/>
    <cellStyle name="Input 18 2 2 2 2 2 2 2" xfId="47723"/>
    <cellStyle name="Input 18 2 2 2 2 2 3" xfId="37119"/>
    <cellStyle name="Input 18 2 2 2 2 3" xfId="21424"/>
    <cellStyle name="Input 18 2 2 2 2 3 2" xfId="42611"/>
    <cellStyle name="Input 18 2 2 2 2 4" xfId="32027"/>
    <cellStyle name="Input 18 2 2 2 2_Table 2A-1_EFT (Annual)" xfId="15046"/>
    <cellStyle name="Input 18 2 2 2 3" xfId="11907"/>
    <cellStyle name="Input 18 2 2 2 3 2" xfId="23991"/>
    <cellStyle name="Input 18 2 2 2 3 2 2" xfId="45177"/>
    <cellStyle name="Input 18 2 2 2 3 3" xfId="34573"/>
    <cellStyle name="Input 18 2 2 2 4" xfId="18878"/>
    <cellStyle name="Input 18 2 2 2 4 2" xfId="40065"/>
    <cellStyle name="Input 18 2 2 2 5" xfId="29284"/>
    <cellStyle name="Input 18 2 2 2_Table 2A-1_EFT (Annual)" xfId="6850"/>
    <cellStyle name="Input 18 2 2 3" xfId="5101"/>
    <cellStyle name="Input 18 2 2 3 2" xfId="13361"/>
    <cellStyle name="Input 18 2 2 3 2 2" xfId="25367"/>
    <cellStyle name="Input 18 2 2 3 2 2 2" xfId="46553"/>
    <cellStyle name="Input 18 2 2 3 2 3" xfId="35949"/>
    <cellStyle name="Input 18 2 2 3 3" xfId="20254"/>
    <cellStyle name="Input 18 2 2 3 3 2" xfId="41441"/>
    <cellStyle name="Input 18 2 2 3 4" xfId="30758"/>
    <cellStyle name="Input 18 2 2 3_Table 2A-1_EFT (Annual)" xfId="15047"/>
    <cellStyle name="Input 18 2 2 4" xfId="10705"/>
    <cellStyle name="Input 18 2 2 4 2" xfId="22821"/>
    <cellStyle name="Input 18 2 2 4 2 2" xfId="44007"/>
    <cellStyle name="Input 18 2 2 4 3" xfId="33403"/>
    <cellStyle name="Input 18 2 2 5" xfId="17708"/>
    <cellStyle name="Input 18 2 2 5 2" xfId="38895"/>
    <cellStyle name="Input 18 2 2 6" xfId="28015"/>
    <cellStyle name="Input 18 2 2_Table 2A-1_EFT (Annual)" xfId="6849"/>
    <cellStyle name="Input 18 2 3" xfId="1066"/>
    <cellStyle name="Input 18 2 3 2" xfId="4627"/>
    <cellStyle name="Input 18 2 3 2 2" xfId="12887"/>
    <cellStyle name="Input 18 2 3 2 2 2" xfId="24893"/>
    <cellStyle name="Input 18 2 3 2 2 2 2" xfId="46079"/>
    <cellStyle name="Input 18 2 3 2 2 3" xfId="35475"/>
    <cellStyle name="Input 18 2 3 2 3" xfId="19780"/>
    <cellStyle name="Input 18 2 3 2 3 2" xfId="40967"/>
    <cellStyle name="Input 18 2 3 2 4" xfId="30284"/>
    <cellStyle name="Input 18 2 3 2_Table 2A-1_EFT (Annual)" xfId="15048"/>
    <cellStyle name="Input 18 2 3 3" xfId="10231"/>
    <cellStyle name="Input 18 2 3 3 2" xfId="22347"/>
    <cellStyle name="Input 18 2 3 3 2 2" xfId="43533"/>
    <cellStyle name="Input 18 2 3 3 3" xfId="32929"/>
    <cellStyle name="Input 18 2 3 4" xfId="17234"/>
    <cellStyle name="Input 18 2 3 4 2" xfId="38421"/>
    <cellStyle name="Input 18 2 3 5" xfId="27541"/>
    <cellStyle name="Input 18 2 3_Table 2A-1_EFT (Annual)" xfId="6851"/>
    <cellStyle name="Input 18 2 4" xfId="2279"/>
    <cellStyle name="Input 18 2 4 2" xfId="5840"/>
    <cellStyle name="Input 18 2 4 2 2" xfId="14055"/>
    <cellStyle name="Input 18 2 4 2 2 2" xfId="26043"/>
    <cellStyle name="Input 18 2 4 2 2 2 2" xfId="47229"/>
    <cellStyle name="Input 18 2 4 2 2 3" xfId="36625"/>
    <cellStyle name="Input 18 2 4 2 3" xfId="20930"/>
    <cellStyle name="Input 18 2 4 2 3 2" xfId="42117"/>
    <cellStyle name="Input 18 2 4 2 4" xfId="31497"/>
    <cellStyle name="Input 18 2 4 2_Table 2A-1_EFT (Annual)" xfId="15049"/>
    <cellStyle name="Input 18 2 4 3" xfId="11399"/>
    <cellStyle name="Input 18 2 4 3 2" xfId="23497"/>
    <cellStyle name="Input 18 2 4 3 2 2" xfId="44683"/>
    <cellStyle name="Input 18 2 4 3 3" xfId="34079"/>
    <cellStyle name="Input 18 2 4 4" xfId="18384"/>
    <cellStyle name="Input 18 2 4 4 2" xfId="39571"/>
    <cellStyle name="Input 18 2 4 5" xfId="28754"/>
    <cellStyle name="Input 18 2 4_Table 2A-1_EFT (Annual)" xfId="6852"/>
    <cellStyle name="Input 18 2 5" xfId="4133"/>
    <cellStyle name="Input 18 2 5 2" xfId="12457"/>
    <cellStyle name="Input 18 2 5 2 2" xfId="24479"/>
    <cellStyle name="Input 18 2 5 2 2 2" xfId="45665"/>
    <cellStyle name="Input 18 2 5 2 3" xfId="35061"/>
    <cellStyle name="Input 18 2 5 3" xfId="19366"/>
    <cellStyle name="Input 18 2 5 3 2" xfId="40553"/>
    <cellStyle name="Input 18 2 5 4" xfId="29821"/>
    <cellStyle name="Input 18 2 5_Table 2A-1_EFT (Annual)" xfId="15050"/>
    <cellStyle name="Input 18 2 6" xfId="9796"/>
    <cellStyle name="Input 18 2 6 2" xfId="21933"/>
    <cellStyle name="Input 18 2 6 2 2" xfId="43119"/>
    <cellStyle name="Input 18 2 6 3" xfId="32515"/>
    <cellStyle name="Input 18 2 7" xfId="16820"/>
    <cellStyle name="Input 18 2 7 2" xfId="38007"/>
    <cellStyle name="Input 18 2 8" xfId="27078"/>
    <cellStyle name="Input 18 2_Table 2A-1_EFT (Annual)" xfId="3016"/>
    <cellStyle name="Input 18 3" xfId="401"/>
    <cellStyle name="Input 18 3 2" xfId="1384"/>
    <cellStyle name="Input 18 3 2 2" xfId="2654"/>
    <cellStyle name="Input 18 3 2 2 2" xfId="6215"/>
    <cellStyle name="Input 18 3 2 2 2 2" xfId="14409"/>
    <cellStyle name="Input 18 3 2 2 2 2 2" xfId="26381"/>
    <cellStyle name="Input 18 3 2 2 2 2 2 2" xfId="47567"/>
    <cellStyle name="Input 18 3 2 2 2 2 3" xfId="36963"/>
    <cellStyle name="Input 18 3 2 2 2 3" xfId="21268"/>
    <cellStyle name="Input 18 3 2 2 2 3 2" xfId="42455"/>
    <cellStyle name="Input 18 3 2 2 2 4" xfId="31871"/>
    <cellStyle name="Input 18 3 2 2 2_Table 2A-1_EFT (Annual)" xfId="15051"/>
    <cellStyle name="Input 18 3 2 2 3" xfId="11751"/>
    <cellStyle name="Input 18 3 2 2 3 2" xfId="23835"/>
    <cellStyle name="Input 18 3 2 2 3 2 2" xfId="45021"/>
    <cellStyle name="Input 18 3 2 2 3 3" xfId="34417"/>
    <cellStyle name="Input 18 3 2 2 4" xfId="18722"/>
    <cellStyle name="Input 18 3 2 2 4 2" xfId="39909"/>
    <cellStyle name="Input 18 3 2 2 5" xfId="29128"/>
    <cellStyle name="Input 18 3 2 2_Table 2A-1_EFT (Annual)" xfId="6854"/>
    <cellStyle name="Input 18 3 2 3" xfId="4945"/>
    <cellStyle name="Input 18 3 2 3 2" xfId="13205"/>
    <cellStyle name="Input 18 3 2 3 2 2" xfId="25211"/>
    <cellStyle name="Input 18 3 2 3 2 2 2" xfId="46397"/>
    <cellStyle name="Input 18 3 2 3 2 3" xfId="35793"/>
    <cellStyle name="Input 18 3 2 3 3" xfId="20098"/>
    <cellStyle name="Input 18 3 2 3 3 2" xfId="41285"/>
    <cellStyle name="Input 18 3 2 3 4" xfId="30602"/>
    <cellStyle name="Input 18 3 2 3_Table 2A-1_EFT (Annual)" xfId="15052"/>
    <cellStyle name="Input 18 3 2 4" xfId="10549"/>
    <cellStyle name="Input 18 3 2 4 2" xfId="22665"/>
    <cellStyle name="Input 18 3 2 4 2 2" xfId="43851"/>
    <cellStyle name="Input 18 3 2 4 3" xfId="33247"/>
    <cellStyle name="Input 18 3 2 5" xfId="17552"/>
    <cellStyle name="Input 18 3 2 5 2" xfId="38739"/>
    <cellStyle name="Input 18 3 2 6" xfId="27859"/>
    <cellStyle name="Input 18 3 2_Table 2A-1_EFT (Annual)" xfId="6853"/>
    <cellStyle name="Input 18 3 3" xfId="934"/>
    <cellStyle name="Input 18 3 3 2" xfId="4495"/>
    <cellStyle name="Input 18 3 3 2 2" xfId="12757"/>
    <cellStyle name="Input 18 3 3 2 2 2" xfId="24767"/>
    <cellStyle name="Input 18 3 3 2 2 2 2" xfId="45953"/>
    <cellStyle name="Input 18 3 3 2 2 3" xfId="35349"/>
    <cellStyle name="Input 18 3 3 2 3" xfId="19654"/>
    <cellStyle name="Input 18 3 3 2 3 2" xfId="40841"/>
    <cellStyle name="Input 18 3 3 2 4" xfId="30152"/>
    <cellStyle name="Input 18 3 3 2_Table 2A-1_EFT (Annual)" xfId="15053"/>
    <cellStyle name="Input 18 3 3 3" xfId="10104"/>
    <cellStyle name="Input 18 3 3 3 2" xfId="22221"/>
    <cellStyle name="Input 18 3 3 3 2 2" xfId="43407"/>
    <cellStyle name="Input 18 3 3 3 3" xfId="32803"/>
    <cellStyle name="Input 18 3 3 4" xfId="17108"/>
    <cellStyle name="Input 18 3 3 4 2" xfId="38295"/>
    <cellStyle name="Input 18 3 3 5" xfId="27409"/>
    <cellStyle name="Input 18 3 3_Table 2A-1_EFT (Annual)" xfId="6855"/>
    <cellStyle name="Input 18 3 4" xfId="2123"/>
    <cellStyle name="Input 18 3 4 2" xfId="5684"/>
    <cellStyle name="Input 18 3 4 2 2" xfId="13899"/>
    <cellStyle name="Input 18 3 4 2 2 2" xfId="25887"/>
    <cellStyle name="Input 18 3 4 2 2 2 2" xfId="47073"/>
    <cellStyle name="Input 18 3 4 2 2 3" xfId="36469"/>
    <cellStyle name="Input 18 3 4 2 3" xfId="20774"/>
    <cellStyle name="Input 18 3 4 2 3 2" xfId="41961"/>
    <cellStyle name="Input 18 3 4 2 4" xfId="31341"/>
    <cellStyle name="Input 18 3 4 2_Table 2A-1_EFT (Annual)" xfId="15054"/>
    <cellStyle name="Input 18 3 4 3" xfId="11243"/>
    <cellStyle name="Input 18 3 4 3 2" xfId="23341"/>
    <cellStyle name="Input 18 3 4 3 2 2" xfId="44527"/>
    <cellStyle name="Input 18 3 4 3 3" xfId="33923"/>
    <cellStyle name="Input 18 3 4 4" xfId="18228"/>
    <cellStyle name="Input 18 3 4 4 2" xfId="39415"/>
    <cellStyle name="Input 18 3 4 5" xfId="28598"/>
    <cellStyle name="Input 18 3 4_Table 2A-1_EFT (Annual)" xfId="6856"/>
    <cellStyle name="Input 18 3 5" xfId="3971"/>
    <cellStyle name="Input 18 3 5 2" xfId="12299"/>
    <cellStyle name="Input 18 3 5 2 2" xfId="24323"/>
    <cellStyle name="Input 18 3 5 2 2 2" xfId="45509"/>
    <cellStyle name="Input 18 3 5 2 3" xfId="34905"/>
    <cellStyle name="Input 18 3 5 3" xfId="19210"/>
    <cellStyle name="Input 18 3 5 3 2" xfId="40397"/>
    <cellStyle name="Input 18 3 5 4" xfId="29659"/>
    <cellStyle name="Input 18 3 5_Table 2A-1_EFT (Annual)" xfId="15055"/>
    <cellStyle name="Input 18 3 6" xfId="9636"/>
    <cellStyle name="Input 18 3 6 2" xfId="21777"/>
    <cellStyle name="Input 18 3 6 2 2" xfId="42963"/>
    <cellStyle name="Input 18 3 6 3" xfId="32359"/>
    <cellStyle name="Input 18 3 7" xfId="16664"/>
    <cellStyle name="Input 18 3 7 2" xfId="37851"/>
    <cellStyle name="Input 18 3 8" xfId="26916"/>
    <cellStyle name="Input 18 3_Table 2A-1_EFT (Annual)" xfId="3017"/>
    <cellStyle name="Input 18 4" xfId="1218"/>
    <cellStyle name="Input 18 4 2" xfId="2488"/>
    <cellStyle name="Input 18 4 2 2" xfId="6049"/>
    <cellStyle name="Input 18 4 2 2 2" xfId="14243"/>
    <cellStyle name="Input 18 4 2 2 2 2" xfId="26215"/>
    <cellStyle name="Input 18 4 2 2 2 2 2" xfId="47401"/>
    <cellStyle name="Input 18 4 2 2 2 3" xfId="36797"/>
    <cellStyle name="Input 18 4 2 2 3" xfId="21102"/>
    <cellStyle name="Input 18 4 2 2 3 2" xfId="42289"/>
    <cellStyle name="Input 18 4 2 2 4" xfId="31705"/>
    <cellStyle name="Input 18 4 2 2_Table 2A-1_EFT (Annual)" xfId="15056"/>
    <cellStyle name="Input 18 4 2 3" xfId="11585"/>
    <cellStyle name="Input 18 4 2 3 2" xfId="23669"/>
    <cellStyle name="Input 18 4 2 3 2 2" xfId="44855"/>
    <cellStyle name="Input 18 4 2 3 3" xfId="34251"/>
    <cellStyle name="Input 18 4 2 4" xfId="18556"/>
    <cellStyle name="Input 18 4 2 4 2" xfId="39743"/>
    <cellStyle name="Input 18 4 2 5" xfId="28962"/>
    <cellStyle name="Input 18 4 2_Table 2A-1_EFT (Annual)" xfId="6858"/>
    <cellStyle name="Input 18 4 3" xfId="4779"/>
    <cellStyle name="Input 18 4 3 2" xfId="13039"/>
    <cellStyle name="Input 18 4 3 2 2" xfId="25045"/>
    <cellStyle name="Input 18 4 3 2 2 2" xfId="46231"/>
    <cellStyle name="Input 18 4 3 2 3" xfId="35627"/>
    <cellStyle name="Input 18 4 3 3" xfId="19932"/>
    <cellStyle name="Input 18 4 3 3 2" xfId="41119"/>
    <cellStyle name="Input 18 4 3 4" xfId="30436"/>
    <cellStyle name="Input 18 4 3_Table 2A-1_EFT (Annual)" xfId="15057"/>
    <cellStyle name="Input 18 4 4" xfId="10383"/>
    <cellStyle name="Input 18 4 4 2" xfId="22499"/>
    <cellStyle name="Input 18 4 4 2 2" xfId="43685"/>
    <cellStyle name="Input 18 4 4 3" xfId="33081"/>
    <cellStyle name="Input 18 4 5" xfId="17386"/>
    <cellStyle name="Input 18 4 5 2" xfId="38573"/>
    <cellStyle name="Input 18 4 6" xfId="27693"/>
    <cellStyle name="Input 18 4_Table 2A-1_EFT (Annual)" xfId="6857"/>
    <cellStyle name="Input 18 5" xfId="775"/>
    <cellStyle name="Input 18 5 2" xfId="4336"/>
    <cellStyle name="Input 18 5 2 2" xfId="12616"/>
    <cellStyle name="Input 18 5 2 2 2" xfId="24633"/>
    <cellStyle name="Input 18 5 2 2 2 2" xfId="45819"/>
    <cellStyle name="Input 18 5 2 2 3" xfId="35215"/>
    <cellStyle name="Input 18 5 2 3" xfId="19520"/>
    <cellStyle name="Input 18 5 2 3 2" xfId="40707"/>
    <cellStyle name="Input 18 5 2 4" xfId="29993"/>
    <cellStyle name="Input 18 5 2_Table 2A-1_EFT (Annual)" xfId="15058"/>
    <cellStyle name="Input 18 5 3" xfId="9964"/>
    <cellStyle name="Input 18 5 3 2" xfId="22087"/>
    <cellStyle name="Input 18 5 3 2 2" xfId="43273"/>
    <cellStyle name="Input 18 5 3 3" xfId="32669"/>
    <cellStyle name="Input 18 5 4" xfId="16974"/>
    <cellStyle name="Input 18 5 4 2" xfId="38161"/>
    <cellStyle name="Input 18 5 5" xfId="27250"/>
    <cellStyle name="Input 18 5_Table 2A-1_EFT (Annual)" xfId="6859"/>
    <cellStyle name="Input 18 6" xfId="1957"/>
    <cellStyle name="Input 18 6 2" xfId="5518"/>
    <cellStyle name="Input 18 6 2 2" xfId="13733"/>
    <cellStyle name="Input 18 6 2 2 2" xfId="25721"/>
    <cellStyle name="Input 18 6 2 2 2 2" xfId="46907"/>
    <cellStyle name="Input 18 6 2 2 3" xfId="36303"/>
    <cellStyle name="Input 18 6 2 3" xfId="20608"/>
    <cellStyle name="Input 18 6 2 3 2" xfId="41795"/>
    <cellStyle name="Input 18 6 2 4" xfId="31175"/>
    <cellStyle name="Input 18 6 2_Table 2A-1_EFT (Annual)" xfId="15059"/>
    <cellStyle name="Input 18 6 3" xfId="11077"/>
    <cellStyle name="Input 18 6 3 2" xfId="23175"/>
    <cellStyle name="Input 18 6 3 2 2" xfId="44361"/>
    <cellStyle name="Input 18 6 3 3" xfId="33757"/>
    <cellStyle name="Input 18 6 4" xfId="18062"/>
    <cellStyle name="Input 18 6 4 2" xfId="39249"/>
    <cellStyle name="Input 18 6 5" xfId="28432"/>
    <cellStyle name="Input 18 6_Table 2A-1_EFT (Annual)" xfId="6860"/>
    <cellStyle name="Input 18 7" xfId="3759"/>
    <cellStyle name="Input 18 7 2" xfId="12127"/>
    <cellStyle name="Input 18 7 2 2" xfId="24157"/>
    <cellStyle name="Input 18 7 2 2 2" xfId="45343"/>
    <cellStyle name="Input 18 7 2 3" xfId="34739"/>
    <cellStyle name="Input 18 7 3" xfId="19044"/>
    <cellStyle name="Input 18 7 3 2" xfId="40231"/>
    <cellStyle name="Input 18 7 4" xfId="29468"/>
    <cellStyle name="Input 18 7_Table 2A-1_EFT (Annual)" xfId="15060"/>
    <cellStyle name="Input 18 8" xfId="9446"/>
    <cellStyle name="Input 18 8 2" xfId="21611"/>
    <cellStyle name="Input 18 8 2 2" xfId="42797"/>
    <cellStyle name="Input 18 8 3" xfId="32193"/>
    <cellStyle name="Input 18 9" xfId="16498"/>
    <cellStyle name="Input 18 9 2" xfId="37685"/>
    <cellStyle name="Input 18_Table 2A-1_EFT (Annual)" xfId="3015"/>
    <cellStyle name="Input 19" xfId="167"/>
    <cellStyle name="Input 19 10" xfId="26722"/>
    <cellStyle name="Input 19 2" xfId="560"/>
    <cellStyle name="Input 19 2 2" xfId="1537"/>
    <cellStyle name="Input 19 2 2 2" xfId="2807"/>
    <cellStyle name="Input 19 2 2 2 2" xfId="6368"/>
    <cellStyle name="Input 19 2 2 2 2 2" xfId="14562"/>
    <cellStyle name="Input 19 2 2 2 2 2 2" xfId="26534"/>
    <cellStyle name="Input 19 2 2 2 2 2 2 2" xfId="47720"/>
    <cellStyle name="Input 19 2 2 2 2 2 3" xfId="37116"/>
    <cellStyle name="Input 19 2 2 2 2 3" xfId="21421"/>
    <cellStyle name="Input 19 2 2 2 2 3 2" xfId="42608"/>
    <cellStyle name="Input 19 2 2 2 2 4" xfId="32024"/>
    <cellStyle name="Input 19 2 2 2 2_Table 2A-1_EFT (Annual)" xfId="15061"/>
    <cellStyle name="Input 19 2 2 2 3" xfId="11904"/>
    <cellStyle name="Input 19 2 2 2 3 2" xfId="23988"/>
    <cellStyle name="Input 19 2 2 2 3 2 2" xfId="45174"/>
    <cellStyle name="Input 19 2 2 2 3 3" xfId="34570"/>
    <cellStyle name="Input 19 2 2 2 4" xfId="18875"/>
    <cellStyle name="Input 19 2 2 2 4 2" xfId="40062"/>
    <cellStyle name="Input 19 2 2 2 5" xfId="29281"/>
    <cellStyle name="Input 19 2 2 2_Table 2A-1_EFT (Annual)" xfId="6862"/>
    <cellStyle name="Input 19 2 2 3" xfId="5098"/>
    <cellStyle name="Input 19 2 2 3 2" xfId="13358"/>
    <cellStyle name="Input 19 2 2 3 2 2" xfId="25364"/>
    <cellStyle name="Input 19 2 2 3 2 2 2" xfId="46550"/>
    <cellStyle name="Input 19 2 2 3 2 3" xfId="35946"/>
    <cellStyle name="Input 19 2 2 3 3" xfId="20251"/>
    <cellStyle name="Input 19 2 2 3 3 2" xfId="41438"/>
    <cellStyle name="Input 19 2 2 3 4" xfId="30755"/>
    <cellStyle name="Input 19 2 2 3_Table 2A-1_EFT (Annual)" xfId="15062"/>
    <cellStyle name="Input 19 2 2 4" xfId="10702"/>
    <cellStyle name="Input 19 2 2 4 2" xfId="22818"/>
    <cellStyle name="Input 19 2 2 4 2 2" xfId="44004"/>
    <cellStyle name="Input 19 2 2 4 3" xfId="33400"/>
    <cellStyle name="Input 19 2 2 5" xfId="17705"/>
    <cellStyle name="Input 19 2 2 5 2" xfId="38892"/>
    <cellStyle name="Input 19 2 2 6" xfId="28012"/>
    <cellStyle name="Input 19 2 2_Table 2A-1_EFT (Annual)" xfId="6861"/>
    <cellStyle name="Input 19 2 3" xfId="1063"/>
    <cellStyle name="Input 19 2 3 2" xfId="4624"/>
    <cellStyle name="Input 19 2 3 2 2" xfId="12884"/>
    <cellStyle name="Input 19 2 3 2 2 2" xfId="24890"/>
    <cellStyle name="Input 19 2 3 2 2 2 2" xfId="46076"/>
    <cellStyle name="Input 19 2 3 2 2 3" xfId="35472"/>
    <cellStyle name="Input 19 2 3 2 3" xfId="19777"/>
    <cellStyle name="Input 19 2 3 2 3 2" xfId="40964"/>
    <cellStyle name="Input 19 2 3 2 4" xfId="30281"/>
    <cellStyle name="Input 19 2 3 2_Table 2A-1_EFT (Annual)" xfId="15063"/>
    <cellStyle name="Input 19 2 3 3" xfId="10228"/>
    <cellStyle name="Input 19 2 3 3 2" xfId="22344"/>
    <cellStyle name="Input 19 2 3 3 2 2" xfId="43530"/>
    <cellStyle name="Input 19 2 3 3 3" xfId="32926"/>
    <cellStyle name="Input 19 2 3 4" xfId="17231"/>
    <cellStyle name="Input 19 2 3 4 2" xfId="38418"/>
    <cellStyle name="Input 19 2 3 5" xfId="27538"/>
    <cellStyle name="Input 19 2 3_Table 2A-1_EFT (Annual)" xfId="6863"/>
    <cellStyle name="Input 19 2 4" xfId="2276"/>
    <cellStyle name="Input 19 2 4 2" xfId="5837"/>
    <cellStyle name="Input 19 2 4 2 2" xfId="14052"/>
    <cellStyle name="Input 19 2 4 2 2 2" xfId="26040"/>
    <cellStyle name="Input 19 2 4 2 2 2 2" xfId="47226"/>
    <cellStyle name="Input 19 2 4 2 2 3" xfId="36622"/>
    <cellStyle name="Input 19 2 4 2 3" xfId="20927"/>
    <cellStyle name="Input 19 2 4 2 3 2" xfId="42114"/>
    <cellStyle name="Input 19 2 4 2 4" xfId="31494"/>
    <cellStyle name="Input 19 2 4 2_Table 2A-1_EFT (Annual)" xfId="15064"/>
    <cellStyle name="Input 19 2 4 3" xfId="11396"/>
    <cellStyle name="Input 19 2 4 3 2" xfId="23494"/>
    <cellStyle name="Input 19 2 4 3 2 2" xfId="44680"/>
    <cellStyle name="Input 19 2 4 3 3" xfId="34076"/>
    <cellStyle name="Input 19 2 4 4" xfId="18381"/>
    <cellStyle name="Input 19 2 4 4 2" xfId="39568"/>
    <cellStyle name="Input 19 2 4 5" xfId="28751"/>
    <cellStyle name="Input 19 2 4_Table 2A-1_EFT (Annual)" xfId="6864"/>
    <cellStyle name="Input 19 2 5" xfId="4130"/>
    <cellStyle name="Input 19 2 5 2" xfId="12454"/>
    <cellStyle name="Input 19 2 5 2 2" xfId="24476"/>
    <cellStyle name="Input 19 2 5 2 2 2" xfId="45662"/>
    <cellStyle name="Input 19 2 5 2 3" xfId="35058"/>
    <cellStyle name="Input 19 2 5 3" xfId="19363"/>
    <cellStyle name="Input 19 2 5 3 2" xfId="40550"/>
    <cellStyle name="Input 19 2 5 4" xfId="29818"/>
    <cellStyle name="Input 19 2 5_Table 2A-1_EFT (Annual)" xfId="15065"/>
    <cellStyle name="Input 19 2 6" xfId="9793"/>
    <cellStyle name="Input 19 2 6 2" xfId="21930"/>
    <cellStyle name="Input 19 2 6 2 2" xfId="43116"/>
    <cellStyle name="Input 19 2 6 3" xfId="32512"/>
    <cellStyle name="Input 19 2 7" xfId="16817"/>
    <cellStyle name="Input 19 2 7 2" xfId="38004"/>
    <cellStyle name="Input 19 2 8" xfId="27075"/>
    <cellStyle name="Input 19 2_Table 2A-1_EFT (Annual)" xfId="3019"/>
    <cellStyle name="Input 19 3" xfId="398"/>
    <cellStyle name="Input 19 3 2" xfId="1381"/>
    <cellStyle name="Input 19 3 2 2" xfId="2651"/>
    <cellStyle name="Input 19 3 2 2 2" xfId="6212"/>
    <cellStyle name="Input 19 3 2 2 2 2" xfId="14406"/>
    <cellStyle name="Input 19 3 2 2 2 2 2" xfId="26378"/>
    <cellStyle name="Input 19 3 2 2 2 2 2 2" xfId="47564"/>
    <cellStyle name="Input 19 3 2 2 2 2 3" xfId="36960"/>
    <cellStyle name="Input 19 3 2 2 2 3" xfId="21265"/>
    <cellStyle name="Input 19 3 2 2 2 3 2" xfId="42452"/>
    <cellStyle name="Input 19 3 2 2 2 4" xfId="31868"/>
    <cellStyle name="Input 19 3 2 2 2_Table 2A-1_EFT (Annual)" xfId="15066"/>
    <cellStyle name="Input 19 3 2 2 3" xfId="11748"/>
    <cellStyle name="Input 19 3 2 2 3 2" xfId="23832"/>
    <cellStyle name="Input 19 3 2 2 3 2 2" xfId="45018"/>
    <cellStyle name="Input 19 3 2 2 3 3" xfId="34414"/>
    <cellStyle name="Input 19 3 2 2 4" xfId="18719"/>
    <cellStyle name="Input 19 3 2 2 4 2" xfId="39906"/>
    <cellStyle name="Input 19 3 2 2 5" xfId="29125"/>
    <cellStyle name="Input 19 3 2 2_Table 2A-1_EFT (Annual)" xfId="6866"/>
    <cellStyle name="Input 19 3 2 3" xfId="4942"/>
    <cellStyle name="Input 19 3 2 3 2" xfId="13202"/>
    <cellStyle name="Input 19 3 2 3 2 2" xfId="25208"/>
    <cellStyle name="Input 19 3 2 3 2 2 2" xfId="46394"/>
    <cellStyle name="Input 19 3 2 3 2 3" xfId="35790"/>
    <cellStyle name="Input 19 3 2 3 3" xfId="20095"/>
    <cellStyle name="Input 19 3 2 3 3 2" xfId="41282"/>
    <cellStyle name="Input 19 3 2 3 4" xfId="30599"/>
    <cellStyle name="Input 19 3 2 3_Table 2A-1_EFT (Annual)" xfId="15067"/>
    <cellStyle name="Input 19 3 2 4" xfId="10546"/>
    <cellStyle name="Input 19 3 2 4 2" xfId="22662"/>
    <cellStyle name="Input 19 3 2 4 2 2" xfId="43848"/>
    <cellStyle name="Input 19 3 2 4 3" xfId="33244"/>
    <cellStyle name="Input 19 3 2 5" xfId="17549"/>
    <cellStyle name="Input 19 3 2 5 2" xfId="38736"/>
    <cellStyle name="Input 19 3 2 6" xfId="27856"/>
    <cellStyle name="Input 19 3 2_Table 2A-1_EFT (Annual)" xfId="6865"/>
    <cellStyle name="Input 19 3 3" xfId="931"/>
    <cellStyle name="Input 19 3 3 2" xfId="4492"/>
    <cellStyle name="Input 19 3 3 2 2" xfId="12754"/>
    <cellStyle name="Input 19 3 3 2 2 2" xfId="24764"/>
    <cellStyle name="Input 19 3 3 2 2 2 2" xfId="45950"/>
    <cellStyle name="Input 19 3 3 2 2 3" xfId="35346"/>
    <cellStyle name="Input 19 3 3 2 3" xfId="19651"/>
    <cellStyle name="Input 19 3 3 2 3 2" xfId="40838"/>
    <cellStyle name="Input 19 3 3 2 4" xfId="30149"/>
    <cellStyle name="Input 19 3 3 2_Table 2A-1_EFT (Annual)" xfId="15068"/>
    <cellStyle name="Input 19 3 3 3" xfId="10101"/>
    <cellStyle name="Input 19 3 3 3 2" xfId="22218"/>
    <cellStyle name="Input 19 3 3 3 2 2" xfId="43404"/>
    <cellStyle name="Input 19 3 3 3 3" xfId="32800"/>
    <cellStyle name="Input 19 3 3 4" xfId="17105"/>
    <cellStyle name="Input 19 3 3 4 2" xfId="38292"/>
    <cellStyle name="Input 19 3 3 5" xfId="27406"/>
    <cellStyle name="Input 19 3 3_Table 2A-1_EFT (Annual)" xfId="6867"/>
    <cellStyle name="Input 19 3 4" xfId="2120"/>
    <cellStyle name="Input 19 3 4 2" xfId="5681"/>
    <cellStyle name="Input 19 3 4 2 2" xfId="13896"/>
    <cellStyle name="Input 19 3 4 2 2 2" xfId="25884"/>
    <cellStyle name="Input 19 3 4 2 2 2 2" xfId="47070"/>
    <cellStyle name="Input 19 3 4 2 2 3" xfId="36466"/>
    <cellStyle name="Input 19 3 4 2 3" xfId="20771"/>
    <cellStyle name="Input 19 3 4 2 3 2" xfId="41958"/>
    <cellStyle name="Input 19 3 4 2 4" xfId="31338"/>
    <cellStyle name="Input 19 3 4 2_Table 2A-1_EFT (Annual)" xfId="15069"/>
    <cellStyle name="Input 19 3 4 3" xfId="11240"/>
    <cellStyle name="Input 19 3 4 3 2" xfId="23338"/>
    <cellStyle name="Input 19 3 4 3 2 2" xfId="44524"/>
    <cellStyle name="Input 19 3 4 3 3" xfId="33920"/>
    <cellStyle name="Input 19 3 4 4" xfId="18225"/>
    <cellStyle name="Input 19 3 4 4 2" xfId="39412"/>
    <cellStyle name="Input 19 3 4 5" xfId="28595"/>
    <cellStyle name="Input 19 3 4_Table 2A-1_EFT (Annual)" xfId="6868"/>
    <cellStyle name="Input 19 3 5" xfId="3968"/>
    <cellStyle name="Input 19 3 5 2" xfId="12296"/>
    <cellStyle name="Input 19 3 5 2 2" xfId="24320"/>
    <cellStyle name="Input 19 3 5 2 2 2" xfId="45506"/>
    <cellStyle name="Input 19 3 5 2 3" xfId="34902"/>
    <cellStyle name="Input 19 3 5 3" xfId="19207"/>
    <cellStyle name="Input 19 3 5 3 2" xfId="40394"/>
    <cellStyle name="Input 19 3 5 4" xfId="29656"/>
    <cellStyle name="Input 19 3 5_Table 2A-1_EFT (Annual)" xfId="15070"/>
    <cellStyle name="Input 19 3 6" xfId="9633"/>
    <cellStyle name="Input 19 3 6 2" xfId="21774"/>
    <cellStyle name="Input 19 3 6 2 2" xfId="42960"/>
    <cellStyle name="Input 19 3 6 3" xfId="32356"/>
    <cellStyle name="Input 19 3 7" xfId="16661"/>
    <cellStyle name="Input 19 3 7 2" xfId="37848"/>
    <cellStyle name="Input 19 3 8" xfId="26913"/>
    <cellStyle name="Input 19 3_Table 2A-1_EFT (Annual)" xfId="3020"/>
    <cellStyle name="Input 19 4" xfId="1215"/>
    <cellStyle name="Input 19 4 2" xfId="2485"/>
    <cellStyle name="Input 19 4 2 2" xfId="6046"/>
    <cellStyle name="Input 19 4 2 2 2" xfId="14240"/>
    <cellStyle name="Input 19 4 2 2 2 2" xfId="26212"/>
    <cellStyle name="Input 19 4 2 2 2 2 2" xfId="47398"/>
    <cellStyle name="Input 19 4 2 2 2 3" xfId="36794"/>
    <cellStyle name="Input 19 4 2 2 3" xfId="21099"/>
    <cellStyle name="Input 19 4 2 2 3 2" xfId="42286"/>
    <cellStyle name="Input 19 4 2 2 4" xfId="31702"/>
    <cellStyle name="Input 19 4 2 2_Table 2A-1_EFT (Annual)" xfId="15071"/>
    <cellStyle name="Input 19 4 2 3" xfId="11582"/>
    <cellStyle name="Input 19 4 2 3 2" xfId="23666"/>
    <cellStyle name="Input 19 4 2 3 2 2" xfId="44852"/>
    <cellStyle name="Input 19 4 2 3 3" xfId="34248"/>
    <cellStyle name="Input 19 4 2 4" xfId="18553"/>
    <cellStyle name="Input 19 4 2 4 2" xfId="39740"/>
    <cellStyle name="Input 19 4 2 5" xfId="28959"/>
    <cellStyle name="Input 19 4 2_Table 2A-1_EFT (Annual)" xfId="6870"/>
    <cellStyle name="Input 19 4 3" xfId="4776"/>
    <cellStyle name="Input 19 4 3 2" xfId="13036"/>
    <cellStyle name="Input 19 4 3 2 2" xfId="25042"/>
    <cellStyle name="Input 19 4 3 2 2 2" xfId="46228"/>
    <cellStyle name="Input 19 4 3 2 3" xfId="35624"/>
    <cellStyle name="Input 19 4 3 3" xfId="19929"/>
    <cellStyle name="Input 19 4 3 3 2" xfId="41116"/>
    <cellStyle name="Input 19 4 3 4" xfId="30433"/>
    <cellStyle name="Input 19 4 3_Table 2A-1_EFT (Annual)" xfId="15072"/>
    <cellStyle name="Input 19 4 4" xfId="10380"/>
    <cellStyle name="Input 19 4 4 2" xfId="22496"/>
    <cellStyle name="Input 19 4 4 2 2" xfId="43682"/>
    <cellStyle name="Input 19 4 4 3" xfId="33078"/>
    <cellStyle name="Input 19 4 5" xfId="17383"/>
    <cellStyle name="Input 19 4 5 2" xfId="38570"/>
    <cellStyle name="Input 19 4 6" xfId="27690"/>
    <cellStyle name="Input 19 4_Table 2A-1_EFT (Annual)" xfId="6869"/>
    <cellStyle name="Input 19 5" xfId="772"/>
    <cellStyle name="Input 19 5 2" xfId="4333"/>
    <cellStyle name="Input 19 5 2 2" xfId="12613"/>
    <cellStyle name="Input 19 5 2 2 2" xfId="24630"/>
    <cellStyle name="Input 19 5 2 2 2 2" xfId="45816"/>
    <cellStyle name="Input 19 5 2 2 3" xfId="35212"/>
    <cellStyle name="Input 19 5 2 3" xfId="19517"/>
    <cellStyle name="Input 19 5 2 3 2" xfId="40704"/>
    <cellStyle name="Input 19 5 2 4" xfId="29990"/>
    <cellStyle name="Input 19 5 2_Table 2A-1_EFT (Annual)" xfId="15073"/>
    <cellStyle name="Input 19 5 3" xfId="9961"/>
    <cellStyle name="Input 19 5 3 2" xfId="22084"/>
    <cellStyle name="Input 19 5 3 2 2" xfId="43270"/>
    <cellStyle name="Input 19 5 3 3" xfId="32666"/>
    <cellStyle name="Input 19 5 4" xfId="16971"/>
    <cellStyle name="Input 19 5 4 2" xfId="38158"/>
    <cellStyle name="Input 19 5 5" xfId="27247"/>
    <cellStyle name="Input 19 5_Table 2A-1_EFT (Annual)" xfId="6871"/>
    <cellStyle name="Input 19 6" xfId="1954"/>
    <cellStyle name="Input 19 6 2" xfId="5515"/>
    <cellStyle name="Input 19 6 2 2" xfId="13730"/>
    <cellStyle name="Input 19 6 2 2 2" xfId="25718"/>
    <cellStyle name="Input 19 6 2 2 2 2" xfId="46904"/>
    <cellStyle name="Input 19 6 2 2 3" xfId="36300"/>
    <cellStyle name="Input 19 6 2 3" xfId="20605"/>
    <cellStyle name="Input 19 6 2 3 2" xfId="41792"/>
    <cellStyle name="Input 19 6 2 4" xfId="31172"/>
    <cellStyle name="Input 19 6 2_Table 2A-1_EFT (Annual)" xfId="15074"/>
    <cellStyle name="Input 19 6 3" xfId="11074"/>
    <cellStyle name="Input 19 6 3 2" xfId="23172"/>
    <cellStyle name="Input 19 6 3 2 2" xfId="44358"/>
    <cellStyle name="Input 19 6 3 3" xfId="33754"/>
    <cellStyle name="Input 19 6 4" xfId="18059"/>
    <cellStyle name="Input 19 6 4 2" xfId="39246"/>
    <cellStyle name="Input 19 6 5" xfId="28429"/>
    <cellStyle name="Input 19 6_Table 2A-1_EFT (Annual)" xfId="6872"/>
    <cellStyle name="Input 19 7" xfId="3756"/>
    <cellStyle name="Input 19 7 2" xfId="12124"/>
    <cellStyle name="Input 19 7 2 2" xfId="24154"/>
    <cellStyle name="Input 19 7 2 2 2" xfId="45340"/>
    <cellStyle name="Input 19 7 2 3" xfId="34736"/>
    <cellStyle name="Input 19 7 3" xfId="19041"/>
    <cellStyle name="Input 19 7 3 2" xfId="40228"/>
    <cellStyle name="Input 19 7 4" xfId="29465"/>
    <cellStyle name="Input 19 7_Table 2A-1_EFT (Annual)" xfId="15075"/>
    <cellStyle name="Input 19 8" xfId="9443"/>
    <cellStyle name="Input 19 8 2" xfId="21608"/>
    <cellStyle name="Input 19 8 2 2" xfId="42794"/>
    <cellStyle name="Input 19 8 3" xfId="32190"/>
    <cellStyle name="Input 19 9" xfId="16495"/>
    <cellStyle name="Input 19 9 2" xfId="37682"/>
    <cellStyle name="Input 19_Table 2A-1_EFT (Annual)" xfId="3018"/>
    <cellStyle name="Input 2" xfId="99"/>
    <cellStyle name="Input 2 10" xfId="21516"/>
    <cellStyle name="Input 2 10 2" xfId="42703"/>
    <cellStyle name="Input 2 11" xfId="26654"/>
    <cellStyle name="Input 2 2" xfId="497"/>
    <cellStyle name="Input 2 2 2" xfId="1474"/>
    <cellStyle name="Input 2 2 2 2" xfId="2744"/>
    <cellStyle name="Input 2 2 2 2 2" xfId="6305"/>
    <cellStyle name="Input 2 2 2 2 2 2" xfId="14499"/>
    <cellStyle name="Input 2 2 2 2 2 2 2" xfId="26471"/>
    <cellStyle name="Input 2 2 2 2 2 2 2 2" xfId="47657"/>
    <cellStyle name="Input 2 2 2 2 2 2 3" xfId="37053"/>
    <cellStyle name="Input 2 2 2 2 2 3" xfId="21358"/>
    <cellStyle name="Input 2 2 2 2 2 3 2" xfId="42545"/>
    <cellStyle name="Input 2 2 2 2 2 4" xfId="31961"/>
    <cellStyle name="Input 2 2 2 2 2_Table 2A-1_EFT (Annual)" xfId="15076"/>
    <cellStyle name="Input 2 2 2 2 3" xfId="11841"/>
    <cellStyle name="Input 2 2 2 2 3 2" xfId="23925"/>
    <cellStyle name="Input 2 2 2 2 3 2 2" xfId="45111"/>
    <cellStyle name="Input 2 2 2 2 3 3" xfId="34507"/>
    <cellStyle name="Input 2 2 2 2 4" xfId="18812"/>
    <cellStyle name="Input 2 2 2 2 4 2" xfId="39999"/>
    <cellStyle name="Input 2 2 2 2 5" xfId="29218"/>
    <cellStyle name="Input 2 2 2 2_Table 2A-1_EFT (Annual)" xfId="6874"/>
    <cellStyle name="Input 2 2 2 3" xfId="5035"/>
    <cellStyle name="Input 2 2 2 3 2" xfId="13295"/>
    <cellStyle name="Input 2 2 2 3 2 2" xfId="25301"/>
    <cellStyle name="Input 2 2 2 3 2 2 2" xfId="46487"/>
    <cellStyle name="Input 2 2 2 3 2 3" xfId="35883"/>
    <cellStyle name="Input 2 2 2 3 3" xfId="20188"/>
    <cellStyle name="Input 2 2 2 3 3 2" xfId="41375"/>
    <cellStyle name="Input 2 2 2 3 4" xfId="30692"/>
    <cellStyle name="Input 2 2 2 3_Table 2A-1_EFT (Annual)" xfId="15077"/>
    <cellStyle name="Input 2 2 2 4" xfId="10639"/>
    <cellStyle name="Input 2 2 2 4 2" xfId="22755"/>
    <cellStyle name="Input 2 2 2 4 2 2" xfId="43941"/>
    <cellStyle name="Input 2 2 2 4 3" xfId="33337"/>
    <cellStyle name="Input 2 2 2 5" xfId="17642"/>
    <cellStyle name="Input 2 2 2 5 2" xfId="38829"/>
    <cellStyle name="Input 2 2 2 6" xfId="27949"/>
    <cellStyle name="Input 2 2 2_Table 2A-1_EFT (Annual)" xfId="6873"/>
    <cellStyle name="Input 2 2 3" xfId="1012"/>
    <cellStyle name="Input 2 2 3 2" xfId="4573"/>
    <cellStyle name="Input 2 2 3 2 2" xfId="12833"/>
    <cellStyle name="Input 2 2 3 2 2 2" xfId="24839"/>
    <cellStyle name="Input 2 2 3 2 2 2 2" xfId="46025"/>
    <cellStyle name="Input 2 2 3 2 2 3" xfId="35421"/>
    <cellStyle name="Input 2 2 3 2 3" xfId="19726"/>
    <cellStyle name="Input 2 2 3 2 3 2" xfId="40913"/>
    <cellStyle name="Input 2 2 3 2 4" xfId="30230"/>
    <cellStyle name="Input 2 2 3 2_Table 2A-1_EFT (Annual)" xfId="15078"/>
    <cellStyle name="Input 2 2 3 3" xfId="10177"/>
    <cellStyle name="Input 2 2 3 3 2" xfId="22293"/>
    <cellStyle name="Input 2 2 3 3 2 2" xfId="43479"/>
    <cellStyle name="Input 2 2 3 3 3" xfId="32875"/>
    <cellStyle name="Input 2 2 3 4" xfId="17180"/>
    <cellStyle name="Input 2 2 3 4 2" xfId="38367"/>
    <cellStyle name="Input 2 2 3 5" xfId="27487"/>
    <cellStyle name="Input 2 2 3_Table 2A-1_EFT (Annual)" xfId="6875"/>
    <cellStyle name="Input 2 2 4" xfId="2213"/>
    <cellStyle name="Input 2 2 4 2" xfId="5774"/>
    <cellStyle name="Input 2 2 4 2 2" xfId="13989"/>
    <cellStyle name="Input 2 2 4 2 2 2" xfId="25977"/>
    <cellStyle name="Input 2 2 4 2 2 2 2" xfId="47163"/>
    <cellStyle name="Input 2 2 4 2 2 3" xfId="36559"/>
    <cellStyle name="Input 2 2 4 2 3" xfId="20864"/>
    <cellStyle name="Input 2 2 4 2 3 2" xfId="42051"/>
    <cellStyle name="Input 2 2 4 2 4" xfId="31431"/>
    <cellStyle name="Input 2 2 4 2_Table 2A-1_EFT (Annual)" xfId="15079"/>
    <cellStyle name="Input 2 2 4 3" xfId="11333"/>
    <cellStyle name="Input 2 2 4 3 2" xfId="23431"/>
    <cellStyle name="Input 2 2 4 3 2 2" xfId="44617"/>
    <cellStyle name="Input 2 2 4 3 3" xfId="34013"/>
    <cellStyle name="Input 2 2 4 4" xfId="18318"/>
    <cellStyle name="Input 2 2 4 4 2" xfId="39505"/>
    <cellStyle name="Input 2 2 4 5" xfId="28688"/>
    <cellStyle name="Input 2 2 4_Table 2A-1_EFT (Annual)" xfId="6876"/>
    <cellStyle name="Input 2 2 5" xfId="4067"/>
    <cellStyle name="Input 2 2 5 2" xfId="12391"/>
    <cellStyle name="Input 2 2 5 2 2" xfId="24413"/>
    <cellStyle name="Input 2 2 5 2 2 2" xfId="45599"/>
    <cellStyle name="Input 2 2 5 2 3" xfId="34995"/>
    <cellStyle name="Input 2 2 5 3" xfId="19300"/>
    <cellStyle name="Input 2 2 5 3 2" xfId="40487"/>
    <cellStyle name="Input 2 2 5 4" xfId="29755"/>
    <cellStyle name="Input 2 2 5_Table 2A-1_EFT (Annual)" xfId="15080"/>
    <cellStyle name="Input 2 2 6" xfId="9730"/>
    <cellStyle name="Input 2 2 6 2" xfId="21867"/>
    <cellStyle name="Input 2 2 6 2 2" xfId="43053"/>
    <cellStyle name="Input 2 2 6 3" xfId="32449"/>
    <cellStyle name="Input 2 2 7" xfId="16754"/>
    <cellStyle name="Input 2 2 7 2" xfId="37941"/>
    <cellStyle name="Input 2 2 8" xfId="27012"/>
    <cellStyle name="Input 2 2_Table 2A-1_EFT (Annual)" xfId="3022"/>
    <cellStyle name="Input 2 3" xfId="330"/>
    <cellStyle name="Input 2 3 2" xfId="1318"/>
    <cellStyle name="Input 2 3 2 2" xfId="2588"/>
    <cellStyle name="Input 2 3 2 2 2" xfId="6149"/>
    <cellStyle name="Input 2 3 2 2 2 2" xfId="14343"/>
    <cellStyle name="Input 2 3 2 2 2 2 2" xfId="26315"/>
    <cellStyle name="Input 2 3 2 2 2 2 2 2" xfId="47501"/>
    <cellStyle name="Input 2 3 2 2 2 2 3" xfId="36897"/>
    <cellStyle name="Input 2 3 2 2 2 3" xfId="21202"/>
    <cellStyle name="Input 2 3 2 2 2 3 2" xfId="42389"/>
    <cellStyle name="Input 2 3 2 2 2 4" xfId="31805"/>
    <cellStyle name="Input 2 3 2 2 2_Table 2A-1_EFT (Annual)" xfId="15081"/>
    <cellStyle name="Input 2 3 2 2 3" xfId="11685"/>
    <cellStyle name="Input 2 3 2 2 3 2" xfId="23769"/>
    <cellStyle name="Input 2 3 2 2 3 2 2" xfId="44955"/>
    <cellStyle name="Input 2 3 2 2 3 3" xfId="34351"/>
    <cellStyle name="Input 2 3 2 2 4" xfId="18656"/>
    <cellStyle name="Input 2 3 2 2 4 2" xfId="39843"/>
    <cellStyle name="Input 2 3 2 2 5" xfId="29062"/>
    <cellStyle name="Input 2 3 2 2_Table 2A-1_EFT (Annual)" xfId="6878"/>
    <cellStyle name="Input 2 3 2 3" xfId="4879"/>
    <cellStyle name="Input 2 3 2 3 2" xfId="13139"/>
    <cellStyle name="Input 2 3 2 3 2 2" xfId="25145"/>
    <cellStyle name="Input 2 3 2 3 2 2 2" xfId="46331"/>
    <cellStyle name="Input 2 3 2 3 2 3" xfId="35727"/>
    <cellStyle name="Input 2 3 2 3 3" xfId="20032"/>
    <cellStyle name="Input 2 3 2 3 3 2" xfId="41219"/>
    <cellStyle name="Input 2 3 2 3 4" xfId="30536"/>
    <cellStyle name="Input 2 3 2 3_Table 2A-1_EFT (Annual)" xfId="15082"/>
    <cellStyle name="Input 2 3 2 4" xfId="10483"/>
    <cellStyle name="Input 2 3 2 4 2" xfId="22599"/>
    <cellStyle name="Input 2 3 2 4 2 2" xfId="43785"/>
    <cellStyle name="Input 2 3 2 4 3" xfId="33181"/>
    <cellStyle name="Input 2 3 2 5" xfId="17486"/>
    <cellStyle name="Input 2 3 2 5 2" xfId="38673"/>
    <cellStyle name="Input 2 3 2 6" xfId="27793"/>
    <cellStyle name="Input 2 3 2_Table 2A-1_EFT (Annual)" xfId="6877"/>
    <cellStyle name="Input 2 3 3" xfId="875"/>
    <cellStyle name="Input 2 3 3 2" xfId="4436"/>
    <cellStyle name="Input 2 3 3 2 2" xfId="12701"/>
    <cellStyle name="Input 2 3 3 2 2 2" xfId="24713"/>
    <cellStyle name="Input 2 3 3 2 2 2 2" xfId="45899"/>
    <cellStyle name="Input 2 3 3 2 2 3" xfId="35295"/>
    <cellStyle name="Input 2 3 3 2 3" xfId="19600"/>
    <cellStyle name="Input 2 3 3 2 3 2" xfId="40787"/>
    <cellStyle name="Input 2 3 3 2 4" xfId="30093"/>
    <cellStyle name="Input 2 3 3 2_Table 2A-1_EFT (Annual)" xfId="15083"/>
    <cellStyle name="Input 2 3 3 3" xfId="10048"/>
    <cellStyle name="Input 2 3 3 3 2" xfId="22167"/>
    <cellStyle name="Input 2 3 3 3 2 2" xfId="43353"/>
    <cellStyle name="Input 2 3 3 3 3" xfId="32749"/>
    <cellStyle name="Input 2 3 3 4" xfId="17054"/>
    <cellStyle name="Input 2 3 3 4 2" xfId="38241"/>
    <cellStyle name="Input 2 3 3 5" xfId="27350"/>
    <cellStyle name="Input 2 3 3_Table 2A-1_EFT (Annual)" xfId="6879"/>
    <cellStyle name="Input 2 3 4" xfId="2057"/>
    <cellStyle name="Input 2 3 4 2" xfId="5618"/>
    <cellStyle name="Input 2 3 4 2 2" xfId="13833"/>
    <cellStyle name="Input 2 3 4 2 2 2" xfId="25821"/>
    <cellStyle name="Input 2 3 4 2 2 2 2" xfId="47007"/>
    <cellStyle name="Input 2 3 4 2 2 3" xfId="36403"/>
    <cellStyle name="Input 2 3 4 2 3" xfId="20708"/>
    <cellStyle name="Input 2 3 4 2 3 2" xfId="41895"/>
    <cellStyle name="Input 2 3 4 2 4" xfId="31275"/>
    <cellStyle name="Input 2 3 4 2_Table 2A-1_EFT (Annual)" xfId="15084"/>
    <cellStyle name="Input 2 3 4 3" xfId="11177"/>
    <cellStyle name="Input 2 3 4 3 2" xfId="23275"/>
    <cellStyle name="Input 2 3 4 3 2 2" xfId="44461"/>
    <cellStyle name="Input 2 3 4 3 3" xfId="33857"/>
    <cellStyle name="Input 2 3 4 4" xfId="18162"/>
    <cellStyle name="Input 2 3 4 4 2" xfId="39349"/>
    <cellStyle name="Input 2 3 4 5" xfId="28532"/>
    <cellStyle name="Input 2 3 4_Table 2A-1_EFT (Annual)" xfId="6880"/>
    <cellStyle name="Input 2 3 5" xfId="3900"/>
    <cellStyle name="Input 2 3 5 2" xfId="12232"/>
    <cellStyle name="Input 2 3 5 2 2" xfId="24257"/>
    <cellStyle name="Input 2 3 5 2 2 2" xfId="45443"/>
    <cellStyle name="Input 2 3 5 2 3" xfId="34839"/>
    <cellStyle name="Input 2 3 5 3" xfId="19144"/>
    <cellStyle name="Input 2 3 5 3 2" xfId="40331"/>
    <cellStyle name="Input 2 3 5 4" xfId="29588"/>
    <cellStyle name="Input 2 3 5_Table 2A-1_EFT (Annual)" xfId="15085"/>
    <cellStyle name="Input 2 3 6" xfId="9569"/>
    <cellStyle name="Input 2 3 6 2" xfId="21711"/>
    <cellStyle name="Input 2 3 6 2 2" xfId="42897"/>
    <cellStyle name="Input 2 3 6 3" xfId="32293"/>
    <cellStyle name="Input 2 3 7" xfId="16598"/>
    <cellStyle name="Input 2 3 7 2" xfId="37785"/>
    <cellStyle name="Input 2 3 8" xfId="26845"/>
    <cellStyle name="Input 2 3_Table 2A-1_EFT (Annual)" xfId="3023"/>
    <cellStyle name="Input 2 4" xfId="1152"/>
    <cellStyle name="Input 2 4 2" xfId="2422"/>
    <cellStyle name="Input 2 4 2 2" xfId="5983"/>
    <cellStyle name="Input 2 4 2 2 2" xfId="14177"/>
    <cellStyle name="Input 2 4 2 2 2 2" xfId="26149"/>
    <cellStyle name="Input 2 4 2 2 2 2 2" xfId="47335"/>
    <cellStyle name="Input 2 4 2 2 2 3" xfId="36731"/>
    <cellStyle name="Input 2 4 2 2 3" xfId="21036"/>
    <cellStyle name="Input 2 4 2 2 3 2" xfId="42223"/>
    <cellStyle name="Input 2 4 2 2 4" xfId="31639"/>
    <cellStyle name="Input 2 4 2 2_Table 2A-1_EFT (Annual)" xfId="15086"/>
    <cellStyle name="Input 2 4 2 3" xfId="11519"/>
    <cellStyle name="Input 2 4 2 3 2" xfId="23603"/>
    <cellStyle name="Input 2 4 2 3 2 2" xfId="44789"/>
    <cellStyle name="Input 2 4 2 3 3" xfId="34185"/>
    <cellStyle name="Input 2 4 2 4" xfId="18490"/>
    <cellStyle name="Input 2 4 2 4 2" xfId="39677"/>
    <cellStyle name="Input 2 4 2 5" xfId="28896"/>
    <cellStyle name="Input 2 4 2_Table 2A-1_EFT (Annual)" xfId="6882"/>
    <cellStyle name="Input 2 4 3" xfId="4713"/>
    <cellStyle name="Input 2 4 3 2" xfId="12973"/>
    <cellStyle name="Input 2 4 3 2 2" xfId="24979"/>
    <cellStyle name="Input 2 4 3 2 2 2" xfId="46165"/>
    <cellStyle name="Input 2 4 3 2 3" xfId="35561"/>
    <cellStyle name="Input 2 4 3 3" xfId="19866"/>
    <cellStyle name="Input 2 4 3 3 2" xfId="41053"/>
    <cellStyle name="Input 2 4 3 4" xfId="30370"/>
    <cellStyle name="Input 2 4 3_Table 2A-1_EFT (Annual)" xfId="15087"/>
    <cellStyle name="Input 2 4 4" xfId="10317"/>
    <cellStyle name="Input 2 4 4 2" xfId="22433"/>
    <cellStyle name="Input 2 4 4 2 2" xfId="43619"/>
    <cellStyle name="Input 2 4 4 3" xfId="33015"/>
    <cellStyle name="Input 2 4 5" xfId="17320"/>
    <cellStyle name="Input 2 4 5 2" xfId="38507"/>
    <cellStyle name="Input 2 4 6" xfId="27627"/>
    <cellStyle name="Input 2 4_Table 2A-1_EFT (Annual)" xfId="6881"/>
    <cellStyle name="Input 2 5" xfId="716"/>
    <cellStyle name="Input 2 5 2" xfId="4277"/>
    <cellStyle name="Input 2 5 2 2" xfId="12561"/>
    <cellStyle name="Input 2 5 2 2 2" xfId="24579"/>
    <cellStyle name="Input 2 5 2 2 2 2" xfId="45765"/>
    <cellStyle name="Input 2 5 2 2 3" xfId="35161"/>
    <cellStyle name="Input 2 5 2 3" xfId="19466"/>
    <cellStyle name="Input 2 5 2 3 2" xfId="40653"/>
    <cellStyle name="Input 2 5 2 4" xfId="29934"/>
    <cellStyle name="Input 2 5 2_Table 2A-1_EFT (Annual)" xfId="15088"/>
    <cellStyle name="Input 2 5 3" xfId="9908"/>
    <cellStyle name="Input 2 5 3 2" xfId="22033"/>
    <cellStyle name="Input 2 5 3 2 2" xfId="43219"/>
    <cellStyle name="Input 2 5 3 3" xfId="32615"/>
    <cellStyle name="Input 2 5 4" xfId="16920"/>
    <cellStyle name="Input 2 5 4 2" xfId="38107"/>
    <cellStyle name="Input 2 5 5" xfId="27191"/>
    <cellStyle name="Input 2 5_Table 2A-1_EFT (Annual)" xfId="6883"/>
    <cellStyle name="Input 2 6" xfId="1804"/>
    <cellStyle name="Input 2 6 2" xfId="5365"/>
    <cellStyle name="Input 2 6 2 2" xfId="13580"/>
    <cellStyle name="Input 2 6 2 2 2" xfId="25568"/>
    <cellStyle name="Input 2 6 2 2 2 2" xfId="46754"/>
    <cellStyle name="Input 2 6 2 2 3" xfId="36150"/>
    <cellStyle name="Input 2 6 2 3" xfId="20455"/>
    <cellStyle name="Input 2 6 2 3 2" xfId="41642"/>
    <cellStyle name="Input 2 6 2 4" xfId="31022"/>
    <cellStyle name="Input 2 6 2_Table 2A-1_EFT (Annual)" xfId="15089"/>
    <cellStyle name="Input 2 6 3" xfId="10924"/>
    <cellStyle name="Input 2 6 3 2" xfId="23022"/>
    <cellStyle name="Input 2 6 3 2 2" xfId="44208"/>
    <cellStyle name="Input 2 6 3 3" xfId="33604"/>
    <cellStyle name="Input 2 6 4" xfId="17909"/>
    <cellStyle name="Input 2 6 4 2" xfId="39096"/>
    <cellStyle name="Input 2 6 5" xfId="28279"/>
    <cellStyle name="Input 2 6_Table 2A-1_EFT (Annual)" xfId="6884"/>
    <cellStyle name="Input 2 7" xfId="3688"/>
    <cellStyle name="Input 2 7 2" xfId="12060"/>
    <cellStyle name="Input 2 7 2 2" xfId="24091"/>
    <cellStyle name="Input 2 7 2 2 2" xfId="45277"/>
    <cellStyle name="Input 2 7 2 3" xfId="34673"/>
    <cellStyle name="Input 2 7 3" xfId="18978"/>
    <cellStyle name="Input 2 7 3 2" xfId="40165"/>
    <cellStyle name="Input 2 7 4" xfId="29397"/>
    <cellStyle name="Input 2 7_Table 2A-1_EFT (Annual)" xfId="15090"/>
    <cellStyle name="Input 2 8" xfId="9378"/>
    <cellStyle name="Input 2 8 2" xfId="21545"/>
    <cellStyle name="Input 2 8 2 2" xfId="42731"/>
    <cellStyle name="Input 2 8 3" xfId="32127"/>
    <cellStyle name="Input 2 9" xfId="16432"/>
    <cellStyle name="Input 2 9 2" xfId="37619"/>
    <cellStyle name="Input 2_Table 2A-1_EFT (Annual)" xfId="3021"/>
    <cellStyle name="Input 20" xfId="169"/>
    <cellStyle name="Input 20 10" xfId="26724"/>
    <cellStyle name="Input 20 2" xfId="562"/>
    <cellStyle name="Input 20 2 2" xfId="1539"/>
    <cellStyle name="Input 20 2 2 2" xfId="2809"/>
    <cellStyle name="Input 20 2 2 2 2" xfId="6370"/>
    <cellStyle name="Input 20 2 2 2 2 2" xfId="14564"/>
    <cellStyle name="Input 20 2 2 2 2 2 2" xfId="26536"/>
    <cellStyle name="Input 20 2 2 2 2 2 2 2" xfId="47722"/>
    <cellStyle name="Input 20 2 2 2 2 2 3" xfId="37118"/>
    <cellStyle name="Input 20 2 2 2 2 3" xfId="21423"/>
    <cellStyle name="Input 20 2 2 2 2 3 2" xfId="42610"/>
    <cellStyle name="Input 20 2 2 2 2 4" xfId="32026"/>
    <cellStyle name="Input 20 2 2 2 2_Table 2A-1_EFT (Annual)" xfId="15091"/>
    <cellStyle name="Input 20 2 2 2 3" xfId="11906"/>
    <cellStyle name="Input 20 2 2 2 3 2" xfId="23990"/>
    <cellStyle name="Input 20 2 2 2 3 2 2" xfId="45176"/>
    <cellStyle name="Input 20 2 2 2 3 3" xfId="34572"/>
    <cellStyle name="Input 20 2 2 2 4" xfId="18877"/>
    <cellStyle name="Input 20 2 2 2 4 2" xfId="40064"/>
    <cellStyle name="Input 20 2 2 2 5" xfId="29283"/>
    <cellStyle name="Input 20 2 2 2_Table 2A-1_EFT (Annual)" xfId="6886"/>
    <cellStyle name="Input 20 2 2 3" xfId="5100"/>
    <cellStyle name="Input 20 2 2 3 2" xfId="13360"/>
    <cellStyle name="Input 20 2 2 3 2 2" xfId="25366"/>
    <cellStyle name="Input 20 2 2 3 2 2 2" xfId="46552"/>
    <cellStyle name="Input 20 2 2 3 2 3" xfId="35948"/>
    <cellStyle name="Input 20 2 2 3 3" xfId="20253"/>
    <cellStyle name="Input 20 2 2 3 3 2" xfId="41440"/>
    <cellStyle name="Input 20 2 2 3 4" xfId="30757"/>
    <cellStyle name="Input 20 2 2 3_Table 2A-1_EFT (Annual)" xfId="15092"/>
    <cellStyle name="Input 20 2 2 4" xfId="10704"/>
    <cellStyle name="Input 20 2 2 4 2" xfId="22820"/>
    <cellStyle name="Input 20 2 2 4 2 2" xfId="44006"/>
    <cellStyle name="Input 20 2 2 4 3" xfId="33402"/>
    <cellStyle name="Input 20 2 2 5" xfId="17707"/>
    <cellStyle name="Input 20 2 2 5 2" xfId="38894"/>
    <cellStyle name="Input 20 2 2 6" xfId="28014"/>
    <cellStyle name="Input 20 2 2_Table 2A-1_EFT (Annual)" xfId="6885"/>
    <cellStyle name="Input 20 2 3" xfId="1065"/>
    <cellStyle name="Input 20 2 3 2" xfId="4626"/>
    <cellStyle name="Input 20 2 3 2 2" xfId="12886"/>
    <cellStyle name="Input 20 2 3 2 2 2" xfId="24892"/>
    <cellStyle name="Input 20 2 3 2 2 2 2" xfId="46078"/>
    <cellStyle name="Input 20 2 3 2 2 3" xfId="35474"/>
    <cellStyle name="Input 20 2 3 2 3" xfId="19779"/>
    <cellStyle name="Input 20 2 3 2 3 2" xfId="40966"/>
    <cellStyle name="Input 20 2 3 2 4" xfId="30283"/>
    <cellStyle name="Input 20 2 3 2_Table 2A-1_EFT (Annual)" xfId="15093"/>
    <cellStyle name="Input 20 2 3 3" xfId="10230"/>
    <cellStyle name="Input 20 2 3 3 2" xfId="22346"/>
    <cellStyle name="Input 20 2 3 3 2 2" xfId="43532"/>
    <cellStyle name="Input 20 2 3 3 3" xfId="32928"/>
    <cellStyle name="Input 20 2 3 4" xfId="17233"/>
    <cellStyle name="Input 20 2 3 4 2" xfId="38420"/>
    <cellStyle name="Input 20 2 3 5" xfId="27540"/>
    <cellStyle name="Input 20 2 3_Table 2A-1_EFT (Annual)" xfId="6887"/>
    <cellStyle name="Input 20 2 4" xfId="2278"/>
    <cellStyle name="Input 20 2 4 2" xfId="5839"/>
    <cellStyle name="Input 20 2 4 2 2" xfId="14054"/>
    <cellStyle name="Input 20 2 4 2 2 2" xfId="26042"/>
    <cellStyle name="Input 20 2 4 2 2 2 2" xfId="47228"/>
    <cellStyle name="Input 20 2 4 2 2 3" xfId="36624"/>
    <cellStyle name="Input 20 2 4 2 3" xfId="20929"/>
    <cellStyle name="Input 20 2 4 2 3 2" xfId="42116"/>
    <cellStyle name="Input 20 2 4 2 4" xfId="31496"/>
    <cellStyle name="Input 20 2 4 2_Table 2A-1_EFT (Annual)" xfId="15094"/>
    <cellStyle name="Input 20 2 4 3" xfId="11398"/>
    <cellStyle name="Input 20 2 4 3 2" xfId="23496"/>
    <cellStyle name="Input 20 2 4 3 2 2" xfId="44682"/>
    <cellStyle name="Input 20 2 4 3 3" xfId="34078"/>
    <cellStyle name="Input 20 2 4 4" xfId="18383"/>
    <cellStyle name="Input 20 2 4 4 2" xfId="39570"/>
    <cellStyle name="Input 20 2 4 5" xfId="28753"/>
    <cellStyle name="Input 20 2 4_Table 2A-1_EFT (Annual)" xfId="6888"/>
    <cellStyle name="Input 20 2 5" xfId="4132"/>
    <cellStyle name="Input 20 2 5 2" xfId="12456"/>
    <cellStyle name="Input 20 2 5 2 2" xfId="24478"/>
    <cellStyle name="Input 20 2 5 2 2 2" xfId="45664"/>
    <cellStyle name="Input 20 2 5 2 3" xfId="35060"/>
    <cellStyle name="Input 20 2 5 3" xfId="19365"/>
    <cellStyle name="Input 20 2 5 3 2" xfId="40552"/>
    <cellStyle name="Input 20 2 5 4" xfId="29820"/>
    <cellStyle name="Input 20 2 5_Table 2A-1_EFT (Annual)" xfId="15095"/>
    <cellStyle name="Input 20 2 6" xfId="9795"/>
    <cellStyle name="Input 20 2 6 2" xfId="21932"/>
    <cellStyle name="Input 20 2 6 2 2" xfId="43118"/>
    <cellStyle name="Input 20 2 6 3" xfId="32514"/>
    <cellStyle name="Input 20 2 7" xfId="16819"/>
    <cellStyle name="Input 20 2 7 2" xfId="38006"/>
    <cellStyle name="Input 20 2 8" xfId="27077"/>
    <cellStyle name="Input 20 2_Table 2A-1_EFT (Annual)" xfId="3025"/>
    <cellStyle name="Input 20 3" xfId="400"/>
    <cellStyle name="Input 20 3 2" xfId="1383"/>
    <cellStyle name="Input 20 3 2 2" xfId="2653"/>
    <cellStyle name="Input 20 3 2 2 2" xfId="6214"/>
    <cellStyle name="Input 20 3 2 2 2 2" xfId="14408"/>
    <cellStyle name="Input 20 3 2 2 2 2 2" xfId="26380"/>
    <cellStyle name="Input 20 3 2 2 2 2 2 2" xfId="47566"/>
    <cellStyle name="Input 20 3 2 2 2 2 3" xfId="36962"/>
    <cellStyle name="Input 20 3 2 2 2 3" xfId="21267"/>
    <cellStyle name="Input 20 3 2 2 2 3 2" xfId="42454"/>
    <cellStyle name="Input 20 3 2 2 2 4" xfId="31870"/>
    <cellStyle name="Input 20 3 2 2 2_Table 2A-1_EFT (Annual)" xfId="15096"/>
    <cellStyle name="Input 20 3 2 2 3" xfId="11750"/>
    <cellStyle name="Input 20 3 2 2 3 2" xfId="23834"/>
    <cellStyle name="Input 20 3 2 2 3 2 2" xfId="45020"/>
    <cellStyle name="Input 20 3 2 2 3 3" xfId="34416"/>
    <cellStyle name="Input 20 3 2 2 4" xfId="18721"/>
    <cellStyle name="Input 20 3 2 2 4 2" xfId="39908"/>
    <cellStyle name="Input 20 3 2 2 5" xfId="29127"/>
    <cellStyle name="Input 20 3 2 2_Table 2A-1_EFT (Annual)" xfId="6890"/>
    <cellStyle name="Input 20 3 2 3" xfId="4944"/>
    <cellStyle name="Input 20 3 2 3 2" xfId="13204"/>
    <cellStyle name="Input 20 3 2 3 2 2" xfId="25210"/>
    <cellStyle name="Input 20 3 2 3 2 2 2" xfId="46396"/>
    <cellStyle name="Input 20 3 2 3 2 3" xfId="35792"/>
    <cellStyle name="Input 20 3 2 3 3" xfId="20097"/>
    <cellStyle name="Input 20 3 2 3 3 2" xfId="41284"/>
    <cellStyle name="Input 20 3 2 3 4" xfId="30601"/>
    <cellStyle name="Input 20 3 2 3_Table 2A-1_EFT (Annual)" xfId="15097"/>
    <cellStyle name="Input 20 3 2 4" xfId="10548"/>
    <cellStyle name="Input 20 3 2 4 2" xfId="22664"/>
    <cellStyle name="Input 20 3 2 4 2 2" xfId="43850"/>
    <cellStyle name="Input 20 3 2 4 3" xfId="33246"/>
    <cellStyle name="Input 20 3 2 5" xfId="17551"/>
    <cellStyle name="Input 20 3 2 5 2" xfId="38738"/>
    <cellStyle name="Input 20 3 2 6" xfId="27858"/>
    <cellStyle name="Input 20 3 2_Table 2A-1_EFT (Annual)" xfId="6889"/>
    <cellStyle name="Input 20 3 3" xfId="933"/>
    <cellStyle name="Input 20 3 3 2" xfId="4494"/>
    <cellStyle name="Input 20 3 3 2 2" xfId="12756"/>
    <cellStyle name="Input 20 3 3 2 2 2" xfId="24766"/>
    <cellStyle name="Input 20 3 3 2 2 2 2" xfId="45952"/>
    <cellStyle name="Input 20 3 3 2 2 3" xfId="35348"/>
    <cellStyle name="Input 20 3 3 2 3" xfId="19653"/>
    <cellStyle name="Input 20 3 3 2 3 2" xfId="40840"/>
    <cellStyle name="Input 20 3 3 2 4" xfId="30151"/>
    <cellStyle name="Input 20 3 3 2_Table 2A-1_EFT (Annual)" xfId="15098"/>
    <cellStyle name="Input 20 3 3 3" xfId="10103"/>
    <cellStyle name="Input 20 3 3 3 2" xfId="22220"/>
    <cellStyle name="Input 20 3 3 3 2 2" xfId="43406"/>
    <cellStyle name="Input 20 3 3 3 3" xfId="32802"/>
    <cellStyle name="Input 20 3 3 4" xfId="17107"/>
    <cellStyle name="Input 20 3 3 4 2" xfId="38294"/>
    <cellStyle name="Input 20 3 3 5" xfId="27408"/>
    <cellStyle name="Input 20 3 3_Table 2A-1_EFT (Annual)" xfId="6891"/>
    <cellStyle name="Input 20 3 4" xfId="2122"/>
    <cellStyle name="Input 20 3 4 2" xfId="5683"/>
    <cellStyle name="Input 20 3 4 2 2" xfId="13898"/>
    <cellStyle name="Input 20 3 4 2 2 2" xfId="25886"/>
    <cellStyle name="Input 20 3 4 2 2 2 2" xfId="47072"/>
    <cellStyle name="Input 20 3 4 2 2 3" xfId="36468"/>
    <cellStyle name="Input 20 3 4 2 3" xfId="20773"/>
    <cellStyle name="Input 20 3 4 2 3 2" xfId="41960"/>
    <cellStyle name="Input 20 3 4 2 4" xfId="31340"/>
    <cellStyle name="Input 20 3 4 2_Table 2A-1_EFT (Annual)" xfId="15099"/>
    <cellStyle name="Input 20 3 4 3" xfId="11242"/>
    <cellStyle name="Input 20 3 4 3 2" xfId="23340"/>
    <cellStyle name="Input 20 3 4 3 2 2" xfId="44526"/>
    <cellStyle name="Input 20 3 4 3 3" xfId="33922"/>
    <cellStyle name="Input 20 3 4 4" xfId="18227"/>
    <cellStyle name="Input 20 3 4 4 2" xfId="39414"/>
    <cellStyle name="Input 20 3 4 5" xfId="28597"/>
    <cellStyle name="Input 20 3 4_Table 2A-1_EFT (Annual)" xfId="6892"/>
    <cellStyle name="Input 20 3 5" xfId="3970"/>
    <cellStyle name="Input 20 3 5 2" xfId="12298"/>
    <cellStyle name="Input 20 3 5 2 2" xfId="24322"/>
    <cellStyle name="Input 20 3 5 2 2 2" xfId="45508"/>
    <cellStyle name="Input 20 3 5 2 3" xfId="34904"/>
    <cellStyle name="Input 20 3 5 3" xfId="19209"/>
    <cellStyle name="Input 20 3 5 3 2" xfId="40396"/>
    <cellStyle name="Input 20 3 5 4" xfId="29658"/>
    <cellStyle name="Input 20 3 5_Table 2A-1_EFT (Annual)" xfId="15100"/>
    <cellStyle name="Input 20 3 6" xfId="9635"/>
    <cellStyle name="Input 20 3 6 2" xfId="21776"/>
    <cellStyle name="Input 20 3 6 2 2" xfId="42962"/>
    <cellStyle name="Input 20 3 6 3" xfId="32358"/>
    <cellStyle name="Input 20 3 7" xfId="16663"/>
    <cellStyle name="Input 20 3 7 2" xfId="37850"/>
    <cellStyle name="Input 20 3 8" xfId="26915"/>
    <cellStyle name="Input 20 3_Table 2A-1_EFT (Annual)" xfId="3026"/>
    <cellStyle name="Input 20 4" xfId="1217"/>
    <cellStyle name="Input 20 4 2" xfId="2487"/>
    <cellStyle name="Input 20 4 2 2" xfId="6048"/>
    <cellStyle name="Input 20 4 2 2 2" xfId="14242"/>
    <cellStyle name="Input 20 4 2 2 2 2" xfId="26214"/>
    <cellStyle name="Input 20 4 2 2 2 2 2" xfId="47400"/>
    <cellStyle name="Input 20 4 2 2 2 3" xfId="36796"/>
    <cellStyle name="Input 20 4 2 2 3" xfId="21101"/>
    <cellStyle name="Input 20 4 2 2 3 2" xfId="42288"/>
    <cellStyle name="Input 20 4 2 2 4" xfId="31704"/>
    <cellStyle name="Input 20 4 2 2_Table 2A-1_EFT (Annual)" xfId="15101"/>
    <cellStyle name="Input 20 4 2 3" xfId="11584"/>
    <cellStyle name="Input 20 4 2 3 2" xfId="23668"/>
    <cellStyle name="Input 20 4 2 3 2 2" xfId="44854"/>
    <cellStyle name="Input 20 4 2 3 3" xfId="34250"/>
    <cellStyle name="Input 20 4 2 4" xfId="18555"/>
    <cellStyle name="Input 20 4 2 4 2" xfId="39742"/>
    <cellStyle name="Input 20 4 2 5" xfId="28961"/>
    <cellStyle name="Input 20 4 2_Table 2A-1_EFT (Annual)" xfId="6894"/>
    <cellStyle name="Input 20 4 3" xfId="4778"/>
    <cellStyle name="Input 20 4 3 2" xfId="13038"/>
    <cellStyle name="Input 20 4 3 2 2" xfId="25044"/>
    <cellStyle name="Input 20 4 3 2 2 2" xfId="46230"/>
    <cellStyle name="Input 20 4 3 2 3" xfId="35626"/>
    <cellStyle name="Input 20 4 3 3" xfId="19931"/>
    <cellStyle name="Input 20 4 3 3 2" xfId="41118"/>
    <cellStyle name="Input 20 4 3 4" xfId="30435"/>
    <cellStyle name="Input 20 4 3_Table 2A-1_EFT (Annual)" xfId="15102"/>
    <cellStyle name="Input 20 4 4" xfId="10382"/>
    <cellStyle name="Input 20 4 4 2" xfId="22498"/>
    <cellStyle name="Input 20 4 4 2 2" xfId="43684"/>
    <cellStyle name="Input 20 4 4 3" xfId="33080"/>
    <cellStyle name="Input 20 4 5" xfId="17385"/>
    <cellStyle name="Input 20 4 5 2" xfId="38572"/>
    <cellStyle name="Input 20 4 6" xfId="27692"/>
    <cellStyle name="Input 20 4_Table 2A-1_EFT (Annual)" xfId="6893"/>
    <cellStyle name="Input 20 5" xfId="774"/>
    <cellStyle name="Input 20 5 2" xfId="4335"/>
    <cellStyle name="Input 20 5 2 2" xfId="12615"/>
    <cellStyle name="Input 20 5 2 2 2" xfId="24632"/>
    <cellStyle name="Input 20 5 2 2 2 2" xfId="45818"/>
    <cellStyle name="Input 20 5 2 2 3" xfId="35214"/>
    <cellStyle name="Input 20 5 2 3" xfId="19519"/>
    <cellStyle name="Input 20 5 2 3 2" xfId="40706"/>
    <cellStyle name="Input 20 5 2 4" xfId="29992"/>
    <cellStyle name="Input 20 5 2_Table 2A-1_EFT (Annual)" xfId="15103"/>
    <cellStyle name="Input 20 5 3" xfId="9963"/>
    <cellStyle name="Input 20 5 3 2" xfId="22086"/>
    <cellStyle name="Input 20 5 3 2 2" xfId="43272"/>
    <cellStyle name="Input 20 5 3 3" xfId="32668"/>
    <cellStyle name="Input 20 5 4" xfId="16973"/>
    <cellStyle name="Input 20 5 4 2" xfId="38160"/>
    <cellStyle name="Input 20 5 5" xfId="27249"/>
    <cellStyle name="Input 20 5_Table 2A-1_EFT (Annual)" xfId="6895"/>
    <cellStyle name="Input 20 6" xfId="1956"/>
    <cellStyle name="Input 20 6 2" xfId="5517"/>
    <cellStyle name="Input 20 6 2 2" xfId="13732"/>
    <cellStyle name="Input 20 6 2 2 2" xfId="25720"/>
    <cellStyle name="Input 20 6 2 2 2 2" xfId="46906"/>
    <cellStyle name="Input 20 6 2 2 3" xfId="36302"/>
    <cellStyle name="Input 20 6 2 3" xfId="20607"/>
    <cellStyle name="Input 20 6 2 3 2" xfId="41794"/>
    <cellStyle name="Input 20 6 2 4" xfId="31174"/>
    <cellStyle name="Input 20 6 2_Table 2A-1_EFT (Annual)" xfId="15104"/>
    <cellStyle name="Input 20 6 3" xfId="11076"/>
    <cellStyle name="Input 20 6 3 2" xfId="23174"/>
    <cellStyle name="Input 20 6 3 2 2" xfId="44360"/>
    <cellStyle name="Input 20 6 3 3" xfId="33756"/>
    <cellStyle name="Input 20 6 4" xfId="18061"/>
    <cellStyle name="Input 20 6 4 2" xfId="39248"/>
    <cellStyle name="Input 20 6 5" xfId="28431"/>
    <cellStyle name="Input 20 6_Table 2A-1_EFT (Annual)" xfId="6896"/>
    <cellStyle name="Input 20 7" xfId="3758"/>
    <cellStyle name="Input 20 7 2" xfId="12126"/>
    <cellStyle name="Input 20 7 2 2" xfId="24156"/>
    <cellStyle name="Input 20 7 2 2 2" xfId="45342"/>
    <cellStyle name="Input 20 7 2 3" xfId="34738"/>
    <cellStyle name="Input 20 7 3" xfId="19043"/>
    <cellStyle name="Input 20 7 3 2" xfId="40230"/>
    <cellStyle name="Input 20 7 4" xfId="29467"/>
    <cellStyle name="Input 20 7_Table 2A-1_EFT (Annual)" xfId="15105"/>
    <cellStyle name="Input 20 8" xfId="9445"/>
    <cellStyle name="Input 20 8 2" xfId="21610"/>
    <cellStyle name="Input 20 8 2 2" xfId="42796"/>
    <cellStyle name="Input 20 8 3" xfId="32192"/>
    <cellStyle name="Input 20 9" xfId="16497"/>
    <cellStyle name="Input 20 9 2" xfId="37684"/>
    <cellStyle name="Input 20_Table 2A-1_EFT (Annual)" xfId="3024"/>
    <cellStyle name="Input 21" xfId="165"/>
    <cellStyle name="Input 21 10" xfId="26720"/>
    <cellStyle name="Input 21 2" xfId="558"/>
    <cellStyle name="Input 21 2 2" xfId="1535"/>
    <cellStyle name="Input 21 2 2 2" xfId="2805"/>
    <cellStyle name="Input 21 2 2 2 2" xfId="6366"/>
    <cellStyle name="Input 21 2 2 2 2 2" xfId="14560"/>
    <cellStyle name="Input 21 2 2 2 2 2 2" xfId="26532"/>
    <cellStyle name="Input 21 2 2 2 2 2 2 2" xfId="47718"/>
    <cellStyle name="Input 21 2 2 2 2 2 3" xfId="37114"/>
    <cellStyle name="Input 21 2 2 2 2 3" xfId="21419"/>
    <cellStyle name="Input 21 2 2 2 2 3 2" xfId="42606"/>
    <cellStyle name="Input 21 2 2 2 2 4" xfId="32022"/>
    <cellStyle name="Input 21 2 2 2 2_Table 2A-1_EFT (Annual)" xfId="15106"/>
    <cellStyle name="Input 21 2 2 2 3" xfId="11902"/>
    <cellStyle name="Input 21 2 2 2 3 2" xfId="23986"/>
    <cellStyle name="Input 21 2 2 2 3 2 2" xfId="45172"/>
    <cellStyle name="Input 21 2 2 2 3 3" xfId="34568"/>
    <cellStyle name="Input 21 2 2 2 4" xfId="18873"/>
    <cellStyle name="Input 21 2 2 2 4 2" xfId="40060"/>
    <cellStyle name="Input 21 2 2 2 5" xfId="29279"/>
    <cellStyle name="Input 21 2 2 2_Table 2A-1_EFT (Annual)" xfId="6898"/>
    <cellStyle name="Input 21 2 2 3" xfId="5096"/>
    <cellStyle name="Input 21 2 2 3 2" xfId="13356"/>
    <cellStyle name="Input 21 2 2 3 2 2" xfId="25362"/>
    <cellStyle name="Input 21 2 2 3 2 2 2" xfId="46548"/>
    <cellStyle name="Input 21 2 2 3 2 3" xfId="35944"/>
    <cellStyle name="Input 21 2 2 3 3" xfId="20249"/>
    <cellStyle name="Input 21 2 2 3 3 2" xfId="41436"/>
    <cellStyle name="Input 21 2 2 3 4" xfId="30753"/>
    <cellStyle name="Input 21 2 2 3_Table 2A-1_EFT (Annual)" xfId="15107"/>
    <cellStyle name="Input 21 2 2 4" xfId="10700"/>
    <cellStyle name="Input 21 2 2 4 2" xfId="22816"/>
    <cellStyle name="Input 21 2 2 4 2 2" xfId="44002"/>
    <cellStyle name="Input 21 2 2 4 3" xfId="33398"/>
    <cellStyle name="Input 21 2 2 5" xfId="17703"/>
    <cellStyle name="Input 21 2 2 5 2" xfId="38890"/>
    <cellStyle name="Input 21 2 2 6" xfId="28010"/>
    <cellStyle name="Input 21 2 2_Table 2A-1_EFT (Annual)" xfId="6897"/>
    <cellStyle name="Input 21 2 3" xfId="1062"/>
    <cellStyle name="Input 21 2 3 2" xfId="4623"/>
    <cellStyle name="Input 21 2 3 2 2" xfId="12883"/>
    <cellStyle name="Input 21 2 3 2 2 2" xfId="24889"/>
    <cellStyle name="Input 21 2 3 2 2 2 2" xfId="46075"/>
    <cellStyle name="Input 21 2 3 2 2 3" xfId="35471"/>
    <cellStyle name="Input 21 2 3 2 3" xfId="19776"/>
    <cellStyle name="Input 21 2 3 2 3 2" xfId="40963"/>
    <cellStyle name="Input 21 2 3 2 4" xfId="30280"/>
    <cellStyle name="Input 21 2 3 2_Table 2A-1_EFT (Annual)" xfId="15108"/>
    <cellStyle name="Input 21 2 3 3" xfId="10227"/>
    <cellStyle name="Input 21 2 3 3 2" xfId="22343"/>
    <cellStyle name="Input 21 2 3 3 2 2" xfId="43529"/>
    <cellStyle name="Input 21 2 3 3 3" xfId="32925"/>
    <cellStyle name="Input 21 2 3 4" xfId="17230"/>
    <cellStyle name="Input 21 2 3 4 2" xfId="38417"/>
    <cellStyle name="Input 21 2 3 5" xfId="27537"/>
    <cellStyle name="Input 21 2 3_Table 2A-1_EFT (Annual)" xfId="6899"/>
    <cellStyle name="Input 21 2 4" xfId="2274"/>
    <cellStyle name="Input 21 2 4 2" xfId="5835"/>
    <cellStyle name="Input 21 2 4 2 2" xfId="14050"/>
    <cellStyle name="Input 21 2 4 2 2 2" xfId="26038"/>
    <cellStyle name="Input 21 2 4 2 2 2 2" xfId="47224"/>
    <cellStyle name="Input 21 2 4 2 2 3" xfId="36620"/>
    <cellStyle name="Input 21 2 4 2 3" xfId="20925"/>
    <cellStyle name="Input 21 2 4 2 3 2" xfId="42112"/>
    <cellStyle name="Input 21 2 4 2 4" xfId="31492"/>
    <cellStyle name="Input 21 2 4 2_Table 2A-1_EFT (Annual)" xfId="15109"/>
    <cellStyle name="Input 21 2 4 3" xfId="11394"/>
    <cellStyle name="Input 21 2 4 3 2" xfId="23492"/>
    <cellStyle name="Input 21 2 4 3 2 2" xfId="44678"/>
    <cellStyle name="Input 21 2 4 3 3" xfId="34074"/>
    <cellStyle name="Input 21 2 4 4" xfId="18379"/>
    <cellStyle name="Input 21 2 4 4 2" xfId="39566"/>
    <cellStyle name="Input 21 2 4 5" xfId="28749"/>
    <cellStyle name="Input 21 2 4_Table 2A-1_EFT (Annual)" xfId="6900"/>
    <cellStyle name="Input 21 2 5" xfId="4128"/>
    <cellStyle name="Input 21 2 5 2" xfId="12452"/>
    <cellStyle name="Input 21 2 5 2 2" xfId="24474"/>
    <cellStyle name="Input 21 2 5 2 2 2" xfId="45660"/>
    <cellStyle name="Input 21 2 5 2 3" xfId="35056"/>
    <cellStyle name="Input 21 2 5 3" xfId="19361"/>
    <cellStyle name="Input 21 2 5 3 2" xfId="40548"/>
    <cellStyle name="Input 21 2 5 4" xfId="29816"/>
    <cellStyle name="Input 21 2 5_Table 2A-1_EFT (Annual)" xfId="15110"/>
    <cellStyle name="Input 21 2 6" xfId="9791"/>
    <cellStyle name="Input 21 2 6 2" xfId="21928"/>
    <cellStyle name="Input 21 2 6 2 2" xfId="43114"/>
    <cellStyle name="Input 21 2 6 3" xfId="32510"/>
    <cellStyle name="Input 21 2 7" xfId="16815"/>
    <cellStyle name="Input 21 2 7 2" xfId="38002"/>
    <cellStyle name="Input 21 2 8" xfId="27073"/>
    <cellStyle name="Input 21 2_Table 2A-1_EFT (Annual)" xfId="3028"/>
    <cellStyle name="Input 21 3" xfId="396"/>
    <cellStyle name="Input 21 3 2" xfId="1379"/>
    <cellStyle name="Input 21 3 2 2" xfId="2649"/>
    <cellStyle name="Input 21 3 2 2 2" xfId="6210"/>
    <cellStyle name="Input 21 3 2 2 2 2" xfId="14404"/>
    <cellStyle name="Input 21 3 2 2 2 2 2" xfId="26376"/>
    <cellStyle name="Input 21 3 2 2 2 2 2 2" xfId="47562"/>
    <cellStyle name="Input 21 3 2 2 2 2 3" xfId="36958"/>
    <cellStyle name="Input 21 3 2 2 2 3" xfId="21263"/>
    <cellStyle name="Input 21 3 2 2 2 3 2" xfId="42450"/>
    <cellStyle name="Input 21 3 2 2 2 4" xfId="31866"/>
    <cellStyle name="Input 21 3 2 2 2_Table 2A-1_EFT (Annual)" xfId="15111"/>
    <cellStyle name="Input 21 3 2 2 3" xfId="11746"/>
    <cellStyle name="Input 21 3 2 2 3 2" xfId="23830"/>
    <cellStyle name="Input 21 3 2 2 3 2 2" xfId="45016"/>
    <cellStyle name="Input 21 3 2 2 3 3" xfId="34412"/>
    <cellStyle name="Input 21 3 2 2 4" xfId="18717"/>
    <cellStyle name="Input 21 3 2 2 4 2" xfId="39904"/>
    <cellStyle name="Input 21 3 2 2 5" xfId="29123"/>
    <cellStyle name="Input 21 3 2 2_Table 2A-1_EFT (Annual)" xfId="6902"/>
    <cellStyle name="Input 21 3 2 3" xfId="4940"/>
    <cellStyle name="Input 21 3 2 3 2" xfId="13200"/>
    <cellStyle name="Input 21 3 2 3 2 2" xfId="25206"/>
    <cellStyle name="Input 21 3 2 3 2 2 2" xfId="46392"/>
    <cellStyle name="Input 21 3 2 3 2 3" xfId="35788"/>
    <cellStyle name="Input 21 3 2 3 3" xfId="20093"/>
    <cellStyle name="Input 21 3 2 3 3 2" xfId="41280"/>
    <cellStyle name="Input 21 3 2 3 4" xfId="30597"/>
    <cellStyle name="Input 21 3 2 3_Table 2A-1_EFT (Annual)" xfId="15112"/>
    <cellStyle name="Input 21 3 2 4" xfId="10544"/>
    <cellStyle name="Input 21 3 2 4 2" xfId="22660"/>
    <cellStyle name="Input 21 3 2 4 2 2" xfId="43846"/>
    <cellStyle name="Input 21 3 2 4 3" xfId="33242"/>
    <cellStyle name="Input 21 3 2 5" xfId="17547"/>
    <cellStyle name="Input 21 3 2 5 2" xfId="38734"/>
    <cellStyle name="Input 21 3 2 6" xfId="27854"/>
    <cellStyle name="Input 21 3 2_Table 2A-1_EFT (Annual)" xfId="6901"/>
    <cellStyle name="Input 21 3 3" xfId="930"/>
    <cellStyle name="Input 21 3 3 2" xfId="4491"/>
    <cellStyle name="Input 21 3 3 2 2" xfId="12753"/>
    <cellStyle name="Input 21 3 3 2 2 2" xfId="24763"/>
    <cellStyle name="Input 21 3 3 2 2 2 2" xfId="45949"/>
    <cellStyle name="Input 21 3 3 2 2 3" xfId="35345"/>
    <cellStyle name="Input 21 3 3 2 3" xfId="19650"/>
    <cellStyle name="Input 21 3 3 2 3 2" xfId="40837"/>
    <cellStyle name="Input 21 3 3 2 4" xfId="30148"/>
    <cellStyle name="Input 21 3 3 2_Table 2A-1_EFT (Annual)" xfId="15113"/>
    <cellStyle name="Input 21 3 3 3" xfId="10100"/>
    <cellStyle name="Input 21 3 3 3 2" xfId="22217"/>
    <cellStyle name="Input 21 3 3 3 2 2" xfId="43403"/>
    <cellStyle name="Input 21 3 3 3 3" xfId="32799"/>
    <cellStyle name="Input 21 3 3 4" xfId="17104"/>
    <cellStyle name="Input 21 3 3 4 2" xfId="38291"/>
    <cellStyle name="Input 21 3 3 5" xfId="27405"/>
    <cellStyle name="Input 21 3 3_Table 2A-1_EFT (Annual)" xfId="6903"/>
    <cellStyle name="Input 21 3 4" xfId="2118"/>
    <cellStyle name="Input 21 3 4 2" xfId="5679"/>
    <cellStyle name="Input 21 3 4 2 2" xfId="13894"/>
    <cellStyle name="Input 21 3 4 2 2 2" xfId="25882"/>
    <cellStyle name="Input 21 3 4 2 2 2 2" xfId="47068"/>
    <cellStyle name="Input 21 3 4 2 2 3" xfId="36464"/>
    <cellStyle name="Input 21 3 4 2 3" xfId="20769"/>
    <cellStyle name="Input 21 3 4 2 3 2" xfId="41956"/>
    <cellStyle name="Input 21 3 4 2 4" xfId="31336"/>
    <cellStyle name="Input 21 3 4 2_Table 2A-1_EFT (Annual)" xfId="15114"/>
    <cellStyle name="Input 21 3 4 3" xfId="11238"/>
    <cellStyle name="Input 21 3 4 3 2" xfId="23336"/>
    <cellStyle name="Input 21 3 4 3 2 2" xfId="44522"/>
    <cellStyle name="Input 21 3 4 3 3" xfId="33918"/>
    <cellStyle name="Input 21 3 4 4" xfId="18223"/>
    <cellStyle name="Input 21 3 4 4 2" xfId="39410"/>
    <cellStyle name="Input 21 3 4 5" xfId="28593"/>
    <cellStyle name="Input 21 3 4_Table 2A-1_EFT (Annual)" xfId="6904"/>
    <cellStyle name="Input 21 3 5" xfId="3966"/>
    <cellStyle name="Input 21 3 5 2" xfId="12294"/>
    <cellStyle name="Input 21 3 5 2 2" xfId="24318"/>
    <cellStyle name="Input 21 3 5 2 2 2" xfId="45504"/>
    <cellStyle name="Input 21 3 5 2 3" xfId="34900"/>
    <cellStyle name="Input 21 3 5 3" xfId="19205"/>
    <cellStyle name="Input 21 3 5 3 2" xfId="40392"/>
    <cellStyle name="Input 21 3 5 4" xfId="29654"/>
    <cellStyle name="Input 21 3 5_Table 2A-1_EFT (Annual)" xfId="15115"/>
    <cellStyle name="Input 21 3 6" xfId="9631"/>
    <cellStyle name="Input 21 3 6 2" xfId="21772"/>
    <cellStyle name="Input 21 3 6 2 2" xfId="42958"/>
    <cellStyle name="Input 21 3 6 3" xfId="32354"/>
    <cellStyle name="Input 21 3 7" xfId="16659"/>
    <cellStyle name="Input 21 3 7 2" xfId="37846"/>
    <cellStyle name="Input 21 3 8" xfId="26911"/>
    <cellStyle name="Input 21 3_Table 2A-1_EFT (Annual)" xfId="3029"/>
    <cellStyle name="Input 21 4" xfId="1213"/>
    <cellStyle name="Input 21 4 2" xfId="2483"/>
    <cellStyle name="Input 21 4 2 2" xfId="6044"/>
    <cellStyle name="Input 21 4 2 2 2" xfId="14238"/>
    <cellStyle name="Input 21 4 2 2 2 2" xfId="26210"/>
    <cellStyle name="Input 21 4 2 2 2 2 2" xfId="47396"/>
    <cellStyle name="Input 21 4 2 2 2 3" xfId="36792"/>
    <cellStyle name="Input 21 4 2 2 3" xfId="21097"/>
    <cellStyle name="Input 21 4 2 2 3 2" xfId="42284"/>
    <cellStyle name="Input 21 4 2 2 4" xfId="31700"/>
    <cellStyle name="Input 21 4 2 2_Table 2A-1_EFT (Annual)" xfId="15116"/>
    <cellStyle name="Input 21 4 2 3" xfId="11580"/>
    <cellStyle name="Input 21 4 2 3 2" xfId="23664"/>
    <cellStyle name="Input 21 4 2 3 2 2" xfId="44850"/>
    <cellStyle name="Input 21 4 2 3 3" xfId="34246"/>
    <cellStyle name="Input 21 4 2 4" xfId="18551"/>
    <cellStyle name="Input 21 4 2 4 2" xfId="39738"/>
    <cellStyle name="Input 21 4 2 5" xfId="28957"/>
    <cellStyle name="Input 21 4 2_Table 2A-1_EFT (Annual)" xfId="6906"/>
    <cellStyle name="Input 21 4 3" xfId="4774"/>
    <cellStyle name="Input 21 4 3 2" xfId="13034"/>
    <cellStyle name="Input 21 4 3 2 2" xfId="25040"/>
    <cellStyle name="Input 21 4 3 2 2 2" xfId="46226"/>
    <cellStyle name="Input 21 4 3 2 3" xfId="35622"/>
    <cellStyle name="Input 21 4 3 3" xfId="19927"/>
    <cellStyle name="Input 21 4 3 3 2" xfId="41114"/>
    <cellStyle name="Input 21 4 3 4" xfId="30431"/>
    <cellStyle name="Input 21 4 3_Table 2A-1_EFT (Annual)" xfId="15117"/>
    <cellStyle name="Input 21 4 4" xfId="10378"/>
    <cellStyle name="Input 21 4 4 2" xfId="22494"/>
    <cellStyle name="Input 21 4 4 2 2" xfId="43680"/>
    <cellStyle name="Input 21 4 4 3" xfId="33076"/>
    <cellStyle name="Input 21 4 5" xfId="17381"/>
    <cellStyle name="Input 21 4 5 2" xfId="38568"/>
    <cellStyle name="Input 21 4 6" xfId="27688"/>
    <cellStyle name="Input 21 4_Table 2A-1_EFT (Annual)" xfId="6905"/>
    <cellStyle name="Input 21 5" xfId="771"/>
    <cellStyle name="Input 21 5 2" xfId="4332"/>
    <cellStyle name="Input 21 5 2 2" xfId="12612"/>
    <cellStyle name="Input 21 5 2 2 2" xfId="24629"/>
    <cellStyle name="Input 21 5 2 2 2 2" xfId="45815"/>
    <cellStyle name="Input 21 5 2 2 3" xfId="35211"/>
    <cellStyle name="Input 21 5 2 3" xfId="19516"/>
    <cellStyle name="Input 21 5 2 3 2" xfId="40703"/>
    <cellStyle name="Input 21 5 2 4" xfId="29989"/>
    <cellStyle name="Input 21 5 2_Table 2A-1_EFT (Annual)" xfId="15118"/>
    <cellStyle name="Input 21 5 3" xfId="9960"/>
    <cellStyle name="Input 21 5 3 2" xfId="22083"/>
    <cellStyle name="Input 21 5 3 2 2" xfId="43269"/>
    <cellStyle name="Input 21 5 3 3" xfId="32665"/>
    <cellStyle name="Input 21 5 4" xfId="16970"/>
    <cellStyle name="Input 21 5 4 2" xfId="38157"/>
    <cellStyle name="Input 21 5 5" xfId="27246"/>
    <cellStyle name="Input 21 5_Table 2A-1_EFT (Annual)" xfId="6907"/>
    <cellStyle name="Input 21 6" xfId="1952"/>
    <cellStyle name="Input 21 6 2" xfId="5513"/>
    <cellStyle name="Input 21 6 2 2" xfId="13728"/>
    <cellStyle name="Input 21 6 2 2 2" xfId="25716"/>
    <cellStyle name="Input 21 6 2 2 2 2" xfId="46902"/>
    <cellStyle name="Input 21 6 2 2 3" xfId="36298"/>
    <cellStyle name="Input 21 6 2 3" xfId="20603"/>
    <cellStyle name="Input 21 6 2 3 2" xfId="41790"/>
    <cellStyle name="Input 21 6 2 4" xfId="31170"/>
    <cellStyle name="Input 21 6 2_Table 2A-1_EFT (Annual)" xfId="15119"/>
    <cellStyle name="Input 21 6 3" xfId="11072"/>
    <cellStyle name="Input 21 6 3 2" xfId="23170"/>
    <cellStyle name="Input 21 6 3 2 2" xfId="44356"/>
    <cellStyle name="Input 21 6 3 3" xfId="33752"/>
    <cellStyle name="Input 21 6 4" xfId="18057"/>
    <cellStyle name="Input 21 6 4 2" xfId="39244"/>
    <cellStyle name="Input 21 6 5" xfId="28427"/>
    <cellStyle name="Input 21 6_Table 2A-1_EFT (Annual)" xfId="6908"/>
    <cellStyle name="Input 21 7" xfId="3754"/>
    <cellStyle name="Input 21 7 2" xfId="12122"/>
    <cellStyle name="Input 21 7 2 2" xfId="24152"/>
    <cellStyle name="Input 21 7 2 2 2" xfId="45338"/>
    <cellStyle name="Input 21 7 2 3" xfId="34734"/>
    <cellStyle name="Input 21 7 3" xfId="19039"/>
    <cellStyle name="Input 21 7 3 2" xfId="40226"/>
    <cellStyle name="Input 21 7 4" xfId="29463"/>
    <cellStyle name="Input 21 7_Table 2A-1_EFT (Annual)" xfId="15120"/>
    <cellStyle name="Input 21 8" xfId="9441"/>
    <cellStyle name="Input 21 8 2" xfId="21606"/>
    <cellStyle name="Input 21 8 2 2" xfId="42792"/>
    <cellStyle name="Input 21 8 3" xfId="32188"/>
    <cellStyle name="Input 21 9" xfId="16493"/>
    <cellStyle name="Input 21 9 2" xfId="37680"/>
    <cellStyle name="Input 21_Table 2A-1_EFT (Annual)" xfId="3027"/>
    <cellStyle name="Input 22" xfId="204"/>
    <cellStyle name="Input 22 10" xfId="26759"/>
    <cellStyle name="Input 22 2" xfId="597"/>
    <cellStyle name="Input 22 2 2" xfId="1574"/>
    <cellStyle name="Input 22 2 2 2" xfId="2844"/>
    <cellStyle name="Input 22 2 2 2 2" xfId="6405"/>
    <cellStyle name="Input 22 2 2 2 2 2" xfId="14599"/>
    <cellStyle name="Input 22 2 2 2 2 2 2" xfId="26571"/>
    <cellStyle name="Input 22 2 2 2 2 2 2 2" xfId="47757"/>
    <cellStyle name="Input 22 2 2 2 2 2 3" xfId="37153"/>
    <cellStyle name="Input 22 2 2 2 2 3" xfId="21458"/>
    <cellStyle name="Input 22 2 2 2 2 3 2" xfId="42645"/>
    <cellStyle name="Input 22 2 2 2 2 4" xfId="32061"/>
    <cellStyle name="Input 22 2 2 2 2_Table 2A-1_EFT (Annual)" xfId="15121"/>
    <cellStyle name="Input 22 2 2 2 3" xfId="11941"/>
    <cellStyle name="Input 22 2 2 2 3 2" xfId="24025"/>
    <cellStyle name="Input 22 2 2 2 3 2 2" xfId="45211"/>
    <cellStyle name="Input 22 2 2 2 3 3" xfId="34607"/>
    <cellStyle name="Input 22 2 2 2 4" xfId="18912"/>
    <cellStyle name="Input 22 2 2 2 4 2" xfId="40099"/>
    <cellStyle name="Input 22 2 2 2 5" xfId="29318"/>
    <cellStyle name="Input 22 2 2 2_Table 2A-1_EFT (Annual)" xfId="6910"/>
    <cellStyle name="Input 22 2 2 3" xfId="5135"/>
    <cellStyle name="Input 22 2 2 3 2" xfId="13395"/>
    <cellStyle name="Input 22 2 2 3 2 2" xfId="25401"/>
    <cellStyle name="Input 22 2 2 3 2 2 2" xfId="46587"/>
    <cellStyle name="Input 22 2 2 3 2 3" xfId="35983"/>
    <cellStyle name="Input 22 2 2 3 3" xfId="20288"/>
    <cellStyle name="Input 22 2 2 3 3 2" xfId="41475"/>
    <cellStyle name="Input 22 2 2 3 4" xfId="30792"/>
    <cellStyle name="Input 22 2 2 3_Table 2A-1_EFT (Annual)" xfId="15122"/>
    <cellStyle name="Input 22 2 2 4" xfId="10739"/>
    <cellStyle name="Input 22 2 2 4 2" xfId="22855"/>
    <cellStyle name="Input 22 2 2 4 2 2" xfId="44041"/>
    <cellStyle name="Input 22 2 2 4 3" xfId="33437"/>
    <cellStyle name="Input 22 2 2 5" xfId="17742"/>
    <cellStyle name="Input 22 2 2 5 2" xfId="38929"/>
    <cellStyle name="Input 22 2 2 6" xfId="28049"/>
    <cellStyle name="Input 22 2 2_Table 2A-1_EFT (Annual)" xfId="6909"/>
    <cellStyle name="Input 22 2 3" xfId="1094"/>
    <cellStyle name="Input 22 2 3 2" xfId="4655"/>
    <cellStyle name="Input 22 2 3 2 2" xfId="12915"/>
    <cellStyle name="Input 22 2 3 2 2 2" xfId="24921"/>
    <cellStyle name="Input 22 2 3 2 2 2 2" xfId="46107"/>
    <cellStyle name="Input 22 2 3 2 2 3" xfId="35503"/>
    <cellStyle name="Input 22 2 3 2 3" xfId="19808"/>
    <cellStyle name="Input 22 2 3 2 3 2" xfId="40995"/>
    <cellStyle name="Input 22 2 3 2 4" xfId="30312"/>
    <cellStyle name="Input 22 2 3 2_Table 2A-1_EFT (Annual)" xfId="15123"/>
    <cellStyle name="Input 22 2 3 3" xfId="10259"/>
    <cellStyle name="Input 22 2 3 3 2" xfId="22375"/>
    <cellStyle name="Input 22 2 3 3 2 2" xfId="43561"/>
    <cellStyle name="Input 22 2 3 3 3" xfId="32957"/>
    <cellStyle name="Input 22 2 3 4" xfId="17262"/>
    <cellStyle name="Input 22 2 3 4 2" xfId="38449"/>
    <cellStyle name="Input 22 2 3 5" xfId="27569"/>
    <cellStyle name="Input 22 2 3_Table 2A-1_EFT (Annual)" xfId="6911"/>
    <cellStyle name="Input 22 2 4" xfId="2313"/>
    <cellStyle name="Input 22 2 4 2" xfId="5874"/>
    <cellStyle name="Input 22 2 4 2 2" xfId="14089"/>
    <cellStyle name="Input 22 2 4 2 2 2" xfId="26077"/>
    <cellStyle name="Input 22 2 4 2 2 2 2" xfId="47263"/>
    <cellStyle name="Input 22 2 4 2 2 3" xfId="36659"/>
    <cellStyle name="Input 22 2 4 2 3" xfId="20964"/>
    <cellStyle name="Input 22 2 4 2 3 2" xfId="42151"/>
    <cellStyle name="Input 22 2 4 2 4" xfId="31531"/>
    <cellStyle name="Input 22 2 4 2_Table 2A-1_EFT (Annual)" xfId="15124"/>
    <cellStyle name="Input 22 2 4 3" xfId="11433"/>
    <cellStyle name="Input 22 2 4 3 2" xfId="23531"/>
    <cellStyle name="Input 22 2 4 3 2 2" xfId="44717"/>
    <cellStyle name="Input 22 2 4 3 3" xfId="34113"/>
    <cellStyle name="Input 22 2 4 4" xfId="18418"/>
    <cellStyle name="Input 22 2 4 4 2" xfId="39605"/>
    <cellStyle name="Input 22 2 4 5" xfId="28788"/>
    <cellStyle name="Input 22 2 4_Table 2A-1_EFT (Annual)" xfId="6912"/>
    <cellStyle name="Input 22 2 5" xfId="4167"/>
    <cellStyle name="Input 22 2 5 2" xfId="12491"/>
    <cellStyle name="Input 22 2 5 2 2" xfId="24513"/>
    <cellStyle name="Input 22 2 5 2 2 2" xfId="45699"/>
    <cellStyle name="Input 22 2 5 2 3" xfId="35095"/>
    <cellStyle name="Input 22 2 5 3" xfId="19400"/>
    <cellStyle name="Input 22 2 5 3 2" xfId="40587"/>
    <cellStyle name="Input 22 2 5 4" xfId="29855"/>
    <cellStyle name="Input 22 2 5_Table 2A-1_EFT (Annual)" xfId="15125"/>
    <cellStyle name="Input 22 2 6" xfId="9830"/>
    <cellStyle name="Input 22 2 6 2" xfId="21967"/>
    <cellStyle name="Input 22 2 6 2 2" xfId="43153"/>
    <cellStyle name="Input 22 2 6 3" xfId="32549"/>
    <cellStyle name="Input 22 2 7" xfId="16854"/>
    <cellStyle name="Input 22 2 7 2" xfId="38041"/>
    <cellStyle name="Input 22 2 8" xfId="27112"/>
    <cellStyle name="Input 22 2_Table 2A-1_EFT (Annual)" xfId="3031"/>
    <cellStyle name="Input 22 3" xfId="433"/>
    <cellStyle name="Input 22 3 2" xfId="1416"/>
    <cellStyle name="Input 22 3 2 2" xfId="2686"/>
    <cellStyle name="Input 22 3 2 2 2" xfId="6247"/>
    <cellStyle name="Input 22 3 2 2 2 2" xfId="14441"/>
    <cellStyle name="Input 22 3 2 2 2 2 2" xfId="26413"/>
    <cellStyle name="Input 22 3 2 2 2 2 2 2" xfId="47599"/>
    <cellStyle name="Input 22 3 2 2 2 2 3" xfId="36995"/>
    <cellStyle name="Input 22 3 2 2 2 3" xfId="21300"/>
    <cellStyle name="Input 22 3 2 2 2 3 2" xfId="42487"/>
    <cellStyle name="Input 22 3 2 2 2 4" xfId="31903"/>
    <cellStyle name="Input 22 3 2 2 2_Table 2A-1_EFT (Annual)" xfId="15126"/>
    <cellStyle name="Input 22 3 2 2 3" xfId="11783"/>
    <cellStyle name="Input 22 3 2 2 3 2" xfId="23867"/>
    <cellStyle name="Input 22 3 2 2 3 2 2" xfId="45053"/>
    <cellStyle name="Input 22 3 2 2 3 3" xfId="34449"/>
    <cellStyle name="Input 22 3 2 2 4" xfId="18754"/>
    <cellStyle name="Input 22 3 2 2 4 2" xfId="39941"/>
    <cellStyle name="Input 22 3 2 2 5" xfId="29160"/>
    <cellStyle name="Input 22 3 2 2_Table 2A-1_EFT (Annual)" xfId="6914"/>
    <cellStyle name="Input 22 3 2 3" xfId="4977"/>
    <cellStyle name="Input 22 3 2 3 2" xfId="13237"/>
    <cellStyle name="Input 22 3 2 3 2 2" xfId="25243"/>
    <cellStyle name="Input 22 3 2 3 2 2 2" xfId="46429"/>
    <cellStyle name="Input 22 3 2 3 2 3" xfId="35825"/>
    <cellStyle name="Input 22 3 2 3 3" xfId="20130"/>
    <cellStyle name="Input 22 3 2 3 3 2" xfId="41317"/>
    <cellStyle name="Input 22 3 2 3 4" xfId="30634"/>
    <cellStyle name="Input 22 3 2 3_Table 2A-1_EFT (Annual)" xfId="15127"/>
    <cellStyle name="Input 22 3 2 4" xfId="10581"/>
    <cellStyle name="Input 22 3 2 4 2" xfId="22697"/>
    <cellStyle name="Input 22 3 2 4 2 2" xfId="43883"/>
    <cellStyle name="Input 22 3 2 4 3" xfId="33279"/>
    <cellStyle name="Input 22 3 2 5" xfId="17584"/>
    <cellStyle name="Input 22 3 2 5 2" xfId="38771"/>
    <cellStyle name="Input 22 3 2 6" xfId="27891"/>
    <cellStyle name="Input 22 3 2_Table 2A-1_EFT (Annual)" xfId="6913"/>
    <cellStyle name="Input 22 3 3" xfId="960"/>
    <cellStyle name="Input 22 3 3 2" xfId="4521"/>
    <cellStyle name="Input 22 3 3 2 2" xfId="12783"/>
    <cellStyle name="Input 22 3 3 2 2 2" xfId="24793"/>
    <cellStyle name="Input 22 3 3 2 2 2 2" xfId="45979"/>
    <cellStyle name="Input 22 3 3 2 2 3" xfId="35375"/>
    <cellStyle name="Input 22 3 3 2 3" xfId="19680"/>
    <cellStyle name="Input 22 3 3 2 3 2" xfId="40867"/>
    <cellStyle name="Input 22 3 3 2 4" xfId="30178"/>
    <cellStyle name="Input 22 3 3 2_Table 2A-1_EFT (Annual)" xfId="15128"/>
    <cellStyle name="Input 22 3 3 3" xfId="10130"/>
    <cellStyle name="Input 22 3 3 3 2" xfId="22247"/>
    <cellStyle name="Input 22 3 3 3 2 2" xfId="43433"/>
    <cellStyle name="Input 22 3 3 3 3" xfId="32829"/>
    <cellStyle name="Input 22 3 3 4" xfId="17134"/>
    <cellStyle name="Input 22 3 3 4 2" xfId="38321"/>
    <cellStyle name="Input 22 3 3 5" xfId="27435"/>
    <cellStyle name="Input 22 3 3_Table 2A-1_EFT (Annual)" xfId="6915"/>
    <cellStyle name="Input 22 3 4" xfId="2155"/>
    <cellStyle name="Input 22 3 4 2" xfId="5716"/>
    <cellStyle name="Input 22 3 4 2 2" xfId="13931"/>
    <cellStyle name="Input 22 3 4 2 2 2" xfId="25919"/>
    <cellStyle name="Input 22 3 4 2 2 2 2" xfId="47105"/>
    <cellStyle name="Input 22 3 4 2 2 3" xfId="36501"/>
    <cellStyle name="Input 22 3 4 2 3" xfId="20806"/>
    <cellStyle name="Input 22 3 4 2 3 2" xfId="41993"/>
    <cellStyle name="Input 22 3 4 2 4" xfId="31373"/>
    <cellStyle name="Input 22 3 4 2_Table 2A-1_EFT (Annual)" xfId="15129"/>
    <cellStyle name="Input 22 3 4 3" xfId="11275"/>
    <cellStyle name="Input 22 3 4 3 2" xfId="23373"/>
    <cellStyle name="Input 22 3 4 3 2 2" xfId="44559"/>
    <cellStyle name="Input 22 3 4 3 3" xfId="33955"/>
    <cellStyle name="Input 22 3 4 4" xfId="18260"/>
    <cellStyle name="Input 22 3 4 4 2" xfId="39447"/>
    <cellStyle name="Input 22 3 4 5" xfId="28630"/>
    <cellStyle name="Input 22 3 4_Table 2A-1_EFT (Annual)" xfId="6916"/>
    <cellStyle name="Input 22 3 5" xfId="4003"/>
    <cellStyle name="Input 22 3 5 2" xfId="12331"/>
    <cellStyle name="Input 22 3 5 2 2" xfId="24355"/>
    <cellStyle name="Input 22 3 5 2 2 2" xfId="45541"/>
    <cellStyle name="Input 22 3 5 2 3" xfId="34937"/>
    <cellStyle name="Input 22 3 5 3" xfId="19242"/>
    <cellStyle name="Input 22 3 5 3 2" xfId="40429"/>
    <cellStyle name="Input 22 3 5 4" xfId="29691"/>
    <cellStyle name="Input 22 3 5_Table 2A-1_EFT (Annual)" xfId="15130"/>
    <cellStyle name="Input 22 3 6" xfId="9668"/>
    <cellStyle name="Input 22 3 6 2" xfId="21809"/>
    <cellStyle name="Input 22 3 6 2 2" xfId="42995"/>
    <cellStyle name="Input 22 3 6 3" xfId="32391"/>
    <cellStyle name="Input 22 3 7" xfId="16696"/>
    <cellStyle name="Input 22 3 7 2" xfId="37883"/>
    <cellStyle name="Input 22 3 8" xfId="26948"/>
    <cellStyle name="Input 22 3_Table 2A-1_EFT (Annual)" xfId="3032"/>
    <cellStyle name="Input 22 4" xfId="1252"/>
    <cellStyle name="Input 22 4 2" xfId="2522"/>
    <cellStyle name="Input 22 4 2 2" xfId="6083"/>
    <cellStyle name="Input 22 4 2 2 2" xfId="14277"/>
    <cellStyle name="Input 22 4 2 2 2 2" xfId="26249"/>
    <cellStyle name="Input 22 4 2 2 2 2 2" xfId="47435"/>
    <cellStyle name="Input 22 4 2 2 2 3" xfId="36831"/>
    <cellStyle name="Input 22 4 2 2 3" xfId="21136"/>
    <cellStyle name="Input 22 4 2 2 3 2" xfId="42323"/>
    <cellStyle name="Input 22 4 2 2 4" xfId="31739"/>
    <cellStyle name="Input 22 4 2 2_Table 2A-1_EFT (Annual)" xfId="15131"/>
    <cellStyle name="Input 22 4 2 3" xfId="11619"/>
    <cellStyle name="Input 22 4 2 3 2" xfId="23703"/>
    <cellStyle name="Input 22 4 2 3 2 2" xfId="44889"/>
    <cellStyle name="Input 22 4 2 3 3" xfId="34285"/>
    <cellStyle name="Input 22 4 2 4" xfId="18590"/>
    <cellStyle name="Input 22 4 2 4 2" xfId="39777"/>
    <cellStyle name="Input 22 4 2 5" xfId="28996"/>
    <cellStyle name="Input 22 4 2_Table 2A-1_EFT (Annual)" xfId="6918"/>
    <cellStyle name="Input 22 4 3" xfId="4813"/>
    <cellStyle name="Input 22 4 3 2" xfId="13073"/>
    <cellStyle name="Input 22 4 3 2 2" xfId="25079"/>
    <cellStyle name="Input 22 4 3 2 2 2" xfId="46265"/>
    <cellStyle name="Input 22 4 3 2 3" xfId="35661"/>
    <cellStyle name="Input 22 4 3 3" xfId="19966"/>
    <cellStyle name="Input 22 4 3 3 2" xfId="41153"/>
    <cellStyle name="Input 22 4 3 4" xfId="30470"/>
    <cellStyle name="Input 22 4 3_Table 2A-1_EFT (Annual)" xfId="15132"/>
    <cellStyle name="Input 22 4 4" xfId="10417"/>
    <cellStyle name="Input 22 4 4 2" xfId="22533"/>
    <cellStyle name="Input 22 4 4 2 2" xfId="43719"/>
    <cellStyle name="Input 22 4 4 3" xfId="33115"/>
    <cellStyle name="Input 22 4 5" xfId="17420"/>
    <cellStyle name="Input 22 4 5 2" xfId="38607"/>
    <cellStyle name="Input 22 4 6" xfId="27727"/>
    <cellStyle name="Input 22 4_Table 2A-1_EFT (Annual)" xfId="6917"/>
    <cellStyle name="Input 22 5" xfId="803"/>
    <cellStyle name="Input 22 5 2" xfId="4364"/>
    <cellStyle name="Input 22 5 2 2" xfId="12644"/>
    <cellStyle name="Input 22 5 2 2 2" xfId="24661"/>
    <cellStyle name="Input 22 5 2 2 2 2" xfId="45847"/>
    <cellStyle name="Input 22 5 2 2 3" xfId="35243"/>
    <cellStyle name="Input 22 5 2 3" xfId="19548"/>
    <cellStyle name="Input 22 5 2 3 2" xfId="40735"/>
    <cellStyle name="Input 22 5 2 4" xfId="30021"/>
    <cellStyle name="Input 22 5 2_Table 2A-1_EFT (Annual)" xfId="15133"/>
    <cellStyle name="Input 22 5 3" xfId="9992"/>
    <cellStyle name="Input 22 5 3 2" xfId="22115"/>
    <cellStyle name="Input 22 5 3 2 2" xfId="43301"/>
    <cellStyle name="Input 22 5 3 3" xfId="32697"/>
    <cellStyle name="Input 22 5 4" xfId="17002"/>
    <cellStyle name="Input 22 5 4 2" xfId="38189"/>
    <cellStyle name="Input 22 5 5" xfId="27278"/>
    <cellStyle name="Input 22 5_Table 2A-1_EFT (Annual)" xfId="6919"/>
    <cellStyle name="Input 22 6" xfId="1991"/>
    <cellStyle name="Input 22 6 2" xfId="5552"/>
    <cellStyle name="Input 22 6 2 2" xfId="13767"/>
    <cellStyle name="Input 22 6 2 2 2" xfId="25755"/>
    <cellStyle name="Input 22 6 2 2 2 2" xfId="46941"/>
    <cellStyle name="Input 22 6 2 2 3" xfId="36337"/>
    <cellStyle name="Input 22 6 2 3" xfId="20642"/>
    <cellStyle name="Input 22 6 2 3 2" xfId="41829"/>
    <cellStyle name="Input 22 6 2 4" xfId="31209"/>
    <cellStyle name="Input 22 6 2_Table 2A-1_EFT (Annual)" xfId="15134"/>
    <cellStyle name="Input 22 6 3" xfId="11111"/>
    <cellStyle name="Input 22 6 3 2" xfId="23209"/>
    <cellStyle name="Input 22 6 3 2 2" xfId="44395"/>
    <cellStyle name="Input 22 6 3 3" xfId="33791"/>
    <cellStyle name="Input 22 6 4" xfId="18096"/>
    <cellStyle name="Input 22 6 4 2" xfId="39283"/>
    <cellStyle name="Input 22 6 5" xfId="28466"/>
    <cellStyle name="Input 22 6_Table 2A-1_EFT (Annual)" xfId="6920"/>
    <cellStyle name="Input 22 7" xfId="3793"/>
    <cellStyle name="Input 22 7 2" xfId="12161"/>
    <cellStyle name="Input 22 7 2 2" xfId="24191"/>
    <cellStyle name="Input 22 7 2 2 2" xfId="45377"/>
    <cellStyle name="Input 22 7 2 3" xfId="34773"/>
    <cellStyle name="Input 22 7 3" xfId="19078"/>
    <cellStyle name="Input 22 7 3 2" xfId="40265"/>
    <cellStyle name="Input 22 7 4" xfId="29502"/>
    <cellStyle name="Input 22 7_Table 2A-1_EFT (Annual)" xfId="15135"/>
    <cellStyle name="Input 22 8" xfId="9480"/>
    <cellStyle name="Input 22 8 2" xfId="21645"/>
    <cellStyle name="Input 22 8 2 2" xfId="42831"/>
    <cellStyle name="Input 22 8 3" xfId="32227"/>
    <cellStyle name="Input 22 9" xfId="16532"/>
    <cellStyle name="Input 22 9 2" xfId="37719"/>
    <cellStyle name="Input 22_Table 2A-1_EFT (Annual)" xfId="3030"/>
    <cellStyle name="Input 23" xfId="189"/>
    <cellStyle name="Input 23 10" xfId="26744"/>
    <cellStyle name="Input 23 2" xfId="582"/>
    <cellStyle name="Input 23 2 2" xfId="1559"/>
    <cellStyle name="Input 23 2 2 2" xfId="2829"/>
    <cellStyle name="Input 23 2 2 2 2" xfId="6390"/>
    <cellStyle name="Input 23 2 2 2 2 2" xfId="14584"/>
    <cellStyle name="Input 23 2 2 2 2 2 2" xfId="26556"/>
    <cellStyle name="Input 23 2 2 2 2 2 2 2" xfId="47742"/>
    <cellStyle name="Input 23 2 2 2 2 2 3" xfId="37138"/>
    <cellStyle name="Input 23 2 2 2 2 3" xfId="21443"/>
    <cellStyle name="Input 23 2 2 2 2 3 2" xfId="42630"/>
    <cellStyle name="Input 23 2 2 2 2 4" xfId="32046"/>
    <cellStyle name="Input 23 2 2 2 2_Table 2A-1_EFT (Annual)" xfId="15136"/>
    <cellStyle name="Input 23 2 2 2 3" xfId="11926"/>
    <cellStyle name="Input 23 2 2 2 3 2" xfId="24010"/>
    <cellStyle name="Input 23 2 2 2 3 2 2" xfId="45196"/>
    <cellStyle name="Input 23 2 2 2 3 3" xfId="34592"/>
    <cellStyle name="Input 23 2 2 2 4" xfId="18897"/>
    <cellStyle name="Input 23 2 2 2 4 2" xfId="40084"/>
    <cellStyle name="Input 23 2 2 2 5" xfId="29303"/>
    <cellStyle name="Input 23 2 2 2_Table 2A-1_EFT (Annual)" xfId="6922"/>
    <cellStyle name="Input 23 2 2 3" xfId="5120"/>
    <cellStyle name="Input 23 2 2 3 2" xfId="13380"/>
    <cellStyle name="Input 23 2 2 3 2 2" xfId="25386"/>
    <cellStyle name="Input 23 2 2 3 2 2 2" xfId="46572"/>
    <cellStyle name="Input 23 2 2 3 2 3" xfId="35968"/>
    <cellStyle name="Input 23 2 2 3 3" xfId="20273"/>
    <cellStyle name="Input 23 2 2 3 3 2" xfId="41460"/>
    <cellStyle name="Input 23 2 2 3 4" xfId="30777"/>
    <cellStyle name="Input 23 2 2 3_Table 2A-1_EFT (Annual)" xfId="15137"/>
    <cellStyle name="Input 23 2 2 4" xfId="10724"/>
    <cellStyle name="Input 23 2 2 4 2" xfId="22840"/>
    <cellStyle name="Input 23 2 2 4 2 2" xfId="44026"/>
    <cellStyle name="Input 23 2 2 4 3" xfId="33422"/>
    <cellStyle name="Input 23 2 2 5" xfId="17727"/>
    <cellStyle name="Input 23 2 2 5 2" xfId="38914"/>
    <cellStyle name="Input 23 2 2 6" xfId="28034"/>
    <cellStyle name="Input 23 2 2_Table 2A-1_EFT (Annual)" xfId="6921"/>
    <cellStyle name="Input 23 2 3" xfId="1082"/>
    <cellStyle name="Input 23 2 3 2" xfId="4643"/>
    <cellStyle name="Input 23 2 3 2 2" xfId="12903"/>
    <cellStyle name="Input 23 2 3 2 2 2" xfId="24909"/>
    <cellStyle name="Input 23 2 3 2 2 2 2" xfId="46095"/>
    <cellStyle name="Input 23 2 3 2 2 3" xfId="35491"/>
    <cellStyle name="Input 23 2 3 2 3" xfId="19796"/>
    <cellStyle name="Input 23 2 3 2 3 2" xfId="40983"/>
    <cellStyle name="Input 23 2 3 2 4" xfId="30300"/>
    <cellStyle name="Input 23 2 3 2_Table 2A-1_EFT (Annual)" xfId="15138"/>
    <cellStyle name="Input 23 2 3 3" xfId="10247"/>
    <cellStyle name="Input 23 2 3 3 2" xfId="22363"/>
    <cellStyle name="Input 23 2 3 3 2 2" xfId="43549"/>
    <cellStyle name="Input 23 2 3 3 3" xfId="32945"/>
    <cellStyle name="Input 23 2 3 4" xfId="17250"/>
    <cellStyle name="Input 23 2 3 4 2" xfId="38437"/>
    <cellStyle name="Input 23 2 3 5" xfId="27557"/>
    <cellStyle name="Input 23 2 3_Table 2A-1_EFT (Annual)" xfId="6923"/>
    <cellStyle name="Input 23 2 4" xfId="2298"/>
    <cellStyle name="Input 23 2 4 2" xfId="5859"/>
    <cellStyle name="Input 23 2 4 2 2" xfId="14074"/>
    <cellStyle name="Input 23 2 4 2 2 2" xfId="26062"/>
    <cellStyle name="Input 23 2 4 2 2 2 2" xfId="47248"/>
    <cellStyle name="Input 23 2 4 2 2 3" xfId="36644"/>
    <cellStyle name="Input 23 2 4 2 3" xfId="20949"/>
    <cellStyle name="Input 23 2 4 2 3 2" xfId="42136"/>
    <cellStyle name="Input 23 2 4 2 4" xfId="31516"/>
    <cellStyle name="Input 23 2 4 2_Table 2A-1_EFT (Annual)" xfId="15139"/>
    <cellStyle name="Input 23 2 4 3" xfId="11418"/>
    <cellStyle name="Input 23 2 4 3 2" xfId="23516"/>
    <cellStyle name="Input 23 2 4 3 2 2" xfId="44702"/>
    <cellStyle name="Input 23 2 4 3 3" xfId="34098"/>
    <cellStyle name="Input 23 2 4 4" xfId="18403"/>
    <cellStyle name="Input 23 2 4 4 2" xfId="39590"/>
    <cellStyle name="Input 23 2 4 5" xfId="28773"/>
    <cellStyle name="Input 23 2 4_Table 2A-1_EFT (Annual)" xfId="6924"/>
    <cellStyle name="Input 23 2 5" xfId="4152"/>
    <cellStyle name="Input 23 2 5 2" xfId="12476"/>
    <cellStyle name="Input 23 2 5 2 2" xfId="24498"/>
    <cellStyle name="Input 23 2 5 2 2 2" xfId="45684"/>
    <cellStyle name="Input 23 2 5 2 3" xfId="35080"/>
    <cellStyle name="Input 23 2 5 3" xfId="19385"/>
    <cellStyle name="Input 23 2 5 3 2" xfId="40572"/>
    <cellStyle name="Input 23 2 5 4" xfId="29840"/>
    <cellStyle name="Input 23 2 5_Table 2A-1_EFT (Annual)" xfId="15140"/>
    <cellStyle name="Input 23 2 6" xfId="9815"/>
    <cellStyle name="Input 23 2 6 2" xfId="21952"/>
    <cellStyle name="Input 23 2 6 2 2" xfId="43138"/>
    <cellStyle name="Input 23 2 6 3" xfId="32534"/>
    <cellStyle name="Input 23 2 7" xfId="16839"/>
    <cellStyle name="Input 23 2 7 2" xfId="38026"/>
    <cellStyle name="Input 23 2 8" xfId="27097"/>
    <cellStyle name="Input 23 2_Table 2A-1_EFT (Annual)" xfId="3034"/>
    <cellStyle name="Input 23 3" xfId="419"/>
    <cellStyle name="Input 23 3 2" xfId="1402"/>
    <cellStyle name="Input 23 3 2 2" xfId="2672"/>
    <cellStyle name="Input 23 3 2 2 2" xfId="6233"/>
    <cellStyle name="Input 23 3 2 2 2 2" xfId="14427"/>
    <cellStyle name="Input 23 3 2 2 2 2 2" xfId="26399"/>
    <cellStyle name="Input 23 3 2 2 2 2 2 2" xfId="47585"/>
    <cellStyle name="Input 23 3 2 2 2 2 3" xfId="36981"/>
    <cellStyle name="Input 23 3 2 2 2 3" xfId="21286"/>
    <cellStyle name="Input 23 3 2 2 2 3 2" xfId="42473"/>
    <cellStyle name="Input 23 3 2 2 2 4" xfId="31889"/>
    <cellStyle name="Input 23 3 2 2 2_Table 2A-1_EFT (Annual)" xfId="15141"/>
    <cellStyle name="Input 23 3 2 2 3" xfId="11769"/>
    <cellStyle name="Input 23 3 2 2 3 2" xfId="23853"/>
    <cellStyle name="Input 23 3 2 2 3 2 2" xfId="45039"/>
    <cellStyle name="Input 23 3 2 2 3 3" xfId="34435"/>
    <cellStyle name="Input 23 3 2 2 4" xfId="18740"/>
    <cellStyle name="Input 23 3 2 2 4 2" xfId="39927"/>
    <cellStyle name="Input 23 3 2 2 5" xfId="29146"/>
    <cellStyle name="Input 23 3 2 2_Table 2A-1_EFT (Annual)" xfId="6926"/>
    <cellStyle name="Input 23 3 2 3" xfId="4963"/>
    <cellStyle name="Input 23 3 2 3 2" xfId="13223"/>
    <cellStyle name="Input 23 3 2 3 2 2" xfId="25229"/>
    <cellStyle name="Input 23 3 2 3 2 2 2" xfId="46415"/>
    <cellStyle name="Input 23 3 2 3 2 3" xfId="35811"/>
    <cellStyle name="Input 23 3 2 3 3" xfId="20116"/>
    <cellStyle name="Input 23 3 2 3 3 2" xfId="41303"/>
    <cellStyle name="Input 23 3 2 3 4" xfId="30620"/>
    <cellStyle name="Input 23 3 2 3_Table 2A-1_EFT (Annual)" xfId="15142"/>
    <cellStyle name="Input 23 3 2 4" xfId="10567"/>
    <cellStyle name="Input 23 3 2 4 2" xfId="22683"/>
    <cellStyle name="Input 23 3 2 4 2 2" xfId="43869"/>
    <cellStyle name="Input 23 3 2 4 3" xfId="33265"/>
    <cellStyle name="Input 23 3 2 5" xfId="17570"/>
    <cellStyle name="Input 23 3 2 5 2" xfId="38757"/>
    <cellStyle name="Input 23 3 2 6" xfId="27877"/>
    <cellStyle name="Input 23 3 2_Table 2A-1_EFT (Annual)" xfId="6925"/>
    <cellStyle name="Input 23 3 3" xfId="949"/>
    <cellStyle name="Input 23 3 3 2" xfId="4510"/>
    <cellStyle name="Input 23 3 3 2 2" xfId="12772"/>
    <cellStyle name="Input 23 3 3 2 2 2" xfId="24782"/>
    <cellStyle name="Input 23 3 3 2 2 2 2" xfId="45968"/>
    <cellStyle name="Input 23 3 3 2 2 3" xfId="35364"/>
    <cellStyle name="Input 23 3 3 2 3" xfId="19669"/>
    <cellStyle name="Input 23 3 3 2 3 2" xfId="40856"/>
    <cellStyle name="Input 23 3 3 2 4" xfId="30167"/>
    <cellStyle name="Input 23 3 3 2_Table 2A-1_EFT (Annual)" xfId="15143"/>
    <cellStyle name="Input 23 3 3 3" xfId="10119"/>
    <cellStyle name="Input 23 3 3 3 2" xfId="22236"/>
    <cellStyle name="Input 23 3 3 3 2 2" xfId="43422"/>
    <cellStyle name="Input 23 3 3 3 3" xfId="32818"/>
    <cellStyle name="Input 23 3 3 4" xfId="17123"/>
    <cellStyle name="Input 23 3 3 4 2" xfId="38310"/>
    <cellStyle name="Input 23 3 3 5" xfId="27424"/>
    <cellStyle name="Input 23 3 3_Table 2A-1_EFT (Annual)" xfId="6927"/>
    <cellStyle name="Input 23 3 4" xfId="2141"/>
    <cellStyle name="Input 23 3 4 2" xfId="5702"/>
    <cellStyle name="Input 23 3 4 2 2" xfId="13917"/>
    <cellStyle name="Input 23 3 4 2 2 2" xfId="25905"/>
    <cellStyle name="Input 23 3 4 2 2 2 2" xfId="47091"/>
    <cellStyle name="Input 23 3 4 2 2 3" xfId="36487"/>
    <cellStyle name="Input 23 3 4 2 3" xfId="20792"/>
    <cellStyle name="Input 23 3 4 2 3 2" xfId="41979"/>
    <cellStyle name="Input 23 3 4 2 4" xfId="31359"/>
    <cellStyle name="Input 23 3 4 2_Table 2A-1_EFT (Annual)" xfId="15144"/>
    <cellStyle name="Input 23 3 4 3" xfId="11261"/>
    <cellStyle name="Input 23 3 4 3 2" xfId="23359"/>
    <cellStyle name="Input 23 3 4 3 2 2" xfId="44545"/>
    <cellStyle name="Input 23 3 4 3 3" xfId="33941"/>
    <cellStyle name="Input 23 3 4 4" xfId="18246"/>
    <cellStyle name="Input 23 3 4 4 2" xfId="39433"/>
    <cellStyle name="Input 23 3 4 5" xfId="28616"/>
    <cellStyle name="Input 23 3 4_Table 2A-1_EFT (Annual)" xfId="6928"/>
    <cellStyle name="Input 23 3 5" xfId="3989"/>
    <cellStyle name="Input 23 3 5 2" xfId="12317"/>
    <cellStyle name="Input 23 3 5 2 2" xfId="24341"/>
    <cellStyle name="Input 23 3 5 2 2 2" xfId="45527"/>
    <cellStyle name="Input 23 3 5 2 3" xfId="34923"/>
    <cellStyle name="Input 23 3 5 3" xfId="19228"/>
    <cellStyle name="Input 23 3 5 3 2" xfId="40415"/>
    <cellStyle name="Input 23 3 5 4" xfId="29677"/>
    <cellStyle name="Input 23 3 5_Table 2A-1_EFT (Annual)" xfId="15145"/>
    <cellStyle name="Input 23 3 6" xfId="9654"/>
    <cellStyle name="Input 23 3 6 2" xfId="21795"/>
    <cellStyle name="Input 23 3 6 2 2" xfId="42981"/>
    <cellStyle name="Input 23 3 6 3" xfId="32377"/>
    <cellStyle name="Input 23 3 7" xfId="16682"/>
    <cellStyle name="Input 23 3 7 2" xfId="37869"/>
    <cellStyle name="Input 23 3 8" xfId="26934"/>
    <cellStyle name="Input 23 3_Table 2A-1_EFT (Annual)" xfId="3035"/>
    <cellStyle name="Input 23 4" xfId="1237"/>
    <cellStyle name="Input 23 4 2" xfId="2507"/>
    <cellStyle name="Input 23 4 2 2" xfId="6068"/>
    <cellStyle name="Input 23 4 2 2 2" xfId="14262"/>
    <cellStyle name="Input 23 4 2 2 2 2" xfId="26234"/>
    <cellStyle name="Input 23 4 2 2 2 2 2" xfId="47420"/>
    <cellStyle name="Input 23 4 2 2 2 3" xfId="36816"/>
    <cellStyle name="Input 23 4 2 2 3" xfId="21121"/>
    <cellStyle name="Input 23 4 2 2 3 2" xfId="42308"/>
    <cellStyle name="Input 23 4 2 2 4" xfId="31724"/>
    <cellStyle name="Input 23 4 2 2_Table 2A-1_EFT (Annual)" xfId="15146"/>
    <cellStyle name="Input 23 4 2 3" xfId="11604"/>
    <cellStyle name="Input 23 4 2 3 2" xfId="23688"/>
    <cellStyle name="Input 23 4 2 3 2 2" xfId="44874"/>
    <cellStyle name="Input 23 4 2 3 3" xfId="34270"/>
    <cellStyle name="Input 23 4 2 4" xfId="18575"/>
    <cellStyle name="Input 23 4 2 4 2" xfId="39762"/>
    <cellStyle name="Input 23 4 2 5" xfId="28981"/>
    <cellStyle name="Input 23 4 2_Table 2A-1_EFT (Annual)" xfId="6930"/>
    <cellStyle name="Input 23 4 3" xfId="4798"/>
    <cellStyle name="Input 23 4 3 2" xfId="13058"/>
    <cellStyle name="Input 23 4 3 2 2" xfId="25064"/>
    <cellStyle name="Input 23 4 3 2 2 2" xfId="46250"/>
    <cellStyle name="Input 23 4 3 2 3" xfId="35646"/>
    <cellStyle name="Input 23 4 3 3" xfId="19951"/>
    <cellStyle name="Input 23 4 3 3 2" xfId="41138"/>
    <cellStyle name="Input 23 4 3 4" xfId="30455"/>
    <cellStyle name="Input 23 4 3_Table 2A-1_EFT (Annual)" xfId="15147"/>
    <cellStyle name="Input 23 4 4" xfId="10402"/>
    <cellStyle name="Input 23 4 4 2" xfId="22518"/>
    <cellStyle name="Input 23 4 4 2 2" xfId="43704"/>
    <cellStyle name="Input 23 4 4 3" xfId="33100"/>
    <cellStyle name="Input 23 4 5" xfId="17405"/>
    <cellStyle name="Input 23 4 5 2" xfId="38592"/>
    <cellStyle name="Input 23 4 6" xfId="27712"/>
    <cellStyle name="Input 23 4_Table 2A-1_EFT (Annual)" xfId="6929"/>
    <cellStyle name="Input 23 5" xfId="791"/>
    <cellStyle name="Input 23 5 2" xfId="4352"/>
    <cellStyle name="Input 23 5 2 2" xfId="12632"/>
    <cellStyle name="Input 23 5 2 2 2" xfId="24649"/>
    <cellStyle name="Input 23 5 2 2 2 2" xfId="45835"/>
    <cellStyle name="Input 23 5 2 2 3" xfId="35231"/>
    <cellStyle name="Input 23 5 2 3" xfId="19536"/>
    <cellStyle name="Input 23 5 2 3 2" xfId="40723"/>
    <cellStyle name="Input 23 5 2 4" xfId="30009"/>
    <cellStyle name="Input 23 5 2_Table 2A-1_EFT (Annual)" xfId="15148"/>
    <cellStyle name="Input 23 5 3" xfId="9980"/>
    <cellStyle name="Input 23 5 3 2" xfId="22103"/>
    <cellStyle name="Input 23 5 3 2 2" xfId="43289"/>
    <cellStyle name="Input 23 5 3 3" xfId="32685"/>
    <cellStyle name="Input 23 5 4" xfId="16990"/>
    <cellStyle name="Input 23 5 4 2" xfId="38177"/>
    <cellStyle name="Input 23 5 5" xfId="27266"/>
    <cellStyle name="Input 23 5_Table 2A-1_EFT (Annual)" xfId="6931"/>
    <cellStyle name="Input 23 6" xfId="1976"/>
    <cellStyle name="Input 23 6 2" xfId="5537"/>
    <cellStyle name="Input 23 6 2 2" xfId="13752"/>
    <cellStyle name="Input 23 6 2 2 2" xfId="25740"/>
    <cellStyle name="Input 23 6 2 2 2 2" xfId="46926"/>
    <cellStyle name="Input 23 6 2 2 3" xfId="36322"/>
    <cellStyle name="Input 23 6 2 3" xfId="20627"/>
    <cellStyle name="Input 23 6 2 3 2" xfId="41814"/>
    <cellStyle name="Input 23 6 2 4" xfId="31194"/>
    <cellStyle name="Input 23 6 2_Table 2A-1_EFT (Annual)" xfId="15149"/>
    <cellStyle name="Input 23 6 3" xfId="11096"/>
    <cellStyle name="Input 23 6 3 2" xfId="23194"/>
    <cellStyle name="Input 23 6 3 2 2" xfId="44380"/>
    <cellStyle name="Input 23 6 3 3" xfId="33776"/>
    <cellStyle name="Input 23 6 4" xfId="18081"/>
    <cellStyle name="Input 23 6 4 2" xfId="39268"/>
    <cellStyle name="Input 23 6 5" xfId="28451"/>
    <cellStyle name="Input 23 6_Table 2A-1_EFT (Annual)" xfId="6932"/>
    <cellStyle name="Input 23 7" xfId="3778"/>
    <cellStyle name="Input 23 7 2" xfId="12146"/>
    <cellStyle name="Input 23 7 2 2" xfId="24176"/>
    <cellStyle name="Input 23 7 2 2 2" xfId="45362"/>
    <cellStyle name="Input 23 7 2 3" xfId="34758"/>
    <cellStyle name="Input 23 7 3" xfId="19063"/>
    <cellStyle name="Input 23 7 3 2" xfId="40250"/>
    <cellStyle name="Input 23 7 4" xfId="29487"/>
    <cellStyle name="Input 23 7_Table 2A-1_EFT (Annual)" xfId="15150"/>
    <cellStyle name="Input 23 8" xfId="9465"/>
    <cellStyle name="Input 23 8 2" xfId="21630"/>
    <cellStyle name="Input 23 8 2 2" xfId="42816"/>
    <cellStyle name="Input 23 8 3" xfId="32212"/>
    <cellStyle name="Input 23 9" xfId="16517"/>
    <cellStyle name="Input 23 9 2" xfId="37704"/>
    <cellStyle name="Input 23_Table 2A-1_EFT (Annual)" xfId="3033"/>
    <cellStyle name="Input 24" xfId="221"/>
    <cellStyle name="Input 24 10" xfId="26776"/>
    <cellStyle name="Input 24 2" xfId="614"/>
    <cellStyle name="Input 24 2 2" xfId="1591"/>
    <cellStyle name="Input 24 2 2 2" xfId="2861"/>
    <cellStyle name="Input 24 2 2 2 2" xfId="6422"/>
    <cellStyle name="Input 24 2 2 2 2 2" xfId="14616"/>
    <cellStyle name="Input 24 2 2 2 2 2 2" xfId="26588"/>
    <cellStyle name="Input 24 2 2 2 2 2 2 2" xfId="47774"/>
    <cellStyle name="Input 24 2 2 2 2 2 3" xfId="37170"/>
    <cellStyle name="Input 24 2 2 2 2 3" xfId="21475"/>
    <cellStyle name="Input 24 2 2 2 2 3 2" xfId="42662"/>
    <cellStyle name="Input 24 2 2 2 2 4" xfId="32078"/>
    <cellStyle name="Input 24 2 2 2 2_Table 2A-1_EFT (Annual)" xfId="15151"/>
    <cellStyle name="Input 24 2 2 2 3" xfId="11958"/>
    <cellStyle name="Input 24 2 2 2 3 2" xfId="24042"/>
    <cellStyle name="Input 24 2 2 2 3 2 2" xfId="45228"/>
    <cellStyle name="Input 24 2 2 2 3 3" xfId="34624"/>
    <cellStyle name="Input 24 2 2 2 4" xfId="18929"/>
    <cellStyle name="Input 24 2 2 2 4 2" xfId="40116"/>
    <cellStyle name="Input 24 2 2 2 5" xfId="29335"/>
    <cellStyle name="Input 24 2 2 2_Table 2A-1_EFT (Annual)" xfId="6934"/>
    <cellStyle name="Input 24 2 2 3" xfId="5152"/>
    <cellStyle name="Input 24 2 2 3 2" xfId="13412"/>
    <cellStyle name="Input 24 2 2 3 2 2" xfId="25418"/>
    <cellStyle name="Input 24 2 2 3 2 2 2" xfId="46604"/>
    <cellStyle name="Input 24 2 2 3 2 3" xfId="36000"/>
    <cellStyle name="Input 24 2 2 3 3" xfId="20305"/>
    <cellStyle name="Input 24 2 2 3 3 2" xfId="41492"/>
    <cellStyle name="Input 24 2 2 3 4" xfId="30809"/>
    <cellStyle name="Input 24 2 2 3_Table 2A-1_EFT (Annual)" xfId="15152"/>
    <cellStyle name="Input 24 2 2 4" xfId="10756"/>
    <cellStyle name="Input 24 2 2 4 2" xfId="22872"/>
    <cellStyle name="Input 24 2 2 4 2 2" xfId="44058"/>
    <cellStyle name="Input 24 2 2 4 3" xfId="33454"/>
    <cellStyle name="Input 24 2 2 5" xfId="17759"/>
    <cellStyle name="Input 24 2 2 5 2" xfId="38946"/>
    <cellStyle name="Input 24 2 2 6" xfId="28066"/>
    <cellStyle name="Input 24 2 2_Table 2A-1_EFT (Annual)" xfId="6933"/>
    <cellStyle name="Input 24 2 3" xfId="1107"/>
    <cellStyle name="Input 24 2 3 2" xfId="4668"/>
    <cellStyle name="Input 24 2 3 2 2" xfId="12928"/>
    <cellStyle name="Input 24 2 3 2 2 2" xfId="24934"/>
    <cellStyle name="Input 24 2 3 2 2 2 2" xfId="46120"/>
    <cellStyle name="Input 24 2 3 2 2 3" xfId="35516"/>
    <cellStyle name="Input 24 2 3 2 3" xfId="19821"/>
    <cellStyle name="Input 24 2 3 2 3 2" xfId="41008"/>
    <cellStyle name="Input 24 2 3 2 4" xfId="30325"/>
    <cellStyle name="Input 24 2 3 2_Table 2A-1_EFT (Annual)" xfId="15153"/>
    <cellStyle name="Input 24 2 3 3" xfId="10272"/>
    <cellStyle name="Input 24 2 3 3 2" xfId="22388"/>
    <cellStyle name="Input 24 2 3 3 2 2" xfId="43574"/>
    <cellStyle name="Input 24 2 3 3 3" xfId="32970"/>
    <cellStyle name="Input 24 2 3 4" xfId="17275"/>
    <cellStyle name="Input 24 2 3 4 2" xfId="38462"/>
    <cellStyle name="Input 24 2 3 5" xfId="27582"/>
    <cellStyle name="Input 24 2 3_Table 2A-1_EFT (Annual)" xfId="6935"/>
    <cellStyle name="Input 24 2 4" xfId="2330"/>
    <cellStyle name="Input 24 2 4 2" xfId="5891"/>
    <cellStyle name="Input 24 2 4 2 2" xfId="14106"/>
    <cellStyle name="Input 24 2 4 2 2 2" xfId="26094"/>
    <cellStyle name="Input 24 2 4 2 2 2 2" xfId="47280"/>
    <cellStyle name="Input 24 2 4 2 2 3" xfId="36676"/>
    <cellStyle name="Input 24 2 4 2 3" xfId="20981"/>
    <cellStyle name="Input 24 2 4 2 3 2" xfId="42168"/>
    <cellStyle name="Input 24 2 4 2 4" xfId="31548"/>
    <cellStyle name="Input 24 2 4 2_Table 2A-1_EFT (Annual)" xfId="15154"/>
    <cellStyle name="Input 24 2 4 3" xfId="11450"/>
    <cellStyle name="Input 24 2 4 3 2" xfId="23548"/>
    <cellStyle name="Input 24 2 4 3 2 2" xfId="44734"/>
    <cellStyle name="Input 24 2 4 3 3" xfId="34130"/>
    <cellStyle name="Input 24 2 4 4" xfId="18435"/>
    <cellStyle name="Input 24 2 4 4 2" xfId="39622"/>
    <cellStyle name="Input 24 2 4 5" xfId="28805"/>
    <cellStyle name="Input 24 2 4_Table 2A-1_EFT (Annual)" xfId="6936"/>
    <cellStyle name="Input 24 2 5" xfId="4184"/>
    <cellStyle name="Input 24 2 5 2" xfId="12508"/>
    <cellStyle name="Input 24 2 5 2 2" xfId="24530"/>
    <cellStyle name="Input 24 2 5 2 2 2" xfId="45716"/>
    <cellStyle name="Input 24 2 5 2 3" xfId="35112"/>
    <cellStyle name="Input 24 2 5 3" xfId="19417"/>
    <cellStyle name="Input 24 2 5 3 2" xfId="40604"/>
    <cellStyle name="Input 24 2 5 4" xfId="29872"/>
    <cellStyle name="Input 24 2 5_Table 2A-1_EFT (Annual)" xfId="15155"/>
    <cellStyle name="Input 24 2 6" xfId="9847"/>
    <cellStyle name="Input 24 2 6 2" xfId="21984"/>
    <cellStyle name="Input 24 2 6 2 2" xfId="43170"/>
    <cellStyle name="Input 24 2 6 3" xfId="32566"/>
    <cellStyle name="Input 24 2 7" xfId="16871"/>
    <cellStyle name="Input 24 2 7 2" xfId="38058"/>
    <cellStyle name="Input 24 2 8" xfId="27129"/>
    <cellStyle name="Input 24 2_Table 2A-1_EFT (Annual)" xfId="3037"/>
    <cellStyle name="Input 24 3" xfId="448"/>
    <cellStyle name="Input 24 3 2" xfId="1431"/>
    <cellStyle name="Input 24 3 2 2" xfId="2701"/>
    <cellStyle name="Input 24 3 2 2 2" xfId="6262"/>
    <cellStyle name="Input 24 3 2 2 2 2" xfId="14456"/>
    <cellStyle name="Input 24 3 2 2 2 2 2" xfId="26428"/>
    <cellStyle name="Input 24 3 2 2 2 2 2 2" xfId="47614"/>
    <cellStyle name="Input 24 3 2 2 2 2 3" xfId="37010"/>
    <cellStyle name="Input 24 3 2 2 2 3" xfId="21315"/>
    <cellStyle name="Input 24 3 2 2 2 3 2" xfId="42502"/>
    <cellStyle name="Input 24 3 2 2 2 4" xfId="31918"/>
    <cellStyle name="Input 24 3 2 2 2_Table 2A-1_EFT (Annual)" xfId="15156"/>
    <cellStyle name="Input 24 3 2 2 3" xfId="11798"/>
    <cellStyle name="Input 24 3 2 2 3 2" xfId="23882"/>
    <cellStyle name="Input 24 3 2 2 3 2 2" xfId="45068"/>
    <cellStyle name="Input 24 3 2 2 3 3" xfId="34464"/>
    <cellStyle name="Input 24 3 2 2 4" xfId="18769"/>
    <cellStyle name="Input 24 3 2 2 4 2" xfId="39956"/>
    <cellStyle name="Input 24 3 2 2 5" xfId="29175"/>
    <cellStyle name="Input 24 3 2 2_Table 2A-1_EFT (Annual)" xfId="6938"/>
    <cellStyle name="Input 24 3 2 3" xfId="4992"/>
    <cellStyle name="Input 24 3 2 3 2" xfId="13252"/>
    <cellStyle name="Input 24 3 2 3 2 2" xfId="25258"/>
    <cellStyle name="Input 24 3 2 3 2 2 2" xfId="46444"/>
    <cellStyle name="Input 24 3 2 3 2 3" xfId="35840"/>
    <cellStyle name="Input 24 3 2 3 3" xfId="20145"/>
    <cellStyle name="Input 24 3 2 3 3 2" xfId="41332"/>
    <cellStyle name="Input 24 3 2 3 4" xfId="30649"/>
    <cellStyle name="Input 24 3 2 3_Table 2A-1_EFT (Annual)" xfId="15157"/>
    <cellStyle name="Input 24 3 2 4" xfId="10596"/>
    <cellStyle name="Input 24 3 2 4 2" xfId="22712"/>
    <cellStyle name="Input 24 3 2 4 2 2" xfId="43898"/>
    <cellStyle name="Input 24 3 2 4 3" xfId="33294"/>
    <cellStyle name="Input 24 3 2 5" xfId="17599"/>
    <cellStyle name="Input 24 3 2 5 2" xfId="38786"/>
    <cellStyle name="Input 24 3 2 6" xfId="27906"/>
    <cellStyle name="Input 24 3 2_Table 2A-1_EFT (Annual)" xfId="6937"/>
    <cellStyle name="Input 24 3 3" xfId="972"/>
    <cellStyle name="Input 24 3 3 2" xfId="4533"/>
    <cellStyle name="Input 24 3 3 2 2" xfId="12795"/>
    <cellStyle name="Input 24 3 3 2 2 2" xfId="24805"/>
    <cellStyle name="Input 24 3 3 2 2 2 2" xfId="45991"/>
    <cellStyle name="Input 24 3 3 2 2 3" xfId="35387"/>
    <cellStyle name="Input 24 3 3 2 3" xfId="19692"/>
    <cellStyle name="Input 24 3 3 2 3 2" xfId="40879"/>
    <cellStyle name="Input 24 3 3 2 4" xfId="30190"/>
    <cellStyle name="Input 24 3 3 2_Table 2A-1_EFT (Annual)" xfId="15158"/>
    <cellStyle name="Input 24 3 3 3" xfId="10142"/>
    <cellStyle name="Input 24 3 3 3 2" xfId="22259"/>
    <cellStyle name="Input 24 3 3 3 2 2" xfId="43445"/>
    <cellStyle name="Input 24 3 3 3 3" xfId="32841"/>
    <cellStyle name="Input 24 3 3 4" xfId="17146"/>
    <cellStyle name="Input 24 3 3 4 2" xfId="38333"/>
    <cellStyle name="Input 24 3 3 5" xfId="27447"/>
    <cellStyle name="Input 24 3 3_Table 2A-1_EFT (Annual)" xfId="6939"/>
    <cellStyle name="Input 24 3 4" xfId="2170"/>
    <cellStyle name="Input 24 3 4 2" xfId="5731"/>
    <cellStyle name="Input 24 3 4 2 2" xfId="13946"/>
    <cellStyle name="Input 24 3 4 2 2 2" xfId="25934"/>
    <cellStyle name="Input 24 3 4 2 2 2 2" xfId="47120"/>
    <cellStyle name="Input 24 3 4 2 2 3" xfId="36516"/>
    <cellStyle name="Input 24 3 4 2 3" xfId="20821"/>
    <cellStyle name="Input 24 3 4 2 3 2" xfId="42008"/>
    <cellStyle name="Input 24 3 4 2 4" xfId="31388"/>
    <cellStyle name="Input 24 3 4 2_Table 2A-1_EFT (Annual)" xfId="15159"/>
    <cellStyle name="Input 24 3 4 3" xfId="11290"/>
    <cellStyle name="Input 24 3 4 3 2" xfId="23388"/>
    <cellStyle name="Input 24 3 4 3 2 2" xfId="44574"/>
    <cellStyle name="Input 24 3 4 3 3" xfId="33970"/>
    <cellStyle name="Input 24 3 4 4" xfId="18275"/>
    <cellStyle name="Input 24 3 4 4 2" xfId="39462"/>
    <cellStyle name="Input 24 3 4 5" xfId="28645"/>
    <cellStyle name="Input 24 3 4_Table 2A-1_EFT (Annual)" xfId="6940"/>
    <cellStyle name="Input 24 3 5" xfId="4018"/>
    <cellStyle name="Input 24 3 5 2" xfId="12346"/>
    <cellStyle name="Input 24 3 5 2 2" xfId="24370"/>
    <cellStyle name="Input 24 3 5 2 2 2" xfId="45556"/>
    <cellStyle name="Input 24 3 5 2 3" xfId="34952"/>
    <cellStyle name="Input 24 3 5 3" xfId="19257"/>
    <cellStyle name="Input 24 3 5 3 2" xfId="40444"/>
    <cellStyle name="Input 24 3 5 4" xfId="29706"/>
    <cellStyle name="Input 24 3 5_Table 2A-1_EFT (Annual)" xfId="15160"/>
    <cellStyle name="Input 24 3 6" xfId="9683"/>
    <cellStyle name="Input 24 3 6 2" xfId="21824"/>
    <cellStyle name="Input 24 3 6 2 2" xfId="43010"/>
    <cellStyle name="Input 24 3 6 3" xfId="32406"/>
    <cellStyle name="Input 24 3 7" xfId="16711"/>
    <cellStyle name="Input 24 3 7 2" xfId="37898"/>
    <cellStyle name="Input 24 3 8" xfId="26963"/>
    <cellStyle name="Input 24 3_Table 2A-1_EFT (Annual)" xfId="3038"/>
    <cellStyle name="Input 24 4" xfId="1269"/>
    <cellStyle name="Input 24 4 2" xfId="2539"/>
    <cellStyle name="Input 24 4 2 2" xfId="6100"/>
    <cellStyle name="Input 24 4 2 2 2" xfId="14294"/>
    <cellStyle name="Input 24 4 2 2 2 2" xfId="26266"/>
    <cellStyle name="Input 24 4 2 2 2 2 2" xfId="47452"/>
    <cellStyle name="Input 24 4 2 2 2 3" xfId="36848"/>
    <cellStyle name="Input 24 4 2 2 3" xfId="21153"/>
    <cellStyle name="Input 24 4 2 2 3 2" xfId="42340"/>
    <cellStyle name="Input 24 4 2 2 4" xfId="31756"/>
    <cellStyle name="Input 24 4 2 2_Table 2A-1_EFT (Annual)" xfId="15161"/>
    <cellStyle name="Input 24 4 2 3" xfId="11636"/>
    <cellStyle name="Input 24 4 2 3 2" xfId="23720"/>
    <cellStyle name="Input 24 4 2 3 2 2" xfId="44906"/>
    <cellStyle name="Input 24 4 2 3 3" xfId="34302"/>
    <cellStyle name="Input 24 4 2 4" xfId="18607"/>
    <cellStyle name="Input 24 4 2 4 2" xfId="39794"/>
    <cellStyle name="Input 24 4 2 5" xfId="29013"/>
    <cellStyle name="Input 24 4 2_Table 2A-1_EFT (Annual)" xfId="6942"/>
    <cellStyle name="Input 24 4 3" xfId="4830"/>
    <cellStyle name="Input 24 4 3 2" xfId="13090"/>
    <cellStyle name="Input 24 4 3 2 2" xfId="25096"/>
    <cellStyle name="Input 24 4 3 2 2 2" xfId="46282"/>
    <cellStyle name="Input 24 4 3 2 3" xfId="35678"/>
    <cellStyle name="Input 24 4 3 3" xfId="19983"/>
    <cellStyle name="Input 24 4 3 3 2" xfId="41170"/>
    <cellStyle name="Input 24 4 3 4" xfId="30487"/>
    <cellStyle name="Input 24 4 3_Table 2A-1_EFT (Annual)" xfId="15162"/>
    <cellStyle name="Input 24 4 4" xfId="10434"/>
    <cellStyle name="Input 24 4 4 2" xfId="22550"/>
    <cellStyle name="Input 24 4 4 2 2" xfId="43736"/>
    <cellStyle name="Input 24 4 4 3" xfId="33132"/>
    <cellStyle name="Input 24 4 5" xfId="17437"/>
    <cellStyle name="Input 24 4 5 2" xfId="38624"/>
    <cellStyle name="Input 24 4 6" xfId="27744"/>
    <cellStyle name="Input 24 4_Table 2A-1_EFT (Annual)" xfId="6941"/>
    <cellStyle name="Input 24 5" xfId="816"/>
    <cellStyle name="Input 24 5 2" xfId="4377"/>
    <cellStyle name="Input 24 5 2 2" xfId="12657"/>
    <cellStyle name="Input 24 5 2 2 2" xfId="24674"/>
    <cellStyle name="Input 24 5 2 2 2 2" xfId="45860"/>
    <cellStyle name="Input 24 5 2 2 3" xfId="35256"/>
    <cellStyle name="Input 24 5 2 3" xfId="19561"/>
    <cellStyle name="Input 24 5 2 3 2" xfId="40748"/>
    <cellStyle name="Input 24 5 2 4" xfId="30034"/>
    <cellStyle name="Input 24 5 2_Table 2A-1_EFT (Annual)" xfId="15163"/>
    <cellStyle name="Input 24 5 3" xfId="10005"/>
    <cellStyle name="Input 24 5 3 2" xfId="22128"/>
    <cellStyle name="Input 24 5 3 2 2" xfId="43314"/>
    <cellStyle name="Input 24 5 3 3" xfId="32710"/>
    <cellStyle name="Input 24 5 4" xfId="17015"/>
    <cellStyle name="Input 24 5 4 2" xfId="38202"/>
    <cellStyle name="Input 24 5 5" xfId="27291"/>
    <cellStyle name="Input 24 5_Table 2A-1_EFT (Annual)" xfId="6943"/>
    <cellStyle name="Input 24 6" xfId="2008"/>
    <cellStyle name="Input 24 6 2" xfId="5569"/>
    <cellStyle name="Input 24 6 2 2" xfId="13784"/>
    <cellStyle name="Input 24 6 2 2 2" xfId="25772"/>
    <cellStyle name="Input 24 6 2 2 2 2" xfId="46958"/>
    <cellStyle name="Input 24 6 2 2 3" xfId="36354"/>
    <cellStyle name="Input 24 6 2 3" xfId="20659"/>
    <cellStyle name="Input 24 6 2 3 2" xfId="41846"/>
    <cellStyle name="Input 24 6 2 4" xfId="31226"/>
    <cellStyle name="Input 24 6 2_Table 2A-1_EFT (Annual)" xfId="15164"/>
    <cellStyle name="Input 24 6 3" xfId="11128"/>
    <cellStyle name="Input 24 6 3 2" xfId="23226"/>
    <cellStyle name="Input 24 6 3 2 2" xfId="44412"/>
    <cellStyle name="Input 24 6 3 3" xfId="33808"/>
    <cellStyle name="Input 24 6 4" xfId="18113"/>
    <cellStyle name="Input 24 6 4 2" xfId="39300"/>
    <cellStyle name="Input 24 6 5" xfId="28483"/>
    <cellStyle name="Input 24 6_Table 2A-1_EFT (Annual)" xfId="6944"/>
    <cellStyle name="Input 24 7" xfId="3810"/>
    <cellStyle name="Input 24 7 2" xfId="12178"/>
    <cellStyle name="Input 24 7 2 2" xfId="24208"/>
    <cellStyle name="Input 24 7 2 2 2" xfId="45394"/>
    <cellStyle name="Input 24 7 2 3" xfId="34790"/>
    <cellStyle name="Input 24 7 3" xfId="19095"/>
    <cellStyle name="Input 24 7 3 2" xfId="40282"/>
    <cellStyle name="Input 24 7 4" xfId="29519"/>
    <cellStyle name="Input 24 7_Table 2A-1_EFT (Annual)" xfId="15165"/>
    <cellStyle name="Input 24 8" xfId="9497"/>
    <cellStyle name="Input 24 8 2" xfId="21662"/>
    <cellStyle name="Input 24 8 2 2" xfId="42848"/>
    <cellStyle name="Input 24 8 3" xfId="32244"/>
    <cellStyle name="Input 24 9" xfId="16549"/>
    <cellStyle name="Input 24 9 2" xfId="37736"/>
    <cellStyle name="Input 24_Table 2A-1_EFT (Annual)" xfId="3036"/>
    <cellStyle name="Input 25" xfId="203"/>
    <cellStyle name="Input 25 10" xfId="26758"/>
    <cellStyle name="Input 25 2" xfId="596"/>
    <cellStyle name="Input 25 2 2" xfId="1573"/>
    <cellStyle name="Input 25 2 2 2" xfId="2843"/>
    <cellStyle name="Input 25 2 2 2 2" xfId="6404"/>
    <cellStyle name="Input 25 2 2 2 2 2" xfId="14598"/>
    <cellStyle name="Input 25 2 2 2 2 2 2" xfId="26570"/>
    <cellStyle name="Input 25 2 2 2 2 2 2 2" xfId="47756"/>
    <cellStyle name="Input 25 2 2 2 2 2 3" xfId="37152"/>
    <cellStyle name="Input 25 2 2 2 2 3" xfId="21457"/>
    <cellStyle name="Input 25 2 2 2 2 3 2" xfId="42644"/>
    <cellStyle name="Input 25 2 2 2 2 4" xfId="32060"/>
    <cellStyle name="Input 25 2 2 2 2_Table 2A-1_EFT (Annual)" xfId="15166"/>
    <cellStyle name="Input 25 2 2 2 3" xfId="11940"/>
    <cellStyle name="Input 25 2 2 2 3 2" xfId="24024"/>
    <cellStyle name="Input 25 2 2 2 3 2 2" xfId="45210"/>
    <cellStyle name="Input 25 2 2 2 3 3" xfId="34606"/>
    <cellStyle name="Input 25 2 2 2 4" xfId="18911"/>
    <cellStyle name="Input 25 2 2 2 4 2" xfId="40098"/>
    <cellStyle name="Input 25 2 2 2 5" xfId="29317"/>
    <cellStyle name="Input 25 2 2 2_Table 2A-1_EFT (Annual)" xfId="6946"/>
    <cellStyle name="Input 25 2 2 3" xfId="5134"/>
    <cellStyle name="Input 25 2 2 3 2" xfId="13394"/>
    <cellStyle name="Input 25 2 2 3 2 2" xfId="25400"/>
    <cellStyle name="Input 25 2 2 3 2 2 2" xfId="46586"/>
    <cellStyle name="Input 25 2 2 3 2 3" xfId="35982"/>
    <cellStyle name="Input 25 2 2 3 3" xfId="20287"/>
    <cellStyle name="Input 25 2 2 3 3 2" xfId="41474"/>
    <cellStyle name="Input 25 2 2 3 4" xfId="30791"/>
    <cellStyle name="Input 25 2 2 3_Table 2A-1_EFT (Annual)" xfId="15167"/>
    <cellStyle name="Input 25 2 2 4" xfId="10738"/>
    <cellStyle name="Input 25 2 2 4 2" xfId="22854"/>
    <cellStyle name="Input 25 2 2 4 2 2" xfId="44040"/>
    <cellStyle name="Input 25 2 2 4 3" xfId="33436"/>
    <cellStyle name="Input 25 2 2 5" xfId="17741"/>
    <cellStyle name="Input 25 2 2 5 2" xfId="38928"/>
    <cellStyle name="Input 25 2 2 6" xfId="28048"/>
    <cellStyle name="Input 25 2 2_Table 2A-1_EFT (Annual)" xfId="6945"/>
    <cellStyle name="Input 25 2 3" xfId="1093"/>
    <cellStyle name="Input 25 2 3 2" xfId="4654"/>
    <cellStyle name="Input 25 2 3 2 2" xfId="12914"/>
    <cellStyle name="Input 25 2 3 2 2 2" xfId="24920"/>
    <cellStyle name="Input 25 2 3 2 2 2 2" xfId="46106"/>
    <cellStyle name="Input 25 2 3 2 2 3" xfId="35502"/>
    <cellStyle name="Input 25 2 3 2 3" xfId="19807"/>
    <cellStyle name="Input 25 2 3 2 3 2" xfId="40994"/>
    <cellStyle name="Input 25 2 3 2 4" xfId="30311"/>
    <cellStyle name="Input 25 2 3 2_Table 2A-1_EFT (Annual)" xfId="15168"/>
    <cellStyle name="Input 25 2 3 3" xfId="10258"/>
    <cellStyle name="Input 25 2 3 3 2" xfId="22374"/>
    <cellStyle name="Input 25 2 3 3 2 2" xfId="43560"/>
    <cellStyle name="Input 25 2 3 3 3" xfId="32956"/>
    <cellStyle name="Input 25 2 3 4" xfId="17261"/>
    <cellStyle name="Input 25 2 3 4 2" xfId="38448"/>
    <cellStyle name="Input 25 2 3 5" xfId="27568"/>
    <cellStyle name="Input 25 2 3_Table 2A-1_EFT (Annual)" xfId="6947"/>
    <cellStyle name="Input 25 2 4" xfId="2312"/>
    <cellStyle name="Input 25 2 4 2" xfId="5873"/>
    <cellStyle name="Input 25 2 4 2 2" xfId="14088"/>
    <cellStyle name="Input 25 2 4 2 2 2" xfId="26076"/>
    <cellStyle name="Input 25 2 4 2 2 2 2" xfId="47262"/>
    <cellStyle name="Input 25 2 4 2 2 3" xfId="36658"/>
    <cellStyle name="Input 25 2 4 2 3" xfId="20963"/>
    <cellStyle name="Input 25 2 4 2 3 2" xfId="42150"/>
    <cellStyle name="Input 25 2 4 2 4" xfId="31530"/>
    <cellStyle name="Input 25 2 4 2_Table 2A-1_EFT (Annual)" xfId="15169"/>
    <cellStyle name="Input 25 2 4 3" xfId="11432"/>
    <cellStyle name="Input 25 2 4 3 2" xfId="23530"/>
    <cellStyle name="Input 25 2 4 3 2 2" xfId="44716"/>
    <cellStyle name="Input 25 2 4 3 3" xfId="34112"/>
    <cellStyle name="Input 25 2 4 4" xfId="18417"/>
    <cellStyle name="Input 25 2 4 4 2" xfId="39604"/>
    <cellStyle name="Input 25 2 4 5" xfId="28787"/>
    <cellStyle name="Input 25 2 4_Table 2A-1_EFT (Annual)" xfId="6948"/>
    <cellStyle name="Input 25 2 5" xfId="4166"/>
    <cellStyle name="Input 25 2 5 2" xfId="12490"/>
    <cellStyle name="Input 25 2 5 2 2" xfId="24512"/>
    <cellStyle name="Input 25 2 5 2 2 2" xfId="45698"/>
    <cellStyle name="Input 25 2 5 2 3" xfId="35094"/>
    <cellStyle name="Input 25 2 5 3" xfId="19399"/>
    <cellStyle name="Input 25 2 5 3 2" xfId="40586"/>
    <cellStyle name="Input 25 2 5 4" xfId="29854"/>
    <cellStyle name="Input 25 2 5_Table 2A-1_EFT (Annual)" xfId="15170"/>
    <cellStyle name="Input 25 2 6" xfId="9829"/>
    <cellStyle name="Input 25 2 6 2" xfId="21966"/>
    <cellStyle name="Input 25 2 6 2 2" xfId="43152"/>
    <cellStyle name="Input 25 2 6 3" xfId="32548"/>
    <cellStyle name="Input 25 2 7" xfId="16853"/>
    <cellStyle name="Input 25 2 7 2" xfId="38040"/>
    <cellStyle name="Input 25 2 8" xfId="27111"/>
    <cellStyle name="Input 25 2_Table 2A-1_EFT (Annual)" xfId="3040"/>
    <cellStyle name="Input 25 3" xfId="432"/>
    <cellStyle name="Input 25 3 2" xfId="1415"/>
    <cellStyle name="Input 25 3 2 2" xfId="2685"/>
    <cellStyle name="Input 25 3 2 2 2" xfId="6246"/>
    <cellStyle name="Input 25 3 2 2 2 2" xfId="14440"/>
    <cellStyle name="Input 25 3 2 2 2 2 2" xfId="26412"/>
    <cellStyle name="Input 25 3 2 2 2 2 2 2" xfId="47598"/>
    <cellStyle name="Input 25 3 2 2 2 2 3" xfId="36994"/>
    <cellStyle name="Input 25 3 2 2 2 3" xfId="21299"/>
    <cellStyle name="Input 25 3 2 2 2 3 2" xfId="42486"/>
    <cellStyle name="Input 25 3 2 2 2 4" xfId="31902"/>
    <cellStyle name="Input 25 3 2 2 2_Table 2A-1_EFT (Annual)" xfId="15171"/>
    <cellStyle name="Input 25 3 2 2 3" xfId="11782"/>
    <cellStyle name="Input 25 3 2 2 3 2" xfId="23866"/>
    <cellStyle name="Input 25 3 2 2 3 2 2" xfId="45052"/>
    <cellStyle name="Input 25 3 2 2 3 3" xfId="34448"/>
    <cellStyle name="Input 25 3 2 2 4" xfId="18753"/>
    <cellStyle name="Input 25 3 2 2 4 2" xfId="39940"/>
    <cellStyle name="Input 25 3 2 2 5" xfId="29159"/>
    <cellStyle name="Input 25 3 2 2_Table 2A-1_EFT (Annual)" xfId="6950"/>
    <cellStyle name="Input 25 3 2 3" xfId="4976"/>
    <cellStyle name="Input 25 3 2 3 2" xfId="13236"/>
    <cellStyle name="Input 25 3 2 3 2 2" xfId="25242"/>
    <cellStyle name="Input 25 3 2 3 2 2 2" xfId="46428"/>
    <cellStyle name="Input 25 3 2 3 2 3" xfId="35824"/>
    <cellStyle name="Input 25 3 2 3 3" xfId="20129"/>
    <cellStyle name="Input 25 3 2 3 3 2" xfId="41316"/>
    <cellStyle name="Input 25 3 2 3 4" xfId="30633"/>
    <cellStyle name="Input 25 3 2 3_Table 2A-1_EFT (Annual)" xfId="15172"/>
    <cellStyle name="Input 25 3 2 4" xfId="10580"/>
    <cellStyle name="Input 25 3 2 4 2" xfId="22696"/>
    <cellStyle name="Input 25 3 2 4 2 2" xfId="43882"/>
    <cellStyle name="Input 25 3 2 4 3" xfId="33278"/>
    <cellStyle name="Input 25 3 2 5" xfId="17583"/>
    <cellStyle name="Input 25 3 2 5 2" xfId="38770"/>
    <cellStyle name="Input 25 3 2 6" xfId="27890"/>
    <cellStyle name="Input 25 3 2_Table 2A-1_EFT (Annual)" xfId="6949"/>
    <cellStyle name="Input 25 3 3" xfId="959"/>
    <cellStyle name="Input 25 3 3 2" xfId="4520"/>
    <cellStyle name="Input 25 3 3 2 2" xfId="12782"/>
    <cellStyle name="Input 25 3 3 2 2 2" xfId="24792"/>
    <cellStyle name="Input 25 3 3 2 2 2 2" xfId="45978"/>
    <cellStyle name="Input 25 3 3 2 2 3" xfId="35374"/>
    <cellStyle name="Input 25 3 3 2 3" xfId="19679"/>
    <cellStyle name="Input 25 3 3 2 3 2" xfId="40866"/>
    <cellStyle name="Input 25 3 3 2 4" xfId="30177"/>
    <cellStyle name="Input 25 3 3 2_Table 2A-1_EFT (Annual)" xfId="15173"/>
    <cellStyle name="Input 25 3 3 3" xfId="10129"/>
    <cellStyle name="Input 25 3 3 3 2" xfId="22246"/>
    <cellStyle name="Input 25 3 3 3 2 2" xfId="43432"/>
    <cellStyle name="Input 25 3 3 3 3" xfId="32828"/>
    <cellStyle name="Input 25 3 3 4" xfId="17133"/>
    <cellStyle name="Input 25 3 3 4 2" xfId="38320"/>
    <cellStyle name="Input 25 3 3 5" xfId="27434"/>
    <cellStyle name="Input 25 3 3_Table 2A-1_EFT (Annual)" xfId="6951"/>
    <cellStyle name="Input 25 3 4" xfId="2154"/>
    <cellStyle name="Input 25 3 4 2" xfId="5715"/>
    <cellStyle name="Input 25 3 4 2 2" xfId="13930"/>
    <cellStyle name="Input 25 3 4 2 2 2" xfId="25918"/>
    <cellStyle name="Input 25 3 4 2 2 2 2" xfId="47104"/>
    <cellStyle name="Input 25 3 4 2 2 3" xfId="36500"/>
    <cellStyle name="Input 25 3 4 2 3" xfId="20805"/>
    <cellStyle name="Input 25 3 4 2 3 2" xfId="41992"/>
    <cellStyle name="Input 25 3 4 2 4" xfId="31372"/>
    <cellStyle name="Input 25 3 4 2_Table 2A-1_EFT (Annual)" xfId="15174"/>
    <cellStyle name="Input 25 3 4 3" xfId="11274"/>
    <cellStyle name="Input 25 3 4 3 2" xfId="23372"/>
    <cellStyle name="Input 25 3 4 3 2 2" xfId="44558"/>
    <cellStyle name="Input 25 3 4 3 3" xfId="33954"/>
    <cellStyle name="Input 25 3 4 4" xfId="18259"/>
    <cellStyle name="Input 25 3 4 4 2" xfId="39446"/>
    <cellStyle name="Input 25 3 4 5" xfId="28629"/>
    <cellStyle name="Input 25 3 4_Table 2A-1_EFT (Annual)" xfId="6952"/>
    <cellStyle name="Input 25 3 5" xfId="4002"/>
    <cellStyle name="Input 25 3 5 2" xfId="12330"/>
    <cellStyle name="Input 25 3 5 2 2" xfId="24354"/>
    <cellStyle name="Input 25 3 5 2 2 2" xfId="45540"/>
    <cellStyle name="Input 25 3 5 2 3" xfId="34936"/>
    <cellStyle name="Input 25 3 5 3" xfId="19241"/>
    <cellStyle name="Input 25 3 5 3 2" xfId="40428"/>
    <cellStyle name="Input 25 3 5 4" xfId="29690"/>
    <cellStyle name="Input 25 3 5_Table 2A-1_EFT (Annual)" xfId="15175"/>
    <cellStyle name="Input 25 3 6" xfId="9667"/>
    <cellStyle name="Input 25 3 6 2" xfId="21808"/>
    <cellStyle name="Input 25 3 6 2 2" xfId="42994"/>
    <cellStyle name="Input 25 3 6 3" xfId="32390"/>
    <cellStyle name="Input 25 3 7" xfId="16695"/>
    <cellStyle name="Input 25 3 7 2" xfId="37882"/>
    <cellStyle name="Input 25 3 8" xfId="26947"/>
    <cellStyle name="Input 25 3_Table 2A-1_EFT (Annual)" xfId="3041"/>
    <cellStyle name="Input 25 4" xfId="1251"/>
    <cellStyle name="Input 25 4 2" xfId="2521"/>
    <cellStyle name="Input 25 4 2 2" xfId="6082"/>
    <cellStyle name="Input 25 4 2 2 2" xfId="14276"/>
    <cellStyle name="Input 25 4 2 2 2 2" xfId="26248"/>
    <cellStyle name="Input 25 4 2 2 2 2 2" xfId="47434"/>
    <cellStyle name="Input 25 4 2 2 2 3" xfId="36830"/>
    <cellStyle name="Input 25 4 2 2 3" xfId="21135"/>
    <cellStyle name="Input 25 4 2 2 3 2" xfId="42322"/>
    <cellStyle name="Input 25 4 2 2 4" xfId="31738"/>
    <cellStyle name="Input 25 4 2 2_Table 2A-1_EFT (Annual)" xfId="15176"/>
    <cellStyle name="Input 25 4 2 3" xfId="11618"/>
    <cellStyle name="Input 25 4 2 3 2" xfId="23702"/>
    <cellStyle name="Input 25 4 2 3 2 2" xfId="44888"/>
    <cellStyle name="Input 25 4 2 3 3" xfId="34284"/>
    <cellStyle name="Input 25 4 2 4" xfId="18589"/>
    <cellStyle name="Input 25 4 2 4 2" xfId="39776"/>
    <cellStyle name="Input 25 4 2 5" xfId="28995"/>
    <cellStyle name="Input 25 4 2_Table 2A-1_EFT (Annual)" xfId="6954"/>
    <cellStyle name="Input 25 4 3" xfId="4812"/>
    <cellStyle name="Input 25 4 3 2" xfId="13072"/>
    <cellStyle name="Input 25 4 3 2 2" xfId="25078"/>
    <cellStyle name="Input 25 4 3 2 2 2" xfId="46264"/>
    <cellStyle name="Input 25 4 3 2 3" xfId="35660"/>
    <cellStyle name="Input 25 4 3 3" xfId="19965"/>
    <cellStyle name="Input 25 4 3 3 2" xfId="41152"/>
    <cellStyle name="Input 25 4 3 4" xfId="30469"/>
    <cellStyle name="Input 25 4 3_Table 2A-1_EFT (Annual)" xfId="15177"/>
    <cellStyle name="Input 25 4 4" xfId="10416"/>
    <cellStyle name="Input 25 4 4 2" xfId="22532"/>
    <cellStyle name="Input 25 4 4 2 2" xfId="43718"/>
    <cellStyle name="Input 25 4 4 3" xfId="33114"/>
    <cellStyle name="Input 25 4 5" xfId="17419"/>
    <cellStyle name="Input 25 4 5 2" xfId="38606"/>
    <cellStyle name="Input 25 4 6" xfId="27726"/>
    <cellStyle name="Input 25 4_Table 2A-1_EFT (Annual)" xfId="6953"/>
    <cellStyle name="Input 25 5" xfId="802"/>
    <cellStyle name="Input 25 5 2" xfId="4363"/>
    <cellStyle name="Input 25 5 2 2" xfId="12643"/>
    <cellStyle name="Input 25 5 2 2 2" xfId="24660"/>
    <cellStyle name="Input 25 5 2 2 2 2" xfId="45846"/>
    <cellStyle name="Input 25 5 2 2 3" xfId="35242"/>
    <cellStyle name="Input 25 5 2 3" xfId="19547"/>
    <cellStyle name="Input 25 5 2 3 2" xfId="40734"/>
    <cellStyle name="Input 25 5 2 4" xfId="30020"/>
    <cellStyle name="Input 25 5 2_Table 2A-1_EFT (Annual)" xfId="15178"/>
    <cellStyle name="Input 25 5 3" xfId="9991"/>
    <cellStyle name="Input 25 5 3 2" xfId="22114"/>
    <cellStyle name="Input 25 5 3 2 2" xfId="43300"/>
    <cellStyle name="Input 25 5 3 3" xfId="32696"/>
    <cellStyle name="Input 25 5 4" xfId="17001"/>
    <cellStyle name="Input 25 5 4 2" xfId="38188"/>
    <cellStyle name="Input 25 5 5" xfId="27277"/>
    <cellStyle name="Input 25 5_Table 2A-1_EFT (Annual)" xfId="6955"/>
    <cellStyle name="Input 25 6" xfId="1990"/>
    <cellStyle name="Input 25 6 2" xfId="5551"/>
    <cellStyle name="Input 25 6 2 2" xfId="13766"/>
    <cellStyle name="Input 25 6 2 2 2" xfId="25754"/>
    <cellStyle name="Input 25 6 2 2 2 2" xfId="46940"/>
    <cellStyle name="Input 25 6 2 2 3" xfId="36336"/>
    <cellStyle name="Input 25 6 2 3" xfId="20641"/>
    <cellStyle name="Input 25 6 2 3 2" xfId="41828"/>
    <cellStyle name="Input 25 6 2 4" xfId="31208"/>
    <cellStyle name="Input 25 6 2_Table 2A-1_EFT (Annual)" xfId="15179"/>
    <cellStyle name="Input 25 6 3" xfId="11110"/>
    <cellStyle name="Input 25 6 3 2" xfId="23208"/>
    <cellStyle name="Input 25 6 3 2 2" xfId="44394"/>
    <cellStyle name="Input 25 6 3 3" xfId="33790"/>
    <cellStyle name="Input 25 6 4" xfId="18095"/>
    <cellStyle name="Input 25 6 4 2" xfId="39282"/>
    <cellStyle name="Input 25 6 5" xfId="28465"/>
    <cellStyle name="Input 25 6_Table 2A-1_EFT (Annual)" xfId="6956"/>
    <cellStyle name="Input 25 7" xfId="3792"/>
    <cellStyle name="Input 25 7 2" xfId="12160"/>
    <cellStyle name="Input 25 7 2 2" xfId="24190"/>
    <cellStyle name="Input 25 7 2 2 2" xfId="45376"/>
    <cellStyle name="Input 25 7 2 3" xfId="34772"/>
    <cellStyle name="Input 25 7 3" xfId="19077"/>
    <cellStyle name="Input 25 7 3 2" xfId="40264"/>
    <cellStyle name="Input 25 7 4" xfId="29501"/>
    <cellStyle name="Input 25 7_Table 2A-1_EFT (Annual)" xfId="15180"/>
    <cellStyle name="Input 25 8" xfId="9479"/>
    <cellStyle name="Input 25 8 2" xfId="21644"/>
    <cellStyle name="Input 25 8 2 2" xfId="42830"/>
    <cellStyle name="Input 25 8 3" xfId="32226"/>
    <cellStyle name="Input 25 9" xfId="16531"/>
    <cellStyle name="Input 25 9 2" xfId="37718"/>
    <cellStyle name="Input 25_Table 2A-1_EFT (Annual)" xfId="3039"/>
    <cellStyle name="Input 26" xfId="219"/>
    <cellStyle name="Input 26 10" xfId="26774"/>
    <cellStyle name="Input 26 2" xfId="612"/>
    <cellStyle name="Input 26 2 2" xfId="1589"/>
    <cellStyle name="Input 26 2 2 2" xfId="2859"/>
    <cellStyle name="Input 26 2 2 2 2" xfId="6420"/>
    <cellStyle name="Input 26 2 2 2 2 2" xfId="14614"/>
    <cellStyle name="Input 26 2 2 2 2 2 2" xfId="26586"/>
    <cellStyle name="Input 26 2 2 2 2 2 2 2" xfId="47772"/>
    <cellStyle name="Input 26 2 2 2 2 2 3" xfId="37168"/>
    <cellStyle name="Input 26 2 2 2 2 3" xfId="21473"/>
    <cellStyle name="Input 26 2 2 2 2 3 2" xfId="42660"/>
    <cellStyle name="Input 26 2 2 2 2 4" xfId="32076"/>
    <cellStyle name="Input 26 2 2 2 2_Table 2A-1_EFT (Annual)" xfId="15181"/>
    <cellStyle name="Input 26 2 2 2 3" xfId="11956"/>
    <cellStyle name="Input 26 2 2 2 3 2" xfId="24040"/>
    <cellStyle name="Input 26 2 2 2 3 2 2" xfId="45226"/>
    <cellStyle name="Input 26 2 2 2 3 3" xfId="34622"/>
    <cellStyle name="Input 26 2 2 2 4" xfId="18927"/>
    <cellStyle name="Input 26 2 2 2 4 2" xfId="40114"/>
    <cellStyle name="Input 26 2 2 2 5" xfId="29333"/>
    <cellStyle name="Input 26 2 2 2_Table 2A-1_EFT (Annual)" xfId="6958"/>
    <cellStyle name="Input 26 2 2 3" xfId="5150"/>
    <cellStyle name="Input 26 2 2 3 2" xfId="13410"/>
    <cellStyle name="Input 26 2 2 3 2 2" xfId="25416"/>
    <cellStyle name="Input 26 2 2 3 2 2 2" xfId="46602"/>
    <cellStyle name="Input 26 2 2 3 2 3" xfId="35998"/>
    <cellStyle name="Input 26 2 2 3 3" xfId="20303"/>
    <cellStyle name="Input 26 2 2 3 3 2" xfId="41490"/>
    <cellStyle name="Input 26 2 2 3 4" xfId="30807"/>
    <cellStyle name="Input 26 2 2 3_Table 2A-1_EFT (Annual)" xfId="15182"/>
    <cellStyle name="Input 26 2 2 4" xfId="10754"/>
    <cellStyle name="Input 26 2 2 4 2" xfId="22870"/>
    <cellStyle name="Input 26 2 2 4 2 2" xfId="44056"/>
    <cellStyle name="Input 26 2 2 4 3" xfId="33452"/>
    <cellStyle name="Input 26 2 2 5" xfId="17757"/>
    <cellStyle name="Input 26 2 2 5 2" xfId="38944"/>
    <cellStyle name="Input 26 2 2 6" xfId="28064"/>
    <cellStyle name="Input 26 2 2_Table 2A-1_EFT (Annual)" xfId="6957"/>
    <cellStyle name="Input 26 2 3" xfId="1106"/>
    <cellStyle name="Input 26 2 3 2" xfId="4667"/>
    <cellStyle name="Input 26 2 3 2 2" xfId="12927"/>
    <cellStyle name="Input 26 2 3 2 2 2" xfId="24933"/>
    <cellStyle name="Input 26 2 3 2 2 2 2" xfId="46119"/>
    <cellStyle name="Input 26 2 3 2 2 3" xfId="35515"/>
    <cellStyle name="Input 26 2 3 2 3" xfId="19820"/>
    <cellStyle name="Input 26 2 3 2 3 2" xfId="41007"/>
    <cellStyle name="Input 26 2 3 2 4" xfId="30324"/>
    <cellStyle name="Input 26 2 3 2_Table 2A-1_EFT (Annual)" xfId="15183"/>
    <cellStyle name="Input 26 2 3 3" xfId="10271"/>
    <cellStyle name="Input 26 2 3 3 2" xfId="22387"/>
    <cellStyle name="Input 26 2 3 3 2 2" xfId="43573"/>
    <cellStyle name="Input 26 2 3 3 3" xfId="32969"/>
    <cellStyle name="Input 26 2 3 4" xfId="17274"/>
    <cellStyle name="Input 26 2 3 4 2" xfId="38461"/>
    <cellStyle name="Input 26 2 3 5" xfId="27581"/>
    <cellStyle name="Input 26 2 3_Table 2A-1_EFT (Annual)" xfId="6959"/>
    <cellStyle name="Input 26 2 4" xfId="2328"/>
    <cellStyle name="Input 26 2 4 2" xfId="5889"/>
    <cellStyle name="Input 26 2 4 2 2" xfId="14104"/>
    <cellStyle name="Input 26 2 4 2 2 2" xfId="26092"/>
    <cellStyle name="Input 26 2 4 2 2 2 2" xfId="47278"/>
    <cellStyle name="Input 26 2 4 2 2 3" xfId="36674"/>
    <cellStyle name="Input 26 2 4 2 3" xfId="20979"/>
    <cellStyle name="Input 26 2 4 2 3 2" xfId="42166"/>
    <cellStyle name="Input 26 2 4 2 4" xfId="31546"/>
    <cellStyle name="Input 26 2 4 2_Table 2A-1_EFT (Annual)" xfId="15184"/>
    <cellStyle name="Input 26 2 4 3" xfId="11448"/>
    <cellStyle name="Input 26 2 4 3 2" xfId="23546"/>
    <cellStyle name="Input 26 2 4 3 2 2" xfId="44732"/>
    <cellStyle name="Input 26 2 4 3 3" xfId="34128"/>
    <cellStyle name="Input 26 2 4 4" xfId="18433"/>
    <cellStyle name="Input 26 2 4 4 2" xfId="39620"/>
    <cellStyle name="Input 26 2 4 5" xfId="28803"/>
    <cellStyle name="Input 26 2 4_Table 2A-1_EFT (Annual)" xfId="6960"/>
    <cellStyle name="Input 26 2 5" xfId="4182"/>
    <cellStyle name="Input 26 2 5 2" xfId="12506"/>
    <cellStyle name="Input 26 2 5 2 2" xfId="24528"/>
    <cellStyle name="Input 26 2 5 2 2 2" xfId="45714"/>
    <cellStyle name="Input 26 2 5 2 3" xfId="35110"/>
    <cellStyle name="Input 26 2 5 3" xfId="19415"/>
    <cellStyle name="Input 26 2 5 3 2" xfId="40602"/>
    <cellStyle name="Input 26 2 5 4" xfId="29870"/>
    <cellStyle name="Input 26 2 5_Table 2A-1_EFT (Annual)" xfId="15185"/>
    <cellStyle name="Input 26 2 6" xfId="9845"/>
    <cellStyle name="Input 26 2 6 2" xfId="21982"/>
    <cellStyle name="Input 26 2 6 2 2" xfId="43168"/>
    <cellStyle name="Input 26 2 6 3" xfId="32564"/>
    <cellStyle name="Input 26 2 7" xfId="16869"/>
    <cellStyle name="Input 26 2 7 2" xfId="38056"/>
    <cellStyle name="Input 26 2 8" xfId="27127"/>
    <cellStyle name="Input 26 2_Table 2A-1_EFT (Annual)" xfId="3043"/>
    <cellStyle name="Input 26 3" xfId="447"/>
    <cellStyle name="Input 26 3 2" xfId="1430"/>
    <cellStyle name="Input 26 3 2 2" xfId="2700"/>
    <cellStyle name="Input 26 3 2 2 2" xfId="6261"/>
    <cellStyle name="Input 26 3 2 2 2 2" xfId="14455"/>
    <cellStyle name="Input 26 3 2 2 2 2 2" xfId="26427"/>
    <cellStyle name="Input 26 3 2 2 2 2 2 2" xfId="47613"/>
    <cellStyle name="Input 26 3 2 2 2 2 3" xfId="37009"/>
    <cellStyle name="Input 26 3 2 2 2 3" xfId="21314"/>
    <cellStyle name="Input 26 3 2 2 2 3 2" xfId="42501"/>
    <cellStyle name="Input 26 3 2 2 2 4" xfId="31917"/>
    <cellStyle name="Input 26 3 2 2 2_Table 2A-1_EFT (Annual)" xfId="15186"/>
    <cellStyle name="Input 26 3 2 2 3" xfId="11797"/>
    <cellStyle name="Input 26 3 2 2 3 2" xfId="23881"/>
    <cellStyle name="Input 26 3 2 2 3 2 2" xfId="45067"/>
    <cellStyle name="Input 26 3 2 2 3 3" xfId="34463"/>
    <cellStyle name="Input 26 3 2 2 4" xfId="18768"/>
    <cellStyle name="Input 26 3 2 2 4 2" xfId="39955"/>
    <cellStyle name="Input 26 3 2 2 5" xfId="29174"/>
    <cellStyle name="Input 26 3 2 2_Table 2A-1_EFT (Annual)" xfId="6962"/>
    <cellStyle name="Input 26 3 2 3" xfId="4991"/>
    <cellStyle name="Input 26 3 2 3 2" xfId="13251"/>
    <cellStyle name="Input 26 3 2 3 2 2" xfId="25257"/>
    <cellStyle name="Input 26 3 2 3 2 2 2" xfId="46443"/>
    <cellStyle name="Input 26 3 2 3 2 3" xfId="35839"/>
    <cellStyle name="Input 26 3 2 3 3" xfId="20144"/>
    <cellStyle name="Input 26 3 2 3 3 2" xfId="41331"/>
    <cellStyle name="Input 26 3 2 3 4" xfId="30648"/>
    <cellStyle name="Input 26 3 2 3_Table 2A-1_EFT (Annual)" xfId="15187"/>
    <cellStyle name="Input 26 3 2 4" xfId="10595"/>
    <cellStyle name="Input 26 3 2 4 2" xfId="22711"/>
    <cellStyle name="Input 26 3 2 4 2 2" xfId="43897"/>
    <cellStyle name="Input 26 3 2 4 3" xfId="33293"/>
    <cellStyle name="Input 26 3 2 5" xfId="17598"/>
    <cellStyle name="Input 26 3 2 5 2" xfId="38785"/>
    <cellStyle name="Input 26 3 2 6" xfId="27905"/>
    <cellStyle name="Input 26 3 2_Table 2A-1_EFT (Annual)" xfId="6961"/>
    <cellStyle name="Input 26 3 3" xfId="971"/>
    <cellStyle name="Input 26 3 3 2" xfId="4532"/>
    <cellStyle name="Input 26 3 3 2 2" xfId="12794"/>
    <cellStyle name="Input 26 3 3 2 2 2" xfId="24804"/>
    <cellStyle name="Input 26 3 3 2 2 2 2" xfId="45990"/>
    <cellStyle name="Input 26 3 3 2 2 3" xfId="35386"/>
    <cellStyle name="Input 26 3 3 2 3" xfId="19691"/>
    <cellStyle name="Input 26 3 3 2 3 2" xfId="40878"/>
    <cellStyle name="Input 26 3 3 2 4" xfId="30189"/>
    <cellStyle name="Input 26 3 3 2_Table 2A-1_EFT (Annual)" xfId="15188"/>
    <cellStyle name="Input 26 3 3 3" xfId="10141"/>
    <cellStyle name="Input 26 3 3 3 2" xfId="22258"/>
    <cellStyle name="Input 26 3 3 3 2 2" xfId="43444"/>
    <cellStyle name="Input 26 3 3 3 3" xfId="32840"/>
    <cellStyle name="Input 26 3 3 4" xfId="17145"/>
    <cellStyle name="Input 26 3 3 4 2" xfId="38332"/>
    <cellStyle name="Input 26 3 3 5" xfId="27446"/>
    <cellStyle name="Input 26 3 3_Table 2A-1_EFT (Annual)" xfId="6963"/>
    <cellStyle name="Input 26 3 4" xfId="2169"/>
    <cellStyle name="Input 26 3 4 2" xfId="5730"/>
    <cellStyle name="Input 26 3 4 2 2" xfId="13945"/>
    <cellStyle name="Input 26 3 4 2 2 2" xfId="25933"/>
    <cellStyle name="Input 26 3 4 2 2 2 2" xfId="47119"/>
    <cellStyle name="Input 26 3 4 2 2 3" xfId="36515"/>
    <cellStyle name="Input 26 3 4 2 3" xfId="20820"/>
    <cellStyle name="Input 26 3 4 2 3 2" xfId="42007"/>
    <cellStyle name="Input 26 3 4 2 4" xfId="31387"/>
    <cellStyle name="Input 26 3 4 2_Table 2A-1_EFT (Annual)" xfId="15189"/>
    <cellStyle name="Input 26 3 4 3" xfId="11289"/>
    <cellStyle name="Input 26 3 4 3 2" xfId="23387"/>
    <cellStyle name="Input 26 3 4 3 2 2" xfId="44573"/>
    <cellStyle name="Input 26 3 4 3 3" xfId="33969"/>
    <cellStyle name="Input 26 3 4 4" xfId="18274"/>
    <cellStyle name="Input 26 3 4 4 2" xfId="39461"/>
    <cellStyle name="Input 26 3 4 5" xfId="28644"/>
    <cellStyle name="Input 26 3 4_Table 2A-1_EFT (Annual)" xfId="6964"/>
    <cellStyle name="Input 26 3 5" xfId="4017"/>
    <cellStyle name="Input 26 3 5 2" xfId="12345"/>
    <cellStyle name="Input 26 3 5 2 2" xfId="24369"/>
    <cellStyle name="Input 26 3 5 2 2 2" xfId="45555"/>
    <cellStyle name="Input 26 3 5 2 3" xfId="34951"/>
    <cellStyle name="Input 26 3 5 3" xfId="19256"/>
    <cellStyle name="Input 26 3 5 3 2" xfId="40443"/>
    <cellStyle name="Input 26 3 5 4" xfId="29705"/>
    <cellStyle name="Input 26 3 5_Table 2A-1_EFT (Annual)" xfId="15190"/>
    <cellStyle name="Input 26 3 6" xfId="9682"/>
    <cellStyle name="Input 26 3 6 2" xfId="21823"/>
    <cellStyle name="Input 26 3 6 2 2" xfId="43009"/>
    <cellStyle name="Input 26 3 6 3" xfId="32405"/>
    <cellStyle name="Input 26 3 7" xfId="16710"/>
    <cellStyle name="Input 26 3 7 2" xfId="37897"/>
    <cellStyle name="Input 26 3 8" xfId="26962"/>
    <cellStyle name="Input 26 3_Table 2A-1_EFT (Annual)" xfId="3044"/>
    <cellStyle name="Input 26 4" xfId="1267"/>
    <cellStyle name="Input 26 4 2" xfId="2537"/>
    <cellStyle name="Input 26 4 2 2" xfId="6098"/>
    <cellStyle name="Input 26 4 2 2 2" xfId="14292"/>
    <cellStyle name="Input 26 4 2 2 2 2" xfId="26264"/>
    <cellStyle name="Input 26 4 2 2 2 2 2" xfId="47450"/>
    <cellStyle name="Input 26 4 2 2 2 3" xfId="36846"/>
    <cellStyle name="Input 26 4 2 2 3" xfId="21151"/>
    <cellStyle name="Input 26 4 2 2 3 2" xfId="42338"/>
    <cellStyle name="Input 26 4 2 2 4" xfId="31754"/>
    <cellStyle name="Input 26 4 2 2_Table 2A-1_EFT (Annual)" xfId="15191"/>
    <cellStyle name="Input 26 4 2 3" xfId="11634"/>
    <cellStyle name="Input 26 4 2 3 2" xfId="23718"/>
    <cellStyle name="Input 26 4 2 3 2 2" xfId="44904"/>
    <cellStyle name="Input 26 4 2 3 3" xfId="34300"/>
    <cellStyle name="Input 26 4 2 4" xfId="18605"/>
    <cellStyle name="Input 26 4 2 4 2" xfId="39792"/>
    <cellStyle name="Input 26 4 2 5" xfId="29011"/>
    <cellStyle name="Input 26 4 2_Table 2A-1_EFT (Annual)" xfId="6966"/>
    <cellStyle name="Input 26 4 3" xfId="4828"/>
    <cellStyle name="Input 26 4 3 2" xfId="13088"/>
    <cellStyle name="Input 26 4 3 2 2" xfId="25094"/>
    <cellStyle name="Input 26 4 3 2 2 2" xfId="46280"/>
    <cellStyle name="Input 26 4 3 2 3" xfId="35676"/>
    <cellStyle name="Input 26 4 3 3" xfId="19981"/>
    <cellStyle name="Input 26 4 3 3 2" xfId="41168"/>
    <cellStyle name="Input 26 4 3 4" xfId="30485"/>
    <cellStyle name="Input 26 4 3_Table 2A-1_EFT (Annual)" xfId="15192"/>
    <cellStyle name="Input 26 4 4" xfId="10432"/>
    <cellStyle name="Input 26 4 4 2" xfId="22548"/>
    <cellStyle name="Input 26 4 4 2 2" xfId="43734"/>
    <cellStyle name="Input 26 4 4 3" xfId="33130"/>
    <cellStyle name="Input 26 4 5" xfId="17435"/>
    <cellStyle name="Input 26 4 5 2" xfId="38622"/>
    <cellStyle name="Input 26 4 6" xfId="27742"/>
    <cellStyle name="Input 26 4_Table 2A-1_EFT (Annual)" xfId="6965"/>
    <cellStyle name="Input 26 5" xfId="815"/>
    <cellStyle name="Input 26 5 2" xfId="4376"/>
    <cellStyle name="Input 26 5 2 2" xfId="12656"/>
    <cellStyle name="Input 26 5 2 2 2" xfId="24673"/>
    <cellStyle name="Input 26 5 2 2 2 2" xfId="45859"/>
    <cellStyle name="Input 26 5 2 2 3" xfId="35255"/>
    <cellStyle name="Input 26 5 2 3" xfId="19560"/>
    <cellStyle name="Input 26 5 2 3 2" xfId="40747"/>
    <cellStyle name="Input 26 5 2 4" xfId="30033"/>
    <cellStyle name="Input 26 5 2_Table 2A-1_EFT (Annual)" xfId="15193"/>
    <cellStyle name="Input 26 5 3" xfId="10004"/>
    <cellStyle name="Input 26 5 3 2" xfId="22127"/>
    <cellStyle name="Input 26 5 3 2 2" xfId="43313"/>
    <cellStyle name="Input 26 5 3 3" xfId="32709"/>
    <cellStyle name="Input 26 5 4" xfId="17014"/>
    <cellStyle name="Input 26 5 4 2" xfId="38201"/>
    <cellStyle name="Input 26 5 5" xfId="27290"/>
    <cellStyle name="Input 26 5_Table 2A-1_EFT (Annual)" xfId="6967"/>
    <cellStyle name="Input 26 6" xfId="2006"/>
    <cellStyle name="Input 26 6 2" xfId="5567"/>
    <cellStyle name="Input 26 6 2 2" xfId="13782"/>
    <cellStyle name="Input 26 6 2 2 2" xfId="25770"/>
    <cellStyle name="Input 26 6 2 2 2 2" xfId="46956"/>
    <cellStyle name="Input 26 6 2 2 3" xfId="36352"/>
    <cellStyle name="Input 26 6 2 3" xfId="20657"/>
    <cellStyle name="Input 26 6 2 3 2" xfId="41844"/>
    <cellStyle name="Input 26 6 2 4" xfId="31224"/>
    <cellStyle name="Input 26 6 2_Table 2A-1_EFT (Annual)" xfId="15194"/>
    <cellStyle name="Input 26 6 3" xfId="11126"/>
    <cellStyle name="Input 26 6 3 2" xfId="23224"/>
    <cellStyle name="Input 26 6 3 2 2" xfId="44410"/>
    <cellStyle name="Input 26 6 3 3" xfId="33806"/>
    <cellStyle name="Input 26 6 4" xfId="18111"/>
    <cellStyle name="Input 26 6 4 2" xfId="39298"/>
    <cellStyle name="Input 26 6 5" xfId="28481"/>
    <cellStyle name="Input 26 6_Table 2A-1_EFT (Annual)" xfId="6968"/>
    <cellStyle name="Input 26 7" xfId="3808"/>
    <cellStyle name="Input 26 7 2" xfId="12176"/>
    <cellStyle name="Input 26 7 2 2" xfId="24206"/>
    <cellStyle name="Input 26 7 2 2 2" xfId="45392"/>
    <cellStyle name="Input 26 7 2 3" xfId="34788"/>
    <cellStyle name="Input 26 7 3" xfId="19093"/>
    <cellStyle name="Input 26 7 3 2" xfId="40280"/>
    <cellStyle name="Input 26 7 4" xfId="29517"/>
    <cellStyle name="Input 26 7_Table 2A-1_EFT (Annual)" xfId="15195"/>
    <cellStyle name="Input 26 8" xfId="9495"/>
    <cellStyle name="Input 26 8 2" xfId="21660"/>
    <cellStyle name="Input 26 8 2 2" xfId="42846"/>
    <cellStyle name="Input 26 8 3" xfId="32242"/>
    <cellStyle name="Input 26 9" xfId="16547"/>
    <cellStyle name="Input 26 9 2" xfId="37734"/>
    <cellStyle name="Input 26_Table 2A-1_EFT (Annual)" xfId="3042"/>
    <cellStyle name="Input 27" xfId="237"/>
    <cellStyle name="Input 27 10" xfId="26792"/>
    <cellStyle name="Input 27 2" xfId="624"/>
    <cellStyle name="Input 27 2 2" xfId="1601"/>
    <cellStyle name="Input 27 2 2 2" xfId="2871"/>
    <cellStyle name="Input 27 2 2 2 2" xfId="6432"/>
    <cellStyle name="Input 27 2 2 2 2 2" xfId="14626"/>
    <cellStyle name="Input 27 2 2 2 2 2 2" xfId="26598"/>
    <cellStyle name="Input 27 2 2 2 2 2 2 2" xfId="47784"/>
    <cellStyle name="Input 27 2 2 2 2 2 3" xfId="37180"/>
    <cellStyle name="Input 27 2 2 2 2 3" xfId="21485"/>
    <cellStyle name="Input 27 2 2 2 2 3 2" xfId="42672"/>
    <cellStyle name="Input 27 2 2 2 2 4" xfId="32088"/>
    <cellStyle name="Input 27 2 2 2 2_Table 2A-1_EFT (Annual)" xfId="15196"/>
    <cellStyle name="Input 27 2 2 2 3" xfId="11968"/>
    <cellStyle name="Input 27 2 2 2 3 2" xfId="24052"/>
    <cellStyle name="Input 27 2 2 2 3 2 2" xfId="45238"/>
    <cellStyle name="Input 27 2 2 2 3 3" xfId="34634"/>
    <cellStyle name="Input 27 2 2 2 4" xfId="18939"/>
    <cellStyle name="Input 27 2 2 2 4 2" xfId="40126"/>
    <cellStyle name="Input 27 2 2 2 5" xfId="29345"/>
    <cellStyle name="Input 27 2 2 2_Table 2A-1_EFT (Annual)" xfId="6970"/>
    <cellStyle name="Input 27 2 2 3" xfId="5162"/>
    <cellStyle name="Input 27 2 2 3 2" xfId="13422"/>
    <cellStyle name="Input 27 2 2 3 2 2" xfId="25428"/>
    <cellStyle name="Input 27 2 2 3 2 2 2" xfId="46614"/>
    <cellStyle name="Input 27 2 2 3 2 3" xfId="36010"/>
    <cellStyle name="Input 27 2 2 3 3" xfId="20315"/>
    <cellStyle name="Input 27 2 2 3 3 2" xfId="41502"/>
    <cellStyle name="Input 27 2 2 3 4" xfId="30819"/>
    <cellStyle name="Input 27 2 2 3_Table 2A-1_EFT (Annual)" xfId="15197"/>
    <cellStyle name="Input 27 2 2 4" xfId="10766"/>
    <cellStyle name="Input 27 2 2 4 2" xfId="22882"/>
    <cellStyle name="Input 27 2 2 4 2 2" xfId="44068"/>
    <cellStyle name="Input 27 2 2 4 3" xfId="33464"/>
    <cellStyle name="Input 27 2 2 5" xfId="17769"/>
    <cellStyle name="Input 27 2 2 5 2" xfId="38956"/>
    <cellStyle name="Input 27 2 2 6" xfId="28076"/>
    <cellStyle name="Input 27 2 2_Table 2A-1_EFT (Annual)" xfId="6969"/>
    <cellStyle name="Input 27 2 3" xfId="1115"/>
    <cellStyle name="Input 27 2 3 2" xfId="4676"/>
    <cellStyle name="Input 27 2 3 2 2" xfId="12936"/>
    <cellStyle name="Input 27 2 3 2 2 2" xfId="24942"/>
    <cellStyle name="Input 27 2 3 2 2 2 2" xfId="46128"/>
    <cellStyle name="Input 27 2 3 2 2 3" xfId="35524"/>
    <cellStyle name="Input 27 2 3 2 3" xfId="19829"/>
    <cellStyle name="Input 27 2 3 2 3 2" xfId="41016"/>
    <cellStyle name="Input 27 2 3 2 4" xfId="30333"/>
    <cellStyle name="Input 27 2 3 2_Table 2A-1_EFT (Annual)" xfId="15198"/>
    <cellStyle name="Input 27 2 3 3" xfId="10280"/>
    <cellStyle name="Input 27 2 3 3 2" xfId="22396"/>
    <cellStyle name="Input 27 2 3 3 2 2" xfId="43582"/>
    <cellStyle name="Input 27 2 3 3 3" xfId="32978"/>
    <cellStyle name="Input 27 2 3 4" xfId="17283"/>
    <cellStyle name="Input 27 2 3 4 2" xfId="38470"/>
    <cellStyle name="Input 27 2 3 5" xfId="27590"/>
    <cellStyle name="Input 27 2 3_Table 2A-1_EFT (Annual)" xfId="6971"/>
    <cellStyle name="Input 27 2 4" xfId="2340"/>
    <cellStyle name="Input 27 2 4 2" xfId="5901"/>
    <cellStyle name="Input 27 2 4 2 2" xfId="14116"/>
    <cellStyle name="Input 27 2 4 2 2 2" xfId="26104"/>
    <cellStyle name="Input 27 2 4 2 2 2 2" xfId="47290"/>
    <cellStyle name="Input 27 2 4 2 2 3" xfId="36686"/>
    <cellStyle name="Input 27 2 4 2 3" xfId="20991"/>
    <cellStyle name="Input 27 2 4 2 3 2" xfId="42178"/>
    <cellStyle name="Input 27 2 4 2 4" xfId="31558"/>
    <cellStyle name="Input 27 2 4 2_Table 2A-1_EFT (Annual)" xfId="15199"/>
    <cellStyle name="Input 27 2 4 3" xfId="11460"/>
    <cellStyle name="Input 27 2 4 3 2" xfId="23558"/>
    <cellStyle name="Input 27 2 4 3 2 2" xfId="44744"/>
    <cellStyle name="Input 27 2 4 3 3" xfId="34140"/>
    <cellStyle name="Input 27 2 4 4" xfId="18445"/>
    <cellStyle name="Input 27 2 4 4 2" xfId="39632"/>
    <cellStyle name="Input 27 2 4 5" xfId="28815"/>
    <cellStyle name="Input 27 2 4_Table 2A-1_EFT (Annual)" xfId="6972"/>
    <cellStyle name="Input 27 2 5" xfId="4194"/>
    <cellStyle name="Input 27 2 5 2" xfId="12518"/>
    <cellStyle name="Input 27 2 5 2 2" xfId="24540"/>
    <cellStyle name="Input 27 2 5 2 2 2" xfId="45726"/>
    <cellStyle name="Input 27 2 5 2 3" xfId="35122"/>
    <cellStyle name="Input 27 2 5 3" xfId="19427"/>
    <cellStyle name="Input 27 2 5 3 2" xfId="40614"/>
    <cellStyle name="Input 27 2 5 4" xfId="29882"/>
    <cellStyle name="Input 27 2 5_Table 2A-1_EFT (Annual)" xfId="15200"/>
    <cellStyle name="Input 27 2 6" xfId="9857"/>
    <cellStyle name="Input 27 2 6 2" xfId="21994"/>
    <cellStyle name="Input 27 2 6 2 2" xfId="43180"/>
    <cellStyle name="Input 27 2 6 3" xfId="32576"/>
    <cellStyle name="Input 27 2 7" xfId="16881"/>
    <cellStyle name="Input 27 2 7 2" xfId="38068"/>
    <cellStyle name="Input 27 2 8" xfId="27139"/>
    <cellStyle name="Input 27 2_Table 2A-1_EFT (Annual)" xfId="3046"/>
    <cellStyle name="Input 27 3" xfId="463"/>
    <cellStyle name="Input 27 3 2" xfId="1440"/>
    <cellStyle name="Input 27 3 2 2" xfId="2710"/>
    <cellStyle name="Input 27 3 2 2 2" xfId="6271"/>
    <cellStyle name="Input 27 3 2 2 2 2" xfId="14465"/>
    <cellStyle name="Input 27 3 2 2 2 2 2" xfId="26437"/>
    <cellStyle name="Input 27 3 2 2 2 2 2 2" xfId="47623"/>
    <cellStyle name="Input 27 3 2 2 2 2 3" xfId="37019"/>
    <cellStyle name="Input 27 3 2 2 2 3" xfId="21324"/>
    <cellStyle name="Input 27 3 2 2 2 3 2" xfId="42511"/>
    <cellStyle name="Input 27 3 2 2 2 4" xfId="31927"/>
    <cellStyle name="Input 27 3 2 2 2_Table 2A-1_EFT (Annual)" xfId="15201"/>
    <cellStyle name="Input 27 3 2 2 3" xfId="11807"/>
    <cellStyle name="Input 27 3 2 2 3 2" xfId="23891"/>
    <cellStyle name="Input 27 3 2 2 3 2 2" xfId="45077"/>
    <cellStyle name="Input 27 3 2 2 3 3" xfId="34473"/>
    <cellStyle name="Input 27 3 2 2 4" xfId="18778"/>
    <cellStyle name="Input 27 3 2 2 4 2" xfId="39965"/>
    <cellStyle name="Input 27 3 2 2 5" xfId="29184"/>
    <cellStyle name="Input 27 3 2 2_Table 2A-1_EFT (Annual)" xfId="6974"/>
    <cellStyle name="Input 27 3 2 3" xfId="5001"/>
    <cellStyle name="Input 27 3 2 3 2" xfId="13261"/>
    <cellStyle name="Input 27 3 2 3 2 2" xfId="25267"/>
    <cellStyle name="Input 27 3 2 3 2 2 2" xfId="46453"/>
    <cellStyle name="Input 27 3 2 3 2 3" xfId="35849"/>
    <cellStyle name="Input 27 3 2 3 3" xfId="20154"/>
    <cellStyle name="Input 27 3 2 3 3 2" xfId="41341"/>
    <cellStyle name="Input 27 3 2 3 4" xfId="30658"/>
    <cellStyle name="Input 27 3 2 3_Table 2A-1_EFT (Annual)" xfId="15202"/>
    <cellStyle name="Input 27 3 2 4" xfId="10605"/>
    <cellStyle name="Input 27 3 2 4 2" xfId="22721"/>
    <cellStyle name="Input 27 3 2 4 2 2" xfId="43907"/>
    <cellStyle name="Input 27 3 2 4 3" xfId="33303"/>
    <cellStyle name="Input 27 3 2 5" xfId="17608"/>
    <cellStyle name="Input 27 3 2 5 2" xfId="38795"/>
    <cellStyle name="Input 27 3 2 6" xfId="27915"/>
    <cellStyle name="Input 27 3 2_Table 2A-1_EFT (Annual)" xfId="6973"/>
    <cellStyle name="Input 27 3 3" xfId="985"/>
    <cellStyle name="Input 27 3 3 2" xfId="4546"/>
    <cellStyle name="Input 27 3 3 2 2" xfId="12806"/>
    <cellStyle name="Input 27 3 3 2 2 2" xfId="24812"/>
    <cellStyle name="Input 27 3 3 2 2 2 2" xfId="45998"/>
    <cellStyle name="Input 27 3 3 2 2 3" xfId="35394"/>
    <cellStyle name="Input 27 3 3 2 3" xfId="19699"/>
    <cellStyle name="Input 27 3 3 2 3 2" xfId="40886"/>
    <cellStyle name="Input 27 3 3 2 4" xfId="30203"/>
    <cellStyle name="Input 27 3 3 2_Table 2A-1_EFT (Annual)" xfId="15203"/>
    <cellStyle name="Input 27 3 3 3" xfId="10150"/>
    <cellStyle name="Input 27 3 3 3 2" xfId="22266"/>
    <cellStyle name="Input 27 3 3 3 2 2" xfId="43452"/>
    <cellStyle name="Input 27 3 3 3 3" xfId="32848"/>
    <cellStyle name="Input 27 3 3 4" xfId="17153"/>
    <cellStyle name="Input 27 3 3 4 2" xfId="38340"/>
    <cellStyle name="Input 27 3 3 5" xfId="27460"/>
    <cellStyle name="Input 27 3 3_Table 2A-1_EFT (Annual)" xfId="6975"/>
    <cellStyle name="Input 27 3 4" xfId="2179"/>
    <cellStyle name="Input 27 3 4 2" xfId="5740"/>
    <cellStyle name="Input 27 3 4 2 2" xfId="13955"/>
    <cellStyle name="Input 27 3 4 2 2 2" xfId="25943"/>
    <cellStyle name="Input 27 3 4 2 2 2 2" xfId="47129"/>
    <cellStyle name="Input 27 3 4 2 2 3" xfId="36525"/>
    <cellStyle name="Input 27 3 4 2 3" xfId="20830"/>
    <cellStyle name="Input 27 3 4 2 3 2" xfId="42017"/>
    <cellStyle name="Input 27 3 4 2 4" xfId="31397"/>
    <cellStyle name="Input 27 3 4 2_Table 2A-1_EFT (Annual)" xfId="15204"/>
    <cellStyle name="Input 27 3 4 3" xfId="11299"/>
    <cellStyle name="Input 27 3 4 3 2" xfId="23397"/>
    <cellStyle name="Input 27 3 4 3 2 2" xfId="44583"/>
    <cellStyle name="Input 27 3 4 3 3" xfId="33979"/>
    <cellStyle name="Input 27 3 4 4" xfId="18284"/>
    <cellStyle name="Input 27 3 4 4 2" xfId="39471"/>
    <cellStyle name="Input 27 3 4 5" xfId="28654"/>
    <cellStyle name="Input 27 3 4_Table 2A-1_EFT (Annual)" xfId="6976"/>
    <cellStyle name="Input 27 3 5" xfId="4033"/>
    <cellStyle name="Input 27 3 5 2" xfId="12357"/>
    <cellStyle name="Input 27 3 5 2 2" xfId="24379"/>
    <cellStyle name="Input 27 3 5 2 2 2" xfId="45565"/>
    <cellStyle name="Input 27 3 5 2 3" xfId="34961"/>
    <cellStyle name="Input 27 3 5 3" xfId="19266"/>
    <cellStyle name="Input 27 3 5 3 2" xfId="40453"/>
    <cellStyle name="Input 27 3 5 4" xfId="29721"/>
    <cellStyle name="Input 27 3 5_Table 2A-1_EFT (Annual)" xfId="15205"/>
    <cellStyle name="Input 27 3 6" xfId="9696"/>
    <cellStyle name="Input 27 3 6 2" xfId="21833"/>
    <cellStyle name="Input 27 3 6 2 2" xfId="43019"/>
    <cellStyle name="Input 27 3 6 3" xfId="32415"/>
    <cellStyle name="Input 27 3 7" xfId="16720"/>
    <cellStyle name="Input 27 3 7 2" xfId="37907"/>
    <cellStyle name="Input 27 3 8" xfId="26978"/>
    <cellStyle name="Input 27 3_Table 2A-1_EFT (Annual)" xfId="3047"/>
    <cellStyle name="Input 27 4" xfId="1279"/>
    <cellStyle name="Input 27 4 2" xfId="2549"/>
    <cellStyle name="Input 27 4 2 2" xfId="6110"/>
    <cellStyle name="Input 27 4 2 2 2" xfId="14304"/>
    <cellStyle name="Input 27 4 2 2 2 2" xfId="26276"/>
    <cellStyle name="Input 27 4 2 2 2 2 2" xfId="47462"/>
    <cellStyle name="Input 27 4 2 2 2 3" xfId="36858"/>
    <cellStyle name="Input 27 4 2 2 3" xfId="21163"/>
    <cellStyle name="Input 27 4 2 2 3 2" xfId="42350"/>
    <cellStyle name="Input 27 4 2 2 4" xfId="31766"/>
    <cellStyle name="Input 27 4 2 2_Table 2A-1_EFT (Annual)" xfId="15206"/>
    <cellStyle name="Input 27 4 2 3" xfId="11646"/>
    <cellStyle name="Input 27 4 2 3 2" xfId="23730"/>
    <cellStyle name="Input 27 4 2 3 2 2" xfId="44916"/>
    <cellStyle name="Input 27 4 2 3 3" xfId="34312"/>
    <cellStyle name="Input 27 4 2 4" xfId="18617"/>
    <cellStyle name="Input 27 4 2 4 2" xfId="39804"/>
    <cellStyle name="Input 27 4 2 5" xfId="29023"/>
    <cellStyle name="Input 27 4 2_Table 2A-1_EFT (Annual)" xfId="6978"/>
    <cellStyle name="Input 27 4 3" xfId="4840"/>
    <cellStyle name="Input 27 4 3 2" xfId="13100"/>
    <cellStyle name="Input 27 4 3 2 2" xfId="25106"/>
    <cellStyle name="Input 27 4 3 2 2 2" xfId="46292"/>
    <cellStyle name="Input 27 4 3 2 3" xfId="35688"/>
    <cellStyle name="Input 27 4 3 3" xfId="19993"/>
    <cellStyle name="Input 27 4 3 3 2" xfId="41180"/>
    <cellStyle name="Input 27 4 3 4" xfId="30497"/>
    <cellStyle name="Input 27 4 3_Table 2A-1_EFT (Annual)" xfId="15207"/>
    <cellStyle name="Input 27 4 4" xfId="10444"/>
    <cellStyle name="Input 27 4 4 2" xfId="22560"/>
    <cellStyle name="Input 27 4 4 2 2" xfId="43746"/>
    <cellStyle name="Input 27 4 4 3" xfId="33142"/>
    <cellStyle name="Input 27 4 5" xfId="17447"/>
    <cellStyle name="Input 27 4 5 2" xfId="38634"/>
    <cellStyle name="Input 27 4 6" xfId="27754"/>
    <cellStyle name="Input 27 4_Table 2A-1_EFT (Annual)" xfId="6977"/>
    <cellStyle name="Input 27 5" xfId="830"/>
    <cellStyle name="Input 27 5 2" xfId="4391"/>
    <cellStyle name="Input 27 5 2 2" xfId="12665"/>
    <cellStyle name="Input 27 5 2 2 2" xfId="24682"/>
    <cellStyle name="Input 27 5 2 2 2 2" xfId="45868"/>
    <cellStyle name="Input 27 5 2 2 3" xfId="35264"/>
    <cellStyle name="Input 27 5 2 3" xfId="19569"/>
    <cellStyle name="Input 27 5 2 3 2" xfId="40756"/>
    <cellStyle name="Input 27 5 2 4" xfId="30048"/>
    <cellStyle name="Input 27 5 2_Table 2A-1_EFT (Annual)" xfId="15208"/>
    <cellStyle name="Input 27 5 3" xfId="10014"/>
    <cellStyle name="Input 27 5 3 2" xfId="22136"/>
    <cellStyle name="Input 27 5 3 2 2" xfId="43322"/>
    <cellStyle name="Input 27 5 3 3" xfId="32718"/>
    <cellStyle name="Input 27 5 4" xfId="17023"/>
    <cellStyle name="Input 27 5 4 2" xfId="38210"/>
    <cellStyle name="Input 27 5 5" xfId="27305"/>
    <cellStyle name="Input 27 5_Table 2A-1_EFT (Annual)" xfId="6979"/>
    <cellStyle name="Input 27 6" xfId="2018"/>
    <cellStyle name="Input 27 6 2" xfId="5579"/>
    <cellStyle name="Input 27 6 2 2" xfId="13794"/>
    <cellStyle name="Input 27 6 2 2 2" xfId="25782"/>
    <cellStyle name="Input 27 6 2 2 2 2" xfId="46968"/>
    <cellStyle name="Input 27 6 2 2 3" xfId="36364"/>
    <cellStyle name="Input 27 6 2 3" xfId="20669"/>
    <cellStyle name="Input 27 6 2 3 2" xfId="41856"/>
    <cellStyle name="Input 27 6 2 4" xfId="31236"/>
    <cellStyle name="Input 27 6 2_Table 2A-1_EFT (Annual)" xfId="15209"/>
    <cellStyle name="Input 27 6 3" xfId="11138"/>
    <cellStyle name="Input 27 6 3 2" xfId="23236"/>
    <cellStyle name="Input 27 6 3 2 2" xfId="44422"/>
    <cellStyle name="Input 27 6 3 3" xfId="33818"/>
    <cellStyle name="Input 27 6 4" xfId="18123"/>
    <cellStyle name="Input 27 6 4 2" xfId="39310"/>
    <cellStyle name="Input 27 6 5" xfId="28493"/>
    <cellStyle name="Input 27 6_Table 2A-1_EFT (Annual)" xfId="6980"/>
    <cellStyle name="Input 27 7" xfId="3826"/>
    <cellStyle name="Input 27 7 2" xfId="12189"/>
    <cellStyle name="Input 27 7 2 2" xfId="24218"/>
    <cellStyle name="Input 27 7 2 2 2" xfId="45404"/>
    <cellStyle name="Input 27 7 2 3" xfId="34800"/>
    <cellStyle name="Input 27 7 3" xfId="19105"/>
    <cellStyle name="Input 27 7 3 2" xfId="40292"/>
    <cellStyle name="Input 27 7 4" xfId="29535"/>
    <cellStyle name="Input 27 7_Table 2A-1_EFT (Annual)" xfId="15210"/>
    <cellStyle name="Input 27 8" xfId="9508"/>
    <cellStyle name="Input 27 8 2" xfId="21672"/>
    <cellStyle name="Input 27 8 2 2" xfId="42858"/>
    <cellStyle name="Input 27 8 3" xfId="32254"/>
    <cellStyle name="Input 27 9" xfId="16559"/>
    <cellStyle name="Input 27 9 2" xfId="37746"/>
    <cellStyle name="Input 27_Table 2A-1_EFT (Annual)" xfId="3045"/>
    <cellStyle name="Input 28" xfId="194"/>
    <cellStyle name="Input 28 10" xfId="26749"/>
    <cellStyle name="Input 28 2" xfId="587"/>
    <cellStyle name="Input 28 2 2" xfId="1564"/>
    <cellStyle name="Input 28 2 2 2" xfId="2834"/>
    <cellStyle name="Input 28 2 2 2 2" xfId="6395"/>
    <cellStyle name="Input 28 2 2 2 2 2" xfId="14589"/>
    <cellStyle name="Input 28 2 2 2 2 2 2" xfId="26561"/>
    <cellStyle name="Input 28 2 2 2 2 2 2 2" xfId="47747"/>
    <cellStyle name="Input 28 2 2 2 2 2 3" xfId="37143"/>
    <cellStyle name="Input 28 2 2 2 2 3" xfId="21448"/>
    <cellStyle name="Input 28 2 2 2 2 3 2" xfId="42635"/>
    <cellStyle name="Input 28 2 2 2 2 4" xfId="32051"/>
    <cellStyle name="Input 28 2 2 2 2_Table 2A-1_EFT (Annual)" xfId="15211"/>
    <cellStyle name="Input 28 2 2 2 3" xfId="11931"/>
    <cellStyle name="Input 28 2 2 2 3 2" xfId="24015"/>
    <cellStyle name="Input 28 2 2 2 3 2 2" xfId="45201"/>
    <cellStyle name="Input 28 2 2 2 3 3" xfId="34597"/>
    <cellStyle name="Input 28 2 2 2 4" xfId="18902"/>
    <cellStyle name="Input 28 2 2 2 4 2" xfId="40089"/>
    <cellStyle name="Input 28 2 2 2 5" xfId="29308"/>
    <cellStyle name="Input 28 2 2 2_Table 2A-1_EFT (Annual)" xfId="6982"/>
    <cellStyle name="Input 28 2 2 3" xfId="5125"/>
    <cellStyle name="Input 28 2 2 3 2" xfId="13385"/>
    <cellStyle name="Input 28 2 2 3 2 2" xfId="25391"/>
    <cellStyle name="Input 28 2 2 3 2 2 2" xfId="46577"/>
    <cellStyle name="Input 28 2 2 3 2 3" xfId="35973"/>
    <cellStyle name="Input 28 2 2 3 3" xfId="20278"/>
    <cellStyle name="Input 28 2 2 3 3 2" xfId="41465"/>
    <cellStyle name="Input 28 2 2 3 4" xfId="30782"/>
    <cellStyle name="Input 28 2 2 3_Table 2A-1_EFT (Annual)" xfId="15212"/>
    <cellStyle name="Input 28 2 2 4" xfId="10729"/>
    <cellStyle name="Input 28 2 2 4 2" xfId="22845"/>
    <cellStyle name="Input 28 2 2 4 2 2" xfId="44031"/>
    <cellStyle name="Input 28 2 2 4 3" xfId="33427"/>
    <cellStyle name="Input 28 2 2 5" xfId="17732"/>
    <cellStyle name="Input 28 2 2 5 2" xfId="38919"/>
    <cellStyle name="Input 28 2 2 6" xfId="28039"/>
    <cellStyle name="Input 28 2 2_Table 2A-1_EFT (Annual)" xfId="6981"/>
    <cellStyle name="Input 28 2 3" xfId="1086"/>
    <cellStyle name="Input 28 2 3 2" xfId="4647"/>
    <cellStyle name="Input 28 2 3 2 2" xfId="12907"/>
    <cellStyle name="Input 28 2 3 2 2 2" xfId="24913"/>
    <cellStyle name="Input 28 2 3 2 2 2 2" xfId="46099"/>
    <cellStyle name="Input 28 2 3 2 2 3" xfId="35495"/>
    <cellStyle name="Input 28 2 3 2 3" xfId="19800"/>
    <cellStyle name="Input 28 2 3 2 3 2" xfId="40987"/>
    <cellStyle name="Input 28 2 3 2 4" xfId="30304"/>
    <cellStyle name="Input 28 2 3 2_Table 2A-1_EFT (Annual)" xfId="15213"/>
    <cellStyle name="Input 28 2 3 3" xfId="10251"/>
    <cellStyle name="Input 28 2 3 3 2" xfId="22367"/>
    <cellStyle name="Input 28 2 3 3 2 2" xfId="43553"/>
    <cellStyle name="Input 28 2 3 3 3" xfId="32949"/>
    <cellStyle name="Input 28 2 3 4" xfId="17254"/>
    <cellStyle name="Input 28 2 3 4 2" xfId="38441"/>
    <cellStyle name="Input 28 2 3 5" xfId="27561"/>
    <cellStyle name="Input 28 2 3_Table 2A-1_EFT (Annual)" xfId="6983"/>
    <cellStyle name="Input 28 2 4" xfId="2303"/>
    <cellStyle name="Input 28 2 4 2" xfId="5864"/>
    <cellStyle name="Input 28 2 4 2 2" xfId="14079"/>
    <cellStyle name="Input 28 2 4 2 2 2" xfId="26067"/>
    <cellStyle name="Input 28 2 4 2 2 2 2" xfId="47253"/>
    <cellStyle name="Input 28 2 4 2 2 3" xfId="36649"/>
    <cellStyle name="Input 28 2 4 2 3" xfId="20954"/>
    <cellStyle name="Input 28 2 4 2 3 2" xfId="42141"/>
    <cellStyle name="Input 28 2 4 2 4" xfId="31521"/>
    <cellStyle name="Input 28 2 4 2_Table 2A-1_EFT (Annual)" xfId="15214"/>
    <cellStyle name="Input 28 2 4 3" xfId="11423"/>
    <cellStyle name="Input 28 2 4 3 2" xfId="23521"/>
    <cellStyle name="Input 28 2 4 3 2 2" xfId="44707"/>
    <cellStyle name="Input 28 2 4 3 3" xfId="34103"/>
    <cellStyle name="Input 28 2 4 4" xfId="18408"/>
    <cellStyle name="Input 28 2 4 4 2" xfId="39595"/>
    <cellStyle name="Input 28 2 4 5" xfId="28778"/>
    <cellStyle name="Input 28 2 4_Table 2A-1_EFT (Annual)" xfId="6984"/>
    <cellStyle name="Input 28 2 5" xfId="4157"/>
    <cellStyle name="Input 28 2 5 2" xfId="12481"/>
    <cellStyle name="Input 28 2 5 2 2" xfId="24503"/>
    <cellStyle name="Input 28 2 5 2 2 2" xfId="45689"/>
    <cellStyle name="Input 28 2 5 2 3" xfId="35085"/>
    <cellStyle name="Input 28 2 5 3" xfId="19390"/>
    <cellStyle name="Input 28 2 5 3 2" xfId="40577"/>
    <cellStyle name="Input 28 2 5 4" xfId="29845"/>
    <cellStyle name="Input 28 2 5_Table 2A-1_EFT (Annual)" xfId="15215"/>
    <cellStyle name="Input 28 2 6" xfId="9820"/>
    <cellStyle name="Input 28 2 6 2" xfId="21957"/>
    <cellStyle name="Input 28 2 6 2 2" xfId="43143"/>
    <cellStyle name="Input 28 2 6 3" xfId="32539"/>
    <cellStyle name="Input 28 2 7" xfId="16844"/>
    <cellStyle name="Input 28 2 7 2" xfId="38031"/>
    <cellStyle name="Input 28 2 8" xfId="27102"/>
    <cellStyle name="Input 28 2_Table 2A-1_EFT (Annual)" xfId="3049"/>
    <cellStyle name="Input 28 3" xfId="423"/>
    <cellStyle name="Input 28 3 2" xfId="1406"/>
    <cellStyle name="Input 28 3 2 2" xfId="2676"/>
    <cellStyle name="Input 28 3 2 2 2" xfId="6237"/>
    <cellStyle name="Input 28 3 2 2 2 2" xfId="14431"/>
    <cellStyle name="Input 28 3 2 2 2 2 2" xfId="26403"/>
    <cellStyle name="Input 28 3 2 2 2 2 2 2" xfId="47589"/>
    <cellStyle name="Input 28 3 2 2 2 2 3" xfId="36985"/>
    <cellStyle name="Input 28 3 2 2 2 3" xfId="21290"/>
    <cellStyle name="Input 28 3 2 2 2 3 2" xfId="42477"/>
    <cellStyle name="Input 28 3 2 2 2 4" xfId="31893"/>
    <cellStyle name="Input 28 3 2 2 2_Table 2A-1_EFT (Annual)" xfId="15216"/>
    <cellStyle name="Input 28 3 2 2 3" xfId="11773"/>
    <cellStyle name="Input 28 3 2 2 3 2" xfId="23857"/>
    <cellStyle name="Input 28 3 2 2 3 2 2" xfId="45043"/>
    <cellStyle name="Input 28 3 2 2 3 3" xfId="34439"/>
    <cellStyle name="Input 28 3 2 2 4" xfId="18744"/>
    <cellStyle name="Input 28 3 2 2 4 2" xfId="39931"/>
    <cellStyle name="Input 28 3 2 2 5" xfId="29150"/>
    <cellStyle name="Input 28 3 2 2_Table 2A-1_EFT (Annual)" xfId="6986"/>
    <cellStyle name="Input 28 3 2 3" xfId="4967"/>
    <cellStyle name="Input 28 3 2 3 2" xfId="13227"/>
    <cellStyle name="Input 28 3 2 3 2 2" xfId="25233"/>
    <cellStyle name="Input 28 3 2 3 2 2 2" xfId="46419"/>
    <cellStyle name="Input 28 3 2 3 2 3" xfId="35815"/>
    <cellStyle name="Input 28 3 2 3 3" xfId="20120"/>
    <cellStyle name="Input 28 3 2 3 3 2" xfId="41307"/>
    <cellStyle name="Input 28 3 2 3 4" xfId="30624"/>
    <cellStyle name="Input 28 3 2 3_Table 2A-1_EFT (Annual)" xfId="15217"/>
    <cellStyle name="Input 28 3 2 4" xfId="10571"/>
    <cellStyle name="Input 28 3 2 4 2" xfId="22687"/>
    <cellStyle name="Input 28 3 2 4 2 2" xfId="43873"/>
    <cellStyle name="Input 28 3 2 4 3" xfId="33269"/>
    <cellStyle name="Input 28 3 2 5" xfId="17574"/>
    <cellStyle name="Input 28 3 2 5 2" xfId="38761"/>
    <cellStyle name="Input 28 3 2 6" xfId="27881"/>
    <cellStyle name="Input 28 3 2_Table 2A-1_EFT (Annual)" xfId="6985"/>
    <cellStyle name="Input 28 3 3" xfId="952"/>
    <cellStyle name="Input 28 3 3 2" xfId="4513"/>
    <cellStyle name="Input 28 3 3 2 2" xfId="12775"/>
    <cellStyle name="Input 28 3 3 2 2 2" xfId="24785"/>
    <cellStyle name="Input 28 3 3 2 2 2 2" xfId="45971"/>
    <cellStyle name="Input 28 3 3 2 2 3" xfId="35367"/>
    <cellStyle name="Input 28 3 3 2 3" xfId="19672"/>
    <cellStyle name="Input 28 3 3 2 3 2" xfId="40859"/>
    <cellStyle name="Input 28 3 3 2 4" xfId="30170"/>
    <cellStyle name="Input 28 3 3 2_Table 2A-1_EFT (Annual)" xfId="15218"/>
    <cellStyle name="Input 28 3 3 3" xfId="10122"/>
    <cellStyle name="Input 28 3 3 3 2" xfId="22239"/>
    <cellStyle name="Input 28 3 3 3 2 2" xfId="43425"/>
    <cellStyle name="Input 28 3 3 3 3" xfId="32821"/>
    <cellStyle name="Input 28 3 3 4" xfId="17126"/>
    <cellStyle name="Input 28 3 3 4 2" xfId="38313"/>
    <cellStyle name="Input 28 3 3 5" xfId="27427"/>
    <cellStyle name="Input 28 3 3_Table 2A-1_EFT (Annual)" xfId="6987"/>
    <cellStyle name="Input 28 3 4" xfId="2145"/>
    <cellStyle name="Input 28 3 4 2" xfId="5706"/>
    <cellStyle name="Input 28 3 4 2 2" xfId="13921"/>
    <cellStyle name="Input 28 3 4 2 2 2" xfId="25909"/>
    <cellStyle name="Input 28 3 4 2 2 2 2" xfId="47095"/>
    <cellStyle name="Input 28 3 4 2 2 3" xfId="36491"/>
    <cellStyle name="Input 28 3 4 2 3" xfId="20796"/>
    <cellStyle name="Input 28 3 4 2 3 2" xfId="41983"/>
    <cellStyle name="Input 28 3 4 2 4" xfId="31363"/>
    <cellStyle name="Input 28 3 4 2_Table 2A-1_EFT (Annual)" xfId="15219"/>
    <cellStyle name="Input 28 3 4 3" xfId="11265"/>
    <cellStyle name="Input 28 3 4 3 2" xfId="23363"/>
    <cellStyle name="Input 28 3 4 3 2 2" xfId="44549"/>
    <cellStyle name="Input 28 3 4 3 3" xfId="33945"/>
    <cellStyle name="Input 28 3 4 4" xfId="18250"/>
    <cellStyle name="Input 28 3 4 4 2" xfId="39437"/>
    <cellStyle name="Input 28 3 4 5" xfId="28620"/>
    <cellStyle name="Input 28 3 4_Table 2A-1_EFT (Annual)" xfId="6988"/>
    <cellStyle name="Input 28 3 5" xfId="3993"/>
    <cellStyle name="Input 28 3 5 2" xfId="12321"/>
    <cellStyle name="Input 28 3 5 2 2" xfId="24345"/>
    <cellStyle name="Input 28 3 5 2 2 2" xfId="45531"/>
    <cellStyle name="Input 28 3 5 2 3" xfId="34927"/>
    <cellStyle name="Input 28 3 5 3" xfId="19232"/>
    <cellStyle name="Input 28 3 5 3 2" xfId="40419"/>
    <cellStyle name="Input 28 3 5 4" xfId="29681"/>
    <cellStyle name="Input 28 3 5_Table 2A-1_EFT (Annual)" xfId="15220"/>
    <cellStyle name="Input 28 3 6" xfId="9658"/>
    <cellStyle name="Input 28 3 6 2" xfId="21799"/>
    <cellStyle name="Input 28 3 6 2 2" xfId="42985"/>
    <cellStyle name="Input 28 3 6 3" xfId="32381"/>
    <cellStyle name="Input 28 3 7" xfId="16686"/>
    <cellStyle name="Input 28 3 7 2" xfId="37873"/>
    <cellStyle name="Input 28 3 8" xfId="26938"/>
    <cellStyle name="Input 28 3_Table 2A-1_EFT (Annual)" xfId="3050"/>
    <cellStyle name="Input 28 4" xfId="1242"/>
    <cellStyle name="Input 28 4 2" xfId="2512"/>
    <cellStyle name="Input 28 4 2 2" xfId="6073"/>
    <cellStyle name="Input 28 4 2 2 2" xfId="14267"/>
    <cellStyle name="Input 28 4 2 2 2 2" xfId="26239"/>
    <cellStyle name="Input 28 4 2 2 2 2 2" xfId="47425"/>
    <cellStyle name="Input 28 4 2 2 2 3" xfId="36821"/>
    <cellStyle name="Input 28 4 2 2 3" xfId="21126"/>
    <cellStyle name="Input 28 4 2 2 3 2" xfId="42313"/>
    <cellStyle name="Input 28 4 2 2 4" xfId="31729"/>
    <cellStyle name="Input 28 4 2 2_Table 2A-1_EFT (Annual)" xfId="15221"/>
    <cellStyle name="Input 28 4 2 3" xfId="11609"/>
    <cellStyle name="Input 28 4 2 3 2" xfId="23693"/>
    <cellStyle name="Input 28 4 2 3 2 2" xfId="44879"/>
    <cellStyle name="Input 28 4 2 3 3" xfId="34275"/>
    <cellStyle name="Input 28 4 2 4" xfId="18580"/>
    <cellStyle name="Input 28 4 2 4 2" xfId="39767"/>
    <cellStyle name="Input 28 4 2 5" xfId="28986"/>
    <cellStyle name="Input 28 4 2_Table 2A-1_EFT (Annual)" xfId="6990"/>
    <cellStyle name="Input 28 4 3" xfId="4803"/>
    <cellStyle name="Input 28 4 3 2" xfId="13063"/>
    <cellStyle name="Input 28 4 3 2 2" xfId="25069"/>
    <cellStyle name="Input 28 4 3 2 2 2" xfId="46255"/>
    <cellStyle name="Input 28 4 3 2 3" xfId="35651"/>
    <cellStyle name="Input 28 4 3 3" xfId="19956"/>
    <cellStyle name="Input 28 4 3 3 2" xfId="41143"/>
    <cellStyle name="Input 28 4 3 4" xfId="30460"/>
    <cellStyle name="Input 28 4 3_Table 2A-1_EFT (Annual)" xfId="15222"/>
    <cellStyle name="Input 28 4 4" xfId="10407"/>
    <cellStyle name="Input 28 4 4 2" xfId="22523"/>
    <cellStyle name="Input 28 4 4 2 2" xfId="43709"/>
    <cellStyle name="Input 28 4 4 3" xfId="33105"/>
    <cellStyle name="Input 28 4 5" xfId="17410"/>
    <cellStyle name="Input 28 4 5 2" xfId="38597"/>
    <cellStyle name="Input 28 4 6" xfId="27717"/>
    <cellStyle name="Input 28 4_Table 2A-1_EFT (Annual)" xfId="6989"/>
    <cellStyle name="Input 28 5" xfId="795"/>
    <cellStyle name="Input 28 5 2" xfId="4356"/>
    <cellStyle name="Input 28 5 2 2" xfId="12636"/>
    <cellStyle name="Input 28 5 2 2 2" xfId="24653"/>
    <cellStyle name="Input 28 5 2 2 2 2" xfId="45839"/>
    <cellStyle name="Input 28 5 2 2 3" xfId="35235"/>
    <cellStyle name="Input 28 5 2 3" xfId="19540"/>
    <cellStyle name="Input 28 5 2 3 2" xfId="40727"/>
    <cellStyle name="Input 28 5 2 4" xfId="30013"/>
    <cellStyle name="Input 28 5 2_Table 2A-1_EFT (Annual)" xfId="15223"/>
    <cellStyle name="Input 28 5 3" xfId="9984"/>
    <cellStyle name="Input 28 5 3 2" xfId="22107"/>
    <cellStyle name="Input 28 5 3 2 2" xfId="43293"/>
    <cellStyle name="Input 28 5 3 3" xfId="32689"/>
    <cellStyle name="Input 28 5 4" xfId="16994"/>
    <cellStyle name="Input 28 5 4 2" xfId="38181"/>
    <cellStyle name="Input 28 5 5" xfId="27270"/>
    <cellStyle name="Input 28 5_Table 2A-1_EFT (Annual)" xfId="6991"/>
    <cellStyle name="Input 28 6" xfId="1981"/>
    <cellStyle name="Input 28 6 2" xfId="5542"/>
    <cellStyle name="Input 28 6 2 2" xfId="13757"/>
    <cellStyle name="Input 28 6 2 2 2" xfId="25745"/>
    <cellStyle name="Input 28 6 2 2 2 2" xfId="46931"/>
    <cellStyle name="Input 28 6 2 2 3" xfId="36327"/>
    <cellStyle name="Input 28 6 2 3" xfId="20632"/>
    <cellStyle name="Input 28 6 2 3 2" xfId="41819"/>
    <cellStyle name="Input 28 6 2 4" xfId="31199"/>
    <cellStyle name="Input 28 6 2_Table 2A-1_EFT (Annual)" xfId="15224"/>
    <cellStyle name="Input 28 6 3" xfId="11101"/>
    <cellStyle name="Input 28 6 3 2" xfId="23199"/>
    <cellStyle name="Input 28 6 3 2 2" xfId="44385"/>
    <cellStyle name="Input 28 6 3 3" xfId="33781"/>
    <cellStyle name="Input 28 6 4" xfId="18086"/>
    <cellStyle name="Input 28 6 4 2" xfId="39273"/>
    <cellStyle name="Input 28 6 5" xfId="28456"/>
    <cellStyle name="Input 28 6_Table 2A-1_EFT (Annual)" xfId="6992"/>
    <cellStyle name="Input 28 7" xfId="3783"/>
    <cellStyle name="Input 28 7 2" xfId="12151"/>
    <cellStyle name="Input 28 7 2 2" xfId="24181"/>
    <cellStyle name="Input 28 7 2 2 2" xfId="45367"/>
    <cellStyle name="Input 28 7 2 3" xfId="34763"/>
    <cellStyle name="Input 28 7 3" xfId="19068"/>
    <cellStyle name="Input 28 7 3 2" xfId="40255"/>
    <cellStyle name="Input 28 7 4" xfId="29492"/>
    <cellStyle name="Input 28 7_Table 2A-1_EFT (Annual)" xfId="15225"/>
    <cellStyle name="Input 28 8" xfId="9470"/>
    <cellStyle name="Input 28 8 2" xfId="21635"/>
    <cellStyle name="Input 28 8 2 2" xfId="42821"/>
    <cellStyle name="Input 28 8 3" xfId="32217"/>
    <cellStyle name="Input 28 9" xfId="16522"/>
    <cellStyle name="Input 28 9 2" xfId="37709"/>
    <cellStyle name="Input 28_Table 2A-1_EFT (Annual)" xfId="3048"/>
    <cellStyle name="Input 29" xfId="238"/>
    <cellStyle name="Input 29 10" xfId="26793"/>
    <cellStyle name="Input 29 2" xfId="625"/>
    <cellStyle name="Input 29 2 2" xfId="1602"/>
    <cellStyle name="Input 29 2 2 2" xfId="2872"/>
    <cellStyle name="Input 29 2 2 2 2" xfId="6433"/>
    <cellStyle name="Input 29 2 2 2 2 2" xfId="14627"/>
    <cellStyle name="Input 29 2 2 2 2 2 2" xfId="26599"/>
    <cellStyle name="Input 29 2 2 2 2 2 2 2" xfId="47785"/>
    <cellStyle name="Input 29 2 2 2 2 2 3" xfId="37181"/>
    <cellStyle name="Input 29 2 2 2 2 3" xfId="21486"/>
    <cellStyle name="Input 29 2 2 2 2 3 2" xfId="42673"/>
    <cellStyle name="Input 29 2 2 2 2 4" xfId="32089"/>
    <cellStyle name="Input 29 2 2 2 2_Table 2A-1_EFT (Annual)" xfId="15226"/>
    <cellStyle name="Input 29 2 2 2 3" xfId="11969"/>
    <cellStyle name="Input 29 2 2 2 3 2" xfId="24053"/>
    <cellStyle name="Input 29 2 2 2 3 2 2" xfId="45239"/>
    <cellStyle name="Input 29 2 2 2 3 3" xfId="34635"/>
    <cellStyle name="Input 29 2 2 2 4" xfId="18940"/>
    <cellStyle name="Input 29 2 2 2 4 2" xfId="40127"/>
    <cellStyle name="Input 29 2 2 2 5" xfId="29346"/>
    <cellStyle name="Input 29 2 2 2_Table 2A-1_EFT (Annual)" xfId="6994"/>
    <cellStyle name="Input 29 2 2 3" xfId="5163"/>
    <cellStyle name="Input 29 2 2 3 2" xfId="13423"/>
    <cellStyle name="Input 29 2 2 3 2 2" xfId="25429"/>
    <cellStyle name="Input 29 2 2 3 2 2 2" xfId="46615"/>
    <cellStyle name="Input 29 2 2 3 2 3" xfId="36011"/>
    <cellStyle name="Input 29 2 2 3 3" xfId="20316"/>
    <cellStyle name="Input 29 2 2 3 3 2" xfId="41503"/>
    <cellStyle name="Input 29 2 2 3 4" xfId="30820"/>
    <cellStyle name="Input 29 2 2 3_Table 2A-1_EFT (Annual)" xfId="15227"/>
    <cellStyle name="Input 29 2 2 4" xfId="10767"/>
    <cellStyle name="Input 29 2 2 4 2" xfId="22883"/>
    <cellStyle name="Input 29 2 2 4 2 2" xfId="44069"/>
    <cellStyle name="Input 29 2 2 4 3" xfId="33465"/>
    <cellStyle name="Input 29 2 2 5" xfId="17770"/>
    <cellStyle name="Input 29 2 2 5 2" xfId="38957"/>
    <cellStyle name="Input 29 2 2 6" xfId="28077"/>
    <cellStyle name="Input 29 2 2_Table 2A-1_EFT (Annual)" xfId="6993"/>
    <cellStyle name="Input 29 2 3" xfId="1116"/>
    <cellStyle name="Input 29 2 3 2" xfId="4677"/>
    <cellStyle name="Input 29 2 3 2 2" xfId="12937"/>
    <cellStyle name="Input 29 2 3 2 2 2" xfId="24943"/>
    <cellStyle name="Input 29 2 3 2 2 2 2" xfId="46129"/>
    <cellStyle name="Input 29 2 3 2 2 3" xfId="35525"/>
    <cellStyle name="Input 29 2 3 2 3" xfId="19830"/>
    <cellStyle name="Input 29 2 3 2 3 2" xfId="41017"/>
    <cellStyle name="Input 29 2 3 2 4" xfId="30334"/>
    <cellStyle name="Input 29 2 3 2_Table 2A-1_EFT (Annual)" xfId="15228"/>
    <cellStyle name="Input 29 2 3 3" xfId="10281"/>
    <cellStyle name="Input 29 2 3 3 2" xfId="22397"/>
    <cellStyle name="Input 29 2 3 3 2 2" xfId="43583"/>
    <cellStyle name="Input 29 2 3 3 3" xfId="32979"/>
    <cellStyle name="Input 29 2 3 4" xfId="17284"/>
    <cellStyle name="Input 29 2 3 4 2" xfId="38471"/>
    <cellStyle name="Input 29 2 3 5" xfId="27591"/>
    <cellStyle name="Input 29 2 3_Table 2A-1_EFT (Annual)" xfId="6995"/>
    <cellStyle name="Input 29 2 4" xfId="2341"/>
    <cellStyle name="Input 29 2 4 2" xfId="5902"/>
    <cellStyle name="Input 29 2 4 2 2" xfId="14117"/>
    <cellStyle name="Input 29 2 4 2 2 2" xfId="26105"/>
    <cellStyle name="Input 29 2 4 2 2 2 2" xfId="47291"/>
    <cellStyle name="Input 29 2 4 2 2 3" xfId="36687"/>
    <cellStyle name="Input 29 2 4 2 3" xfId="20992"/>
    <cellStyle name="Input 29 2 4 2 3 2" xfId="42179"/>
    <cellStyle name="Input 29 2 4 2 4" xfId="31559"/>
    <cellStyle name="Input 29 2 4 2_Table 2A-1_EFT (Annual)" xfId="15229"/>
    <cellStyle name="Input 29 2 4 3" xfId="11461"/>
    <cellStyle name="Input 29 2 4 3 2" xfId="23559"/>
    <cellStyle name="Input 29 2 4 3 2 2" xfId="44745"/>
    <cellStyle name="Input 29 2 4 3 3" xfId="34141"/>
    <cellStyle name="Input 29 2 4 4" xfId="18446"/>
    <cellStyle name="Input 29 2 4 4 2" xfId="39633"/>
    <cellStyle name="Input 29 2 4 5" xfId="28816"/>
    <cellStyle name="Input 29 2 4_Table 2A-1_EFT (Annual)" xfId="6996"/>
    <cellStyle name="Input 29 2 5" xfId="4195"/>
    <cellStyle name="Input 29 2 5 2" xfId="12519"/>
    <cellStyle name="Input 29 2 5 2 2" xfId="24541"/>
    <cellStyle name="Input 29 2 5 2 2 2" xfId="45727"/>
    <cellStyle name="Input 29 2 5 2 3" xfId="35123"/>
    <cellStyle name="Input 29 2 5 3" xfId="19428"/>
    <cellStyle name="Input 29 2 5 3 2" xfId="40615"/>
    <cellStyle name="Input 29 2 5 4" xfId="29883"/>
    <cellStyle name="Input 29 2 5_Table 2A-1_EFT (Annual)" xfId="15230"/>
    <cellStyle name="Input 29 2 6" xfId="9858"/>
    <cellStyle name="Input 29 2 6 2" xfId="21995"/>
    <cellStyle name="Input 29 2 6 2 2" xfId="43181"/>
    <cellStyle name="Input 29 2 6 3" xfId="32577"/>
    <cellStyle name="Input 29 2 7" xfId="16882"/>
    <cellStyle name="Input 29 2 7 2" xfId="38069"/>
    <cellStyle name="Input 29 2 8" xfId="27140"/>
    <cellStyle name="Input 29 2_Table 2A-1_EFT (Annual)" xfId="3052"/>
    <cellStyle name="Input 29 3" xfId="464"/>
    <cellStyle name="Input 29 3 2" xfId="1441"/>
    <cellStyle name="Input 29 3 2 2" xfId="2711"/>
    <cellStyle name="Input 29 3 2 2 2" xfId="6272"/>
    <cellStyle name="Input 29 3 2 2 2 2" xfId="14466"/>
    <cellStyle name="Input 29 3 2 2 2 2 2" xfId="26438"/>
    <cellStyle name="Input 29 3 2 2 2 2 2 2" xfId="47624"/>
    <cellStyle name="Input 29 3 2 2 2 2 3" xfId="37020"/>
    <cellStyle name="Input 29 3 2 2 2 3" xfId="21325"/>
    <cellStyle name="Input 29 3 2 2 2 3 2" xfId="42512"/>
    <cellStyle name="Input 29 3 2 2 2 4" xfId="31928"/>
    <cellStyle name="Input 29 3 2 2 2_Table 2A-1_EFT (Annual)" xfId="15231"/>
    <cellStyle name="Input 29 3 2 2 3" xfId="11808"/>
    <cellStyle name="Input 29 3 2 2 3 2" xfId="23892"/>
    <cellStyle name="Input 29 3 2 2 3 2 2" xfId="45078"/>
    <cellStyle name="Input 29 3 2 2 3 3" xfId="34474"/>
    <cellStyle name="Input 29 3 2 2 4" xfId="18779"/>
    <cellStyle name="Input 29 3 2 2 4 2" xfId="39966"/>
    <cellStyle name="Input 29 3 2 2 5" xfId="29185"/>
    <cellStyle name="Input 29 3 2 2_Table 2A-1_EFT (Annual)" xfId="6998"/>
    <cellStyle name="Input 29 3 2 3" xfId="5002"/>
    <cellStyle name="Input 29 3 2 3 2" xfId="13262"/>
    <cellStyle name="Input 29 3 2 3 2 2" xfId="25268"/>
    <cellStyle name="Input 29 3 2 3 2 2 2" xfId="46454"/>
    <cellStyle name="Input 29 3 2 3 2 3" xfId="35850"/>
    <cellStyle name="Input 29 3 2 3 3" xfId="20155"/>
    <cellStyle name="Input 29 3 2 3 3 2" xfId="41342"/>
    <cellStyle name="Input 29 3 2 3 4" xfId="30659"/>
    <cellStyle name="Input 29 3 2 3_Table 2A-1_EFT (Annual)" xfId="15232"/>
    <cellStyle name="Input 29 3 2 4" xfId="10606"/>
    <cellStyle name="Input 29 3 2 4 2" xfId="22722"/>
    <cellStyle name="Input 29 3 2 4 2 2" xfId="43908"/>
    <cellStyle name="Input 29 3 2 4 3" xfId="33304"/>
    <cellStyle name="Input 29 3 2 5" xfId="17609"/>
    <cellStyle name="Input 29 3 2 5 2" xfId="38796"/>
    <cellStyle name="Input 29 3 2 6" xfId="27916"/>
    <cellStyle name="Input 29 3 2_Table 2A-1_EFT (Annual)" xfId="6997"/>
    <cellStyle name="Input 29 3 3" xfId="986"/>
    <cellStyle name="Input 29 3 3 2" xfId="4547"/>
    <cellStyle name="Input 29 3 3 2 2" xfId="12807"/>
    <cellStyle name="Input 29 3 3 2 2 2" xfId="24813"/>
    <cellStyle name="Input 29 3 3 2 2 2 2" xfId="45999"/>
    <cellStyle name="Input 29 3 3 2 2 3" xfId="35395"/>
    <cellStyle name="Input 29 3 3 2 3" xfId="19700"/>
    <cellStyle name="Input 29 3 3 2 3 2" xfId="40887"/>
    <cellStyle name="Input 29 3 3 2 4" xfId="30204"/>
    <cellStyle name="Input 29 3 3 2_Table 2A-1_EFT (Annual)" xfId="15233"/>
    <cellStyle name="Input 29 3 3 3" xfId="10151"/>
    <cellStyle name="Input 29 3 3 3 2" xfId="22267"/>
    <cellStyle name="Input 29 3 3 3 2 2" xfId="43453"/>
    <cellStyle name="Input 29 3 3 3 3" xfId="32849"/>
    <cellStyle name="Input 29 3 3 4" xfId="17154"/>
    <cellStyle name="Input 29 3 3 4 2" xfId="38341"/>
    <cellStyle name="Input 29 3 3 5" xfId="27461"/>
    <cellStyle name="Input 29 3 3_Table 2A-1_EFT (Annual)" xfId="6999"/>
    <cellStyle name="Input 29 3 4" xfId="2180"/>
    <cellStyle name="Input 29 3 4 2" xfId="5741"/>
    <cellStyle name="Input 29 3 4 2 2" xfId="13956"/>
    <cellStyle name="Input 29 3 4 2 2 2" xfId="25944"/>
    <cellStyle name="Input 29 3 4 2 2 2 2" xfId="47130"/>
    <cellStyle name="Input 29 3 4 2 2 3" xfId="36526"/>
    <cellStyle name="Input 29 3 4 2 3" xfId="20831"/>
    <cellStyle name="Input 29 3 4 2 3 2" xfId="42018"/>
    <cellStyle name="Input 29 3 4 2 4" xfId="31398"/>
    <cellStyle name="Input 29 3 4 2_Table 2A-1_EFT (Annual)" xfId="15234"/>
    <cellStyle name="Input 29 3 4 3" xfId="11300"/>
    <cellStyle name="Input 29 3 4 3 2" xfId="23398"/>
    <cellStyle name="Input 29 3 4 3 2 2" xfId="44584"/>
    <cellStyle name="Input 29 3 4 3 3" xfId="33980"/>
    <cellStyle name="Input 29 3 4 4" xfId="18285"/>
    <cellStyle name="Input 29 3 4 4 2" xfId="39472"/>
    <cellStyle name="Input 29 3 4 5" xfId="28655"/>
    <cellStyle name="Input 29 3 4_Table 2A-1_EFT (Annual)" xfId="7000"/>
    <cellStyle name="Input 29 3 5" xfId="4034"/>
    <cellStyle name="Input 29 3 5 2" xfId="12358"/>
    <cellStyle name="Input 29 3 5 2 2" xfId="24380"/>
    <cellStyle name="Input 29 3 5 2 2 2" xfId="45566"/>
    <cellStyle name="Input 29 3 5 2 3" xfId="34962"/>
    <cellStyle name="Input 29 3 5 3" xfId="19267"/>
    <cellStyle name="Input 29 3 5 3 2" xfId="40454"/>
    <cellStyle name="Input 29 3 5 4" xfId="29722"/>
    <cellStyle name="Input 29 3 5_Table 2A-1_EFT (Annual)" xfId="15235"/>
    <cellStyle name="Input 29 3 6" xfId="9697"/>
    <cellStyle name="Input 29 3 6 2" xfId="21834"/>
    <cellStyle name="Input 29 3 6 2 2" xfId="43020"/>
    <cellStyle name="Input 29 3 6 3" xfId="32416"/>
    <cellStyle name="Input 29 3 7" xfId="16721"/>
    <cellStyle name="Input 29 3 7 2" xfId="37908"/>
    <cellStyle name="Input 29 3 8" xfId="26979"/>
    <cellStyle name="Input 29 3_Table 2A-1_EFT (Annual)" xfId="3053"/>
    <cellStyle name="Input 29 4" xfId="1280"/>
    <cellStyle name="Input 29 4 2" xfId="2550"/>
    <cellStyle name="Input 29 4 2 2" xfId="6111"/>
    <cellStyle name="Input 29 4 2 2 2" xfId="14305"/>
    <cellStyle name="Input 29 4 2 2 2 2" xfId="26277"/>
    <cellStyle name="Input 29 4 2 2 2 2 2" xfId="47463"/>
    <cellStyle name="Input 29 4 2 2 2 3" xfId="36859"/>
    <cellStyle name="Input 29 4 2 2 3" xfId="21164"/>
    <cellStyle name="Input 29 4 2 2 3 2" xfId="42351"/>
    <cellStyle name="Input 29 4 2 2 4" xfId="31767"/>
    <cellStyle name="Input 29 4 2 2_Table 2A-1_EFT (Annual)" xfId="15236"/>
    <cellStyle name="Input 29 4 2 3" xfId="11647"/>
    <cellStyle name="Input 29 4 2 3 2" xfId="23731"/>
    <cellStyle name="Input 29 4 2 3 2 2" xfId="44917"/>
    <cellStyle name="Input 29 4 2 3 3" xfId="34313"/>
    <cellStyle name="Input 29 4 2 4" xfId="18618"/>
    <cellStyle name="Input 29 4 2 4 2" xfId="39805"/>
    <cellStyle name="Input 29 4 2 5" xfId="29024"/>
    <cellStyle name="Input 29 4 2_Table 2A-1_EFT (Annual)" xfId="7002"/>
    <cellStyle name="Input 29 4 3" xfId="4841"/>
    <cellStyle name="Input 29 4 3 2" xfId="13101"/>
    <cellStyle name="Input 29 4 3 2 2" xfId="25107"/>
    <cellStyle name="Input 29 4 3 2 2 2" xfId="46293"/>
    <cellStyle name="Input 29 4 3 2 3" xfId="35689"/>
    <cellStyle name="Input 29 4 3 3" xfId="19994"/>
    <cellStyle name="Input 29 4 3 3 2" xfId="41181"/>
    <cellStyle name="Input 29 4 3 4" xfId="30498"/>
    <cellStyle name="Input 29 4 3_Table 2A-1_EFT (Annual)" xfId="15237"/>
    <cellStyle name="Input 29 4 4" xfId="10445"/>
    <cellStyle name="Input 29 4 4 2" xfId="22561"/>
    <cellStyle name="Input 29 4 4 2 2" xfId="43747"/>
    <cellStyle name="Input 29 4 4 3" xfId="33143"/>
    <cellStyle name="Input 29 4 5" xfId="17448"/>
    <cellStyle name="Input 29 4 5 2" xfId="38635"/>
    <cellStyle name="Input 29 4 6" xfId="27755"/>
    <cellStyle name="Input 29 4_Table 2A-1_EFT (Annual)" xfId="7001"/>
    <cellStyle name="Input 29 5" xfId="831"/>
    <cellStyle name="Input 29 5 2" xfId="4392"/>
    <cellStyle name="Input 29 5 2 2" xfId="12666"/>
    <cellStyle name="Input 29 5 2 2 2" xfId="24683"/>
    <cellStyle name="Input 29 5 2 2 2 2" xfId="45869"/>
    <cellStyle name="Input 29 5 2 2 3" xfId="35265"/>
    <cellStyle name="Input 29 5 2 3" xfId="19570"/>
    <cellStyle name="Input 29 5 2 3 2" xfId="40757"/>
    <cellStyle name="Input 29 5 2 4" xfId="30049"/>
    <cellStyle name="Input 29 5 2_Table 2A-1_EFT (Annual)" xfId="15238"/>
    <cellStyle name="Input 29 5 3" xfId="10015"/>
    <cellStyle name="Input 29 5 3 2" xfId="22137"/>
    <cellStyle name="Input 29 5 3 2 2" xfId="43323"/>
    <cellStyle name="Input 29 5 3 3" xfId="32719"/>
    <cellStyle name="Input 29 5 4" xfId="17024"/>
    <cellStyle name="Input 29 5 4 2" xfId="38211"/>
    <cellStyle name="Input 29 5 5" xfId="27306"/>
    <cellStyle name="Input 29 5_Table 2A-1_EFT (Annual)" xfId="7003"/>
    <cellStyle name="Input 29 6" xfId="2019"/>
    <cellStyle name="Input 29 6 2" xfId="5580"/>
    <cellStyle name="Input 29 6 2 2" xfId="13795"/>
    <cellStyle name="Input 29 6 2 2 2" xfId="25783"/>
    <cellStyle name="Input 29 6 2 2 2 2" xfId="46969"/>
    <cellStyle name="Input 29 6 2 2 3" xfId="36365"/>
    <cellStyle name="Input 29 6 2 3" xfId="20670"/>
    <cellStyle name="Input 29 6 2 3 2" xfId="41857"/>
    <cellStyle name="Input 29 6 2 4" xfId="31237"/>
    <cellStyle name="Input 29 6 2_Table 2A-1_EFT (Annual)" xfId="15239"/>
    <cellStyle name="Input 29 6 3" xfId="11139"/>
    <cellStyle name="Input 29 6 3 2" xfId="23237"/>
    <cellStyle name="Input 29 6 3 2 2" xfId="44423"/>
    <cellStyle name="Input 29 6 3 3" xfId="33819"/>
    <cellStyle name="Input 29 6 4" xfId="18124"/>
    <cellStyle name="Input 29 6 4 2" xfId="39311"/>
    <cellStyle name="Input 29 6 5" xfId="28494"/>
    <cellStyle name="Input 29 6_Table 2A-1_EFT (Annual)" xfId="7004"/>
    <cellStyle name="Input 29 7" xfId="3827"/>
    <cellStyle name="Input 29 7 2" xfId="12190"/>
    <cellStyle name="Input 29 7 2 2" xfId="24219"/>
    <cellStyle name="Input 29 7 2 2 2" xfId="45405"/>
    <cellStyle name="Input 29 7 2 3" xfId="34801"/>
    <cellStyle name="Input 29 7 3" xfId="19106"/>
    <cellStyle name="Input 29 7 3 2" xfId="40293"/>
    <cellStyle name="Input 29 7 4" xfId="29536"/>
    <cellStyle name="Input 29 7_Table 2A-1_EFT (Annual)" xfId="15240"/>
    <cellStyle name="Input 29 8" xfId="9509"/>
    <cellStyle name="Input 29 8 2" xfId="21673"/>
    <cellStyle name="Input 29 8 2 2" xfId="42859"/>
    <cellStyle name="Input 29 8 3" xfId="32255"/>
    <cellStyle name="Input 29 9" xfId="16560"/>
    <cellStyle name="Input 29 9 2" xfId="37747"/>
    <cellStyle name="Input 29_Table 2A-1_EFT (Annual)" xfId="3051"/>
    <cellStyle name="Input 3" xfId="109"/>
    <cellStyle name="Input 3 10" xfId="21510"/>
    <cellStyle name="Input 3 10 2" xfId="42697"/>
    <cellStyle name="Input 3 11" xfId="26664"/>
    <cellStyle name="Input 3 2" xfId="502"/>
    <cellStyle name="Input 3 2 2" xfId="1479"/>
    <cellStyle name="Input 3 2 2 2" xfId="2749"/>
    <cellStyle name="Input 3 2 2 2 2" xfId="6310"/>
    <cellStyle name="Input 3 2 2 2 2 2" xfId="14504"/>
    <cellStyle name="Input 3 2 2 2 2 2 2" xfId="26476"/>
    <cellStyle name="Input 3 2 2 2 2 2 2 2" xfId="47662"/>
    <cellStyle name="Input 3 2 2 2 2 2 3" xfId="37058"/>
    <cellStyle name="Input 3 2 2 2 2 3" xfId="21363"/>
    <cellStyle name="Input 3 2 2 2 2 3 2" xfId="42550"/>
    <cellStyle name="Input 3 2 2 2 2 4" xfId="31966"/>
    <cellStyle name="Input 3 2 2 2 2_Table 2A-1_EFT (Annual)" xfId="15241"/>
    <cellStyle name="Input 3 2 2 2 3" xfId="11846"/>
    <cellStyle name="Input 3 2 2 2 3 2" xfId="23930"/>
    <cellStyle name="Input 3 2 2 2 3 2 2" xfId="45116"/>
    <cellStyle name="Input 3 2 2 2 3 3" xfId="34512"/>
    <cellStyle name="Input 3 2 2 2 4" xfId="18817"/>
    <cellStyle name="Input 3 2 2 2 4 2" xfId="40004"/>
    <cellStyle name="Input 3 2 2 2 5" xfId="29223"/>
    <cellStyle name="Input 3 2 2 2_Table 2A-1_EFT (Annual)" xfId="7006"/>
    <cellStyle name="Input 3 2 2 3" xfId="5040"/>
    <cellStyle name="Input 3 2 2 3 2" xfId="13300"/>
    <cellStyle name="Input 3 2 2 3 2 2" xfId="25306"/>
    <cellStyle name="Input 3 2 2 3 2 2 2" xfId="46492"/>
    <cellStyle name="Input 3 2 2 3 2 3" xfId="35888"/>
    <cellStyle name="Input 3 2 2 3 3" xfId="20193"/>
    <cellStyle name="Input 3 2 2 3 3 2" xfId="41380"/>
    <cellStyle name="Input 3 2 2 3 4" xfId="30697"/>
    <cellStyle name="Input 3 2 2 3_Table 2A-1_EFT (Annual)" xfId="15242"/>
    <cellStyle name="Input 3 2 2 4" xfId="10644"/>
    <cellStyle name="Input 3 2 2 4 2" xfId="22760"/>
    <cellStyle name="Input 3 2 2 4 2 2" xfId="43946"/>
    <cellStyle name="Input 3 2 2 4 3" xfId="33342"/>
    <cellStyle name="Input 3 2 2 5" xfId="17647"/>
    <cellStyle name="Input 3 2 2 5 2" xfId="38834"/>
    <cellStyle name="Input 3 2 2 6" xfId="27954"/>
    <cellStyle name="Input 3 2 2_Table 2A-1_EFT (Annual)" xfId="7005"/>
    <cellStyle name="Input 3 2 3" xfId="1016"/>
    <cellStyle name="Input 3 2 3 2" xfId="4577"/>
    <cellStyle name="Input 3 2 3 2 2" xfId="12837"/>
    <cellStyle name="Input 3 2 3 2 2 2" xfId="24843"/>
    <cellStyle name="Input 3 2 3 2 2 2 2" xfId="46029"/>
    <cellStyle name="Input 3 2 3 2 2 3" xfId="35425"/>
    <cellStyle name="Input 3 2 3 2 3" xfId="19730"/>
    <cellStyle name="Input 3 2 3 2 3 2" xfId="40917"/>
    <cellStyle name="Input 3 2 3 2 4" xfId="30234"/>
    <cellStyle name="Input 3 2 3 2_Table 2A-1_EFT (Annual)" xfId="15243"/>
    <cellStyle name="Input 3 2 3 3" xfId="10181"/>
    <cellStyle name="Input 3 2 3 3 2" xfId="22297"/>
    <cellStyle name="Input 3 2 3 3 2 2" xfId="43483"/>
    <cellStyle name="Input 3 2 3 3 3" xfId="32879"/>
    <cellStyle name="Input 3 2 3 4" xfId="17184"/>
    <cellStyle name="Input 3 2 3 4 2" xfId="38371"/>
    <cellStyle name="Input 3 2 3 5" xfId="27491"/>
    <cellStyle name="Input 3 2 3_Table 2A-1_EFT (Annual)" xfId="7007"/>
    <cellStyle name="Input 3 2 4" xfId="2218"/>
    <cellStyle name="Input 3 2 4 2" xfId="5779"/>
    <cellStyle name="Input 3 2 4 2 2" xfId="13994"/>
    <cellStyle name="Input 3 2 4 2 2 2" xfId="25982"/>
    <cellStyle name="Input 3 2 4 2 2 2 2" xfId="47168"/>
    <cellStyle name="Input 3 2 4 2 2 3" xfId="36564"/>
    <cellStyle name="Input 3 2 4 2 3" xfId="20869"/>
    <cellStyle name="Input 3 2 4 2 3 2" xfId="42056"/>
    <cellStyle name="Input 3 2 4 2 4" xfId="31436"/>
    <cellStyle name="Input 3 2 4 2_Table 2A-1_EFT (Annual)" xfId="15244"/>
    <cellStyle name="Input 3 2 4 3" xfId="11338"/>
    <cellStyle name="Input 3 2 4 3 2" xfId="23436"/>
    <cellStyle name="Input 3 2 4 3 2 2" xfId="44622"/>
    <cellStyle name="Input 3 2 4 3 3" xfId="34018"/>
    <cellStyle name="Input 3 2 4 4" xfId="18323"/>
    <cellStyle name="Input 3 2 4 4 2" xfId="39510"/>
    <cellStyle name="Input 3 2 4 5" xfId="28693"/>
    <cellStyle name="Input 3 2 4_Table 2A-1_EFT (Annual)" xfId="7008"/>
    <cellStyle name="Input 3 2 5" xfId="4072"/>
    <cellStyle name="Input 3 2 5 2" xfId="12396"/>
    <cellStyle name="Input 3 2 5 2 2" xfId="24418"/>
    <cellStyle name="Input 3 2 5 2 2 2" xfId="45604"/>
    <cellStyle name="Input 3 2 5 2 3" xfId="35000"/>
    <cellStyle name="Input 3 2 5 3" xfId="19305"/>
    <cellStyle name="Input 3 2 5 3 2" xfId="40492"/>
    <cellStyle name="Input 3 2 5 4" xfId="29760"/>
    <cellStyle name="Input 3 2 5_Table 2A-1_EFT (Annual)" xfId="15245"/>
    <cellStyle name="Input 3 2 6" xfId="9735"/>
    <cellStyle name="Input 3 2 6 2" xfId="21872"/>
    <cellStyle name="Input 3 2 6 2 2" xfId="43058"/>
    <cellStyle name="Input 3 2 6 3" xfId="32454"/>
    <cellStyle name="Input 3 2 7" xfId="16759"/>
    <cellStyle name="Input 3 2 7 2" xfId="37946"/>
    <cellStyle name="Input 3 2 8" xfId="27017"/>
    <cellStyle name="Input 3 2_Table 2A-1_EFT (Annual)" xfId="3055"/>
    <cellStyle name="Input 3 3" xfId="340"/>
    <cellStyle name="Input 3 3 2" xfId="1323"/>
    <cellStyle name="Input 3 3 2 2" xfId="2593"/>
    <cellStyle name="Input 3 3 2 2 2" xfId="6154"/>
    <cellStyle name="Input 3 3 2 2 2 2" xfId="14348"/>
    <cellStyle name="Input 3 3 2 2 2 2 2" xfId="26320"/>
    <cellStyle name="Input 3 3 2 2 2 2 2 2" xfId="47506"/>
    <cellStyle name="Input 3 3 2 2 2 2 3" xfId="36902"/>
    <cellStyle name="Input 3 3 2 2 2 3" xfId="21207"/>
    <cellStyle name="Input 3 3 2 2 2 3 2" xfId="42394"/>
    <cellStyle name="Input 3 3 2 2 2 4" xfId="31810"/>
    <cellStyle name="Input 3 3 2 2 2_Table 2A-1_EFT (Annual)" xfId="15246"/>
    <cellStyle name="Input 3 3 2 2 3" xfId="11690"/>
    <cellStyle name="Input 3 3 2 2 3 2" xfId="23774"/>
    <cellStyle name="Input 3 3 2 2 3 2 2" xfId="44960"/>
    <cellStyle name="Input 3 3 2 2 3 3" xfId="34356"/>
    <cellStyle name="Input 3 3 2 2 4" xfId="18661"/>
    <cellStyle name="Input 3 3 2 2 4 2" xfId="39848"/>
    <cellStyle name="Input 3 3 2 2 5" xfId="29067"/>
    <cellStyle name="Input 3 3 2 2_Table 2A-1_EFT (Annual)" xfId="7010"/>
    <cellStyle name="Input 3 3 2 3" xfId="4884"/>
    <cellStyle name="Input 3 3 2 3 2" xfId="13144"/>
    <cellStyle name="Input 3 3 2 3 2 2" xfId="25150"/>
    <cellStyle name="Input 3 3 2 3 2 2 2" xfId="46336"/>
    <cellStyle name="Input 3 3 2 3 2 3" xfId="35732"/>
    <cellStyle name="Input 3 3 2 3 3" xfId="20037"/>
    <cellStyle name="Input 3 3 2 3 3 2" xfId="41224"/>
    <cellStyle name="Input 3 3 2 3 4" xfId="30541"/>
    <cellStyle name="Input 3 3 2 3_Table 2A-1_EFT (Annual)" xfId="15247"/>
    <cellStyle name="Input 3 3 2 4" xfId="10488"/>
    <cellStyle name="Input 3 3 2 4 2" xfId="22604"/>
    <cellStyle name="Input 3 3 2 4 2 2" xfId="43790"/>
    <cellStyle name="Input 3 3 2 4 3" xfId="33186"/>
    <cellStyle name="Input 3 3 2 5" xfId="17491"/>
    <cellStyle name="Input 3 3 2 5 2" xfId="38678"/>
    <cellStyle name="Input 3 3 2 6" xfId="27798"/>
    <cellStyle name="Input 3 3 2_Table 2A-1_EFT (Annual)" xfId="7009"/>
    <cellStyle name="Input 3 3 3" xfId="884"/>
    <cellStyle name="Input 3 3 3 2" xfId="4445"/>
    <cellStyle name="Input 3 3 3 2 2" xfId="12707"/>
    <cellStyle name="Input 3 3 3 2 2 2" xfId="24717"/>
    <cellStyle name="Input 3 3 3 2 2 2 2" xfId="45903"/>
    <cellStyle name="Input 3 3 3 2 2 3" xfId="35299"/>
    <cellStyle name="Input 3 3 3 2 3" xfId="19604"/>
    <cellStyle name="Input 3 3 3 2 3 2" xfId="40791"/>
    <cellStyle name="Input 3 3 3 2 4" xfId="30102"/>
    <cellStyle name="Input 3 3 3 2_Table 2A-1_EFT (Annual)" xfId="15248"/>
    <cellStyle name="Input 3 3 3 3" xfId="10054"/>
    <cellStyle name="Input 3 3 3 3 2" xfId="22171"/>
    <cellStyle name="Input 3 3 3 3 2 2" xfId="43357"/>
    <cellStyle name="Input 3 3 3 3 3" xfId="32753"/>
    <cellStyle name="Input 3 3 3 4" xfId="17058"/>
    <cellStyle name="Input 3 3 3 4 2" xfId="38245"/>
    <cellStyle name="Input 3 3 3 5" xfId="27359"/>
    <cellStyle name="Input 3 3 3_Table 2A-1_EFT (Annual)" xfId="7011"/>
    <cellStyle name="Input 3 3 4" xfId="2062"/>
    <cellStyle name="Input 3 3 4 2" xfId="5623"/>
    <cellStyle name="Input 3 3 4 2 2" xfId="13838"/>
    <cellStyle name="Input 3 3 4 2 2 2" xfId="25826"/>
    <cellStyle name="Input 3 3 4 2 2 2 2" xfId="47012"/>
    <cellStyle name="Input 3 3 4 2 2 3" xfId="36408"/>
    <cellStyle name="Input 3 3 4 2 3" xfId="20713"/>
    <cellStyle name="Input 3 3 4 2 3 2" xfId="41900"/>
    <cellStyle name="Input 3 3 4 2 4" xfId="31280"/>
    <cellStyle name="Input 3 3 4 2_Table 2A-1_EFT (Annual)" xfId="15249"/>
    <cellStyle name="Input 3 3 4 3" xfId="11182"/>
    <cellStyle name="Input 3 3 4 3 2" xfId="23280"/>
    <cellStyle name="Input 3 3 4 3 2 2" xfId="44466"/>
    <cellStyle name="Input 3 3 4 3 3" xfId="33862"/>
    <cellStyle name="Input 3 3 4 4" xfId="18167"/>
    <cellStyle name="Input 3 3 4 4 2" xfId="39354"/>
    <cellStyle name="Input 3 3 4 5" xfId="28537"/>
    <cellStyle name="Input 3 3 4_Table 2A-1_EFT (Annual)" xfId="7012"/>
    <cellStyle name="Input 3 3 5" xfId="3910"/>
    <cellStyle name="Input 3 3 5 2" xfId="12238"/>
    <cellStyle name="Input 3 3 5 2 2" xfId="24262"/>
    <cellStyle name="Input 3 3 5 2 2 2" xfId="45448"/>
    <cellStyle name="Input 3 3 5 2 3" xfId="34844"/>
    <cellStyle name="Input 3 3 5 3" xfId="19149"/>
    <cellStyle name="Input 3 3 5 3 2" xfId="40336"/>
    <cellStyle name="Input 3 3 5 4" xfId="29598"/>
    <cellStyle name="Input 3 3 5_Table 2A-1_EFT (Annual)" xfId="15250"/>
    <cellStyle name="Input 3 3 6" xfId="9575"/>
    <cellStyle name="Input 3 3 6 2" xfId="21716"/>
    <cellStyle name="Input 3 3 6 2 2" xfId="42902"/>
    <cellStyle name="Input 3 3 6 3" xfId="32298"/>
    <cellStyle name="Input 3 3 7" xfId="16603"/>
    <cellStyle name="Input 3 3 7 2" xfId="37790"/>
    <cellStyle name="Input 3 3 8" xfId="26855"/>
    <cellStyle name="Input 3 3_Table 2A-1_EFT (Annual)" xfId="3056"/>
    <cellStyle name="Input 3 4" xfId="1157"/>
    <cellStyle name="Input 3 4 2" xfId="2427"/>
    <cellStyle name="Input 3 4 2 2" xfId="5988"/>
    <cellStyle name="Input 3 4 2 2 2" xfId="14182"/>
    <cellStyle name="Input 3 4 2 2 2 2" xfId="26154"/>
    <cellStyle name="Input 3 4 2 2 2 2 2" xfId="47340"/>
    <cellStyle name="Input 3 4 2 2 2 3" xfId="36736"/>
    <cellStyle name="Input 3 4 2 2 3" xfId="21041"/>
    <cellStyle name="Input 3 4 2 2 3 2" xfId="42228"/>
    <cellStyle name="Input 3 4 2 2 4" xfId="31644"/>
    <cellStyle name="Input 3 4 2 2_Table 2A-1_EFT (Annual)" xfId="15251"/>
    <cellStyle name="Input 3 4 2 3" xfId="11524"/>
    <cellStyle name="Input 3 4 2 3 2" xfId="23608"/>
    <cellStyle name="Input 3 4 2 3 2 2" xfId="44794"/>
    <cellStyle name="Input 3 4 2 3 3" xfId="34190"/>
    <cellStyle name="Input 3 4 2 4" xfId="18495"/>
    <cellStyle name="Input 3 4 2 4 2" xfId="39682"/>
    <cellStyle name="Input 3 4 2 5" xfId="28901"/>
    <cellStyle name="Input 3 4 2_Table 2A-1_EFT (Annual)" xfId="7014"/>
    <cellStyle name="Input 3 4 3" xfId="4718"/>
    <cellStyle name="Input 3 4 3 2" xfId="12978"/>
    <cellStyle name="Input 3 4 3 2 2" xfId="24984"/>
    <cellStyle name="Input 3 4 3 2 2 2" xfId="46170"/>
    <cellStyle name="Input 3 4 3 2 3" xfId="35566"/>
    <cellStyle name="Input 3 4 3 3" xfId="19871"/>
    <cellStyle name="Input 3 4 3 3 2" xfId="41058"/>
    <cellStyle name="Input 3 4 3 4" xfId="30375"/>
    <cellStyle name="Input 3 4 3_Table 2A-1_EFT (Annual)" xfId="15252"/>
    <cellStyle name="Input 3 4 4" xfId="10322"/>
    <cellStyle name="Input 3 4 4 2" xfId="22438"/>
    <cellStyle name="Input 3 4 4 2 2" xfId="43624"/>
    <cellStyle name="Input 3 4 4 3" xfId="33020"/>
    <cellStyle name="Input 3 4 5" xfId="17325"/>
    <cellStyle name="Input 3 4 5 2" xfId="38512"/>
    <cellStyle name="Input 3 4 6" xfId="27632"/>
    <cellStyle name="Input 3 4_Table 2A-1_EFT (Annual)" xfId="7013"/>
    <cellStyle name="Input 3 5" xfId="725"/>
    <cellStyle name="Input 3 5 2" xfId="4286"/>
    <cellStyle name="Input 3 5 2 2" xfId="12566"/>
    <cellStyle name="Input 3 5 2 2 2" xfId="24583"/>
    <cellStyle name="Input 3 5 2 2 2 2" xfId="45769"/>
    <cellStyle name="Input 3 5 2 2 3" xfId="35165"/>
    <cellStyle name="Input 3 5 2 3" xfId="19470"/>
    <cellStyle name="Input 3 5 2 3 2" xfId="40657"/>
    <cellStyle name="Input 3 5 2 4" xfId="29943"/>
    <cellStyle name="Input 3 5 2_Table 2A-1_EFT (Annual)" xfId="15253"/>
    <cellStyle name="Input 3 5 3" xfId="9914"/>
    <cellStyle name="Input 3 5 3 2" xfId="22037"/>
    <cellStyle name="Input 3 5 3 2 2" xfId="43223"/>
    <cellStyle name="Input 3 5 3 3" xfId="32619"/>
    <cellStyle name="Input 3 5 4" xfId="16924"/>
    <cellStyle name="Input 3 5 4 2" xfId="38111"/>
    <cellStyle name="Input 3 5 5" xfId="27200"/>
    <cellStyle name="Input 3 5_Table 2A-1_EFT (Annual)" xfId="7015"/>
    <cellStyle name="Input 3 6" xfId="1802"/>
    <cellStyle name="Input 3 6 2" xfId="5363"/>
    <cellStyle name="Input 3 6 2 2" xfId="13578"/>
    <cellStyle name="Input 3 6 2 2 2" xfId="25566"/>
    <cellStyle name="Input 3 6 2 2 2 2" xfId="46752"/>
    <cellStyle name="Input 3 6 2 2 3" xfId="36148"/>
    <cellStyle name="Input 3 6 2 3" xfId="20453"/>
    <cellStyle name="Input 3 6 2 3 2" xfId="41640"/>
    <cellStyle name="Input 3 6 2 4" xfId="31020"/>
    <cellStyle name="Input 3 6 2_Table 2A-1_EFT (Annual)" xfId="15254"/>
    <cellStyle name="Input 3 6 3" xfId="10922"/>
    <cellStyle name="Input 3 6 3 2" xfId="23020"/>
    <cellStyle name="Input 3 6 3 2 2" xfId="44206"/>
    <cellStyle name="Input 3 6 3 3" xfId="33602"/>
    <cellStyle name="Input 3 6 4" xfId="17907"/>
    <cellStyle name="Input 3 6 4 2" xfId="39094"/>
    <cellStyle name="Input 3 6 5" xfId="28277"/>
    <cellStyle name="Input 3 6_Table 2A-1_EFT (Annual)" xfId="7016"/>
    <cellStyle name="Input 3 7" xfId="3698"/>
    <cellStyle name="Input 3 7 2" xfId="12066"/>
    <cellStyle name="Input 3 7 2 2" xfId="24096"/>
    <cellStyle name="Input 3 7 2 2 2" xfId="45282"/>
    <cellStyle name="Input 3 7 2 3" xfId="34678"/>
    <cellStyle name="Input 3 7 3" xfId="18983"/>
    <cellStyle name="Input 3 7 3 2" xfId="40170"/>
    <cellStyle name="Input 3 7 4" xfId="29407"/>
    <cellStyle name="Input 3 7_Table 2A-1_EFT (Annual)" xfId="15255"/>
    <cellStyle name="Input 3 8" xfId="9385"/>
    <cellStyle name="Input 3 8 2" xfId="21550"/>
    <cellStyle name="Input 3 8 2 2" xfId="42736"/>
    <cellStyle name="Input 3 8 3" xfId="32132"/>
    <cellStyle name="Input 3 9" xfId="16437"/>
    <cellStyle name="Input 3 9 2" xfId="37624"/>
    <cellStyle name="Input 3_Table 2A-1_EFT (Annual)" xfId="3054"/>
    <cellStyle name="Input 30" xfId="236"/>
    <cellStyle name="Input 30 10" xfId="26791"/>
    <cellStyle name="Input 30 2" xfId="623"/>
    <cellStyle name="Input 30 2 2" xfId="1600"/>
    <cellStyle name="Input 30 2 2 2" xfId="2870"/>
    <cellStyle name="Input 30 2 2 2 2" xfId="6431"/>
    <cellStyle name="Input 30 2 2 2 2 2" xfId="14625"/>
    <cellStyle name="Input 30 2 2 2 2 2 2" xfId="26597"/>
    <cellStyle name="Input 30 2 2 2 2 2 2 2" xfId="47783"/>
    <cellStyle name="Input 30 2 2 2 2 2 3" xfId="37179"/>
    <cellStyle name="Input 30 2 2 2 2 3" xfId="21484"/>
    <cellStyle name="Input 30 2 2 2 2 3 2" xfId="42671"/>
    <cellStyle name="Input 30 2 2 2 2 4" xfId="32087"/>
    <cellStyle name="Input 30 2 2 2 2_Table 2A-1_EFT (Annual)" xfId="15256"/>
    <cellStyle name="Input 30 2 2 2 3" xfId="11967"/>
    <cellStyle name="Input 30 2 2 2 3 2" xfId="24051"/>
    <cellStyle name="Input 30 2 2 2 3 2 2" xfId="45237"/>
    <cellStyle name="Input 30 2 2 2 3 3" xfId="34633"/>
    <cellStyle name="Input 30 2 2 2 4" xfId="18938"/>
    <cellStyle name="Input 30 2 2 2 4 2" xfId="40125"/>
    <cellStyle name="Input 30 2 2 2 5" xfId="29344"/>
    <cellStyle name="Input 30 2 2 2_Table 2A-1_EFT (Annual)" xfId="7018"/>
    <cellStyle name="Input 30 2 2 3" xfId="5161"/>
    <cellStyle name="Input 30 2 2 3 2" xfId="13421"/>
    <cellStyle name="Input 30 2 2 3 2 2" xfId="25427"/>
    <cellStyle name="Input 30 2 2 3 2 2 2" xfId="46613"/>
    <cellStyle name="Input 30 2 2 3 2 3" xfId="36009"/>
    <cellStyle name="Input 30 2 2 3 3" xfId="20314"/>
    <cellStyle name="Input 30 2 2 3 3 2" xfId="41501"/>
    <cellStyle name="Input 30 2 2 3 4" xfId="30818"/>
    <cellStyle name="Input 30 2 2 3_Table 2A-1_EFT (Annual)" xfId="15257"/>
    <cellStyle name="Input 30 2 2 4" xfId="10765"/>
    <cellStyle name="Input 30 2 2 4 2" xfId="22881"/>
    <cellStyle name="Input 30 2 2 4 2 2" xfId="44067"/>
    <cellStyle name="Input 30 2 2 4 3" xfId="33463"/>
    <cellStyle name="Input 30 2 2 5" xfId="17768"/>
    <cellStyle name="Input 30 2 2 5 2" xfId="38955"/>
    <cellStyle name="Input 30 2 2 6" xfId="28075"/>
    <cellStyle name="Input 30 2 2_Table 2A-1_EFT (Annual)" xfId="7017"/>
    <cellStyle name="Input 30 2 3" xfId="1114"/>
    <cellStyle name="Input 30 2 3 2" xfId="4675"/>
    <cellStyle name="Input 30 2 3 2 2" xfId="12935"/>
    <cellStyle name="Input 30 2 3 2 2 2" xfId="24941"/>
    <cellStyle name="Input 30 2 3 2 2 2 2" xfId="46127"/>
    <cellStyle name="Input 30 2 3 2 2 3" xfId="35523"/>
    <cellStyle name="Input 30 2 3 2 3" xfId="19828"/>
    <cellStyle name="Input 30 2 3 2 3 2" xfId="41015"/>
    <cellStyle name="Input 30 2 3 2 4" xfId="30332"/>
    <cellStyle name="Input 30 2 3 2_Table 2A-1_EFT (Annual)" xfId="15258"/>
    <cellStyle name="Input 30 2 3 3" xfId="10279"/>
    <cellStyle name="Input 30 2 3 3 2" xfId="22395"/>
    <cellStyle name="Input 30 2 3 3 2 2" xfId="43581"/>
    <cellStyle name="Input 30 2 3 3 3" xfId="32977"/>
    <cellStyle name="Input 30 2 3 4" xfId="17282"/>
    <cellStyle name="Input 30 2 3 4 2" xfId="38469"/>
    <cellStyle name="Input 30 2 3 5" xfId="27589"/>
    <cellStyle name="Input 30 2 3_Table 2A-1_EFT (Annual)" xfId="7019"/>
    <cellStyle name="Input 30 2 4" xfId="2339"/>
    <cellStyle name="Input 30 2 4 2" xfId="5900"/>
    <cellStyle name="Input 30 2 4 2 2" xfId="14115"/>
    <cellStyle name="Input 30 2 4 2 2 2" xfId="26103"/>
    <cellStyle name="Input 30 2 4 2 2 2 2" xfId="47289"/>
    <cellStyle name="Input 30 2 4 2 2 3" xfId="36685"/>
    <cellStyle name="Input 30 2 4 2 3" xfId="20990"/>
    <cellStyle name="Input 30 2 4 2 3 2" xfId="42177"/>
    <cellStyle name="Input 30 2 4 2 4" xfId="31557"/>
    <cellStyle name="Input 30 2 4 2_Table 2A-1_EFT (Annual)" xfId="15259"/>
    <cellStyle name="Input 30 2 4 3" xfId="11459"/>
    <cellStyle name="Input 30 2 4 3 2" xfId="23557"/>
    <cellStyle name="Input 30 2 4 3 2 2" xfId="44743"/>
    <cellStyle name="Input 30 2 4 3 3" xfId="34139"/>
    <cellStyle name="Input 30 2 4 4" xfId="18444"/>
    <cellStyle name="Input 30 2 4 4 2" xfId="39631"/>
    <cellStyle name="Input 30 2 4 5" xfId="28814"/>
    <cellStyle name="Input 30 2 4_Table 2A-1_EFT (Annual)" xfId="7020"/>
    <cellStyle name="Input 30 2 5" xfId="4193"/>
    <cellStyle name="Input 30 2 5 2" xfId="12517"/>
    <cellStyle name="Input 30 2 5 2 2" xfId="24539"/>
    <cellStyle name="Input 30 2 5 2 2 2" xfId="45725"/>
    <cellStyle name="Input 30 2 5 2 3" xfId="35121"/>
    <cellStyle name="Input 30 2 5 3" xfId="19426"/>
    <cellStyle name="Input 30 2 5 3 2" xfId="40613"/>
    <cellStyle name="Input 30 2 5 4" xfId="29881"/>
    <cellStyle name="Input 30 2 5_Table 2A-1_EFT (Annual)" xfId="15260"/>
    <cellStyle name="Input 30 2 6" xfId="9856"/>
    <cellStyle name="Input 30 2 6 2" xfId="21993"/>
    <cellStyle name="Input 30 2 6 2 2" xfId="43179"/>
    <cellStyle name="Input 30 2 6 3" xfId="32575"/>
    <cellStyle name="Input 30 2 7" xfId="16880"/>
    <cellStyle name="Input 30 2 7 2" xfId="38067"/>
    <cellStyle name="Input 30 2 8" xfId="27138"/>
    <cellStyle name="Input 30 2_Table 2A-1_EFT (Annual)" xfId="3058"/>
    <cellStyle name="Input 30 3" xfId="462"/>
    <cellStyle name="Input 30 3 2" xfId="1439"/>
    <cellStyle name="Input 30 3 2 2" xfId="2709"/>
    <cellStyle name="Input 30 3 2 2 2" xfId="6270"/>
    <cellStyle name="Input 30 3 2 2 2 2" xfId="14464"/>
    <cellStyle name="Input 30 3 2 2 2 2 2" xfId="26436"/>
    <cellStyle name="Input 30 3 2 2 2 2 2 2" xfId="47622"/>
    <cellStyle name="Input 30 3 2 2 2 2 3" xfId="37018"/>
    <cellStyle name="Input 30 3 2 2 2 3" xfId="21323"/>
    <cellStyle name="Input 30 3 2 2 2 3 2" xfId="42510"/>
    <cellStyle name="Input 30 3 2 2 2 4" xfId="31926"/>
    <cellStyle name="Input 30 3 2 2 2_Table 2A-1_EFT (Annual)" xfId="15261"/>
    <cellStyle name="Input 30 3 2 2 3" xfId="11806"/>
    <cellStyle name="Input 30 3 2 2 3 2" xfId="23890"/>
    <cellStyle name="Input 30 3 2 2 3 2 2" xfId="45076"/>
    <cellStyle name="Input 30 3 2 2 3 3" xfId="34472"/>
    <cellStyle name="Input 30 3 2 2 4" xfId="18777"/>
    <cellStyle name="Input 30 3 2 2 4 2" xfId="39964"/>
    <cellStyle name="Input 30 3 2 2 5" xfId="29183"/>
    <cellStyle name="Input 30 3 2 2_Table 2A-1_EFT (Annual)" xfId="7022"/>
    <cellStyle name="Input 30 3 2 3" xfId="5000"/>
    <cellStyle name="Input 30 3 2 3 2" xfId="13260"/>
    <cellStyle name="Input 30 3 2 3 2 2" xfId="25266"/>
    <cellStyle name="Input 30 3 2 3 2 2 2" xfId="46452"/>
    <cellStyle name="Input 30 3 2 3 2 3" xfId="35848"/>
    <cellStyle name="Input 30 3 2 3 3" xfId="20153"/>
    <cellStyle name="Input 30 3 2 3 3 2" xfId="41340"/>
    <cellStyle name="Input 30 3 2 3 4" xfId="30657"/>
    <cellStyle name="Input 30 3 2 3_Table 2A-1_EFT (Annual)" xfId="15262"/>
    <cellStyle name="Input 30 3 2 4" xfId="10604"/>
    <cellStyle name="Input 30 3 2 4 2" xfId="22720"/>
    <cellStyle name="Input 30 3 2 4 2 2" xfId="43906"/>
    <cellStyle name="Input 30 3 2 4 3" xfId="33302"/>
    <cellStyle name="Input 30 3 2 5" xfId="17607"/>
    <cellStyle name="Input 30 3 2 5 2" xfId="38794"/>
    <cellStyle name="Input 30 3 2 6" xfId="27914"/>
    <cellStyle name="Input 30 3 2_Table 2A-1_EFT (Annual)" xfId="7021"/>
    <cellStyle name="Input 30 3 3" xfId="984"/>
    <cellStyle name="Input 30 3 3 2" xfId="4545"/>
    <cellStyle name="Input 30 3 3 2 2" xfId="12805"/>
    <cellStyle name="Input 30 3 3 2 2 2" xfId="24811"/>
    <cellStyle name="Input 30 3 3 2 2 2 2" xfId="45997"/>
    <cellStyle name="Input 30 3 3 2 2 3" xfId="35393"/>
    <cellStyle name="Input 30 3 3 2 3" xfId="19698"/>
    <cellStyle name="Input 30 3 3 2 3 2" xfId="40885"/>
    <cellStyle name="Input 30 3 3 2 4" xfId="30202"/>
    <cellStyle name="Input 30 3 3 2_Table 2A-1_EFT (Annual)" xfId="15263"/>
    <cellStyle name="Input 30 3 3 3" xfId="10149"/>
    <cellStyle name="Input 30 3 3 3 2" xfId="22265"/>
    <cellStyle name="Input 30 3 3 3 2 2" xfId="43451"/>
    <cellStyle name="Input 30 3 3 3 3" xfId="32847"/>
    <cellStyle name="Input 30 3 3 4" xfId="17152"/>
    <cellStyle name="Input 30 3 3 4 2" xfId="38339"/>
    <cellStyle name="Input 30 3 3 5" xfId="27459"/>
    <cellStyle name="Input 30 3 3_Table 2A-1_EFT (Annual)" xfId="7023"/>
    <cellStyle name="Input 30 3 4" xfId="2178"/>
    <cellStyle name="Input 30 3 4 2" xfId="5739"/>
    <cellStyle name="Input 30 3 4 2 2" xfId="13954"/>
    <cellStyle name="Input 30 3 4 2 2 2" xfId="25942"/>
    <cellStyle name="Input 30 3 4 2 2 2 2" xfId="47128"/>
    <cellStyle name="Input 30 3 4 2 2 3" xfId="36524"/>
    <cellStyle name="Input 30 3 4 2 3" xfId="20829"/>
    <cellStyle name="Input 30 3 4 2 3 2" xfId="42016"/>
    <cellStyle name="Input 30 3 4 2 4" xfId="31396"/>
    <cellStyle name="Input 30 3 4 2_Table 2A-1_EFT (Annual)" xfId="15264"/>
    <cellStyle name="Input 30 3 4 3" xfId="11298"/>
    <cellStyle name="Input 30 3 4 3 2" xfId="23396"/>
    <cellStyle name="Input 30 3 4 3 2 2" xfId="44582"/>
    <cellStyle name="Input 30 3 4 3 3" xfId="33978"/>
    <cellStyle name="Input 30 3 4 4" xfId="18283"/>
    <cellStyle name="Input 30 3 4 4 2" xfId="39470"/>
    <cellStyle name="Input 30 3 4 5" xfId="28653"/>
    <cellStyle name="Input 30 3 4_Table 2A-1_EFT (Annual)" xfId="7024"/>
    <cellStyle name="Input 30 3 5" xfId="4032"/>
    <cellStyle name="Input 30 3 5 2" xfId="12356"/>
    <cellStyle name="Input 30 3 5 2 2" xfId="24378"/>
    <cellStyle name="Input 30 3 5 2 2 2" xfId="45564"/>
    <cellStyle name="Input 30 3 5 2 3" xfId="34960"/>
    <cellStyle name="Input 30 3 5 3" xfId="19265"/>
    <cellStyle name="Input 30 3 5 3 2" xfId="40452"/>
    <cellStyle name="Input 30 3 5 4" xfId="29720"/>
    <cellStyle name="Input 30 3 5_Table 2A-1_EFT (Annual)" xfId="15265"/>
    <cellStyle name="Input 30 3 6" xfId="9695"/>
    <cellStyle name="Input 30 3 6 2" xfId="21832"/>
    <cellStyle name="Input 30 3 6 2 2" xfId="43018"/>
    <cellStyle name="Input 30 3 6 3" xfId="32414"/>
    <cellStyle name="Input 30 3 7" xfId="16719"/>
    <cellStyle name="Input 30 3 7 2" xfId="37906"/>
    <cellStyle name="Input 30 3 8" xfId="26977"/>
    <cellStyle name="Input 30 3_Table 2A-1_EFT (Annual)" xfId="3059"/>
    <cellStyle name="Input 30 4" xfId="1278"/>
    <cellStyle name="Input 30 4 2" xfId="2548"/>
    <cellStyle name="Input 30 4 2 2" xfId="6109"/>
    <cellStyle name="Input 30 4 2 2 2" xfId="14303"/>
    <cellStyle name="Input 30 4 2 2 2 2" xfId="26275"/>
    <cellStyle name="Input 30 4 2 2 2 2 2" xfId="47461"/>
    <cellStyle name="Input 30 4 2 2 2 3" xfId="36857"/>
    <cellStyle name="Input 30 4 2 2 3" xfId="21162"/>
    <cellStyle name="Input 30 4 2 2 3 2" xfId="42349"/>
    <cellStyle name="Input 30 4 2 2 4" xfId="31765"/>
    <cellStyle name="Input 30 4 2 2_Table 2A-1_EFT (Annual)" xfId="15266"/>
    <cellStyle name="Input 30 4 2 3" xfId="11645"/>
    <cellStyle name="Input 30 4 2 3 2" xfId="23729"/>
    <cellStyle name="Input 30 4 2 3 2 2" xfId="44915"/>
    <cellStyle name="Input 30 4 2 3 3" xfId="34311"/>
    <cellStyle name="Input 30 4 2 4" xfId="18616"/>
    <cellStyle name="Input 30 4 2 4 2" xfId="39803"/>
    <cellStyle name="Input 30 4 2 5" xfId="29022"/>
    <cellStyle name="Input 30 4 2_Table 2A-1_EFT (Annual)" xfId="7026"/>
    <cellStyle name="Input 30 4 3" xfId="4839"/>
    <cellStyle name="Input 30 4 3 2" xfId="13099"/>
    <cellStyle name="Input 30 4 3 2 2" xfId="25105"/>
    <cellStyle name="Input 30 4 3 2 2 2" xfId="46291"/>
    <cellStyle name="Input 30 4 3 2 3" xfId="35687"/>
    <cellStyle name="Input 30 4 3 3" xfId="19992"/>
    <cellStyle name="Input 30 4 3 3 2" xfId="41179"/>
    <cellStyle name="Input 30 4 3 4" xfId="30496"/>
    <cellStyle name="Input 30 4 3_Table 2A-1_EFT (Annual)" xfId="15267"/>
    <cellStyle name="Input 30 4 4" xfId="10443"/>
    <cellStyle name="Input 30 4 4 2" xfId="22559"/>
    <cellStyle name="Input 30 4 4 2 2" xfId="43745"/>
    <cellStyle name="Input 30 4 4 3" xfId="33141"/>
    <cellStyle name="Input 30 4 5" xfId="17446"/>
    <cellStyle name="Input 30 4 5 2" xfId="38633"/>
    <cellStyle name="Input 30 4 6" xfId="27753"/>
    <cellStyle name="Input 30 4_Table 2A-1_EFT (Annual)" xfId="7025"/>
    <cellStyle name="Input 30 5" xfId="829"/>
    <cellStyle name="Input 30 5 2" xfId="4390"/>
    <cellStyle name="Input 30 5 2 2" xfId="12664"/>
    <cellStyle name="Input 30 5 2 2 2" xfId="24681"/>
    <cellStyle name="Input 30 5 2 2 2 2" xfId="45867"/>
    <cellStyle name="Input 30 5 2 2 3" xfId="35263"/>
    <cellStyle name="Input 30 5 2 3" xfId="19568"/>
    <cellStyle name="Input 30 5 2 3 2" xfId="40755"/>
    <cellStyle name="Input 30 5 2 4" xfId="30047"/>
    <cellStyle name="Input 30 5 2_Table 2A-1_EFT (Annual)" xfId="15268"/>
    <cellStyle name="Input 30 5 3" xfId="10013"/>
    <cellStyle name="Input 30 5 3 2" xfId="22135"/>
    <cellStyle name="Input 30 5 3 2 2" xfId="43321"/>
    <cellStyle name="Input 30 5 3 3" xfId="32717"/>
    <cellStyle name="Input 30 5 4" xfId="17022"/>
    <cellStyle name="Input 30 5 4 2" xfId="38209"/>
    <cellStyle name="Input 30 5 5" xfId="27304"/>
    <cellStyle name="Input 30 5_Table 2A-1_EFT (Annual)" xfId="7027"/>
    <cellStyle name="Input 30 6" xfId="2017"/>
    <cellStyle name="Input 30 6 2" xfId="5578"/>
    <cellStyle name="Input 30 6 2 2" xfId="13793"/>
    <cellStyle name="Input 30 6 2 2 2" xfId="25781"/>
    <cellStyle name="Input 30 6 2 2 2 2" xfId="46967"/>
    <cellStyle name="Input 30 6 2 2 3" xfId="36363"/>
    <cellStyle name="Input 30 6 2 3" xfId="20668"/>
    <cellStyle name="Input 30 6 2 3 2" xfId="41855"/>
    <cellStyle name="Input 30 6 2 4" xfId="31235"/>
    <cellStyle name="Input 30 6 2_Table 2A-1_EFT (Annual)" xfId="15269"/>
    <cellStyle name="Input 30 6 3" xfId="11137"/>
    <cellStyle name="Input 30 6 3 2" xfId="23235"/>
    <cellStyle name="Input 30 6 3 2 2" xfId="44421"/>
    <cellStyle name="Input 30 6 3 3" xfId="33817"/>
    <cellStyle name="Input 30 6 4" xfId="18122"/>
    <cellStyle name="Input 30 6 4 2" xfId="39309"/>
    <cellStyle name="Input 30 6 5" xfId="28492"/>
    <cellStyle name="Input 30 6_Table 2A-1_EFT (Annual)" xfId="7028"/>
    <cellStyle name="Input 30 7" xfId="3825"/>
    <cellStyle name="Input 30 7 2" xfId="12188"/>
    <cellStyle name="Input 30 7 2 2" xfId="24217"/>
    <cellStyle name="Input 30 7 2 2 2" xfId="45403"/>
    <cellStyle name="Input 30 7 2 3" xfId="34799"/>
    <cellStyle name="Input 30 7 3" xfId="19104"/>
    <cellStyle name="Input 30 7 3 2" xfId="40291"/>
    <cellStyle name="Input 30 7 4" xfId="29534"/>
    <cellStyle name="Input 30 7_Table 2A-1_EFT (Annual)" xfId="15270"/>
    <cellStyle name="Input 30 8" xfId="9507"/>
    <cellStyle name="Input 30 8 2" xfId="21671"/>
    <cellStyle name="Input 30 8 2 2" xfId="42857"/>
    <cellStyle name="Input 30 8 3" xfId="32253"/>
    <cellStyle name="Input 30 9" xfId="16558"/>
    <cellStyle name="Input 30 9 2" xfId="37745"/>
    <cellStyle name="Input 30_Table 2A-1_EFT (Annual)" xfId="3057"/>
    <cellStyle name="Input 31" xfId="184"/>
    <cellStyle name="Input 31 10" xfId="26739"/>
    <cellStyle name="Input 31 2" xfId="577"/>
    <cellStyle name="Input 31 2 2" xfId="1554"/>
    <cellStyle name="Input 31 2 2 2" xfId="2824"/>
    <cellStyle name="Input 31 2 2 2 2" xfId="6385"/>
    <cellStyle name="Input 31 2 2 2 2 2" xfId="14579"/>
    <cellStyle name="Input 31 2 2 2 2 2 2" xfId="26551"/>
    <cellStyle name="Input 31 2 2 2 2 2 2 2" xfId="47737"/>
    <cellStyle name="Input 31 2 2 2 2 2 3" xfId="37133"/>
    <cellStyle name="Input 31 2 2 2 2 3" xfId="21438"/>
    <cellStyle name="Input 31 2 2 2 2 3 2" xfId="42625"/>
    <cellStyle name="Input 31 2 2 2 2 4" xfId="32041"/>
    <cellStyle name="Input 31 2 2 2 2_Table 2A-1_EFT (Annual)" xfId="15271"/>
    <cellStyle name="Input 31 2 2 2 3" xfId="11921"/>
    <cellStyle name="Input 31 2 2 2 3 2" xfId="24005"/>
    <cellStyle name="Input 31 2 2 2 3 2 2" xfId="45191"/>
    <cellStyle name="Input 31 2 2 2 3 3" xfId="34587"/>
    <cellStyle name="Input 31 2 2 2 4" xfId="18892"/>
    <cellStyle name="Input 31 2 2 2 4 2" xfId="40079"/>
    <cellStyle name="Input 31 2 2 2 5" xfId="29298"/>
    <cellStyle name="Input 31 2 2 2_Table 2A-1_EFT (Annual)" xfId="7030"/>
    <cellStyle name="Input 31 2 2 3" xfId="5115"/>
    <cellStyle name="Input 31 2 2 3 2" xfId="13375"/>
    <cellStyle name="Input 31 2 2 3 2 2" xfId="25381"/>
    <cellStyle name="Input 31 2 2 3 2 2 2" xfId="46567"/>
    <cellStyle name="Input 31 2 2 3 2 3" xfId="35963"/>
    <cellStyle name="Input 31 2 2 3 3" xfId="20268"/>
    <cellStyle name="Input 31 2 2 3 3 2" xfId="41455"/>
    <cellStyle name="Input 31 2 2 3 4" xfId="30772"/>
    <cellStyle name="Input 31 2 2 3_Table 2A-1_EFT (Annual)" xfId="15272"/>
    <cellStyle name="Input 31 2 2 4" xfId="10719"/>
    <cellStyle name="Input 31 2 2 4 2" xfId="22835"/>
    <cellStyle name="Input 31 2 2 4 2 2" xfId="44021"/>
    <cellStyle name="Input 31 2 2 4 3" xfId="33417"/>
    <cellStyle name="Input 31 2 2 5" xfId="17722"/>
    <cellStyle name="Input 31 2 2 5 2" xfId="38909"/>
    <cellStyle name="Input 31 2 2 6" xfId="28029"/>
    <cellStyle name="Input 31 2 2_Table 2A-1_EFT (Annual)" xfId="7029"/>
    <cellStyle name="Input 31 2 3" xfId="1077"/>
    <cellStyle name="Input 31 2 3 2" xfId="4638"/>
    <cellStyle name="Input 31 2 3 2 2" xfId="12898"/>
    <cellStyle name="Input 31 2 3 2 2 2" xfId="24904"/>
    <cellStyle name="Input 31 2 3 2 2 2 2" xfId="46090"/>
    <cellStyle name="Input 31 2 3 2 2 3" xfId="35486"/>
    <cellStyle name="Input 31 2 3 2 3" xfId="19791"/>
    <cellStyle name="Input 31 2 3 2 3 2" xfId="40978"/>
    <cellStyle name="Input 31 2 3 2 4" xfId="30295"/>
    <cellStyle name="Input 31 2 3 2_Table 2A-1_EFT (Annual)" xfId="15273"/>
    <cellStyle name="Input 31 2 3 3" xfId="10242"/>
    <cellStyle name="Input 31 2 3 3 2" xfId="22358"/>
    <cellStyle name="Input 31 2 3 3 2 2" xfId="43544"/>
    <cellStyle name="Input 31 2 3 3 3" xfId="32940"/>
    <cellStyle name="Input 31 2 3 4" xfId="17245"/>
    <cellStyle name="Input 31 2 3 4 2" xfId="38432"/>
    <cellStyle name="Input 31 2 3 5" xfId="27552"/>
    <cellStyle name="Input 31 2 3_Table 2A-1_EFT (Annual)" xfId="7031"/>
    <cellStyle name="Input 31 2 4" xfId="2293"/>
    <cellStyle name="Input 31 2 4 2" xfId="5854"/>
    <cellStyle name="Input 31 2 4 2 2" xfId="14069"/>
    <cellStyle name="Input 31 2 4 2 2 2" xfId="26057"/>
    <cellStyle name="Input 31 2 4 2 2 2 2" xfId="47243"/>
    <cellStyle name="Input 31 2 4 2 2 3" xfId="36639"/>
    <cellStyle name="Input 31 2 4 2 3" xfId="20944"/>
    <cellStyle name="Input 31 2 4 2 3 2" xfId="42131"/>
    <cellStyle name="Input 31 2 4 2 4" xfId="31511"/>
    <cellStyle name="Input 31 2 4 2_Table 2A-1_EFT (Annual)" xfId="15274"/>
    <cellStyle name="Input 31 2 4 3" xfId="11413"/>
    <cellStyle name="Input 31 2 4 3 2" xfId="23511"/>
    <cellStyle name="Input 31 2 4 3 2 2" xfId="44697"/>
    <cellStyle name="Input 31 2 4 3 3" xfId="34093"/>
    <cellStyle name="Input 31 2 4 4" xfId="18398"/>
    <cellStyle name="Input 31 2 4 4 2" xfId="39585"/>
    <cellStyle name="Input 31 2 4 5" xfId="28768"/>
    <cellStyle name="Input 31 2 4_Table 2A-1_EFT (Annual)" xfId="7032"/>
    <cellStyle name="Input 31 2 5" xfId="4147"/>
    <cellStyle name="Input 31 2 5 2" xfId="12471"/>
    <cellStyle name="Input 31 2 5 2 2" xfId="24493"/>
    <cellStyle name="Input 31 2 5 2 2 2" xfId="45679"/>
    <cellStyle name="Input 31 2 5 2 3" xfId="35075"/>
    <cellStyle name="Input 31 2 5 3" xfId="19380"/>
    <cellStyle name="Input 31 2 5 3 2" xfId="40567"/>
    <cellStyle name="Input 31 2 5 4" xfId="29835"/>
    <cellStyle name="Input 31 2 5_Table 2A-1_EFT (Annual)" xfId="15275"/>
    <cellStyle name="Input 31 2 6" xfId="9810"/>
    <cellStyle name="Input 31 2 6 2" xfId="21947"/>
    <cellStyle name="Input 31 2 6 2 2" xfId="43133"/>
    <cellStyle name="Input 31 2 6 3" xfId="32529"/>
    <cellStyle name="Input 31 2 7" xfId="16834"/>
    <cellStyle name="Input 31 2 7 2" xfId="38021"/>
    <cellStyle name="Input 31 2 8" xfId="27092"/>
    <cellStyle name="Input 31 2_Table 2A-1_EFT (Annual)" xfId="3061"/>
    <cellStyle name="Input 31 3" xfId="415"/>
    <cellStyle name="Input 31 3 2" xfId="1398"/>
    <cellStyle name="Input 31 3 2 2" xfId="2668"/>
    <cellStyle name="Input 31 3 2 2 2" xfId="6229"/>
    <cellStyle name="Input 31 3 2 2 2 2" xfId="14423"/>
    <cellStyle name="Input 31 3 2 2 2 2 2" xfId="26395"/>
    <cellStyle name="Input 31 3 2 2 2 2 2 2" xfId="47581"/>
    <cellStyle name="Input 31 3 2 2 2 2 3" xfId="36977"/>
    <cellStyle name="Input 31 3 2 2 2 3" xfId="21282"/>
    <cellStyle name="Input 31 3 2 2 2 3 2" xfId="42469"/>
    <cellStyle name="Input 31 3 2 2 2 4" xfId="31885"/>
    <cellStyle name="Input 31 3 2 2 2_Table 2A-1_EFT (Annual)" xfId="15276"/>
    <cellStyle name="Input 31 3 2 2 3" xfId="11765"/>
    <cellStyle name="Input 31 3 2 2 3 2" xfId="23849"/>
    <cellStyle name="Input 31 3 2 2 3 2 2" xfId="45035"/>
    <cellStyle name="Input 31 3 2 2 3 3" xfId="34431"/>
    <cellStyle name="Input 31 3 2 2 4" xfId="18736"/>
    <cellStyle name="Input 31 3 2 2 4 2" xfId="39923"/>
    <cellStyle name="Input 31 3 2 2 5" xfId="29142"/>
    <cellStyle name="Input 31 3 2 2_Table 2A-1_EFT (Annual)" xfId="7034"/>
    <cellStyle name="Input 31 3 2 3" xfId="4959"/>
    <cellStyle name="Input 31 3 2 3 2" xfId="13219"/>
    <cellStyle name="Input 31 3 2 3 2 2" xfId="25225"/>
    <cellStyle name="Input 31 3 2 3 2 2 2" xfId="46411"/>
    <cellStyle name="Input 31 3 2 3 2 3" xfId="35807"/>
    <cellStyle name="Input 31 3 2 3 3" xfId="20112"/>
    <cellStyle name="Input 31 3 2 3 3 2" xfId="41299"/>
    <cellStyle name="Input 31 3 2 3 4" xfId="30616"/>
    <cellStyle name="Input 31 3 2 3_Table 2A-1_EFT (Annual)" xfId="15277"/>
    <cellStyle name="Input 31 3 2 4" xfId="10563"/>
    <cellStyle name="Input 31 3 2 4 2" xfId="22679"/>
    <cellStyle name="Input 31 3 2 4 2 2" xfId="43865"/>
    <cellStyle name="Input 31 3 2 4 3" xfId="33261"/>
    <cellStyle name="Input 31 3 2 5" xfId="17566"/>
    <cellStyle name="Input 31 3 2 5 2" xfId="38753"/>
    <cellStyle name="Input 31 3 2 6" xfId="27873"/>
    <cellStyle name="Input 31 3 2_Table 2A-1_EFT (Annual)" xfId="7033"/>
    <cellStyle name="Input 31 3 3" xfId="945"/>
    <cellStyle name="Input 31 3 3 2" xfId="4506"/>
    <cellStyle name="Input 31 3 3 2 2" xfId="12768"/>
    <cellStyle name="Input 31 3 3 2 2 2" xfId="24778"/>
    <cellStyle name="Input 31 3 3 2 2 2 2" xfId="45964"/>
    <cellStyle name="Input 31 3 3 2 2 3" xfId="35360"/>
    <cellStyle name="Input 31 3 3 2 3" xfId="19665"/>
    <cellStyle name="Input 31 3 3 2 3 2" xfId="40852"/>
    <cellStyle name="Input 31 3 3 2 4" xfId="30163"/>
    <cellStyle name="Input 31 3 3 2_Table 2A-1_EFT (Annual)" xfId="15278"/>
    <cellStyle name="Input 31 3 3 3" xfId="10115"/>
    <cellStyle name="Input 31 3 3 3 2" xfId="22232"/>
    <cellStyle name="Input 31 3 3 3 2 2" xfId="43418"/>
    <cellStyle name="Input 31 3 3 3 3" xfId="32814"/>
    <cellStyle name="Input 31 3 3 4" xfId="17119"/>
    <cellStyle name="Input 31 3 3 4 2" xfId="38306"/>
    <cellStyle name="Input 31 3 3 5" xfId="27420"/>
    <cellStyle name="Input 31 3 3_Table 2A-1_EFT (Annual)" xfId="7035"/>
    <cellStyle name="Input 31 3 4" xfId="2137"/>
    <cellStyle name="Input 31 3 4 2" xfId="5698"/>
    <cellStyle name="Input 31 3 4 2 2" xfId="13913"/>
    <cellStyle name="Input 31 3 4 2 2 2" xfId="25901"/>
    <cellStyle name="Input 31 3 4 2 2 2 2" xfId="47087"/>
    <cellStyle name="Input 31 3 4 2 2 3" xfId="36483"/>
    <cellStyle name="Input 31 3 4 2 3" xfId="20788"/>
    <cellStyle name="Input 31 3 4 2 3 2" xfId="41975"/>
    <cellStyle name="Input 31 3 4 2 4" xfId="31355"/>
    <cellStyle name="Input 31 3 4 2_Table 2A-1_EFT (Annual)" xfId="15279"/>
    <cellStyle name="Input 31 3 4 3" xfId="11257"/>
    <cellStyle name="Input 31 3 4 3 2" xfId="23355"/>
    <cellStyle name="Input 31 3 4 3 2 2" xfId="44541"/>
    <cellStyle name="Input 31 3 4 3 3" xfId="33937"/>
    <cellStyle name="Input 31 3 4 4" xfId="18242"/>
    <cellStyle name="Input 31 3 4 4 2" xfId="39429"/>
    <cellStyle name="Input 31 3 4 5" xfId="28612"/>
    <cellStyle name="Input 31 3 4_Table 2A-1_EFT (Annual)" xfId="7036"/>
    <cellStyle name="Input 31 3 5" xfId="3985"/>
    <cellStyle name="Input 31 3 5 2" xfId="12313"/>
    <cellStyle name="Input 31 3 5 2 2" xfId="24337"/>
    <cellStyle name="Input 31 3 5 2 2 2" xfId="45523"/>
    <cellStyle name="Input 31 3 5 2 3" xfId="34919"/>
    <cellStyle name="Input 31 3 5 3" xfId="19224"/>
    <cellStyle name="Input 31 3 5 3 2" xfId="40411"/>
    <cellStyle name="Input 31 3 5 4" xfId="29673"/>
    <cellStyle name="Input 31 3 5_Table 2A-1_EFT (Annual)" xfId="15280"/>
    <cellStyle name="Input 31 3 6" xfId="9650"/>
    <cellStyle name="Input 31 3 6 2" xfId="21791"/>
    <cellStyle name="Input 31 3 6 2 2" xfId="42977"/>
    <cellStyle name="Input 31 3 6 3" xfId="32373"/>
    <cellStyle name="Input 31 3 7" xfId="16678"/>
    <cellStyle name="Input 31 3 7 2" xfId="37865"/>
    <cellStyle name="Input 31 3 8" xfId="26930"/>
    <cellStyle name="Input 31 3_Table 2A-1_EFT (Annual)" xfId="3062"/>
    <cellStyle name="Input 31 4" xfId="1232"/>
    <cellStyle name="Input 31 4 2" xfId="2502"/>
    <cellStyle name="Input 31 4 2 2" xfId="6063"/>
    <cellStyle name="Input 31 4 2 2 2" xfId="14257"/>
    <cellStyle name="Input 31 4 2 2 2 2" xfId="26229"/>
    <cellStyle name="Input 31 4 2 2 2 2 2" xfId="47415"/>
    <cellStyle name="Input 31 4 2 2 2 3" xfId="36811"/>
    <cellStyle name="Input 31 4 2 2 3" xfId="21116"/>
    <cellStyle name="Input 31 4 2 2 3 2" xfId="42303"/>
    <cellStyle name="Input 31 4 2 2 4" xfId="31719"/>
    <cellStyle name="Input 31 4 2 2_Table 2A-1_EFT (Annual)" xfId="15281"/>
    <cellStyle name="Input 31 4 2 3" xfId="11599"/>
    <cellStyle name="Input 31 4 2 3 2" xfId="23683"/>
    <cellStyle name="Input 31 4 2 3 2 2" xfId="44869"/>
    <cellStyle name="Input 31 4 2 3 3" xfId="34265"/>
    <cellStyle name="Input 31 4 2 4" xfId="18570"/>
    <cellStyle name="Input 31 4 2 4 2" xfId="39757"/>
    <cellStyle name="Input 31 4 2 5" xfId="28976"/>
    <cellStyle name="Input 31 4 2_Table 2A-1_EFT (Annual)" xfId="7038"/>
    <cellStyle name="Input 31 4 3" xfId="4793"/>
    <cellStyle name="Input 31 4 3 2" xfId="13053"/>
    <cellStyle name="Input 31 4 3 2 2" xfId="25059"/>
    <cellStyle name="Input 31 4 3 2 2 2" xfId="46245"/>
    <cellStyle name="Input 31 4 3 2 3" xfId="35641"/>
    <cellStyle name="Input 31 4 3 3" xfId="19946"/>
    <cellStyle name="Input 31 4 3 3 2" xfId="41133"/>
    <cellStyle name="Input 31 4 3 4" xfId="30450"/>
    <cellStyle name="Input 31 4 3_Table 2A-1_EFT (Annual)" xfId="15282"/>
    <cellStyle name="Input 31 4 4" xfId="10397"/>
    <cellStyle name="Input 31 4 4 2" xfId="22513"/>
    <cellStyle name="Input 31 4 4 2 2" xfId="43699"/>
    <cellStyle name="Input 31 4 4 3" xfId="33095"/>
    <cellStyle name="Input 31 4 5" xfId="17400"/>
    <cellStyle name="Input 31 4 5 2" xfId="38587"/>
    <cellStyle name="Input 31 4 6" xfId="27707"/>
    <cellStyle name="Input 31 4_Table 2A-1_EFT (Annual)" xfId="7037"/>
    <cellStyle name="Input 31 5" xfId="786"/>
    <cellStyle name="Input 31 5 2" xfId="4347"/>
    <cellStyle name="Input 31 5 2 2" xfId="12627"/>
    <cellStyle name="Input 31 5 2 2 2" xfId="24644"/>
    <cellStyle name="Input 31 5 2 2 2 2" xfId="45830"/>
    <cellStyle name="Input 31 5 2 2 3" xfId="35226"/>
    <cellStyle name="Input 31 5 2 3" xfId="19531"/>
    <cellStyle name="Input 31 5 2 3 2" xfId="40718"/>
    <cellStyle name="Input 31 5 2 4" xfId="30004"/>
    <cellStyle name="Input 31 5 2_Table 2A-1_EFT (Annual)" xfId="15283"/>
    <cellStyle name="Input 31 5 3" xfId="9975"/>
    <cellStyle name="Input 31 5 3 2" xfId="22098"/>
    <cellStyle name="Input 31 5 3 2 2" xfId="43284"/>
    <cellStyle name="Input 31 5 3 3" xfId="32680"/>
    <cellStyle name="Input 31 5 4" xfId="16985"/>
    <cellStyle name="Input 31 5 4 2" xfId="38172"/>
    <cellStyle name="Input 31 5 5" xfId="27261"/>
    <cellStyle name="Input 31 5_Table 2A-1_EFT (Annual)" xfId="7039"/>
    <cellStyle name="Input 31 6" xfId="1971"/>
    <cellStyle name="Input 31 6 2" xfId="5532"/>
    <cellStyle name="Input 31 6 2 2" xfId="13747"/>
    <cellStyle name="Input 31 6 2 2 2" xfId="25735"/>
    <cellStyle name="Input 31 6 2 2 2 2" xfId="46921"/>
    <cellStyle name="Input 31 6 2 2 3" xfId="36317"/>
    <cellStyle name="Input 31 6 2 3" xfId="20622"/>
    <cellStyle name="Input 31 6 2 3 2" xfId="41809"/>
    <cellStyle name="Input 31 6 2 4" xfId="31189"/>
    <cellStyle name="Input 31 6 2_Table 2A-1_EFT (Annual)" xfId="15284"/>
    <cellStyle name="Input 31 6 3" xfId="11091"/>
    <cellStyle name="Input 31 6 3 2" xfId="23189"/>
    <cellStyle name="Input 31 6 3 2 2" xfId="44375"/>
    <cellStyle name="Input 31 6 3 3" xfId="33771"/>
    <cellStyle name="Input 31 6 4" xfId="18076"/>
    <cellStyle name="Input 31 6 4 2" xfId="39263"/>
    <cellStyle name="Input 31 6 5" xfId="28446"/>
    <cellStyle name="Input 31 6_Table 2A-1_EFT (Annual)" xfId="7040"/>
    <cellStyle name="Input 31 7" xfId="3773"/>
    <cellStyle name="Input 31 7 2" xfId="12141"/>
    <cellStyle name="Input 31 7 2 2" xfId="24171"/>
    <cellStyle name="Input 31 7 2 2 2" xfId="45357"/>
    <cellStyle name="Input 31 7 2 3" xfId="34753"/>
    <cellStyle name="Input 31 7 3" xfId="19058"/>
    <cellStyle name="Input 31 7 3 2" xfId="40245"/>
    <cellStyle name="Input 31 7 4" xfId="29482"/>
    <cellStyle name="Input 31 7_Table 2A-1_EFT (Annual)" xfId="15285"/>
    <cellStyle name="Input 31 8" xfId="9460"/>
    <cellStyle name="Input 31 8 2" xfId="21625"/>
    <cellStyle name="Input 31 8 2 2" xfId="42811"/>
    <cellStyle name="Input 31 8 3" xfId="32207"/>
    <cellStyle name="Input 31 9" xfId="16512"/>
    <cellStyle name="Input 31 9 2" xfId="37699"/>
    <cellStyle name="Input 31_Table 2A-1_EFT (Annual)" xfId="3060"/>
    <cellStyle name="Input 32" xfId="182"/>
    <cellStyle name="Input 32 10" xfId="26737"/>
    <cellStyle name="Input 32 2" xfId="575"/>
    <cellStyle name="Input 32 2 2" xfId="1552"/>
    <cellStyle name="Input 32 2 2 2" xfId="2822"/>
    <cellStyle name="Input 32 2 2 2 2" xfId="6383"/>
    <cellStyle name="Input 32 2 2 2 2 2" xfId="14577"/>
    <cellStyle name="Input 32 2 2 2 2 2 2" xfId="26549"/>
    <cellStyle name="Input 32 2 2 2 2 2 2 2" xfId="47735"/>
    <cellStyle name="Input 32 2 2 2 2 2 3" xfId="37131"/>
    <cellStyle name="Input 32 2 2 2 2 3" xfId="21436"/>
    <cellStyle name="Input 32 2 2 2 2 3 2" xfId="42623"/>
    <cellStyle name="Input 32 2 2 2 2 4" xfId="32039"/>
    <cellStyle name="Input 32 2 2 2 2_Table 2A-1_EFT (Annual)" xfId="15286"/>
    <cellStyle name="Input 32 2 2 2 3" xfId="11919"/>
    <cellStyle name="Input 32 2 2 2 3 2" xfId="24003"/>
    <cellStyle name="Input 32 2 2 2 3 2 2" xfId="45189"/>
    <cellStyle name="Input 32 2 2 2 3 3" xfId="34585"/>
    <cellStyle name="Input 32 2 2 2 4" xfId="18890"/>
    <cellStyle name="Input 32 2 2 2 4 2" xfId="40077"/>
    <cellStyle name="Input 32 2 2 2 5" xfId="29296"/>
    <cellStyle name="Input 32 2 2 2_Table 2A-1_EFT (Annual)" xfId="7042"/>
    <cellStyle name="Input 32 2 2 3" xfId="5113"/>
    <cellStyle name="Input 32 2 2 3 2" xfId="13373"/>
    <cellStyle name="Input 32 2 2 3 2 2" xfId="25379"/>
    <cellStyle name="Input 32 2 2 3 2 2 2" xfId="46565"/>
    <cellStyle name="Input 32 2 2 3 2 3" xfId="35961"/>
    <cellStyle name="Input 32 2 2 3 3" xfId="20266"/>
    <cellStyle name="Input 32 2 2 3 3 2" xfId="41453"/>
    <cellStyle name="Input 32 2 2 3 4" xfId="30770"/>
    <cellStyle name="Input 32 2 2 3_Table 2A-1_EFT (Annual)" xfId="15287"/>
    <cellStyle name="Input 32 2 2 4" xfId="10717"/>
    <cellStyle name="Input 32 2 2 4 2" xfId="22833"/>
    <cellStyle name="Input 32 2 2 4 2 2" xfId="44019"/>
    <cellStyle name="Input 32 2 2 4 3" xfId="33415"/>
    <cellStyle name="Input 32 2 2 5" xfId="17720"/>
    <cellStyle name="Input 32 2 2 5 2" xfId="38907"/>
    <cellStyle name="Input 32 2 2 6" xfId="28027"/>
    <cellStyle name="Input 32 2 2_Table 2A-1_EFT (Annual)" xfId="7041"/>
    <cellStyle name="Input 32 2 3" xfId="1076"/>
    <cellStyle name="Input 32 2 3 2" xfId="4637"/>
    <cellStyle name="Input 32 2 3 2 2" xfId="12897"/>
    <cellStyle name="Input 32 2 3 2 2 2" xfId="24903"/>
    <cellStyle name="Input 32 2 3 2 2 2 2" xfId="46089"/>
    <cellStyle name="Input 32 2 3 2 2 3" xfId="35485"/>
    <cellStyle name="Input 32 2 3 2 3" xfId="19790"/>
    <cellStyle name="Input 32 2 3 2 3 2" xfId="40977"/>
    <cellStyle name="Input 32 2 3 2 4" xfId="30294"/>
    <cellStyle name="Input 32 2 3 2_Table 2A-1_EFT (Annual)" xfId="15288"/>
    <cellStyle name="Input 32 2 3 3" xfId="10241"/>
    <cellStyle name="Input 32 2 3 3 2" xfId="22357"/>
    <cellStyle name="Input 32 2 3 3 2 2" xfId="43543"/>
    <cellStyle name="Input 32 2 3 3 3" xfId="32939"/>
    <cellStyle name="Input 32 2 3 4" xfId="17244"/>
    <cellStyle name="Input 32 2 3 4 2" xfId="38431"/>
    <cellStyle name="Input 32 2 3 5" xfId="27551"/>
    <cellStyle name="Input 32 2 3_Table 2A-1_EFT (Annual)" xfId="7043"/>
    <cellStyle name="Input 32 2 4" xfId="2291"/>
    <cellStyle name="Input 32 2 4 2" xfId="5852"/>
    <cellStyle name="Input 32 2 4 2 2" xfId="14067"/>
    <cellStyle name="Input 32 2 4 2 2 2" xfId="26055"/>
    <cellStyle name="Input 32 2 4 2 2 2 2" xfId="47241"/>
    <cellStyle name="Input 32 2 4 2 2 3" xfId="36637"/>
    <cellStyle name="Input 32 2 4 2 3" xfId="20942"/>
    <cellStyle name="Input 32 2 4 2 3 2" xfId="42129"/>
    <cellStyle name="Input 32 2 4 2 4" xfId="31509"/>
    <cellStyle name="Input 32 2 4 2_Table 2A-1_EFT (Annual)" xfId="15289"/>
    <cellStyle name="Input 32 2 4 3" xfId="11411"/>
    <cellStyle name="Input 32 2 4 3 2" xfId="23509"/>
    <cellStyle name="Input 32 2 4 3 2 2" xfId="44695"/>
    <cellStyle name="Input 32 2 4 3 3" xfId="34091"/>
    <cellStyle name="Input 32 2 4 4" xfId="18396"/>
    <cellStyle name="Input 32 2 4 4 2" xfId="39583"/>
    <cellStyle name="Input 32 2 4 5" xfId="28766"/>
    <cellStyle name="Input 32 2 4_Table 2A-1_EFT (Annual)" xfId="7044"/>
    <cellStyle name="Input 32 2 5" xfId="4145"/>
    <cellStyle name="Input 32 2 5 2" xfId="12469"/>
    <cellStyle name="Input 32 2 5 2 2" xfId="24491"/>
    <cellStyle name="Input 32 2 5 2 2 2" xfId="45677"/>
    <cellStyle name="Input 32 2 5 2 3" xfId="35073"/>
    <cellStyle name="Input 32 2 5 3" xfId="19378"/>
    <cellStyle name="Input 32 2 5 3 2" xfId="40565"/>
    <cellStyle name="Input 32 2 5 4" xfId="29833"/>
    <cellStyle name="Input 32 2 5_Table 2A-1_EFT (Annual)" xfId="15290"/>
    <cellStyle name="Input 32 2 6" xfId="9808"/>
    <cellStyle name="Input 32 2 6 2" xfId="21945"/>
    <cellStyle name="Input 32 2 6 2 2" xfId="43131"/>
    <cellStyle name="Input 32 2 6 3" xfId="32527"/>
    <cellStyle name="Input 32 2 7" xfId="16832"/>
    <cellStyle name="Input 32 2 7 2" xfId="38019"/>
    <cellStyle name="Input 32 2 8" xfId="27090"/>
    <cellStyle name="Input 32 2_Table 2A-1_EFT (Annual)" xfId="3064"/>
    <cellStyle name="Input 32 3" xfId="413"/>
    <cellStyle name="Input 32 3 2" xfId="1396"/>
    <cellStyle name="Input 32 3 2 2" xfId="2666"/>
    <cellStyle name="Input 32 3 2 2 2" xfId="6227"/>
    <cellStyle name="Input 32 3 2 2 2 2" xfId="14421"/>
    <cellStyle name="Input 32 3 2 2 2 2 2" xfId="26393"/>
    <cellStyle name="Input 32 3 2 2 2 2 2 2" xfId="47579"/>
    <cellStyle name="Input 32 3 2 2 2 2 3" xfId="36975"/>
    <cellStyle name="Input 32 3 2 2 2 3" xfId="21280"/>
    <cellStyle name="Input 32 3 2 2 2 3 2" xfId="42467"/>
    <cellStyle name="Input 32 3 2 2 2 4" xfId="31883"/>
    <cellStyle name="Input 32 3 2 2 2_Table 2A-1_EFT (Annual)" xfId="15291"/>
    <cellStyle name="Input 32 3 2 2 3" xfId="11763"/>
    <cellStyle name="Input 32 3 2 2 3 2" xfId="23847"/>
    <cellStyle name="Input 32 3 2 2 3 2 2" xfId="45033"/>
    <cellStyle name="Input 32 3 2 2 3 3" xfId="34429"/>
    <cellStyle name="Input 32 3 2 2 4" xfId="18734"/>
    <cellStyle name="Input 32 3 2 2 4 2" xfId="39921"/>
    <cellStyle name="Input 32 3 2 2 5" xfId="29140"/>
    <cellStyle name="Input 32 3 2 2_Table 2A-1_EFT (Annual)" xfId="7046"/>
    <cellStyle name="Input 32 3 2 3" xfId="4957"/>
    <cellStyle name="Input 32 3 2 3 2" xfId="13217"/>
    <cellStyle name="Input 32 3 2 3 2 2" xfId="25223"/>
    <cellStyle name="Input 32 3 2 3 2 2 2" xfId="46409"/>
    <cellStyle name="Input 32 3 2 3 2 3" xfId="35805"/>
    <cellStyle name="Input 32 3 2 3 3" xfId="20110"/>
    <cellStyle name="Input 32 3 2 3 3 2" xfId="41297"/>
    <cellStyle name="Input 32 3 2 3 4" xfId="30614"/>
    <cellStyle name="Input 32 3 2 3_Table 2A-1_EFT (Annual)" xfId="15292"/>
    <cellStyle name="Input 32 3 2 4" xfId="10561"/>
    <cellStyle name="Input 32 3 2 4 2" xfId="22677"/>
    <cellStyle name="Input 32 3 2 4 2 2" xfId="43863"/>
    <cellStyle name="Input 32 3 2 4 3" xfId="33259"/>
    <cellStyle name="Input 32 3 2 5" xfId="17564"/>
    <cellStyle name="Input 32 3 2 5 2" xfId="38751"/>
    <cellStyle name="Input 32 3 2 6" xfId="27871"/>
    <cellStyle name="Input 32 3 2_Table 2A-1_EFT (Annual)" xfId="7045"/>
    <cellStyle name="Input 32 3 3" xfId="944"/>
    <cellStyle name="Input 32 3 3 2" xfId="4505"/>
    <cellStyle name="Input 32 3 3 2 2" xfId="12767"/>
    <cellStyle name="Input 32 3 3 2 2 2" xfId="24777"/>
    <cellStyle name="Input 32 3 3 2 2 2 2" xfId="45963"/>
    <cellStyle name="Input 32 3 3 2 2 3" xfId="35359"/>
    <cellStyle name="Input 32 3 3 2 3" xfId="19664"/>
    <cellStyle name="Input 32 3 3 2 3 2" xfId="40851"/>
    <cellStyle name="Input 32 3 3 2 4" xfId="30162"/>
    <cellStyle name="Input 32 3 3 2_Table 2A-1_EFT (Annual)" xfId="15293"/>
    <cellStyle name="Input 32 3 3 3" xfId="10114"/>
    <cellStyle name="Input 32 3 3 3 2" xfId="22231"/>
    <cellStyle name="Input 32 3 3 3 2 2" xfId="43417"/>
    <cellStyle name="Input 32 3 3 3 3" xfId="32813"/>
    <cellStyle name="Input 32 3 3 4" xfId="17118"/>
    <cellStyle name="Input 32 3 3 4 2" xfId="38305"/>
    <cellStyle name="Input 32 3 3 5" xfId="27419"/>
    <cellStyle name="Input 32 3 3_Table 2A-1_EFT (Annual)" xfId="7047"/>
    <cellStyle name="Input 32 3 4" xfId="2135"/>
    <cellStyle name="Input 32 3 4 2" xfId="5696"/>
    <cellStyle name="Input 32 3 4 2 2" xfId="13911"/>
    <cellStyle name="Input 32 3 4 2 2 2" xfId="25899"/>
    <cellStyle name="Input 32 3 4 2 2 2 2" xfId="47085"/>
    <cellStyle name="Input 32 3 4 2 2 3" xfId="36481"/>
    <cellStyle name="Input 32 3 4 2 3" xfId="20786"/>
    <cellStyle name="Input 32 3 4 2 3 2" xfId="41973"/>
    <cellStyle name="Input 32 3 4 2 4" xfId="31353"/>
    <cellStyle name="Input 32 3 4 2_Table 2A-1_EFT (Annual)" xfId="15294"/>
    <cellStyle name="Input 32 3 4 3" xfId="11255"/>
    <cellStyle name="Input 32 3 4 3 2" xfId="23353"/>
    <cellStyle name="Input 32 3 4 3 2 2" xfId="44539"/>
    <cellStyle name="Input 32 3 4 3 3" xfId="33935"/>
    <cellStyle name="Input 32 3 4 4" xfId="18240"/>
    <cellStyle name="Input 32 3 4 4 2" xfId="39427"/>
    <cellStyle name="Input 32 3 4 5" xfId="28610"/>
    <cellStyle name="Input 32 3 4_Table 2A-1_EFT (Annual)" xfId="7048"/>
    <cellStyle name="Input 32 3 5" xfId="3983"/>
    <cellStyle name="Input 32 3 5 2" xfId="12311"/>
    <cellStyle name="Input 32 3 5 2 2" xfId="24335"/>
    <cellStyle name="Input 32 3 5 2 2 2" xfId="45521"/>
    <cellStyle name="Input 32 3 5 2 3" xfId="34917"/>
    <cellStyle name="Input 32 3 5 3" xfId="19222"/>
    <cellStyle name="Input 32 3 5 3 2" xfId="40409"/>
    <cellStyle name="Input 32 3 5 4" xfId="29671"/>
    <cellStyle name="Input 32 3 5_Table 2A-1_EFT (Annual)" xfId="15295"/>
    <cellStyle name="Input 32 3 6" xfId="9648"/>
    <cellStyle name="Input 32 3 6 2" xfId="21789"/>
    <cellStyle name="Input 32 3 6 2 2" xfId="42975"/>
    <cellStyle name="Input 32 3 6 3" xfId="32371"/>
    <cellStyle name="Input 32 3 7" xfId="16676"/>
    <cellStyle name="Input 32 3 7 2" xfId="37863"/>
    <cellStyle name="Input 32 3 8" xfId="26928"/>
    <cellStyle name="Input 32 3_Table 2A-1_EFT (Annual)" xfId="3065"/>
    <cellStyle name="Input 32 4" xfId="1230"/>
    <cellStyle name="Input 32 4 2" xfId="2500"/>
    <cellStyle name="Input 32 4 2 2" xfId="6061"/>
    <cellStyle name="Input 32 4 2 2 2" xfId="14255"/>
    <cellStyle name="Input 32 4 2 2 2 2" xfId="26227"/>
    <cellStyle name="Input 32 4 2 2 2 2 2" xfId="47413"/>
    <cellStyle name="Input 32 4 2 2 2 3" xfId="36809"/>
    <cellStyle name="Input 32 4 2 2 3" xfId="21114"/>
    <cellStyle name="Input 32 4 2 2 3 2" xfId="42301"/>
    <cellStyle name="Input 32 4 2 2 4" xfId="31717"/>
    <cellStyle name="Input 32 4 2 2_Table 2A-1_EFT (Annual)" xfId="15296"/>
    <cellStyle name="Input 32 4 2 3" xfId="11597"/>
    <cellStyle name="Input 32 4 2 3 2" xfId="23681"/>
    <cellStyle name="Input 32 4 2 3 2 2" xfId="44867"/>
    <cellStyle name="Input 32 4 2 3 3" xfId="34263"/>
    <cellStyle name="Input 32 4 2 4" xfId="18568"/>
    <cellStyle name="Input 32 4 2 4 2" xfId="39755"/>
    <cellStyle name="Input 32 4 2 5" xfId="28974"/>
    <cellStyle name="Input 32 4 2_Table 2A-1_EFT (Annual)" xfId="7050"/>
    <cellStyle name="Input 32 4 3" xfId="4791"/>
    <cellStyle name="Input 32 4 3 2" xfId="13051"/>
    <cellStyle name="Input 32 4 3 2 2" xfId="25057"/>
    <cellStyle name="Input 32 4 3 2 2 2" xfId="46243"/>
    <cellStyle name="Input 32 4 3 2 3" xfId="35639"/>
    <cellStyle name="Input 32 4 3 3" xfId="19944"/>
    <cellStyle name="Input 32 4 3 3 2" xfId="41131"/>
    <cellStyle name="Input 32 4 3 4" xfId="30448"/>
    <cellStyle name="Input 32 4 3_Table 2A-1_EFT (Annual)" xfId="15297"/>
    <cellStyle name="Input 32 4 4" xfId="10395"/>
    <cellStyle name="Input 32 4 4 2" xfId="22511"/>
    <cellStyle name="Input 32 4 4 2 2" xfId="43697"/>
    <cellStyle name="Input 32 4 4 3" xfId="33093"/>
    <cellStyle name="Input 32 4 5" xfId="17398"/>
    <cellStyle name="Input 32 4 5 2" xfId="38585"/>
    <cellStyle name="Input 32 4 6" xfId="27705"/>
    <cellStyle name="Input 32 4_Table 2A-1_EFT (Annual)" xfId="7049"/>
    <cellStyle name="Input 32 5" xfId="785"/>
    <cellStyle name="Input 32 5 2" xfId="4346"/>
    <cellStyle name="Input 32 5 2 2" xfId="12626"/>
    <cellStyle name="Input 32 5 2 2 2" xfId="24643"/>
    <cellStyle name="Input 32 5 2 2 2 2" xfId="45829"/>
    <cellStyle name="Input 32 5 2 2 3" xfId="35225"/>
    <cellStyle name="Input 32 5 2 3" xfId="19530"/>
    <cellStyle name="Input 32 5 2 3 2" xfId="40717"/>
    <cellStyle name="Input 32 5 2 4" xfId="30003"/>
    <cellStyle name="Input 32 5 2_Table 2A-1_EFT (Annual)" xfId="15298"/>
    <cellStyle name="Input 32 5 3" xfId="9974"/>
    <cellStyle name="Input 32 5 3 2" xfId="22097"/>
    <cellStyle name="Input 32 5 3 2 2" xfId="43283"/>
    <cellStyle name="Input 32 5 3 3" xfId="32679"/>
    <cellStyle name="Input 32 5 4" xfId="16984"/>
    <cellStyle name="Input 32 5 4 2" xfId="38171"/>
    <cellStyle name="Input 32 5 5" xfId="27260"/>
    <cellStyle name="Input 32 5_Table 2A-1_EFT (Annual)" xfId="7051"/>
    <cellStyle name="Input 32 6" xfId="1969"/>
    <cellStyle name="Input 32 6 2" xfId="5530"/>
    <cellStyle name="Input 32 6 2 2" xfId="13745"/>
    <cellStyle name="Input 32 6 2 2 2" xfId="25733"/>
    <cellStyle name="Input 32 6 2 2 2 2" xfId="46919"/>
    <cellStyle name="Input 32 6 2 2 3" xfId="36315"/>
    <cellStyle name="Input 32 6 2 3" xfId="20620"/>
    <cellStyle name="Input 32 6 2 3 2" xfId="41807"/>
    <cellStyle name="Input 32 6 2 4" xfId="31187"/>
    <cellStyle name="Input 32 6 2_Table 2A-1_EFT (Annual)" xfId="15299"/>
    <cellStyle name="Input 32 6 3" xfId="11089"/>
    <cellStyle name="Input 32 6 3 2" xfId="23187"/>
    <cellStyle name="Input 32 6 3 2 2" xfId="44373"/>
    <cellStyle name="Input 32 6 3 3" xfId="33769"/>
    <cellStyle name="Input 32 6 4" xfId="18074"/>
    <cellStyle name="Input 32 6 4 2" xfId="39261"/>
    <cellStyle name="Input 32 6 5" xfId="28444"/>
    <cellStyle name="Input 32 6_Table 2A-1_EFT (Annual)" xfId="7052"/>
    <cellStyle name="Input 32 7" xfId="3771"/>
    <cellStyle name="Input 32 7 2" xfId="12139"/>
    <cellStyle name="Input 32 7 2 2" xfId="24169"/>
    <cellStyle name="Input 32 7 2 2 2" xfId="45355"/>
    <cellStyle name="Input 32 7 2 3" xfId="34751"/>
    <cellStyle name="Input 32 7 3" xfId="19056"/>
    <cellStyle name="Input 32 7 3 2" xfId="40243"/>
    <cellStyle name="Input 32 7 4" xfId="29480"/>
    <cellStyle name="Input 32 7_Table 2A-1_EFT (Annual)" xfId="15300"/>
    <cellStyle name="Input 32 8" xfId="9458"/>
    <cellStyle name="Input 32 8 2" xfId="21623"/>
    <cellStyle name="Input 32 8 2 2" xfId="42809"/>
    <cellStyle name="Input 32 8 3" xfId="32205"/>
    <cellStyle name="Input 32 9" xfId="16510"/>
    <cellStyle name="Input 32 9 2" xfId="37697"/>
    <cellStyle name="Input 32_Table 2A-1_EFT (Annual)" xfId="3063"/>
    <cellStyle name="Input 33" xfId="244"/>
    <cellStyle name="Input 33 10" xfId="26799"/>
    <cellStyle name="Input 33 2" xfId="631"/>
    <cellStyle name="Input 33 2 2" xfId="1608"/>
    <cellStyle name="Input 33 2 2 2" xfId="2878"/>
    <cellStyle name="Input 33 2 2 2 2" xfId="6439"/>
    <cellStyle name="Input 33 2 2 2 2 2" xfId="14633"/>
    <cellStyle name="Input 33 2 2 2 2 2 2" xfId="26605"/>
    <cellStyle name="Input 33 2 2 2 2 2 2 2" xfId="47791"/>
    <cellStyle name="Input 33 2 2 2 2 2 3" xfId="37187"/>
    <cellStyle name="Input 33 2 2 2 2 3" xfId="21492"/>
    <cellStyle name="Input 33 2 2 2 2 3 2" xfId="42679"/>
    <cellStyle name="Input 33 2 2 2 2 4" xfId="32095"/>
    <cellStyle name="Input 33 2 2 2 2_Table 2A-1_EFT (Annual)" xfId="15301"/>
    <cellStyle name="Input 33 2 2 2 3" xfId="11975"/>
    <cellStyle name="Input 33 2 2 2 3 2" xfId="24059"/>
    <cellStyle name="Input 33 2 2 2 3 2 2" xfId="45245"/>
    <cellStyle name="Input 33 2 2 2 3 3" xfId="34641"/>
    <cellStyle name="Input 33 2 2 2 4" xfId="18946"/>
    <cellStyle name="Input 33 2 2 2 4 2" xfId="40133"/>
    <cellStyle name="Input 33 2 2 2 5" xfId="29352"/>
    <cellStyle name="Input 33 2 2 2_Table 2A-1_EFT (Annual)" xfId="7054"/>
    <cellStyle name="Input 33 2 2 3" xfId="5169"/>
    <cellStyle name="Input 33 2 2 3 2" xfId="13429"/>
    <cellStyle name="Input 33 2 2 3 2 2" xfId="25435"/>
    <cellStyle name="Input 33 2 2 3 2 2 2" xfId="46621"/>
    <cellStyle name="Input 33 2 2 3 2 3" xfId="36017"/>
    <cellStyle name="Input 33 2 2 3 3" xfId="20322"/>
    <cellStyle name="Input 33 2 2 3 3 2" xfId="41509"/>
    <cellStyle name="Input 33 2 2 3 4" xfId="30826"/>
    <cellStyle name="Input 33 2 2 3_Table 2A-1_EFT (Annual)" xfId="15302"/>
    <cellStyle name="Input 33 2 2 4" xfId="10773"/>
    <cellStyle name="Input 33 2 2 4 2" xfId="22889"/>
    <cellStyle name="Input 33 2 2 4 2 2" xfId="44075"/>
    <cellStyle name="Input 33 2 2 4 3" xfId="33471"/>
    <cellStyle name="Input 33 2 2 5" xfId="17776"/>
    <cellStyle name="Input 33 2 2 5 2" xfId="38963"/>
    <cellStyle name="Input 33 2 2 6" xfId="28083"/>
    <cellStyle name="Input 33 2 2_Table 2A-1_EFT (Annual)" xfId="7053"/>
    <cellStyle name="Input 33 2 3" xfId="1121"/>
    <cellStyle name="Input 33 2 3 2" xfId="4682"/>
    <cellStyle name="Input 33 2 3 2 2" xfId="12942"/>
    <cellStyle name="Input 33 2 3 2 2 2" xfId="24948"/>
    <cellStyle name="Input 33 2 3 2 2 2 2" xfId="46134"/>
    <cellStyle name="Input 33 2 3 2 2 3" xfId="35530"/>
    <cellStyle name="Input 33 2 3 2 3" xfId="19835"/>
    <cellStyle name="Input 33 2 3 2 3 2" xfId="41022"/>
    <cellStyle name="Input 33 2 3 2 4" xfId="30339"/>
    <cellStyle name="Input 33 2 3 2_Table 2A-1_EFT (Annual)" xfId="15303"/>
    <cellStyle name="Input 33 2 3 3" xfId="10286"/>
    <cellStyle name="Input 33 2 3 3 2" xfId="22402"/>
    <cellStyle name="Input 33 2 3 3 2 2" xfId="43588"/>
    <cellStyle name="Input 33 2 3 3 3" xfId="32984"/>
    <cellStyle name="Input 33 2 3 4" xfId="17289"/>
    <cellStyle name="Input 33 2 3 4 2" xfId="38476"/>
    <cellStyle name="Input 33 2 3 5" xfId="27596"/>
    <cellStyle name="Input 33 2 3_Table 2A-1_EFT (Annual)" xfId="7055"/>
    <cellStyle name="Input 33 2 4" xfId="2347"/>
    <cellStyle name="Input 33 2 4 2" xfId="5908"/>
    <cellStyle name="Input 33 2 4 2 2" xfId="14123"/>
    <cellStyle name="Input 33 2 4 2 2 2" xfId="26111"/>
    <cellStyle name="Input 33 2 4 2 2 2 2" xfId="47297"/>
    <cellStyle name="Input 33 2 4 2 2 3" xfId="36693"/>
    <cellStyle name="Input 33 2 4 2 3" xfId="20998"/>
    <cellStyle name="Input 33 2 4 2 3 2" xfId="42185"/>
    <cellStyle name="Input 33 2 4 2 4" xfId="31565"/>
    <cellStyle name="Input 33 2 4 2_Table 2A-1_EFT (Annual)" xfId="15304"/>
    <cellStyle name="Input 33 2 4 3" xfId="11467"/>
    <cellStyle name="Input 33 2 4 3 2" xfId="23565"/>
    <cellStyle name="Input 33 2 4 3 2 2" xfId="44751"/>
    <cellStyle name="Input 33 2 4 3 3" xfId="34147"/>
    <cellStyle name="Input 33 2 4 4" xfId="18452"/>
    <cellStyle name="Input 33 2 4 4 2" xfId="39639"/>
    <cellStyle name="Input 33 2 4 5" xfId="28822"/>
    <cellStyle name="Input 33 2 4_Table 2A-1_EFT (Annual)" xfId="7056"/>
    <cellStyle name="Input 33 2 5" xfId="4201"/>
    <cellStyle name="Input 33 2 5 2" xfId="12525"/>
    <cellStyle name="Input 33 2 5 2 2" xfId="24547"/>
    <cellStyle name="Input 33 2 5 2 2 2" xfId="45733"/>
    <cellStyle name="Input 33 2 5 2 3" xfId="35129"/>
    <cellStyle name="Input 33 2 5 3" xfId="19434"/>
    <cellStyle name="Input 33 2 5 3 2" xfId="40621"/>
    <cellStyle name="Input 33 2 5 4" xfId="29889"/>
    <cellStyle name="Input 33 2 5_Table 2A-1_EFT (Annual)" xfId="15305"/>
    <cellStyle name="Input 33 2 6" xfId="9864"/>
    <cellStyle name="Input 33 2 6 2" xfId="22001"/>
    <cellStyle name="Input 33 2 6 2 2" xfId="43187"/>
    <cellStyle name="Input 33 2 6 3" xfId="32583"/>
    <cellStyle name="Input 33 2 7" xfId="16888"/>
    <cellStyle name="Input 33 2 7 2" xfId="38075"/>
    <cellStyle name="Input 33 2 8" xfId="27146"/>
    <cellStyle name="Input 33 2_Table 2A-1_EFT (Annual)" xfId="3067"/>
    <cellStyle name="Input 33 3" xfId="470"/>
    <cellStyle name="Input 33 3 2" xfId="1447"/>
    <cellStyle name="Input 33 3 2 2" xfId="2717"/>
    <cellStyle name="Input 33 3 2 2 2" xfId="6278"/>
    <cellStyle name="Input 33 3 2 2 2 2" xfId="14472"/>
    <cellStyle name="Input 33 3 2 2 2 2 2" xfId="26444"/>
    <cellStyle name="Input 33 3 2 2 2 2 2 2" xfId="47630"/>
    <cellStyle name="Input 33 3 2 2 2 2 3" xfId="37026"/>
    <cellStyle name="Input 33 3 2 2 2 3" xfId="21331"/>
    <cellStyle name="Input 33 3 2 2 2 3 2" xfId="42518"/>
    <cellStyle name="Input 33 3 2 2 2 4" xfId="31934"/>
    <cellStyle name="Input 33 3 2 2 2_Table 2A-1_EFT (Annual)" xfId="15306"/>
    <cellStyle name="Input 33 3 2 2 3" xfId="11814"/>
    <cellStyle name="Input 33 3 2 2 3 2" xfId="23898"/>
    <cellStyle name="Input 33 3 2 2 3 2 2" xfId="45084"/>
    <cellStyle name="Input 33 3 2 2 3 3" xfId="34480"/>
    <cellStyle name="Input 33 3 2 2 4" xfId="18785"/>
    <cellStyle name="Input 33 3 2 2 4 2" xfId="39972"/>
    <cellStyle name="Input 33 3 2 2 5" xfId="29191"/>
    <cellStyle name="Input 33 3 2 2_Table 2A-1_EFT (Annual)" xfId="7058"/>
    <cellStyle name="Input 33 3 2 3" xfId="5008"/>
    <cellStyle name="Input 33 3 2 3 2" xfId="13268"/>
    <cellStyle name="Input 33 3 2 3 2 2" xfId="25274"/>
    <cellStyle name="Input 33 3 2 3 2 2 2" xfId="46460"/>
    <cellStyle name="Input 33 3 2 3 2 3" xfId="35856"/>
    <cellStyle name="Input 33 3 2 3 3" xfId="20161"/>
    <cellStyle name="Input 33 3 2 3 3 2" xfId="41348"/>
    <cellStyle name="Input 33 3 2 3 4" xfId="30665"/>
    <cellStyle name="Input 33 3 2 3_Table 2A-1_EFT (Annual)" xfId="15307"/>
    <cellStyle name="Input 33 3 2 4" xfId="10612"/>
    <cellStyle name="Input 33 3 2 4 2" xfId="22728"/>
    <cellStyle name="Input 33 3 2 4 2 2" xfId="43914"/>
    <cellStyle name="Input 33 3 2 4 3" xfId="33310"/>
    <cellStyle name="Input 33 3 2 5" xfId="17615"/>
    <cellStyle name="Input 33 3 2 5 2" xfId="38802"/>
    <cellStyle name="Input 33 3 2 6" xfId="27922"/>
    <cellStyle name="Input 33 3 2_Table 2A-1_EFT (Annual)" xfId="7057"/>
    <cellStyle name="Input 33 3 3" xfId="991"/>
    <cellStyle name="Input 33 3 3 2" xfId="4552"/>
    <cellStyle name="Input 33 3 3 2 2" xfId="12812"/>
    <cellStyle name="Input 33 3 3 2 2 2" xfId="24818"/>
    <cellStyle name="Input 33 3 3 2 2 2 2" xfId="46004"/>
    <cellStyle name="Input 33 3 3 2 2 3" xfId="35400"/>
    <cellStyle name="Input 33 3 3 2 3" xfId="19705"/>
    <cellStyle name="Input 33 3 3 2 3 2" xfId="40892"/>
    <cellStyle name="Input 33 3 3 2 4" xfId="30209"/>
    <cellStyle name="Input 33 3 3 2_Table 2A-1_EFT (Annual)" xfId="15308"/>
    <cellStyle name="Input 33 3 3 3" xfId="10156"/>
    <cellStyle name="Input 33 3 3 3 2" xfId="22272"/>
    <cellStyle name="Input 33 3 3 3 2 2" xfId="43458"/>
    <cellStyle name="Input 33 3 3 3 3" xfId="32854"/>
    <cellStyle name="Input 33 3 3 4" xfId="17159"/>
    <cellStyle name="Input 33 3 3 4 2" xfId="38346"/>
    <cellStyle name="Input 33 3 3 5" xfId="27466"/>
    <cellStyle name="Input 33 3 3_Table 2A-1_EFT (Annual)" xfId="7059"/>
    <cellStyle name="Input 33 3 4" xfId="2186"/>
    <cellStyle name="Input 33 3 4 2" xfId="5747"/>
    <cellStyle name="Input 33 3 4 2 2" xfId="13962"/>
    <cellStyle name="Input 33 3 4 2 2 2" xfId="25950"/>
    <cellStyle name="Input 33 3 4 2 2 2 2" xfId="47136"/>
    <cellStyle name="Input 33 3 4 2 2 3" xfId="36532"/>
    <cellStyle name="Input 33 3 4 2 3" xfId="20837"/>
    <cellStyle name="Input 33 3 4 2 3 2" xfId="42024"/>
    <cellStyle name="Input 33 3 4 2 4" xfId="31404"/>
    <cellStyle name="Input 33 3 4 2_Table 2A-1_EFT (Annual)" xfId="15309"/>
    <cellStyle name="Input 33 3 4 3" xfId="11306"/>
    <cellStyle name="Input 33 3 4 3 2" xfId="23404"/>
    <cellStyle name="Input 33 3 4 3 2 2" xfId="44590"/>
    <cellStyle name="Input 33 3 4 3 3" xfId="33986"/>
    <cellStyle name="Input 33 3 4 4" xfId="18291"/>
    <cellStyle name="Input 33 3 4 4 2" xfId="39478"/>
    <cellStyle name="Input 33 3 4 5" xfId="28661"/>
    <cellStyle name="Input 33 3 4_Table 2A-1_EFT (Annual)" xfId="7060"/>
    <cellStyle name="Input 33 3 5" xfId="4040"/>
    <cellStyle name="Input 33 3 5 2" xfId="12364"/>
    <cellStyle name="Input 33 3 5 2 2" xfId="24386"/>
    <cellStyle name="Input 33 3 5 2 2 2" xfId="45572"/>
    <cellStyle name="Input 33 3 5 2 3" xfId="34968"/>
    <cellStyle name="Input 33 3 5 3" xfId="19273"/>
    <cellStyle name="Input 33 3 5 3 2" xfId="40460"/>
    <cellStyle name="Input 33 3 5 4" xfId="29728"/>
    <cellStyle name="Input 33 3 5_Table 2A-1_EFT (Annual)" xfId="15310"/>
    <cellStyle name="Input 33 3 6" xfId="9703"/>
    <cellStyle name="Input 33 3 6 2" xfId="21840"/>
    <cellStyle name="Input 33 3 6 2 2" xfId="43026"/>
    <cellStyle name="Input 33 3 6 3" xfId="32422"/>
    <cellStyle name="Input 33 3 7" xfId="16727"/>
    <cellStyle name="Input 33 3 7 2" xfId="37914"/>
    <cellStyle name="Input 33 3 8" xfId="26985"/>
    <cellStyle name="Input 33 3_Table 2A-1_EFT (Annual)" xfId="3068"/>
    <cellStyle name="Input 33 4" xfId="1286"/>
    <cellStyle name="Input 33 4 2" xfId="2556"/>
    <cellStyle name="Input 33 4 2 2" xfId="6117"/>
    <cellStyle name="Input 33 4 2 2 2" xfId="14311"/>
    <cellStyle name="Input 33 4 2 2 2 2" xfId="26283"/>
    <cellStyle name="Input 33 4 2 2 2 2 2" xfId="47469"/>
    <cellStyle name="Input 33 4 2 2 2 3" xfId="36865"/>
    <cellStyle name="Input 33 4 2 2 3" xfId="21170"/>
    <cellStyle name="Input 33 4 2 2 3 2" xfId="42357"/>
    <cellStyle name="Input 33 4 2 2 4" xfId="31773"/>
    <cellStyle name="Input 33 4 2 2_Table 2A-1_EFT (Annual)" xfId="15311"/>
    <cellStyle name="Input 33 4 2 3" xfId="11653"/>
    <cellStyle name="Input 33 4 2 3 2" xfId="23737"/>
    <cellStyle name="Input 33 4 2 3 2 2" xfId="44923"/>
    <cellStyle name="Input 33 4 2 3 3" xfId="34319"/>
    <cellStyle name="Input 33 4 2 4" xfId="18624"/>
    <cellStyle name="Input 33 4 2 4 2" xfId="39811"/>
    <cellStyle name="Input 33 4 2 5" xfId="29030"/>
    <cellStyle name="Input 33 4 2_Table 2A-1_EFT (Annual)" xfId="7062"/>
    <cellStyle name="Input 33 4 3" xfId="4847"/>
    <cellStyle name="Input 33 4 3 2" xfId="13107"/>
    <cellStyle name="Input 33 4 3 2 2" xfId="25113"/>
    <cellStyle name="Input 33 4 3 2 2 2" xfId="46299"/>
    <cellStyle name="Input 33 4 3 2 3" xfId="35695"/>
    <cellStyle name="Input 33 4 3 3" xfId="20000"/>
    <cellStyle name="Input 33 4 3 3 2" xfId="41187"/>
    <cellStyle name="Input 33 4 3 4" xfId="30504"/>
    <cellStyle name="Input 33 4 3_Table 2A-1_EFT (Annual)" xfId="15312"/>
    <cellStyle name="Input 33 4 4" xfId="10451"/>
    <cellStyle name="Input 33 4 4 2" xfId="22567"/>
    <cellStyle name="Input 33 4 4 2 2" xfId="43753"/>
    <cellStyle name="Input 33 4 4 3" xfId="33149"/>
    <cellStyle name="Input 33 4 5" xfId="17454"/>
    <cellStyle name="Input 33 4 5 2" xfId="38641"/>
    <cellStyle name="Input 33 4 6" xfId="27761"/>
    <cellStyle name="Input 33 4_Table 2A-1_EFT (Annual)" xfId="7061"/>
    <cellStyle name="Input 33 5" xfId="836"/>
    <cellStyle name="Input 33 5 2" xfId="4397"/>
    <cellStyle name="Input 33 5 2 2" xfId="12671"/>
    <cellStyle name="Input 33 5 2 2 2" xfId="24688"/>
    <cellStyle name="Input 33 5 2 2 2 2" xfId="45874"/>
    <cellStyle name="Input 33 5 2 2 3" xfId="35270"/>
    <cellStyle name="Input 33 5 2 3" xfId="19575"/>
    <cellStyle name="Input 33 5 2 3 2" xfId="40762"/>
    <cellStyle name="Input 33 5 2 4" xfId="30054"/>
    <cellStyle name="Input 33 5 2_Table 2A-1_EFT (Annual)" xfId="15313"/>
    <cellStyle name="Input 33 5 3" xfId="10020"/>
    <cellStyle name="Input 33 5 3 2" xfId="22142"/>
    <cellStyle name="Input 33 5 3 2 2" xfId="43328"/>
    <cellStyle name="Input 33 5 3 3" xfId="32724"/>
    <cellStyle name="Input 33 5 4" xfId="17029"/>
    <cellStyle name="Input 33 5 4 2" xfId="38216"/>
    <cellStyle name="Input 33 5 5" xfId="27311"/>
    <cellStyle name="Input 33 5_Table 2A-1_EFT (Annual)" xfId="7063"/>
    <cellStyle name="Input 33 6" xfId="2025"/>
    <cellStyle name="Input 33 6 2" xfId="5586"/>
    <cellStyle name="Input 33 6 2 2" xfId="13801"/>
    <cellStyle name="Input 33 6 2 2 2" xfId="25789"/>
    <cellStyle name="Input 33 6 2 2 2 2" xfId="46975"/>
    <cellStyle name="Input 33 6 2 2 3" xfId="36371"/>
    <cellStyle name="Input 33 6 2 3" xfId="20676"/>
    <cellStyle name="Input 33 6 2 3 2" xfId="41863"/>
    <cellStyle name="Input 33 6 2 4" xfId="31243"/>
    <cellStyle name="Input 33 6 2_Table 2A-1_EFT (Annual)" xfId="15314"/>
    <cellStyle name="Input 33 6 3" xfId="11145"/>
    <cellStyle name="Input 33 6 3 2" xfId="23243"/>
    <cellStyle name="Input 33 6 3 2 2" xfId="44429"/>
    <cellStyle name="Input 33 6 3 3" xfId="33825"/>
    <cellStyle name="Input 33 6 4" xfId="18130"/>
    <cellStyle name="Input 33 6 4 2" xfId="39317"/>
    <cellStyle name="Input 33 6 5" xfId="28500"/>
    <cellStyle name="Input 33 6_Table 2A-1_EFT (Annual)" xfId="7064"/>
    <cellStyle name="Input 33 7" xfId="3833"/>
    <cellStyle name="Input 33 7 2" xfId="12196"/>
    <cellStyle name="Input 33 7 2 2" xfId="24225"/>
    <cellStyle name="Input 33 7 2 2 2" xfId="45411"/>
    <cellStyle name="Input 33 7 2 3" xfId="34807"/>
    <cellStyle name="Input 33 7 3" xfId="19112"/>
    <cellStyle name="Input 33 7 3 2" xfId="40299"/>
    <cellStyle name="Input 33 7 4" xfId="29542"/>
    <cellStyle name="Input 33 7_Table 2A-1_EFT (Annual)" xfId="15315"/>
    <cellStyle name="Input 33 8" xfId="9515"/>
    <cellStyle name="Input 33 8 2" xfId="21679"/>
    <cellStyle name="Input 33 8 2 2" xfId="42865"/>
    <cellStyle name="Input 33 8 3" xfId="32261"/>
    <cellStyle name="Input 33 9" xfId="16566"/>
    <cellStyle name="Input 33 9 2" xfId="37753"/>
    <cellStyle name="Input 33_Table 2A-1_EFT (Annual)" xfId="3066"/>
    <cellStyle name="Input 34" xfId="193"/>
    <cellStyle name="Input 34 2" xfId="586"/>
    <cellStyle name="Input 34 2 2" xfId="1563"/>
    <cellStyle name="Input 34 2 2 2" xfId="2833"/>
    <cellStyle name="Input 34 2 2 2 2" xfId="6394"/>
    <cellStyle name="Input 34 2 2 2 2 2" xfId="14588"/>
    <cellStyle name="Input 34 2 2 2 2 2 2" xfId="26560"/>
    <cellStyle name="Input 34 2 2 2 2 2 2 2" xfId="47746"/>
    <cellStyle name="Input 34 2 2 2 2 2 3" xfId="37142"/>
    <cellStyle name="Input 34 2 2 2 2 3" xfId="21447"/>
    <cellStyle name="Input 34 2 2 2 2 3 2" xfId="42634"/>
    <cellStyle name="Input 34 2 2 2 2 4" xfId="32050"/>
    <cellStyle name="Input 34 2 2 2 2_Table 2A-1_EFT (Annual)" xfId="15316"/>
    <cellStyle name="Input 34 2 2 2 3" xfId="11930"/>
    <cellStyle name="Input 34 2 2 2 3 2" xfId="24014"/>
    <cellStyle name="Input 34 2 2 2 3 2 2" xfId="45200"/>
    <cellStyle name="Input 34 2 2 2 3 3" xfId="34596"/>
    <cellStyle name="Input 34 2 2 2 4" xfId="18901"/>
    <cellStyle name="Input 34 2 2 2 4 2" xfId="40088"/>
    <cellStyle name="Input 34 2 2 2 5" xfId="29307"/>
    <cellStyle name="Input 34 2 2 2_Table 2A-1_EFT (Annual)" xfId="7066"/>
    <cellStyle name="Input 34 2 2 3" xfId="5124"/>
    <cellStyle name="Input 34 2 2 3 2" xfId="13384"/>
    <cellStyle name="Input 34 2 2 3 2 2" xfId="25390"/>
    <cellStyle name="Input 34 2 2 3 2 2 2" xfId="46576"/>
    <cellStyle name="Input 34 2 2 3 2 3" xfId="35972"/>
    <cellStyle name="Input 34 2 2 3 3" xfId="20277"/>
    <cellStyle name="Input 34 2 2 3 3 2" xfId="41464"/>
    <cellStyle name="Input 34 2 2 3 4" xfId="30781"/>
    <cellStyle name="Input 34 2 2 3_Table 2A-1_EFT (Annual)" xfId="15317"/>
    <cellStyle name="Input 34 2 2 4" xfId="10728"/>
    <cellStyle name="Input 34 2 2 4 2" xfId="22844"/>
    <cellStyle name="Input 34 2 2 4 2 2" xfId="44030"/>
    <cellStyle name="Input 34 2 2 4 3" xfId="33426"/>
    <cellStyle name="Input 34 2 2 5" xfId="17731"/>
    <cellStyle name="Input 34 2 2 5 2" xfId="38918"/>
    <cellStyle name="Input 34 2 2 6" xfId="28038"/>
    <cellStyle name="Input 34 2 2_Table 2A-1_EFT (Annual)" xfId="7065"/>
    <cellStyle name="Input 34 2 3" xfId="1085"/>
    <cellStyle name="Input 34 2 3 2" xfId="4646"/>
    <cellStyle name="Input 34 2 3 2 2" xfId="12906"/>
    <cellStyle name="Input 34 2 3 2 2 2" xfId="24912"/>
    <cellStyle name="Input 34 2 3 2 2 2 2" xfId="46098"/>
    <cellStyle name="Input 34 2 3 2 2 3" xfId="35494"/>
    <cellStyle name="Input 34 2 3 2 3" xfId="19799"/>
    <cellStyle name="Input 34 2 3 2 3 2" xfId="40986"/>
    <cellStyle name="Input 34 2 3 2 4" xfId="30303"/>
    <cellStyle name="Input 34 2 3 2_Table 2A-1_EFT (Annual)" xfId="15318"/>
    <cellStyle name="Input 34 2 3 3" xfId="10250"/>
    <cellStyle name="Input 34 2 3 3 2" xfId="22366"/>
    <cellStyle name="Input 34 2 3 3 2 2" xfId="43552"/>
    <cellStyle name="Input 34 2 3 3 3" xfId="32948"/>
    <cellStyle name="Input 34 2 3 4" xfId="17253"/>
    <cellStyle name="Input 34 2 3 4 2" xfId="38440"/>
    <cellStyle name="Input 34 2 3 5" xfId="27560"/>
    <cellStyle name="Input 34 2 3_Table 2A-1_EFT (Annual)" xfId="7067"/>
    <cellStyle name="Input 34 2 4" xfId="2302"/>
    <cellStyle name="Input 34 2 4 2" xfId="5863"/>
    <cellStyle name="Input 34 2 4 2 2" xfId="14078"/>
    <cellStyle name="Input 34 2 4 2 2 2" xfId="26066"/>
    <cellStyle name="Input 34 2 4 2 2 2 2" xfId="47252"/>
    <cellStyle name="Input 34 2 4 2 2 3" xfId="36648"/>
    <cellStyle name="Input 34 2 4 2 3" xfId="20953"/>
    <cellStyle name="Input 34 2 4 2 3 2" xfId="42140"/>
    <cellStyle name="Input 34 2 4 2 4" xfId="31520"/>
    <cellStyle name="Input 34 2 4 2_Table 2A-1_EFT (Annual)" xfId="15319"/>
    <cellStyle name="Input 34 2 4 3" xfId="11422"/>
    <cellStyle name="Input 34 2 4 3 2" xfId="23520"/>
    <cellStyle name="Input 34 2 4 3 2 2" xfId="44706"/>
    <cellStyle name="Input 34 2 4 3 3" xfId="34102"/>
    <cellStyle name="Input 34 2 4 4" xfId="18407"/>
    <cellStyle name="Input 34 2 4 4 2" xfId="39594"/>
    <cellStyle name="Input 34 2 4 5" xfId="28777"/>
    <cellStyle name="Input 34 2 4_Table 2A-1_EFT (Annual)" xfId="7068"/>
    <cellStyle name="Input 34 2 5" xfId="4156"/>
    <cellStyle name="Input 34 2 5 2" xfId="12480"/>
    <cellStyle name="Input 34 2 5 2 2" xfId="24502"/>
    <cellStyle name="Input 34 2 5 2 2 2" xfId="45688"/>
    <cellStyle name="Input 34 2 5 2 3" xfId="35084"/>
    <cellStyle name="Input 34 2 5 3" xfId="19389"/>
    <cellStyle name="Input 34 2 5 3 2" xfId="40576"/>
    <cellStyle name="Input 34 2 5 4" xfId="29844"/>
    <cellStyle name="Input 34 2 5_Table 2A-1_EFT (Annual)" xfId="15320"/>
    <cellStyle name="Input 34 2 6" xfId="9819"/>
    <cellStyle name="Input 34 2 6 2" xfId="21956"/>
    <cellStyle name="Input 34 2 6 2 2" xfId="43142"/>
    <cellStyle name="Input 34 2 6 3" xfId="32538"/>
    <cellStyle name="Input 34 2 7" xfId="16843"/>
    <cellStyle name="Input 34 2 7 2" xfId="38030"/>
    <cellStyle name="Input 34 2 8" xfId="27101"/>
    <cellStyle name="Input 34 2_Table 2A-1_EFT (Annual)" xfId="3070"/>
    <cellStyle name="Input 34 3" xfId="1241"/>
    <cellStyle name="Input 34 3 2" xfId="2511"/>
    <cellStyle name="Input 34 3 2 2" xfId="6072"/>
    <cellStyle name="Input 34 3 2 2 2" xfId="14266"/>
    <cellStyle name="Input 34 3 2 2 2 2" xfId="26238"/>
    <cellStyle name="Input 34 3 2 2 2 2 2" xfId="47424"/>
    <cellStyle name="Input 34 3 2 2 2 3" xfId="36820"/>
    <cellStyle name="Input 34 3 2 2 3" xfId="21125"/>
    <cellStyle name="Input 34 3 2 2 3 2" xfId="42312"/>
    <cellStyle name="Input 34 3 2 2 4" xfId="31728"/>
    <cellStyle name="Input 34 3 2 2_Table 2A-1_EFT (Annual)" xfId="15321"/>
    <cellStyle name="Input 34 3 2 3" xfId="11608"/>
    <cellStyle name="Input 34 3 2 3 2" xfId="23692"/>
    <cellStyle name="Input 34 3 2 3 2 2" xfId="44878"/>
    <cellStyle name="Input 34 3 2 3 3" xfId="34274"/>
    <cellStyle name="Input 34 3 2 4" xfId="18579"/>
    <cellStyle name="Input 34 3 2 4 2" xfId="39766"/>
    <cellStyle name="Input 34 3 2 5" xfId="28985"/>
    <cellStyle name="Input 34 3 2_Table 2A-1_EFT (Annual)" xfId="7070"/>
    <cellStyle name="Input 34 3 3" xfId="4802"/>
    <cellStyle name="Input 34 3 3 2" xfId="13062"/>
    <cellStyle name="Input 34 3 3 2 2" xfId="25068"/>
    <cellStyle name="Input 34 3 3 2 2 2" xfId="46254"/>
    <cellStyle name="Input 34 3 3 2 3" xfId="35650"/>
    <cellStyle name="Input 34 3 3 3" xfId="19955"/>
    <cellStyle name="Input 34 3 3 3 2" xfId="41142"/>
    <cellStyle name="Input 34 3 3 4" xfId="30459"/>
    <cellStyle name="Input 34 3 3_Table 2A-1_EFT (Annual)" xfId="15322"/>
    <cellStyle name="Input 34 3 4" xfId="10406"/>
    <cellStyle name="Input 34 3 4 2" xfId="22522"/>
    <cellStyle name="Input 34 3 4 2 2" xfId="43708"/>
    <cellStyle name="Input 34 3 4 3" xfId="33104"/>
    <cellStyle name="Input 34 3 5" xfId="17409"/>
    <cellStyle name="Input 34 3 5 2" xfId="38596"/>
    <cellStyle name="Input 34 3 6" xfId="27716"/>
    <cellStyle name="Input 34 3_Table 2A-1_EFT (Annual)" xfId="7069"/>
    <cellStyle name="Input 34 4" xfId="794"/>
    <cellStyle name="Input 34 4 2" xfId="4355"/>
    <cellStyle name="Input 34 4 2 2" xfId="12635"/>
    <cellStyle name="Input 34 4 2 2 2" xfId="24652"/>
    <cellStyle name="Input 34 4 2 2 2 2" xfId="45838"/>
    <cellStyle name="Input 34 4 2 2 3" xfId="35234"/>
    <cellStyle name="Input 34 4 2 3" xfId="19539"/>
    <cellStyle name="Input 34 4 2 3 2" xfId="40726"/>
    <cellStyle name="Input 34 4 2 4" xfId="30012"/>
    <cellStyle name="Input 34 4 2_Table 2A-1_EFT (Annual)" xfId="15323"/>
    <cellStyle name="Input 34 4 3" xfId="9983"/>
    <cellStyle name="Input 34 4 3 2" xfId="22106"/>
    <cellStyle name="Input 34 4 3 2 2" xfId="43292"/>
    <cellStyle name="Input 34 4 3 3" xfId="32688"/>
    <cellStyle name="Input 34 4 4" xfId="16993"/>
    <cellStyle name="Input 34 4 4 2" xfId="38180"/>
    <cellStyle name="Input 34 4 5" xfId="27269"/>
    <cellStyle name="Input 34 4_Table 2A-1_EFT (Annual)" xfId="7071"/>
    <cellStyle name="Input 34 5" xfId="1980"/>
    <cellStyle name="Input 34 5 2" xfId="5541"/>
    <cellStyle name="Input 34 5 2 2" xfId="13756"/>
    <cellStyle name="Input 34 5 2 2 2" xfId="25744"/>
    <cellStyle name="Input 34 5 2 2 2 2" xfId="46930"/>
    <cellStyle name="Input 34 5 2 2 3" xfId="36326"/>
    <cellStyle name="Input 34 5 2 3" xfId="20631"/>
    <cellStyle name="Input 34 5 2 3 2" xfId="41818"/>
    <cellStyle name="Input 34 5 2 4" xfId="31198"/>
    <cellStyle name="Input 34 5 2_Table 2A-1_EFT (Annual)" xfId="15324"/>
    <cellStyle name="Input 34 5 3" xfId="11100"/>
    <cellStyle name="Input 34 5 3 2" xfId="23198"/>
    <cellStyle name="Input 34 5 3 2 2" xfId="44384"/>
    <cellStyle name="Input 34 5 3 3" xfId="33780"/>
    <cellStyle name="Input 34 5 4" xfId="18085"/>
    <cellStyle name="Input 34 5 4 2" xfId="39272"/>
    <cellStyle name="Input 34 5 5" xfId="28455"/>
    <cellStyle name="Input 34 5_Table 2A-1_EFT (Annual)" xfId="7072"/>
    <cellStyle name="Input 34 6" xfId="3782"/>
    <cellStyle name="Input 34 6 2" xfId="12150"/>
    <cellStyle name="Input 34 6 2 2" xfId="24180"/>
    <cellStyle name="Input 34 6 2 2 2" xfId="45366"/>
    <cellStyle name="Input 34 6 2 3" xfId="34762"/>
    <cellStyle name="Input 34 6 3" xfId="19067"/>
    <cellStyle name="Input 34 6 3 2" xfId="40254"/>
    <cellStyle name="Input 34 6 4" xfId="29491"/>
    <cellStyle name="Input 34 6_Table 2A-1_EFT (Annual)" xfId="15325"/>
    <cellStyle name="Input 34 7" xfId="9469"/>
    <cellStyle name="Input 34 7 2" xfId="21634"/>
    <cellStyle name="Input 34 7 2 2" xfId="42820"/>
    <cellStyle name="Input 34 7 3" xfId="32216"/>
    <cellStyle name="Input 34 8" xfId="16521"/>
    <cellStyle name="Input 34 8 2" xfId="37708"/>
    <cellStyle name="Input 34 9" xfId="26748"/>
    <cellStyle name="Input 34_Table 2A-1_EFT (Annual)" xfId="3069"/>
    <cellStyle name="Input 35" xfId="289"/>
    <cellStyle name="Input 35 2" xfId="1295"/>
    <cellStyle name="Input 35 2 2" xfId="2565"/>
    <cellStyle name="Input 35 2 2 2" xfId="6126"/>
    <cellStyle name="Input 35 2 2 2 2" xfId="14320"/>
    <cellStyle name="Input 35 2 2 2 2 2" xfId="26292"/>
    <cellStyle name="Input 35 2 2 2 2 2 2" xfId="47478"/>
    <cellStyle name="Input 35 2 2 2 2 3" xfId="36874"/>
    <cellStyle name="Input 35 2 2 2 3" xfId="21179"/>
    <cellStyle name="Input 35 2 2 2 3 2" xfId="42366"/>
    <cellStyle name="Input 35 2 2 2 4" xfId="31782"/>
    <cellStyle name="Input 35 2 2 2_Table 2A-1_EFT (Annual)" xfId="15326"/>
    <cellStyle name="Input 35 2 2 3" xfId="11662"/>
    <cellStyle name="Input 35 2 2 3 2" xfId="23746"/>
    <cellStyle name="Input 35 2 2 3 2 2" xfId="44932"/>
    <cellStyle name="Input 35 2 2 3 3" xfId="34328"/>
    <cellStyle name="Input 35 2 2 4" xfId="18633"/>
    <cellStyle name="Input 35 2 2 4 2" xfId="39820"/>
    <cellStyle name="Input 35 2 2 5" xfId="29039"/>
    <cellStyle name="Input 35 2 2_Table 2A-1_EFT (Annual)" xfId="7074"/>
    <cellStyle name="Input 35 2 3" xfId="4856"/>
    <cellStyle name="Input 35 2 3 2" xfId="13116"/>
    <cellStyle name="Input 35 2 3 2 2" xfId="25122"/>
    <cellStyle name="Input 35 2 3 2 2 2" xfId="46308"/>
    <cellStyle name="Input 35 2 3 2 3" xfId="35704"/>
    <cellStyle name="Input 35 2 3 3" xfId="20009"/>
    <cellStyle name="Input 35 2 3 3 2" xfId="41196"/>
    <cellStyle name="Input 35 2 3 4" xfId="30513"/>
    <cellStyle name="Input 35 2 3_Table 2A-1_EFT (Annual)" xfId="15327"/>
    <cellStyle name="Input 35 2 4" xfId="10460"/>
    <cellStyle name="Input 35 2 4 2" xfId="22576"/>
    <cellStyle name="Input 35 2 4 2 2" xfId="43762"/>
    <cellStyle name="Input 35 2 4 3" xfId="33158"/>
    <cellStyle name="Input 35 2 5" xfId="17463"/>
    <cellStyle name="Input 35 2 5 2" xfId="38650"/>
    <cellStyle name="Input 35 2 6" xfId="27770"/>
    <cellStyle name="Input 35 2_Table 2A-1_EFT (Annual)" xfId="7073"/>
    <cellStyle name="Input 35 3" xfId="845"/>
    <cellStyle name="Input 35 3 2" xfId="4406"/>
    <cellStyle name="Input 35 3 2 2" xfId="12679"/>
    <cellStyle name="Input 35 3 2 2 2" xfId="24696"/>
    <cellStyle name="Input 35 3 2 2 2 2" xfId="45882"/>
    <cellStyle name="Input 35 3 2 2 3" xfId="35278"/>
    <cellStyle name="Input 35 3 2 3" xfId="19583"/>
    <cellStyle name="Input 35 3 2 3 2" xfId="40770"/>
    <cellStyle name="Input 35 3 2 4" xfId="30063"/>
    <cellStyle name="Input 35 3 2_Table 2A-1_EFT (Annual)" xfId="15328"/>
    <cellStyle name="Input 35 3 3" xfId="10028"/>
    <cellStyle name="Input 35 3 3 2" xfId="22150"/>
    <cellStyle name="Input 35 3 3 2 2" xfId="43336"/>
    <cellStyle name="Input 35 3 3 3" xfId="32732"/>
    <cellStyle name="Input 35 3 4" xfId="17037"/>
    <cellStyle name="Input 35 3 4 2" xfId="38224"/>
    <cellStyle name="Input 35 3 5" xfId="27320"/>
    <cellStyle name="Input 35 3_Table 2A-1_EFT (Annual)" xfId="7075"/>
    <cellStyle name="Input 35 4" xfId="2034"/>
    <cellStyle name="Input 35 4 2" xfId="5595"/>
    <cellStyle name="Input 35 4 2 2" xfId="13810"/>
    <cellStyle name="Input 35 4 2 2 2" xfId="25798"/>
    <cellStyle name="Input 35 4 2 2 2 2" xfId="46984"/>
    <cellStyle name="Input 35 4 2 2 3" xfId="36380"/>
    <cellStyle name="Input 35 4 2 3" xfId="20685"/>
    <cellStyle name="Input 35 4 2 3 2" xfId="41872"/>
    <cellStyle name="Input 35 4 2 4" xfId="31252"/>
    <cellStyle name="Input 35 4 2_Table 2A-1_EFT (Annual)" xfId="15329"/>
    <cellStyle name="Input 35 4 3" xfId="11154"/>
    <cellStyle name="Input 35 4 3 2" xfId="23252"/>
    <cellStyle name="Input 35 4 3 2 2" xfId="44438"/>
    <cellStyle name="Input 35 4 3 3" xfId="33834"/>
    <cellStyle name="Input 35 4 4" xfId="18139"/>
    <cellStyle name="Input 35 4 4 2" xfId="39326"/>
    <cellStyle name="Input 35 4 5" xfId="28509"/>
    <cellStyle name="Input 35 4_Table 2A-1_EFT (Annual)" xfId="7076"/>
    <cellStyle name="Input 35 5" xfId="3861"/>
    <cellStyle name="Input 35 5 2" xfId="12205"/>
    <cellStyle name="Input 35 5 2 2" xfId="24234"/>
    <cellStyle name="Input 35 5 2 2 2" xfId="45420"/>
    <cellStyle name="Input 35 5 2 3" xfId="34816"/>
    <cellStyle name="Input 35 5 3" xfId="19121"/>
    <cellStyle name="Input 35 5 3 2" xfId="40308"/>
    <cellStyle name="Input 35 5 4" xfId="29552"/>
    <cellStyle name="Input 35 5_Table 2A-1_EFT (Annual)" xfId="15330"/>
    <cellStyle name="Input 35 6" xfId="9539"/>
    <cellStyle name="Input 35 6 2" xfId="21688"/>
    <cellStyle name="Input 35 6 2 2" xfId="42874"/>
    <cellStyle name="Input 35 6 3" xfId="32270"/>
    <cellStyle name="Input 35 7" xfId="16575"/>
    <cellStyle name="Input 35 7 2" xfId="37762"/>
    <cellStyle name="Input 35 8" xfId="26809"/>
    <cellStyle name="Input 35_Table 2A-1_EFT (Annual)" xfId="3071"/>
    <cellStyle name="Input 36" xfId="642"/>
    <cellStyle name="Input 36 2" xfId="1619"/>
    <cellStyle name="Input 36 2 2" xfId="2889"/>
    <cellStyle name="Input 36 2 2 2" xfId="6450"/>
    <cellStyle name="Input 36 2 2 2 2" xfId="14644"/>
    <cellStyle name="Input 36 2 2 2 2 2" xfId="26616"/>
    <cellStyle name="Input 36 2 2 2 2 2 2" xfId="47802"/>
    <cellStyle name="Input 36 2 2 2 2 3" xfId="37198"/>
    <cellStyle name="Input 36 2 2 2 3" xfId="21503"/>
    <cellStyle name="Input 36 2 2 2 3 2" xfId="42690"/>
    <cellStyle name="Input 36 2 2 2 4" xfId="32106"/>
    <cellStyle name="Input 36 2 2 2_Table 2A-1_EFT (Annual)" xfId="15331"/>
    <cellStyle name="Input 36 2 2 3" xfId="11986"/>
    <cellStyle name="Input 36 2 2 3 2" xfId="24070"/>
    <cellStyle name="Input 36 2 2 3 2 2" xfId="45256"/>
    <cellStyle name="Input 36 2 2 3 3" xfId="34652"/>
    <cellStyle name="Input 36 2 2 4" xfId="18957"/>
    <cellStyle name="Input 36 2 2 4 2" xfId="40144"/>
    <cellStyle name="Input 36 2 2 5" xfId="29363"/>
    <cellStyle name="Input 36 2 2_Table 2A-1_EFT (Annual)" xfId="7078"/>
    <cellStyle name="Input 36 2 3" xfId="5180"/>
    <cellStyle name="Input 36 2 3 2" xfId="13440"/>
    <cellStyle name="Input 36 2 3 2 2" xfId="25446"/>
    <cellStyle name="Input 36 2 3 2 2 2" xfId="46632"/>
    <cellStyle name="Input 36 2 3 2 3" xfId="36028"/>
    <cellStyle name="Input 36 2 3 3" xfId="20333"/>
    <cellStyle name="Input 36 2 3 3 2" xfId="41520"/>
    <cellStyle name="Input 36 2 3 4" xfId="30837"/>
    <cellStyle name="Input 36 2 3_Table 2A-1_EFT (Annual)" xfId="15332"/>
    <cellStyle name="Input 36 2 4" xfId="10784"/>
    <cellStyle name="Input 36 2 4 2" xfId="22900"/>
    <cellStyle name="Input 36 2 4 2 2" xfId="44086"/>
    <cellStyle name="Input 36 2 4 3" xfId="33482"/>
    <cellStyle name="Input 36 2 5" xfId="17787"/>
    <cellStyle name="Input 36 2 5 2" xfId="38974"/>
    <cellStyle name="Input 36 2 6" xfId="28094"/>
    <cellStyle name="Input 36 2_Table 2A-1_EFT (Annual)" xfId="7077"/>
    <cellStyle name="Input 36 3" xfId="1131"/>
    <cellStyle name="Input 36 3 2" xfId="4692"/>
    <cellStyle name="Input 36 3 2 2" xfId="12952"/>
    <cellStyle name="Input 36 3 2 2 2" xfId="24958"/>
    <cellStyle name="Input 36 3 2 2 2 2" xfId="46144"/>
    <cellStyle name="Input 36 3 2 2 3" xfId="35540"/>
    <cellStyle name="Input 36 3 2 3" xfId="19845"/>
    <cellStyle name="Input 36 3 2 3 2" xfId="41032"/>
    <cellStyle name="Input 36 3 2 4" xfId="30349"/>
    <cellStyle name="Input 36 3 2_Table 2A-1_EFT (Annual)" xfId="15333"/>
    <cellStyle name="Input 36 3 3" xfId="10296"/>
    <cellStyle name="Input 36 3 3 2" xfId="22412"/>
    <cellStyle name="Input 36 3 3 2 2" xfId="43598"/>
    <cellStyle name="Input 36 3 3 3" xfId="32994"/>
    <cellStyle name="Input 36 3 4" xfId="17299"/>
    <cellStyle name="Input 36 3 4 2" xfId="38486"/>
    <cellStyle name="Input 36 3 5" xfId="27606"/>
    <cellStyle name="Input 36 3_Table 2A-1_EFT (Annual)" xfId="7079"/>
    <cellStyle name="Input 36 4" xfId="2358"/>
    <cellStyle name="Input 36 4 2" xfId="5919"/>
    <cellStyle name="Input 36 4 2 2" xfId="14134"/>
    <cellStyle name="Input 36 4 2 2 2" xfId="26122"/>
    <cellStyle name="Input 36 4 2 2 2 2" xfId="47308"/>
    <cellStyle name="Input 36 4 2 2 3" xfId="36704"/>
    <cellStyle name="Input 36 4 2 3" xfId="21009"/>
    <cellStyle name="Input 36 4 2 3 2" xfId="42196"/>
    <cellStyle name="Input 36 4 2 4" xfId="31576"/>
    <cellStyle name="Input 36 4 2_Table 2A-1_EFT (Annual)" xfId="15334"/>
    <cellStyle name="Input 36 4 3" xfId="11478"/>
    <cellStyle name="Input 36 4 3 2" xfId="23576"/>
    <cellStyle name="Input 36 4 3 2 2" xfId="44762"/>
    <cellStyle name="Input 36 4 3 3" xfId="34158"/>
    <cellStyle name="Input 36 4 4" xfId="18463"/>
    <cellStyle name="Input 36 4 4 2" xfId="39650"/>
    <cellStyle name="Input 36 4 5" xfId="28833"/>
    <cellStyle name="Input 36 4_Table 2A-1_EFT (Annual)" xfId="7080"/>
    <cellStyle name="Input 36 5" xfId="4212"/>
    <cellStyle name="Input 36 5 2" xfId="12536"/>
    <cellStyle name="Input 36 5 2 2" xfId="24558"/>
    <cellStyle name="Input 36 5 2 2 2" xfId="45744"/>
    <cellStyle name="Input 36 5 2 3" xfId="35140"/>
    <cellStyle name="Input 36 5 3" xfId="19445"/>
    <cellStyle name="Input 36 5 3 2" xfId="40632"/>
    <cellStyle name="Input 36 5 4" xfId="29900"/>
    <cellStyle name="Input 36 5_Table 2A-1_EFT (Annual)" xfId="15335"/>
    <cellStyle name="Input 36 6" xfId="9875"/>
    <cellStyle name="Input 36 6 2" xfId="22012"/>
    <cellStyle name="Input 36 6 2 2" xfId="43198"/>
    <cellStyle name="Input 36 6 3" xfId="32594"/>
    <cellStyle name="Input 36 7" xfId="16899"/>
    <cellStyle name="Input 36 7 2" xfId="38086"/>
    <cellStyle name="Input 36 8" xfId="27157"/>
    <cellStyle name="Input 36_Table 2A-1_EFT (Annual)" xfId="3072"/>
    <cellStyle name="Input 37" xfId="693"/>
    <cellStyle name="Input 37 2" xfId="2362"/>
    <cellStyle name="Input 37 2 2" xfId="5923"/>
    <cellStyle name="Input 37 2 2 2" xfId="14137"/>
    <cellStyle name="Input 37 2 2 2 2" xfId="26125"/>
    <cellStyle name="Input 37 2 2 2 2 2" xfId="47311"/>
    <cellStyle name="Input 37 2 2 2 3" xfId="36707"/>
    <cellStyle name="Input 37 2 2 3" xfId="21012"/>
    <cellStyle name="Input 37 2 2 3 2" xfId="42199"/>
    <cellStyle name="Input 37 2 2 4" xfId="31579"/>
    <cellStyle name="Input 37 2 2_Table 2A-1_EFT (Annual)" xfId="15336"/>
    <cellStyle name="Input 37 2 3" xfId="11482"/>
    <cellStyle name="Input 37 2 3 2" xfId="23579"/>
    <cellStyle name="Input 37 2 3 2 2" xfId="44765"/>
    <cellStyle name="Input 37 2 3 3" xfId="34161"/>
    <cellStyle name="Input 37 2 4" xfId="18466"/>
    <cellStyle name="Input 37 2 4 2" xfId="39653"/>
    <cellStyle name="Input 37 2 5" xfId="28836"/>
    <cellStyle name="Input 37 2_Table 2A-1_EFT (Annual)" xfId="7082"/>
    <cellStyle name="Input 37 3" xfId="4257"/>
    <cellStyle name="Input 37 3 2" xfId="12543"/>
    <cellStyle name="Input 37 3 2 2" xfId="24561"/>
    <cellStyle name="Input 37 3 2 2 2" xfId="45747"/>
    <cellStyle name="Input 37 3 2 3" xfId="35143"/>
    <cellStyle name="Input 37 3 3" xfId="19448"/>
    <cellStyle name="Input 37 3 3 2" xfId="40635"/>
    <cellStyle name="Input 37 3 4" xfId="29916"/>
    <cellStyle name="Input 37 3_Table 2A-1_EFT (Annual)" xfId="15337"/>
    <cellStyle name="Input 37 4" xfId="9889"/>
    <cellStyle name="Input 37 4 2" xfId="22015"/>
    <cellStyle name="Input 37 4 2 2" xfId="43201"/>
    <cellStyle name="Input 37 4 3" xfId="32597"/>
    <cellStyle name="Input 37 5" xfId="16902"/>
    <cellStyle name="Input 37 5 2" xfId="38089"/>
    <cellStyle name="Input 37 6" xfId="27173"/>
    <cellStyle name="Input 37_Table 2A-1_EFT (Annual)" xfId="7081"/>
    <cellStyle name="Input 38" xfId="16007"/>
    <cellStyle name="Input 38 2" xfId="37202"/>
    <cellStyle name="Input 39" xfId="47806"/>
    <cellStyle name="Input 4" xfId="88"/>
    <cellStyle name="Input 4 10" xfId="21521"/>
    <cellStyle name="Input 4 10 2" xfId="42708"/>
    <cellStyle name="Input 4 11" xfId="26644"/>
    <cellStyle name="Input 4 2" xfId="487"/>
    <cellStyle name="Input 4 2 2" xfId="1464"/>
    <cellStyle name="Input 4 2 2 2" xfId="2734"/>
    <cellStyle name="Input 4 2 2 2 2" xfId="6295"/>
    <cellStyle name="Input 4 2 2 2 2 2" xfId="14489"/>
    <cellStyle name="Input 4 2 2 2 2 2 2" xfId="26461"/>
    <cellStyle name="Input 4 2 2 2 2 2 2 2" xfId="47647"/>
    <cellStyle name="Input 4 2 2 2 2 2 3" xfId="37043"/>
    <cellStyle name="Input 4 2 2 2 2 3" xfId="21348"/>
    <cellStyle name="Input 4 2 2 2 2 3 2" xfId="42535"/>
    <cellStyle name="Input 4 2 2 2 2 4" xfId="31951"/>
    <cellStyle name="Input 4 2 2 2 2_Table 2A-1_EFT (Annual)" xfId="15338"/>
    <cellStyle name="Input 4 2 2 2 3" xfId="11831"/>
    <cellStyle name="Input 4 2 2 2 3 2" xfId="23915"/>
    <cellStyle name="Input 4 2 2 2 3 2 2" xfId="45101"/>
    <cellStyle name="Input 4 2 2 2 3 3" xfId="34497"/>
    <cellStyle name="Input 4 2 2 2 4" xfId="18802"/>
    <cellStyle name="Input 4 2 2 2 4 2" xfId="39989"/>
    <cellStyle name="Input 4 2 2 2 5" xfId="29208"/>
    <cellStyle name="Input 4 2 2 2_Table 2A-1_EFT (Annual)" xfId="7084"/>
    <cellStyle name="Input 4 2 2 3" xfId="5025"/>
    <cellStyle name="Input 4 2 2 3 2" xfId="13285"/>
    <cellStyle name="Input 4 2 2 3 2 2" xfId="25291"/>
    <cellStyle name="Input 4 2 2 3 2 2 2" xfId="46477"/>
    <cellStyle name="Input 4 2 2 3 2 3" xfId="35873"/>
    <cellStyle name="Input 4 2 2 3 3" xfId="20178"/>
    <cellStyle name="Input 4 2 2 3 3 2" xfId="41365"/>
    <cellStyle name="Input 4 2 2 3 4" xfId="30682"/>
    <cellStyle name="Input 4 2 2 3_Table 2A-1_EFT (Annual)" xfId="15339"/>
    <cellStyle name="Input 4 2 2 4" xfId="10629"/>
    <cellStyle name="Input 4 2 2 4 2" xfId="22745"/>
    <cellStyle name="Input 4 2 2 4 2 2" xfId="43931"/>
    <cellStyle name="Input 4 2 2 4 3" xfId="33327"/>
    <cellStyle name="Input 4 2 2 5" xfId="17632"/>
    <cellStyle name="Input 4 2 2 5 2" xfId="38819"/>
    <cellStyle name="Input 4 2 2 6" xfId="27939"/>
    <cellStyle name="Input 4 2 2_Table 2A-1_EFT (Annual)" xfId="7083"/>
    <cellStyle name="Input 4 2 3" xfId="1005"/>
    <cellStyle name="Input 4 2 3 2" xfId="4566"/>
    <cellStyle name="Input 4 2 3 2 2" xfId="12826"/>
    <cellStyle name="Input 4 2 3 2 2 2" xfId="24832"/>
    <cellStyle name="Input 4 2 3 2 2 2 2" xfId="46018"/>
    <cellStyle name="Input 4 2 3 2 2 3" xfId="35414"/>
    <cellStyle name="Input 4 2 3 2 3" xfId="19719"/>
    <cellStyle name="Input 4 2 3 2 3 2" xfId="40906"/>
    <cellStyle name="Input 4 2 3 2 4" xfId="30223"/>
    <cellStyle name="Input 4 2 3 2_Table 2A-1_EFT (Annual)" xfId="15340"/>
    <cellStyle name="Input 4 2 3 3" xfId="10170"/>
    <cellStyle name="Input 4 2 3 3 2" xfId="22286"/>
    <cellStyle name="Input 4 2 3 3 2 2" xfId="43472"/>
    <cellStyle name="Input 4 2 3 3 3" xfId="32868"/>
    <cellStyle name="Input 4 2 3 4" xfId="17173"/>
    <cellStyle name="Input 4 2 3 4 2" xfId="38360"/>
    <cellStyle name="Input 4 2 3 5" xfId="27480"/>
    <cellStyle name="Input 4 2 3_Table 2A-1_EFT (Annual)" xfId="7085"/>
    <cellStyle name="Input 4 2 4" xfId="2203"/>
    <cellStyle name="Input 4 2 4 2" xfId="5764"/>
    <cellStyle name="Input 4 2 4 2 2" xfId="13979"/>
    <cellStyle name="Input 4 2 4 2 2 2" xfId="25967"/>
    <cellStyle name="Input 4 2 4 2 2 2 2" xfId="47153"/>
    <cellStyle name="Input 4 2 4 2 2 3" xfId="36549"/>
    <cellStyle name="Input 4 2 4 2 3" xfId="20854"/>
    <cellStyle name="Input 4 2 4 2 3 2" xfId="42041"/>
    <cellStyle name="Input 4 2 4 2 4" xfId="31421"/>
    <cellStyle name="Input 4 2 4 2_Table 2A-1_EFT (Annual)" xfId="15341"/>
    <cellStyle name="Input 4 2 4 3" xfId="11323"/>
    <cellStyle name="Input 4 2 4 3 2" xfId="23421"/>
    <cellStyle name="Input 4 2 4 3 2 2" xfId="44607"/>
    <cellStyle name="Input 4 2 4 3 3" xfId="34003"/>
    <cellStyle name="Input 4 2 4 4" xfId="18308"/>
    <cellStyle name="Input 4 2 4 4 2" xfId="39495"/>
    <cellStyle name="Input 4 2 4 5" xfId="28678"/>
    <cellStyle name="Input 4 2 4_Table 2A-1_EFT (Annual)" xfId="7086"/>
    <cellStyle name="Input 4 2 5" xfId="4057"/>
    <cellStyle name="Input 4 2 5 2" xfId="12381"/>
    <cellStyle name="Input 4 2 5 2 2" xfId="24403"/>
    <cellStyle name="Input 4 2 5 2 2 2" xfId="45589"/>
    <cellStyle name="Input 4 2 5 2 3" xfId="34985"/>
    <cellStyle name="Input 4 2 5 3" xfId="19290"/>
    <cellStyle name="Input 4 2 5 3 2" xfId="40477"/>
    <cellStyle name="Input 4 2 5 4" xfId="29745"/>
    <cellStyle name="Input 4 2 5_Table 2A-1_EFT (Annual)" xfId="15342"/>
    <cellStyle name="Input 4 2 6" xfId="9720"/>
    <cellStyle name="Input 4 2 6 2" xfId="21857"/>
    <cellStyle name="Input 4 2 6 2 2" xfId="43043"/>
    <cellStyle name="Input 4 2 6 3" xfId="32439"/>
    <cellStyle name="Input 4 2 7" xfId="16744"/>
    <cellStyle name="Input 4 2 7 2" xfId="37931"/>
    <cellStyle name="Input 4 2 8" xfId="27002"/>
    <cellStyle name="Input 4 2_Table 2A-1_EFT (Annual)" xfId="3074"/>
    <cellStyle name="Input 4 3" xfId="320"/>
    <cellStyle name="Input 4 3 2" xfId="1308"/>
    <cellStyle name="Input 4 3 2 2" xfId="2578"/>
    <cellStyle name="Input 4 3 2 2 2" xfId="6139"/>
    <cellStyle name="Input 4 3 2 2 2 2" xfId="14333"/>
    <cellStyle name="Input 4 3 2 2 2 2 2" xfId="26305"/>
    <cellStyle name="Input 4 3 2 2 2 2 2 2" xfId="47491"/>
    <cellStyle name="Input 4 3 2 2 2 2 3" xfId="36887"/>
    <cellStyle name="Input 4 3 2 2 2 3" xfId="21192"/>
    <cellStyle name="Input 4 3 2 2 2 3 2" xfId="42379"/>
    <cellStyle name="Input 4 3 2 2 2 4" xfId="31795"/>
    <cellStyle name="Input 4 3 2 2 2_Table 2A-1_EFT (Annual)" xfId="15343"/>
    <cellStyle name="Input 4 3 2 2 3" xfId="11675"/>
    <cellStyle name="Input 4 3 2 2 3 2" xfId="23759"/>
    <cellStyle name="Input 4 3 2 2 3 2 2" xfId="44945"/>
    <cellStyle name="Input 4 3 2 2 3 3" xfId="34341"/>
    <cellStyle name="Input 4 3 2 2 4" xfId="18646"/>
    <cellStyle name="Input 4 3 2 2 4 2" xfId="39833"/>
    <cellStyle name="Input 4 3 2 2 5" xfId="29052"/>
    <cellStyle name="Input 4 3 2 2_Table 2A-1_EFT (Annual)" xfId="7088"/>
    <cellStyle name="Input 4 3 2 3" xfId="4869"/>
    <cellStyle name="Input 4 3 2 3 2" xfId="13129"/>
    <cellStyle name="Input 4 3 2 3 2 2" xfId="25135"/>
    <cellStyle name="Input 4 3 2 3 2 2 2" xfId="46321"/>
    <cellStyle name="Input 4 3 2 3 2 3" xfId="35717"/>
    <cellStyle name="Input 4 3 2 3 3" xfId="20022"/>
    <cellStyle name="Input 4 3 2 3 3 2" xfId="41209"/>
    <cellStyle name="Input 4 3 2 3 4" xfId="30526"/>
    <cellStyle name="Input 4 3 2 3_Table 2A-1_EFT (Annual)" xfId="15344"/>
    <cellStyle name="Input 4 3 2 4" xfId="10473"/>
    <cellStyle name="Input 4 3 2 4 2" xfId="22589"/>
    <cellStyle name="Input 4 3 2 4 2 2" xfId="43775"/>
    <cellStyle name="Input 4 3 2 4 3" xfId="33171"/>
    <cellStyle name="Input 4 3 2 5" xfId="17476"/>
    <cellStyle name="Input 4 3 2 5 2" xfId="38663"/>
    <cellStyle name="Input 4 3 2 6" xfId="27783"/>
    <cellStyle name="Input 4 3 2_Table 2A-1_EFT (Annual)" xfId="7087"/>
    <cellStyle name="Input 4 3 3" xfId="868"/>
    <cellStyle name="Input 4 3 3 2" xfId="4429"/>
    <cellStyle name="Input 4 3 3 2 2" xfId="12694"/>
    <cellStyle name="Input 4 3 3 2 2 2" xfId="24706"/>
    <cellStyle name="Input 4 3 3 2 2 2 2" xfId="45892"/>
    <cellStyle name="Input 4 3 3 2 2 3" xfId="35288"/>
    <cellStyle name="Input 4 3 3 2 3" xfId="19593"/>
    <cellStyle name="Input 4 3 3 2 3 2" xfId="40780"/>
    <cellStyle name="Input 4 3 3 2 4" xfId="30086"/>
    <cellStyle name="Input 4 3 3 2_Table 2A-1_EFT (Annual)" xfId="15345"/>
    <cellStyle name="Input 4 3 3 3" xfId="10041"/>
    <cellStyle name="Input 4 3 3 3 2" xfId="22160"/>
    <cellStyle name="Input 4 3 3 3 2 2" xfId="43346"/>
    <cellStyle name="Input 4 3 3 3 3" xfId="32742"/>
    <cellStyle name="Input 4 3 3 4" xfId="17047"/>
    <cellStyle name="Input 4 3 3 4 2" xfId="38234"/>
    <cellStyle name="Input 4 3 3 5" xfId="27343"/>
    <cellStyle name="Input 4 3 3_Table 2A-1_EFT (Annual)" xfId="7089"/>
    <cellStyle name="Input 4 3 4" xfId="2047"/>
    <cellStyle name="Input 4 3 4 2" xfId="5608"/>
    <cellStyle name="Input 4 3 4 2 2" xfId="13823"/>
    <cellStyle name="Input 4 3 4 2 2 2" xfId="25811"/>
    <cellStyle name="Input 4 3 4 2 2 2 2" xfId="46997"/>
    <cellStyle name="Input 4 3 4 2 2 3" xfId="36393"/>
    <cellStyle name="Input 4 3 4 2 3" xfId="20698"/>
    <cellStyle name="Input 4 3 4 2 3 2" xfId="41885"/>
    <cellStyle name="Input 4 3 4 2 4" xfId="31265"/>
    <cellStyle name="Input 4 3 4 2_Table 2A-1_EFT (Annual)" xfId="15346"/>
    <cellStyle name="Input 4 3 4 3" xfId="11167"/>
    <cellStyle name="Input 4 3 4 3 2" xfId="23265"/>
    <cellStyle name="Input 4 3 4 3 2 2" xfId="44451"/>
    <cellStyle name="Input 4 3 4 3 3" xfId="33847"/>
    <cellStyle name="Input 4 3 4 4" xfId="18152"/>
    <cellStyle name="Input 4 3 4 4 2" xfId="39339"/>
    <cellStyle name="Input 4 3 4 5" xfId="28522"/>
    <cellStyle name="Input 4 3 4_Table 2A-1_EFT (Annual)" xfId="7090"/>
    <cellStyle name="Input 4 3 5" xfId="3890"/>
    <cellStyle name="Input 4 3 5 2" xfId="12222"/>
    <cellStyle name="Input 4 3 5 2 2" xfId="24247"/>
    <cellStyle name="Input 4 3 5 2 2 2" xfId="45433"/>
    <cellStyle name="Input 4 3 5 2 3" xfId="34829"/>
    <cellStyle name="Input 4 3 5 3" xfId="19134"/>
    <cellStyle name="Input 4 3 5 3 2" xfId="40321"/>
    <cellStyle name="Input 4 3 5 4" xfId="29578"/>
    <cellStyle name="Input 4 3 5_Table 2A-1_EFT (Annual)" xfId="15347"/>
    <cellStyle name="Input 4 3 6" xfId="9559"/>
    <cellStyle name="Input 4 3 6 2" xfId="21701"/>
    <cellStyle name="Input 4 3 6 2 2" xfId="42887"/>
    <cellStyle name="Input 4 3 6 3" xfId="32283"/>
    <cellStyle name="Input 4 3 7" xfId="16588"/>
    <cellStyle name="Input 4 3 7 2" xfId="37775"/>
    <cellStyle name="Input 4 3 8" xfId="26835"/>
    <cellStyle name="Input 4 3_Table 2A-1_EFT (Annual)" xfId="3075"/>
    <cellStyle name="Input 4 4" xfId="1142"/>
    <cellStyle name="Input 4 4 2" xfId="2412"/>
    <cellStyle name="Input 4 4 2 2" xfId="5973"/>
    <cellStyle name="Input 4 4 2 2 2" xfId="14167"/>
    <cellStyle name="Input 4 4 2 2 2 2" xfId="26139"/>
    <cellStyle name="Input 4 4 2 2 2 2 2" xfId="47325"/>
    <cellStyle name="Input 4 4 2 2 2 3" xfId="36721"/>
    <cellStyle name="Input 4 4 2 2 3" xfId="21026"/>
    <cellStyle name="Input 4 4 2 2 3 2" xfId="42213"/>
    <cellStyle name="Input 4 4 2 2 4" xfId="31629"/>
    <cellStyle name="Input 4 4 2 2_Table 2A-1_EFT (Annual)" xfId="15348"/>
    <cellStyle name="Input 4 4 2 3" xfId="11509"/>
    <cellStyle name="Input 4 4 2 3 2" xfId="23593"/>
    <cellStyle name="Input 4 4 2 3 2 2" xfId="44779"/>
    <cellStyle name="Input 4 4 2 3 3" xfId="34175"/>
    <cellStyle name="Input 4 4 2 4" xfId="18480"/>
    <cellStyle name="Input 4 4 2 4 2" xfId="39667"/>
    <cellStyle name="Input 4 4 2 5" xfId="28886"/>
    <cellStyle name="Input 4 4 2_Table 2A-1_EFT (Annual)" xfId="7092"/>
    <cellStyle name="Input 4 4 3" xfId="4703"/>
    <cellStyle name="Input 4 4 3 2" xfId="12963"/>
    <cellStyle name="Input 4 4 3 2 2" xfId="24969"/>
    <cellStyle name="Input 4 4 3 2 2 2" xfId="46155"/>
    <cellStyle name="Input 4 4 3 2 3" xfId="35551"/>
    <cellStyle name="Input 4 4 3 3" xfId="19856"/>
    <cellStyle name="Input 4 4 3 3 2" xfId="41043"/>
    <cellStyle name="Input 4 4 3 4" xfId="30360"/>
    <cellStyle name="Input 4 4 3_Table 2A-1_EFT (Annual)" xfId="15349"/>
    <cellStyle name="Input 4 4 4" xfId="10307"/>
    <cellStyle name="Input 4 4 4 2" xfId="22423"/>
    <cellStyle name="Input 4 4 4 2 2" xfId="43609"/>
    <cellStyle name="Input 4 4 4 3" xfId="33005"/>
    <cellStyle name="Input 4 4 5" xfId="17310"/>
    <cellStyle name="Input 4 4 5 2" xfId="38497"/>
    <cellStyle name="Input 4 4 6" xfId="27617"/>
    <cellStyle name="Input 4 4_Table 2A-1_EFT (Annual)" xfId="7091"/>
    <cellStyle name="Input 4 5" xfId="709"/>
    <cellStyle name="Input 4 5 2" xfId="4270"/>
    <cellStyle name="Input 4 5 2 2" xfId="12554"/>
    <cellStyle name="Input 4 5 2 2 2" xfId="24572"/>
    <cellStyle name="Input 4 5 2 2 2 2" xfId="45758"/>
    <cellStyle name="Input 4 5 2 2 3" xfId="35154"/>
    <cellStyle name="Input 4 5 2 3" xfId="19459"/>
    <cellStyle name="Input 4 5 2 3 2" xfId="40646"/>
    <cellStyle name="Input 4 5 2 4" xfId="29927"/>
    <cellStyle name="Input 4 5 2_Table 2A-1_EFT (Annual)" xfId="15350"/>
    <cellStyle name="Input 4 5 3" xfId="9901"/>
    <cellStyle name="Input 4 5 3 2" xfId="22026"/>
    <cellStyle name="Input 4 5 3 2 2" xfId="43212"/>
    <cellStyle name="Input 4 5 3 3" xfId="32608"/>
    <cellStyle name="Input 4 5 4" xfId="16913"/>
    <cellStyle name="Input 4 5 4 2" xfId="38100"/>
    <cellStyle name="Input 4 5 5" xfId="27184"/>
    <cellStyle name="Input 4 5_Table 2A-1_EFT (Annual)" xfId="7093"/>
    <cellStyle name="Input 4 6" xfId="1883"/>
    <cellStyle name="Input 4 6 2" xfId="5444"/>
    <cellStyle name="Input 4 6 2 2" xfId="13659"/>
    <cellStyle name="Input 4 6 2 2 2" xfId="25647"/>
    <cellStyle name="Input 4 6 2 2 2 2" xfId="46833"/>
    <cellStyle name="Input 4 6 2 2 3" xfId="36229"/>
    <cellStyle name="Input 4 6 2 3" xfId="20534"/>
    <cellStyle name="Input 4 6 2 3 2" xfId="41721"/>
    <cellStyle name="Input 4 6 2 4" xfId="31101"/>
    <cellStyle name="Input 4 6 2_Table 2A-1_EFT (Annual)" xfId="15351"/>
    <cellStyle name="Input 4 6 3" xfId="11003"/>
    <cellStyle name="Input 4 6 3 2" xfId="23101"/>
    <cellStyle name="Input 4 6 3 2 2" xfId="44287"/>
    <cellStyle name="Input 4 6 3 3" xfId="33683"/>
    <cellStyle name="Input 4 6 4" xfId="17988"/>
    <cellStyle name="Input 4 6 4 2" xfId="39175"/>
    <cellStyle name="Input 4 6 5" xfId="28358"/>
    <cellStyle name="Input 4 6_Table 2A-1_EFT (Annual)" xfId="7094"/>
    <cellStyle name="Input 4 7" xfId="3677"/>
    <cellStyle name="Input 4 7 2" xfId="12050"/>
    <cellStyle name="Input 4 7 2 2" xfId="24081"/>
    <cellStyle name="Input 4 7 2 2 2" xfId="45267"/>
    <cellStyle name="Input 4 7 2 3" xfId="34663"/>
    <cellStyle name="Input 4 7 3" xfId="18968"/>
    <cellStyle name="Input 4 7 3 2" xfId="40155"/>
    <cellStyle name="Input 4 7 4" xfId="29387"/>
    <cellStyle name="Input 4 7_Table 2A-1_EFT (Annual)" xfId="15352"/>
    <cellStyle name="Input 4 8" xfId="9367"/>
    <cellStyle name="Input 4 8 2" xfId="21535"/>
    <cellStyle name="Input 4 8 2 2" xfId="42721"/>
    <cellStyle name="Input 4 8 3" xfId="32117"/>
    <cellStyle name="Input 4 9" xfId="16422"/>
    <cellStyle name="Input 4 9 2" xfId="37609"/>
    <cellStyle name="Input 4_Table 2A-1_EFT (Annual)" xfId="3073"/>
    <cellStyle name="Input 5" xfId="119"/>
    <cellStyle name="Input 5 10" xfId="21506"/>
    <cellStyle name="Input 5 10 2" xfId="42693"/>
    <cellStyle name="Input 5 11" xfId="26674"/>
    <cellStyle name="Input 5 2" xfId="512"/>
    <cellStyle name="Input 5 2 2" xfId="1489"/>
    <cellStyle name="Input 5 2 2 2" xfId="2759"/>
    <cellStyle name="Input 5 2 2 2 2" xfId="6320"/>
    <cellStyle name="Input 5 2 2 2 2 2" xfId="14514"/>
    <cellStyle name="Input 5 2 2 2 2 2 2" xfId="26486"/>
    <cellStyle name="Input 5 2 2 2 2 2 2 2" xfId="47672"/>
    <cellStyle name="Input 5 2 2 2 2 2 3" xfId="37068"/>
    <cellStyle name="Input 5 2 2 2 2 3" xfId="21373"/>
    <cellStyle name="Input 5 2 2 2 2 3 2" xfId="42560"/>
    <cellStyle name="Input 5 2 2 2 2 4" xfId="31976"/>
    <cellStyle name="Input 5 2 2 2 2_Table 2A-1_EFT (Annual)" xfId="15353"/>
    <cellStyle name="Input 5 2 2 2 3" xfId="11856"/>
    <cellStyle name="Input 5 2 2 2 3 2" xfId="23940"/>
    <cellStyle name="Input 5 2 2 2 3 2 2" xfId="45126"/>
    <cellStyle name="Input 5 2 2 2 3 3" xfId="34522"/>
    <cellStyle name="Input 5 2 2 2 4" xfId="18827"/>
    <cellStyle name="Input 5 2 2 2 4 2" xfId="40014"/>
    <cellStyle name="Input 5 2 2 2 5" xfId="29233"/>
    <cellStyle name="Input 5 2 2 2_Table 2A-1_EFT (Annual)" xfId="7096"/>
    <cellStyle name="Input 5 2 2 3" xfId="5050"/>
    <cellStyle name="Input 5 2 2 3 2" xfId="13310"/>
    <cellStyle name="Input 5 2 2 3 2 2" xfId="25316"/>
    <cellStyle name="Input 5 2 2 3 2 2 2" xfId="46502"/>
    <cellStyle name="Input 5 2 2 3 2 3" xfId="35898"/>
    <cellStyle name="Input 5 2 2 3 3" xfId="20203"/>
    <cellStyle name="Input 5 2 2 3 3 2" xfId="41390"/>
    <cellStyle name="Input 5 2 2 3 4" xfId="30707"/>
    <cellStyle name="Input 5 2 2 3_Table 2A-1_EFT (Annual)" xfId="15354"/>
    <cellStyle name="Input 5 2 2 4" xfId="10654"/>
    <cellStyle name="Input 5 2 2 4 2" xfId="22770"/>
    <cellStyle name="Input 5 2 2 4 2 2" xfId="43956"/>
    <cellStyle name="Input 5 2 2 4 3" xfId="33352"/>
    <cellStyle name="Input 5 2 2 5" xfId="17657"/>
    <cellStyle name="Input 5 2 2 5 2" xfId="38844"/>
    <cellStyle name="Input 5 2 2 6" xfId="27964"/>
    <cellStyle name="Input 5 2 2_Table 2A-1_EFT (Annual)" xfId="7095"/>
    <cellStyle name="Input 5 2 3" xfId="1023"/>
    <cellStyle name="Input 5 2 3 2" xfId="4584"/>
    <cellStyle name="Input 5 2 3 2 2" xfId="12844"/>
    <cellStyle name="Input 5 2 3 2 2 2" xfId="24850"/>
    <cellStyle name="Input 5 2 3 2 2 2 2" xfId="46036"/>
    <cellStyle name="Input 5 2 3 2 2 3" xfId="35432"/>
    <cellStyle name="Input 5 2 3 2 3" xfId="19737"/>
    <cellStyle name="Input 5 2 3 2 3 2" xfId="40924"/>
    <cellStyle name="Input 5 2 3 2 4" xfId="30241"/>
    <cellStyle name="Input 5 2 3 2_Table 2A-1_EFT (Annual)" xfId="15355"/>
    <cellStyle name="Input 5 2 3 3" xfId="10188"/>
    <cellStyle name="Input 5 2 3 3 2" xfId="22304"/>
    <cellStyle name="Input 5 2 3 3 2 2" xfId="43490"/>
    <cellStyle name="Input 5 2 3 3 3" xfId="32886"/>
    <cellStyle name="Input 5 2 3 4" xfId="17191"/>
    <cellStyle name="Input 5 2 3 4 2" xfId="38378"/>
    <cellStyle name="Input 5 2 3 5" xfId="27498"/>
    <cellStyle name="Input 5 2 3_Table 2A-1_EFT (Annual)" xfId="7097"/>
    <cellStyle name="Input 5 2 4" xfId="2228"/>
    <cellStyle name="Input 5 2 4 2" xfId="5789"/>
    <cellStyle name="Input 5 2 4 2 2" xfId="14004"/>
    <cellStyle name="Input 5 2 4 2 2 2" xfId="25992"/>
    <cellStyle name="Input 5 2 4 2 2 2 2" xfId="47178"/>
    <cellStyle name="Input 5 2 4 2 2 3" xfId="36574"/>
    <cellStyle name="Input 5 2 4 2 3" xfId="20879"/>
    <cellStyle name="Input 5 2 4 2 3 2" xfId="42066"/>
    <cellStyle name="Input 5 2 4 2 4" xfId="31446"/>
    <cellStyle name="Input 5 2 4 2_Table 2A-1_EFT (Annual)" xfId="15356"/>
    <cellStyle name="Input 5 2 4 3" xfId="11348"/>
    <cellStyle name="Input 5 2 4 3 2" xfId="23446"/>
    <cellStyle name="Input 5 2 4 3 2 2" xfId="44632"/>
    <cellStyle name="Input 5 2 4 3 3" xfId="34028"/>
    <cellStyle name="Input 5 2 4 4" xfId="18333"/>
    <cellStyle name="Input 5 2 4 4 2" xfId="39520"/>
    <cellStyle name="Input 5 2 4 5" xfId="28703"/>
    <cellStyle name="Input 5 2 4_Table 2A-1_EFT (Annual)" xfId="7098"/>
    <cellStyle name="Input 5 2 5" xfId="4082"/>
    <cellStyle name="Input 5 2 5 2" xfId="12406"/>
    <cellStyle name="Input 5 2 5 2 2" xfId="24428"/>
    <cellStyle name="Input 5 2 5 2 2 2" xfId="45614"/>
    <cellStyle name="Input 5 2 5 2 3" xfId="35010"/>
    <cellStyle name="Input 5 2 5 3" xfId="19315"/>
    <cellStyle name="Input 5 2 5 3 2" xfId="40502"/>
    <cellStyle name="Input 5 2 5 4" xfId="29770"/>
    <cellStyle name="Input 5 2 5_Table 2A-1_EFT (Annual)" xfId="15357"/>
    <cellStyle name="Input 5 2 6" xfId="9745"/>
    <cellStyle name="Input 5 2 6 2" xfId="21882"/>
    <cellStyle name="Input 5 2 6 2 2" xfId="43068"/>
    <cellStyle name="Input 5 2 6 3" xfId="32464"/>
    <cellStyle name="Input 5 2 7" xfId="16769"/>
    <cellStyle name="Input 5 2 7 2" xfId="37956"/>
    <cellStyle name="Input 5 2 8" xfId="27027"/>
    <cellStyle name="Input 5 2_Table 2A-1_EFT (Annual)" xfId="3077"/>
    <cellStyle name="Input 5 3" xfId="350"/>
    <cellStyle name="Input 5 3 2" xfId="1333"/>
    <cellStyle name="Input 5 3 2 2" xfId="2603"/>
    <cellStyle name="Input 5 3 2 2 2" xfId="6164"/>
    <cellStyle name="Input 5 3 2 2 2 2" xfId="14358"/>
    <cellStyle name="Input 5 3 2 2 2 2 2" xfId="26330"/>
    <cellStyle name="Input 5 3 2 2 2 2 2 2" xfId="47516"/>
    <cellStyle name="Input 5 3 2 2 2 2 3" xfId="36912"/>
    <cellStyle name="Input 5 3 2 2 2 3" xfId="21217"/>
    <cellStyle name="Input 5 3 2 2 2 3 2" xfId="42404"/>
    <cellStyle name="Input 5 3 2 2 2 4" xfId="31820"/>
    <cellStyle name="Input 5 3 2 2 2_Table 2A-1_EFT (Annual)" xfId="15358"/>
    <cellStyle name="Input 5 3 2 2 3" xfId="11700"/>
    <cellStyle name="Input 5 3 2 2 3 2" xfId="23784"/>
    <cellStyle name="Input 5 3 2 2 3 2 2" xfId="44970"/>
    <cellStyle name="Input 5 3 2 2 3 3" xfId="34366"/>
    <cellStyle name="Input 5 3 2 2 4" xfId="18671"/>
    <cellStyle name="Input 5 3 2 2 4 2" xfId="39858"/>
    <cellStyle name="Input 5 3 2 2 5" xfId="29077"/>
    <cellStyle name="Input 5 3 2 2_Table 2A-1_EFT (Annual)" xfId="7100"/>
    <cellStyle name="Input 5 3 2 3" xfId="4894"/>
    <cellStyle name="Input 5 3 2 3 2" xfId="13154"/>
    <cellStyle name="Input 5 3 2 3 2 2" xfId="25160"/>
    <cellStyle name="Input 5 3 2 3 2 2 2" xfId="46346"/>
    <cellStyle name="Input 5 3 2 3 2 3" xfId="35742"/>
    <cellStyle name="Input 5 3 2 3 3" xfId="20047"/>
    <cellStyle name="Input 5 3 2 3 3 2" xfId="41234"/>
    <cellStyle name="Input 5 3 2 3 4" xfId="30551"/>
    <cellStyle name="Input 5 3 2 3_Table 2A-1_EFT (Annual)" xfId="15359"/>
    <cellStyle name="Input 5 3 2 4" xfId="10498"/>
    <cellStyle name="Input 5 3 2 4 2" xfId="22614"/>
    <cellStyle name="Input 5 3 2 4 2 2" xfId="43800"/>
    <cellStyle name="Input 5 3 2 4 3" xfId="33196"/>
    <cellStyle name="Input 5 3 2 5" xfId="17501"/>
    <cellStyle name="Input 5 3 2 5 2" xfId="38688"/>
    <cellStyle name="Input 5 3 2 6" xfId="27808"/>
    <cellStyle name="Input 5 3 2_Table 2A-1_EFT (Annual)" xfId="7099"/>
    <cellStyle name="Input 5 3 3" xfId="891"/>
    <cellStyle name="Input 5 3 3 2" xfId="4452"/>
    <cellStyle name="Input 5 3 3 2 2" xfId="12714"/>
    <cellStyle name="Input 5 3 3 2 2 2" xfId="24724"/>
    <cellStyle name="Input 5 3 3 2 2 2 2" xfId="45910"/>
    <cellStyle name="Input 5 3 3 2 2 3" xfId="35306"/>
    <cellStyle name="Input 5 3 3 2 3" xfId="19611"/>
    <cellStyle name="Input 5 3 3 2 3 2" xfId="40798"/>
    <cellStyle name="Input 5 3 3 2 4" xfId="30109"/>
    <cellStyle name="Input 5 3 3 2_Table 2A-1_EFT (Annual)" xfId="15360"/>
    <cellStyle name="Input 5 3 3 3" xfId="10061"/>
    <cellStyle name="Input 5 3 3 3 2" xfId="22178"/>
    <cellStyle name="Input 5 3 3 3 2 2" xfId="43364"/>
    <cellStyle name="Input 5 3 3 3 3" xfId="32760"/>
    <cellStyle name="Input 5 3 3 4" xfId="17065"/>
    <cellStyle name="Input 5 3 3 4 2" xfId="38252"/>
    <cellStyle name="Input 5 3 3 5" xfId="27366"/>
    <cellStyle name="Input 5 3 3_Table 2A-1_EFT (Annual)" xfId="7101"/>
    <cellStyle name="Input 5 3 4" xfId="2072"/>
    <cellStyle name="Input 5 3 4 2" xfId="5633"/>
    <cellStyle name="Input 5 3 4 2 2" xfId="13848"/>
    <cellStyle name="Input 5 3 4 2 2 2" xfId="25836"/>
    <cellStyle name="Input 5 3 4 2 2 2 2" xfId="47022"/>
    <cellStyle name="Input 5 3 4 2 2 3" xfId="36418"/>
    <cellStyle name="Input 5 3 4 2 3" xfId="20723"/>
    <cellStyle name="Input 5 3 4 2 3 2" xfId="41910"/>
    <cellStyle name="Input 5 3 4 2 4" xfId="31290"/>
    <cellStyle name="Input 5 3 4 2_Table 2A-1_EFT (Annual)" xfId="15361"/>
    <cellStyle name="Input 5 3 4 3" xfId="11192"/>
    <cellStyle name="Input 5 3 4 3 2" xfId="23290"/>
    <cellStyle name="Input 5 3 4 3 2 2" xfId="44476"/>
    <cellStyle name="Input 5 3 4 3 3" xfId="33872"/>
    <cellStyle name="Input 5 3 4 4" xfId="18177"/>
    <cellStyle name="Input 5 3 4 4 2" xfId="39364"/>
    <cellStyle name="Input 5 3 4 5" xfId="28547"/>
    <cellStyle name="Input 5 3 4_Table 2A-1_EFT (Annual)" xfId="7102"/>
    <cellStyle name="Input 5 3 5" xfId="3920"/>
    <cellStyle name="Input 5 3 5 2" xfId="12248"/>
    <cellStyle name="Input 5 3 5 2 2" xfId="24272"/>
    <cellStyle name="Input 5 3 5 2 2 2" xfId="45458"/>
    <cellStyle name="Input 5 3 5 2 3" xfId="34854"/>
    <cellStyle name="Input 5 3 5 3" xfId="19159"/>
    <cellStyle name="Input 5 3 5 3 2" xfId="40346"/>
    <cellStyle name="Input 5 3 5 4" xfId="29608"/>
    <cellStyle name="Input 5 3 5_Table 2A-1_EFT (Annual)" xfId="15362"/>
    <cellStyle name="Input 5 3 6" xfId="9585"/>
    <cellStyle name="Input 5 3 6 2" xfId="21726"/>
    <cellStyle name="Input 5 3 6 2 2" xfId="42912"/>
    <cellStyle name="Input 5 3 6 3" xfId="32308"/>
    <cellStyle name="Input 5 3 7" xfId="16613"/>
    <cellStyle name="Input 5 3 7 2" xfId="37800"/>
    <cellStyle name="Input 5 3 8" xfId="26865"/>
    <cellStyle name="Input 5 3_Table 2A-1_EFT (Annual)" xfId="3078"/>
    <cellStyle name="Input 5 4" xfId="1167"/>
    <cellStyle name="Input 5 4 2" xfId="2437"/>
    <cellStyle name="Input 5 4 2 2" xfId="5998"/>
    <cellStyle name="Input 5 4 2 2 2" xfId="14192"/>
    <cellStyle name="Input 5 4 2 2 2 2" xfId="26164"/>
    <cellStyle name="Input 5 4 2 2 2 2 2" xfId="47350"/>
    <cellStyle name="Input 5 4 2 2 2 3" xfId="36746"/>
    <cellStyle name="Input 5 4 2 2 3" xfId="21051"/>
    <cellStyle name="Input 5 4 2 2 3 2" xfId="42238"/>
    <cellStyle name="Input 5 4 2 2 4" xfId="31654"/>
    <cellStyle name="Input 5 4 2 2_Table 2A-1_EFT (Annual)" xfId="15363"/>
    <cellStyle name="Input 5 4 2 3" xfId="11534"/>
    <cellStyle name="Input 5 4 2 3 2" xfId="23618"/>
    <cellStyle name="Input 5 4 2 3 2 2" xfId="44804"/>
    <cellStyle name="Input 5 4 2 3 3" xfId="34200"/>
    <cellStyle name="Input 5 4 2 4" xfId="18505"/>
    <cellStyle name="Input 5 4 2 4 2" xfId="39692"/>
    <cellStyle name="Input 5 4 2 5" xfId="28911"/>
    <cellStyle name="Input 5 4 2_Table 2A-1_EFT (Annual)" xfId="7104"/>
    <cellStyle name="Input 5 4 3" xfId="4728"/>
    <cellStyle name="Input 5 4 3 2" xfId="12988"/>
    <cellStyle name="Input 5 4 3 2 2" xfId="24994"/>
    <cellStyle name="Input 5 4 3 2 2 2" xfId="46180"/>
    <cellStyle name="Input 5 4 3 2 3" xfId="35576"/>
    <cellStyle name="Input 5 4 3 3" xfId="19881"/>
    <cellStyle name="Input 5 4 3 3 2" xfId="41068"/>
    <cellStyle name="Input 5 4 3 4" xfId="30385"/>
    <cellStyle name="Input 5 4 3_Table 2A-1_EFT (Annual)" xfId="15364"/>
    <cellStyle name="Input 5 4 4" xfId="10332"/>
    <cellStyle name="Input 5 4 4 2" xfId="22448"/>
    <cellStyle name="Input 5 4 4 2 2" xfId="43634"/>
    <cellStyle name="Input 5 4 4 3" xfId="33030"/>
    <cellStyle name="Input 5 4 5" xfId="17335"/>
    <cellStyle name="Input 5 4 5 2" xfId="38522"/>
    <cellStyle name="Input 5 4 6" xfId="27642"/>
    <cellStyle name="Input 5 4_Table 2A-1_EFT (Annual)" xfId="7103"/>
    <cellStyle name="Input 5 5" xfId="732"/>
    <cellStyle name="Input 5 5 2" xfId="4293"/>
    <cellStyle name="Input 5 5 2 2" xfId="12573"/>
    <cellStyle name="Input 5 5 2 2 2" xfId="24590"/>
    <cellStyle name="Input 5 5 2 2 2 2" xfId="45776"/>
    <cellStyle name="Input 5 5 2 2 3" xfId="35172"/>
    <cellStyle name="Input 5 5 2 3" xfId="19477"/>
    <cellStyle name="Input 5 5 2 3 2" xfId="40664"/>
    <cellStyle name="Input 5 5 2 4" xfId="29950"/>
    <cellStyle name="Input 5 5 2_Table 2A-1_EFT (Annual)" xfId="15365"/>
    <cellStyle name="Input 5 5 3" xfId="9921"/>
    <cellStyle name="Input 5 5 3 2" xfId="22044"/>
    <cellStyle name="Input 5 5 3 2 2" xfId="43230"/>
    <cellStyle name="Input 5 5 3 3" xfId="32626"/>
    <cellStyle name="Input 5 5 4" xfId="16931"/>
    <cellStyle name="Input 5 5 4 2" xfId="38118"/>
    <cellStyle name="Input 5 5 5" xfId="27207"/>
    <cellStyle name="Input 5 5_Table 2A-1_EFT (Annual)" xfId="7105"/>
    <cellStyle name="Input 5 6" xfId="1797"/>
    <cellStyle name="Input 5 6 2" xfId="5358"/>
    <cellStyle name="Input 5 6 2 2" xfId="13573"/>
    <cellStyle name="Input 5 6 2 2 2" xfId="25561"/>
    <cellStyle name="Input 5 6 2 2 2 2" xfId="46747"/>
    <cellStyle name="Input 5 6 2 2 3" xfId="36143"/>
    <cellStyle name="Input 5 6 2 3" xfId="20448"/>
    <cellStyle name="Input 5 6 2 3 2" xfId="41635"/>
    <cellStyle name="Input 5 6 2 4" xfId="31015"/>
    <cellStyle name="Input 5 6 2_Table 2A-1_EFT (Annual)" xfId="15366"/>
    <cellStyle name="Input 5 6 3" xfId="10917"/>
    <cellStyle name="Input 5 6 3 2" xfId="23015"/>
    <cellStyle name="Input 5 6 3 2 2" xfId="44201"/>
    <cellStyle name="Input 5 6 3 3" xfId="33597"/>
    <cellStyle name="Input 5 6 4" xfId="17902"/>
    <cellStyle name="Input 5 6 4 2" xfId="39089"/>
    <cellStyle name="Input 5 6 5" xfId="28272"/>
    <cellStyle name="Input 5 6_Table 2A-1_EFT (Annual)" xfId="7106"/>
    <cellStyle name="Input 5 7" xfId="3708"/>
    <cellStyle name="Input 5 7 2" xfId="12076"/>
    <cellStyle name="Input 5 7 2 2" xfId="24106"/>
    <cellStyle name="Input 5 7 2 2 2" xfId="45292"/>
    <cellStyle name="Input 5 7 2 3" xfId="34688"/>
    <cellStyle name="Input 5 7 3" xfId="18993"/>
    <cellStyle name="Input 5 7 3 2" xfId="40180"/>
    <cellStyle name="Input 5 7 4" xfId="29417"/>
    <cellStyle name="Input 5 7_Table 2A-1_EFT (Annual)" xfId="15367"/>
    <cellStyle name="Input 5 8" xfId="9395"/>
    <cellStyle name="Input 5 8 2" xfId="21560"/>
    <cellStyle name="Input 5 8 2 2" xfId="42746"/>
    <cellStyle name="Input 5 8 3" xfId="32142"/>
    <cellStyle name="Input 5 9" xfId="16447"/>
    <cellStyle name="Input 5 9 2" xfId="37634"/>
    <cellStyle name="Input 5_Table 2A-1_EFT (Annual)" xfId="3076"/>
    <cellStyle name="Input 6" xfId="79"/>
    <cellStyle name="Input 6 10" xfId="26635"/>
    <cellStyle name="Input 6 2" xfId="478"/>
    <cellStyle name="Input 6 2 2" xfId="1455"/>
    <cellStyle name="Input 6 2 2 2" xfId="2725"/>
    <cellStyle name="Input 6 2 2 2 2" xfId="6286"/>
    <cellStyle name="Input 6 2 2 2 2 2" xfId="14480"/>
    <cellStyle name="Input 6 2 2 2 2 2 2" xfId="26452"/>
    <cellStyle name="Input 6 2 2 2 2 2 2 2" xfId="47638"/>
    <cellStyle name="Input 6 2 2 2 2 2 3" xfId="37034"/>
    <cellStyle name="Input 6 2 2 2 2 3" xfId="21339"/>
    <cellStyle name="Input 6 2 2 2 2 3 2" xfId="42526"/>
    <cellStyle name="Input 6 2 2 2 2 4" xfId="31942"/>
    <cellStyle name="Input 6 2 2 2 2_Table 2A-1_EFT (Annual)" xfId="15368"/>
    <cellStyle name="Input 6 2 2 2 3" xfId="11822"/>
    <cellStyle name="Input 6 2 2 2 3 2" xfId="23906"/>
    <cellStyle name="Input 6 2 2 2 3 2 2" xfId="45092"/>
    <cellStyle name="Input 6 2 2 2 3 3" xfId="34488"/>
    <cellStyle name="Input 6 2 2 2 4" xfId="18793"/>
    <cellStyle name="Input 6 2 2 2 4 2" xfId="39980"/>
    <cellStyle name="Input 6 2 2 2 5" xfId="29199"/>
    <cellStyle name="Input 6 2 2 2_Table 2A-1_EFT (Annual)" xfId="7108"/>
    <cellStyle name="Input 6 2 2 3" xfId="5016"/>
    <cellStyle name="Input 6 2 2 3 2" xfId="13276"/>
    <cellStyle name="Input 6 2 2 3 2 2" xfId="25282"/>
    <cellStyle name="Input 6 2 2 3 2 2 2" xfId="46468"/>
    <cellStyle name="Input 6 2 2 3 2 3" xfId="35864"/>
    <cellStyle name="Input 6 2 2 3 3" xfId="20169"/>
    <cellStyle name="Input 6 2 2 3 3 2" xfId="41356"/>
    <cellStyle name="Input 6 2 2 3 4" xfId="30673"/>
    <cellStyle name="Input 6 2 2 3_Table 2A-1_EFT (Annual)" xfId="15369"/>
    <cellStyle name="Input 6 2 2 4" xfId="10620"/>
    <cellStyle name="Input 6 2 2 4 2" xfId="22736"/>
    <cellStyle name="Input 6 2 2 4 2 2" xfId="43922"/>
    <cellStyle name="Input 6 2 2 4 3" xfId="33318"/>
    <cellStyle name="Input 6 2 2 5" xfId="17623"/>
    <cellStyle name="Input 6 2 2 5 2" xfId="38810"/>
    <cellStyle name="Input 6 2 2 6" xfId="27930"/>
    <cellStyle name="Input 6 2 2_Table 2A-1_EFT (Annual)" xfId="7107"/>
    <cellStyle name="Input 6 2 3" xfId="998"/>
    <cellStyle name="Input 6 2 3 2" xfId="4559"/>
    <cellStyle name="Input 6 2 3 2 2" xfId="12819"/>
    <cellStyle name="Input 6 2 3 2 2 2" xfId="24825"/>
    <cellStyle name="Input 6 2 3 2 2 2 2" xfId="46011"/>
    <cellStyle name="Input 6 2 3 2 2 3" xfId="35407"/>
    <cellStyle name="Input 6 2 3 2 3" xfId="19712"/>
    <cellStyle name="Input 6 2 3 2 3 2" xfId="40899"/>
    <cellStyle name="Input 6 2 3 2 4" xfId="30216"/>
    <cellStyle name="Input 6 2 3 2_Table 2A-1_EFT (Annual)" xfId="15370"/>
    <cellStyle name="Input 6 2 3 3" xfId="10163"/>
    <cellStyle name="Input 6 2 3 3 2" xfId="22279"/>
    <cellStyle name="Input 6 2 3 3 2 2" xfId="43465"/>
    <cellStyle name="Input 6 2 3 3 3" xfId="32861"/>
    <cellStyle name="Input 6 2 3 4" xfId="17166"/>
    <cellStyle name="Input 6 2 3 4 2" xfId="38353"/>
    <cellStyle name="Input 6 2 3 5" xfId="27473"/>
    <cellStyle name="Input 6 2 3_Table 2A-1_EFT (Annual)" xfId="7109"/>
    <cellStyle name="Input 6 2 4" xfId="2194"/>
    <cellStyle name="Input 6 2 4 2" xfId="5755"/>
    <cellStyle name="Input 6 2 4 2 2" xfId="13970"/>
    <cellStyle name="Input 6 2 4 2 2 2" xfId="25958"/>
    <cellStyle name="Input 6 2 4 2 2 2 2" xfId="47144"/>
    <cellStyle name="Input 6 2 4 2 2 3" xfId="36540"/>
    <cellStyle name="Input 6 2 4 2 3" xfId="20845"/>
    <cellStyle name="Input 6 2 4 2 3 2" xfId="42032"/>
    <cellStyle name="Input 6 2 4 2 4" xfId="31412"/>
    <cellStyle name="Input 6 2 4 2_Table 2A-1_EFT (Annual)" xfId="15371"/>
    <cellStyle name="Input 6 2 4 3" xfId="11314"/>
    <cellStyle name="Input 6 2 4 3 2" xfId="23412"/>
    <cellStyle name="Input 6 2 4 3 2 2" xfId="44598"/>
    <cellStyle name="Input 6 2 4 3 3" xfId="33994"/>
    <cellStyle name="Input 6 2 4 4" xfId="18299"/>
    <cellStyle name="Input 6 2 4 4 2" xfId="39486"/>
    <cellStyle name="Input 6 2 4 5" xfId="28669"/>
    <cellStyle name="Input 6 2 4_Table 2A-1_EFT (Annual)" xfId="7110"/>
    <cellStyle name="Input 6 2 5" xfId="4048"/>
    <cellStyle name="Input 6 2 5 2" xfId="12372"/>
    <cellStyle name="Input 6 2 5 2 2" xfId="24394"/>
    <cellStyle name="Input 6 2 5 2 2 2" xfId="45580"/>
    <cellStyle name="Input 6 2 5 2 3" xfId="34976"/>
    <cellStyle name="Input 6 2 5 3" xfId="19281"/>
    <cellStyle name="Input 6 2 5 3 2" xfId="40468"/>
    <cellStyle name="Input 6 2 5 4" xfId="29736"/>
    <cellStyle name="Input 6 2 5_Table 2A-1_EFT (Annual)" xfId="15372"/>
    <cellStyle name="Input 6 2 6" xfId="9711"/>
    <cellStyle name="Input 6 2 6 2" xfId="21848"/>
    <cellStyle name="Input 6 2 6 2 2" xfId="43034"/>
    <cellStyle name="Input 6 2 6 3" xfId="32430"/>
    <cellStyle name="Input 6 2 7" xfId="16735"/>
    <cellStyle name="Input 6 2 7 2" xfId="37922"/>
    <cellStyle name="Input 6 2 8" xfId="26993"/>
    <cellStyle name="Input 6 2_Table 2A-1_EFT (Annual)" xfId="3080"/>
    <cellStyle name="Input 6 3" xfId="311"/>
    <cellStyle name="Input 6 3 2" xfId="1299"/>
    <cellStyle name="Input 6 3 2 2" xfId="2569"/>
    <cellStyle name="Input 6 3 2 2 2" xfId="6130"/>
    <cellStyle name="Input 6 3 2 2 2 2" xfId="14324"/>
    <cellStyle name="Input 6 3 2 2 2 2 2" xfId="26296"/>
    <cellStyle name="Input 6 3 2 2 2 2 2 2" xfId="47482"/>
    <cellStyle name="Input 6 3 2 2 2 2 3" xfId="36878"/>
    <cellStyle name="Input 6 3 2 2 2 3" xfId="21183"/>
    <cellStyle name="Input 6 3 2 2 2 3 2" xfId="42370"/>
    <cellStyle name="Input 6 3 2 2 2 4" xfId="31786"/>
    <cellStyle name="Input 6 3 2 2 2_Table 2A-1_EFT (Annual)" xfId="15373"/>
    <cellStyle name="Input 6 3 2 2 3" xfId="11666"/>
    <cellStyle name="Input 6 3 2 2 3 2" xfId="23750"/>
    <cellStyle name="Input 6 3 2 2 3 2 2" xfId="44936"/>
    <cellStyle name="Input 6 3 2 2 3 3" xfId="34332"/>
    <cellStyle name="Input 6 3 2 2 4" xfId="18637"/>
    <cellStyle name="Input 6 3 2 2 4 2" xfId="39824"/>
    <cellStyle name="Input 6 3 2 2 5" xfId="29043"/>
    <cellStyle name="Input 6 3 2 2_Table 2A-1_EFT (Annual)" xfId="7112"/>
    <cellStyle name="Input 6 3 2 3" xfId="4860"/>
    <cellStyle name="Input 6 3 2 3 2" xfId="13120"/>
    <cellStyle name="Input 6 3 2 3 2 2" xfId="25126"/>
    <cellStyle name="Input 6 3 2 3 2 2 2" xfId="46312"/>
    <cellStyle name="Input 6 3 2 3 2 3" xfId="35708"/>
    <cellStyle name="Input 6 3 2 3 3" xfId="20013"/>
    <cellStyle name="Input 6 3 2 3 3 2" xfId="41200"/>
    <cellStyle name="Input 6 3 2 3 4" xfId="30517"/>
    <cellStyle name="Input 6 3 2 3_Table 2A-1_EFT (Annual)" xfId="15374"/>
    <cellStyle name="Input 6 3 2 4" xfId="10464"/>
    <cellStyle name="Input 6 3 2 4 2" xfId="22580"/>
    <cellStyle name="Input 6 3 2 4 2 2" xfId="43766"/>
    <cellStyle name="Input 6 3 2 4 3" xfId="33162"/>
    <cellStyle name="Input 6 3 2 5" xfId="17467"/>
    <cellStyle name="Input 6 3 2 5 2" xfId="38654"/>
    <cellStyle name="Input 6 3 2 6" xfId="27774"/>
    <cellStyle name="Input 6 3 2_Table 2A-1_EFT (Annual)" xfId="7111"/>
    <cellStyle name="Input 6 3 3" xfId="861"/>
    <cellStyle name="Input 6 3 3 2" xfId="4422"/>
    <cellStyle name="Input 6 3 3 2 2" xfId="12687"/>
    <cellStyle name="Input 6 3 3 2 2 2" xfId="24699"/>
    <cellStyle name="Input 6 3 3 2 2 2 2" xfId="45885"/>
    <cellStyle name="Input 6 3 3 2 2 3" xfId="35281"/>
    <cellStyle name="Input 6 3 3 2 3" xfId="19586"/>
    <cellStyle name="Input 6 3 3 2 3 2" xfId="40773"/>
    <cellStyle name="Input 6 3 3 2 4" xfId="30079"/>
    <cellStyle name="Input 6 3 3 2_Table 2A-1_EFT (Annual)" xfId="15375"/>
    <cellStyle name="Input 6 3 3 3" xfId="10034"/>
    <cellStyle name="Input 6 3 3 3 2" xfId="22153"/>
    <cellStyle name="Input 6 3 3 3 2 2" xfId="43339"/>
    <cellStyle name="Input 6 3 3 3 3" xfId="32735"/>
    <cellStyle name="Input 6 3 3 4" xfId="17040"/>
    <cellStyle name="Input 6 3 3 4 2" xfId="38227"/>
    <cellStyle name="Input 6 3 3 5" xfId="27336"/>
    <cellStyle name="Input 6 3 3_Table 2A-1_EFT (Annual)" xfId="7113"/>
    <cellStyle name="Input 6 3 4" xfId="2038"/>
    <cellStyle name="Input 6 3 4 2" xfId="5599"/>
    <cellStyle name="Input 6 3 4 2 2" xfId="13814"/>
    <cellStyle name="Input 6 3 4 2 2 2" xfId="25802"/>
    <cellStyle name="Input 6 3 4 2 2 2 2" xfId="46988"/>
    <cellStyle name="Input 6 3 4 2 2 3" xfId="36384"/>
    <cellStyle name="Input 6 3 4 2 3" xfId="20689"/>
    <cellStyle name="Input 6 3 4 2 3 2" xfId="41876"/>
    <cellStyle name="Input 6 3 4 2 4" xfId="31256"/>
    <cellStyle name="Input 6 3 4 2_Table 2A-1_EFT (Annual)" xfId="15376"/>
    <cellStyle name="Input 6 3 4 3" xfId="11158"/>
    <cellStyle name="Input 6 3 4 3 2" xfId="23256"/>
    <cellStyle name="Input 6 3 4 3 2 2" xfId="44442"/>
    <cellStyle name="Input 6 3 4 3 3" xfId="33838"/>
    <cellStyle name="Input 6 3 4 4" xfId="18143"/>
    <cellStyle name="Input 6 3 4 4 2" xfId="39330"/>
    <cellStyle name="Input 6 3 4 5" xfId="28513"/>
    <cellStyle name="Input 6 3 4_Table 2A-1_EFT (Annual)" xfId="7114"/>
    <cellStyle name="Input 6 3 5" xfId="3881"/>
    <cellStyle name="Input 6 3 5 2" xfId="12213"/>
    <cellStyle name="Input 6 3 5 2 2" xfId="24238"/>
    <cellStyle name="Input 6 3 5 2 2 2" xfId="45424"/>
    <cellStyle name="Input 6 3 5 2 3" xfId="34820"/>
    <cellStyle name="Input 6 3 5 3" xfId="19125"/>
    <cellStyle name="Input 6 3 5 3 2" xfId="40312"/>
    <cellStyle name="Input 6 3 5 4" xfId="29569"/>
    <cellStyle name="Input 6 3 5_Table 2A-1_EFT (Annual)" xfId="15377"/>
    <cellStyle name="Input 6 3 6" xfId="9550"/>
    <cellStyle name="Input 6 3 6 2" xfId="21692"/>
    <cellStyle name="Input 6 3 6 2 2" xfId="42878"/>
    <cellStyle name="Input 6 3 6 3" xfId="32274"/>
    <cellStyle name="Input 6 3 7" xfId="16579"/>
    <cellStyle name="Input 6 3 7 2" xfId="37766"/>
    <cellStyle name="Input 6 3 8" xfId="26826"/>
    <cellStyle name="Input 6 3_Table 2A-1_EFT (Annual)" xfId="3081"/>
    <cellStyle name="Input 6 4" xfId="1133"/>
    <cellStyle name="Input 6 4 2" xfId="2403"/>
    <cellStyle name="Input 6 4 2 2" xfId="5964"/>
    <cellStyle name="Input 6 4 2 2 2" xfId="14158"/>
    <cellStyle name="Input 6 4 2 2 2 2" xfId="26130"/>
    <cellStyle name="Input 6 4 2 2 2 2 2" xfId="47316"/>
    <cellStyle name="Input 6 4 2 2 2 3" xfId="36712"/>
    <cellStyle name="Input 6 4 2 2 3" xfId="21017"/>
    <cellStyle name="Input 6 4 2 2 3 2" xfId="42204"/>
    <cellStyle name="Input 6 4 2 2 4" xfId="31620"/>
    <cellStyle name="Input 6 4 2 2_Table 2A-1_EFT (Annual)" xfId="15378"/>
    <cellStyle name="Input 6 4 2 3" xfId="11500"/>
    <cellStyle name="Input 6 4 2 3 2" xfId="23584"/>
    <cellStyle name="Input 6 4 2 3 2 2" xfId="44770"/>
    <cellStyle name="Input 6 4 2 3 3" xfId="34166"/>
    <cellStyle name="Input 6 4 2 4" xfId="18471"/>
    <cellStyle name="Input 6 4 2 4 2" xfId="39658"/>
    <cellStyle name="Input 6 4 2 5" xfId="28877"/>
    <cellStyle name="Input 6 4 2_Table 2A-1_EFT (Annual)" xfId="7116"/>
    <cellStyle name="Input 6 4 3" xfId="4694"/>
    <cellStyle name="Input 6 4 3 2" xfId="12954"/>
    <cellStyle name="Input 6 4 3 2 2" xfId="24960"/>
    <cellStyle name="Input 6 4 3 2 2 2" xfId="46146"/>
    <cellStyle name="Input 6 4 3 2 3" xfId="35542"/>
    <cellStyle name="Input 6 4 3 3" xfId="19847"/>
    <cellStyle name="Input 6 4 3 3 2" xfId="41034"/>
    <cellStyle name="Input 6 4 3 4" xfId="30351"/>
    <cellStyle name="Input 6 4 3_Table 2A-1_EFT (Annual)" xfId="15379"/>
    <cellStyle name="Input 6 4 4" xfId="10298"/>
    <cellStyle name="Input 6 4 4 2" xfId="22414"/>
    <cellStyle name="Input 6 4 4 2 2" xfId="43600"/>
    <cellStyle name="Input 6 4 4 3" xfId="32996"/>
    <cellStyle name="Input 6 4 5" xfId="17301"/>
    <cellStyle name="Input 6 4 5 2" xfId="38488"/>
    <cellStyle name="Input 6 4 6" xfId="27608"/>
    <cellStyle name="Input 6 4_Table 2A-1_EFT (Annual)" xfId="7115"/>
    <cellStyle name="Input 6 5" xfId="702"/>
    <cellStyle name="Input 6 5 2" xfId="4263"/>
    <cellStyle name="Input 6 5 2 2" xfId="12547"/>
    <cellStyle name="Input 6 5 2 2 2" xfId="24565"/>
    <cellStyle name="Input 6 5 2 2 2 2" xfId="45751"/>
    <cellStyle name="Input 6 5 2 2 3" xfId="35147"/>
    <cellStyle name="Input 6 5 2 3" xfId="19452"/>
    <cellStyle name="Input 6 5 2 3 2" xfId="40639"/>
    <cellStyle name="Input 6 5 2 4" xfId="29920"/>
    <cellStyle name="Input 6 5 2_Table 2A-1_EFT (Annual)" xfId="15380"/>
    <cellStyle name="Input 6 5 3" xfId="9894"/>
    <cellStyle name="Input 6 5 3 2" xfId="22019"/>
    <cellStyle name="Input 6 5 3 2 2" xfId="43205"/>
    <cellStyle name="Input 6 5 3 3" xfId="32601"/>
    <cellStyle name="Input 6 5 4" xfId="16906"/>
    <cellStyle name="Input 6 5 4 2" xfId="38093"/>
    <cellStyle name="Input 6 5 5" xfId="27177"/>
    <cellStyle name="Input 6 5_Table 2A-1_EFT (Annual)" xfId="7117"/>
    <cellStyle name="Input 6 6" xfId="1805"/>
    <cellStyle name="Input 6 6 2" xfId="5366"/>
    <cellStyle name="Input 6 6 2 2" xfId="13581"/>
    <cellStyle name="Input 6 6 2 2 2" xfId="25569"/>
    <cellStyle name="Input 6 6 2 2 2 2" xfId="46755"/>
    <cellStyle name="Input 6 6 2 2 3" xfId="36151"/>
    <cellStyle name="Input 6 6 2 3" xfId="20456"/>
    <cellStyle name="Input 6 6 2 3 2" xfId="41643"/>
    <cellStyle name="Input 6 6 2 4" xfId="31023"/>
    <cellStyle name="Input 6 6 2_Table 2A-1_EFT (Annual)" xfId="15381"/>
    <cellStyle name="Input 6 6 3" xfId="10925"/>
    <cellStyle name="Input 6 6 3 2" xfId="23023"/>
    <cellStyle name="Input 6 6 3 2 2" xfId="44209"/>
    <cellStyle name="Input 6 6 3 3" xfId="33605"/>
    <cellStyle name="Input 6 6 4" xfId="17910"/>
    <cellStyle name="Input 6 6 4 2" xfId="39097"/>
    <cellStyle name="Input 6 6 5" xfId="28280"/>
    <cellStyle name="Input 6 6_Table 2A-1_EFT (Annual)" xfId="7118"/>
    <cellStyle name="Input 6 7" xfId="3668"/>
    <cellStyle name="Input 6 7 2" xfId="12041"/>
    <cellStyle name="Input 6 7 2 2" xfId="24072"/>
    <cellStyle name="Input 6 7 2 2 2" xfId="45258"/>
    <cellStyle name="Input 6 7 2 3" xfId="34654"/>
    <cellStyle name="Input 6 7 3" xfId="18959"/>
    <cellStyle name="Input 6 7 3 2" xfId="40146"/>
    <cellStyle name="Input 6 7 4" xfId="29378"/>
    <cellStyle name="Input 6 7_Table 2A-1_EFT (Annual)" xfId="15382"/>
    <cellStyle name="Input 6 8" xfId="9358"/>
    <cellStyle name="Input 6 8 2" xfId="21526"/>
    <cellStyle name="Input 6 8 2 2" xfId="42712"/>
    <cellStyle name="Input 6 8 3" xfId="32108"/>
    <cellStyle name="Input 6 9" xfId="16413"/>
    <cellStyle name="Input 6 9 2" xfId="37600"/>
    <cellStyle name="Input 6_Table 2A-1_EFT (Annual)" xfId="3079"/>
    <cellStyle name="Input 7" xfId="127"/>
    <cellStyle name="Input 7 10" xfId="26682"/>
    <cellStyle name="Input 7 2" xfId="520"/>
    <cellStyle name="Input 7 2 2" xfId="1497"/>
    <cellStyle name="Input 7 2 2 2" xfId="2767"/>
    <cellStyle name="Input 7 2 2 2 2" xfId="6328"/>
    <cellStyle name="Input 7 2 2 2 2 2" xfId="14522"/>
    <cellStyle name="Input 7 2 2 2 2 2 2" xfId="26494"/>
    <cellStyle name="Input 7 2 2 2 2 2 2 2" xfId="47680"/>
    <cellStyle name="Input 7 2 2 2 2 2 3" xfId="37076"/>
    <cellStyle name="Input 7 2 2 2 2 3" xfId="21381"/>
    <cellStyle name="Input 7 2 2 2 2 3 2" xfId="42568"/>
    <cellStyle name="Input 7 2 2 2 2 4" xfId="31984"/>
    <cellStyle name="Input 7 2 2 2 2_Table 2A-1_EFT (Annual)" xfId="15383"/>
    <cellStyle name="Input 7 2 2 2 3" xfId="11864"/>
    <cellStyle name="Input 7 2 2 2 3 2" xfId="23948"/>
    <cellStyle name="Input 7 2 2 2 3 2 2" xfId="45134"/>
    <cellStyle name="Input 7 2 2 2 3 3" xfId="34530"/>
    <cellStyle name="Input 7 2 2 2 4" xfId="18835"/>
    <cellStyle name="Input 7 2 2 2 4 2" xfId="40022"/>
    <cellStyle name="Input 7 2 2 2 5" xfId="29241"/>
    <cellStyle name="Input 7 2 2 2_Table 2A-1_EFT (Annual)" xfId="7120"/>
    <cellStyle name="Input 7 2 2 3" xfId="5058"/>
    <cellStyle name="Input 7 2 2 3 2" xfId="13318"/>
    <cellStyle name="Input 7 2 2 3 2 2" xfId="25324"/>
    <cellStyle name="Input 7 2 2 3 2 2 2" xfId="46510"/>
    <cellStyle name="Input 7 2 2 3 2 3" xfId="35906"/>
    <cellStyle name="Input 7 2 2 3 3" xfId="20211"/>
    <cellStyle name="Input 7 2 2 3 3 2" xfId="41398"/>
    <cellStyle name="Input 7 2 2 3 4" xfId="30715"/>
    <cellStyle name="Input 7 2 2 3_Table 2A-1_EFT (Annual)" xfId="15384"/>
    <cellStyle name="Input 7 2 2 4" xfId="10662"/>
    <cellStyle name="Input 7 2 2 4 2" xfId="22778"/>
    <cellStyle name="Input 7 2 2 4 2 2" xfId="43964"/>
    <cellStyle name="Input 7 2 2 4 3" xfId="33360"/>
    <cellStyle name="Input 7 2 2 5" xfId="17665"/>
    <cellStyle name="Input 7 2 2 5 2" xfId="38852"/>
    <cellStyle name="Input 7 2 2 6" xfId="27972"/>
    <cellStyle name="Input 7 2 2_Table 2A-1_EFT (Annual)" xfId="7119"/>
    <cellStyle name="Input 7 2 3" xfId="1030"/>
    <cellStyle name="Input 7 2 3 2" xfId="4591"/>
    <cellStyle name="Input 7 2 3 2 2" xfId="12851"/>
    <cellStyle name="Input 7 2 3 2 2 2" xfId="24857"/>
    <cellStyle name="Input 7 2 3 2 2 2 2" xfId="46043"/>
    <cellStyle name="Input 7 2 3 2 2 3" xfId="35439"/>
    <cellStyle name="Input 7 2 3 2 3" xfId="19744"/>
    <cellStyle name="Input 7 2 3 2 3 2" xfId="40931"/>
    <cellStyle name="Input 7 2 3 2 4" xfId="30248"/>
    <cellStyle name="Input 7 2 3 2_Table 2A-1_EFT (Annual)" xfId="15385"/>
    <cellStyle name="Input 7 2 3 3" xfId="10195"/>
    <cellStyle name="Input 7 2 3 3 2" xfId="22311"/>
    <cellStyle name="Input 7 2 3 3 2 2" xfId="43497"/>
    <cellStyle name="Input 7 2 3 3 3" xfId="32893"/>
    <cellStyle name="Input 7 2 3 4" xfId="17198"/>
    <cellStyle name="Input 7 2 3 4 2" xfId="38385"/>
    <cellStyle name="Input 7 2 3 5" xfId="27505"/>
    <cellStyle name="Input 7 2 3_Table 2A-1_EFT (Annual)" xfId="7121"/>
    <cellStyle name="Input 7 2 4" xfId="2236"/>
    <cellStyle name="Input 7 2 4 2" xfId="5797"/>
    <cellStyle name="Input 7 2 4 2 2" xfId="14012"/>
    <cellStyle name="Input 7 2 4 2 2 2" xfId="26000"/>
    <cellStyle name="Input 7 2 4 2 2 2 2" xfId="47186"/>
    <cellStyle name="Input 7 2 4 2 2 3" xfId="36582"/>
    <cellStyle name="Input 7 2 4 2 3" xfId="20887"/>
    <cellStyle name="Input 7 2 4 2 3 2" xfId="42074"/>
    <cellStyle name="Input 7 2 4 2 4" xfId="31454"/>
    <cellStyle name="Input 7 2 4 2_Table 2A-1_EFT (Annual)" xfId="15386"/>
    <cellStyle name="Input 7 2 4 3" xfId="11356"/>
    <cellStyle name="Input 7 2 4 3 2" xfId="23454"/>
    <cellStyle name="Input 7 2 4 3 2 2" xfId="44640"/>
    <cellStyle name="Input 7 2 4 3 3" xfId="34036"/>
    <cellStyle name="Input 7 2 4 4" xfId="18341"/>
    <cellStyle name="Input 7 2 4 4 2" xfId="39528"/>
    <cellStyle name="Input 7 2 4 5" xfId="28711"/>
    <cellStyle name="Input 7 2 4_Table 2A-1_EFT (Annual)" xfId="7122"/>
    <cellStyle name="Input 7 2 5" xfId="4090"/>
    <cellStyle name="Input 7 2 5 2" xfId="12414"/>
    <cellStyle name="Input 7 2 5 2 2" xfId="24436"/>
    <cellStyle name="Input 7 2 5 2 2 2" xfId="45622"/>
    <cellStyle name="Input 7 2 5 2 3" xfId="35018"/>
    <cellStyle name="Input 7 2 5 3" xfId="19323"/>
    <cellStyle name="Input 7 2 5 3 2" xfId="40510"/>
    <cellStyle name="Input 7 2 5 4" xfId="29778"/>
    <cellStyle name="Input 7 2 5_Table 2A-1_EFT (Annual)" xfId="15387"/>
    <cellStyle name="Input 7 2 6" xfId="9753"/>
    <cellStyle name="Input 7 2 6 2" xfId="21890"/>
    <cellStyle name="Input 7 2 6 2 2" xfId="43076"/>
    <cellStyle name="Input 7 2 6 3" xfId="32472"/>
    <cellStyle name="Input 7 2 7" xfId="16777"/>
    <cellStyle name="Input 7 2 7 2" xfId="37964"/>
    <cellStyle name="Input 7 2 8" xfId="27035"/>
    <cellStyle name="Input 7 2_Table 2A-1_EFT (Annual)" xfId="3083"/>
    <cellStyle name="Input 7 3" xfId="358"/>
    <cellStyle name="Input 7 3 2" xfId="1341"/>
    <cellStyle name="Input 7 3 2 2" xfId="2611"/>
    <cellStyle name="Input 7 3 2 2 2" xfId="6172"/>
    <cellStyle name="Input 7 3 2 2 2 2" xfId="14366"/>
    <cellStyle name="Input 7 3 2 2 2 2 2" xfId="26338"/>
    <cellStyle name="Input 7 3 2 2 2 2 2 2" xfId="47524"/>
    <cellStyle name="Input 7 3 2 2 2 2 3" xfId="36920"/>
    <cellStyle name="Input 7 3 2 2 2 3" xfId="21225"/>
    <cellStyle name="Input 7 3 2 2 2 3 2" xfId="42412"/>
    <cellStyle name="Input 7 3 2 2 2 4" xfId="31828"/>
    <cellStyle name="Input 7 3 2 2 2_Table 2A-1_EFT (Annual)" xfId="15388"/>
    <cellStyle name="Input 7 3 2 2 3" xfId="11708"/>
    <cellStyle name="Input 7 3 2 2 3 2" xfId="23792"/>
    <cellStyle name="Input 7 3 2 2 3 2 2" xfId="44978"/>
    <cellStyle name="Input 7 3 2 2 3 3" xfId="34374"/>
    <cellStyle name="Input 7 3 2 2 4" xfId="18679"/>
    <cellStyle name="Input 7 3 2 2 4 2" xfId="39866"/>
    <cellStyle name="Input 7 3 2 2 5" xfId="29085"/>
    <cellStyle name="Input 7 3 2 2_Table 2A-1_EFT (Annual)" xfId="7124"/>
    <cellStyle name="Input 7 3 2 3" xfId="4902"/>
    <cellStyle name="Input 7 3 2 3 2" xfId="13162"/>
    <cellStyle name="Input 7 3 2 3 2 2" xfId="25168"/>
    <cellStyle name="Input 7 3 2 3 2 2 2" xfId="46354"/>
    <cellStyle name="Input 7 3 2 3 2 3" xfId="35750"/>
    <cellStyle name="Input 7 3 2 3 3" xfId="20055"/>
    <cellStyle name="Input 7 3 2 3 3 2" xfId="41242"/>
    <cellStyle name="Input 7 3 2 3 4" xfId="30559"/>
    <cellStyle name="Input 7 3 2 3_Table 2A-1_EFT (Annual)" xfId="15389"/>
    <cellStyle name="Input 7 3 2 4" xfId="10506"/>
    <cellStyle name="Input 7 3 2 4 2" xfId="22622"/>
    <cellStyle name="Input 7 3 2 4 2 2" xfId="43808"/>
    <cellStyle name="Input 7 3 2 4 3" xfId="33204"/>
    <cellStyle name="Input 7 3 2 5" xfId="17509"/>
    <cellStyle name="Input 7 3 2 5 2" xfId="38696"/>
    <cellStyle name="Input 7 3 2 6" xfId="27816"/>
    <cellStyle name="Input 7 3 2_Table 2A-1_EFT (Annual)" xfId="7123"/>
    <cellStyle name="Input 7 3 3" xfId="898"/>
    <cellStyle name="Input 7 3 3 2" xfId="4459"/>
    <cellStyle name="Input 7 3 3 2 2" xfId="12721"/>
    <cellStyle name="Input 7 3 3 2 2 2" xfId="24731"/>
    <cellStyle name="Input 7 3 3 2 2 2 2" xfId="45917"/>
    <cellStyle name="Input 7 3 3 2 2 3" xfId="35313"/>
    <cellStyle name="Input 7 3 3 2 3" xfId="19618"/>
    <cellStyle name="Input 7 3 3 2 3 2" xfId="40805"/>
    <cellStyle name="Input 7 3 3 2 4" xfId="30116"/>
    <cellStyle name="Input 7 3 3 2_Table 2A-1_EFT (Annual)" xfId="15390"/>
    <cellStyle name="Input 7 3 3 3" xfId="10068"/>
    <cellStyle name="Input 7 3 3 3 2" xfId="22185"/>
    <cellStyle name="Input 7 3 3 3 2 2" xfId="43371"/>
    <cellStyle name="Input 7 3 3 3 3" xfId="32767"/>
    <cellStyle name="Input 7 3 3 4" xfId="17072"/>
    <cellStyle name="Input 7 3 3 4 2" xfId="38259"/>
    <cellStyle name="Input 7 3 3 5" xfId="27373"/>
    <cellStyle name="Input 7 3 3_Table 2A-1_EFT (Annual)" xfId="7125"/>
    <cellStyle name="Input 7 3 4" xfId="2080"/>
    <cellStyle name="Input 7 3 4 2" xfId="5641"/>
    <cellStyle name="Input 7 3 4 2 2" xfId="13856"/>
    <cellStyle name="Input 7 3 4 2 2 2" xfId="25844"/>
    <cellStyle name="Input 7 3 4 2 2 2 2" xfId="47030"/>
    <cellStyle name="Input 7 3 4 2 2 3" xfId="36426"/>
    <cellStyle name="Input 7 3 4 2 3" xfId="20731"/>
    <cellStyle name="Input 7 3 4 2 3 2" xfId="41918"/>
    <cellStyle name="Input 7 3 4 2 4" xfId="31298"/>
    <cellStyle name="Input 7 3 4 2_Table 2A-1_EFT (Annual)" xfId="15391"/>
    <cellStyle name="Input 7 3 4 3" xfId="11200"/>
    <cellStyle name="Input 7 3 4 3 2" xfId="23298"/>
    <cellStyle name="Input 7 3 4 3 2 2" xfId="44484"/>
    <cellStyle name="Input 7 3 4 3 3" xfId="33880"/>
    <cellStyle name="Input 7 3 4 4" xfId="18185"/>
    <cellStyle name="Input 7 3 4 4 2" xfId="39372"/>
    <cellStyle name="Input 7 3 4 5" xfId="28555"/>
    <cellStyle name="Input 7 3 4_Table 2A-1_EFT (Annual)" xfId="7126"/>
    <cellStyle name="Input 7 3 5" xfId="3928"/>
    <cellStyle name="Input 7 3 5 2" xfId="12256"/>
    <cellStyle name="Input 7 3 5 2 2" xfId="24280"/>
    <cellStyle name="Input 7 3 5 2 2 2" xfId="45466"/>
    <cellStyle name="Input 7 3 5 2 3" xfId="34862"/>
    <cellStyle name="Input 7 3 5 3" xfId="19167"/>
    <cellStyle name="Input 7 3 5 3 2" xfId="40354"/>
    <cellStyle name="Input 7 3 5 4" xfId="29616"/>
    <cellStyle name="Input 7 3 5_Table 2A-1_EFT (Annual)" xfId="15392"/>
    <cellStyle name="Input 7 3 6" xfId="9593"/>
    <cellStyle name="Input 7 3 6 2" xfId="21734"/>
    <cellStyle name="Input 7 3 6 2 2" xfId="42920"/>
    <cellStyle name="Input 7 3 6 3" xfId="32316"/>
    <cellStyle name="Input 7 3 7" xfId="16621"/>
    <cellStyle name="Input 7 3 7 2" xfId="37808"/>
    <cellStyle name="Input 7 3 8" xfId="26873"/>
    <cellStyle name="Input 7 3_Table 2A-1_EFT (Annual)" xfId="3084"/>
    <cellStyle name="Input 7 4" xfId="1175"/>
    <cellStyle name="Input 7 4 2" xfId="2445"/>
    <cellStyle name="Input 7 4 2 2" xfId="6006"/>
    <cellStyle name="Input 7 4 2 2 2" xfId="14200"/>
    <cellStyle name="Input 7 4 2 2 2 2" xfId="26172"/>
    <cellStyle name="Input 7 4 2 2 2 2 2" xfId="47358"/>
    <cellStyle name="Input 7 4 2 2 2 3" xfId="36754"/>
    <cellStyle name="Input 7 4 2 2 3" xfId="21059"/>
    <cellStyle name="Input 7 4 2 2 3 2" xfId="42246"/>
    <cellStyle name="Input 7 4 2 2 4" xfId="31662"/>
    <cellStyle name="Input 7 4 2 2_Table 2A-1_EFT (Annual)" xfId="15393"/>
    <cellStyle name="Input 7 4 2 3" xfId="11542"/>
    <cellStyle name="Input 7 4 2 3 2" xfId="23626"/>
    <cellStyle name="Input 7 4 2 3 2 2" xfId="44812"/>
    <cellStyle name="Input 7 4 2 3 3" xfId="34208"/>
    <cellStyle name="Input 7 4 2 4" xfId="18513"/>
    <cellStyle name="Input 7 4 2 4 2" xfId="39700"/>
    <cellStyle name="Input 7 4 2 5" xfId="28919"/>
    <cellStyle name="Input 7 4 2_Table 2A-1_EFT (Annual)" xfId="7128"/>
    <cellStyle name="Input 7 4 3" xfId="4736"/>
    <cellStyle name="Input 7 4 3 2" xfId="12996"/>
    <cellStyle name="Input 7 4 3 2 2" xfId="25002"/>
    <cellStyle name="Input 7 4 3 2 2 2" xfId="46188"/>
    <cellStyle name="Input 7 4 3 2 3" xfId="35584"/>
    <cellStyle name="Input 7 4 3 3" xfId="19889"/>
    <cellStyle name="Input 7 4 3 3 2" xfId="41076"/>
    <cellStyle name="Input 7 4 3 4" xfId="30393"/>
    <cellStyle name="Input 7 4 3_Table 2A-1_EFT (Annual)" xfId="15394"/>
    <cellStyle name="Input 7 4 4" xfId="10340"/>
    <cellStyle name="Input 7 4 4 2" xfId="22456"/>
    <cellStyle name="Input 7 4 4 2 2" xfId="43642"/>
    <cellStyle name="Input 7 4 4 3" xfId="33038"/>
    <cellStyle name="Input 7 4 5" xfId="17343"/>
    <cellStyle name="Input 7 4 5 2" xfId="38530"/>
    <cellStyle name="Input 7 4 6" xfId="27650"/>
    <cellStyle name="Input 7 4_Table 2A-1_EFT (Annual)" xfId="7127"/>
    <cellStyle name="Input 7 5" xfId="739"/>
    <cellStyle name="Input 7 5 2" xfId="4300"/>
    <cellStyle name="Input 7 5 2 2" xfId="12580"/>
    <cellStyle name="Input 7 5 2 2 2" xfId="24597"/>
    <cellStyle name="Input 7 5 2 2 2 2" xfId="45783"/>
    <cellStyle name="Input 7 5 2 2 3" xfId="35179"/>
    <cellStyle name="Input 7 5 2 3" xfId="19484"/>
    <cellStyle name="Input 7 5 2 3 2" xfId="40671"/>
    <cellStyle name="Input 7 5 2 4" xfId="29957"/>
    <cellStyle name="Input 7 5 2_Table 2A-1_EFT (Annual)" xfId="15395"/>
    <cellStyle name="Input 7 5 3" xfId="9928"/>
    <cellStyle name="Input 7 5 3 2" xfId="22051"/>
    <cellStyle name="Input 7 5 3 2 2" xfId="43237"/>
    <cellStyle name="Input 7 5 3 3" xfId="32633"/>
    <cellStyle name="Input 7 5 4" xfId="16938"/>
    <cellStyle name="Input 7 5 4 2" xfId="38125"/>
    <cellStyle name="Input 7 5 5" xfId="27214"/>
    <cellStyle name="Input 7 5_Table 2A-1_EFT (Annual)" xfId="7129"/>
    <cellStyle name="Input 7 6" xfId="1793"/>
    <cellStyle name="Input 7 6 2" xfId="5354"/>
    <cellStyle name="Input 7 6 2 2" xfId="13569"/>
    <cellStyle name="Input 7 6 2 2 2" xfId="25557"/>
    <cellStyle name="Input 7 6 2 2 2 2" xfId="46743"/>
    <cellStyle name="Input 7 6 2 2 3" xfId="36139"/>
    <cellStyle name="Input 7 6 2 3" xfId="20444"/>
    <cellStyle name="Input 7 6 2 3 2" xfId="41631"/>
    <cellStyle name="Input 7 6 2 4" xfId="31011"/>
    <cellStyle name="Input 7 6 2_Table 2A-1_EFT (Annual)" xfId="15396"/>
    <cellStyle name="Input 7 6 3" xfId="10913"/>
    <cellStyle name="Input 7 6 3 2" xfId="23011"/>
    <cellStyle name="Input 7 6 3 2 2" xfId="44197"/>
    <cellStyle name="Input 7 6 3 3" xfId="33593"/>
    <cellStyle name="Input 7 6 4" xfId="17898"/>
    <cellStyle name="Input 7 6 4 2" xfId="39085"/>
    <cellStyle name="Input 7 6 5" xfId="28268"/>
    <cellStyle name="Input 7 6_Table 2A-1_EFT (Annual)" xfId="7130"/>
    <cellStyle name="Input 7 7" xfId="3716"/>
    <cellStyle name="Input 7 7 2" xfId="12084"/>
    <cellStyle name="Input 7 7 2 2" xfId="24114"/>
    <cellStyle name="Input 7 7 2 2 2" xfId="45300"/>
    <cellStyle name="Input 7 7 2 3" xfId="34696"/>
    <cellStyle name="Input 7 7 3" xfId="19001"/>
    <cellStyle name="Input 7 7 3 2" xfId="40188"/>
    <cellStyle name="Input 7 7 4" xfId="29425"/>
    <cellStyle name="Input 7 7_Table 2A-1_EFT (Annual)" xfId="15397"/>
    <cellStyle name="Input 7 8" xfId="9403"/>
    <cellStyle name="Input 7 8 2" xfId="21568"/>
    <cellStyle name="Input 7 8 2 2" xfId="42754"/>
    <cellStyle name="Input 7 8 3" xfId="32150"/>
    <cellStyle name="Input 7 9" xfId="16455"/>
    <cellStyle name="Input 7 9 2" xfId="37642"/>
    <cellStyle name="Input 7_Table 2A-1_EFT (Annual)" xfId="3082"/>
    <cellStyle name="Input 8" xfId="122"/>
    <cellStyle name="Input 8 10" xfId="26677"/>
    <cellStyle name="Input 8 2" xfId="515"/>
    <cellStyle name="Input 8 2 2" xfId="1492"/>
    <cellStyle name="Input 8 2 2 2" xfId="2762"/>
    <cellStyle name="Input 8 2 2 2 2" xfId="6323"/>
    <cellStyle name="Input 8 2 2 2 2 2" xfId="14517"/>
    <cellStyle name="Input 8 2 2 2 2 2 2" xfId="26489"/>
    <cellStyle name="Input 8 2 2 2 2 2 2 2" xfId="47675"/>
    <cellStyle name="Input 8 2 2 2 2 2 3" xfId="37071"/>
    <cellStyle name="Input 8 2 2 2 2 3" xfId="21376"/>
    <cellStyle name="Input 8 2 2 2 2 3 2" xfId="42563"/>
    <cellStyle name="Input 8 2 2 2 2 4" xfId="31979"/>
    <cellStyle name="Input 8 2 2 2 2_Table 2A-1_EFT (Annual)" xfId="15398"/>
    <cellStyle name="Input 8 2 2 2 3" xfId="11859"/>
    <cellStyle name="Input 8 2 2 2 3 2" xfId="23943"/>
    <cellStyle name="Input 8 2 2 2 3 2 2" xfId="45129"/>
    <cellStyle name="Input 8 2 2 2 3 3" xfId="34525"/>
    <cellStyle name="Input 8 2 2 2 4" xfId="18830"/>
    <cellStyle name="Input 8 2 2 2 4 2" xfId="40017"/>
    <cellStyle name="Input 8 2 2 2 5" xfId="29236"/>
    <cellStyle name="Input 8 2 2 2_Table 2A-1_EFT (Annual)" xfId="7132"/>
    <cellStyle name="Input 8 2 2 3" xfId="5053"/>
    <cellStyle name="Input 8 2 2 3 2" xfId="13313"/>
    <cellStyle name="Input 8 2 2 3 2 2" xfId="25319"/>
    <cellStyle name="Input 8 2 2 3 2 2 2" xfId="46505"/>
    <cellStyle name="Input 8 2 2 3 2 3" xfId="35901"/>
    <cellStyle name="Input 8 2 2 3 3" xfId="20206"/>
    <cellStyle name="Input 8 2 2 3 3 2" xfId="41393"/>
    <cellStyle name="Input 8 2 2 3 4" xfId="30710"/>
    <cellStyle name="Input 8 2 2 3_Table 2A-1_EFT (Annual)" xfId="15399"/>
    <cellStyle name="Input 8 2 2 4" xfId="10657"/>
    <cellStyle name="Input 8 2 2 4 2" xfId="22773"/>
    <cellStyle name="Input 8 2 2 4 2 2" xfId="43959"/>
    <cellStyle name="Input 8 2 2 4 3" xfId="33355"/>
    <cellStyle name="Input 8 2 2 5" xfId="17660"/>
    <cellStyle name="Input 8 2 2 5 2" xfId="38847"/>
    <cellStyle name="Input 8 2 2 6" xfId="27967"/>
    <cellStyle name="Input 8 2 2_Table 2A-1_EFT (Annual)" xfId="7131"/>
    <cellStyle name="Input 8 2 3" xfId="1026"/>
    <cellStyle name="Input 8 2 3 2" xfId="4587"/>
    <cellStyle name="Input 8 2 3 2 2" xfId="12847"/>
    <cellStyle name="Input 8 2 3 2 2 2" xfId="24853"/>
    <cellStyle name="Input 8 2 3 2 2 2 2" xfId="46039"/>
    <cellStyle name="Input 8 2 3 2 2 3" xfId="35435"/>
    <cellStyle name="Input 8 2 3 2 3" xfId="19740"/>
    <cellStyle name="Input 8 2 3 2 3 2" xfId="40927"/>
    <cellStyle name="Input 8 2 3 2 4" xfId="30244"/>
    <cellStyle name="Input 8 2 3 2_Table 2A-1_EFT (Annual)" xfId="15400"/>
    <cellStyle name="Input 8 2 3 3" xfId="10191"/>
    <cellStyle name="Input 8 2 3 3 2" xfId="22307"/>
    <cellStyle name="Input 8 2 3 3 2 2" xfId="43493"/>
    <cellStyle name="Input 8 2 3 3 3" xfId="32889"/>
    <cellStyle name="Input 8 2 3 4" xfId="17194"/>
    <cellStyle name="Input 8 2 3 4 2" xfId="38381"/>
    <cellStyle name="Input 8 2 3 5" xfId="27501"/>
    <cellStyle name="Input 8 2 3_Table 2A-1_EFT (Annual)" xfId="7133"/>
    <cellStyle name="Input 8 2 4" xfId="2231"/>
    <cellStyle name="Input 8 2 4 2" xfId="5792"/>
    <cellStyle name="Input 8 2 4 2 2" xfId="14007"/>
    <cellStyle name="Input 8 2 4 2 2 2" xfId="25995"/>
    <cellStyle name="Input 8 2 4 2 2 2 2" xfId="47181"/>
    <cellStyle name="Input 8 2 4 2 2 3" xfId="36577"/>
    <cellStyle name="Input 8 2 4 2 3" xfId="20882"/>
    <cellStyle name="Input 8 2 4 2 3 2" xfId="42069"/>
    <cellStyle name="Input 8 2 4 2 4" xfId="31449"/>
    <cellStyle name="Input 8 2 4 2_Table 2A-1_EFT (Annual)" xfId="15401"/>
    <cellStyle name="Input 8 2 4 3" xfId="11351"/>
    <cellStyle name="Input 8 2 4 3 2" xfId="23449"/>
    <cellStyle name="Input 8 2 4 3 2 2" xfId="44635"/>
    <cellStyle name="Input 8 2 4 3 3" xfId="34031"/>
    <cellStyle name="Input 8 2 4 4" xfId="18336"/>
    <cellStyle name="Input 8 2 4 4 2" xfId="39523"/>
    <cellStyle name="Input 8 2 4 5" xfId="28706"/>
    <cellStyle name="Input 8 2 4_Table 2A-1_EFT (Annual)" xfId="7134"/>
    <cellStyle name="Input 8 2 5" xfId="4085"/>
    <cellStyle name="Input 8 2 5 2" xfId="12409"/>
    <cellStyle name="Input 8 2 5 2 2" xfId="24431"/>
    <cellStyle name="Input 8 2 5 2 2 2" xfId="45617"/>
    <cellStyle name="Input 8 2 5 2 3" xfId="35013"/>
    <cellStyle name="Input 8 2 5 3" xfId="19318"/>
    <cellStyle name="Input 8 2 5 3 2" xfId="40505"/>
    <cellStyle name="Input 8 2 5 4" xfId="29773"/>
    <cellStyle name="Input 8 2 5_Table 2A-1_EFT (Annual)" xfId="15402"/>
    <cellStyle name="Input 8 2 6" xfId="9748"/>
    <cellStyle name="Input 8 2 6 2" xfId="21885"/>
    <cellStyle name="Input 8 2 6 2 2" xfId="43071"/>
    <cellStyle name="Input 8 2 6 3" xfId="32467"/>
    <cellStyle name="Input 8 2 7" xfId="16772"/>
    <cellStyle name="Input 8 2 7 2" xfId="37959"/>
    <cellStyle name="Input 8 2 8" xfId="27030"/>
    <cellStyle name="Input 8 2_Table 2A-1_EFT (Annual)" xfId="3086"/>
    <cellStyle name="Input 8 3" xfId="353"/>
    <cellStyle name="Input 8 3 2" xfId="1336"/>
    <cellStyle name="Input 8 3 2 2" xfId="2606"/>
    <cellStyle name="Input 8 3 2 2 2" xfId="6167"/>
    <cellStyle name="Input 8 3 2 2 2 2" xfId="14361"/>
    <cellStyle name="Input 8 3 2 2 2 2 2" xfId="26333"/>
    <cellStyle name="Input 8 3 2 2 2 2 2 2" xfId="47519"/>
    <cellStyle name="Input 8 3 2 2 2 2 3" xfId="36915"/>
    <cellStyle name="Input 8 3 2 2 2 3" xfId="21220"/>
    <cellStyle name="Input 8 3 2 2 2 3 2" xfId="42407"/>
    <cellStyle name="Input 8 3 2 2 2 4" xfId="31823"/>
    <cellStyle name="Input 8 3 2 2 2_Table 2A-1_EFT (Annual)" xfId="15403"/>
    <cellStyle name="Input 8 3 2 2 3" xfId="11703"/>
    <cellStyle name="Input 8 3 2 2 3 2" xfId="23787"/>
    <cellStyle name="Input 8 3 2 2 3 2 2" xfId="44973"/>
    <cellStyle name="Input 8 3 2 2 3 3" xfId="34369"/>
    <cellStyle name="Input 8 3 2 2 4" xfId="18674"/>
    <cellStyle name="Input 8 3 2 2 4 2" xfId="39861"/>
    <cellStyle name="Input 8 3 2 2 5" xfId="29080"/>
    <cellStyle name="Input 8 3 2 2_Table 2A-1_EFT (Annual)" xfId="7136"/>
    <cellStyle name="Input 8 3 2 3" xfId="4897"/>
    <cellStyle name="Input 8 3 2 3 2" xfId="13157"/>
    <cellStyle name="Input 8 3 2 3 2 2" xfId="25163"/>
    <cellStyle name="Input 8 3 2 3 2 2 2" xfId="46349"/>
    <cellStyle name="Input 8 3 2 3 2 3" xfId="35745"/>
    <cellStyle name="Input 8 3 2 3 3" xfId="20050"/>
    <cellStyle name="Input 8 3 2 3 3 2" xfId="41237"/>
    <cellStyle name="Input 8 3 2 3 4" xfId="30554"/>
    <cellStyle name="Input 8 3 2 3_Table 2A-1_EFT (Annual)" xfId="15404"/>
    <cellStyle name="Input 8 3 2 4" xfId="10501"/>
    <cellStyle name="Input 8 3 2 4 2" xfId="22617"/>
    <cellStyle name="Input 8 3 2 4 2 2" xfId="43803"/>
    <cellStyle name="Input 8 3 2 4 3" xfId="33199"/>
    <cellStyle name="Input 8 3 2 5" xfId="17504"/>
    <cellStyle name="Input 8 3 2 5 2" xfId="38691"/>
    <cellStyle name="Input 8 3 2 6" xfId="27811"/>
    <cellStyle name="Input 8 3 2_Table 2A-1_EFT (Annual)" xfId="7135"/>
    <cellStyle name="Input 8 3 3" xfId="894"/>
    <cellStyle name="Input 8 3 3 2" xfId="4455"/>
    <cellStyle name="Input 8 3 3 2 2" xfId="12717"/>
    <cellStyle name="Input 8 3 3 2 2 2" xfId="24727"/>
    <cellStyle name="Input 8 3 3 2 2 2 2" xfId="45913"/>
    <cellStyle name="Input 8 3 3 2 2 3" xfId="35309"/>
    <cellStyle name="Input 8 3 3 2 3" xfId="19614"/>
    <cellStyle name="Input 8 3 3 2 3 2" xfId="40801"/>
    <cellStyle name="Input 8 3 3 2 4" xfId="30112"/>
    <cellStyle name="Input 8 3 3 2_Table 2A-1_EFT (Annual)" xfId="15405"/>
    <cellStyle name="Input 8 3 3 3" xfId="10064"/>
    <cellStyle name="Input 8 3 3 3 2" xfId="22181"/>
    <cellStyle name="Input 8 3 3 3 2 2" xfId="43367"/>
    <cellStyle name="Input 8 3 3 3 3" xfId="32763"/>
    <cellStyle name="Input 8 3 3 4" xfId="17068"/>
    <cellStyle name="Input 8 3 3 4 2" xfId="38255"/>
    <cellStyle name="Input 8 3 3 5" xfId="27369"/>
    <cellStyle name="Input 8 3 3_Table 2A-1_EFT (Annual)" xfId="7137"/>
    <cellStyle name="Input 8 3 4" xfId="2075"/>
    <cellStyle name="Input 8 3 4 2" xfId="5636"/>
    <cellStyle name="Input 8 3 4 2 2" xfId="13851"/>
    <cellStyle name="Input 8 3 4 2 2 2" xfId="25839"/>
    <cellStyle name="Input 8 3 4 2 2 2 2" xfId="47025"/>
    <cellStyle name="Input 8 3 4 2 2 3" xfId="36421"/>
    <cellStyle name="Input 8 3 4 2 3" xfId="20726"/>
    <cellStyle name="Input 8 3 4 2 3 2" xfId="41913"/>
    <cellStyle name="Input 8 3 4 2 4" xfId="31293"/>
    <cellStyle name="Input 8 3 4 2_Table 2A-1_EFT (Annual)" xfId="15406"/>
    <cellStyle name="Input 8 3 4 3" xfId="11195"/>
    <cellStyle name="Input 8 3 4 3 2" xfId="23293"/>
    <cellStyle name="Input 8 3 4 3 2 2" xfId="44479"/>
    <cellStyle name="Input 8 3 4 3 3" xfId="33875"/>
    <cellStyle name="Input 8 3 4 4" xfId="18180"/>
    <cellStyle name="Input 8 3 4 4 2" xfId="39367"/>
    <cellStyle name="Input 8 3 4 5" xfId="28550"/>
    <cellStyle name="Input 8 3 4_Table 2A-1_EFT (Annual)" xfId="7138"/>
    <cellStyle name="Input 8 3 5" xfId="3923"/>
    <cellStyle name="Input 8 3 5 2" xfId="12251"/>
    <cellStyle name="Input 8 3 5 2 2" xfId="24275"/>
    <cellStyle name="Input 8 3 5 2 2 2" xfId="45461"/>
    <cellStyle name="Input 8 3 5 2 3" xfId="34857"/>
    <cellStyle name="Input 8 3 5 3" xfId="19162"/>
    <cellStyle name="Input 8 3 5 3 2" xfId="40349"/>
    <cellStyle name="Input 8 3 5 4" xfId="29611"/>
    <cellStyle name="Input 8 3 5_Table 2A-1_EFT (Annual)" xfId="15407"/>
    <cellStyle name="Input 8 3 6" xfId="9588"/>
    <cellStyle name="Input 8 3 6 2" xfId="21729"/>
    <cellStyle name="Input 8 3 6 2 2" xfId="42915"/>
    <cellStyle name="Input 8 3 6 3" xfId="32311"/>
    <cellStyle name="Input 8 3 7" xfId="16616"/>
    <cellStyle name="Input 8 3 7 2" xfId="37803"/>
    <cellStyle name="Input 8 3 8" xfId="26868"/>
    <cellStyle name="Input 8 3_Table 2A-1_EFT (Annual)" xfId="3087"/>
    <cellStyle name="Input 8 4" xfId="1170"/>
    <cellStyle name="Input 8 4 2" xfId="2440"/>
    <cellStyle name="Input 8 4 2 2" xfId="6001"/>
    <cellStyle name="Input 8 4 2 2 2" xfId="14195"/>
    <cellStyle name="Input 8 4 2 2 2 2" xfId="26167"/>
    <cellStyle name="Input 8 4 2 2 2 2 2" xfId="47353"/>
    <cellStyle name="Input 8 4 2 2 2 3" xfId="36749"/>
    <cellStyle name="Input 8 4 2 2 3" xfId="21054"/>
    <cellStyle name="Input 8 4 2 2 3 2" xfId="42241"/>
    <cellStyle name="Input 8 4 2 2 4" xfId="31657"/>
    <cellStyle name="Input 8 4 2 2_Table 2A-1_EFT (Annual)" xfId="15408"/>
    <cellStyle name="Input 8 4 2 3" xfId="11537"/>
    <cellStyle name="Input 8 4 2 3 2" xfId="23621"/>
    <cellStyle name="Input 8 4 2 3 2 2" xfId="44807"/>
    <cellStyle name="Input 8 4 2 3 3" xfId="34203"/>
    <cellStyle name="Input 8 4 2 4" xfId="18508"/>
    <cellStyle name="Input 8 4 2 4 2" xfId="39695"/>
    <cellStyle name="Input 8 4 2 5" xfId="28914"/>
    <cellStyle name="Input 8 4 2_Table 2A-1_EFT (Annual)" xfId="7140"/>
    <cellStyle name="Input 8 4 3" xfId="4731"/>
    <cellStyle name="Input 8 4 3 2" xfId="12991"/>
    <cellStyle name="Input 8 4 3 2 2" xfId="24997"/>
    <cellStyle name="Input 8 4 3 2 2 2" xfId="46183"/>
    <cellStyle name="Input 8 4 3 2 3" xfId="35579"/>
    <cellStyle name="Input 8 4 3 3" xfId="19884"/>
    <cellStyle name="Input 8 4 3 3 2" xfId="41071"/>
    <cellStyle name="Input 8 4 3 4" xfId="30388"/>
    <cellStyle name="Input 8 4 3_Table 2A-1_EFT (Annual)" xfId="15409"/>
    <cellStyle name="Input 8 4 4" xfId="10335"/>
    <cellStyle name="Input 8 4 4 2" xfId="22451"/>
    <cellStyle name="Input 8 4 4 2 2" xfId="43637"/>
    <cellStyle name="Input 8 4 4 3" xfId="33033"/>
    <cellStyle name="Input 8 4 5" xfId="17338"/>
    <cellStyle name="Input 8 4 5 2" xfId="38525"/>
    <cellStyle name="Input 8 4 6" xfId="27645"/>
    <cellStyle name="Input 8 4_Table 2A-1_EFT (Annual)" xfId="7139"/>
    <cellStyle name="Input 8 5" xfId="735"/>
    <cellStyle name="Input 8 5 2" xfId="4296"/>
    <cellStyle name="Input 8 5 2 2" xfId="12576"/>
    <cellStyle name="Input 8 5 2 2 2" xfId="24593"/>
    <cellStyle name="Input 8 5 2 2 2 2" xfId="45779"/>
    <cellStyle name="Input 8 5 2 2 3" xfId="35175"/>
    <cellStyle name="Input 8 5 2 3" xfId="19480"/>
    <cellStyle name="Input 8 5 2 3 2" xfId="40667"/>
    <cellStyle name="Input 8 5 2 4" xfId="29953"/>
    <cellStyle name="Input 8 5 2_Table 2A-1_EFT (Annual)" xfId="15410"/>
    <cellStyle name="Input 8 5 3" xfId="9924"/>
    <cellStyle name="Input 8 5 3 2" xfId="22047"/>
    <cellStyle name="Input 8 5 3 2 2" xfId="43233"/>
    <cellStyle name="Input 8 5 3 3" xfId="32629"/>
    <cellStyle name="Input 8 5 4" xfId="16934"/>
    <cellStyle name="Input 8 5 4 2" xfId="38121"/>
    <cellStyle name="Input 8 5 5" xfId="27210"/>
    <cellStyle name="Input 8 5_Table 2A-1_EFT (Annual)" xfId="7141"/>
    <cellStyle name="Input 8 6" xfId="1863"/>
    <cellStyle name="Input 8 6 2" xfId="5424"/>
    <cellStyle name="Input 8 6 2 2" xfId="13639"/>
    <cellStyle name="Input 8 6 2 2 2" xfId="25627"/>
    <cellStyle name="Input 8 6 2 2 2 2" xfId="46813"/>
    <cellStyle name="Input 8 6 2 2 3" xfId="36209"/>
    <cellStyle name="Input 8 6 2 3" xfId="20514"/>
    <cellStyle name="Input 8 6 2 3 2" xfId="41701"/>
    <cellStyle name="Input 8 6 2 4" xfId="31081"/>
    <cellStyle name="Input 8 6 2_Table 2A-1_EFT (Annual)" xfId="15411"/>
    <cellStyle name="Input 8 6 3" xfId="10983"/>
    <cellStyle name="Input 8 6 3 2" xfId="23081"/>
    <cellStyle name="Input 8 6 3 2 2" xfId="44267"/>
    <cellStyle name="Input 8 6 3 3" xfId="33663"/>
    <cellStyle name="Input 8 6 4" xfId="17968"/>
    <cellStyle name="Input 8 6 4 2" xfId="39155"/>
    <cellStyle name="Input 8 6 5" xfId="28338"/>
    <cellStyle name="Input 8 6_Table 2A-1_EFT (Annual)" xfId="7142"/>
    <cellStyle name="Input 8 7" xfId="3711"/>
    <cellStyle name="Input 8 7 2" xfId="12079"/>
    <cellStyle name="Input 8 7 2 2" xfId="24109"/>
    <cellStyle name="Input 8 7 2 2 2" xfId="45295"/>
    <cellStyle name="Input 8 7 2 3" xfId="34691"/>
    <cellStyle name="Input 8 7 3" xfId="18996"/>
    <cellStyle name="Input 8 7 3 2" xfId="40183"/>
    <cellStyle name="Input 8 7 4" xfId="29420"/>
    <cellStyle name="Input 8 7_Table 2A-1_EFT (Annual)" xfId="15412"/>
    <cellStyle name="Input 8 8" xfId="9398"/>
    <cellStyle name="Input 8 8 2" xfId="21563"/>
    <cellStyle name="Input 8 8 2 2" xfId="42749"/>
    <cellStyle name="Input 8 8 3" xfId="32145"/>
    <cellStyle name="Input 8 9" xfId="16450"/>
    <cellStyle name="Input 8 9 2" xfId="37637"/>
    <cellStyle name="Input 8_Table 2A-1_EFT (Annual)" xfId="3085"/>
    <cellStyle name="Input 9" xfId="112"/>
    <cellStyle name="Input 9 10" xfId="26667"/>
    <cellStyle name="Input 9 2" xfId="505"/>
    <cellStyle name="Input 9 2 2" xfId="1482"/>
    <cellStyle name="Input 9 2 2 2" xfId="2752"/>
    <cellStyle name="Input 9 2 2 2 2" xfId="6313"/>
    <cellStyle name="Input 9 2 2 2 2 2" xfId="14507"/>
    <cellStyle name="Input 9 2 2 2 2 2 2" xfId="26479"/>
    <cellStyle name="Input 9 2 2 2 2 2 2 2" xfId="47665"/>
    <cellStyle name="Input 9 2 2 2 2 2 3" xfId="37061"/>
    <cellStyle name="Input 9 2 2 2 2 3" xfId="21366"/>
    <cellStyle name="Input 9 2 2 2 2 3 2" xfId="42553"/>
    <cellStyle name="Input 9 2 2 2 2 4" xfId="31969"/>
    <cellStyle name="Input 9 2 2 2 2_Table 2A-1_EFT (Annual)" xfId="15413"/>
    <cellStyle name="Input 9 2 2 2 3" xfId="11849"/>
    <cellStyle name="Input 9 2 2 2 3 2" xfId="23933"/>
    <cellStyle name="Input 9 2 2 2 3 2 2" xfId="45119"/>
    <cellStyle name="Input 9 2 2 2 3 3" xfId="34515"/>
    <cellStyle name="Input 9 2 2 2 4" xfId="18820"/>
    <cellStyle name="Input 9 2 2 2 4 2" xfId="40007"/>
    <cellStyle name="Input 9 2 2 2 5" xfId="29226"/>
    <cellStyle name="Input 9 2 2 2_Table 2A-1_EFT (Annual)" xfId="7144"/>
    <cellStyle name="Input 9 2 2 3" xfId="5043"/>
    <cellStyle name="Input 9 2 2 3 2" xfId="13303"/>
    <cellStyle name="Input 9 2 2 3 2 2" xfId="25309"/>
    <cellStyle name="Input 9 2 2 3 2 2 2" xfId="46495"/>
    <cellStyle name="Input 9 2 2 3 2 3" xfId="35891"/>
    <cellStyle name="Input 9 2 2 3 3" xfId="20196"/>
    <cellStyle name="Input 9 2 2 3 3 2" xfId="41383"/>
    <cellStyle name="Input 9 2 2 3 4" xfId="30700"/>
    <cellStyle name="Input 9 2 2 3_Table 2A-1_EFT (Annual)" xfId="15414"/>
    <cellStyle name="Input 9 2 2 4" xfId="10647"/>
    <cellStyle name="Input 9 2 2 4 2" xfId="22763"/>
    <cellStyle name="Input 9 2 2 4 2 2" xfId="43949"/>
    <cellStyle name="Input 9 2 2 4 3" xfId="33345"/>
    <cellStyle name="Input 9 2 2 5" xfId="17650"/>
    <cellStyle name="Input 9 2 2 5 2" xfId="38837"/>
    <cellStyle name="Input 9 2 2 6" xfId="27957"/>
    <cellStyle name="Input 9 2 2_Table 2A-1_EFT (Annual)" xfId="7143"/>
    <cellStyle name="Input 9 2 3" xfId="1018"/>
    <cellStyle name="Input 9 2 3 2" xfId="4579"/>
    <cellStyle name="Input 9 2 3 2 2" xfId="12839"/>
    <cellStyle name="Input 9 2 3 2 2 2" xfId="24845"/>
    <cellStyle name="Input 9 2 3 2 2 2 2" xfId="46031"/>
    <cellStyle name="Input 9 2 3 2 2 3" xfId="35427"/>
    <cellStyle name="Input 9 2 3 2 3" xfId="19732"/>
    <cellStyle name="Input 9 2 3 2 3 2" xfId="40919"/>
    <cellStyle name="Input 9 2 3 2 4" xfId="30236"/>
    <cellStyle name="Input 9 2 3 2_Table 2A-1_EFT (Annual)" xfId="15415"/>
    <cellStyle name="Input 9 2 3 3" xfId="10183"/>
    <cellStyle name="Input 9 2 3 3 2" xfId="22299"/>
    <cellStyle name="Input 9 2 3 3 2 2" xfId="43485"/>
    <cellStyle name="Input 9 2 3 3 3" xfId="32881"/>
    <cellStyle name="Input 9 2 3 4" xfId="17186"/>
    <cellStyle name="Input 9 2 3 4 2" xfId="38373"/>
    <cellStyle name="Input 9 2 3 5" xfId="27493"/>
    <cellStyle name="Input 9 2 3_Table 2A-1_EFT (Annual)" xfId="7145"/>
    <cellStyle name="Input 9 2 4" xfId="2221"/>
    <cellStyle name="Input 9 2 4 2" xfId="5782"/>
    <cellStyle name="Input 9 2 4 2 2" xfId="13997"/>
    <cellStyle name="Input 9 2 4 2 2 2" xfId="25985"/>
    <cellStyle name="Input 9 2 4 2 2 2 2" xfId="47171"/>
    <cellStyle name="Input 9 2 4 2 2 3" xfId="36567"/>
    <cellStyle name="Input 9 2 4 2 3" xfId="20872"/>
    <cellStyle name="Input 9 2 4 2 3 2" xfId="42059"/>
    <cellStyle name="Input 9 2 4 2 4" xfId="31439"/>
    <cellStyle name="Input 9 2 4 2_Table 2A-1_EFT (Annual)" xfId="15416"/>
    <cellStyle name="Input 9 2 4 3" xfId="11341"/>
    <cellStyle name="Input 9 2 4 3 2" xfId="23439"/>
    <cellStyle name="Input 9 2 4 3 2 2" xfId="44625"/>
    <cellStyle name="Input 9 2 4 3 3" xfId="34021"/>
    <cellStyle name="Input 9 2 4 4" xfId="18326"/>
    <cellStyle name="Input 9 2 4 4 2" xfId="39513"/>
    <cellStyle name="Input 9 2 4 5" xfId="28696"/>
    <cellStyle name="Input 9 2 4_Table 2A-1_EFT (Annual)" xfId="7146"/>
    <cellStyle name="Input 9 2 5" xfId="4075"/>
    <cellStyle name="Input 9 2 5 2" xfId="12399"/>
    <cellStyle name="Input 9 2 5 2 2" xfId="24421"/>
    <cellStyle name="Input 9 2 5 2 2 2" xfId="45607"/>
    <cellStyle name="Input 9 2 5 2 3" xfId="35003"/>
    <cellStyle name="Input 9 2 5 3" xfId="19308"/>
    <cellStyle name="Input 9 2 5 3 2" xfId="40495"/>
    <cellStyle name="Input 9 2 5 4" xfId="29763"/>
    <cellStyle name="Input 9 2 5_Table 2A-1_EFT (Annual)" xfId="15417"/>
    <cellStyle name="Input 9 2 6" xfId="9738"/>
    <cellStyle name="Input 9 2 6 2" xfId="21875"/>
    <cellStyle name="Input 9 2 6 2 2" xfId="43061"/>
    <cellStyle name="Input 9 2 6 3" xfId="32457"/>
    <cellStyle name="Input 9 2 7" xfId="16762"/>
    <cellStyle name="Input 9 2 7 2" xfId="37949"/>
    <cellStyle name="Input 9 2 8" xfId="27020"/>
    <cellStyle name="Input 9 2_Table 2A-1_EFT (Annual)" xfId="3089"/>
    <cellStyle name="Input 9 3" xfId="343"/>
    <cellStyle name="Input 9 3 2" xfId="1326"/>
    <cellStyle name="Input 9 3 2 2" xfId="2596"/>
    <cellStyle name="Input 9 3 2 2 2" xfId="6157"/>
    <cellStyle name="Input 9 3 2 2 2 2" xfId="14351"/>
    <cellStyle name="Input 9 3 2 2 2 2 2" xfId="26323"/>
    <cellStyle name="Input 9 3 2 2 2 2 2 2" xfId="47509"/>
    <cellStyle name="Input 9 3 2 2 2 2 3" xfId="36905"/>
    <cellStyle name="Input 9 3 2 2 2 3" xfId="21210"/>
    <cellStyle name="Input 9 3 2 2 2 3 2" xfId="42397"/>
    <cellStyle name="Input 9 3 2 2 2 4" xfId="31813"/>
    <cellStyle name="Input 9 3 2 2 2_Table 2A-1_EFT (Annual)" xfId="15418"/>
    <cellStyle name="Input 9 3 2 2 3" xfId="11693"/>
    <cellStyle name="Input 9 3 2 2 3 2" xfId="23777"/>
    <cellStyle name="Input 9 3 2 2 3 2 2" xfId="44963"/>
    <cellStyle name="Input 9 3 2 2 3 3" xfId="34359"/>
    <cellStyle name="Input 9 3 2 2 4" xfId="18664"/>
    <cellStyle name="Input 9 3 2 2 4 2" xfId="39851"/>
    <cellStyle name="Input 9 3 2 2 5" xfId="29070"/>
    <cellStyle name="Input 9 3 2 2_Table 2A-1_EFT (Annual)" xfId="7148"/>
    <cellStyle name="Input 9 3 2 3" xfId="4887"/>
    <cellStyle name="Input 9 3 2 3 2" xfId="13147"/>
    <cellStyle name="Input 9 3 2 3 2 2" xfId="25153"/>
    <cellStyle name="Input 9 3 2 3 2 2 2" xfId="46339"/>
    <cellStyle name="Input 9 3 2 3 2 3" xfId="35735"/>
    <cellStyle name="Input 9 3 2 3 3" xfId="20040"/>
    <cellStyle name="Input 9 3 2 3 3 2" xfId="41227"/>
    <cellStyle name="Input 9 3 2 3 4" xfId="30544"/>
    <cellStyle name="Input 9 3 2 3_Table 2A-1_EFT (Annual)" xfId="15419"/>
    <cellStyle name="Input 9 3 2 4" xfId="10491"/>
    <cellStyle name="Input 9 3 2 4 2" xfId="22607"/>
    <cellStyle name="Input 9 3 2 4 2 2" xfId="43793"/>
    <cellStyle name="Input 9 3 2 4 3" xfId="33189"/>
    <cellStyle name="Input 9 3 2 5" xfId="17494"/>
    <cellStyle name="Input 9 3 2 5 2" xfId="38681"/>
    <cellStyle name="Input 9 3 2 6" xfId="27801"/>
    <cellStyle name="Input 9 3 2_Table 2A-1_EFT (Annual)" xfId="7147"/>
    <cellStyle name="Input 9 3 3" xfId="886"/>
    <cellStyle name="Input 9 3 3 2" xfId="4447"/>
    <cellStyle name="Input 9 3 3 2 2" xfId="12709"/>
    <cellStyle name="Input 9 3 3 2 2 2" xfId="24719"/>
    <cellStyle name="Input 9 3 3 2 2 2 2" xfId="45905"/>
    <cellStyle name="Input 9 3 3 2 2 3" xfId="35301"/>
    <cellStyle name="Input 9 3 3 2 3" xfId="19606"/>
    <cellStyle name="Input 9 3 3 2 3 2" xfId="40793"/>
    <cellStyle name="Input 9 3 3 2 4" xfId="30104"/>
    <cellStyle name="Input 9 3 3 2_Table 2A-1_EFT (Annual)" xfId="15420"/>
    <cellStyle name="Input 9 3 3 3" xfId="10056"/>
    <cellStyle name="Input 9 3 3 3 2" xfId="22173"/>
    <cellStyle name="Input 9 3 3 3 2 2" xfId="43359"/>
    <cellStyle name="Input 9 3 3 3 3" xfId="32755"/>
    <cellStyle name="Input 9 3 3 4" xfId="17060"/>
    <cellStyle name="Input 9 3 3 4 2" xfId="38247"/>
    <cellStyle name="Input 9 3 3 5" xfId="27361"/>
    <cellStyle name="Input 9 3 3_Table 2A-1_EFT (Annual)" xfId="7149"/>
    <cellStyle name="Input 9 3 4" xfId="2065"/>
    <cellStyle name="Input 9 3 4 2" xfId="5626"/>
    <cellStyle name="Input 9 3 4 2 2" xfId="13841"/>
    <cellStyle name="Input 9 3 4 2 2 2" xfId="25829"/>
    <cellStyle name="Input 9 3 4 2 2 2 2" xfId="47015"/>
    <cellStyle name="Input 9 3 4 2 2 3" xfId="36411"/>
    <cellStyle name="Input 9 3 4 2 3" xfId="20716"/>
    <cellStyle name="Input 9 3 4 2 3 2" xfId="41903"/>
    <cellStyle name="Input 9 3 4 2 4" xfId="31283"/>
    <cellStyle name="Input 9 3 4 2_Table 2A-1_EFT (Annual)" xfId="15421"/>
    <cellStyle name="Input 9 3 4 3" xfId="11185"/>
    <cellStyle name="Input 9 3 4 3 2" xfId="23283"/>
    <cellStyle name="Input 9 3 4 3 2 2" xfId="44469"/>
    <cellStyle name="Input 9 3 4 3 3" xfId="33865"/>
    <cellStyle name="Input 9 3 4 4" xfId="18170"/>
    <cellStyle name="Input 9 3 4 4 2" xfId="39357"/>
    <cellStyle name="Input 9 3 4 5" xfId="28540"/>
    <cellStyle name="Input 9 3 4_Table 2A-1_EFT (Annual)" xfId="7150"/>
    <cellStyle name="Input 9 3 5" xfId="3913"/>
    <cellStyle name="Input 9 3 5 2" xfId="12241"/>
    <cellStyle name="Input 9 3 5 2 2" xfId="24265"/>
    <cellStyle name="Input 9 3 5 2 2 2" xfId="45451"/>
    <cellStyle name="Input 9 3 5 2 3" xfId="34847"/>
    <cellStyle name="Input 9 3 5 3" xfId="19152"/>
    <cellStyle name="Input 9 3 5 3 2" xfId="40339"/>
    <cellStyle name="Input 9 3 5 4" xfId="29601"/>
    <cellStyle name="Input 9 3 5_Table 2A-1_EFT (Annual)" xfId="15422"/>
    <cellStyle name="Input 9 3 6" xfId="9578"/>
    <cellStyle name="Input 9 3 6 2" xfId="21719"/>
    <cellStyle name="Input 9 3 6 2 2" xfId="42905"/>
    <cellStyle name="Input 9 3 6 3" xfId="32301"/>
    <cellStyle name="Input 9 3 7" xfId="16606"/>
    <cellStyle name="Input 9 3 7 2" xfId="37793"/>
    <cellStyle name="Input 9 3 8" xfId="26858"/>
    <cellStyle name="Input 9 3_Table 2A-1_EFT (Annual)" xfId="3090"/>
    <cellStyle name="Input 9 4" xfId="1160"/>
    <cellStyle name="Input 9 4 2" xfId="2430"/>
    <cellStyle name="Input 9 4 2 2" xfId="5991"/>
    <cellStyle name="Input 9 4 2 2 2" xfId="14185"/>
    <cellStyle name="Input 9 4 2 2 2 2" xfId="26157"/>
    <cellStyle name="Input 9 4 2 2 2 2 2" xfId="47343"/>
    <cellStyle name="Input 9 4 2 2 2 3" xfId="36739"/>
    <cellStyle name="Input 9 4 2 2 3" xfId="21044"/>
    <cellStyle name="Input 9 4 2 2 3 2" xfId="42231"/>
    <cellStyle name="Input 9 4 2 2 4" xfId="31647"/>
    <cellStyle name="Input 9 4 2 2_Table 2A-1_EFT (Annual)" xfId="15423"/>
    <cellStyle name="Input 9 4 2 3" xfId="11527"/>
    <cellStyle name="Input 9 4 2 3 2" xfId="23611"/>
    <cellStyle name="Input 9 4 2 3 2 2" xfId="44797"/>
    <cellStyle name="Input 9 4 2 3 3" xfId="34193"/>
    <cellStyle name="Input 9 4 2 4" xfId="18498"/>
    <cellStyle name="Input 9 4 2 4 2" xfId="39685"/>
    <cellStyle name="Input 9 4 2 5" xfId="28904"/>
    <cellStyle name="Input 9 4 2_Table 2A-1_EFT (Annual)" xfId="7152"/>
    <cellStyle name="Input 9 4 3" xfId="4721"/>
    <cellStyle name="Input 9 4 3 2" xfId="12981"/>
    <cellStyle name="Input 9 4 3 2 2" xfId="24987"/>
    <cellStyle name="Input 9 4 3 2 2 2" xfId="46173"/>
    <cellStyle name="Input 9 4 3 2 3" xfId="35569"/>
    <cellStyle name="Input 9 4 3 3" xfId="19874"/>
    <cellStyle name="Input 9 4 3 3 2" xfId="41061"/>
    <cellStyle name="Input 9 4 3 4" xfId="30378"/>
    <cellStyle name="Input 9 4 3_Table 2A-1_EFT (Annual)" xfId="15424"/>
    <cellStyle name="Input 9 4 4" xfId="10325"/>
    <cellStyle name="Input 9 4 4 2" xfId="22441"/>
    <cellStyle name="Input 9 4 4 2 2" xfId="43627"/>
    <cellStyle name="Input 9 4 4 3" xfId="33023"/>
    <cellStyle name="Input 9 4 5" xfId="17328"/>
    <cellStyle name="Input 9 4 5 2" xfId="38515"/>
    <cellStyle name="Input 9 4 6" xfId="27635"/>
    <cellStyle name="Input 9 4_Table 2A-1_EFT (Annual)" xfId="7151"/>
    <cellStyle name="Input 9 5" xfId="727"/>
    <cellStyle name="Input 9 5 2" xfId="4288"/>
    <cellStyle name="Input 9 5 2 2" xfId="12568"/>
    <cellStyle name="Input 9 5 2 2 2" xfId="24585"/>
    <cellStyle name="Input 9 5 2 2 2 2" xfId="45771"/>
    <cellStyle name="Input 9 5 2 2 3" xfId="35167"/>
    <cellStyle name="Input 9 5 2 3" xfId="19472"/>
    <cellStyle name="Input 9 5 2 3 2" xfId="40659"/>
    <cellStyle name="Input 9 5 2 4" xfId="29945"/>
    <cellStyle name="Input 9 5 2_Table 2A-1_EFT (Annual)" xfId="15425"/>
    <cellStyle name="Input 9 5 3" xfId="9916"/>
    <cellStyle name="Input 9 5 3 2" xfId="22039"/>
    <cellStyle name="Input 9 5 3 2 2" xfId="43225"/>
    <cellStyle name="Input 9 5 3 3" xfId="32621"/>
    <cellStyle name="Input 9 5 4" xfId="16926"/>
    <cellStyle name="Input 9 5 4 2" xfId="38113"/>
    <cellStyle name="Input 9 5 5" xfId="27202"/>
    <cellStyle name="Input 9 5_Table 2A-1_EFT (Annual)" xfId="7153"/>
    <cellStyle name="Input 9 6" xfId="1868"/>
    <cellStyle name="Input 9 6 2" xfId="5429"/>
    <cellStyle name="Input 9 6 2 2" xfId="13644"/>
    <cellStyle name="Input 9 6 2 2 2" xfId="25632"/>
    <cellStyle name="Input 9 6 2 2 2 2" xfId="46818"/>
    <cellStyle name="Input 9 6 2 2 3" xfId="36214"/>
    <cellStyle name="Input 9 6 2 3" xfId="20519"/>
    <cellStyle name="Input 9 6 2 3 2" xfId="41706"/>
    <cellStyle name="Input 9 6 2 4" xfId="31086"/>
    <cellStyle name="Input 9 6 2_Table 2A-1_EFT (Annual)" xfId="15426"/>
    <cellStyle name="Input 9 6 3" xfId="10988"/>
    <cellStyle name="Input 9 6 3 2" xfId="23086"/>
    <cellStyle name="Input 9 6 3 2 2" xfId="44272"/>
    <cellStyle name="Input 9 6 3 3" xfId="33668"/>
    <cellStyle name="Input 9 6 4" xfId="17973"/>
    <cellStyle name="Input 9 6 4 2" xfId="39160"/>
    <cellStyle name="Input 9 6 5" xfId="28343"/>
    <cellStyle name="Input 9 6_Table 2A-1_EFT (Annual)" xfId="7154"/>
    <cellStyle name="Input 9 7" xfId="3701"/>
    <cellStyle name="Input 9 7 2" xfId="12069"/>
    <cellStyle name="Input 9 7 2 2" xfId="24099"/>
    <cellStyle name="Input 9 7 2 2 2" xfId="45285"/>
    <cellStyle name="Input 9 7 2 3" xfId="34681"/>
    <cellStyle name="Input 9 7 3" xfId="18986"/>
    <cellStyle name="Input 9 7 3 2" xfId="40173"/>
    <cellStyle name="Input 9 7 4" xfId="29410"/>
    <cellStyle name="Input 9 7_Table 2A-1_EFT (Annual)" xfId="15427"/>
    <cellStyle name="Input 9 8" xfId="9388"/>
    <cellStyle name="Input 9 8 2" xfId="21553"/>
    <cellStyle name="Input 9 8 2 2" xfId="42739"/>
    <cellStyle name="Input 9 8 3" xfId="32135"/>
    <cellStyle name="Input 9 9" xfId="16440"/>
    <cellStyle name="Input 9 9 2" xfId="37627"/>
    <cellStyle name="Input 9_Table 2A-1_EFT (Annual)" xfId="3088"/>
    <cellStyle name="Linked Cell" xfId="42" builtinId="24" customBuiltin="1"/>
    <cellStyle name="Linked Cell 2" xfId="290"/>
    <cellStyle name="Linked Cell 3" xfId="694"/>
    <cellStyle name="Linked Cell 4" xfId="16008"/>
    <cellStyle name="Neutral" xfId="43" builtinId="28" customBuiltin="1"/>
    <cellStyle name="Neutral 2" xfId="291"/>
    <cellStyle name="Neutral 3" xfId="695"/>
    <cellStyle name="Neutral 4" xfId="16009"/>
    <cellStyle name="Normal" xfId="0" builtinId="0"/>
    <cellStyle name="Normal 10" xfId="73"/>
    <cellStyle name="Normal 10 2" xfId="228"/>
    <cellStyle name="Normal 10 2 2" xfId="455"/>
    <cellStyle name="Normal 10 2 2 2" xfId="979"/>
    <cellStyle name="Normal 10 2 2 2 2" xfId="2399"/>
    <cellStyle name="Normal 10 2 2 2 2 2" xfId="5960"/>
    <cellStyle name="Normal 10 2 2 2 2 2 2" xfId="16408"/>
    <cellStyle name="Normal 10 2 2 2 2 2 2 2" xfId="37597"/>
    <cellStyle name="Normal 10 2 2 2 2 2 3" xfId="31616"/>
    <cellStyle name="Normal 10 2 2 2 2 3" xfId="16210"/>
    <cellStyle name="Normal 10 2 2 2 2 3 2" xfId="37400"/>
    <cellStyle name="Normal 10 2 2 2 2 4" xfId="28873"/>
    <cellStyle name="Normal 10 2 2 2 2_Table 2A-1_EFT (Annual)" xfId="3095"/>
    <cellStyle name="Normal 10 2 2 2 3" xfId="4540"/>
    <cellStyle name="Normal 10 2 2 2 3 2" xfId="16308"/>
    <cellStyle name="Normal 10 2 2 2 3 2 2" xfId="37498"/>
    <cellStyle name="Normal 10 2 2 2 3 3" xfId="30197"/>
    <cellStyle name="Normal 10 2 2 2 4" xfId="16111"/>
    <cellStyle name="Normal 10 2 2 2 4 2" xfId="37301"/>
    <cellStyle name="Normal 10 2 2 2 5" xfId="27454"/>
    <cellStyle name="Normal 10 2 2 2_Table 2A-1_EFT (Annual)" xfId="3094"/>
    <cellStyle name="Normal 10 2 2 3" xfId="1727"/>
    <cellStyle name="Normal 10 2 2 3 2" xfId="5288"/>
    <cellStyle name="Normal 10 2 2 3 2 2" xfId="16359"/>
    <cellStyle name="Normal 10 2 2 3 2 2 2" xfId="37548"/>
    <cellStyle name="Normal 10 2 2 3 2 3" xfId="30945"/>
    <cellStyle name="Normal 10 2 2 3 3" xfId="16161"/>
    <cellStyle name="Normal 10 2 2 3 3 2" xfId="37351"/>
    <cellStyle name="Normal 10 2 2 3 4" xfId="28202"/>
    <cellStyle name="Normal 10 2 2 3_Table 2A-1_EFT (Annual)" xfId="3096"/>
    <cellStyle name="Normal 10 2 2 4" xfId="4025"/>
    <cellStyle name="Normal 10 2 2 4 2" xfId="16259"/>
    <cellStyle name="Normal 10 2 2 4 2 2" xfId="37449"/>
    <cellStyle name="Normal 10 2 2 4 3" xfId="29713"/>
    <cellStyle name="Normal 10 2 2 5" xfId="16062"/>
    <cellStyle name="Normal 10 2 2 5 2" xfId="37252"/>
    <cellStyle name="Normal 10 2 2 6" xfId="26970"/>
    <cellStyle name="Normal 10 2 2_Table 2A-1_EFT (Annual)" xfId="3093"/>
    <cellStyle name="Normal 10 2 3" xfId="823"/>
    <cellStyle name="Normal 10 2 3 2" xfId="2374"/>
    <cellStyle name="Normal 10 2 3 2 2" xfId="5935"/>
    <cellStyle name="Normal 10 2 3 2 2 2" xfId="16383"/>
    <cellStyle name="Normal 10 2 3 2 2 2 2" xfId="37572"/>
    <cellStyle name="Normal 10 2 3 2 2 3" xfId="31591"/>
    <cellStyle name="Normal 10 2 3 2 3" xfId="16185"/>
    <cellStyle name="Normal 10 2 3 2 3 2" xfId="37375"/>
    <cellStyle name="Normal 10 2 3 2 4" xfId="28848"/>
    <cellStyle name="Normal 10 2 3 2_Table 2A-1_EFT (Annual)" xfId="3098"/>
    <cellStyle name="Normal 10 2 3 3" xfId="4384"/>
    <cellStyle name="Normal 10 2 3 3 2" xfId="16283"/>
    <cellStyle name="Normal 10 2 3 3 2 2" xfId="37473"/>
    <cellStyle name="Normal 10 2 3 3 3" xfId="30041"/>
    <cellStyle name="Normal 10 2 3 4" xfId="16086"/>
    <cellStyle name="Normal 10 2 3 4 2" xfId="37276"/>
    <cellStyle name="Normal 10 2 3 5" xfId="27298"/>
    <cellStyle name="Normal 10 2 3_Table 2A-1_EFT (Annual)" xfId="3097"/>
    <cellStyle name="Normal 10 2 4" xfId="1671"/>
    <cellStyle name="Normal 10 2 4 2" xfId="5232"/>
    <cellStyle name="Normal 10 2 4 2 2" xfId="16334"/>
    <cellStyle name="Normal 10 2 4 2 2 2" xfId="37523"/>
    <cellStyle name="Normal 10 2 4 2 3" xfId="30889"/>
    <cellStyle name="Normal 10 2 4 3" xfId="16136"/>
    <cellStyle name="Normal 10 2 4 3 2" xfId="37326"/>
    <cellStyle name="Normal 10 2 4 4" xfId="28146"/>
    <cellStyle name="Normal 10 2 4_Table 2A-1_EFT (Annual)" xfId="3099"/>
    <cellStyle name="Normal 10 2 5" xfId="3817"/>
    <cellStyle name="Normal 10 2 5 2" xfId="16234"/>
    <cellStyle name="Normal 10 2 5 2 2" xfId="37424"/>
    <cellStyle name="Normal 10 2 5 3" xfId="29526"/>
    <cellStyle name="Normal 10 2 6" xfId="16037"/>
    <cellStyle name="Normal 10 2 6 2" xfId="37227"/>
    <cellStyle name="Normal 10 2 7" xfId="26783"/>
    <cellStyle name="Normal 10 2_Table 2A-1_EFT (Annual)" xfId="3092"/>
    <cellStyle name="Normal 10 3" xfId="307"/>
    <cellStyle name="Normal 10 3 2" xfId="857"/>
    <cellStyle name="Normal 10 3 2 2" xfId="2387"/>
    <cellStyle name="Normal 10 3 2 2 2" xfId="5948"/>
    <cellStyle name="Normal 10 3 2 2 2 2" xfId="16396"/>
    <cellStyle name="Normal 10 3 2 2 2 2 2" xfId="37585"/>
    <cellStyle name="Normal 10 3 2 2 2 3" xfId="31604"/>
    <cellStyle name="Normal 10 3 2 2 3" xfId="16198"/>
    <cellStyle name="Normal 10 3 2 2 3 2" xfId="37388"/>
    <cellStyle name="Normal 10 3 2 2 4" xfId="28861"/>
    <cellStyle name="Normal 10 3 2 2_Table 2A-1_EFT (Annual)" xfId="3102"/>
    <cellStyle name="Normal 10 3 2 3" xfId="4418"/>
    <cellStyle name="Normal 10 3 2 3 2" xfId="16296"/>
    <cellStyle name="Normal 10 3 2 3 2 2" xfId="37486"/>
    <cellStyle name="Normal 10 3 2 3 3" xfId="30075"/>
    <cellStyle name="Normal 10 3 2 4" xfId="16099"/>
    <cellStyle name="Normal 10 3 2 4 2" xfId="37289"/>
    <cellStyle name="Normal 10 3 2 5" xfId="27332"/>
    <cellStyle name="Normal 10 3 2_Table 2A-1_EFT (Annual)" xfId="3101"/>
    <cellStyle name="Normal 10 3 3" xfId="1689"/>
    <cellStyle name="Normal 10 3 3 2" xfId="5250"/>
    <cellStyle name="Normal 10 3 3 2 2" xfId="16347"/>
    <cellStyle name="Normal 10 3 3 2 2 2" xfId="37536"/>
    <cellStyle name="Normal 10 3 3 2 3" xfId="30907"/>
    <cellStyle name="Normal 10 3 3 3" xfId="16149"/>
    <cellStyle name="Normal 10 3 3 3 2" xfId="37339"/>
    <cellStyle name="Normal 10 3 3 4" xfId="28164"/>
    <cellStyle name="Normal 10 3 3_Table 2A-1_EFT (Annual)" xfId="3103"/>
    <cellStyle name="Normal 10 3 4" xfId="3877"/>
    <cellStyle name="Normal 10 3 4 2" xfId="16247"/>
    <cellStyle name="Normal 10 3 4 2 2" xfId="37437"/>
    <cellStyle name="Normal 10 3 4 3" xfId="29565"/>
    <cellStyle name="Normal 10 3 5" xfId="16050"/>
    <cellStyle name="Normal 10 3 5 2" xfId="37240"/>
    <cellStyle name="Normal 10 3 6" xfId="26822"/>
    <cellStyle name="Normal 10 3_Table 2A-1_EFT (Annual)" xfId="3100"/>
    <cellStyle name="Normal 10 4" xfId="653"/>
    <cellStyle name="Normal 10 4 2" xfId="1774"/>
    <cellStyle name="Normal 10 4 2 2" xfId="5335"/>
    <cellStyle name="Normal 10 4 2 2 2" xfId="16371"/>
    <cellStyle name="Normal 10 4 2 2 2 2" xfId="37560"/>
    <cellStyle name="Normal 10 4 2 2 3" xfId="30992"/>
    <cellStyle name="Normal 10 4 2 3" xfId="16173"/>
    <cellStyle name="Normal 10 4 2 3 2" xfId="37363"/>
    <cellStyle name="Normal 10 4 2 4" xfId="28249"/>
    <cellStyle name="Normal 10 4 2_Table 2A-1_EFT (Annual)" xfId="3105"/>
    <cellStyle name="Normal 10 4 3" xfId="4223"/>
    <cellStyle name="Normal 10 4 3 2" xfId="16271"/>
    <cellStyle name="Normal 10 4 3 2 2" xfId="37461"/>
    <cellStyle name="Normal 10 4 3 3" xfId="29911"/>
    <cellStyle name="Normal 10 4 4" xfId="16074"/>
    <cellStyle name="Normal 10 4 4 2" xfId="37264"/>
    <cellStyle name="Normal 10 4 5" xfId="27168"/>
    <cellStyle name="Normal 10 4_Table 2A-1_EFT (Annual)" xfId="3104"/>
    <cellStyle name="Normal 10 5" xfId="1632"/>
    <cellStyle name="Normal 10 5 2" xfId="5193"/>
    <cellStyle name="Normal 10 5 2 2" xfId="16322"/>
    <cellStyle name="Normal 10 5 2 2 2" xfId="37511"/>
    <cellStyle name="Normal 10 5 2 3" xfId="30850"/>
    <cellStyle name="Normal 10 5 3" xfId="16124"/>
    <cellStyle name="Normal 10 5 3 2" xfId="37314"/>
    <cellStyle name="Normal 10 5 4" xfId="28107"/>
    <cellStyle name="Normal 10 5_Table 2A-1_EFT (Annual)" xfId="3106"/>
    <cellStyle name="Normal 10 6" xfId="3664"/>
    <cellStyle name="Normal 10 6 2" xfId="16222"/>
    <cellStyle name="Normal 10 6 2 2" xfId="37412"/>
    <cellStyle name="Normal 10 6 3" xfId="29374"/>
    <cellStyle name="Normal 10 7" xfId="16025"/>
    <cellStyle name="Normal 10 7 2" xfId="37215"/>
    <cellStyle name="Normal 10 8" xfId="26631"/>
    <cellStyle name="Normal 10 9" xfId="47819"/>
    <cellStyle name="Normal 10_Table 2A-1_EFT (Annual)" xfId="3091"/>
    <cellStyle name="Normal 11" xfId="74"/>
    <cellStyle name="Normal 11 2" xfId="229"/>
    <cellStyle name="Normal 11 2 2" xfId="456"/>
    <cellStyle name="Normal 11 2 2 2" xfId="980"/>
    <cellStyle name="Normal 11 2 2 2 2" xfId="2400"/>
    <cellStyle name="Normal 11 2 2 2 2 2" xfId="5961"/>
    <cellStyle name="Normal 11 2 2 2 2 2 2" xfId="16409"/>
    <cellStyle name="Normal 11 2 2 2 2 2 2 2" xfId="37598"/>
    <cellStyle name="Normal 11 2 2 2 2 2 3" xfId="31617"/>
    <cellStyle name="Normal 11 2 2 2 2 3" xfId="16211"/>
    <cellStyle name="Normal 11 2 2 2 2 3 2" xfId="37401"/>
    <cellStyle name="Normal 11 2 2 2 2 4" xfId="28874"/>
    <cellStyle name="Normal 11 2 2 2 2_Table 2A-1_EFT (Annual)" xfId="3111"/>
    <cellStyle name="Normal 11 2 2 2 3" xfId="4541"/>
    <cellStyle name="Normal 11 2 2 2 3 2" xfId="16309"/>
    <cellStyle name="Normal 11 2 2 2 3 2 2" xfId="37499"/>
    <cellStyle name="Normal 11 2 2 2 3 3" xfId="30198"/>
    <cellStyle name="Normal 11 2 2 2 4" xfId="16112"/>
    <cellStyle name="Normal 11 2 2 2 4 2" xfId="37302"/>
    <cellStyle name="Normal 11 2 2 2 5" xfId="27455"/>
    <cellStyle name="Normal 11 2 2 2_Table 2A-1_EFT (Annual)" xfId="3110"/>
    <cellStyle name="Normal 11 2 2 3" xfId="1728"/>
    <cellStyle name="Normal 11 2 2 3 2" xfId="5289"/>
    <cellStyle name="Normal 11 2 2 3 2 2" xfId="16360"/>
    <cellStyle name="Normal 11 2 2 3 2 2 2" xfId="37549"/>
    <cellStyle name="Normal 11 2 2 3 2 3" xfId="30946"/>
    <cellStyle name="Normal 11 2 2 3 3" xfId="16162"/>
    <cellStyle name="Normal 11 2 2 3 3 2" xfId="37352"/>
    <cellStyle name="Normal 11 2 2 3 4" xfId="28203"/>
    <cellStyle name="Normal 11 2 2 3_Table 2A-1_EFT (Annual)" xfId="3112"/>
    <cellStyle name="Normal 11 2 2 4" xfId="4026"/>
    <cellStyle name="Normal 11 2 2 4 2" xfId="16260"/>
    <cellStyle name="Normal 11 2 2 4 2 2" xfId="37450"/>
    <cellStyle name="Normal 11 2 2 4 3" xfId="29714"/>
    <cellStyle name="Normal 11 2 2 5" xfId="16063"/>
    <cellStyle name="Normal 11 2 2 5 2" xfId="37253"/>
    <cellStyle name="Normal 11 2 2 6" xfId="26971"/>
    <cellStyle name="Normal 11 2 2_Table 2A-1_EFT (Annual)" xfId="3109"/>
    <cellStyle name="Normal 11 2 3" xfId="824"/>
    <cellStyle name="Normal 11 2 3 2" xfId="2375"/>
    <cellStyle name="Normal 11 2 3 2 2" xfId="5936"/>
    <cellStyle name="Normal 11 2 3 2 2 2" xfId="16384"/>
    <cellStyle name="Normal 11 2 3 2 2 2 2" xfId="37573"/>
    <cellStyle name="Normal 11 2 3 2 2 3" xfId="31592"/>
    <cellStyle name="Normal 11 2 3 2 3" xfId="16186"/>
    <cellStyle name="Normal 11 2 3 2 3 2" xfId="37376"/>
    <cellStyle name="Normal 11 2 3 2 4" xfId="28849"/>
    <cellStyle name="Normal 11 2 3 2_Table 2A-1_EFT (Annual)" xfId="3114"/>
    <cellStyle name="Normal 11 2 3 3" xfId="4385"/>
    <cellStyle name="Normal 11 2 3 3 2" xfId="16284"/>
    <cellStyle name="Normal 11 2 3 3 2 2" xfId="37474"/>
    <cellStyle name="Normal 11 2 3 3 3" xfId="30042"/>
    <cellStyle name="Normal 11 2 3 4" xfId="16087"/>
    <cellStyle name="Normal 11 2 3 4 2" xfId="37277"/>
    <cellStyle name="Normal 11 2 3 5" xfId="27299"/>
    <cellStyle name="Normal 11 2 3_Table 2A-1_EFT (Annual)" xfId="3113"/>
    <cellStyle name="Normal 11 2 4" xfId="1672"/>
    <cellStyle name="Normal 11 2 4 2" xfId="5233"/>
    <cellStyle name="Normal 11 2 4 2 2" xfId="16335"/>
    <cellStyle name="Normal 11 2 4 2 2 2" xfId="37524"/>
    <cellStyle name="Normal 11 2 4 2 3" xfId="30890"/>
    <cellStyle name="Normal 11 2 4 3" xfId="16137"/>
    <cellStyle name="Normal 11 2 4 3 2" xfId="37327"/>
    <cellStyle name="Normal 11 2 4 4" xfId="28147"/>
    <cellStyle name="Normal 11 2 4_Table 2A-1_EFT (Annual)" xfId="3115"/>
    <cellStyle name="Normal 11 2 5" xfId="3818"/>
    <cellStyle name="Normal 11 2 5 2" xfId="16235"/>
    <cellStyle name="Normal 11 2 5 2 2" xfId="37425"/>
    <cellStyle name="Normal 11 2 5 3" xfId="29527"/>
    <cellStyle name="Normal 11 2 6" xfId="16038"/>
    <cellStyle name="Normal 11 2 6 2" xfId="37228"/>
    <cellStyle name="Normal 11 2 7" xfId="26784"/>
    <cellStyle name="Normal 11 2_Table 2A-1_EFT (Annual)" xfId="3108"/>
    <cellStyle name="Normal 11 3" xfId="308"/>
    <cellStyle name="Normal 11 3 2" xfId="858"/>
    <cellStyle name="Normal 11 3 2 2" xfId="2388"/>
    <cellStyle name="Normal 11 3 2 2 2" xfId="5949"/>
    <cellStyle name="Normal 11 3 2 2 2 2" xfId="16397"/>
    <cellStyle name="Normal 11 3 2 2 2 2 2" xfId="37586"/>
    <cellStyle name="Normal 11 3 2 2 2 3" xfId="31605"/>
    <cellStyle name="Normal 11 3 2 2 3" xfId="16199"/>
    <cellStyle name="Normal 11 3 2 2 3 2" xfId="37389"/>
    <cellStyle name="Normal 11 3 2 2 4" xfId="28862"/>
    <cellStyle name="Normal 11 3 2 2_Table 2A-1_EFT (Annual)" xfId="3118"/>
    <cellStyle name="Normal 11 3 2 3" xfId="4419"/>
    <cellStyle name="Normal 11 3 2 3 2" xfId="16297"/>
    <cellStyle name="Normal 11 3 2 3 2 2" xfId="37487"/>
    <cellStyle name="Normal 11 3 2 3 3" xfId="30076"/>
    <cellStyle name="Normal 11 3 2 4" xfId="16100"/>
    <cellStyle name="Normal 11 3 2 4 2" xfId="37290"/>
    <cellStyle name="Normal 11 3 2 5" xfId="27333"/>
    <cellStyle name="Normal 11 3 2_Table 2A-1_EFT (Annual)" xfId="3117"/>
    <cellStyle name="Normal 11 3 3" xfId="1690"/>
    <cellStyle name="Normal 11 3 3 2" xfId="5251"/>
    <cellStyle name="Normal 11 3 3 2 2" xfId="16348"/>
    <cellStyle name="Normal 11 3 3 2 2 2" xfId="37537"/>
    <cellStyle name="Normal 11 3 3 2 3" xfId="30908"/>
    <cellStyle name="Normal 11 3 3 3" xfId="16150"/>
    <cellStyle name="Normal 11 3 3 3 2" xfId="37340"/>
    <cellStyle name="Normal 11 3 3 4" xfId="28165"/>
    <cellStyle name="Normal 11 3 3_Table 2A-1_EFT (Annual)" xfId="3119"/>
    <cellStyle name="Normal 11 3 4" xfId="3878"/>
    <cellStyle name="Normal 11 3 4 2" xfId="16248"/>
    <cellStyle name="Normal 11 3 4 2 2" xfId="37438"/>
    <cellStyle name="Normal 11 3 4 3" xfId="29566"/>
    <cellStyle name="Normal 11 3 5" xfId="16051"/>
    <cellStyle name="Normal 11 3 5 2" xfId="37241"/>
    <cellStyle name="Normal 11 3 6" xfId="26823"/>
    <cellStyle name="Normal 11 3_Table 2A-1_EFT (Annual)" xfId="3116"/>
    <cellStyle name="Normal 11 4" xfId="654"/>
    <cellStyle name="Normal 11 4 2" xfId="1775"/>
    <cellStyle name="Normal 11 4 2 2" xfId="5336"/>
    <cellStyle name="Normal 11 4 2 2 2" xfId="16372"/>
    <cellStyle name="Normal 11 4 2 2 2 2" xfId="37561"/>
    <cellStyle name="Normal 11 4 2 2 3" xfId="30993"/>
    <cellStyle name="Normal 11 4 2 3" xfId="16174"/>
    <cellStyle name="Normal 11 4 2 3 2" xfId="37364"/>
    <cellStyle name="Normal 11 4 2 4" xfId="28250"/>
    <cellStyle name="Normal 11 4 2_Table 2A-1_EFT (Annual)" xfId="3121"/>
    <cellStyle name="Normal 11 4 3" xfId="4224"/>
    <cellStyle name="Normal 11 4 3 2" xfId="16272"/>
    <cellStyle name="Normal 11 4 3 2 2" xfId="37462"/>
    <cellStyle name="Normal 11 4 3 3" xfId="29912"/>
    <cellStyle name="Normal 11 4 4" xfId="16075"/>
    <cellStyle name="Normal 11 4 4 2" xfId="37265"/>
    <cellStyle name="Normal 11 4 5" xfId="27169"/>
    <cellStyle name="Normal 11 4_Table 2A-1_EFT (Annual)" xfId="3120"/>
    <cellStyle name="Normal 11 5" xfId="1633"/>
    <cellStyle name="Normal 11 5 2" xfId="5194"/>
    <cellStyle name="Normal 11 5 2 2" xfId="16323"/>
    <cellStyle name="Normal 11 5 2 2 2" xfId="37512"/>
    <cellStyle name="Normal 11 5 2 3" xfId="30851"/>
    <cellStyle name="Normal 11 5 3" xfId="16125"/>
    <cellStyle name="Normal 11 5 3 2" xfId="37315"/>
    <cellStyle name="Normal 11 5 4" xfId="28108"/>
    <cellStyle name="Normal 11 5_Table 2A-1_EFT (Annual)" xfId="3122"/>
    <cellStyle name="Normal 11 6" xfId="3665"/>
    <cellStyle name="Normal 11 6 2" xfId="16223"/>
    <cellStyle name="Normal 11 6 2 2" xfId="37413"/>
    <cellStyle name="Normal 11 6 3" xfId="29375"/>
    <cellStyle name="Normal 11 7" xfId="16026"/>
    <cellStyle name="Normal 11 7 2" xfId="37216"/>
    <cellStyle name="Normal 11 8" xfId="26632"/>
    <cellStyle name="Normal 11 9" xfId="47820"/>
    <cellStyle name="Normal 11_Table 2A-1_EFT (Annual)" xfId="3107"/>
    <cellStyle name="Normal 12" xfId="75"/>
    <cellStyle name="Normal 12 2" xfId="230"/>
    <cellStyle name="Normal 12 2 2" xfId="457"/>
    <cellStyle name="Normal 12 2 2 2" xfId="981"/>
    <cellStyle name="Normal 12 2 2 2 2" xfId="2401"/>
    <cellStyle name="Normal 12 2 2 2 2 2" xfId="5962"/>
    <cellStyle name="Normal 12 2 2 2 2 2 2" xfId="16410"/>
    <cellStyle name="Normal 12 2 2 2 2 2 2 2" xfId="37599"/>
    <cellStyle name="Normal 12 2 2 2 2 2 3" xfId="31618"/>
    <cellStyle name="Normal 12 2 2 2 2 3" xfId="16212"/>
    <cellStyle name="Normal 12 2 2 2 2 3 2" xfId="37402"/>
    <cellStyle name="Normal 12 2 2 2 2 4" xfId="28875"/>
    <cellStyle name="Normal 12 2 2 2 2_Table 2A-1_EFT (Annual)" xfId="3127"/>
    <cellStyle name="Normal 12 2 2 2 3" xfId="4542"/>
    <cellStyle name="Normal 12 2 2 2 3 2" xfId="16310"/>
    <cellStyle name="Normal 12 2 2 2 3 2 2" xfId="37500"/>
    <cellStyle name="Normal 12 2 2 2 3 3" xfId="30199"/>
    <cellStyle name="Normal 12 2 2 2 4" xfId="16113"/>
    <cellStyle name="Normal 12 2 2 2 4 2" xfId="37303"/>
    <cellStyle name="Normal 12 2 2 2 5" xfId="27456"/>
    <cellStyle name="Normal 12 2 2 2_Table 2A-1_EFT (Annual)" xfId="3126"/>
    <cellStyle name="Normal 12 2 2 3" xfId="1729"/>
    <cellStyle name="Normal 12 2 2 3 2" xfId="5290"/>
    <cellStyle name="Normal 12 2 2 3 2 2" xfId="16361"/>
    <cellStyle name="Normal 12 2 2 3 2 2 2" xfId="37550"/>
    <cellStyle name="Normal 12 2 2 3 2 3" xfId="30947"/>
    <cellStyle name="Normal 12 2 2 3 3" xfId="16163"/>
    <cellStyle name="Normal 12 2 2 3 3 2" xfId="37353"/>
    <cellStyle name="Normal 12 2 2 3 4" xfId="28204"/>
    <cellStyle name="Normal 12 2 2 3_Table 2A-1_EFT (Annual)" xfId="3128"/>
    <cellStyle name="Normal 12 2 2 4" xfId="4027"/>
    <cellStyle name="Normal 12 2 2 4 2" xfId="16261"/>
    <cellStyle name="Normal 12 2 2 4 2 2" xfId="37451"/>
    <cellStyle name="Normal 12 2 2 4 3" xfId="29715"/>
    <cellStyle name="Normal 12 2 2 5" xfId="16064"/>
    <cellStyle name="Normal 12 2 2 5 2" xfId="37254"/>
    <cellStyle name="Normal 12 2 2 6" xfId="26972"/>
    <cellStyle name="Normal 12 2 2_Table 2A-1_EFT (Annual)" xfId="3125"/>
    <cellStyle name="Normal 12 2 3" xfId="825"/>
    <cellStyle name="Normal 12 2 3 2" xfId="2376"/>
    <cellStyle name="Normal 12 2 3 2 2" xfId="5937"/>
    <cellStyle name="Normal 12 2 3 2 2 2" xfId="16385"/>
    <cellStyle name="Normal 12 2 3 2 2 2 2" xfId="37574"/>
    <cellStyle name="Normal 12 2 3 2 2 3" xfId="31593"/>
    <cellStyle name="Normal 12 2 3 2 3" xfId="16187"/>
    <cellStyle name="Normal 12 2 3 2 3 2" xfId="37377"/>
    <cellStyle name="Normal 12 2 3 2 4" xfId="28850"/>
    <cellStyle name="Normal 12 2 3 2_Table 2A-1_EFT (Annual)" xfId="3130"/>
    <cellStyle name="Normal 12 2 3 3" xfId="4386"/>
    <cellStyle name="Normal 12 2 3 3 2" xfId="16285"/>
    <cellStyle name="Normal 12 2 3 3 2 2" xfId="37475"/>
    <cellStyle name="Normal 12 2 3 3 3" xfId="30043"/>
    <cellStyle name="Normal 12 2 3 4" xfId="16088"/>
    <cellStyle name="Normal 12 2 3 4 2" xfId="37278"/>
    <cellStyle name="Normal 12 2 3 5" xfId="27300"/>
    <cellStyle name="Normal 12 2 3_Table 2A-1_EFT (Annual)" xfId="3129"/>
    <cellStyle name="Normal 12 2 4" xfId="1673"/>
    <cellStyle name="Normal 12 2 4 2" xfId="5234"/>
    <cellStyle name="Normal 12 2 4 2 2" xfId="16336"/>
    <cellStyle name="Normal 12 2 4 2 2 2" xfId="37525"/>
    <cellStyle name="Normal 12 2 4 2 3" xfId="30891"/>
    <cellStyle name="Normal 12 2 4 3" xfId="16138"/>
    <cellStyle name="Normal 12 2 4 3 2" xfId="37328"/>
    <cellStyle name="Normal 12 2 4 4" xfId="28148"/>
    <cellStyle name="Normal 12 2 4_Table 2A-1_EFT (Annual)" xfId="3131"/>
    <cellStyle name="Normal 12 2 5" xfId="3819"/>
    <cellStyle name="Normal 12 2 5 2" xfId="16236"/>
    <cellStyle name="Normal 12 2 5 2 2" xfId="37426"/>
    <cellStyle name="Normal 12 2 5 3" xfId="29528"/>
    <cellStyle name="Normal 12 2 6" xfId="16039"/>
    <cellStyle name="Normal 12 2 6 2" xfId="37229"/>
    <cellStyle name="Normal 12 2 7" xfId="26785"/>
    <cellStyle name="Normal 12 2_Table 2A-1_EFT (Annual)" xfId="3124"/>
    <cellStyle name="Normal 12 3" xfId="309"/>
    <cellStyle name="Normal 12 3 2" xfId="859"/>
    <cellStyle name="Normal 12 3 2 2" xfId="2389"/>
    <cellStyle name="Normal 12 3 2 2 2" xfId="5950"/>
    <cellStyle name="Normal 12 3 2 2 2 2" xfId="16398"/>
    <cellStyle name="Normal 12 3 2 2 2 2 2" xfId="37587"/>
    <cellStyle name="Normal 12 3 2 2 2 3" xfId="31606"/>
    <cellStyle name="Normal 12 3 2 2 3" xfId="16200"/>
    <cellStyle name="Normal 12 3 2 2 3 2" xfId="37390"/>
    <cellStyle name="Normal 12 3 2 2 4" xfId="28863"/>
    <cellStyle name="Normal 12 3 2 2_Table 2A-1_EFT (Annual)" xfId="3134"/>
    <cellStyle name="Normal 12 3 2 3" xfId="4420"/>
    <cellStyle name="Normal 12 3 2 3 2" xfId="16298"/>
    <cellStyle name="Normal 12 3 2 3 2 2" xfId="37488"/>
    <cellStyle name="Normal 12 3 2 3 3" xfId="30077"/>
    <cellStyle name="Normal 12 3 2 4" xfId="16101"/>
    <cellStyle name="Normal 12 3 2 4 2" xfId="37291"/>
    <cellStyle name="Normal 12 3 2 5" xfId="27334"/>
    <cellStyle name="Normal 12 3 2_Table 2A-1_EFT (Annual)" xfId="3133"/>
    <cellStyle name="Normal 12 3 3" xfId="1691"/>
    <cellStyle name="Normal 12 3 3 2" xfId="5252"/>
    <cellStyle name="Normal 12 3 3 2 2" xfId="16349"/>
    <cellStyle name="Normal 12 3 3 2 2 2" xfId="37538"/>
    <cellStyle name="Normal 12 3 3 2 3" xfId="30909"/>
    <cellStyle name="Normal 12 3 3 3" xfId="16151"/>
    <cellStyle name="Normal 12 3 3 3 2" xfId="37341"/>
    <cellStyle name="Normal 12 3 3 4" xfId="28166"/>
    <cellStyle name="Normal 12 3 3_Table 2A-1_EFT (Annual)" xfId="3135"/>
    <cellStyle name="Normal 12 3 4" xfId="3879"/>
    <cellStyle name="Normal 12 3 4 2" xfId="16249"/>
    <cellStyle name="Normal 12 3 4 2 2" xfId="37439"/>
    <cellStyle name="Normal 12 3 4 3" xfId="29567"/>
    <cellStyle name="Normal 12 3 5" xfId="16052"/>
    <cellStyle name="Normal 12 3 5 2" xfId="37242"/>
    <cellStyle name="Normal 12 3 6" xfId="26824"/>
    <cellStyle name="Normal 12 3_Table 2A-1_EFT (Annual)" xfId="3132"/>
    <cellStyle name="Normal 12 4" xfId="655"/>
    <cellStyle name="Normal 12 4 2" xfId="1776"/>
    <cellStyle name="Normal 12 4 2 2" xfId="5337"/>
    <cellStyle name="Normal 12 4 2 2 2" xfId="16373"/>
    <cellStyle name="Normal 12 4 2 2 2 2" xfId="37562"/>
    <cellStyle name="Normal 12 4 2 2 3" xfId="30994"/>
    <cellStyle name="Normal 12 4 2 3" xfId="16175"/>
    <cellStyle name="Normal 12 4 2 3 2" xfId="37365"/>
    <cellStyle name="Normal 12 4 2 4" xfId="28251"/>
    <cellStyle name="Normal 12 4 2_Table 2A-1_EFT (Annual)" xfId="3137"/>
    <cellStyle name="Normal 12 4 3" xfId="4225"/>
    <cellStyle name="Normal 12 4 3 2" xfId="16273"/>
    <cellStyle name="Normal 12 4 3 2 2" xfId="37463"/>
    <cellStyle name="Normal 12 4 3 3" xfId="29913"/>
    <cellStyle name="Normal 12 4 4" xfId="16076"/>
    <cellStyle name="Normal 12 4 4 2" xfId="37266"/>
    <cellStyle name="Normal 12 4 5" xfId="27170"/>
    <cellStyle name="Normal 12 4_Table 2A-1_EFT (Annual)" xfId="3136"/>
    <cellStyle name="Normal 12 5" xfId="1634"/>
    <cellStyle name="Normal 12 5 2" xfId="5195"/>
    <cellStyle name="Normal 12 5 2 2" xfId="16324"/>
    <cellStyle name="Normal 12 5 2 2 2" xfId="37513"/>
    <cellStyle name="Normal 12 5 2 3" xfId="30852"/>
    <cellStyle name="Normal 12 5 3" xfId="16126"/>
    <cellStyle name="Normal 12 5 3 2" xfId="37316"/>
    <cellStyle name="Normal 12 5 4" xfId="28109"/>
    <cellStyle name="Normal 12 5_Table 2A-1_EFT (Annual)" xfId="3138"/>
    <cellStyle name="Normal 12 6" xfId="3666"/>
    <cellStyle name="Normal 12 6 2" xfId="16224"/>
    <cellStyle name="Normal 12 6 2 2" xfId="37414"/>
    <cellStyle name="Normal 12 6 3" xfId="29376"/>
    <cellStyle name="Normal 12 7" xfId="16027"/>
    <cellStyle name="Normal 12 7 2" xfId="37217"/>
    <cellStyle name="Normal 12 8" xfId="26633"/>
    <cellStyle name="Normal 12 9" xfId="47821"/>
    <cellStyle name="Normal 12_Table 2A-1_EFT (Annual)" xfId="3123"/>
    <cellStyle name="Normal 13" xfId="253"/>
    <cellStyle name="Normal 14" xfId="252"/>
    <cellStyle name="Normal 14 2" xfId="843"/>
    <cellStyle name="Normal 14 2 2" xfId="2377"/>
    <cellStyle name="Normal 14 2 2 2" xfId="5938"/>
    <cellStyle name="Normal 14 2 2 2 2" xfId="16386"/>
    <cellStyle name="Normal 14 2 2 2 2 2" xfId="37575"/>
    <cellStyle name="Normal 14 2 2 2 3" xfId="31594"/>
    <cellStyle name="Normal 14 2 2 3" xfId="16188"/>
    <cellStyle name="Normal 14 2 2 3 2" xfId="37378"/>
    <cellStyle name="Normal 14 2 2 4" xfId="28851"/>
    <cellStyle name="Normal 14 2 2_Table 2A-1_EFT (Annual)" xfId="3141"/>
    <cellStyle name="Normal 14 2 3" xfId="4404"/>
    <cellStyle name="Normal 14 2 3 2" xfId="16286"/>
    <cellStyle name="Normal 14 2 3 2 2" xfId="37476"/>
    <cellStyle name="Normal 14 2 3 3" xfId="30061"/>
    <cellStyle name="Normal 14 2 4" xfId="16089"/>
    <cellStyle name="Normal 14 2 4 2" xfId="37279"/>
    <cellStyle name="Normal 14 2 5" xfId="27318"/>
    <cellStyle name="Normal 14 2_Table 2A-1_EFT (Annual)" xfId="3140"/>
    <cellStyle name="Normal 14 3" xfId="1678"/>
    <cellStyle name="Normal 14 3 2" xfId="5239"/>
    <cellStyle name="Normal 14 3 2 2" xfId="16337"/>
    <cellStyle name="Normal 14 3 2 2 2" xfId="37526"/>
    <cellStyle name="Normal 14 3 2 3" xfId="30896"/>
    <cellStyle name="Normal 14 3 3" xfId="16139"/>
    <cellStyle name="Normal 14 3 3 2" xfId="37329"/>
    <cellStyle name="Normal 14 3 4" xfId="28153"/>
    <cellStyle name="Normal 14 3_Table 2A-1_EFT (Annual)" xfId="3142"/>
    <cellStyle name="Normal 14 4" xfId="3841"/>
    <cellStyle name="Normal 14 4 2" xfId="16237"/>
    <cellStyle name="Normal 14 4 2 2" xfId="37427"/>
    <cellStyle name="Normal 14 4 3" xfId="29550"/>
    <cellStyle name="Normal 14 5" xfId="16040"/>
    <cellStyle name="Normal 14 5 2" xfId="37230"/>
    <cellStyle name="Normal 14 6" xfId="26807"/>
    <cellStyle name="Normal 14_Table 2A-1_EFT (Annual)" xfId="3139"/>
    <cellStyle name="Normal 15" xfId="657"/>
    <cellStyle name="Normal 15 2" xfId="2360"/>
    <cellStyle name="Normal 15_Table 2A-1_EFT (Annual)" xfId="15428"/>
    <cellStyle name="Normal 16" xfId="1621"/>
    <cellStyle name="Normal 16 2" xfId="5182"/>
    <cellStyle name="Normal 16 2 2" xfId="16312"/>
    <cellStyle name="Normal 16 2 2 2" xfId="37501"/>
    <cellStyle name="Normal 16 2 3" xfId="30839"/>
    <cellStyle name="Normal 16 3" xfId="16114"/>
    <cellStyle name="Normal 16 3 2" xfId="37304"/>
    <cellStyle name="Normal 16 4" xfId="28096"/>
    <cellStyle name="Normal 16_Table 2A-1_EFT (Annual)" xfId="3143"/>
    <cellStyle name="Normal 17" xfId="15971"/>
    <cellStyle name="Normal 17 2" xfId="16311"/>
    <cellStyle name="Normal 18" xfId="16412"/>
    <cellStyle name="Normal 18 2" xfId="26619"/>
    <cellStyle name="Normal 19" xfId="21525"/>
    <cellStyle name="Normal 19 2" xfId="16411"/>
    <cellStyle name="Normal 2" xfId="44"/>
    <cellStyle name="Normal 2 2" xfId="65"/>
    <cellStyle name="Normal 2 3" xfId="76"/>
    <cellStyle name="Normal 2 3 2" xfId="47840"/>
    <cellStyle name="Normal 2 4" xfId="77"/>
    <cellStyle name="Normal 2 5" xfId="47841"/>
    <cellStyle name="Normal 2_Table 2A-1_EFT (Annual)" xfId="3144"/>
    <cellStyle name="Normal 20" xfId="26618"/>
    <cellStyle name="Normal 20 2" xfId="26620"/>
    <cellStyle name="Normal 21" xfId="15970"/>
    <cellStyle name="Normal 21 2" xfId="37200"/>
    <cellStyle name="Normal 22" xfId="26621"/>
    <cellStyle name="Normal 23" xfId="47804"/>
    <cellStyle name="Normal 24" xfId="47823"/>
    <cellStyle name="Normal 25" xfId="47824"/>
    <cellStyle name="Normal 26" xfId="47828"/>
    <cellStyle name="Normal 27" xfId="47831"/>
    <cellStyle name="Normal 28" xfId="47835"/>
    <cellStyle name="Normal 29" xfId="47845"/>
    <cellStyle name="Normal 3" xfId="53"/>
    <cellStyle name="Normal 3 2" xfId="47842"/>
    <cellStyle name="Normal 30" xfId="47844"/>
    <cellStyle name="Normal 31" xfId="47846"/>
    <cellStyle name="Normal 32" xfId="47847"/>
    <cellStyle name="Normal 32 2" xfId="47849"/>
    <cellStyle name="Normal 4" xfId="60"/>
    <cellStyle name="Normal 4 2" xfId="104"/>
    <cellStyle name="Normal 4 2 2" xfId="335"/>
    <cellStyle name="Normal 4 2 2 2" xfId="879"/>
    <cellStyle name="Normal 4 2 2 2 2" xfId="2392"/>
    <cellStyle name="Normal 4 2 2 2 2 2" xfId="5953"/>
    <cellStyle name="Normal 4 2 2 2 2 2 2" xfId="16401"/>
    <cellStyle name="Normal 4 2 2 2 2 2 2 2" xfId="37590"/>
    <cellStyle name="Normal 4 2 2 2 2 2 3" xfId="31609"/>
    <cellStyle name="Normal 4 2 2 2 2 3" xfId="16203"/>
    <cellStyle name="Normal 4 2 2 2 2 3 2" xfId="37393"/>
    <cellStyle name="Normal 4 2 2 2 2 4" xfId="28866"/>
    <cellStyle name="Normal 4 2 2 2 2_Table 2A-1_EFT (Annual)" xfId="3149"/>
    <cellStyle name="Normal 4 2 2 2 3" xfId="4440"/>
    <cellStyle name="Normal 4 2 2 2 3 2" xfId="16301"/>
    <cellStyle name="Normal 4 2 2 2 3 2 2" xfId="37491"/>
    <cellStyle name="Normal 4 2 2 2 3 3" xfId="30097"/>
    <cellStyle name="Normal 4 2 2 2 4" xfId="16104"/>
    <cellStyle name="Normal 4 2 2 2 4 2" xfId="37294"/>
    <cellStyle name="Normal 4 2 2 2 5" xfId="27354"/>
    <cellStyle name="Normal 4 2 2 2_Table 2A-1_EFT (Annual)" xfId="3148"/>
    <cellStyle name="Normal 4 2 2 3" xfId="1700"/>
    <cellStyle name="Normal 4 2 2 3 2" xfId="5261"/>
    <cellStyle name="Normal 4 2 2 3 2 2" xfId="16352"/>
    <cellStyle name="Normal 4 2 2 3 2 2 2" xfId="37541"/>
    <cellStyle name="Normal 4 2 2 3 2 3" xfId="30918"/>
    <cellStyle name="Normal 4 2 2 3 3" xfId="16154"/>
    <cellStyle name="Normal 4 2 2 3 3 2" xfId="37344"/>
    <cellStyle name="Normal 4 2 2 3 4" xfId="28175"/>
    <cellStyle name="Normal 4 2 2 3_Table 2A-1_EFT (Annual)" xfId="3150"/>
    <cellStyle name="Normal 4 2 2 4" xfId="3905"/>
    <cellStyle name="Normal 4 2 2 4 2" xfId="16252"/>
    <cellStyle name="Normal 4 2 2 4 2 2" xfId="37442"/>
    <cellStyle name="Normal 4 2 2 4 3" xfId="29593"/>
    <cellStyle name="Normal 4 2 2 5" xfId="16055"/>
    <cellStyle name="Normal 4 2 2 5 2" xfId="37245"/>
    <cellStyle name="Normal 4 2 2 6" xfId="26850"/>
    <cellStyle name="Normal 4 2 2_Table 2A-1_EFT (Annual)" xfId="3147"/>
    <cellStyle name="Normal 4 2 3" xfId="720"/>
    <cellStyle name="Normal 4 2 3 2" xfId="2367"/>
    <cellStyle name="Normal 4 2 3 2 2" xfId="5928"/>
    <cellStyle name="Normal 4 2 3 2 2 2" xfId="16376"/>
    <cellStyle name="Normal 4 2 3 2 2 2 2" xfId="37565"/>
    <cellStyle name="Normal 4 2 3 2 2 3" xfId="31584"/>
    <cellStyle name="Normal 4 2 3 2 3" xfId="16178"/>
    <cellStyle name="Normal 4 2 3 2 3 2" xfId="37368"/>
    <cellStyle name="Normal 4 2 3 2 4" xfId="28841"/>
    <cellStyle name="Normal 4 2 3 2_Table 2A-1_EFT (Annual)" xfId="3152"/>
    <cellStyle name="Normal 4 2 3 3" xfId="4281"/>
    <cellStyle name="Normal 4 2 3 3 2" xfId="16276"/>
    <cellStyle name="Normal 4 2 3 3 2 2" xfId="37466"/>
    <cellStyle name="Normal 4 2 3 3 3" xfId="29938"/>
    <cellStyle name="Normal 4 2 3 4" xfId="16079"/>
    <cellStyle name="Normal 4 2 3 4 2" xfId="37269"/>
    <cellStyle name="Normal 4 2 3 5" xfId="27195"/>
    <cellStyle name="Normal 4 2 3_Table 2A-1_EFT (Annual)" xfId="3151"/>
    <cellStyle name="Normal 4 2 4" xfId="1643"/>
    <cellStyle name="Normal 4 2 4 2" xfId="5204"/>
    <cellStyle name="Normal 4 2 4 2 2" xfId="16327"/>
    <cellStyle name="Normal 4 2 4 2 2 2" xfId="37516"/>
    <cellStyle name="Normal 4 2 4 2 3" xfId="30861"/>
    <cellStyle name="Normal 4 2 4 3" xfId="16129"/>
    <cellStyle name="Normal 4 2 4 3 2" xfId="37319"/>
    <cellStyle name="Normal 4 2 4 4" xfId="28118"/>
    <cellStyle name="Normal 4 2 4_Table 2A-1_EFT (Annual)" xfId="3153"/>
    <cellStyle name="Normal 4 2 5" xfId="3693"/>
    <cellStyle name="Normal 4 2 5 2" xfId="16227"/>
    <cellStyle name="Normal 4 2 5 2 2" xfId="37417"/>
    <cellStyle name="Normal 4 2 5 3" xfId="29402"/>
    <cellStyle name="Normal 4 2 6" xfId="16030"/>
    <cellStyle name="Normal 4 2 6 2" xfId="37220"/>
    <cellStyle name="Normal 4 2 7" xfId="26659"/>
    <cellStyle name="Normal 4 2_Table 2A-1_EFT (Annual)" xfId="3146"/>
    <cellStyle name="Normal 4 3" xfId="300"/>
    <cellStyle name="Normal 4 3 2" xfId="850"/>
    <cellStyle name="Normal 4 3 2 2" xfId="2380"/>
    <cellStyle name="Normal 4 3 2 2 2" xfId="5941"/>
    <cellStyle name="Normal 4 3 2 2 2 2" xfId="16389"/>
    <cellStyle name="Normal 4 3 2 2 2 2 2" xfId="37578"/>
    <cellStyle name="Normal 4 3 2 2 2 3" xfId="31597"/>
    <cellStyle name="Normal 4 3 2 2 3" xfId="16191"/>
    <cellStyle name="Normal 4 3 2 2 3 2" xfId="37381"/>
    <cellStyle name="Normal 4 3 2 2 4" xfId="28854"/>
    <cellStyle name="Normal 4 3 2 2_Table 2A-1_EFT (Annual)" xfId="3156"/>
    <cellStyle name="Normal 4 3 2 3" xfId="4411"/>
    <cellStyle name="Normal 4 3 2 3 2" xfId="16289"/>
    <cellStyle name="Normal 4 3 2 3 2 2" xfId="37479"/>
    <cellStyle name="Normal 4 3 2 3 3" xfId="30068"/>
    <cellStyle name="Normal 4 3 2 4" xfId="16092"/>
    <cellStyle name="Normal 4 3 2 4 2" xfId="37282"/>
    <cellStyle name="Normal 4 3 2 5" xfId="27325"/>
    <cellStyle name="Normal 4 3 2_Table 2A-1_EFT (Annual)" xfId="3155"/>
    <cellStyle name="Normal 4 3 3" xfId="1682"/>
    <cellStyle name="Normal 4 3 3 2" xfId="5243"/>
    <cellStyle name="Normal 4 3 3 2 2" xfId="16340"/>
    <cellStyle name="Normal 4 3 3 2 2 2" xfId="37529"/>
    <cellStyle name="Normal 4 3 3 2 3" xfId="30900"/>
    <cellStyle name="Normal 4 3 3 3" xfId="16142"/>
    <cellStyle name="Normal 4 3 3 3 2" xfId="37332"/>
    <cellStyle name="Normal 4 3 3 4" xfId="28157"/>
    <cellStyle name="Normal 4 3 3_Table 2A-1_EFT (Annual)" xfId="3157"/>
    <cellStyle name="Normal 4 3 4" xfId="3870"/>
    <cellStyle name="Normal 4 3 4 2" xfId="16240"/>
    <cellStyle name="Normal 4 3 4 2 2" xfId="37430"/>
    <cellStyle name="Normal 4 3 4 3" xfId="29558"/>
    <cellStyle name="Normal 4 3 5" xfId="16043"/>
    <cellStyle name="Normal 4 3 5 2" xfId="37233"/>
    <cellStyle name="Normal 4 3 6" xfId="26815"/>
    <cellStyle name="Normal 4 3_Table 2A-1_EFT (Annual)" xfId="3154"/>
    <cellStyle name="Normal 4 4" xfId="646"/>
    <cellStyle name="Normal 4 4 2" xfId="1767"/>
    <cellStyle name="Normal 4 4 2 2" xfId="5328"/>
    <cellStyle name="Normal 4 4 2 2 2" xfId="16364"/>
    <cellStyle name="Normal 4 4 2 2 2 2" xfId="37553"/>
    <cellStyle name="Normal 4 4 2 2 3" xfId="30985"/>
    <cellStyle name="Normal 4 4 2 3" xfId="16166"/>
    <cellStyle name="Normal 4 4 2 3 2" xfId="37356"/>
    <cellStyle name="Normal 4 4 2 4" xfId="28242"/>
    <cellStyle name="Normal 4 4 2_Table 2A-1_EFT (Annual)" xfId="3159"/>
    <cellStyle name="Normal 4 4 3" xfId="4216"/>
    <cellStyle name="Normal 4 4 3 2" xfId="16264"/>
    <cellStyle name="Normal 4 4 3 2 2" xfId="37454"/>
    <cellStyle name="Normal 4 4 3 3" xfId="29904"/>
    <cellStyle name="Normal 4 4 4" xfId="16067"/>
    <cellStyle name="Normal 4 4 4 2" xfId="37257"/>
    <cellStyle name="Normal 4 4 5" xfId="27161"/>
    <cellStyle name="Normal 4 4_Table 2A-1_EFT (Annual)" xfId="3158"/>
    <cellStyle name="Normal 4 5" xfId="1625"/>
    <cellStyle name="Normal 4 5 2" xfId="5186"/>
    <cellStyle name="Normal 4 5 2 2" xfId="16315"/>
    <cellStyle name="Normal 4 5 2 2 2" xfId="37504"/>
    <cellStyle name="Normal 4 5 2 3" xfId="30843"/>
    <cellStyle name="Normal 4 5 3" xfId="16117"/>
    <cellStyle name="Normal 4 5 3 2" xfId="37307"/>
    <cellStyle name="Normal 4 5 4" xfId="28100"/>
    <cellStyle name="Normal 4 5_Table 2A-1_EFT (Annual)" xfId="3160"/>
    <cellStyle name="Normal 4 6" xfId="3651"/>
    <cellStyle name="Normal 4 6 2" xfId="16215"/>
    <cellStyle name="Normal 4 6 2 2" xfId="37405"/>
    <cellStyle name="Normal 4 6 3" xfId="29367"/>
    <cellStyle name="Normal 4 7" xfId="16018"/>
    <cellStyle name="Normal 4 7 2" xfId="37208"/>
    <cellStyle name="Normal 4 8" xfId="26624"/>
    <cellStyle name="Normal 4 9" xfId="47812"/>
    <cellStyle name="Normal 4_Table 2A-1_EFT (Annual)" xfId="3145"/>
    <cellStyle name="Normal 5" xfId="61"/>
    <cellStyle name="Normal 5 2" xfId="105"/>
    <cellStyle name="Normal 5 2 2" xfId="336"/>
    <cellStyle name="Normal 5 2 2 2" xfId="880"/>
    <cellStyle name="Normal 5 2 2 2 2" xfId="2393"/>
    <cellStyle name="Normal 5 2 2 2 2 2" xfId="5954"/>
    <cellStyle name="Normal 5 2 2 2 2 2 2" xfId="16402"/>
    <cellStyle name="Normal 5 2 2 2 2 2 2 2" xfId="37591"/>
    <cellStyle name="Normal 5 2 2 2 2 2 3" xfId="31610"/>
    <cellStyle name="Normal 5 2 2 2 2 3" xfId="16204"/>
    <cellStyle name="Normal 5 2 2 2 2 3 2" xfId="37394"/>
    <cellStyle name="Normal 5 2 2 2 2 4" xfId="28867"/>
    <cellStyle name="Normal 5 2 2 2 2_Table 2A-1_EFT (Annual)" xfId="3165"/>
    <cellStyle name="Normal 5 2 2 2 3" xfId="4441"/>
    <cellStyle name="Normal 5 2 2 2 3 2" xfId="16302"/>
    <cellStyle name="Normal 5 2 2 2 3 2 2" xfId="37492"/>
    <cellStyle name="Normal 5 2 2 2 3 3" xfId="30098"/>
    <cellStyle name="Normal 5 2 2 2 4" xfId="16105"/>
    <cellStyle name="Normal 5 2 2 2 4 2" xfId="37295"/>
    <cellStyle name="Normal 5 2 2 2 5" xfId="27355"/>
    <cellStyle name="Normal 5 2 2 2_Table 2A-1_EFT (Annual)" xfId="3164"/>
    <cellStyle name="Normal 5 2 2 3" xfId="1701"/>
    <cellStyle name="Normal 5 2 2 3 2" xfId="5262"/>
    <cellStyle name="Normal 5 2 2 3 2 2" xfId="16353"/>
    <cellStyle name="Normal 5 2 2 3 2 2 2" xfId="37542"/>
    <cellStyle name="Normal 5 2 2 3 2 3" xfId="30919"/>
    <cellStyle name="Normal 5 2 2 3 3" xfId="16155"/>
    <cellStyle name="Normal 5 2 2 3 3 2" xfId="37345"/>
    <cellStyle name="Normal 5 2 2 3 4" xfId="28176"/>
    <cellStyle name="Normal 5 2 2 3_Table 2A-1_EFT (Annual)" xfId="3166"/>
    <cellStyle name="Normal 5 2 2 4" xfId="3906"/>
    <cellStyle name="Normal 5 2 2 4 2" xfId="16253"/>
    <cellStyle name="Normal 5 2 2 4 2 2" xfId="37443"/>
    <cellStyle name="Normal 5 2 2 4 3" xfId="29594"/>
    <cellStyle name="Normal 5 2 2 5" xfId="16056"/>
    <cellStyle name="Normal 5 2 2 5 2" xfId="37246"/>
    <cellStyle name="Normal 5 2 2 6" xfId="26851"/>
    <cellStyle name="Normal 5 2 2_Table 2A-1_EFT (Annual)" xfId="3163"/>
    <cellStyle name="Normal 5 2 3" xfId="721"/>
    <cellStyle name="Normal 5 2 3 2" xfId="2368"/>
    <cellStyle name="Normal 5 2 3 2 2" xfId="5929"/>
    <cellStyle name="Normal 5 2 3 2 2 2" xfId="16377"/>
    <cellStyle name="Normal 5 2 3 2 2 2 2" xfId="37566"/>
    <cellStyle name="Normal 5 2 3 2 2 3" xfId="31585"/>
    <cellStyle name="Normal 5 2 3 2 3" xfId="16179"/>
    <cellStyle name="Normal 5 2 3 2 3 2" xfId="37369"/>
    <cellStyle name="Normal 5 2 3 2 4" xfId="28842"/>
    <cellStyle name="Normal 5 2 3 2_Table 2A-1_EFT (Annual)" xfId="3168"/>
    <cellStyle name="Normal 5 2 3 3" xfId="4282"/>
    <cellStyle name="Normal 5 2 3 3 2" xfId="16277"/>
    <cellStyle name="Normal 5 2 3 3 2 2" xfId="37467"/>
    <cellStyle name="Normal 5 2 3 3 3" xfId="29939"/>
    <cellStyle name="Normal 5 2 3 4" xfId="16080"/>
    <cellStyle name="Normal 5 2 3 4 2" xfId="37270"/>
    <cellStyle name="Normal 5 2 3 5" xfId="27196"/>
    <cellStyle name="Normal 5 2 3_Table 2A-1_EFT (Annual)" xfId="3167"/>
    <cellStyle name="Normal 5 2 4" xfId="1644"/>
    <cellStyle name="Normal 5 2 4 2" xfId="5205"/>
    <cellStyle name="Normal 5 2 4 2 2" xfId="16328"/>
    <cellStyle name="Normal 5 2 4 2 2 2" xfId="37517"/>
    <cellStyle name="Normal 5 2 4 2 3" xfId="30862"/>
    <cellStyle name="Normal 5 2 4 3" xfId="16130"/>
    <cellStyle name="Normal 5 2 4 3 2" xfId="37320"/>
    <cellStyle name="Normal 5 2 4 4" xfId="28119"/>
    <cellStyle name="Normal 5 2 4_Table 2A-1_EFT (Annual)" xfId="3169"/>
    <cellStyle name="Normal 5 2 5" xfId="3694"/>
    <cellStyle name="Normal 5 2 5 2" xfId="16228"/>
    <cellStyle name="Normal 5 2 5 2 2" xfId="37418"/>
    <cellStyle name="Normal 5 2 5 3" xfId="29403"/>
    <cellStyle name="Normal 5 2 6" xfId="16031"/>
    <cellStyle name="Normal 5 2 6 2" xfId="37221"/>
    <cellStyle name="Normal 5 2 7" xfId="26660"/>
    <cellStyle name="Normal 5 2_Table 2A-1_EFT (Annual)" xfId="3162"/>
    <cellStyle name="Normal 5 3" xfId="301"/>
    <cellStyle name="Normal 5 3 2" xfId="851"/>
    <cellStyle name="Normal 5 3 2 2" xfId="2381"/>
    <cellStyle name="Normal 5 3 2 2 2" xfId="5942"/>
    <cellStyle name="Normal 5 3 2 2 2 2" xfId="16390"/>
    <cellStyle name="Normal 5 3 2 2 2 2 2" xfId="37579"/>
    <cellStyle name="Normal 5 3 2 2 2 3" xfId="31598"/>
    <cellStyle name="Normal 5 3 2 2 3" xfId="16192"/>
    <cellStyle name="Normal 5 3 2 2 3 2" xfId="37382"/>
    <cellStyle name="Normal 5 3 2 2 4" xfId="28855"/>
    <cellStyle name="Normal 5 3 2 2_Table 2A-1_EFT (Annual)" xfId="3172"/>
    <cellStyle name="Normal 5 3 2 3" xfId="4412"/>
    <cellStyle name="Normal 5 3 2 3 2" xfId="16290"/>
    <cellStyle name="Normal 5 3 2 3 2 2" xfId="37480"/>
    <cellStyle name="Normal 5 3 2 3 3" xfId="30069"/>
    <cellStyle name="Normal 5 3 2 4" xfId="16093"/>
    <cellStyle name="Normal 5 3 2 4 2" xfId="37283"/>
    <cellStyle name="Normal 5 3 2 5" xfId="27326"/>
    <cellStyle name="Normal 5 3 2_Table 2A-1_EFT (Annual)" xfId="3171"/>
    <cellStyle name="Normal 5 3 3" xfId="1683"/>
    <cellStyle name="Normal 5 3 3 2" xfId="5244"/>
    <cellStyle name="Normal 5 3 3 2 2" xfId="16341"/>
    <cellStyle name="Normal 5 3 3 2 2 2" xfId="37530"/>
    <cellStyle name="Normal 5 3 3 2 3" xfId="30901"/>
    <cellStyle name="Normal 5 3 3 3" xfId="16143"/>
    <cellStyle name="Normal 5 3 3 3 2" xfId="37333"/>
    <cellStyle name="Normal 5 3 3 4" xfId="28158"/>
    <cellStyle name="Normal 5 3 3_Table 2A-1_EFT (Annual)" xfId="3173"/>
    <cellStyle name="Normal 5 3 4" xfId="3871"/>
    <cellStyle name="Normal 5 3 4 2" xfId="16241"/>
    <cellStyle name="Normal 5 3 4 2 2" xfId="37431"/>
    <cellStyle name="Normal 5 3 4 3" xfId="29559"/>
    <cellStyle name="Normal 5 3 5" xfId="16044"/>
    <cellStyle name="Normal 5 3 5 2" xfId="37234"/>
    <cellStyle name="Normal 5 3 6" xfId="26816"/>
    <cellStyle name="Normal 5 3_Table 2A-1_EFT (Annual)" xfId="3170"/>
    <cellStyle name="Normal 5 4" xfId="647"/>
    <cellStyle name="Normal 5 4 2" xfId="1768"/>
    <cellStyle name="Normal 5 4 2 2" xfId="5329"/>
    <cellStyle name="Normal 5 4 2 2 2" xfId="16365"/>
    <cellStyle name="Normal 5 4 2 2 2 2" xfId="37554"/>
    <cellStyle name="Normal 5 4 2 2 3" xfId="30986"/>
    <cellStyle name="Normal 5 4 2 3" xfId="16167"/>
    <cellStyle name="Normal 5 4 2 3 2" xfId="37357"/>
    <cellStyle name="Normal 5 4 2 4" xfId="28243"/>
    <cellStyle name="Normal 5 4 2_Table 2A-1_EFT (Annual)" xfId="3175"/>
    <cellStyle name="Normal 5 4 3" xfId="4217"/>
    <cellStyle name="Normal 5 4 3 2" xfId="16265"/>
    <cellStyle name="Normal 5 4 3 2 2" xfId="37455"/>
    <cellStyle name="Normal 5 4 3 3" xfId="29905"/>
    <cellStyle name="Normal 5 4 4" xfId="16068"/>
    <cellStyle name="Normal 5 4 4 2" xfId="37258"/>
    <cellStyle name="Normal 5 4 5" xfId="27162"/>
    <cellStyle name="Normal 5 4_Table 2A-1_EFT (Annual)" xfId="3174"/>
    <cellStyle name="Normal 5 5" xfId="1626"/>
    <cellStyle name="Normal 5 5 2" xfId="5187"/>
    <cellStyle name="Normal 5 5 2 2" xfId="16316"/>
    <cellStyle name="Normal 5 5 2 2 2" xfId="37505"/>
    <cellStyle name="Normal 5 5 2 3" xfId="30844"/>
    <cellStyle name="Normal 5 5 3" xfId="16118"/>
    <cellStyle name="Normal 5 5 3 2" xfId="37308"/>
    <cellStyle name="Normal 5 5 4" xfId="28101"/>
    <cellStyle name="Normal 5 5_Table 2A-1_EFT (Annual)" xfId="3176"/>
    <cellStyle name="Normal 5 6" xfId="3652"/>
    <cellStyle name="Normal 5 6 2" xfId="16216"/>
    <cellStyle name="Normal 5 6 2 2" xfId="37406"/>
    <cellStyle name="Normal 5 6 3" xfId="29368"/>
    <cellStyle name="Normal 5 7" xfId="16019"/>
    <cellStyle name="Normal 5 7 2" xfId="37209"/>
    <cellStyle name="Normal 5 8" xfId="26625"/>
    <cellStyle name="Normal 5 9" xfId="47813"/>
    <cellStyle name="Normal 5_Table 2A-1_EFT (Annual)" xfId="3161"/>
    <cellStyle name="Normal 6" xfId="62"/>
    <cellStyle name="Normal 6 10" xfId="47826"/>
    <cellStyle name="Normal 6 2" xfId="106"/>
    <cellStyle name="Normal 6 2 2" xfId="337"/>
    <cellStyle name="Normal 6 2 2 2" xfId="881"/>
    <cellStyle name="Normal 6 2 2 2 2" xfId="2394"/>
    <cellStyle name="Normal 6 2 2 2 2 2" xfId="5955"/>
    <cellStyle name="Normal 6 2 2 2 2 2 2" xfId="16403"/>
    <cellStyle name="Normal 6 2 2 2 2 2 2 2" xfId="37592"/>
    <cellStyle name="Normal 6 2 2 2 2 2 3" xfId="31611"/>
    <cellStyle name="Normal 6 2 2 2 2 3" xfId="16205"/>
    <cellStyle name="Normal 6 2 2 2 2 3 2" xfId="37395"/>
    <cellStyle name="Normal 6 2 2 2 2 4" xfId="28868"/>
    <cellStyle name="Normal 6 2 2 2 2_Table 2A-1_EFT (Annual)" xfId="3181"/>
    <cellStyle name="Normal 6 2 2 2 3" xfId="4442"/>
    <cellStyle name="Normal 6 2 2 2 3 2" xfId="16303"/>
    <cellStyle name="Normal 6 2 2 2 3 2 2" xfId="37493"/>
    <cellStyle name="Normal 6 2 2 2 3 3" xfId="30099"/>
    <cellStyle name="Normal 6 2 2 2 4" xfId="16106"/>
    <cellStyle name="Normal 6 2 2 2 4 2" xfId="37296"/>
    <cellStyle name="Normal 6 2 2 2 5" xfId="27356"/>
    <cellStyle name="Normal 6 2 2 2_Table 2A-1_EFT (Annual)" xfId="3180"/>
    <cellStyle name="Normal 6 2 2 3" xfId="1702"/>
    <cellStyle name="Normal 6 2 2 3 2" xfId="5263"/>
    <cellStyle name="Normal 6 2 2 3 2 2" xfId="16354"/>
    <cellStyle name="Normal 6 2 2 3 2 2 2" xfId="37543"/>
    <cellStyle name="Normal 6 2 2 3 2 3" xfId="30920"/>
    <cellStyle name="Normal 6 2 2 3 3" xfId="16156"/>
    <cellStyle name="Normal 6 2 2 3 3 2" xfId="37346"/>
    <cellStyle name="Normal 6 2 2 3 4" xfId="28177"/>
    <cellStyle name="Normal 6 2 2 3_Table 2A-1_EFT (Annual)" xfId="3182"/>
    <cellStyle name="Normal 6 2 2 4" xfId="3907"/>
    <cellStyle name="Normal 6 2 2 4 2" xfId="16254"/>
    <cellStyle name="Normal 6 2 2 4 2 2" xfId="37444"/>
    <cellStyle name="Normal 6 2 2 4 3" xfId="29595"/>
    <cellStyle name="Normal 6 2 2 5" xfId="16057"/>
    <cellStyle name="Normal 6 2 2 5 2" xfId="37247"/>
    <cellStyle name="Normal 6 2 2 6" xfId="26852"/>
    <cellStyle name="Normal 6 2 2_Table 2A-1_EFT (Annual)" xfId="3179"/>
    <cellStyle name="Normal 6 2 3" xfId="722"/>
    <cellStyle name="Normal 6 2 3 2" xfId="2369"/>
    <cellStyle name="Normal 6 2 3 2 2" xfId="5930"/>
    <cellStyle name="Normal 6 2 3 2 2 2" xfId="16378"/>
    <cellStyle name="Normal 6 2 3 2 2 2 2" xfId="37567"/>
    <cellStyle name="Normal 6 2 3 2 2 3" xfId="31586"/>
    <cellStyle name="Normal 6 2 3 2 3" xfId="16180"/>
    <cellStyle name="Normal 6 2 3 2 3 2" xfId="37370"/>
    <cellStyle name="Normal 6 2 3 2 4" xfId="28843"/>
    <cellStyle name="Normal 6 2 3 2_Table 2A-1_EFT (Annual)" xfId="3184"/>
    <cellStyle name="Normal 6 2 3 3" xfId="4283"/>
    <cellStyle name="Normal 6 2 3 3 2" xfId="16278"/>
    <cellStyle name="Normal 6 2 3 3 2 2" xfId="37468"/>
    <cellStyle name="Normal 6 2 3 3 3" xfId="29940"/>
    <cellStyle name="Normal 6 2 3 4" xfId="16081"/>
    <cellStyle name="Normal 6 2 3 4 2" xfId="37271"/>
    <cellStyle name="Normal 6 2 3 5" xfId="27197"/>
    <cellStyle name="Normal 6 2 3_Table 2A-1_EFT (Annual)" xfId="3183"/>
    <cellStyle name="Normal 6 2 4" xfId="1645"/>
    <cellStyle name="Normal 6 2 4 2" xfId="5206"/>
    <cellStyle name="Normal 6 2 4 2 2" xfId="16329"/>
    <cellStyle name="Normal 6 2 4 2 2 2" xfId="37518"/>
    <cellStyle name="Normal 6 2 4 2 3" xfId="30863"/>
    <cellStyle name="Normal 6 2 4 3" xfId="16131"/>
    <cellStyle name="Normal 6 2 4 3 2" xfId="37321"/>
    <cellStyle name="Normal 6 2 4 4" xfId="28120"/>
    <cellStyle name="Normal 6 2 4_Table 2A-1_EFT (Annual)" xfId="3185"/>
    <cellStyle name="Normal 6 2 5" xfId="3695"/>
    <cellStyle name="Normal 6 2 5 2" xfId="16229"/>
    <cellStyle name="Normal 6 2 5 2 2" xfId="37419"/>
    <cellStyle name="Normal 6 2 5 3" xfId="29404"/>
    <cellStyle name="Normal 6 2 6" xfId="16032"/>
    <cellStyle name="Normal 6 2 6 2" xfId="37222"/>
    <cellStyle name="Normal 6 2 7" xfId="26661"/>
    <cellStyle name="Normal 6 2_Table 2A-1_EFT (Annual)" xfId="3178"/>
    <cellStyle name="Normal 6 3" xfId="302"/>
    <cellStyle name="Normal 6 3 2" xfId="852"/>
    <cellStyle name="Normal 6 3 2 2" xfId="2382"/>
    <cellStyle name="Normal 6 3 2 2 2" xfId="5943"/>
    <cellStyle name="Normal 6 3 2 2 2 2" xfId="16391"/>
    <cellStyle name="Normal 6 3 2 2 2 2 2" xfId="37580"/>
    <cellStyle name="Normal 6 3 2 2 2 3" xfId="31599"/>
    <cellStyle name="Normal 6 3 2 2 3" xfId="16193"/>
    <cellStyle name="Normal 6 3 2 2 3 2" xfId="37383"/>
    <cellStyle name="Normal 6 3 2 2 4" xfId="28856"/>
    <cellStyle name="Normal 6 3 2 2_Table 2A-1_EFT (Annual)" xfId="3188"/>
    <cellStyle name="Normal 6 3 2 3" xfId="4413"/>
    <cellStyle name="Normal 6 3 2 3 2" xfId="16291"/>
    <cellStyle name="Normal 6 3 2 3 2 2" xfId="37481"/>
    <cellStyle name="Normal 6 3 2 3 3" xfId="30070"/>
    <cellStyle name="Normal 6 3 2 4" xfId="16094"/>
    <cellStyle name="Normal 6 3 2 4 2" xfId="37284"/>
    <cellStyle name="Normal 6 3 2 5" xfId="27327"/>
    <cellStyle name="Normal 6 3 2_Table 2A-1_EFT (Annual)" xfId="3187"/>
    <cellStyle name="Normal 6 3 3" xfId="1684"/>
    <cellStyle name="Normal 6 3 3 2" xfId="5245"/>
    <cellStyle name="Normal 6 3 3 2 2" xfId="16342"/>
    <cellStyle name="Normal 6 3 3 2 2 2" xfId="37531"/>
    <cellStyle name="Normal 6 3 3 2 3" xfId="30902"/>
    <cellStyle name="Normal 6 3 3 3" xfId="16144"/>
    <cellStyle name="Normal 6 3 3 3 2" xfId="37334"/>
    <cellStyle name="Normal 6 3 3 4" xfId="28159"/>
    <cellStyle name="Normal 6 3 3_Table 2A-1_EFT (Annual)" xfId="3189"/>
    <cellStyle name="Normal 6 3 4" xfId="3872"/>
    <cellStyle name="Normal 6 3 4 2" xfId="16242"/>
    <cellStyle name="Normal 6 3 4 2 2" xfId="37432"/>
    <cellStyle name="Normal 6 3 4 3" xfId="29560"/>
    <cellStyle name="Normal 6 3 5" xfId="16045"/>
    <cellStyle name="Normal 6 3 5 2" xfId="37235"/>
    <cellStyle name="Normal 6 3 6" xfId="26817"/>
    <cellStyle name="Normal 6 3_Table 2A-1_EFT (Annual)" xfId="3186"/>
    <cellStyle name="Normal 6 4" xfId="648"/>
    <cellStyle name="Normal 6 4 2" xfId="1769"/>
    <cellStyle name="Normal 6 4 2 2" xfId="5330"/>
    <cellStyle name="Normal 6 4 2 2 2" xfId="16366"/>
    <cellStyle name="Normal 6 4 2 2 2 2" xfId="37555"/>
    <cellStyle name="Normal 6 4 2 2 3" xfId="30987"/>
    <cellStyle name="Normal 6 4 2 3" xfId="16168"/>
    <cellStyle name="Normal 6 4 2 3 2" xfId="37358"/>
    <cellStyle name="Normal 6 4 2 4" xfId="28244"/>
    <cellStyle name="Normal 6 4 2_Table 2A-1_EFT (Annual)" xfId="3191"/>
    <cellStyle name="Normal 6 4 3" xfId="4218"/>
    <cellStyle name="Normal 6 4 3 2" xfId="16266"/>
    <cellStyle name="Normal 6 4 3 2 2" xfId="37456"/>
    <cellStyle name="Normal 6 4 3 3" xfId="29906"/>
    <cellStyle name="Normal 6 4 4" xfId="16069"/>
    <cellStyle name="Normal 6 4 4 2" xfId="37259"/>
    <cellStyle name="Normal 6 4 5" xfId="27163"/>
    <cellStyle name="Normal 6 4_Table 2A-1_EFT (Annual)" xfId="3190"/>
    <cellStyle name="Normal 6 5" xfId="1627"/>
    <cellStyle name="Normal 6 5 2" xfId="5188"/>
    <cellStyle name="Normal 6 5 2 2" xfId="16317"/>
    <cellStyle name="Normal 6 5 2 2 2" xfId="37506"/>
    <cellStyle name="Normal 6 5 2 3" xfId="30845"/>
    <cellStyle name="Normal 6 5 3" xfId="16119"/>
    <cellStyle name="Normal 6 5 3 2" xfId="37309"/>
    <cellStyle name="Normal 6 5 4" xfId="28102"/>
    <cellStyle name="Normal 6 5_Table 2A-1_EFT (Annual)" xfId="3192"/>
    <cellStyle name="Normal 6 6" xfId="3653"/>
    <cellStyle name="Normal 6 6 2" xfId="16217"/>
    <cellStyle name="Normal 6 6 2 2" xfId="37407"/>
    <cellStyle name="Normal 6 6 3" xfId="29369"/>
    <cellStyle name="Normal 6 7" xfId="16020"/>
    <cellStyle name="Normal 6 7 2" xfId="37210"/>
    <cellStyle name="Normal 6 8" xfId="26626"/>
    <cellStyle name="Normal 6 9" xfId="47814"/>
    <cellStyle name="Normal 6_Table 2A-1_EFT (Annual)" xfId="3177"/>
    <cellStyle name="Normal 7" xfId="70"/>
    <cellStyle name="Normal 7 10" xfId="47825"/>
    <cellStyle name="Normal 7 2" xfId="224"/>
    <cellStyle name="Normal 7 2 2" xfId="451"/>
    <cellStyle name="Normal 7 2 2 2" xfId="975"/>
    <cellStyle name="Normal 7 2 2 2 2" xfId="2397"/>
    <cellStyle name="Normal 7 2 2 2 2 2" xfId="5958"/>
    <cellStyle name="Normal 7 2 2 2 2 2 2" xfId="16406"/>
    <cellStyle name="Normal 7 2 2 2 2 2 2 2" xfId="37595"/>
    <cellStyle name="Normal 7 2 2 2 2 2 3" xfId="31614"/>
    <cellStyle name="Normal 7 2 2 2 2 3" xfId="16208"/>
    <cellStyle name="Normal 7 2 2 2 2 3 2" xfId="37398"/>
    <cellStyle name="Normal 7 2 2 2 2 4" xfId="28871"/>
    <cellStyle name="Normal 7 2 2 2 2_Table 2A-1_EFT (Annual)" xfId="3197"/>
    <cellStyle name="Normal 7 2 2 2 3" xfId="4536"/>
    <cellStyle name="Normal 7 2 2 2 3 2" xfId="16306"/>
    <cellStyle name="Normal 7 2 2 2 3 2 2" xfId="37496"/>
    <cellStyle name="Normal 7 2 2 2 3 3" xfId="30193"/>
    <cellStyle name="Normal 7 2 2 2 4" xfId="16109"/>
    <cellStyle name="Normal 7 2 2 2 4 2" xfId="37299"/>
    <cellStyle name="Normal 7 2 2 2 5" xfId="27450"/>
    <cellStyle name="Normal 7 2 2 2_Table 2A-1_EFT (Annual)" xfId="3196"/>
    <cellStyle name="Normal 7 2 2 3" xfId="1725"/>
    <cellStyle name="Normal 7 2 2 3 2" xfId="5286"/>
    <cellStyle name="Normal 7 2 2 3 2 2" xfId="16357"/>
    <cellStyle name="Normal 7 2 2 3 2 2 2" xfId="37546"/>
    <cellStyle name="Normal 7 2 2 3 2 3" xfId="30943"/>
    <cellStyle name="Normal 7 2 2 3 3" xfId="16159"/>
    <cellStyle name="Normal 7 2 2 3 3 2" xfId="37349"/>
    <cellStyle name="Normal 7 2 2 3 4" xfId="28200"/>
    <cellStyle name="Normal 7 2 2 3_Table 2A-1_EFT (Annual)" xfId="3198"/>
    <cellStyle name="Normal 7 2 2 4" xfId="4021"/>
    <cellStyle name="Normal 7 2 2 4 2" xfId="16257"/>
    <cellStyle name="Normal 7 2 2 4 2 2" xfId="37447"/>
    <cellStyle name="Normal 7 2 2 4 3" xfId="29709"/>
    <cellStyle name="Normal 7 2 2 5" xfId="16060"/>
    <cellStyle name="Normal 7 2 2 5 2" xfId="37250"/>
    <cellStyle name="Normal 7 2 2 6" xfId="26966"/>
    <cellStyle name="Normal 7 2 2_Table 2A-1_EFT (Annual)" xfId="3195"/>
    <cellStyle name="Normal 7 2 3" xfId="819"/>
    <cellStyle name="Normal 7 2 3 2" xfId="2372"/>
    <cellStyle name="Normal 7 2 3 2 2" xfId="5933"/>
    <cellStyle name="Normal 7 2 3 2 2 2" xfId="16381"/>
    <cellStyle name="Normal 7 2 3 2 2 2 2" xfId="37570"/>
    <cellStyle name="Normal 7 2 3 2 2 3" xfId="31589"/>
    <cellStyle name="Normal 7 2 3 2 3" xfId="16183"/>
    <cellStyle name="Normal 7 2 3 2 3 2" xfId="37373"/>
    <cellStyle name="Normal 7 2 3 2 4" xfId="28846"/>
    <cellStyle name="Normal 7 2 3 2_Table 2A-1_EFT (Annual)" xfId="3200"/>
    <cellStyle name="Normal 7 2 3 3" xfId="4380"/>
    <cellStyle name="Normal 7 2 3 3 2" xfId="16281"/>
    <cellStyle name="Normal 7 2 3 3 2 2" xfId="37471"/>
    <cellStyle name="Normal 7 2 3 3 3" xfId="30037"/>
    <cellStyle name="Normal 7 2 3 4" xfId="16084"/>
    <cellStyle name="Normal 7 2 3 4 2" xfId="37274"/>
    <cellStyle name="Normal 7 2 3 5" xfId="27294"/>
    <cellStyle name="Normal 7 2 3_Table 2A-1_EFT (Annual)" xfId="3199"/>
    <cellStyle name="Normal 7 2 4" xfId="1669"/>
    <cellStyle name="Normal 7 2 4 2" xfId="5230"/>
    <cellStyle name="Normal 7 2 4 2 2" xfId="16332"/>
    <cellStyle name="Normal 7 2 4 2 2 2" xfId="37521"/>
    <cellStyle name="Normal 7 2 4 2 3" xfId="30887"/>
    <cellStyle name="Normal 7 2 4 3" xfId="16134"/>
    <cellStyle name="Normal 7 2 4 3 2" xfId="37324"/>
    <cellStyle name="Normal 7 2 4 4" xfId="28144"/>
    <cellStyle name="Normal 7 2 4_Table 2A-1_EFT (Annual)" xfId="3201"/>
    <cellStyle name="Normal 7 2 5" xfId="3813"/>
    <cellStyle name="Normal 7 2 5 2" xfId="16232"/>
    <cellStyle name="Normal 7 2 5 2 2" xfId="37422"/>
    <cellStyle name="Normal 7 2 5 3" xfId="29522"/>
    <cellStyle name="Normal 7 2 6" xfId="16035"/>
    <cellStyle name="Normal 7 2 6 2" xfId="37225"/>
    <cellStyle name="Normal 7 2 7" xfId="26779"/>
    <cellStyle name="Normal 7 2_Table 2A-1_EFT (Annual)" xfId="3194"/>
    <cellStyle name="Normal 7 3" xfId="305"/>
    <cellStyle name="Normal 7 3 2" xfId="855"/>
    <cellStyle name="Normal 7 3 2 2" xfId="2385"/>
    <cellStyle name="Normal 7 3 2 2 2" xfId="5946"/>
    <cellStyle name="Normal 7 3 2 2 2 2" xfId="16394"/>
    <cellStyle name="Normal 7 3 2 2 2 2 2" xfId="37583"/>
    <cellStyle name="Normal 7 3 2 2 2 3" xfId="31602"/>
    <cellStyle name="Normal 7 3 2 2 3" xfId="16196"/>
    <cellStyle name="Normal 7 3 2 2 3 2" xfId="37386"/>
    <cellStyle name="Normal 7 3 2 2 4" xfId="28859"/>
    <cellStyle name="Normal 7 3 2 2_Table 2A-1_EFT (Annual)" xfId="3204"/>
    <cellStyle name="Normal 7 3 2 3" xfId="4416"/>
    <cellStyle name="Normal 7 3 2 3 2" xfId="16294"/>
    <cellStyle name="Normal 7 3 2 3 2 2" xfId="37484"/>
    <cellStyle name="Normal 7 3 2 3 3" xfId="30073"/>
    <cellStyle name="Normal 7 3 2 4" xfId="16097"/>
    <cellStyle name="Normal 7 3 2 4 2" xfId="37287"/>
    <cellStyle name="Normal 7 3 2 5" xfId="27330"/>
    <cellStyle name="Normal 7 3 2_Table 2A-1_EFT (Annual)" xfId="3203"/>
    <cellStyle name="Normal 7 3 3" xfId="1687"/>
    <cellStyle name="Normal 7 3 3 2" xfId="5248"/>
    <cellStyle name="Normal 7 3 3 2 2" xfId="16345"/>
    <cellStyle name="Normal 7 3 3 2 2 2" xfId="37534"/>
    <cellStyle name="Normal 7 3 3 2 3" xfId="30905"/>
    <cellStyle name="Normal 7 3 3 3" xfId="16147"/>
    <cellStyle name="Normal 7 3 3 3 2" xfId="37337"/>
    <cellStyle name="Normal 7 3 3 4" xfId="28162"/>
    <cellStyle name="Normal 7 3 3_Table 2A-1_EFT (Annual)" xfId="3205"/>
    <cellStyle name="Normal 7 3 4" xfId="3875"/>
    <cellStyle name="Normal 7 3 4 2" xfId="16245"/>
    <cellStyle name="Normal 7 3 4 2 2" xfId="37435"/>
    <cellStyle name="Normal 7 3 4 3" xfId="29563"/>
    <cellStyle name="Normal 7 3 5" xfId="16048"/>
    <cellStyle name="Normal 7 3 5 2" xfId="37238"/>
    <cellStyle name="Normal 7 3 6" xfId="26820"/>
    <cellStyle name="Normal 7 3_Table 2A-1_EFT (Annual)" xfId="3202"/>
    <cellStyle name="Normal 7 4" xfId="651"/>
    <cellStyle name="Normal 7 4 2" xfId="1772"/>
    <cellStyle name="Normal 7 4 2 2" xfId="5333"/>
    <cellStyle name="Normal 7 4 2 2 2" xfId="16369"/>
    <cellStyle name="Normal 7 4 2 2 2 2" xfId="37558"/>
    <cellStyle name="Normal 7 4 2 2 3" xfId="30990"/>
    <cellStyle name="Normal 7 4 2 3" xfId="16171"/>
    <cellStyle name="Normal 7 4 2 3 2" xfId="37361"/>
    <cellStyle name="Normal 7 4 2 4" xfId="28247"/>
    <cellStyle name="Normal 7 4 2_Table 2A-1_EFT (Annual)" xfId="3207"/>
    <cellStyle name="Normal 7 4 3" xfId="4221"/>
    <cellStyle name="Normal 7 4 3 2" xfId="16269"/>
    <cellStyle name="Normal 7 4 3 2 2" xfId="37459"/>
    <cellStyle name="Normal 7 4 3 3" xfId="29909"/>
    <cellStyle name="Normal 7 4 4" xfId="16072"/>
    <cellStyle name="Normal 7 4 4 2" xfId="37262"/>
    <cellStyle name="Normal 7 4 5" xfId="27166"/>
    <cellStyle name="Normal 7 4_Table 2A-1_EFT (Annual)" xfId="3206"/>
    <cellStyle name="Normal 7 5" xfId="1630"/>
    <cellStyle name="Normal 7 5 2" xfId="5191"/>
    <cellStyle name="Normal 7 5 2 2" xfId="16320"/>
    <cellStyle name="Normal 7 5 2 2 2" xfId="37509"/>
    <cellStyle name="Normal 7 5 2 3" xfId="30848"/>
    <cellStyle name="Normal 7 5 3" xfId="16122"/>
    <cellStyle name="Normal 7 5 3 2" xfId="37312"/>
    <cellStyle name="Normal 7 5 4" xfId="28105"/>
    <cellStyle name="Normal 7 5_Table 2A-1_EFT (Annual)" xfId="3208"/>
    <cellStyle name="Normal 7 6" xfId="3660"/>
    <cellStyle name="Normal 7 6 2" xfId="16220"/>
    <cellStyle name="Normal 7 6 2 2" xfId="37410"/>
    <cellStyle name="Normal 7 6 3" xfId="29372"/>
    <cellStyle name="Normal 7 7" xfId="16023"/>
    <cellStyle name="Normal 7 7 2" xfId="37213"/>
    <cellStyle name="Normal 7 8" xfId="26629"/>
    <cellStyle name="Normal 7 9" xfId="47817"/>
    <cellStyle name="Normal 7_Table 2A-1_EFT (Annual)" xfId="3193"/>
    <cellStyle name="Normal 8" xfId="58"/>
    <cellStyle name="Normal 8 2" xfId="47843"/>
    <cellStyle name="Normal 9" xfId="59"/>
    <cellStyle name="Normal 9 2" xfId="103"/>
    <cellStyle name="Normal 9 2 2" xfId="334"/>
    <cellStyle name="Normal 9 2 2 2" xfId="878"/>
    <cellStyle name="Normal 9 2 2 2 2" xfId="2391"/>
    <cellStyle name="Normal 9 2 2 2 2 2" xfId="5952"/>
    <cellStyle name="Normal 9 2 2 2 2 2 2" xfId="16400"/>
    <cellStyle name="Normal 9 2 2 2 2 2 2 2" xfId="37589"/>
    <cellStyle name="Normal 9 2 2 2 2 2 3" xfId="31608"/>
    <cellStyle name="Normal 9 2 2 2 2 3" xfId="16202"/>
    <cellStyle name="Normal 9 2 2 2 2 3 2" xfId="37392"/>
    <cellStyle name="Normal 9 2 2 2 2 4" xfId="28865"/>
    <cellStyle name="Normal 9 2 2 2 2_Table 2A-1_EFT (Annual)" xfId="3213"/>
    <cellStyle name="Normal 9 2 2 2 3" xfId="4439"/>
    <cellStyle name="Normal 9 2 2 2 3 2" xfId="16300"/>
    <cellStyle name="Normal 9 2 2 2 3 2 2" xfId="37490"/>
    <cellStyle name="Normal 9 2 2 2 3 3" xfId="30096"/>
    <cellStyle name="Normal 9 2 2 2 4" xfId="16103"/>
    <cellStyle name="Normal 9 2 2 2 4 2" xfId="37293"/>
    <cellStyle name="Normal 9 2 2 2 5" xfId="27353"/>
    <cellStyle name="Normal 9 2 2 2_Table 2A-1_EFT (Annual)" xfId="3212"/>
    <cellStyle name="Normal 9 2 2 3" xfId="1699"/>
    <cellStyle name="Normal 9 2 2 3 2" xfId="5260"/>
    <cellStyle name="Normal 9 2 2 3 2 2" xfId="16351"/>
    <cellStyle name="Normal 9 2 2 3 2 2 2" xfId="37540"/>
    <cellStyle name="Normal 9 2 2 3 2 3" xfId="30917"/>
    <cellStyle name="Normal 9 2 2 3 3" xfId="16153"/>
    <cellStyle name="Normal 9 2 2 3 3 2" xfId="37343"/>
    <cellStyle name="Normal 9 2 2 3 4" xfId="28174"/>
    <cellStyle name="Normal 9 2 2 3_Table 2A-1_EFT (Annual)" xfId="3214"/>
    <cellStyle name="Normal 9 2 2 4" xfId="3904"/>
    <cellStyle name="Normal 9 2 2 4 2" xfId="16251"/>
    <cellStyle name="Normal 9 2 2 4 2 2" xfId="37441"/>
    <cellStyle name="Normal 9 2 2 4 3" xfId="29592"/>
    <cellStyle name="Normal 9 2 2 5" xfId="16054"/>
    <cellStyle name="Normal 9 2 2 5 2" xfId="37244"/>
    <cellStyle name="Normal 9 2 2 6" xfId="26849"/>
    <cellStyle name="Normal 9 2 2_Table 2A-1_EFT (Annual)" xfId="3211"/>
    <cellStyle name="Normal 9 2 3" xfId="719"/>
    <cellStyle name="Normal 9 2 3 2" xfId="2366"/>
    <cellStyle name="Normal 9 2 3 2 2" xfId="5927"/>
    <cellStyle name="Normal 9 2 3 2 2 2" xfId="16375"/>
    <cellStyle name="Normal 9 2 3 2 2 2 2" xfId="37564"/>
    <cellStyle name="Normal 9 2 3 2 2 3" xfId="31583"/>
    <cellStyle name="Normal 9 2 3 2 3" xfId="16177"/>
    <cellStyle name="Normal 9 2 3 2 3 2" xfId="37367"/>
    <cellStyle name="Normal 9 2 3 2 4" xfId="28840"/>
    <cellStyle name="Normal 9 2 3 2_Table 2A-1_EFT (Annual)" xfId="3216"/>
    <cellStyle name="Normal 9 2 3 3" xfId="4280"/>
    <cellStyle name="Normal 9 2 3 3 2" xfId="16275"/>
    <cellStyle name="Normal 9 2 3 3 2 2" xfId="37465"/>
    <cellStyle name="Normal 9 2 3 3 3" xfId="29937"/>
    <cellStyle name="Normal 9 2 3 4" xfId="16078"/>
    <cellStyle name="Normal 9 2 3 4 2" xfId="37268"/>
    <cellStyle name="Normal 9 2 3 5" xfId="27194"/>
    <cellStyle name="Normal 9 2 3_Table 2A-1_EFT (Annual)" xfId="3215"/>
    <cellStyle name="Normal 9 2 4" xfId="1642"/>
    <cellStyle name="Normal 9 2 4 2" xfId="5203"/>
    <cellStyle name="Normal 9 2 4 2 2" xfId="16326"/>
    <cellStyle name="Normal 9 2 4 2 2 2" xfId="37515"/>
    <cellStyle name="Normal 9 2 4 2 3" xfId="30860"/>
    <cellStyle name="Normal 9 2 4 3" xfId="16128"/>
    <cellStyle name="Normal 9 2 4 3 2" xfId="37318"/>
    <cellStyle name="Normal 9 2 4 4" xfId="28117"/>
    <cellStyle name="Normal 9 2 4_Table 2A-1_EFT (Annual)" xfId="3217"/>
    <cellStyle name="Normal 9 2 5" xfId="3692"/>
    <cellStyle name="Normal 9 2 5 2" xfId="16226"/>
    <cellStyle name="Normal 9 2 5 2 2" xfId="37416"/>
    <cellStyle name="Normal 9 2 5 3" xfId="29401"/>
    <cellStyle name="Normal 9 2 6" xfId="16029"/>
    <cellStyle name="Normal 9 2 6 2" xfId="37219"/>
    <cellStyle name="Normal 9 2 7" xfId="26658"/>
    <cellStyle name="Normal 9 2_Table 2A-1_EFT (Annual)" xfId="3210"/>
    <cellStyle name="Normal 9 3" xfId="299"/>
    <cellStyle name="Normal 9 3 2" xfId="849"/>
    <cellStyle name="Normal 9 3 2 2" xfId="2379"/>
    <cellStyle name="Normal 9 3 2 2 2" xfId="5940"/>
    <cellStyle name="Normal 9 3 2 2 2 2" xfId="16388"/>
    <cellStyle name="Normal 9 3 2 2 2 2 2" xfId="37577"/>
    <cellStyle name="Normal 9 3 2 2 2 3" xfId="31596"/>
    <cellStyle name="Normal 9 3 2 2 3" xfId="16190"/>
    <cellStyle name="Normal 9 3 2 2 3 2" xfId="37380"/>
    <cellStyle name="Normal 9 3 2 2 4" xfId="28853"/>
    <cellStyle name="Normal 9 3 2 2_Table 2A-1_EFT (Annual)" xfId="3220"/>
    <cellStyle name="Normal 9 3 2 3" xfId="4410"/>
    <cellStyle name="Normal 9 3 2 3 2" xfId="16288"/>
    <cellStyle name="Normal 9 3 2 3 2 2" xfId="37478"/>
    <cellStyle name="Normal 9 3 2 3 3" xfId="30067"/>
    <cellStyle name="Normal 9 3 2 4" xfId="16091"/>
    <cellStyle name="Normal 9 3 2 4 2" xfId="37281"/>
    <cellStyle name="Normal 9 3 2 5" xfId="27324"/>
    <cellStyle name="Normal 9 3 2_Table 2A-1_EFT (Annual)" xfId="3219"/>
    <cellStyle name="Normal 9 3 3" xfId="1681"/>
    <cellStyle name="Normal 9 3 3 2" xfId="5242"/>
    <cellStyle name="Normal 9 3 3 2 2" xfId="16339"/>
    <cellStyle name="Normal 9 3 3 2 2 2" xfId="37528"/>
    <cellStyle name="Normal 9 3 3 2 3" xfId="30899"/>
    <cellStyle name="Normal 9 3 3 3" xfId="16141"/>
    <cellStyle name="Normal 9 3 3 3 2" xfId="37331"/>
    <cellStyle name="Normal 9 3 3 4" xfId="28156"/>
    <cellStyle name="Normal 9 3 3_Table 2A-1_EFT (Annual)" xfId="3221"/>
    <cellStyle name="Normal 9 3 4" xfId="3869"/>
    <cellStyle name="Normal 9 3 4 2" xfId="16239"/>
    <cellStyle name="Normal 9 3 4 2 2" xfId="37429"/>
    <cellStyle name="Normal 9 3 4 3" xfId="29557"/>
    <cellStyle name="Normal 9 3 5" xfId="16042"/>
    <cellStyle name="Normal 9 3 5 2" xfId="37232"/>
    <cellStyle name="Normal 9 3 6" xfId="26814"/>
    <cellStyle name="Normal 9 3_Table 2A-1_EFT (Annual)" xfId="3218"/>
    <cellStyle name="Normal 9 4" xfId="645"/>
    <cellStyle name="Normal 9 4 2" xfId="1766"/>
    <cellStyle name="Normal 9 4 2 2" xfId="5327"/>
    <cellStyle name="Normal 9 4 2 2 2" xfId="16363"/>
    <cellStyle name="Normal 9 4 2 2 2 2" xfId="37552"/>
    <cellStyle name="Normal 9 4 2 2 3" xfId="30984"/>
    <cellStyle name="Normal 9 4 2 3" xfId="16165"/>
    <cellStyle name="Normal 9 4 2 3 2" xfId="37355"/>
    <cellStyle name="Normal 9 4 2 4" xfId="28241"/>
    <cellStyle name="Normal 9 4 2_Table 2A-1_EFT (Annual)" xfId="3223"/>
    <cellStyle name="Normal 9 4 3" xfId="4215"/>
    <cellStyle name="Normal 9 4 3 2" xfId="16263"/>
    <cellStyle name="Normal 9 4 3 2 2" xfId="37453"/>
    <cellStyle name="Normal 9 4 3 3" xfId="29903"/>
    <cellStyle name="Normal 9 4 4" xfId="16066"/>
    <cellStyle name="Normal 9 4 4 2" xfId="37256"/>
    <cellStyle name="Normal 9 4 5" xfId="27160"/>
    <cellStyle name="Normal 9 4_Table 2A-1_EFT (Annual)" xfId="3222"/>
    <cellStyle name="Normal 9 5" xfId="1624"/>
    <cellStyle name="Normal 9 5 2" xfId="5185"/>
    <cellStyle name="Normal 9 5 2 2" xfId="16314"/>
    <cellStyle name="Normal 9 5 2 2 2" xfId="37503"/>
    <cellStyle name="Normal 9 5 2 3" xfId="30842"/>
    <cellStyle name="Normal 9 5 3" xfId="16116"/>
    <cellStyle name="Normal 9 5 3 2" xfId="37306"/>
    <cellStyle name="Normal 9 5 4" xfId="28099"/>
    <cellStyle name="Normal 9 5_Table 2A-1_EFT (Annual)" xfId="3224"/>
    <cellStyle name="Normal 9 6" xfId="3650"/>
    <cellStyle name="Normal 9 6 2" xfId="16214"/>
    <cellStyle name="Normal 9 6 2 2" xfId="37404"/>
    <cellStyle name="Normal 9 6 3" xfId="29366"/>
    <cellStyle name="Normal 9 7" xfId="16017"/>
    <cellStyle name="Normal 9 7 2" xfId="37207"/>
    <cellStyle name="Normal 9 8" xfId="26623"/>
    <cellStyle name="Normal 9 9" xfId="47811"/>
    <cellStyle name="Normal 9_Table 2A-1_EFT (Annual)" xfId="3209"/>
    <cellStyle name="Normal_Feb MFP" xfId="47850"/>
    <cellStyle name="Normal_Sheet1" xfId="45"/>
    <cellStyle name="Normal_Sheet1 2 2" xfId="47834"/>
    <cellStyle name="Normal_Sheet1 3" xfId="64"/>
    <cellStyle name="Normal_Sheet1 3 2" xfId="71"/>
    <cellStyle name="Note" xfId="46" builtinId="10" customBuiltin="1"/>
    <cellStyle name="Note 10" xfId="136"/>
    <cellStyle name="Note 10 10" xfId="26691"/>
    <cellStyle name="Note 10 2" xfId="529"/>
    <cellStyle name="Note 10 2 2" xfId="1506"/>
    <cellStyle name="Note 10 2 2 2" xfId="2776"/>
    <cellStyle name="Note 10 2 2 2 2" xfId="6337"/>
    <cellStyle name="Note 10 2 2 2 2 2" xfId="14531"/>
    <cellStyle name="Note 10 2 2 2 2 2 2" xfId="26503"/>
    <cellStyle name="Note 10 2 2 2 2 2 2 2" xfId="47689"/>
    <cellStyle name="Note 10 2 2 2 2 2 3" xfId="37085"/>
    <cellStyle name="Note 10 2 2 2 2 3" xfId="21390"/>
    <cellStyle name="Note 10 2 2 2 2 3 2" xfId="42577"/>
    <cellStyle name="Note 10 2 2 2 2 4" xfId="31993"/>
    <cellStyle name="Note 10 2 2 2 2_Table 2A-1_EFT (Annual)" xfId="15429"/>
    <cellStyle name="Note 10 2 2 2 3" xfId="11873"/>
    <cellStyle name="Note 10 2 2 2 3 2" xfId="23957"/>
    <cellStyle name="Note 10 2 2 2 3 2 2" xfId="45143"/>
    <cellStyle name="Note 10 2 2 2 3 3" xfId="34539"/>
    <cellStyle name="Note 10 2 2 2 4" xfId="18844"/>
    <cellStyle name="Note 10 2 2 2 4 2" xfId="40031"/>
    <cellStyle name="Note 10 2 2 2 5" xfId="29250"/>
    <cellStyle name="Note 10 2 2 2_Table 2A-1_EFT (Annual)" xfId="7156"/>
    <cellStyle name="Note 10 2 2 3" xfId="5067"/>
    <cellStyle name="Note 10 2 2 3 2" xfId="13327"/>
    <cellStyle name="Note 10 2 2 3 2 2" xfId="25333"/>
    <cellStyle name="Note 10 2 2 3 2 2 2" xfId="46519"/>
    <cellStyle name="Note 10 2 2 3 2 3" xfId="35915"/>
    <cellStyle name="Note 10 2 2 3 3" xfId="20220"/>
    <cellStyle name="Note 10 2 2 3 3 2" xfId="41407"/>
    <cellStyle name="Note 10 2 2 3 4" xfId="30724"/>
    <cellStyle name="Note 10 2 2 3_Table 2A-1_EFT (Annual)" xfId="15430"/>
    <cellStyle name="Note 10 2 2 4" xfId="10671"/>
    <cellStyle name="Note 10 2 2 4 2" xfId="22787"/>
    <cellStyle name="Note 10 2 2 4 2 2" xfId="43973"/>
    <cellStyle name="Note 10 2 2 4 3" xfId="33369"/>
    <cellStyle name="Note 10 2 2 5" xfId="17674"/>
    <cellStyle name="Note 10 2 2 5 2" xfId="38861"/>
    <cellStyle name="Note 10 2 2 6" xfId="27981"/>
    <cellStyle name="Note 10 2 2_Table 2A-1_EFT (Annual)" xfId="7155"/>
    <cellStyle name="Note 10 2 3" xfId="1039"/>
    <cellStyle name="Note 10 2 3 2" xfId="4600"/>
    <cellStyle name="Note 10 2 3 2 2" xfId="12860"/>
    <cellStyle name="Note 10 2 3 2 2 2" xfId="24866"/>
    <cellStyle name="Note 10 2 3 2 2 2 2" xfId="46052"/>
    <cellStyle name="Note 10 2 3 2 2 3" xfId="35448"/>
    <cellStyle name="Note 10 2 3 2 3" xfId="19753"/>
    <cellStyle name="Note 10 2 3 2 3 2" xfId="40940"/>
    <cellStyle name="Note 10 2 3 2 4" xfId="30257"/>
    <cellStyle name="Note 10 2 3 2_Table 2A-1_EFT (Annual)" xfId="15431"/>
    <cellStyle name="Note 10 2 3 3" xfId="10204"/>
    <cellStyle name="Note 10 2 3 3 2" xfId="22320"/>
    <cellStyle name="Note 10 2 3 3 2 2" xfId="43506"/>
    <cellStyle name="Note 10 2 3 3 3" xfId="32902"/>
    <cellStyle name="Note 10 2 3 4" xfId="17207"/>
    <cellStyle name="Note 10 2 3 4 2" xfId="38394"/>
    <cellStyle name="Note 10 2 3 5" xfId="27514"/>
    <cellStyle name="Note 10 2 3_Table 2A-1_EFT (Annual)" xfId="7157"/>
    <cellStyle name="Note 10 2 4" xfId="2245"/>
    <cellStyle name="Note 10 2 4 2" xfId="5806"/>
    <cellStyle name="Note 10 2 4 2 2" xfId="14021"/>
    <cellStyle name="Note 10 2 4 2 2 2" xfId="26009"/>
    <cellStyle name="Note 10 2 4 2 2 2 2" xfId="47195"/>
    <cellStyle name="Note 10 2 4 2 2 3" xfId="36591"/>
    <cellStyle name="Note 10 2 4 2 3" xfId="20896"/>
    <cellStyle name="Note 10 2 4 2 3 2" xfId="42083"/>
    <cellStyle name="Note 10 2 4 2 4" xfId="31463"/>
    <cellStyle name="Note 10 2 4 2_Table 2A-1_EFT (Annual)" xfId="15432"/>
    <cellStyle name="Note 10 2 4 3" xfId="11365"/>
    <cellStyle name="Note 10 2 4 3 2" xfId="23463"/>
    <cellStyle name="Note 10 2 4 3 2 2" xfId="44649"/>
    <cellStyle name="Note 10 2 4 3 3" xfId="34045"/>
    <cellStyle name="Note 10 2 4 4" xfId="18350"/>
    <cellStyle name="Note 10 2 4 4 2" xfId="39537"/>
    <cellStyle name="Note 10 2 4 5" xfId="28720"/>
    <cellStyle name="Note 10 2 4_Table 2A-1_EFT (Annual)" xfId="7158"/>
    <cellStyle name="Note 10 2 5" xfId="4099"/>
    <cellStyle name="Note 10 2 5 2" xfId="12423"/>
    <cellStyle name="Note 10 2 5 2 2" xfId="24445"/>
    <cellStyle name="Note 10 2 5 2 2 2" xfId="45631"/>
    <cellStyle name="Note 10 2 5 2 3" xfId="35027"/>
    <cellStyle name="Note 10 2 5 3" xfId="19332"/>
    <cellStyle name="Note 10 2 5 3 2" xfId="40519"/>
    <cellStyle name="Note 10 2 5 4" xfId="29787"/>
    <cellStyle name="Note 10 2 5_Table 2A-1_EFT (Annual)" xfId="15433"/>
    <cellStyle name="Note 10 2 6" xfId="9762"/>
    <cellStyle name="Note 10 2 6 2" xfId="21899"/>
    <cellStyle name="Note 10 2 6 2 2" xfId="43085"/>
    <cellStyle name="Note 10 2 6 3" xfId="32481"/>
    <cellStyle name="Note 10 2 7" xfId="16786"/>
    <cellStyle name="Note 10 2 7 2" xfId="37973"/>
    <cellStyle name="Note 10 2 8" xfId="27044"/>
    <cellStyle name="Note 10 2_Table 2A-1_EFT (Annual)" xfId="3226"/>
    <cellStyle name="Note 10 3" xfId="367"/>
    <cellStyle name="Note 10 3 2" xfId="1350"/>
    <cellStyle name="Note 10 3 2 2" xfId="2620"/>
    <cellStyle name="Note 10 3 2 2 2" xfId="6181"/>
    <cellStyle name="Note 10 3 2 2 2 2" xfId="14375"/>
    <cellStyle name="Note 10 3 2 2 2 2 2" xfId="26347"/>
    <cellStyle name="Note 10 3 2 2 2 2 2 2" xfId="47533"/>
    <cellStyle name="Note 10 3 2 2 2 2 3" xfId="36929"/>
    <cellStyle name="Note 10 3 2 2 2 3" xfId="21234"/>
    <cellStyle name="Note 10 3 2 2 2 3 2" xfId="42421"/>
    <cellStyle name="Note 10 3 2 2 2 4" xfId="31837"/>
    <cellStyle name="Note 10 3 2 2 2_Table 2A-1_EFT (Annual)" xfId="15434"/>
    <cellStyle name="Note 10 3 2 2 3" xfId="11717"/>
    <cellStyle name="Note 10 3 2 2 3 2" xfId="23801"/>
    <cellStyle name="Note 10 3 2 2 3 2 2" xfId="44987"/>
    <cellStyle name="Note 10 3 2 2 3 3" xfId="34383"/>
    <cellStyle name="Note 10 3 2 2 4" xfId="18688"/>
    <cellStyle name="Note 10 3 2 2 4 2" xfId="39875"/>
    <cellStyle name="Note 10 3 2 2 5" xfId="29094"/>
    <cellStyle name="Note 10 3 2 2_Table 2A-1_EFT (Annual)" xfId="7160"/>
    <cellStyle name="Note 10 3 2 3" xfId="4911"/>
    <cellStyle name="Note 10 3 2 3 2" xfId="13171"/>
    <cellStyle name="Note 10 3 2 3 2 2" xfId="25177"/>
    <cellStyle name="Note 10 3 2 3 2 2 2" xfId="46363"/>
    <cellStyle name="Note 10 3 2 3 2 3" xfId="35759"/>
    <cellStyle name="Note 10 3 2 3 3" xfId="20064"/>
    <cellStyle name="Note 10 3 2 3 3 2" xfId="41251"/>
    <cellStyle name="Note 10 3 2 3 4" xfId="30568"/>
    <cellStyle name="Note 10 3 2 3_Table 2A-1_EFT (Annual)" xfId="15435"/>
    <cellStyle name="Note 10 3 2 4" xfId="10515"/>
    <cellStyle name="Note 10 3 2 4 2" xfId="22631"/>
    <cellStyle name="Note 10 3 2 4 2 2" xfId="43817"/>
    <cellStyle name="Note 10 3 2 4 3" xfId="33213"/>
    <cellStyle name="Note 10 3 2 5" xfId="17518"/>
    <cellStyle name="Note 10 3 2 5 2" xfId="38705"/>
    <cellStyle name="Note 10 3 2 6" xfId="27825"/>
    <cellStyle name="Note 10 3 2_Table 2A-1_EFT (Annual)" xfId="7159"/>
    <cellStyle name="Note 10 3 3" xfId="907"/>
    <cellStyle name="Note 10 3 3 2" xfId="4468"/>
    <cellStyle name="Note 10 3 3 2 2" xfId="12730"/>
    <cellStyle name="Note 10 3 3 2 2 2" xfId="24740"/>
    <cellStyle name="Note 10 3 3 2 2 2 2" xfId="45926"/>
    <cellStyle name="Note 10 3 3 2 2 3" xfId="35322"/>
    <cellStyle name="Note 10 3 3 2 3" xfId="19627"/>
    <cellStyle name="Note 10 3 3 2 3 2" xfId="40814"/>
    <cellStyle name="Note 10 3 3 2 4" xfId="30125"/>
    <cellStyle name="Note 10 3 3 2_Table 2A-1_EFT (Annual)" xfId="15436"/>
    <cellStyle name="Note 10 3 3 3" xfId="10077"/>
    <cellStyle name="Note 10 3 3 3 2" xfId="22194"/>
    <cellStyle name="Note 10 3 3 3 2 2" xfId="43380"/>
    <cellStyle name="Note 10 3 3 3 3" xfId="32776"/>
    <cellStyle name="Note 10 3 3 4" xfId="17081"/>
    <cellStyle name="Note 10 3 3 4 2" xfId="38268"/>
    <cellStyle name="Note 10 3 3 5" xfId="27382"/>
    <cellStyle name="Note 10 3 3_Table 2A-1_EFT (Annual)" xfId="7161"/>
    <cellStyle name="Note 10 3 4" xfId="2089"/>
    <cellStyle name="Note 10 3 4 2" xfId="5650"/>
    <cellStyle name="Note 10 3 4 2 2" xfId="13865"/>
    <cellStyle name="Note 10 3 4 2 2 2" xfId="25853"/>
    <cellStyle name="Note 10 3 4 2 2 2 2" xfId="47039"/>
    <cellStyle name="Note 10 3 4 2 2 3" xfId="36435"/>
    <cellStyle name="Note 10 3 4 2 3" xfId="20740"/>
    <cellStyle name="Note 10 3 4 2 3 2" xfId="41927"/>
    <cellStyle name="Note 10 3 4 2 4" xfId="31307"/>
    <cellStyle name="Note 10 3 4 2_Table 2A-1_EFT (Annual)" xfId="15437"/>
    <cellStyle name="Note 10 3 4 3" xfId="11209"/>
    <cellStyle name="Note 10 3 4 3 2" xfId="23307"/>
    <cellStyle name="Note 10 3 4 3 2 2" xfId="44493"/>
    <cellStyle name="Note 10 3 4 3 3" xfId="33889"/>
    <cellStyle name="Note 10 3 4 4" xfId="18194"/>
    <cellStyle name="Note 10 3 4 4 2" xfId="39381"/>
    <cellStyle name="Note 10 3 4 5" xfId="28564"/>
    <cellStyle name="Note 10 3 4_Table 2A-1_EFT (Annual)" xfId="7162"/>
    <cellStyle name="Note 10 3 5" xfId="3937"/>
    <cellStyle name="Note 10 3 5 2" xfId="12265"/>
    <cellStyle name="Note 10 3 5 2 2" xfId="24289"/>
    <cellStyle name="Note 10 3 5 2 2 2" xfId="45475"/>
    <cellStyle name="Note 10 3 5 2 3" xfId="34871"/>
    <cellStyle name="Note 10 3 5 3" xfId="19176"/>
    <cellStyle name="Note 10 3 5 3 2" xfId="40363"/>
    <cellStyle name="Note 10 3 5 4" xfId="29625"/>
    <cellStyle name="Note 10 3 5_Table 2A-1_EFT (Annual)" xfId="15438"/>
    <cellStyle name="Note 10 3 6" xfId="9602"/>
    <cellStyle name="Note 10 3 6 2" xfId="21743"/>
    <cellStyle name="Note 10 3 6 2 2" xfId="42929"/>
    <cellStyle name="Note 10 3 6 3" xfId="32325"/>
    <cellStyle name="Note 10 3 7" xfId="16630"/>
    <cellStyle name="Note 10 3 7 2" xfId="37817"/>
    <cellStyle name="Note 10 3 8" xfId="26882"/>
    <cellStyle name="Note 10 3_Table 2A-1_EFT (Annual)" xfId="3227"/>
    <cellStyle name="Note 10 4" xfId="1184"/>
    <cellStyle name="Note 10 4 2" xfId="2454"/>
    <cellStyle name="Note 10 4 2 2" xfId="6015"/>
    <cellStyle name="Note 10 4 2 2 2" xfId="14209"/>
    <cellStyle name="Note 10 4 2 2 2 2" xfId="26181"/>
    <cellStyle name="Note 10 4 2 2 2 2 2" xfId="47367"/>
    <cellStyle name="Note 10 4 2 2 2 3" xfId="36763"/>
    <cellStyle name="Note 10 4 2 2 3" xfId="21068"/>
    <cellStyle name="Note 10 4 2 2 3 2" xfId="42255"/>
    <cellStyle name="Note 10 4 2 2 4" xfId="31671"/>
    <cellStyle name="Note 10 4 2 2_Table 2A-1_EFT (Annual)" xfId="15439"/>
    <cellStyle name="Note 10 4 2 3" xfId="11551"/>
    <cellStyle name="Note 10 4 2 3 2" xfId="23635"/>
    <cellStyle name="Note 10 4 2 3 2 2" xfId="44821"/>
    <cellStyle name="Note 10 4 2 3 3" xfId="34217"/>
    <cellStyle name="Note 10 4 2 4" xfId="18522"/>
    <cellStyle name="Note 10 4 2 4 2" xfId="39709"/>
    <cellStyle name="Note 10 4 2 5" xfId="28928"/>
    <cellStyle name="Note 10 4 2_Table 2A-1_EFT (Annual)" xfId="7164"/>
    <cellStyle name="Note 10 4 3" xfId="4745"/>
    <cellStyle name="Note 10 4 3 2" xfId="13005"/>
    <cellStyle name="Note 10 4 3 2 2" xfId="25011"/>
    <cellStyle name="Note 10 4 3 2 2 2" xfId="46197"/>
    <cellStyle name="Note 10 4 3 2 3" xfId="35593"/>
    <cellStyle name="Note 10 4 3 3" xfId="19898"/>
    <cellStyle name="Note 10 4 3 3 2" xfId="41085"/>
    <cellStyle name="Note 10 4 3 4" xfId="30402"/>
    <cellStyle name="Note 10 4 3_Table 2A-1_EFT (Annual)" xfId="15440"/>
    <cellStyle name="Note 10 4 4" xfId="10349"/>
    <cellStyle name="Note 10 4 4 2" xfId="22465"/>
    <cellStyle name="Note 10 4 4 2 2" xfId="43651"/>
    <cellStyle name="Note 10 4 4 3" xfId="33047"/>
    <cellStyle name="Note 10 4 5" xfId="17352"/>
    <cellStyle name="Note 10 4 5 2" xfId="38539"/>
    <cellStyle name="Note 10 4 6" xfId="27659"/>
    <cellStyle name="Note 10 4_Table 2A-1_EFT (Annual)" xfId="7163"/>
    <cellStyle name="Note 10 5" xfId="748"/>
    <cellStyle name="Note 10 5 2" xfId="4309"/>
    <cellStyle name="Note 10 5 2 2" xfId="12589"/>
    <cellStyle name="Note 10 5 2 2 2" xfId="24606"/>
    <cellStyle name="Note 10 5 2 2 2 2" xfId="45792"/>
    <cellStyle name="Note 10 5 2 2 3" xfId="35188"/>
    <cellStyle name="Note 10 5 2 3" xfId="19493"/>
    <cellStyle name="Note 10 5 2 3 2" xfId="40680"/>
    <cellStyle name="Note 10 5 2 4" xfId="29966"/>
    <cellStyle name="Note 10 5 2_Table 2A-1_EFT (Annual)" xfId="15441"/>
    <cellStyle name="Note 10 5 3" xfId="9937"/>
    <cellStyle name="Note 10 5 3 2" xfId="22060"/>
    <cellStyle name="Note 10 5 3 2 2" xfId="43246"/>
    <cellStyle name="Note 10 5 3 3" xfId="32642"/>
    <cellStyle name="Note 10 5 4" xfId="16947"/>
    <cellStyle name="Note 10 5 4 2" xfId="38134"/>
    <cellStyle name="Note 10 5 5" xfId="27223"/>
    <cellStyle name="Note 10 5_Table 2A-1_EFT (Annual)" xfId="7165"/>
    <cellStyle name="Note 10 6" xfId="1856"/>
    <cellStyle name="Note 10 6 2" xfId="5417"/>
    <cellStyle name="Note 10 6 2 2" xfId="13632"/>
    <cellStyle name="Note 10 6 2 2 2" xfId="25620"/>
    <cellStyle name="Note 10 6 2 2 2 2" xfId="46806"/>
    <cellStyle name="Note 10 6 2 2 3" xfId="36202"/>
    <cellStyle name="Note 10 6 2 3" xfId="20507"/>
    <cellStyle name="Note 10 6 2 3 2" xfId="41694"/>
    <cellStyle name="Note 10 6 2 4" xfId="31074"/>
    <cellStyle name="Note 10 6 2_Table 2A-1_EFT (Annual)" xfId="15442"/>
    <cellStyle name="Note 10 6 3" xfId="10976"/>
    <cellStyle name="Note 10 6 3 2" xfId="23074"/>
    <cellStyle name="Note 10 6 3 2 2" xfId="44260"/>
    <cellStyle name="Note 10 6 3 3" xfId="33656"/>
    <cellStyle name="Note 10 6 4" xfId="17961"/>
    <cellStyle name="Note 10 6 4 2" xfId="39148"/>
    <cellStyle name="Note 10 6 5" xfId="28331"/>
    <cellStyle name="Note 10 6_Table 2A-1_EFT (Annual)" xfId="7166"/>
    <cellStyle name="Note 10 7" xfId="3725"/>
    <cellStyle name="Note 10 7 2" xfId="12093"/>
    <cellStyle name="Note 10 7 2 2" xfId="24123"/>
    <cellStyle name="Note 10 7 2 2 2" xfId="45309"/>
    <cellStyle name="Note 10 7 2 3" xfId="34705"/>
    <cellStyle name="Note 10 7 3" xfId="19010"/>
    <cellStyle name="Note 10 7 3 2" xfId="40197"/>
    <cellStyle name="Note 10 7 4" xfId="29434"/>
    <cellStyle name="Note 10 7_Table 2A-1_EFT (Annual)" xfId="15443"/>
    <cellStyle name="Note 10 8" xfId="9412"/>
    <cellStyle name="Note 10 8 2" xfId="21577"/>
    <cellStyle name="Note 10 8 2 2" xfId="42763"/>
    <cellStyle name="Note 10 8 3" xfId="32159"/>
    <cellStyle name="Note 10 9" xfId="16464"/>
    <cellStyle name="Note 10 9 2" xfId="37651"/>
    <cellStyle name="Note 10_Table 2A-1_EFT (Annual)" xfId="3225"/>
    <cellStyle name="Note 11" xfId="135"/>
    <cellStyle name="Note 11 10" xfId="26690"/>
    <cellStyle name="Note 11 2" xfId="528"/>
    <cellStyle name="Note 11 2 2" xfId="1505"/>
    <cellStyle name="Note 11 2 2 2" xfId="2775"/>
    <cellStyle name="Note 11 2 2 2 2" xfId="6336"/>
    <cellStyle name="Note 11 2 2 2 2 2" xfId="14530"/>
    <cellStyle name="Note 11 2 2 2 2 2 2" xfId="26502"/>
    <cellStyle name="Note 11 2 2 2 2 2 2 2" xfId="47688"/>
    <cellStyle name="Note 11 2 2 2 2 2 3" xfId="37084"/>
    <cellStyle name="Note 11 2 2 2 2 3" xfId="21389"/>
    <cellStyle name="Note 11 2 2 2 2 3 2" xfId="42576"/>
    <cellStyle name="Note 11 2 2 2 2 4" xfId="31992"/>
    <cellStyle name="Note 11 2 2 2 2_Table 2A-1_EFT (Annual)" xfId="15444"/>
    <cellStyle name="Note 11 2 2 2 3" xfId="11872"/>
    <cellStyle name="Note 11 2 2 2 3 2" xfId="23956"/>
    <cellStyle name="Note 11 2 2 2 3 2 2" xfId="45142"/>
    <cellStyle name="Note 11 2 2 2 3 3" xfId="34538"/>
    <cellStyle name="Note 11 2 2 2 4" xfId="18843"/>
    <cellStyle name="Note 11 2 2 2 4 2" xfId="40030"/>
    <cellStyle name="Note 11 2 2 2 5" xfId="29249"/>
    <cellStyle name="Note 11 2 2 2_Table 2A-1_EFT (Annual)" xfId="7168"/>
    <cellStyle name="Note 11 2 2 3" xfId="5066"/>
    <cellStyle name="Note 11 2 2 3 2" xfId="13326"/>
    <cellStyle name="Note 11 2 2 3 2 2" xfId="25332"/>
    <cellStyle name="Note 11 2 2 3 2 2 2" xfId="46518"/>
    <cellStyle name="Note 11 2 2 3 2 3" xfId="35914"/>
    <cellStyle name="Note 11 2 2 3 3" xfId="20219"/>
    <cellStyle name="Note 11 2 2 3 3 2" xfId="41406"/>
    <cellStyle name="Note 11 2 2 3 4" xfId="30723"/>
    <cellStyle name="Note 11 2 2 3_Table 2A-1_EFT (Annual)" xfId="15445"/>
    <cellStyle name="Note 11 2 2 4" xfId="10670"/>
    <cellStyle name="Note 11 2 2 4 2" xfId="22786"/>
    <cellStyle name="Note 11 2 2 4 2 2" xfId="43972"/>
    <cellStyle name="Note 11 2 2 4 3" xfId="33368"/>
    <cellStyle name="Note 11 2 2 5" xfId="17673"/>
    <cellStyle name="Note 11 2 2 5 2" xfId="38860"/>
    <cellStyle name="Note 11 2 2 6" xfId="27980"/>
    <cellStyle name="Note 11 2 2_Table 2A-1_EFT (Annual)" xfId="7167"/>
    <cellStyle name="Note 11 2 3" xfId="1038"/>
    <cellStyle name="Note 11 2 3 2" xfId="4599"/>
    <cellStyle name="Note 11 2 3 2 2" xfId="12859"/>
    <cellStyle name="Note 11 2 3 2 2 2" xfId="24865"/>
    <cellStyle name="Note 11 2 3 2 2 2 2" xfId="46051"/>
    <cellStyle name="Note 11 2 3 2 2 3" xfId="35447"/>
    <cellStyle name="Note 11 2 3 2 3" xfId="19752"/>
    <cellStyle name="Note 11 2 3 2 3 2" xfId="40939"/>
    <cellStyle name="Note 11 2 3 2 4" xfId="30256"/>
    <cellStyle name="Note 11 2 3 2_Table 2A-1_EFT (Annual)" xfId="15446"/>
    <cellStyle name="Note 11 2 3 3" xfId="10203"/>
    <cellStyle name="Note 11 2 3 3 2" xfId="22319"/>
    <cellStyle name="Note 11 2 3 3 2 2" xfId="43505"/>
    <cellStyle name="Note 11 2 3 3 3" xfId="32901"/>
    <cellStyle name="Note 11 2 3 4" xfId="17206"/>
    <cellStyle name="Note 11 2 3 4 2" xfId="38393"/>
    <cellStyle name="Note 11 2 3 5" xfId="27513"/>
    <cellStyle name="Note 11 2 3_Table 2A-1_EFT (Annual)" xfId="7169"/>
    <cellStyle name="Note 11 2 4" xfId="2244"/>
    <cellStyle name="Note 11 2 4 2" xfId="5805"/>
    <cellStyle name="Note 11 2 4 2 2" xfId="14020"/>
    <cellStyle name="Note 11 2 4 2 2 2" xfId="26008"/>
    <cellStyle name="Note 11 2 4 2 2 2 2" xfId="47194"/>
    <cellStyle name="Note 11 2 4 2 2 3" xfId="36590"/>
    <cellStyle name="Note 11 2 4 2 3" xfId="20895"/>
    <cellStyle name="Note 11 2 4 2 3 2" xfId="42082"/>
    <cellStyle name="Note 11 2 4 2 4" xfId="31462"/>
    <cellStyle name="Note 11 2 4 2_Table 2A-1_EFT (Annual)" xfId="15447"/>
    <cellStyle name="Note 11 2 4 3" xfId="11364"/>
    <cellStyle name="Note 11 2 4 3 2" xfId="23462"/>
    <cellStyle name="Note 11 2 4 3 2 2" xfId="44648"/>
    <cellStyle name="Note 11 2 4 3 3" xfId="34044"/>
    <cellStyle name="Note 11 2 4 4" xfId="18349"/>
    <cellStyle name="Note 11 2 4 4 2" xfId="39536"/>
    <cellStyle name="Note 11 2 4 5" xfId="28719"/>
    <cellStyle name="Note 11 2 4_Table 2A-1_EFT (Annual)" xfId="7170"/>
    <cellStyle name="Note 11 2 5" xfId="4098"/>
    <cellStyle name="Note 11 2 5 2" xfId="12422"/>
    <cellStyle name="Note 11 2 5 2 2" xfId="24444"/>
    <cellStyle name="Note 11 2 5 2 2 2" xfId="45630"/>
    <cellStyle name="Note 11 2 5 2 3" xfId="35026"/>
    <cellStyle name="Note 11 2 5 3" xfId="19331"/>
    <cellStyle name="Note 11 2 5 3 2" xfId="40518"/>
    <cellStyle name="Note 11 2 5 4" xfId="29786"/>
    <cellStyle name="Note 11 2 5_Table 2A-1_EFT (Annual)" xfId="15448"/>
    <cellStyle name="Note 11 2 6" xfId="9761"/>
    <cellStyle name="Note 11 2 6 2" xfId="21898"/>
    <cellStyle name="Note 11 2 6 2 2" xfId="43084"/>
    <cellStyle name="Note 11 2 6 3" xfId="32480"/>
    <cellStyle name="Note 11 2 7" xfId="16785"/>
    <cellStyle name="Note 11 2 7 2" xfId="37972"/>
    <cellStyle name="Note 11 2 8" xfId="27043"/>
    <cellStyle name="Note 11 2_Table 2A-1_EFT (Annual)" xfId="3229"/>
    <cellStyle name="Note 11 3" xfId="366"/>
    <cellStyle name="Note 11 3 2" xfId="1349"/>
    <cellStyle name="Note 11 3 2 2" xfId="2619"/>
    <cellStyle name="Note 11 3 2 2 2" xfId="6180"/>
    <cellStyle name="Note 11 3 2 2 2 2" xfId="14374"/>
    <cellStyle name="Note 11 3 2 2 2 2 2" xfId="26346"/>
    <cellStyle name="Note 11 3 2 2 2 2 2 2" xfId="47532"/>
    <cellStyle name="Note 11 3 2 2 2 2 3" xfId="36928"/>
    <cellStyle name="Note 11 3 2 2 2 3" xfId="21233"/>
    <cellStyle name="Note 11 3 2 2 2 3 2" xfId="42420"/>
    <cellStyle name="Note 11 3 2 2 2 4" xfId="31836"/>
    <cellStyle name="Note 11 3 2 2 2_Table 2A-1_EFT (Annual)" xfId="15449"/>
    <cellStyle name="Note 11 3 2 2 3" xfId="11716"/>
    <cellStyle name="Note 11 3 2 2 3 2" xfId="23800"/>
    <cellStyle name="Note 11 3 2 2 3 2 2" xfId="44986"/>
    <cellStyle name="Note 11 3 2 2 3 3" xfId="34382"/>
    <cellStyle name="Note 11 3 2 2 4" xfId="18687"/>
    <cellStyle name="Note 11 3 2 2 4 2" xfId="39874"/>
    <cellStyle name="Note 11 3 2 2 5" xfId="29093"/>
    <cellStyle name="Note 11 3 2 2_Table 2A-1_EFT (Annual)" xfId="7172"/>
    <cellStyle name="Note 11 3 2 3" xfId="4910"/>
    <cellStyle name="Note 11 3 2 3 2" xfId="13170"/>
    <cellStyle name="Note 11 3 2 3 2 2" xfId="25176"/>
    <cellStyle name="Note 11 3 2 3 2 2 2" xfId="46362"/>
    <cellStyle name="Note 11 3 2 3 2 3" xfId="35758"/>
    <cellStyle name="Note 11 3 2 3 3" xfId="20063"/>
    <cellStyle name="Note 11 3 2 3 3 2" xfId="41250"/>
    <cellStyle name="Note 11 3 2 3 4" xfId="30567"/>
    <cellStyle name="Note 11 3 2 3_Table 2A-1_EFT (Annual)" xfId="15450"/>
    <cellStyle name="Note 11 3 2 4" xfId="10514"/>
    <cellStyle name="Note 11 3 2 4 2" xfId="22630"/>
    <cellStyle name="Note 11 3 2 4 2 2" xfId="43816"/>
    <cellStyle name="Note 11 3 2 4 3" xfId="33212"/>
    <cellStyle name="Note 11 3 2 5" xfId="17517"/>
    <cellStyle name="Note 11 3 2 5 2" xfId="38704"/>
    <cellStyle name="Note 11 3 2 6" xfId="27824"/>
    <cellStyle name="Note 11 3 2_Table 2A-1_EFT (Annual)" xfId="7171"/>
    <cellStyle name="Note 11 3 3" xfId="906"/>
    <cellStyle name="Note 11 3 3 2" xfId="4467"/>
    <cellStyle name="Note 11 3 3 2 2" xfId="12729"/>
    <cellStyle name="Note 11 3 3 2 2 2" xfId="24739"/>
    <cellStyle name="Note 11 3 3 2 2 2 2" xfId="45925"/>
    <cellStyle name="Note 11 3 3 2 2 3" xfId="35321"/>
    <cellStyle name="Note 11 3 3 2 3" xfId="19626"/>
    <cellStyle name="Note 11 3 3 2 3 2" xfId="40813"/>
    <cellStyle name="Note 11 3 3 2 4" xfId="30124"/>
    <cellStyle name="Note 11 3 3 2_Table 2A-1_EFT (Annual)" xfId="15451"/>
    <cellStyle name="Note 11 3 3 3" xfId="10076"/>
    <cellStyle name="Note 11 3 3 3 2" xfId="22193"/>
    <cellStyle name="Note 11 3 3 3 2 2" xfId="43379"/>
    <cellStyle name="Note 11 3 3 3 3" xfId="32775"/>
    <cellStyle name="Note 11 3 3 4" xfId="17080"/>
    <cellStyle name="Note 11 3 3 4 2" xfId="38267"/>
    <cellStyle name="Note 11 3 3 5" xfId="27381"/>
    <cellStyle name="Note 11 3 3_Table 2A-1_EFT (Annual)" xfId="7173"/>
    <cellStyle name="Note 11 3 4" xfId="2088"/>
    <cellStyle name="Note 11 3 4 2" xfId="5649"/>
    <cellStyle name="Note 11 3 4 2 2" xfId="13864"/>
    <cellStyle name="Note 11 3 4 2 2 2" xfId="25852"/>
    <cellStyle name="Note 11 3 4 2 2 2 2" xfId="47038"/>
    <cellStyle name="Note 11 3 4 2 2 3" xfId="36434"/>
    <cellStyle name="Note 11 3 4 2 3" xfId="20739"/>
    <cellStyle name="Note 11 3 4 2 3 2" xfId="41926"/>
    <cellStyle name="Note 11 3 4 2 4" xfId="31306"/>
    <cellStyle name="Note 11 3 4 2_Table 2A-1_EFT (Annual)" xfId="15452"/>
    <cellStyle name="Note 11 3 4 3" xfId="11208"/>
    <cellStyle name="Note 11 3 4 3 2" xfId="23306"/>
    <cellStyle name="Note 11 3 4 3 2 2" xfId="44492"/>
    <cellStyle name="Note 11 3 4 3 3" xfId="33888"/>
    <cellStyle name="Note 11 3 4 4" xfId="18193"/>
    <cellStyle name="Note 11 3 4 4 2" xfId="39380"/>
    <cellStyle name="Note 11 3 4 5" xfId="28563"/>
    <cellStyle name="Note 11 3 4_Table 2A-1_EFT (Annual)" xfId="7174"/>
    <cellStyle name="Note 11 3 5" xfId="3936"/>
    <cellStyle name="Note 11 3 5 2" xfId="12264"/>
    <cellStyle name="Note 11 3 5 2 2" xfId="24288"/>
    <cellStyle name="Note 11 3 5 2 2 2" xfId="45474"/>
    <cellStyle name="Note 11 3 5 2 3" xfId="34870"/>
    <cellStyle name="Note 11 3 5 3" xfId="19175"/>
    <cellStyle name="Note 11 3 5 3 2" xfId="40362"/>
    <cellStyle name="Note 11 3 5 4" xfId="29624"/>
    <cellStyle name="Note 11 3 5_Table 2A-1_EFT (Annual)" xfId="15453"/>
    <cellStyle name="Note 11 3 6" xfId="9601"/>
    <cellStyle name="Note 11 3 6 2" xfId="21742"/>
    <cellStyle name="Note 11 3 6 2 2" xfId="42928"/>
    <cellStyle name="Note 11 3 6 3" xfId="32324"/>
    <cellStyle name="Note 11 3 7" xfId="16629"/>
    <cellStyle name="Note 11 3 7 2" xfId="37816"/>
    <cellStyle name="Note 11 3 8" xfId="26881"/>
    <cellStyle name="Note 11 3_Table 2A-1_EFT (Annual)" xfId="3230"/>
    <cellStyle name="Note 11 4" xfId="1183"/>
    <cellStyle name="Note 11 4 2" xfId="2453"/>
    <cellStyle name="Note 11 4 2 2" xfId="6014"/>
    <cellStyle name="Note 11 4 2 2 2" xfId="14208"/>
    <cellStyle name="Note 11 4 2 2 2 2" xfId="26180"/>
    <cellStyle name="Note 11 4 2 2 2 2 2" xfId="47366"/>
    <cellStyle name="Note 11 4 2 2 2 3" xfId="36762"/>
    <cellStyle name="Note 11 4 2 2 3" xfId="21067"/>
    <cellStyle name="Note 11 4 2 2 3 2" xfId="42254"/>
    <cellStyle name="Note 11 4 2 2 4" xfId="31670"/>
    <cellStyle name="Note 11 4 2 2_Table 2A-1_EFT (Annual)" xfId="15454"/>
    <cellStyle name="Note 11 4 2 3" xfId="11550"/>
    <cellStyle name="Note 11 4 2 3 2" xfId="23634"/>
    <cellStyle name="Note 11 4 2 3 2 2" xfId="44820"/>
    <cellStyle name="Note 11 4 2 3 3" xfId="34216"/>
    <cellStyle name="Note 11 4 2 4" xfId="18521"/>
    <cellStyle name="Note 11 4 2 4 2" xfId="39708"/>
    <cellStyle name="Note 11 4 2 5" xfId="28927"/>
    <cellStyle name="Note 11 4 2_Table 2A-1_EFT (Annual)" xfId="7176"/>
    <cellStyle name="Note 11 4 3" xfId="4744"/>
    <cellStyle name="Note 11 4 3 2" xfId="13004"/>
    <cellStyle name="Note 11 4 3 2 2" xfId="25010"/>
    <cellStyle name="Note 11 4 3 2 2 2" xfId="46196"/>
    <cellStyle name="Note 11 4 3 2 3" xfId="35592"/>
    <cellStyle name="Note 11 4 3 3" xfId="19897"/>
    <cellStyle name="Note 11 4 3 3 2" xfId="41084"/>
    <cellStyle name="Note 11 4 3 4" xfId="30401"/>
    <cellStyle name="Note 11 4 3_Table 2A-1_EFT (Annual)" xfId="15455"/>
    <cellStyle name="Note 11 4 4" xfId="10348"/>
    <cellStyle name="Note 11 4 4 2" xfId="22464"/>
    <cellStyle name="Note 11 4 4 2 2" xfId="43650"/>
    <cellStyle name="Note 11 4 4 3" xfId="33046"/>
    <cellStyle name="Note 11 4 5" xfId="17351"/>
    <cellStyle name="Note 11 4 5 2" xfId="38538"/>
    <cellStyle name="Note 11 4 6" xfId="27658"/>
    <cellStyle name="Note 11 4_Table 2A-1_EFT (Annual)" xfId="7175"/>
    <cellStyle name="Note 11 5" xfId="747"/>
    <cellStyle name="Note 11 5 2" xfId="4308"/>
    <cellStyle name="Note 11 5 2 2" xfId="12588"/>
    <cellStyle name="Note 11 5 2 2 2" xfId="24605"/>
    <cellStyle name="Note 11 5 2 2 2 2" xfId="45791"/>
    <cellStyle name="Note 11 5 2 2 3" xfId="35187"/>
    <cellStyle name="Note 11 5 2 3" xfId="19492"/>
    <cellStyle name="Note 11 5 2 3 2" xfId="40679"/>
    <cellStyle name="Note 11 5 2 4" xfId="29965"/>
    <cellStyle name="Note 11 5 2_Table 2A-1_EFT (Annual)" xfId="15456"/>
    <cellStyle name="Note 11 5 3" xfId="9936"/>
    <cellStyle name="Note 11 5 3 2" xfId="22059"/>
    <cellStyle name="Note 11 5 3 2 2" xfId="43245"/>
    <cellStyle name="Note 11 5 3 3" xfId="32641"/>
    <cellStyle name="Note 11 5 4" xfId="16946"/>
    <cellStyle name="Note 11 5 4 2" xfId="38133"/>
    <cellStyle name="Note 11 5 5" xfId="27222"/>
    <cellStyle name="Note 11 5_Table 2A-1_EFT (Annual)" xfId="7177"/>
    <cellStyle name="Note 11 6" xfId="1789"/>
    <cellStyle name="Note 11 6 2" xfId="5350"/>
    <cellStyle name="Note 11 6 2 2" xfId="13565"/>
    <cellStyle name="Note 11 6 2 2 2" xfId="25553"/>
    <cellStyle name="Note 11 6 2 2 2 2" xfId="46739"/>
    <cellStyle name="Note 11 6 2 2 3" xfId="36135"/>
    <cellStyle name="Note 11 6 2 3" xfId="20440"/>
    <cellStyle name="Note 11 6 2 3 2" xfId="41627"/>
    <cellStyle name="Note 11 6 2 4" xfId="31007"/>
    <cellStyle name="Note 11 6 2_Table 2A-1_EFT (Annual)" xfId="15457"/>
    <cellStyle name="Note 11 6 3" xfId="10909"/>
    <cellStyle name="Note 11 6 3 2" xfId="23007"/>
    <cellStyle name="Note 11 6 3 2 2" xfId="44193"/>
    <cellStyle name="Note 11 6 3 3" xfId="33589"/>
    <cellStyle name="Note 11 6 4" xfId="17894"/>
    <cellStyle name="Note 11 6 4 2" xfId="39081"/>
    <cellStyle name="Note 11 6 5" xfId="28264"/>
    <cellStyle name="Note 11 6_Table 2A-1_EFT (Annual)" xfId="7178"/>
    <cellStyle name="Note 11 7" xfId="3724"/>
    <cellStyle name="Note 11 7 2" xfId="12092"/>
    <cellStyle name="Note 11 7 2 2" xfId="24122"/>
    <cellStyle name="Note 11 7 2 2 2" xfId="45308"/>
    <cellStyle name="Note 11 7 2 3" xfId="34704"/>
    <cellStyle name="Note 11 7 3" xfId="19009"/>
    <cellStyle name="Note 11 7 3 2" xfId="40196"/>
    <cellStyle name="Note 11 7 4" xfId="29433"/>
    <cellStyle name="Note 11 7_Table 2A-1_EFT (Annual)" xfId="15458"/>
    <cellStyle name="Note 11 8" xfId="9411"/>
    <cellStyle name="Note 11 8 2" xfId="21576"/>
    <cellStyle name="Note 11 8 2 2" xfId="42762"/>
    <cellStyle name="Note 11 8 3" xfId="32158"/>
    <cellStyle name="Note 11 9" xfId="16463"/>
    <cellStyle name="Note 11 9 2" xfId="37650"/>
    <cellStyle name="Note 11_Table 2A-1_EFT (Annual)" xfId="3228"/>
    <cellStyle name="Note 12" xfId="143"/>
    <cellStyle name="Note 12 10" xfId="26698"/>
    <cellStyle name="Note 12 2" xfId="536"/>
    <cellStyle name="Note 12 2 2" xfId="1513"/>
    <cellStyle name="Note 12 2 2 2" xfId="2783"/>
    <cellStyle name="Note 12 2 2 2 2" xfId="6344"/>
    <cellStyle name="Note 12 2 2 2 2 2" xfId="14538"/>
    <cellStyle name="Note 12 2 2 2 2 2 2" xfId="26510"/>
    <cellStyle name="Note 12 2 2 2 2 2 2 2" xfId="47696"/>
    <cellStyle name="Note 12 2 2 2 2 2 3" xfId="37092"/>
    <cellStyle name="Note 12 2 2 2 2 3" xfId="21397"/>
    <cellStyle name="Note 12 2 2 2 2 3 2" xfId="42584"/>
    <cellStyle name="Note 12 2 2 2 2 4" xfId="32000"/>
    <cellStyle name="Note 12 2 2 2 2_Table 2A-1_EFT (Annual)" xfId="15459"/>
    <cellStyle name="Note 12 2 2 2 3" xfId="11880"/>
    <cellStyle name="Note 12 2 2 2 3 2" xfId="23964"/>
    <cellStyle name="Note 12 2 2 2 3 2 2" xfId="45150"/>
    <cellStyle name="Note 12 2 2 2 3 3" xfId="34546"/>
    <cellStyle name="Note 12 2 2 2 4" xfId="18851"/>
    <cellStyle name="Note 12 2 2 2 4 2" xfId="40038"/>
    <cellStyle name="Note 12 2 2 2 5" xfId="29257"/>
    <cellStyle name="Note 12 2 2 2_Table 2A-1_EFT (Annual)" xfId="7180"/>
    <cellStyle name="Note 12 2 2 3" xfId="5074"/>
    <cellStyle name="Note 12 2 2 3 2" xfId="13334"/>
    <cellStyle name="Note 12 2 2 3 2 2" xfId="25340"/>
    <cellStyle name="Note 12 2 2 3 2 2 2" xfId="46526"/>
    <cellStyle name="Note 12 2 2 3 2 3" xfId="35922"/>
    <cellStyle name="Note 12 2 2 3 3" xfId="20227"/>
    <cellStyle name="Note 12 2 2 3 3 2" xfId="41414"/>
    <cellStyle name="Note 12 2 2 3 4" xfId="30731"/>
    <cellStyle name="Note 12 2 2 3_Table 2A-1_EFT (Annual)" xfId="15460"/>
    <cellStyle name="Note 12 2 2 4" xfId="10678"/>
    <cellStyle name="Note 12 2 2 4 2" xfId="22794"/>
    <cellStyle name="Note 12 2 2 4 2 2" xfId="43980"/>
    <cellStyle name="Note 12 2 2 4 3" xfId="33376"/>
    <cellStyle name="Note 12 2 2 5" xfId="17681"/>
    <cellStyle name="Note 12 2 2 5 2" xfId="38868"/>
    <cellStyle name="Note 12 2 2 6" xfId="27988"/>
    <cellStyle name="Note 12 2 2_Table 2A-1_EFT (Annual)" xfId="7179"/>
    <cellStyle name="Note 12 2 3" xfId="1045"/>
    <cellStyle name="Note 12 2 3 2" xfId="4606"/>
    <cellStyle name="Note 12 2 3 2 2" xfId="12866"/>
    <cellStyle name="Note 12 2 3 2 2 2" xfId="24872"/>
    <cellStyle name="Note 12 2 3 2 2 2 2" xfId="46058"/>
    <cellStyle name="Note 12 2 3 2 2 3" xfId="35454"/>
    <cellStyle name="Note 12 2 3 2 3" xfId="19759"/>
    <cellStyle name="Note 12 2 3 2 3 2" xfId="40946"/>
    <cellStyle name="Note 12 2 3 2 4" xfId="30263"/>
    <cellStyle name="Note 12 2 3 2_Table 2A-1_EFT (Annual)" xfId="15461"/>
    <cellStyle name="Note 12 2 3 3" xfId="10210"/>
    <cellStyle name="Note 12 2 3 3 2" xfId="22326"/>
    <cellStyle name="Note 12 2 3 3 2 2" xfId="43512"/>
    <cellStyle name="Note 12 2 3 3 3" xfId="32908"/>
    <cellStyle name="Note 12 2 3 4" xfId="17213"/>
    <cellStyle name="Note 12 2 3 4 2" xfId="38400"/>
    <cellStyle name="Note 12 2 3 5" xfId="27520"/>
    <cellStyle name="Note 12 2 3_Table 2A-1_EFT (Annual)" xfId="7181"/>
    <cellStyle name="Note 12 2 4" xfId="2252"/>
    <cellStyle name="Note 12 2 4 2" xfId="5813"/>
    <cellStyle name="Note 12 2 4 2 2" xfId="14028"/>
    <cellStyle name="Note 12 2 4 2 2 2" xfId="26016"/>
    <cellStyle name="Note 12 2 4 2 2 2 2" xfId="47202"/>
    <cellStyle name="Note 12 2 4 2 2 3" xfId="36598"/>
    <cellStyle name="Note 12 2 4 2 3" xfId="20903"/>
    <cellStyle name="Note 12 2 4 2 3 2" xfId="42090"/>
    <cellStyle name="Note 12 2 4 2 4" xfId="31470"/>
    <cellStyle name="Note 12 2 4 2_Table 2A-1_EFT (Annual)" xfId="15462"/>
    <cellStyle name="Note 12 2 4 3" xfId="11372"/>
    <cellStyle name="Note 12 2 4 3 2" xfId="23470"/>
    <cellStyle name="Note 12 2 4 3 2 2" xfId="44656"/>
    <cellStyle name="Note 12 2 4 3 3" xfId="34052"/>
    <cellStyle name="Note 12 2 4 4" xfId="18357"/>
    <cellStyle name="Note 12 2 4 4 2" xfId="39544"/>
    <cellStyle name="Note 12 2 4 5" xfId="28727"/>
    <cellStyle name="Note 12 2 4_Table 2A-1_EFT (Annual)" xfId="7182"/>
    <cellStyle name="Note 12 2 5" xfId="4106"/>
    <cellStyle name="Note 12 2 5 2" xfId="12430"/>
    <cellStyle name="Note 12 2 5 2 2" xfId="24452"/>
    <cellStyle name="Note 12 2 5 2 2 2" xfId="45638"/>
    <cellStyle name="Note 12 2 5 2 3" xfId="35034"/>
    <cellStyle name="Note 12 2 5 3" xfId="19339"/>
    <cellStyle name="Note 12 2 5 3 2" xfId="40526"/>
    <cellStyle name="Note 12 2 5 4" xfId="29794"/>
    <cellStyle name="Note 12 2 5_Table 2A-1_EFT (Annual)" xfId="15463"/>
    <cellStyle name="Note 12 2 6" xfId="9769"/>
    <cellStyle name="Note 12 2 6 2" xfId="21906"/>
    <cellStyle name="Note 12 2 6 2 2" xfId="43092"/>
    <cellStyle name="Note 12 2 6 3" xfId="32488"/>
    <cellStyle name="Note 12 2 7" xfId="16793"/>
    <cellStyle name="Note 12 2 7 2" xfId="37980"/>
    <cellStyle name="Note 12 2 8" xfId="27051"/>
    <cellStyle name="Note 12 2_Table 2A-1_EFT (Annual)" xfId="3232"/>
    <cellStyle name="Note 12 3" xfId="374"/>
    <cellStyle name="Note 12 3 2" xfId="1357"/>
    <cellStyle name="Note 12 3 2 2" xfId="2627"/>
    <cellStyle name="Note 12 3 2 2 2" xfId="6188"/>
    <cellStyle name="Note 12 3 2 2 2 2" xfId="14382"/>
    <cellStyle name="Note 12 3 2 2 2 2 2" xfId="26354"/>
    <cellStyle name="Note 12 3 2 2 2 2 2 2" xfId="47540"/>
    <cellStyle name="Note 12 3 2 2 2 2 3" xfId="36936"/>
    <cellStyle name="Note 12 3 2 2 2 3" xfId="21241"/>
    <cellStyle name="Note 12 3 2 2 2 3 2" xfId="42428"/>
    <cellStyle name="Note 12 3 2 2 2 4" xfId="31844"/>
    <cellStyle name="Note 12 3 2 2 2_Table 2A-1_EFT (Annual)" xfId="15464"/>
    <cellStyle name="Note 12 3 2 2 3" xfId="11724"/>
    <cellStyle name="Note 12 3 2 2 3 2" xfId="23808"/>
    <cellStyle name="Note 12 3 2 2 3 2 2" xfId="44994"/>
    <cellStyle name="Note 12 3 2 2 3 3" xfId="34390"/>
    <cellStyle name="Note 12 3 2 2 4" xfId="18695"/>
    <cellStyle name="Note 12 3 2 2 4 2" xfId="39882"/>
    <cellStyle name="Note 12 3 2 2 5" xfId="29101"/>
    <cellStyle name="Note 12 3 2 2_Table 2A-1_EFT (Annual)" xfId="7184"/>
    <cellStyle name="Note 12 3 2 3" xfId="4918"/>
    <cellStyle name="Note 12 3 2 3 2" xfId="13178"/>
    <cellStyle name="Note 12 3 2 3 2 2" xfId="25184"/>
    <cellStyle name="Note 12 3 2 3 2 2 2" xfId="46370"/>
    <cellStyle name="Note 12 3 2 3 2 3" xfId="35766"/>
    <cellStyle name="Note 12 3 2 3 3" xfId="20071"/>
    <cellStyle name="Note 12 3 2 3 3 2" xfId="41258"/>
    <cellStyle name="Note 12 3 2 3 4" xfId="30575"/>
    <cellStyle name="Note 12 3 2 3_Table 2A-1_EFT (Annual)" xfId="15465"/>
    <cellStyle name="Note 12 3 2 4" xfId="10522"/>
    <cellStyle name="Note 12 3 2 4 2" xfId="22638"/>
    <cellStyle name="Note 12 3 2 4 2 2" xfId="43824"/>
    <cellStyle name="Note 12 3 2 4 3" xfId="33220"/>
    <cellStyle name="Note 12 3 2 5" xfId="17525"/>
    <cellStyle name="Note 12 3 2 5 2" xfId="38712"/>
    <cellStyle name="Note 12 3 2 6" xfId="27832"/>
    <cellStyle name="Note 12 3 2_Table 2A-1_EFT (Annual)" xfId="7183"/>
    <cellStyle name="Note 12 3 3" xfId="913"/>
    <cellStyle name="Note 12 3 3 2" xfId="4474"/>
    <cellStyle name="Note 12 3 3 2 2" xfId="12736"/>
    <cellStyle name="Note 12 3 3 2 2 2" xfId="24746"/>
    <cellStyle name="Note 12 3 3 2 2 2 2" xfId="45932"/>
    <cellStyle name="Note 12 3 3 2 2 3" xfId="35328"/>
    <cellStyle name="Note 12 3 3 2 3" xfId="19633"/>
    <cellStyle name="Note 12 3 3 2 3 2" xfId="40820"/>
    <cellStyle name="Note 12 3 3 2 4" xfId="30131"/>
    <cellStyle name="Note 12 3 3 2_Table 2A-1_EFT (Annual)" xfId="15466"/>
    <cellStyle name="Note 12 3 3 3" xfId="10083"/>
    <cellStyle name="Note 12 3 3 3 2" xfId="22200"/>
    <cellStyle name="Note 12 3 3 3 2 2" xfId="43386"/>
    <cellStyle name="Note 12 3 3 3 3" xfId="32782"/>
    <cellStyle name="Note 12 3 3 4" xfId="17087"/>
    <cellStyle name="Note 12 3 3 4 2" xfId="38274"/>
    <cellStyle name="Note 12 3 3 5" xfId="27388"/>
    <cellStyle name="Note 12 3 3_Table 2A-1_EFT (Annual)" xfId="7185"/>
    <cellStyle name="Note 12 3 4" xfId="2096"/>
    <cellStyle name="Note 12 3 4 2" xfId="5657"/>
    <cellStyle name="Note 12 3 4 2 2" xfId="13872"/>
    <cellStyle name="Note 12 3 4 2 2 2" xfId="25860"/>
    <cellStyle name="Note 12 3 4 2 2 2 2" xfId="47046"/>
    <cellStyle name="Note 12 3 4 2 2 3" xfId="36442"/>
    <cellStyle name="Note 12 3 4 2 3" xfId="20747"/>
    <cellStyle name="Note 12 3 4 2 3 2" xfId="41934"/>
    <cellStyle name="Note 12 3 4 2 4" xfId="31314"/>
    <cellStyle name="Note 12 3 4 2_Table 2A-1_EFT (Annual)" xfId="15467"/>
    <cellStyle name="Note 12 3 4 3" xfId="11216"/>
    <cellStyle name="Note 12 3 4 3 2" xfId="23314"/>
    <cellStyle name="Note 12 3 4 3 2 2" xfId="44500"/>
    <cellStyle name="Note 12 3 4 3 3" xfId="33896"/>
    <cellStyle name="Note 12 3 4 4" xfId="18201"/>
    <cellStyle name="Note 12 3 4 4 2" xfId="39388"/>
    <cellStyle name="Note 12 3 4 5" xfId="28571"/>
    <cellStyle name="Note 12 3 4_Table 2A-1_EFT (Annual)" xfId="7186"/>
    <cellStyle name="Note 12 3 5" xfId="3944"/>
    <cellStyle name="Note 12 3 5 2" xfId="12272"/>
    <cellStyle name="Note 12 3 5 2 2" xfId="24296"/>
    <cellStyle name="Note 12 3 5 2 2 2" xfId="45482"/>
    <cellStyle name="Note 12 3 5 2 3" xfId="34878"/>
    <cellStyle name="Note 12 3 5 3" xfId="19183"/>
    <cellStyle name="Note 12 3 5 3 2" xfId="40370"/>
    <cellStyle name="Note 12 3 5 4" xfId="29632"/>
    <cellStyle name="Note 12 3 5_Table 2A-1_EFT (Annual)" xfId="15468"/>
    <cellStyle name="Note 12 3 6" xfId="9609"/>
    <cellStyle name="Note 12 3 6 2" xfId="21750"/>
    <cellStyle name="Note 12 3 6 2 2" xfId="42936"/>
    <cellStyle name="Note 12 3 6 3" xfId="32332"/>
    <cellStyle name="Note 12 3 7" xfId="16637"/>
    <cellStyle name="Note 12 3 7 2" xfId="37824"/>
    <cellStyle name="Note 12 3 8" xfId="26889"/>
    <cellStyle name="Note 12 3_Table 2A-1_EFT (Annual)" xfId="3233"/>
    <cellStyle name="Note 12 4" xfId="1191"/>
    <cellStyle name="Note 12 4 2" xfId="2461"/>
    <cellStyle name="Note 12 4 2 2" xfId="6022"/>
    <cellStyle name="Note 12 4 2 2 2" xfId="14216"/>
    <cellStyle name="Note 12 4 2 2 2 2" xfId="26188"/>
    <cellStyle name="Note 12 4 2 2 2 2 2" xfId="47374"/>
    <cellStyle name="Note 12 4 2 2 2 3" xfId="36770"/>
    <cellStyle name="Note 12 4 2 2 3" xfId="21075"/>
    <cellStyle name="Note 12 4 2 2 3 2" xfId="42262"/>
    <cellStyle name="Note 12 4 2 2 4" xfId="31678"/>
    <cellStyle name="Note 12 4 2 2_Table 2A-1_EFT (Annual)" xfId="15469"/>
    <cellStyle name="Note 12 4 2 3" xfId="11558"/>
    <cellStyle name="Note 12 4 2 3 2" xfId="23642"/>
    <cellStyle name="Note 12 4 2 3 2 2" xfId="44828"/>
    <cellStyle name="Note 12 4 2 3 3" xfId="34224"/>
    <cellStyle name="Note 12 4 2 4" xfId="18529"/>
    <cellStyle name="Note 12 4 2 4 2" xfId="39716"/>
    <cellStyle name="Note 12 4 2 5" xfId="28935"/>
    <cellStyle name="Note 12 4 2_Table 2A-1_EFT (Annual)" xfId="7188"/>
    <cellStyle name="Note 12 4 3" xfId="4752"/>
    <cellStyle name="Note 12 4 3 2" xfId="13012"/>
    <cellStyle name="Note 12 4 3 2 2" xfId="25018"/>
    <cellStyle name="Note 12 4 3 2 2 2" xfId="46204"/>
    <cellStyle name="Note 12 4 3 2 3" xfId="35600"/>
    <cellStyle name="Note 12 4 3 3" xfId="19905"/>
    <cellStyle name="Note 12 4 3 3 2" xfId="41092"/>
    <cellStyle name="Note 12 4 3 4" xfId="30409"/>
    <cellStyle name="Note 12 4 3_Table 2A-1_EFT (Annual)" xfId="15470"/>
    <cellStyle name="Note 12 4 4" xfId="10356"/>
    <cellStyle name="Note 12 4 4 2" xfId="22472"/>
    <cellStyle name="Note 12 4 4 2 2" xfId="43658"/>
    <cellStyle name="Note 12 4 4 3" xfId="33054"/>
    <cellStyle name="Note 12 4 5" xfId="17359"/>
    <cellStyle name="Note 12 4 5 2" xfId="38546"/>
    <cellStyle name="Note 12 4 6" xfId="27666"/>
    <cellStyle name="Note 12 4_Table 2A-1_EFT (Annual)" xfId="7187"/>
    <cellStyle name="Note 12 5" xfId="754"/>
    <cellStyle name="Note 12 5 2" xfId="4315"/>
    <cellStyle name="Note 12 5 2 2" xfId="12595"/>
    <cellStyle name="Note 12 5 2 2 2" xfId="24612"/>
    <cellStyle name="Note 12 5 2 2 2 2" xfId="45798"/>
    <cellStyle name="Note 12 5 2 2 3" xfId="35194"/>
    <cellStyle name="Note 12 5 2 3" xfId="19499"/>
    <cellStyle name="Note 12 5 2 3 2" xfId="40686"/>
    <cellStyle name="Note 12 5 2 4" xfId="29972"/>
    <cellStyle name="Note 12 5 2_Table 2A-1_EFT (Annual)" xfId="15471"/>
    <cellStyle name="Note 12 5 3" xfId="9943"/>
    <cellStyle name="Note 12 5 3 2" xfId="22066"/>
    <cellStyle name="Note 12 5 3 2 2" xfId="43252"/>
    <cellStyle name="Note 12 5 3 3" xfId="32648"/>
    <cellStyle name="Note 12 5 4" xfId="16953"/>
    <cellStyle name="Note 12 5 4 2" xfId="38140"/>
    <cellStyle name="Note 12 5 5" xfId="27229"/>
    <cellStyle name="Note 12 5_Table 2A-1_EFT (Annual)" xfId="7189"/>
    <cellStyle name="Note 12 6" xfId="1785"/>
    <cellStyle name="Note 12 6 2" xfId="5346"/>
    <cellStyle name="Note 12 6 2 2" xfId="13561"/>
    <cellStyle name="Note 12 6 2 2 2" xfId="25549"/>
    <cellStyle name="Note 12 6 2 2 2 2" xfId="46735"/>
    <cellStyle name="Note 12 6 2 2 3" xfId="36131"/>
    <cellStyle name="Note 12 6 2 3" xfId="20436"/>
    <cellStyle name="Note 12 6 2 3 2" xfId="41623"/>
    <cellStyle name="Note 12 6 2 4" xfId="31003"/>
    <cellStyle name="Note 12 6 2_Table 2A-1_EFT (Annual)" xfId="15472"/>
    <cellStyle name="Note 12 6 3" xfId="10905"/>
    <cellStyle name="Note 12 6 3 2" xfId="23003"/>
    <cellStyle name="Note 12 6 3 2 2" xfId="44189"/>
    <cellStyle name="Note 12 6 3 3" xfId="33585"/>
    <cellStyle name="Note 12 6 4" xfId="17890"/>
    <cellStyle name="Note 12 6 4 2" xfId="39077"/>
    <cellStyle name="Note 12 6 5" xfId="28260"/>
    <cellStyle name="Note 12 6_Table 2A-1_EFT (Annual)" xfId="7190"/>
    <cellStyle name="Note 12 7" xfId="3732"/>
    <cellStyle name="Note 12 7 2" xfId="12100"/>
    <cellStyle name="Note 12 7 2 2" xfId="24130"/>
    <cellStyle name="Note 12 7 2 2 2" xfId="45316"/>
    <cellStyle name="Note 12 7 2 3" xfId="34712"/>
    <cellStyle name="Note 12 7 3" xfId="19017"/>
    <cellStyle name="Note 12 7 3 2" xfId="40204"/>
    <cellStyle name="Note 12 7 4" xfId="29441"/>
    <cellStyle name="Note 12 7_Table 2A-1_EFT (Annual)" xfId="15473"/>
    <cellStyle name="Note 12 8" xfId="9419"/>
    <cellStyle name="Note 12 8 2" xfId="21584"/>
    <cellStyle name="Note 12 8 2 2" xfId="42770"/>
    <cellStyle name="Note 12 8 3" xfId="32166"/>
    <cellStyle name="Note 12 9" xfId="16471"/>
    <cellStyle name="Note 12 9 2" xfId="37658"/>
    <cellStyle name="Note 12_Table 2A-1_EFT (Annual)" xfId="3231"/>
    <cellStyle name="Note 13" xfId="150"/>
    <cellStyle name="Note 13 10" xfId="26705"/>
    <cellStyle name="Note 13 2" xfId="543"/>
    <cellStyle name="Note 13 2 2" xfId="1520"/>
    <cellStyle name="Note 13 2 2 2" xfId="2790"/>
    <cellStyle name="Note 13 2 2 2 2" xfId="6351"/>
    <cellStyle name="Note 13 2 2 2 2 2" xfId="14545"/>
    <cellStyle name="Note 13 2 2 2 2 2 2" xfId="26517"/>
    <cellStyle name="Note 13 2 2 2 2 2 2 2" xfId="47703"/>
    <cellStyle name="Note 13 2 2 2 2 2 3" xfId="37099"/>
    <cellStyle name="Note 13 2 2 2 2 3" xfId="21404"/>
    <cellStyle name="Note 13 2 2 2 2 3 2" xfId="42591"/>
    <cellStyle name="Note 13 2 2 2 2 4" xfId="32007"/>
    <cellStyle name="Note 13 2 2 2 2_Table 2A-1_EFT (Annual)" xfId="15474"/>
    <cellStyle name="Note 13 2 2 2 3" xfId="11887"/>
    <cellStyle name="Note 13 2 2 2 3 2" xfId="23971"/>
    <cellStyle name="Note 13 2 2 2 3 2 2" xfId="45157"/>
    <cellStyle name="Note 13 2 2 2 3 3" xfId="34553"/>
    <cellStyle name="Note 13 2 2 2 4" xfId="18858"/>
    <cellStyle name="Note 13 2 2 2 4 2" xfId="40045"/>
    <cellStyle name="Note 13 2 2 2 5" xfId="29264"/>
    <cellStyle name="Note 13 2 2 2_Table 2A-1_EFT (Annual)" xfId="7192"/>
    <cellStyle name="Note 13 2 2 3" xfId="5081"/>
    <cellStyle name="Note 13 2 2 3 2" xfId="13341"/>
    <cellStyle name="Note 13 2 2 3 2 2" xfId="25347"/>
    <cellStyle name="Note 13 2 2 3 2 2 2" xfId="46533"/>
    <cellStyle name="Note 13 2 2 3 2 3" xfId="35929"/>
    <cellStyle name="Note 13 2 2 3 3" xfId="20234"/>
    <cellStyle name="Note 13 2 2 3 3 2" xfId="41421"/>
    <cellStyle name="Note 13 2 2 3 4" xfId="30738"/>
    <cellStyle name="Note 13 2 2 3_Table 2A-1_EFT (Annual)" xfId="15475"/>
    <cellStyle name="Note 13 2 2 4" xfId="10685"/>
    <cellStyle name="Note 13 2 2 4 2" xfId="22801"/>
    <cellStyle name="Note 13 2 2 4 2 2" xfId="43987"/>
    <cellStyle name="Note 13 2 2 4 3" xfId="33383"/>
    <cellStyle name="Note 13 2 2 5" xfId="17688"/>
    <cellStyle name="Note 13 2 2 5 2" xfId="38875"/>
    <cellStyle name="Note 13 2 2 6" xfId="27995"/>
    <cellStyle name="Note 13 2 2_Table 2A-1_EFT (Annual)" xfId="7191"/>
    <cellStyle name="Note 13 2 3" xfId="1051"/>
    <cellStyle name="Note 13 2 3 2" xfId="4612"/>
    <cellStyle name="Note 13 2 3 2 2" xfId="12872"/>
    <cellStyle name="Note 13 2 3 2 2 2" xfId="24878"/>
    <cellStyle name="Note 13 2 3 2 2 2 2" xfId="46064"/>
    <cellStyle name="Note 13 2 3 2 2 3" xfId="35460"/>
    <cellStyle name="Note 13 2 3 2 3" xfId="19765"/>
    <cellStyle name="Note 13 2 3 2 3 2" xfId="40952"/>
    <cellStyle name="Note 13 2 3 2 4" xfId="30269"/>
    <cellStyle name="Note 13 2 3 2_Table 2A-1_EFT (Annual)" xfId="15476"/>
    <cellStyle name="Note 13 2 3 3" xfId="10216"/>
    <cellStyle name="Note 13 2 3 3 2" xfId="22332"/>
    <cellStyle name="Note 13 2 3 3 2 2" xfId="43518"/>
    <cellStyle name="Note 13 2 3 3 3" xfId="32914"/>
    <cellStyle name="Note 13 2 3 4" xfId="17219"/>
    <cellStyle name="Note 13 2 3 4 2" xfId="38406"/>
    <cellStyle name="Note 13 2 3 5" xfId="27526"/>
    <cellStyle name="Note 13 2 3_Table 2A-1_EFT (Annual)" xfId="7193"/>
    <cellStyle name="Note 13 2 4" xfId="2259"/>
    <cellStyle name="Note 13 2 4 2" xfId="5820"/>
    <cellStyle name="Note 13 2 4 2 2" xfId="14035"/>
    <cellStyle name="Note 13 2 4 2 2 2" xfId="26023"/>
    <cellStyle name="Note 13 2 4 2 2 2 2" xfId="47209"/>
    <cellStyle name="Note 13 2 4 2 2 3" xfId="36605"/>
    <cellStyle name="Note 13 2 4 2 3" xfId="20910"/>
    <cellStyle name="Note 13 2 4 2 3 2" xfId="42097"/>
    <cellStyle name="Note 13 2 4 2 4" xfId="31477"/>
    <cellStyle name="Note 13 2 4 2_Table 2A-1_EFT (Annual)" xfId="15477"/>
    <cellStyle name="Note 13 2 4 3" xfId="11379"/>
    <cellStyle name="Note 13 2 4 3 2" xfId="23477"/>
    <cellStyle name="Note 13 2 4 3 2 2" xfId="44663"/>
    <cellStyle name="Note 13 2 4 3 3" xfId="34059"/>
    <cellStyle name="Note 13 2 4 4" xfId="18364"/>
    <cellStyle name="Note 13 2 4 4 2" xfId="39551"/>
    <cellStyle name="Note 13 2 4 5" xfId="28734"/>
    <cellStyle name="Note 13 2 4_Table 2A-1_EFT (Annual)" xfId="7194"/>
    <cellStyle name="Note 13 2 5" xfId="4113"/>
    <cellStyle name="Note 13 2 5 2" xfId="12437"/>
    <cellStyle name="Note 13 2 5 2 2" xfId="24459"/>
    <cellStyle name="Note 13 2 5 2 2 2" xfId="45645"/>
    <cellStyle name="Note 13 2 5 2 3" xfId="35041"/>
    <cellStyle name="Note 13 2 5 3" xfId="19346"/>
    <cellStyle name="Note 13 2 5 3 2" xfId="40533"/>
    <cellStyle name="Note 13 2 5 4" xfId="29801"/>
    <cellStyle name="Note 13 2 5_Table 2A-1_EFT (Annual)" xfId="15478"/>
    <cellStyle name="Note 13 2 6" xfId="9776"/>
    <cellStyle name="Note 13 2 6 2" xfId="21913"/>
    <cellStyle name="Note 13 2 6 2 2" xfId="43099"/>
    <cellStyle name="Note 13 2 6 3" xfId="32495"/>
    <cellStyle name="Note 13 2 7" xfId="16800"/>
    <cellStyle name="Note 13 2 7 2" xfId="37987"/>
    <cellStyle name="Note 13 2 8" xfId="27058"/>
    <cellStyle name="Note 13 2_Table 2A-1_EFT (Annual)" xfId="3235"/>
    <cellStyle name="Note 13 3" xfId="381"/>
    <cellStyle name="Note 13 3 2" xfId="1364"/>
    <cellStyle name="Note 13 3 2 2" xfId="2634"/>
    <cellStyle name="Note 13 3 2 2 2" xfId="6195"/>
    <cellStyle name="Note 13 3 2 2 2 2" xfId="14389"/>
    <cellStyle name="Note 13 3 2 2 2 2 2" xfId="26361"/>
    <cellStyle name="Note 13 3 2 2 2 2 2 2" xfId="47547"/>
    <cellStyle name="Note 13 3 2 2 2 2 3" xfId="36943"/>
    <cellStyle name="Note 13 3 2 2 2 3" xfId="21248"/>
    <cellStyle name="Note 13 3 2 2 2 3 2" xfId="42435"/>
    <cellStyle name="Note 13 3 2 2 2 4" xfId="31851"/>
    <cellStyle name="Note 13 3 2 2 2_Table 2A-1_EFT (Annual)" xfId="15479"/>
    <cellStyle name="Note 13 3 2 2 3" xfId="11731"/>
    <cellStyle name="Note 13 3 2 2 3 2" xfId="23815"/>
    <cellStyle name="Note 13 3 2 2 3 2 2" xfId="45001"/>
    <cellStyle name="Note 13 3 2 2 3 3" xfId="34397"/>
    <cellStyle name="Note 13 3 2 2 4" xfId="18702"/>
    <cellStyle name="Note 13 3 2 2 4 2" xfId="39889"/>
    <cellStyle name="Note 13 3 2 2 5" xfId="29108"/>
    <cellStyle name="Note 13 3 2 2_Table 2A-1_EFT (Annual)" xfId="7196"/>
    <cellStyle name="Note 13 3 2 3" xfId="4925"/>
    <cellStyle name="Note 13 3 2 3 2" xfId="13185"/>
    <cellStyle name="Note 13 3 2 3 2 2" xfId="25191"/>
    <cellStyle name="Note 13 3 2 3 2 2 2" xfId="46377"/>
    <cellStyle name="Note 13 3 2 3 2 3" xfId="35773"/>
    <cellStyle name="Note 13 3 2 3 3" xfId="20078"/>
    <cellStyle name="Note 13 3 2 3 3 2" xfId="41265"/>
    <cellStyle name="Note 13 3 2 3 4" xfId="30582"/>
    <cellStyle name="Note 13 3 2 3_Table 2A-1_EFT (Annual)" xfId="15480"/>
    <cellStyle name="Note 13 3 2 4" xfId="10529"/>
    <cellStyle name="Note 13 3 2 4 2" xfId="22645"/>
    <cellStyle name="Note 13 3 2 4 2 2" xfId="43831"/>
    <cellStyle name="Note 13 3 2 4 3" xfId="33227"/>
    <cellStyle name="Note 13 3 2 5" xfId="17532"/>
    <cellStyle name="Note 13 3 2 5 2" xfId="38719"/>
    <cellStyle name="Note 13 3 2 6" xfId="27839"/>
    <cellStyle name="Note 13 3 2_Table 2A-1_EFT (Annual)" xfId="7195"/>
    <cellStyle name="Note 13 3 3" xfId="919"/>
    <cellStyle name="Note 13 3 3 2" xfId="4480"/>
    <cellStyle name="Note 13 3 3 2 2" xfId="12742"/>
    <cellStyle name="Note 13 3 3 2 2 2" xfId="24752"/>
    <cellStyle name="Note 13 3 3 2 2 2 2" xfId="45938"/>
    <cellStyle name="Note 13 3 3 2 2 3" xfId="35334"/>
    <cellStyle name="Note 13 3 3 2 3" xfId="19639"/>
    <cellStyle name="Note 13 3 3 2 3 2" xfId="40826"/>
    <cellStyle name="Note 13 3 3 2 4" xfId="30137"/>
    <cellStyle name="Note 13 3 3 2_Table 2A-1_EFT (Annual)" xfId="15481"/>
    <cellStyle name="Note 13 3 3 3" xfId="10089"/>
    <cellStyle name="Note 13 3 3 3 2" xfId="22206"/>
    <cellStyle name="Note 13 3 3 3 2 2" xfId="43392"/>
    <cellStyle name="Note 13 3 3 3 3" xfId="32788"/>
    <cellStyle name="Note 13 3 3 4" xfId="17093"/>
    <cellStyle name="Note 13 3 3 4 2" xfId="38280"/>
    <cellStyle name="Note 13 3 3 5" xfId="27394"/>
    <cellStyle name="Note 13 3 3_Table 2A-1_EFT (Annual)" xfId="7197"/>
    <cellStyle name="Note 13 3 4" xfId="2103"/>
    <cellStyle name="Note 13 3 4 2" xfId="5664"/>
    <cellStyle name="Note 13 3 4 2 2" xfId="13879"/>
    <cellStyle name="Note 13 3 4 2 2 2" xfId="25867"/>
    <cellStyle name="Note 13 3 4 2 2 2 2" xfId="47053"/>
    <cellStyle name="Note 13 3 4 2 2 3" xfId="36449"/>
    <cellStyle name="Note 13 3 4 2 3" xfId="20754"/>
    <cellStyle name="Note 13 3 4 2 3 2" xfId="41941"/>
    <cellStyle name="Note 13 3 4 2 4" xfId="31321"/>
    <cellStyle name="Note 13 3 4 2_Table 2A-1_EFT (Annual)" xfId="15482"/>
    <cellStyle name="Note 13 3 4 3" xfId="11223"/>
    <cellStyle name="Note 13 3 4 3 2" xfId="23321"/>
    <cellStyle name="Note 13 3 4 3 2 2" xfId="44507"/>
    <cellStyle name="Note 13 3 4 3 3" xfId="33903"/>
    <cellStyle name="Note 13 3 4 4" xfId="18208"/>
    <cellStyle name="Note 13 3 4 4 2" xfId="39395"/>
    <cellStyle name="Note 13 3 4 5" xfId="28578"/>
    <cellStyle name="Note 13 3 4_Table 2A-1_EFT (Annual)" xfId="7198"/>
    <cellStyle name="Note 13 3 5" xfId="3951"/>
    <cellStyle name="Note 13 3 5 2" xfId="12279"/>
    <cellStyle name="Note 13 3 5 2 2" xfId="24303"/>
    <cellStyle name="Note 13 3 5 2 2 2" xfId="45489"/>
    <cellStyle name="Note 13 3 5 2 3" xfId="34885"/>
    <cellStyle name="Note 13 3 5 3" xfId="19190"/>
    <cellStyle name="Note 13 3 5 3 2" xfId="40377"/>
    <cellStyle name="Note 13 3 5 4" xfId="29639"/>
    <cellStyle name="Note 13 3 5_Table 2A-1_EFT (Annual)" xfId="15483"/>
    <cellStyle name="Note 13 3 6" xfId="9616"/>
    <cellStyle name="Note 13 3 6 2" xfId="21757"/>
    <cellStyle name="Note 13 3 6 2 2" xfId="42943"/>
    <cellStyle name="Note 13 3 6 3" xfId="32339"/>
    <cellStyle name="Note 13 3 7" xfId="16644"/>
    <cellStyle name="Note 13 3 7 2" xfId="37831"/>
    <cellStyle name="Note 13 3 8" xfId="26896"/>
    <cellStyle name="Note 13 3_Table 2A-1_EFT (Annual)" xfId="3236"/>
    <cellStyle name="Note 13 4" xfId="1198"/>
    <cellStyle name="Note 13 4 2" xfId="2468"/>
    <cellStyle name="Note 13 4 2 2" xfId="6029"/>
    <cellStyle name="Note 13 4 2 2 2" xfId="14223"/>
    <cellStyle name="Note 13 4 2 2 2 2" xfId="26195"/>
    <cellStyle name="Note 13 4 2 2 2 2 2" xfId="47381"/>
    <cellStyle name="Note 13 4 2 2 2 3" xfId="36777"/>
    <cellStyle name="Note 13 4 2 2 3" xfId="21082"/>
    <cellStyle name="Note 13 4 2 2 3 2" xfId="42269"/>
    <cellStyle name="Note 13 4 2 2 4" xfId="31685"/>
    <cellStyle name="Note 13 4 2 2_Table 2A-1_EFT (Annual)" xfId="15484"/>
    <cellStyle name="Note 13 4 2 3" xfId="11565"/>
    <cellStyle name="Note 13 4 2 3 2" xfId="23649"/>
    <cellStyle name="Note 13 4 2 3 2 2" xfId="44835"/>
    <cellStyle name="Note 13 4 2 3 3" xfId="34231"/>
    <cellStyle name="Note 13 4 2 4" xfId="18536"/>
    <cellStyle name="Note 13 4 2 4 2" xfId="39723"/>
    <cellStyle name="Note 13 4 2 5" xfId="28942"/>
    <cellStyle name="Note 13 4 2_Table 2A-1_EFT (Annual)" xfId="7200"/>
    <cellStyle name="Note 13 4 3" xfId="4759"/>
    <cellStyle name="Note 13 4 3 2" xfId="13019"/>
    <cellStyle name="Note 13 4 3 2 2" xfId="25025"/>
    <cellStyle name="Note 13 4 3 2 2 2" xfId="46211"/>
    <cellStyle name="Note 13 4 3 2 3" xfId="35607"/>
    <cellStyle name="Note 13 4 3 3" xfId="19912"/>
    <cellStyle name="Note 13 4 3 3 2" xfId="41099"/>
    <cellStyle name="Note 13 4 3 4" xfId="30416"/>
    <cellStyle name="Note 13 4 3_Table 2A-1_EFT (Annual)" xfId="15485"/>
    <cellStyle name="Note 13 4 4" xfId="10363"/>
    <cellStyle name="Note 13 4 4 2" xfId="22479"/>
    <cellStyle name="Note 13 4 4 2 2" xfId="43665"/>
    <cellStyle name="Note 13 4 4 3" xfId="33061"/>
    <cellStyle name="Note 13 4 5" xfId="17366"/>
    <cellStyle name="Note 13 4 5 2" xfId="38553"/>
    <cellStyle name="Note 13 4 6" xfId="27673"/>
    <cellStyle name="Note 13 4_Table 2A-1_EFT (Annual)" xfId="7199"/>
    <cellStyle name="Note 13 5" xfId="760"/>
    <cellStyle name="Note 13 5 2" xfId="4321"/>
    <cellStyle name="Note 13 5 2 2" xfId="12601"/>
    <cellStyle name="Note 13 5 2 2 2" xfId="24618"/>
    <cellStyle name="Note 13 5 2 2 2 2" xfId="45804"/>
    <cellStyle name="Note 13 5 2 2 3" xfId="35200"/>
    <cellStyle name="Note 13 5 2 3" xfId="19505"/>
    <cellStyle name="Note 13 5 2 3 2" xfId="40692"/>
    <cellStyle name="Note 13 5 2 4" xfId="29978"/>
    <cellStyle name="Note 13 5 2_Table 2A-1_EFT (Annual)" xfId="15486"/>
    <cellStyle name="Note 13 5 3" xfId="9949"/>
    <cellStyle name="Note 13 5 3 2" xfId="22072"/>
    <cellStyle name="Note 13 5 3 2 2" xfId="43258"/>
    <cellStyle name="Note 13 5 3 3" xfId="32654"/>
    <cellStyle name="Note 13 5 4" xfId="16959"/>
    <cellStyle name="Note 13 5 4 2" xfId="38146"/>
    <cellStyle name="Note 13 5 5" xfId="27235"/>
    <cellStyle name="Note 13 5_Table 2A-1_EFT (Annual)" xfId="7201"/>
    <cellStyle name="Note 13 6" xfId="1849"/>
    <cellStyle name="Note 13 6 2" xfId="5410"/>
    <cellStyle name="Note 13 6 2 2" xfId="13625"/>
    <cellStyle name="Note 13 6 2 2 2" xfId="25613"/>
    <cellStyle name="Note 13 6 2 2 2 2" xfId="46799"/>
    <cellStyle name="Note 13 6 2 2 3" xfId="36195"/>
    <cellStyle name="Note 13 6 2 3" xfId="20500"/>
    <cellStyle name="Note 13 6 2 3 2" xfId="41687"/>
    <cellStyle name="Note 13 6 2 4" xfId="31067"/>
    <cellStyle name="Note 13 6 2_Table 2A-1_EFT (Annual)" xfId="15487"/>
    <cellStyle name="Note 13 6 3" xfId="10969"/>
    <cellStyle name="Note 13 6 3 2" xfId="23067"/>
    <cellStyle name="Note 13 6 3 2 2" xfId="44253"/>
    <cellStyle name="Note 13 6 3 3" xfId="33649"/>
    <cellStyle name="Note 13 6 4" xfId="17954"/>
    <cellStyle name="Note 13 6 4 2" xfId="39141"/>
    <cellStyle name="Note 13 6 5" xfId="28324"/>
    <cellStyle name="Note 13 6_Table 2A-1_EFT (Annual)" xfId="7202"/>
    <cellStyle name="Note 13 7" xfId="3739"/>
    <cellStyle name="Note 13 7 2" xfId="12107"/>
    <cellStyle name="Note 13 7 2 2" xfId="24137"/>
    <cellStyle name="Note 13 7 2 2 2" xfId="45323"/>
    <cellStyle name="Note 13 7 2 3" xfId="34719"/>
    <cellStyle name="Note 13 7 3" xfId="19024"/>
    <cellStyle name="Note 13 7 3 2" xfId="40211"/>
    <cellStyle name="Note 13 7 4" xfId="29448"/>
    <cellStyle name="Note 13 7_Table 2A-1_EFT (Annual)" xfId="15488"/>
    <cellStyle name="Note 13 8" xfId="9426"/>
    <cellStyle name="Note 13 8 2" xfId="21591"/>
    <cellStyle name="Note 13 8 2 2" xfId="42777"/>
    <cellStyle name="Note 13 8 3" xfId="32173"/>
    <cellStyle name="Note 13 9" xfId="16478"/>
    <cellStyle name="Note 13 9 2" xfId="37665"/>
    <cellStyle name="Note 13_Table 2A-1_EFT (Annual)" xfId="3234"/>
    <cellStyle name="Note 14" xfId="133"/>
    <cellStyle name="Note 14 10" xfId="26688"/>
    <cellStyle name="Note 14 2" xfId="526"/>
    <cellStyle name="Note 14 2 2" xfId="1503"/>
    <cellStyle name="Note 14 2 2 2" xfId="2773"/>
    <cellStyle name="Note 14 2 2 2 2" xfId="6334"/>
    <cellStyle name="Note 14 2 2 2 2 2" xfId="14528"/>
    <cellStyle name="Note 14 2 2 2 2 2 2" xfId="26500"/>
    <cellStyle name="Note 14 2 2 2 2 2 2 2" xfId="47686"/>
    <cellStyle name="Note 14 2 2 2 2 2 3" xfId="37082"/>
    <cellStyle name="Note 14 2 2 2 2 3" xfId="21387"/>
    <cellStyle name="Note 14 2 2 2 2 3 2" xfId="42574"/>
    <cellStyle name="Note 14 2 2 2 2 4" xfId="31990"/>
    <cellStyle name="Note 14 2 2 2 2_Table 2A-1_EFT (Annual)" xfId="15489"/>
    <cellStyle name="Note 14 2 2 2 3" xfId="11870"/>
    <cellStyle name="Note 14 2 2 2 3 2" xfId="23954"/>
    <cellStyle name="Note 14 2 2 2 3 2 2" xfId="45140"/>
    <cellStyle name="Note 14 2 2 2 3 3" xfId="34536"/>
    <cellStyle name="Note 14 2 2 2 4" xfId="18841"/>
    <cellStyle name="Note 14 2 2 2 4 2" xfId="40028"/>
    <cellStyle name="Note 14 2 2 2 5" xfId="29247"/>
    <cellStyle name="Note 14 2 2 2_Table 2A-1_EFT (Annual)" xfId="7204"/>
    <cellStyle name="Note 14 2 2 3" xfId="5064"/>
    <cellStyle name="Note 14 2 2 3 2" xfId="13324"/>
    <cellStyle name="Note 14 2 2 3 2 2" xfId="25330"/>
    <cellStyle name="Note 14 2 2 3 2 2 2" xfId="46516"/>
    <cellStyle name="Note 14 2 2 3 2 3" xfId="35912"/>
    <cellStyle name="Note 14 2 2 3 3" xfId="20217"/>
    <cellStyle name="Note 14 2 2 3 3 2" xfId="41404"/>
    <cellStyle name="Note 14 2 2 3 4" xfId="30721"/>
    <cellStyle name="Note 14 2 2 3_Table 2A-1_EFT (Annual)" xfId="15490"/>
    <cellStyle name="Note 14 2 2 4" xfId="10668"/>
    <cellStyle name="Note 14 2 2 4 2" xfId="22784"/>
    <cellStyle name="Note 14 2 2 4 2 2" xfId="43970"/>
    <cellStyle name="Note 14 2 2 4 3" xfId="33366"/>
    <cellStyle name="Note 14 2 2 5" xfId="17671"/>
    <cellStyle name="Note 14 2 2 5 2" xfId="38858"/>
    <cellStyle name="Note 14 2 2 6" xfId="27978"/>
    <cellStyle name="Note 14 2 2_Table 2A-1_EFT (Annual)" xfId="7203"/>
    <cellStyle name="Note 14 2 3" xfId="1036"/>
    <cellStyle name="Note 14 2 3 2" xfId="4597"/>
    <cellStyle name="Note 14 2 3 2 2" xfId="12857"/>
    <cellStyle name="Note 14 2 3 2 2 2" xfId="24863"/>
    <cellStyle name="Note 14 2 3 2 2 2 2" xfId="46049"/>
    <cellStyle name="Note 14 2 3 2 2 3" xfId="35445"/>
    <cellStyle name="Note 14 2 3 2 3" xfId="19750"/>
    <cellStyle name="Note 14 2 3 2 3 2" xfId="40937"/>
    <cellStyle name="Note 14 2 3 2 4" xfId="30254"/>
    <cellStyle name="Note 14 2 3 2_Table 2A-1_EFT (Annual)" xfId="15491"/>
    <cellStyle name="Note 14 2 3 3" xfId="10201"/>
    <cellStyle name="Note 14 2 3 3 2" xfId="22317"/>
    <cellStyle name="Note 14 2 3 3 2 2" xfId="43503"/>
    <cellStyle name="Note 14 2 3 3 3" xfId="32899"/>
    <cellStyle name="Note 14 2 3 4" xfId="17204"/>
    <cellStyle name="Note 14 2 3 4 2" xfId="38391"/>
    <cellStyle name="Note 14 2 3 5" xfId="27511"/>
    <cellStyle name="Note 14 2 3_Table 2A-1_EFT (Annual)" xfId="7205"/>
    <cellStyle name="Note 14 2 4" xfId="2242"/>
    <cellStyle name="Note 14 2 4 2" xfId="5803"/>
    <cellStyle name="Note 14 2 4 2 2" xfId="14018"/>
    <cellStyle name="Note 14 2 4 2 2 2" xfId="26006"/>
    <cellStyle name="Note 14 2 4 2 2 2 2" xfId="47192"/>
    <cellStyle name="Note 14 2 4 2 2 3" xfId="36588"/>
    <cellStyle name="Note 14 2 4 2 3" xfId="20893"/>
    <cellStyle name="Note 14 2 4 2 3 2" xfId="42080"/>
    <cellStyle name="Note 14 2 4 2 4" xfId="31460"/>
    <cellStyle name="Note 14 2 4 2_Table 2A-1_EFT (Annual)" xfId="15492"/>
    <cellStyle name="Note 14 2 4 3" xfId="11362"/>
    <cellStyle name="Note 14 2 4 3 2" xfId="23460"/>
    <cellStyle name="Note 14 2 4 3 2 2" xfId="44646"/>
    <cellStyle name="Note 14 2 4 3 3" xfId="34042"/>
    <cellStyle name="Note 14 2 4 4" xfId="18347"/>
    <cellStyle name="Note 14 2 4 4 2" xfId="39534"/>
    <cellStyle name="Note 14 2 4 5" xfId="28717"/>
    <cellStyle name="Note 14 2 4_Table 2A-1_EFT (Annual)" xfId="7206"/>
    <cellStyle name="Note 14 2 5" xfId="4096"/>
    <cellStyle name="Note 14 2 5 2" xfId="12420"/>
    <cellStyle name="Note 14 2 5 2 2" xfId="24442"/>
    <cellStyle name="Note 14 2 5 2 2 2" xfId="45628"/>
    <cellStyle name="Note 14 2 5 2 3" xfId="35024"/>
    <cellStyle name="Note 14 2 5 3" xfId="19329"/>
    <cellStyle name="Note 14 2 5 3 2" xfId="40516"/>
    <cellStyle name="Note 14 2 5 4" xfId="29784"/>
    <cellStyle name="Note 14 2 5_Table 2A-1_EFT (Annual)" xfId="15493"/>
    <cellStyle name="Note 14 2 6" xfId="9759"/>
    <cellStyle name="Note 14 2 6 2" xfId="21896"/>
    <cellStyle name="Note 14 2 6 2 2" xfId="43082"/>
    <cellStyle name="Note 14 2 6 3" xfId="32478"/>
    <cellStyle name="Note 14 2 7" xfId="16783"/>
    <cellStyle name="Note 14 2 7 2" xfId="37970"/>
    <cellStyle name="Note 14 2 8" xfId="27041"/>
    <cellStyle name="Note 14 2_Table 2A-1_EFT (Annual)" xfId="3238"/>
    <cellStyle name="Note 14 3" xfId="364"/>
    <cellStyle name="Note 14 3 2" xfId="1347"/>
    <cellStyle name="Note 14 3 2 2" xfId="2617"/>
    <cellStyle name="Note 14 3 2 2 2" xfId="6178"/>
    <cellStyle name="Note 14 3 2 2 2 2" xfId="14372"/>
    <cellStyle name="Note 14 3 2 2 2 2 2" xfId="26344"/>
    <cellStyle name="Note 14 3 2 2 2 2 2 2" xfId="47530"/>
    <cellStyle name="Note 14 3 2 2 2 2 3" xfId="36926"/>
    <cellStyle name="Note 14 3 2 2 2 3" xfId="21231"/>
    <cellStyle name="Note 14 3 2 2 2 3 2" xfId="42418"/>
    <cellStyle name="Note 14 3 2 2 2 4" xfId="31834"/>
    <cellStyle name="Note 14 3 2 2 2_Table 2A-1_EFT (Annual)" xfId="15494"/>
    <cellStyle name="Note 14 3 2 2 3" xfId="11714"/>
    <cellStyle name="Note 14 3 2 2 3 2" xfId="23798"/>
    <cellStyle name="Note 14 3 2 2 3 2 2" xfId="44984"/>
    <cellStyle name="Note 14 3 2 2 3 3" xfId="34380"/>
    <cellStyle name="Note 14 3 2 2 4" xfId="18685"/>
    <cellStyle name="Note 14 3 2 2 4 2" xfId="39872"/>
    <cellStyle name="Note 14 3 2 2 5" xfId="29091"/>
    <cellStyle name="Note 14 3 2 2_Table 2A-1_EFT (Annual)" xfId="7208"/>
    <cellStyle name="Note 14 3 2 3" xfId="4908"/>
    <cellStyle name="Note 14 3 2 3 2" xfId="13168"/>
    <cellStyle name="Note 14 3 2 3 2 2" xfId="25174"/>
    <cellStyle name="Note 14 3 2 3 2 2 2" xfId="46360"/>
    <cellStyle name="Note 14 3 2 3 2 3" xfId="35756"/>
    <cellStyle name="Note 14 3 2 3 3" xfId="20061"/>
    <cellStyle name="Note 14 3 2 3 3 2" xfId="41248"/>
    <cellStyle name="Note 14 3 2 3 4" xfId="30565"/>
    <cellStyle name="Note 14 3 2 3_Table 2A-1_EFT (Annual)" xfId="15495"/>
    <cellStyle name="Note 14 3 2 4" xfId="10512"/>
    <cellStyle name="Note 14 3 2 4 2" xfId="22628"/>
    <cellStyle name="Note 14 3 2 4 2 2" xfId="43814"/>
    <cellStyle name="Note 14 3 2 4 3" xfId="33210"/>
    <cellStyle name="Note 14 3 2 5" xfId="17515"/>
    <cellStyle name="Note 14 3 2 5 2" xfId="38702"/>
    <cellStyle name="Note 14 3 2 6" xfId="27822"/>
    <cellStyle name="Note 14 3 2_Table 2A-1_EFT (Annual)" xfId="7207"/>
    <cellStyle name="Note 14 3 3" xfId="904"/>
    <cellStyle name="Note 14 3 3 2" xfId="4465"/>
    <cellStyle name="Note 14 3 3 2 2" xfId="12727"/>
    <cellStyle name="Note 14 3 3 2 2 2" xfId="24737"/>
    <cellStyle name="Note 14 3 3 2 2 2 2" xfId="45923"/>
    <cellStyle name="Note 14 3 3 2 2 3" xfId="35319"/>
    <cellStyle name="Note 14 3 3 2 3" xfId="19624"/>
    <cellStyle name="Note 14 3 3 2 3 2" xfId="40811"/>
    <cellStyle name="Note 14 3 3 2 4" xfId="30122"/>
    <cellStyle name="Note 14 3 3 2_Table 2A-1_EFT (Annual)" xfId="15496"/>
    <cellStyle name="Note 14 3 3 3" xfId="10074"/>
    <cellStyle name="Note 14 3 3 3 2" xfId="22191"/>
    <cellStyle name="Note 14 3 3 3 2 2" xfId="43377"/>
    <cellStyle name="Note 14 3 3 3 3" xfId="32773"/>
    <cellStyle name="Note 14 3 3 4" xfId="17078"/>
    <cellStyle name="Note 14 3 3 4 2" xfId="38265"/>
    <cellStyle name="Note 14 3 3 5" xfId="27379"/>
    <cellStyle name="Note 14 3 3_Table 2A-1_EFT (Annual)" xfId="7209"/>
    <cellStyle name="Note 14 3 4" xfId="2086"/>
    <cellStyle name="Note 14 3 4 2" xfId="5647"/>
    <cellStyle name="Note 14 3 4 2 2" xfId="13862"/>
    <cellStyle name="Note 14 3 4 2 2 2" xfId="25850"/>
    <cellStyle name="Note 14 3 4 2 2 2 2" xfId="47036"/>
    <cellStyle name="Note 14 3 4 2 2 3" xfId="36432"/>
    <cellStyle name="Note 14 3 4 2 3" xfId="20737"/>
    <cellStyle name="Note 14 3 4 2 3 2" xfId="41924"/>
    <cellStyle name="Note 14 3 4 2 4" xfId="31304"/>
    <cellStyle name="Note 14 3 4 2_Table 2A-1_EFT (Annual)" xfId="15497"/>
    <cellStyle name="Note 14 3 4 3" xfId="11206"/>
    <cellStyle name="Note 14 3 4 3 2" xfId="23304"/>
    <cellStyle name="Note 14 3 4 3 2 2" xfId="44490"/>
    <cellStyle name="Note 14 3 4 3 3" xfId="33886"/>
    <cellStyle name="Note 14 3 4 4" xfId="18191"/>
    <cellStyle name="Note 14 3 4 4 2" xfId="39378"/>
    <cellStyle name="Note 14 3 4 5" xfId="28561"/>
    <cellStyle name="Note 14 3 4_Table 2A-1_EFT (Annual)" xfId="7210"/>
    <cellStyle name="Note 14 3 5" xfId="3934"/>
    <cellStyle name="Note 14 3 5 2" xfId="12262"/>
    <cellStyle name="Note 14 3 5 2 2" xfId="24286"/>
    <cellStyle name="Note 14 3 5 2 2 2" xfId="45472"/>
    <cellStyle name="Note 14 3 5 2 3" xfId="34868"/>
    <cellStyle name="Note 14 3 5 3" xfId="19173"/>
    <cellStyle name="Note 14 3 5 3 2" xfId="40360"/>
    <cellStyle name="Note 14 3 5 4" xfId="29622"/>
    <cellStyle name="Note 14 3 5_Table 2A-1_EFT (Annual)" xfId="15498"/>
    <cellStyle name="Note 14 3 6" xfId="9599"/>
    <cellStyle name="Note 14 3 6 2" xfId="21740"/>
    <cellStyle name="Note 14 3 6 2 2" xfId="42926"/>
    <cellStyle name="Note 14 3 6 3" xfId="32322"/>
    <cellStyle name="Note 14 3 7" xfId="16627"/>
    <cellStyle name="Note 14 3 7 2" xfId="37814"/>
    <cellStyle name="Note 14 3 8" xfId="26879"/>
    <cellStyle name="Note 14 3_Table 2A-1_EFT (Annual)" xfId="3239"/>
    <cellStyle name="Note 14 4" xfId="1181"/>
    <cellStyle name="Note 14 4 2" xfId="2451"/>
    <cellStyle name="Note 14 4 2 2" xfId="6012"/>
    <cellStyle name="Note 14 4 2 2 2" xfId="14206"/>
    <cellStyle name="Note 14 4 2 2 2 2" xfId="26178"/>
    <cellStyle name="Note 14 4 2 2 2 2 2" xfId="47364"/>
    <cellStyle name="Note 14 4 2 2 2 3" xfId="36760"/>
    <cellStyle name="Note 14 4 2 2 3" xfId="21065"/>
    <cellStyle name="Note 14 4 2 2 3 2" xfId="42252"/>
    <cellStyle name="Note 14 4 2 2 4" xfId="31668"/>
    <cellStyle name="Note 14 4 2 2_Table 2A-1_EFT (Annual)" xfId="15499"/>
    <cellStyle name="Note 14 4 2 3" xfId="11548"/>
    <cellStyle name="Note 14 4 2 3 2" xfId="23632"/>
    <cellStyle name="Note 14 4 2 3 2 2" xfId="44818"/>
    <cellStyle name="Note 14 4 2 3 3" xfId="34214"/>
    <cellStyle name="Note 14 4 2 4" xfId="18519"/>
    <cellStyle name="Note 14 4 2 4 2" xfId="39706"/>
    <cellStyle name="Note 14 4 2 5" xfId="28925"/>
    <cellStyle name="Note 14 4 2_Table 2A-1_EFT (Annual)" xfId="7212"/>
    <cellStyle name="Note 14 4 3" xfId="4742"/>
    <cellStyle name="Note 14 4 3 2" xfId="13002"/>
    <cellStyle name="Note 14 4 3 2 2" xfId="25008"/>
    <cellStyle name="Note 14 4 3 2 2 2" xfId="46194"/>
    <cellStyle name="Note 14 4 3 2 3" xfId="35590"/>
    <cellStyle name="Note 14 4 3 3" xfId="19895"/>
    <cellStyle name="Note 14 4 3 3 2" xfId="41082"/>
    <cellStyle name="Note 14 4 3 4" xfId="30399"/>
    <cellStyle name="Note 14 4 3_Table 2A-1_EFT (Annual)" xfId="15500"/>
    <cellStyle name="Note 14 4 4" xfId="10346"/>
    <cellStyle name="Note 14 4 4 2" xfId="22462"/>
    <cellStyle name="Note 14 4 4 2 2" xfId="43648"/>
    <cellStyle name="Note 14 4 4 3" xfId="33044"/>
    <cellStyle name="Note 14 4 5" xfId="17349"/>
    <cellStyle name="Note 14 4 5 2" xfId="38536"/>
    <cellStyle name="Note 14 4 6" xfId="27656"/>
    <cellStyle name="Note 14 4_Table 2A-1_EFT (Annual)" xfId="7211"/>
    <cellStyle name="Note 14 5" xfId="745"/>
    <cellStyle name="Note 14 5 2" xfId="4306"/>
    <cellStyle name="Note 14 5 2 2" xfId="12586"/>
    <cellStyle name="Note 14 5 2 2 2" xfId="24603"/>
    <cellStyle name="Note 14 5 2 2 2 2" xfId="45789"/>
    <cellStyle name="Note 14 5 2 2 3" xfId="35185"/>
    <cellStyle name="Note 14 5 2 3" xfId="19490"/>
    <cellStyle name="Note 14 5 2 3 2" xfId="40677"/>
    <cellStyle name="Note 14 5 2 4" xfId="29963"/>
    <cellStyle name="Note 14 5 2_Table 2A-1_EFT (Annual)" xfId="15501"/>
    <cellStyle name="Note 14 5 3" xfId="9934"/>
    <cellStyle name="Note 14 5 3 2" xfId="22057"/>
    <cellStyle name="Note 14 5 3 2 2" xfId="43243"/>
    <cellStyle name="Note 14 5 3 3" xfId="32639"/>
    <cellStyle name="Note 14 5 4" xfId="16944"/>
    <cellStyle name="Note 14 5 4 2" xfId="38131"/>
    <cellStyle name="Note 14 5 5" xfId="27220"/>
    <cellStyle name="Note 14 5_Table 2A-1_EFT (Annual)" xfId="7213"/>
    <cellStyle name="Note 14 6" xfId="1790"/>
    <cellStyle name="Note 14 6 2" xfId="5351"/>
    <cellStyle name="Note 14 6 2 2" xfId="13566"/>
    <cellStyle name="Note 14 6 2 2 2" xfId="25554"/>
    <cellStyle name="Note 14 6 2 2 2 2" xfId="46740"/>
    <cellStyle name="Note 14 6 2 2 3" xfId="36136"/>
    <cellStyle name="Note 14 6 2 3" xfId="20441"/>
    <cellStyle name="Note 14 6 2 3 2" xfId="41628"/>
    <cellStyle name="Note 14 6 2 4" xfId="31008"/>
    <cellStyle name="Note 14 6 2_Table 2A-1_EFT (Annual)" xfId="15502"/>
    <cellStyle name="Note 14 6 3" xfId="10910"/>
    <cellStyle name="Note 14 6 3 2" xfId="23008"/>
    <cellStyle name="Note 14 6 3 2 2" xfId="44194"/>
    <cellStyle name="Note 14 6 3 3" xfId="33590"/>
    <cellStyle name="Note 14 6 4" xfId="17895"/>
    <cellStyle name="Note 14 6 4 2" xfId="39082"/>
    <cellStyle name="Note 14 6 5" xfId="28265"/>
    <cellStyle name="Note 14 6_Table 2A-1_EFT (Annual)" xfId="7214"/>
    <cellStyle name="Note 14 7" xfId="3722"/>
    <cellStyle name="Note 14 7 2" xfId="12090"/>
    <cellStyle name="Note 14 7 2 2" xfId="24120"/>
    <cellStyle name="Note 14 7 2 2 2" xfId="45306"/>
    <cellStyle name="Note 14 7 2 3" xfId="34702"/>
    <cellStyle name="Note 14 7 3" xfId="19007"/>
    <cellStyle name="Note 14 7 3 2" xfId="40194"/>
    <cellStyle name="Note 14 7 4" xfId="29431"/>
    <cellStyle name="Note 14 7_Table 2A-1_EFT (Annual)" xfId="15503"/>
    <cellStyle name="Note 14 8" xfId="9409"/>
    <cellStyle name="Note 14 8 2" xfId="21574"/>
    <cellStyle name="Note 14 8 2 2" xfId="42760"/>
    <cellStyle name="Note 14 8 3" xfId="32156"/>
    <cellStyle name="Note 14 9" xfId="16461"/>
    <cellStyle name="Note 14 9 2" xfId="37648"/>
    <cellStyle name="Note 14_Table 2A-1_EFT (Annual)" xfId="3237"/>
    <cellStyle name="Note 15" xfId="146"/>
    <cellStyle name="Note 15 10" xfId="26701"/>
    <cellStyle name="Note 15 2" xfId="539"/>
    <cellStyle name="Note 15 2 2" xfId="1516"/>
    <cellStyle name="Note 15 2 2 2" xfId="2786"/>
    <cellStyle name="Note 15 2 2 2 2" xfId="6347"/>
    <cellStyle name="Note 15 2 2 2 2 2" xfId="14541"/>
    <cellStyle name="Note 15 2 2 2 2 2 2" xfId="26513"/>
    <cellStyle name="Note 15 2 2 2 2 2 2 2" xfId="47699"/>
    <cellStyle name="Note 15 2 2 2 2 2 3" xfId="37095"/>
    <cellStyle name="Note 15 2 2 2 2 3" xfId="21400"/>
    <cellStyle name="Note 15 2 2 2 2 3 2" xfId="42587"/>
    <cellStyle name="Note 15 2 2 2 2 4" xfId="32003"/>
    <cellStyle name="Note 15 2 2 2 2_Table 2A-1_EFT (Annual)" xfId="15504"/>
    <cellStyle name="Note 15 2 2 2 3" xfId="11883"/>
    <cellStyle name="Note 15 2 2 2 3 2" xfId="23967"/>
    <cellStyle name="Note 15 2 2 2 3 2 2" xfId="45153"/>
    <cellStyle name="Note 15 2 2 2 3 3" xfId="34549"/>
    <cellStyle name="Note 15 2 2 2 4" xfId="18854"/>
    <cellStyle name="Note 15 2 2 2 4 2" xfId="40041"/>
    <cellStyle name="Note 15 2 2 2 5" xfId="29260"/>
    <cellStyle name="Note 15 2 2 2_Table 2A-1_EFT (Annual)" xfId="7216"/>
    <cellStyle name="Note 15 2 2 3" xfId="5077"/>
    <cellStyle name="Note 15 2 2 3 2" xfId="13337"/>
    <cellStyle name="Note 15 2 2 3 2 2" xfId="25343"/>
    <cellStyle name="Note 15 2 2 3 2 2 2" xfId="46529"/>
    <cellStyle name="Note 15 2 2 3 2 3" xfId="35925"/>
    <cellStyle name="Note 15 2 2 3 3" xfId="20230"/>
    <cellStyle name="Note 15 2 2 3 3 2" xfId="41417"/>
    <cellStyle name="Note 15 2 2 3 4" xfId="30734"/>
    <cellStyle name="Note 15 2 2 3_Table 2A-1_EFT (Annual)" xfId="15505"/>
    <cellStyle name="Note 15 2 2 4" xfId="10681"/>
    <cellStyle name="Note 15 2 2 4 2" xfId="22797"/>
    <cellStyle name="Note 15 2 2 4 2 2" xfId="43983"/>
    <cellStyle name="Note 15 2 2 4 3" xfId="33379"/>
    <cellStyle name="Note 15 2 2 5" xfId="17684"/>
    <cellStyle name="Note 15 2 2 5 2" xfId="38871"/>
    <cellStyle name="Note 15 2 2 6" xfId="27991"/>
    <cellStyle name="Note 15 2 2_Table 2A-1_EFT (Annual)" xfId="7215"/>
    <cellStyle name="Note 15 2 3" xfId="1047"/>
    <cellStyle name="Note 15 2 3 2" xfId="4608"/>
    <cellStyle name="Note 15 2 3 2 2" xfId="12868"/>
    <cellStyle name="Note 15 2 3 2 2 2" xfId="24874"/>
    <cellStyle name="Note 15 2 3 2 2 2 2" xfId="46060"/>
    <cellStyle name="Note 15 2 3 2 2 3" xfId="35456"/>
    <cellStyle name="Note 15 2 3 2 3" xfId="19761"/>
    <cellStyle name="Note 15 2 3 2 3 2" xfId="40948"/>
    <cellStyle name="Note 15 2 3 2 4" xfId="30265"/>
    <cellStyle name="Note 15 2 3 2_Table 2A-1_EFT (Annual)" xfId="15506"/>
    <cellStyle name="Note 15 2 3 3" xfId="10212"/>
    <cellStyle name="Note 15 2 3 3 2" xfId="22328"/>
    <cellStyle name="Note 15 2 3 3 2 2" xfId="43514"/>
    <cellStyle name="Note 15 2 3 3 3" xfId="32910"/>
    <cellStyle name="Note 15 2 3 4" xfId="17215"/>
    <cellStyle name="Note 15 2 3 4 2" xfId="38402"/>
    <cellStyle name="Note 15 2 3 5" xfId="27522"/>
    <cellStyle name="Note 15 2 3_Table 2A-1_EFT (Annual)" xfId="7217"/>
    <cellStyle name="Note 15 2 4" xfId="2255"/>
    <cellStyle name="Note 15 2 4 2" xfId="5816"/>
    <cellStyle name="Note 15 2 4 2 2" xfId="14031"/>
    <cellStyle name="Note 15 2 4 2 2 2" xfId="26019"/>
    <cellStyle name="Note 15 2 4 2 2 2 2" xfId="47205"/>
    <cellStyle name="Note 15 2 4 2 2 3" xfId="36601"/>
    <cellStyle name="Note 15 2 4 2 3" xfId="20906"/>
    <cellStyle name="Note 15 2 4 2 3 2" xfId="42093"/>
    <cellStyle name="Note 15 2 4 2 4" xfId="31473"/>
    <cellStyle name="Note 15 2 4 2_Table 2A-1_EFT (Annual)" xfId="15507"/>
    <cellStyle name="Note 15 2 4 3" xfId="11375"/>
    <cellStyle name="Note 15 2 4 3 2" xfId="23473"/>
    <cellStyle name="Note 15 2 4 3 2 2" xfId="44659"/>
    <cellStyle name="Note 15 2 4 3 3" xfId="34055"/>
    <cellStyle name="Note 15 2 4 4" xfId="18360"/>
    <cellStyle name="Note 15 2 4 4 2" xfId="39547"/>
    <cellStyle name="Note 15 2 4 5" xfId="28730"/>
    <cellStyle name="Note 15 2 4_Table 2A-1_EFT (Annual)" xfId="7218"/>
    <cellStyle name="Note 15 2 5" xfId="4109"/>
    <cellStyle name="Note 15 2 5 2" xfId="12433"/>
    <cellStyle name="Note 15 2 5 2 2" xfId="24455"/>
    <cellStyle name="Note 15 2 5 2 2 2" xfId="45641"/>
    <cellStyle name="Note 15 2 5 2 3" xfId="35037"/>
    <cellStyle name="Note 15 2 5 3" xfId="19342"/>
    <cellStyle name="Note 15 2 5 3 2" xfId="40529"/>
    <cellStyle name="Note 15 2 5 4" xfId="29797"/>
    <cellStyle name="Note 15 2 5_Table 2A-1_EFT (Annual)" xfId="15508"/>
    <cellStyle name="Note 15 2 6" xfId="9772"/>
    <cellStyle name="Note 15 2 6 2" xfId="21909"/>
    <cellStyle name="Note 15 2 6 2 2" xfId="43095"/>
    <cellStyle name="Note 15 2 6 3" xfId="32491"/>
    <cellStyle name="Note 15 2 7" xfId="16796"/>
    <cellStyle name="Note 15 2 7 2" xfId="37983"/>
    <cellStyle name="Note 15 2 8" xfId="27054"/>
    <cellStyle name="Note 15 2_Table 2A-1_EFT (Annual)" xfId="3241"/>
    <cellStyle name="Note 15 3" xfId="377"/>
    <cellStyle name="Note 15 3 2" xfId="1360"/>
    <cellStyle name="Note 15 3 2 2" xfId="2630"/>
    <cellStyle name="Note 15 3 2 2 2" xfId="6191"/>
    <cellStyle name="Note 15 3 2 2 2 2" xfId="14385"/>
    <cellStyle name="Note 15 3 2 2 2 2 2" xfId="26357"/>
    <cellStyle name="Note 15 3 2 2 2 2 2 2" xfId="47543"/>
    <cellStyle name="Note 15 3 2 2 2 2 3" xfId="36939"/>
    <cellStyle name="Note 15 3 2 2 2 3" xfId="21244"/>
    <cellStyle name="Note 15 3 2 2 2 3 2" xfId="42431"/>
    <cellStyle name="Note 15 3 2 2 2 4" xfId="31847"/>
    <cellStyle name="Note 15 3 2 2 2_Table 2A-1_EFT (Annual)" xfId="15509"/>
    <cellStyle name="Note 15 3 2 2 3" xfId="11727"/>
    <cellStyle name="Note 15 3 2 2 3 2" xfId="23811"/>
    <cellStyle name="Note 15 3 2 2 3 2 2" xfId="44997"/>
    <cellStyle name="Note 15 3 2 2 3 3" xfId="34393"/>
    <cellStyle name="Note 15 3 2 2 4" xfId="18698"/>
    <cellStyle name="Note 15 3 2 2 4 2" xfId="39885"/>
    <cellStyle name="Note 15 3 2 2 5" xfId="29104"/>
    <cellStyle name="Note 15 3 2 2_Table 2A-1_EFT (Annual)" xfId="7220"/>
    <cellStyle name="Note 15 3 2 3" xfId="4921"/>
    <cellStyle name="Note 15 3 2 3 2" xfId="13181"/>
    <cellStyle name="Note 15 3 2 3 2 2" xfId="25187"/>
    <cellStyle name="Note 15 3 2 3 2 2 2" xfId="46373"/>
    <cellStyle name="Note 15 3 2 3 2 3" xfId="35769"/>
    <cellStyle name="Note 15 3 2 3 3" xfId="20074"/>
    <cellStyle name="Note 15 3 2 3 3 2" xfId="41261"/>
    <cellStyle name="Note 15 3 2 3 4" xfId="30578"/>
    <cellStyle name="Note 15 3 2 3_Table 2A-1_EFT (Annual)" xfId="15510"/>
    <cellStyle name="Note 15 3 2 4" xfId="10525"/>
    <cellStyle name="Note 15 3 2 4 2" xfId="22641"/>
    <cellStyle name="Note 15 3 2 4 2 2" xfId="43827"/>
    <cellStyle name="Note 15 3 2 4 3" xfId="33223"/>
    <cellStyle name="Note 15 3 2 5" xfId="17528"/>
    <cellStyle name="Note 15 3 2 5 2" xfId="38715"/>
    <cellStyle name="Note 15 3 2 6" xfId="27835"/>
    <cellStyle name="Note 15 3 2_Table 2A-1_EFT (Annual)" xfId="7219"/>
    <cellStyle name="Note 15 3 3" xfId="915"/>
    <cellStyle name="Note 15 3 3 2" xfId="4476"/>
    <cellStyle name="Note 15 3 3 2 2" xfId="12738"/>
    <cellStyle name="Note 15 3 3 2 2 2" xfId="24748"/>
    <cellStyle name="Note 15 3 3 2 2 2 2" xfId="45934"/>
    <cellStyle name="Note 15 3 3 2 2 3" xfId="35330"/>
    <cellStyle name="Note 15 3 3 2 3" xfId="19635"/>
    <cellStyle name="Note 15 3 3 2 3 2" xfId="40822"/>
    <cellStyle name="Note 15 3 3 2 4" xfId="30133"/>
    <cellStyle name="Note 15 3 3 2_Table 2A-1_EFT (Annual)" xfId="15511"/>
    <cellStyle name="Note 15 3 3 3" xfId="10085"/>
    <cellStyle name="Note 15 3 3 3 2" xfId="22202"/>
    <cellStyle name="Note 15 3 3 3 2 2" xfId="43388"/>
    <cellStyle name="Note 15 3 3 3 3" xfId="32784"/>
    <cellStyle name="Note 15 3 3 4" xfId="17089"/>
    <cellStyle name="Note 15 3 3 4 2" xfId="38276"/>
    <cellStyle name="Note 15 3 3 5" xfId="27390"/>
    <cellStyle name="Note 15 3 3_Table 2A-1_EFT (Annual)" xfId="7221"/>
    <cellStyle name="Note 15 3 4" xfId="2099"/>
    <cellStyle name="Note 15 3 4 2" xfId="5660"/>
    <cellStyle name="Note 15 3 4 2 2" xfId="13875"/>
    <cellStyle name="Note 15 3 4 2 2 2" xfId="25863"/>
    <cellStyle name="Note 15 3 4 2 2 2 2" xfId="47049"/>
    <cellStyle name="Note 15 3 4 2 2 3" xfId="36445"/>
    <cellStyle name="Note 15 3 4 2 3" xfId="20750"/>
    <cellStyle name="Note 15 3 4 2 3 2" xfId="41937"/>
    <cellStyle name="Note 15 3 4 2 4" xfId="31317"/>
    <cellStyle name="Note 15 3 4 2_Table 2A-1_EFT (Annual)" xfId="15512"/>
    <cellStyle name="Note 15 3 4 3" xfId="11219"/>
    <cellStyle name="Note 15 3 4 3 2" xfId="23317"/>
    <cellStyle name="Note 15 3 4 3 2 2" xfId="44503"/>
    <cellStyle name="Note 15 3 4 3 3" xfId="33899"/>
    <cellStyle name="Note 15 3 4 4" xfId="18204"/>
    <cellStyle name="Note 15 3 4 4 2" xfId="39391"/>
    <cellStyle name="Note 15 3 4 5" xfId="28574"/>
    <cellStyle name="Note 15 3 4_Table 2A-1_EFT (Annual)" xfId="7222"/>
    <cellStyle name="Note 15 3 5" xfId="3947"/>
    <cellStyle name="Note 15 3 5 2" xfId="12275"/>
    <cellStyle name="Note 15 3 5 2 2" xfId="24299"/>
    <cellStyle name="Note 15 3 5 2 2 2" xfId="45485"/>
    <cellStyle name="Note 15 3 5 2 3" xfId="34881"/>
    <cellStyle name="Note 15 3 5 3" xfId="19186"/>
    <cellStyle name="Note 15 3 5 3 2" xfId="40373"/>
    <cellStyle name="Note 15 3 5 4" xfId="29635"/>
    <cellStyle name="Note 15 3 5_Table 2A-1_EFT (Annual)" xfId="15513"/>
    <cellStyle name="Note 15 3 6" xfId="9612"/>
    <cellStyle name="Note 15 3 6 2" xfId="21753"/>
    <cellStyle name="Note 15 3 6 2 2" xfId="42939"/>
    <cellStyle name="Note 15 3 6 3" xfId="32335"/>
    <cellStyle name="Note 15 3 7" xfId="16640"/>
    <cellStyle name="Note 15 3 7 2" xfId="37827"/>
    <cellStyle name="Note 15 3 8" xfId="26892"/>
    <cellStyle name="Note 15 3_Table 2A-1_EFT (Annual)" xfId="3242"/>
    <cellStyle name="Note 15 4" xfId="1194"/>
    <cellStyle name="Note 15 4 2" xfId="2464"/>
    <cellStyle name="Note 15 4 2 2" xfId="6025"/>
    <cellStyle name="Note 15 4 2 2 2" xfId="14219"/>
    <cellStyle name="Note 15 4 2 2 2 2" xfId="26191"/>
    <cellStyle name="Note 15 4 2 2 2 2 2" xfId="47377"/>
    <cellStyle name="Note 15 4 2 2 2 3" xfId="36773"/>
    <cellStyle name="Note 15 4 2 2 3" xfId="21078"/>
    <cellStyle name="Note 15 4 2 2 3 2" xfId="42265"/>
    <cellStyle name="Note 15 4 2 2 4" xfId="31681"/>
    <cellStyle name="Note 15 4 2 2_Table 2A-1_EFT (Annual)" xfId="15514"/>
    <cellStyle name="Note 15 4 2 3" xfId="11561"/>
    <cellStyle name="Note 15 4 2 3 2" xfId="23645"/>
    <cellStyle name="Note 15 4 2 3 2 2" xfId="44831"/>
    <cellStyle name="Note 15 4 2 3 3" xfId="34227"/>
    <cellStyle name="Note 15 4 2 4" xfId="18532"/>
    <cellStyle name="Note 15 4 2 4 2" xfId="39719"/>
    <cellStyle name="Note 15 4 2 5" xfId="28938"/>
    <cellStyle name="Note 15 4 2_Table 2A-1_EFT (Annual)" xfId="7224"/>
    <cellStyle name="Note 15 4 3" xfId="4755"/>
    <cellStyle name="Note 15 4 3 2" xfId="13015"/>
    <cellStyle name="Note 15 4 3 2 2" xfId="25021"/>
    <cellStyle name="Note 15 4 3 2 2 2" xfId="46207"/>
    <cellStyle name="Note 15 4 3 2 3" xfId="35603"/>
    <cellStyle name="Note 15 4 3 3" xfId="19908"/>
    <cellStyle name="Note 15 4 3 3 2" xfId="41095"/>
    <cellStyle name="Note 15 4 3 4" xfId="30412"/>
    <cellStyle name="Note 15 4 3_Table 2A-1_EFT (Annual)" xfId="15515"/>
    <cellStyle name="Note 15 4 4" xfId="10359"/>
    <cellStyle name="Note 15 4 4 2" xfId="22475"/>
    <cellStyle name="Note 15 4 4 2 2" xfId="43661"/>
    <cellStyle name="Note 15 4 4 3" xfId="33057"/>
    <cellStyle name="Note 15 4 5" xfId="17362"/>
    <cellStyle name="Note 15 4 5 2" xfId="38549"/>
    <cellStyle name="Note 15 4 6" xfId="27669"/>
    <cellStyle name="Note 15 4_Table 2A-1_EFT (Annual)" xfId="7223"/>
    <cellStyle name="Note 15 5" xfId="756"/>
    <cellStyle name="Note 15 5 2" xfId="4317"/>
    <cellStyle name="Note 15 5 2 2" xfId="12597"/>
    <cellStyle name="Note 15 5 2 2 2" xfId="24614"/>
    <cellStyle name="Note 15 5 2 2 2 2" xfId="45800"/>
    <cellStyle name="Note 15 5 2 2 3" xfId="35196"/>
    <cellStyle name="Note 15 5 2 3" xfId="19501"/>
    <cellStyle name="Note 15 5 2 3 2" xfId="40688"/>
    <cellStyle name="Note 15 5 2 4" xfId="29974"/>
    <cellStyle name="Note 15 5 2_Table 2A-1_EFT (Annual)" xfId="15516"/>
    <cellStyle name="Note 15 5 3" xfId="9945"/>
    <cellStyle name="Note 15 5 3 2" xfId="22068"/>
    <cellStyle name="Note 15 5 3 2 2" xfId="43254"/>
    <cellStyle name="Note 15 5 3 3" xfId="32650"/>
    <cellStyle name="Note 15 5 4" xfId="16955"/>
    <cellStyle name="Note 15 5 4 2" xfId="38142"/>
    <cellStyle name="Note 15 5 5" xfId="27231"/>
    <cellStyle name="Note 15 5_Table 2A-1_EFT (Annual)" xfId="7225"/>
    <cellStyle name="Note 15 6" xfId="1851"/>
    <cellStyle name="Note 15 6 2" xfId="5412"/>
    <cellStyle name="Note 15 6 2 2" xfId="13627"/>
    <cellStyle name="Note 15 6 2 2 2" xfId="25615"/>
    <cellStyle name="Note 15 6 2 2 2 2" xfId="46801"/>
    <cellStyle name="Note 15 6 2 2 3" xfId="36197"/>
    <cellStyle name="Note 15 6 2 3" xfId="20502"/>
    <cellStyle name="Note 15 6 2 3 2" xfId="41689"/>
    <cellStyle name="Note 15 6 2 4" xfId="31069"/>
    <cellStyle name="Note 15 6 2_Table 2A-1_EFT (Annual)" xfId="15517"/>
    <cellStyle name="Note 15 6 3" xfId="10971"/>
    <cellStyle name="Note 15 6 3 2" xfId="23069"/>
    <cellStyle name="Note 15 6 3 2 2" xfId="44255"/>
    <cellStyle name="Note 15 6 3 3" xfId="33651"/>
    <cellStyle name="Note 15 6 4" xfId="17956"/>
    <cellStyle name="Note 15 6 4 2" xfId="39143"/>
    <cellStyle name="Note 15 6 5" xfId="28326"/>
    <cellStyle name="Note 15 6_Table 2A-1_EFT (Annual)" xfId="7226"/>
    <cellStyle name="Note 15 7" xfId="3735"/>
    <cellStyle name="Note 15 7 2" xfId="12103"/>
    <cellStyle name="Note 15 7 2 2" xfId="24133"/>
    <cellStyle name="Note 15 7 2 2 2" xfId="45319"/>
    <cellStyle name="Note 15 7 2 3" xfId="34715"/>
    <cellStyle name="Note 15 7 3" xfId="19020"/>
    <cellStyle name="Note 15 7 3 2" xfId="40207"/>
    <cellStyle name="Note 15 7 4" xfId="29444"/>
    <cellStyle name="Note 15 7_Table 2A-1_EFT (Annual)" xfId="15518"/>
    <cellStyle name="Note 15 8" xfId="9422"/>
    <cellStyle name="Note 15 8 2" xfId="21587"/>
    <cellStyle name="Note 15 8 2 2" xfId="42773"/>
    <cellStyle name="Note 15 8 3" xfId="32169"/>
    <cellStyle name="Note 15 9" xfId="16474"/>
    <cellStyle name="Note 15 9 2" xfId="37661"/>
    <cellStyle name="Note 15_Table 2A-1_EFT (Annual)" xfId="3240"/>
    <cellStyle name="Note 16" xfId="162"/>
    <cellStyle name="Note 16 10" xfId="26717"/>
    <cellStyle name="Note 16 2" xfId="555"/>
    <cellStyle name="Note 16 2 2" xfId="1532"/>
    <cellStyle name="Note 16 2 2 2" xfId="2802"/>
    <cellStyle name="Note 16 2 2 2 2" xfId="6363"/>
    <cellStyle name="Note 16 2 2 2 2 2" xfId="14557"/>
    <cellStyle name="Note 16 2 2 2 2 2 2" xfId="26529"/>
    <cellStyle name="Note 16 2 2 2 2 2 2 2" xfId="47715"/>
    <cellStyle name="Note 16 2 2 2 2 2 3" xfId="37111"/>
    <cellStyle name="Note 16 2 2 2 2 3" xfId="21416"/>
    <cellStyle name="Note 16 2 2 2 2 3 2" xfId="42603"/>
    <cellStyle name="Note 16 2 2 2 2 4" xfId="32019"/>
    <cellStyle name="Note 16 2 2 2 2_Table 2A-1_EFT (Annual)" xfId="15519"/>
    <cellStyle name="Note 16 2 2 2 3" xfId="11899"/>
    <cellStyle name="Note 16 2 2 2 3 2" xfId="23983"/>
    <cellStyle name="Note 16 2 2 2 3 2 2" xfId="45169"/>
    <cellStyle name="Note 16 2 2 2 3 3" xfId="34565"/>
    <cellStyle name="Note 16 2 2 2 4" xfId="18870"/>
    <cellStyle name="Note 16 2 2 2 4 2" xfId="40057"/>
    <cellStyle name="Note 16 2 2 2 5" xfId="29276"/>
    <cellStyle name="Note 16 2 2 2_Table 2A-1_EFT (Annual)" xfId="7228"/>
    <cellStyle name="Note 16 2 2 3" xfId="5093"/>
    <cellStyle name="Note 16 2 2 3 2" xfId="13353"/>
    <cellStyle name="Note 16 2 2 3 2 2" xfId="25359"/>
    <cellStyle name="Note 16 2 2 3 2 2 2" xfId="46545"/>
    <cellStyle name="Note 16 2 2 3 2 3" xfId="35941"/>
    <cellStyle name="Note 16 2 2 3 3" xfId="20246"/>
    <cellStyle name="Note 16 2 2 3 3 2" xfId="41433"/>
    <cellStyle name="Note 16 2 2 3 4" xfId="30750"/>
    <cellStyle name="Note 16 2 2 3_Table 2A-1_EFT (Annual)" xfId="15520"/>
    <cellStyle name="Note 16 2 2 4" xfId="10697"/>
    <cellStyle name="Note 16 2 2 4 2" xfId="22813"/>
    <cellStyle name="Note 16 2 2 4 2 2" xfId="43999"/>
    <cellStyle name="Note 16 2 2 4 3" xfId="33395"/>
    <cellStyle name="Note 16 2 2 5" xfId="17700"/>
    <cellStyle name="Note 16 2 2 5 2" xfId="38887"/>
    <cellStyle name="Note 16 2 2 6" xfId="28007"/>
    <cellStyle name="Note 16 2 2_Table 2A-1_EFT (Annual)" xfId="7227"/>
    <cellStyle name="Note 16 2 3" xfId="1060"/>
    <cellStyle name="Note 16 2 3 2" xfId="4621"/>
    <cellStyle name="Note 16 2 3 2 2" xfId="12881"/>
    <cellStyle name="Note 16 2 3 2 2 2" xfId="24887"/>
    <cellStyle name="Note 16 2 3 2 2 2 2" xfId="46073"/>
    <cellStyle name="Note 16 2 3 2 2 3" xfId="35469"/>
    <cellStyle name="Note 16 2 3 2 3" xfId="19774"/>
    <cellStyle name="Note 16 2 3 2 3 2" xfId="40961"/>
    <cellStyle name="Note 16 2 3 2 4" xfId="30278"/>
    <cellStyle name="Note 16 2 3 2_Table 2A-1_EFT (Annual)" xfId="15521"/>
    <cellStyle name="Note 16 2 3 3" xfId="10225"/>
    <cellStyle name="Note 16 2 3 3 2" xfId="22341"/>
    <cellStyle name="Note 16 2 3 3 2 2" xfId="43527"/>
    <cellStyle name="Note 16 2 3 3 3" xfId="32923"/>
    <cellStyle name="Note 16 2 3 4" xfId="17228"/>
    <cellStyle name="Note 16 2 3 4 2" xfId="38415"/>
    <cellStyle name="Note 16 2 3 5" xfId="27535"/>
    <cellStyle name="Note 16 2 3_Table 2A-1_EFT (Annual)" xfId="7229"/>
    <cellStyle name="Note 16 2 4" xfId="2271"/>
    <cellStyle name="Note 16 2 4 2" xfId="5832"/>
    <cellStyle name="Note 16 2 4 2 2" xfId="14047"/>
    <cellStyle name="Note 16 2 4 2 2 2" xfId="26035"/>
    <cellStyle name="Note 16 2 4 2 2 2 2" xfId="47221"/>
    <cellStyle name="Note 16 2 4 2 2 3" xfId="36617"/>
    <cellStyle name="Note 16 2 4 2 3" xfId="20922"/>
    <cellStyle name="Note 16 2 4 2 3 2" xfId="42109"/>
    <cellStyle name="Note 16 2 4 2 4" xfId="31489"/>
    <cellStyle name="Note 16 2 4 2_Table 2A-1_EFT (Annual)" xfId="15522"/>
    <cellStyle name="Note 16 2 4 3" xfId="11391"/>
    <cellStyle name="Note 16 2 4 3 2" xfId="23489"/>
    <cellStyle name="Note 16 2 4 3 2 2" xfId="44675"/>
    <cellStyle name="Note 16 2 4 3 3" xfId="34071"/>
    <cellStyle name="Note 16 2 4 4" xfId="18376"/>
    <cellStyle name="Note 16 2 4 4 2" xfId="39563"/>
    <cellStyle name="Note 16 2 4 5" xfId="28746"/>
    <cellStyle name="Note 16 2 4_Table 2A-1_EFT (Annual)" xfId="7230"/>
    <cellStyle name="Note 16 2 5" xfId="4125"/>
    <cellStyle name="Note 16 2 5 2" xfId="12449"/>
    <cellStyle name="Note 16 2 5 2 2" xfId="24471"/>
    <cellStyle name="Note 16 2 5 2 2 2" xfId="45657"/>
    <cellStyle name="Note 16 2 5 2 3" xfId="35053"/>
    <cellStyle name="Note 16 2 5 3" xfId="19358"/>
    <cellStyle name="Note 16 2 5 3 2" xfId="40545"/>
    <cellStyle name="Note 16 2 5 4" xfId="29813"/>
    <cellStyle name="Note 16 2 5_Table 2A-1_EFT (Annual)" xfId="15523"/>
    <cellStyle name="Note 16 2 6" xfId="9788"/>
    <cellStyle name="Note 16 2 6 2" xfId="21925"/>
    <cellStyle name="Note 16 2 6 2 2" xfId="43111"/>
    <cellStyle name="Note 16 2 6 3" xfId="32507"/>
    <cellStyle name="Note 16 2 7" xfId="16812"/>
    <cellStyle name="Note 16 2 7 2" xfId="37999"/>
    <cellStyle name="Note 16 2 8" xfId="27070"/>
    <cellStyle name="Note 16 2_Table 2A-1_EFT (Annual)" xfId="3244"/>
    <cellStyle name="Note 16 3" xfId="393"/>
    <cellStyle name="Note 16 3 2" xfId="1376"/>
    <cellStyle name="Note 16 3 2 2" xfId="2646"/>
    <cellStyle name="Note 16 3 2 2 2" xfId="6207"/>
    <cellStyle name="Note 16 3 2 2 2 2" xfId="14401"/>
    <cellStyle name="Note 16 3 2 2 2 2 2" xfId="26373"/>
    <cellStyle name="Note 16 3 2 2 2 2 2 2" xfId="47559"/>
    <cellStyle name="Note 16 3 2 2 2 2 3" xfId="36955"/>
    <cellStyle name="Note 16 3 2 2 2 3" xfId="21260"/>
    <cellStyle name="Note 16 3 2 2 2 3 2" xfId="42447"/>
    <cellStyle name="Note 16 3 2 2 2 4" xfId="31863"/>
    <cellStyle name="Note 16 3 2 2 2_Table 2A-1_EFT (Annual)" xfId="15524"/>
    <cellStyle name="Note 16 3 2 2 3" xfId="11743"/>
    <cellStyle name="Note 16 3 2 2 3 2" xfId="23827"/>
    <cellStyle name="Note 16 3 2 2 3 2 2" xfId="45013"/>
    <cellStyle name="Note 16 3 2 2 3 3" xfId="34409"/>
    <cellStyle name="Note 16 3 2 2 4" xfId="18714"/>
    <cellStyle name="Note 16 3 2 2 4 2" xfId="39901"/>
    <cellStyle name="Note 16 3 2 2 5" xfId="29120"/>
    <cellStyle name="Note 16 3 2 2_Table 2A-1_EFT (Annual)" xfId="7232"/>
    <cellStyle name="Note 16 3 2 3" xfId="4937"/>
    <cellStyle name="Note 16 3 2 3 2" xfId="13197"/>
    <cellStyle name="Note 16 3 2 3 2 2" xfId="25203"/>
    <cellStyle name="Note 16 3 2 3 2 2 2" xfId="46389"/>
    <cellStyle name="Note 16 3 2 3 2 3" xfId="35785"/>
    <cellStyle name="Note 16 3 2 3 3" xfId="20090"/>
    <cellStyle name="Note 16 3 2 3 3 2" xfId="41277"/>
    <cellStyle name="Note 16 3 2 3 4" xfId="30594"/>
    <cellStyle name="Note 16 3 2 3_Table 2A-1_EFT (Annual)" xfId="15525"/>
    <cellStyle name="Note 16 3 2 4" xfId="10541"/>
    <cellStyle name="Note 16 3 2 4 2" xfId="22657"/>
    <cellStyle name="Note 16 3 2 4 2 2" xfId="43843"/>
    <cellStyle name="Note 16 3 2 4 3" xfId="33239"/>
    <cellStyle name="Note 16 3 2 5" xfId="17544"/>
    <cellStyle name="Note 16 3 2 5 2" xfId="38731"/>
    <cellStyle name="Note 16 3 2 6" xfId="27851"/>
    <cellStyle name="Note 16 3 2_Table 2A-1_EFT (Annual)" xfId="7231"/>
    <cellStyle name="Note 16 3 3" xfId="928"/>
    <cellStyle name="Note 16 3 3 2" xfId="4489"/>
    <cellStyle name="Note 16 3 3 2 2" xfId="12751"/>
    <cellStyle name="Note 16 3 3 2 2 2" xfId="24761"/>
    <cellStyle name="Note 16 3 3 2 2 2 2" xfId="45947"/>
    <cellStyle name="Note 16 3 3 2 2 3" xfId="35343"/>
    <cellStyle name="Note 16 3 3 2 3" xfId="19648"/>
    <cellStyle name="Note 16 3 3 2 3 2" xfId="40835"/>
    <cellStyle name="Note 16 3 3 2 4" xfId="30146"/>
    <cellStyle name="Note 16 3 3 2_Table 2A-1_EFT (Annual)" xfId="15526"/>
    <cellStyle name="Note 16 3 3 3" xfId="10098"/>
    <cellStyle name="Note 16 3 3 3 2" xfId="22215"/>
    <cellStyle name="Note 16 3 3 3 2 2" xfId="43401"/>
    <cellStyle name="Note 16 3 3 3 3" xfId="32797"/>
    <cellStyle name="Note 16 3 3 4" xfId="17102"/>
    <cellStyle name="Note 16 3 3 4 2" xfId="38289"/>
    <cellStyle name="Note 16 3 3 5" xfId="27403"/>
    <cellStyle name="Note 16 3 3_Table 2A-1_EFT (Annual)" xfId="7233"/>
    <cellStyle name="Note 16 3 4" xfId="2115"/>
    <cellStyle name="Note 16 3 4 2" xfId="5676"/>
    <cellStyle name="Note 16 3 4 2 2" xfId="13891"/>
    <cellStyle name="Note 16 3 4 2 2 2" xfId="25879"/>
    <cellStyle name="Note 16 3 4 2 2 2 2" xfId="47065"/>
    <cellStyle name="Note 16 3 4 2 2 3" xfId="36461"/>
    <cellStyle name="Note 16 3 4 2 3" xfId="20766"/>
    <cellStyle name="Note 16 3 4 2 3 2" xfId="41953"/>
    <cellStyle name="Note 16 3 4 2 4" xfId="31333"/>
    <cellStyle name="Note 16 3 4 2_Table 2A-1_EFT (Annual)" xfId="15527"/>
    <cellStyle name="Note 16 3 4 3" xfId="11235"/>
    <cellStyle name="Note 16 3 4 3 2" xfId="23333"/>
    <cellStyle name="Note 16 3 4 3 2 2" xfId="44519"/>
    <cellStyle name="Note 16 3 4 3 3" xfId="33915"/>
    <cellStyle name="Note 16 3 4 4" xfId="18220"/>
    <cellStyle name="Note 16 3 4 4 2" xfId="39407"/>
    <cellStyle name="Note 16 3 4 5" xfId="28590"/>
    <cellStyle name="Note 16 3 4_Table 2A-1_EFT (Annual)" xfId="7234"/>
    <cellStyle name="Note 16 3 5" xfId="3963"/>
    <cellStyle name="Note 16 3 5 2" xfId="12291"/>
    <cellStyle name="Note 16 3 5 2 2" xfId="24315"/>
    <cellStyle name="Note 16 3 5 2 2 2" xfId="45501"/>
    <cellStyle name="Note 16 3 5 2 3" xfId="34897"/>
    <cellStyle name="Note 16 3 5 3" xfId="19202"/>
    <cellStyle name="Note 16 3 5 3 2" xfId="40389"/>
    <cellStyle name="Note 16 3 5 4" xfId="29651"/>
    <cellStyle name="Note 16 3 5_Table 2A-1_EFT (Annual)" xfId="15528"/>
    <cellStyle name="Note 16 3 6" xfId="9628"/>
    <cellStyle name="Note 16 3 6 2" xfId="21769"/>
    <cellStyle name="Note 16 3 6 2 2" xfId="42955"/>
    <cellStyle name="Note 16 3 6 3" xfId="32351"/>
    <cellStyle name="Note 16 3 7" xfId="16656"/>
    <cellStyle name="Note 16 3 7 2" xfId="37843"/>
    <cellStyle name="Note 16 3 8" xfId="26908"/>
    <cellStyle name="Note 16 3_Table 2A-1_EFT (Annual)" xfId="3245"/>
    <cellStyle name="Note 16 4" xfId="1210"/>
    <cellStyle name="Note 16 4 2" xfId="2480"/>
    <cellStyle name="Note 16 4 2 2" xfId="6041"/>
    <cellStyle name="Note 16 4 2 2 2" xfId="14235"/>
    <cellStyle name="Note 16 4 2 2 2 2" xfId="26207"/>
    <cellStyle name="Note 16 4 2 2 2 2 2" xfId="47393"/>
    <cellStyle name="Note 16 4 2 2 2 3" xfId="36789"/>
    <cellStyle name="Note 16 4 2 2 3" xfId="21094"/>
    <cellStyle name="Note 16 4 2 2 3 2" xfId="42281"/>
    <cellStyle name="Note 16 4 2 2 4" xfId="31697"/>
    <cellStyle name="Note 16 4 2 2_Table 2A-1_EFT (Annual)" xfId="15529"/>
    <cellStyle name="Note 16 4 2 3" xfId="11577"/>
    <cellStyle name="Note 16 4 2 3 2" xfId="23661"/>
    <cellStyle name="Note 16 4 2 3 2 2" xfId="44847"/>
    <cellStyle name="Note 16 4 2 3 3" xfId="34243"/>
    <cellStyle name="Note 16 4 2 4" xfId="18548"/>
    <cellStyle name="Note 16 4 2 4 2" xfId="39735"/>
    <cellStyle name="Note 16 4 2 5" xfId="28954"/>
    <cellStyle name="Note 16 4 2_Table 2A-1_EFT (Annual)" xfId="7236"/>
    <cellStyle name="Note 16 4 3" xfId="4771"/>
    <cellStyle name="Note 16 4 3 2" xfId="13031"/>
    <cellStyle name="Note 16 4 3 2 2" xfId="25037"/>
    <cellStyle name="Note 16 4 3 2 2 2" xfId="46223"/>
    <cellStyle name="Note 16 4 3 2 3" xfId="35619"/>
    <cellStyle name="Note 16 4 3 3" xfId="19924"/>
    <cellStyle name="Note 16 4 3 3 2" xfId="41111"/>
    <cellStyle name="Note 16 4 3 4" xfId="30428"/>
    <cellStyle name="Note 16 4 3_Table 2A-1_EFT (Annual)" xfId="15530"/>
    <cellStyle name="Note 16 4 4" xfId="10375"/>
    <cellStyle name="Note 16 4 4 2" xfId="22491"/>
    <cellStyle name="Note 16 4 4 2 2" xfId="43677"/>
    <cellStyle name="Note 16 4 4 3" xfId="33073"/>
    <cellStyle name="Note 16 4 5" xfId="17378"/>
    <cellStyle name="Note 16 4 5 2" xfId="38565"/>
    <cellStyle name="Note 16 4 6" xfId="27685"/>
    <cellStyle name="Note 16 4_Table 2A-1_EFT (Annual)" xfId="7235"/>
    <cellStyle name="Note 16 5" xfId="769"/>
    <cellStyle name="Note 16 5 2" xfId="4330"/>
    <cellStyle name="Note 16 5 2 2" xfId="12610"/>
    <cellStyle name="Note 16 5 2 2 2" xfId="24627"/>
    <cellStyle name="Note 16 5 2 2 2 2" xfId="45813"/>
    <cellStyle name="Note 16 5 2 2 3" xfId="35209"/>
    <cellStyle name="Note 16 5 2 3" xfId="19514"/>
    <cellStyle name="Note 16 5 2 3 2" xfId="40701"/>
    <cellStyle name="Note 16 5 2 4" xfId="29987"/>
    <cellStyle name="Note 16 5 2_Table 2A-1_EFT (Annual)" xfId="15531"/>
    <cellStyle name="Note 16 5 3" xfId="9958"/>
    <cellStyle name="Note 16 5 3 2" xfId="22081"/>
    <cellStyle name="Note 16 5 3 2 2" xfId="43267"/>
    <cellStyle name="Note 16 5 3 3" xfId="32663"/>
    <cellStyle name="Note 16 5 4" xfId="16968"/>
    <cellStyle name="Note 16 5 4 2" xfId="38155"/>
    <cellStyle name="Note 16 5 5" xfId="27244"/>
    <cellStyle name="Note 16 5_Table 2A-1_EFT (Annual)" xfId="7237"/>
    <cellStyle name="Note 16 6" xfId="1949"/>
    <cellStyle name="Note 16 6 2" xfId="5510"/>
    <cellStyle name="Note 16 6 2 2" xfId="13725"/>
    <cellStyle name="Note 16 6 2 2 2" xfId="25713"/>
    <cellStyle name="Note 16 6 2 2 2 2" xfId="46899"/>
    <cellStyle name="Note 16 6 2 2 3" xfId="36295"/>
    <cellStyle name="Note 16 6 2 3" xfId="20600"/>
    <cellStyle name="Note 16 6 2 3 2" xfId="41787"/>
    <cellStyle name="Note 16 6 2 4" xfId="31167"/>
    <cellStyle name="Note 16 6 2_Table 2A-1_EFT (Annual)" xfId="15532"/>
    <cellStyle name="Note 16 6 3" xfId="11069"/>
    <cellStyle name="Note 16 6 3 2" xfId="23167"/>
    <cellStyle name="Note 16 6 3 2 2" xfId="44353"/>
    <cellStyle name="Note 16 6 3 3" xfId="33749"/>
    <cellStyle name="Note 16 6 4" xfId="18054"/>
    <cellStyle name="Note 16 6 4 2" xfId="39241"/>
    <cellStyle name="Note 16 6 5" xfId="28424"/>
    <cellStyle name="Note 16 6_Table 2A-1_EFT (Annual)" xfId="7238"/>
    <cellStyle name="Note 16 7" xfId="3751"/>
    <cellStyle name="Note 16 7 2" xfId="12119"/>
    <cellStyle name="Note 16 7 2 2" xfId="24149"/>
    <cellStyle name="Note 16 7 2 2 2" xfId="45335"/>
    <cellStyle name="Note 16 7 2 3" xfId="34731"/>
    <cellStyle name="Note 16 7 3" xfId="19036"/>
    <cellStyle name="Note 16 7 3 2" xfId="40223"/>
    <cellStyle name="Note 16 7 4" xfId="29460"/>
    <cellStyle name="Note 16 7_Table 2A-1_EFT (Annual)" xfId="15533"/>
    <cellStyle name="Note 16 8" xfId="9438"/>
    <cellStyle name="Note 16 8 2" xfId="21603"/>
    <cellStyle name="Note 16 8 2 2" xfId="42789"/>
    <cellStyle name="Note 16 8 3" xfId="32185"/>
    <cellStyle name="Note 16 9" xfId="16490"/>
    <cellStyle name="Note 16 9 2" xfId="37677"/>
    <cellStyle name="Note 16_Table 2A-1_EFT (Annual)" xfId="3243"/>
    <cellStyle name="Note 17" xfId="155"/>
    <cellStyle name="Note 17 10" xfId="26710"/>
    <cellStyle name="Note 17 2" xfId="548"/>
    <cellStyle name="Note 17 2 2" xfId="1525"/>
    <cellStyle name="Note 17 2 2 2" xfId="2795"/>
    <cellStyle name="Note 17 2 2 2 2" xfId="6356"/>
    <cellStyle name="Note 17 2 2 2 2 2" xfId="14550"/>
    <cellStyle name="Note 17 2 2 2 2 2 2" xfId="26522"/>
    <cellStyle name="Note 17 2 2 2 2 2 2 2" xfId="47708"/>
    <cellStyle name="Note 17 2 2 2 2 2 3" xfId="37104"/>
    <cellStyle name="Note 17 2 2 2 2 3" xfId="21409"/>
    <cellStyle name="Note 17 2 2 2 2 3 2" xfId="42596"/>
    <cellStyle name="Note 17 2 2 2 2 4" xfId="32012"/>
    <cellStyle name="Note 17 2 2 2 2_Table 2A-1_EFT (Annual)" xfId="15534"/>
    <cellStyle name="Note 17 2 2 2 3" xfId="11892"/>
    <cellStyle name="Note 17 2 2 2 3 2" xfId="23976"/>
    <cellStyle name="Note 17 2 2 2 3 2 2" xfId="45162"/>
    <cellStyle name="Note 17 2 2 2 3 3" xfId="34558"/>
    <cellStyle name="Note 17 2 2 2 4" xfId="18863"/>
    <cellStyle name="Note 17 2 2 2 4 2" xfId="40050"/>
    <cellStyle name="Note 17 2 2 2 5" xfId="29269"/>
    <cellStyle name="Note 17 2 2 2_Table 2A-1_EFT (Annual)" xfId="7240"/>
    <cellStyle name="Note 17 2 2 3" xfId="5086"/>
    <cellStyle name="Note 17 2 2 3 2" xfId="13346"/>
    <cellStyle name="Note 17 2 2 3 2 2" xfId="25352"/>
    <cellStyle name="Note 17 2 2 3 2 2 2" xfId="46538"/>
    <cellStyle name="Note 17 2 2 3 2 3" xfId="35934"/>
    <cellStyle name="Note 17 2 2 3 3" xfId="20239"/>
    <cellStyle name="Note 17 2 2 3 3 2" xfId="41426"/>
    <cellStyle name="Note 17 2 2 3 4" xfId="30743"/>
    <cellStyle name="Note 17 2 2 3_Table 2A-1_EFT (Annual)" xfId="15535"/>
    <cellStyle name="Note 17 2 2 4" xfId="10690"/>
    <cellStyle name="Note 17 2 2 4 2" xfId="22806"/>
    <cellStyle name="Note 17 2 2 4 2 2" xfId="43992"/>
    <cellStyle name="Note 17 2 2 4 3" xfId="33388"/>
    <cellStyle name="Note 17 2 2 5" xfId="17693"/>
    <cellStyle name="Note 17 2 2 5 2" xfId="38880"/>
    <cellStyle name="Note 17 2 2 6" xfId="28000"/>
    <cellStyle name="Note 17 2 2_Table 2A-1_EFT (Annual)" xfId="7239"/>
    <cellStyle name="Note 17 2 3" xfId="1054"/>
    <cellStyle name="Note 17 2 3 2" xfId="4615"/>
    <cellStyle name="Note 17 2 3 2 2" xfId="12875"/>
    <cellStyle name="Note 17 2 3 2 2 2" xfId="24881"/>
    <cellStyle name="Note 17 2 3 2 2 2 2" xfId="46067"/>
    <cellStyle name="Note 17 2 3 2 2 3" xfId="35463"/>
    <cellStyle name="Note 17 2 3 2 3" xfId="19768"/>
    <cellStyle name="Note 17 2 3 2 3 2" xfId="40955"/>
    <cellStyle name="Note 17 2 3 2 4" xfId="30272"/>
    <cellStyle name="Note 17 2 3 2_Table 2A-1_EFT (Annual)" xfId="15536"/>
    <cellStyle name="Note 17 2 3 3" xfId="10219"/>
    <cellStyle name="Note 17 2 3 3 2" xfId="22335"/>
    <cellStyle name="Note 17 2 3 3 2 2" xfId="43521"/>
    <cellStyle name="Note 17 2 3 3 3" xfId="32917"/>
    <cellStyle name="Note 17 2 3 4" xfId="17222"/>
    <cellStyle name="Note 17 2 3 4 2" xfId="38409"/>
    <cellStyle name="Note 17 2 3 5" xfId="27529"/>
    <cellStyle name="Note 17 2 3_Table 2A-1_EFT (Annual)" xfId="7241"/>
    <cellStyle name="Note 17 2 4" xfId="2264"/>
    <cellStyle name="Note 17 2 4 2" xfId="5825"/>
    <cellStyle name="Note 17 2 4 2 2" xfId="14040"/>
    <cellStyle name="Note 17 2 4 2 2 2" xfId="26028"/>
    <cellStyle name="Note 17 2 4 2 2 2 2" xfId="47214"/>
    <cellStyle name="Note 17 2 4 2 2 3" xfId="36610"/>
    <cellStyle name="Note 17 2 4 2 3" xfId="20915"/>
    <cellStyle name="Note 17 2 4 2 3 2" xfId="42102"/>
    <cellStyle name="Note 17 2 4 2 4" xfId="31482"/>
    <cellStyle name="Note 17 2 4 2_Table 2A-1_EFT (Annual)" xfId="15537"/>
    <cellStyle name="Note 17 2 4 3" xfId="11384"/>
    <cellStyle name="Note 17 2 4 3 2" xfId="23482"/>
    <cellStyle name="Note 17 2 4 3 2 2" xfId="44668"/>
    <cellStyle name="Note 17 2 4 3 3" xfId="34064"/>
    <cellStyle name="Note 17 2 4 4" xfId="18369"/>
    <cellStyle name="Note 17 2 4 4 2" xfId="39556"/>
    <cellStyle name="Note 17 2 4 5" xfId="28739"/>
    <cellStyle name="Note 17 2 4_Table 2A-1_EFT (Annual)" xfId="7242"/>
    <cellStyle name="Note 17 2 5" xfId="4118"/>
    <cellStyle name="Note 17 2 5 2" xfId="12442"/>
    <cellStyle name="Note 17 2 5 2 2" xfId="24464"/>
    <cellStyle name="Note 17 2 5 2 2 2" xfId="45650"/>
    <cellStyle name="Note 17 2 5 2 3" xfId="35046"/>
    <cellStyle name="Note 17 2 5 3" xfId="19351"/>
    <cellStyle name="Note 17 2 5 3 2" xfId="40538"/>
    <cellStyle name="Note 17 2 5 4" xfId="29806"/>
    <cellStyle name="Note 17 2 5_Table 2A-1_EFT (Annual)" xfId="15538"/>
    <cellStyle name="Note 17 2 6" xfId="9781"/>
    <cellStyle name="Note 17 2 6 2" xfId="21918"/>
    <cellStyle name="Note 17 2 6 2 2" xfId="43104"/>
    <cellStyle name="Note 17 2 6 3" xfId="32500"/>
    <cellStyle name="Note 17 2 7" xfId="16805"/>
    <cellStyle name="Note 17 2 7 2" xfId="37992"/>
    <cellStyle name="Note 17 2 8" xfId="27063"/>
    <cellStyle name="Note 17 2_Table 2A-1_EFT (Annual)" xfId="3247"/>
    <cellStyle name="Note 17 3" xfId="386"/>
    <cellStyle name="Note 17 3 2" xfId="1369"/>
    <cellStyle name="Note 17 3 2 2" xfId="2639"/>
    <cellStyle name="Note 17 3 2 2 2" xfId="6200"/>
    <cellStyle name="Note 17 3 2 2 2 2" xfId="14394"/>
    <cellStyle name="Note 17 3 2 2 2 2 2" xfId="26366"/>
    <cellStyle name="Note 17 3 2 2 2 2 2 2" xfId="47552"/>
    <cellStyle name="Note 17 3 2 2 2 2 3" xfId="36948"/>
    <cellStyle name="Note 17 3 2 2 2 3" xfId="21253"/>
    <cellStyle name="Note 17 3 2 2 2 3 2" xfId="42440"/>
    <cellStyle name="Note 17 3 2 2 2 4" xfId="31856"/>
    <cellStyle name="Note 17 3 2 2 2_Table 2A-1_EFT (Annual)" xfId="15539"/>
    <cellStyle name="Note 17 3 2 2 3" xfId="11736"/>
    <cellStyle name="Note 17 3 2 2 3 2" xfId="23820"/>
    <cellStyle name="Note 17 3 2 2 3 2 2" xfId="45006"/>
    <cellStyle name="Note 17 3 2 2 3 3" xfId="34402"/>
    <cellStyle name="Note 17 3 2 2 4" xfId="18707"/>
    <cellStyle name="Note 17 3 2 2 4 2" xfId="39894"/>
    <cellStyle name="Note 17 3 2 2 5" xfId="29113"/>
    <cellStyle name="Note 17 3 2 2_Table 2A-1_EFT (Annual)" xfId="7244"/>
    <cellStyle name="Note 17 3 2 3" xfId="4930"/>
    <cellStyle name="Note 17 3 2 3 2" xfId="13190"/>
    <cellStyle name="Note 17 3 2 3 2 2" xfId="25196"/>
    <cellStyle name="Note 17 3 2 3 2 2 2" xfId="46382"/>
    <cellStyle name="Note 17 3 2 3 2 3" xfId="35778"/>
    <cellStyle name="Note 17 3 2 3 3" xfId="20083"/>
    <cellStyle name="Note 17 3 2 3 3 2" xfId="41270"/>
    <cellStyle name="Note 17 3 2 3 4" xfId="30587"/>
    <cellStyle name="Note 17 3 2 3_Table 2A-1_EFT (Annual)" xfId="15540"/>
    <cellStyle name="Note 17 3 2 4" xfId="10534"/>
    <cellStyle name="Note 17 3 2 4 2" xfId="22650"/>
    <cellStyle name="Note 17 3 2 4 2 2" xfId="43836"/>
    <cellStyle name="Note 17 3 2 4 3" xfId="33232"/>
    <cellStyle name="Note 17 3 2 5" xfId="17537"/>
    <cellStyle name="Note 17 3 2 5 2" xfId="38724"/>
    <cellStyle name="Note 17 3 2 6" xfId="27844"/>
    <cellStyle name="Note 17 3 2_Table 2A-1_EFT (Annual)" xfId="7243"/>
    <cellStyle name="Note 17 3 3" xfId="922"/>
    <cellStyle name="Note 17 3 3 2" xfId="4483"/>
    <cellStyle name="Note 17 3 3 2 2" xfId="12745"/>
    <cellStyle name="Note 17 3 3 2 2 2" xfId="24755"/>
    <cellStyle name="Note 17 3 3 2 2 2 2" xfId="45941"/>
    <cellStyle name="Note 17 3 3 2 2 3" xfId="35337"/>
    <cellStyle name="Note 17 3 3 2 3" xfId="19642"/>
    <cellStyle name="Note 17 3 3 2 3 2" xfId="40829"/>
    <cellStyle name="Note 17 3 3 2 4" xfId="30140"/>
    <cellStyle name="Note 17 3 3 2_Table 2A-1_EFT (Annual)" xfId="15541"/>
    <cellStyle name="Note 17 3 3 3" xfId="10092"/>
    <cellStyle name="Note 17 3 3 3 2" xfId="22209"/>
    <cellStyle name="Note 17 3 3 3 2 2" xfId="43395"/>
    <cellStyle name="Note 17 3 3 3 3" xfId="32791"/>
    <cellStyle name="Note 17 3 3 4" xfId="17096"/>
    <cellStyle name="Note 17 3 3 4 2" xfId="38283"/>
    <cellStyle name="Note 17 3 3 5" xfId="27397"/>
    <cellStyle name="Note 17 3 3_Table 2A-1_EFT (Annual)" xfId="7245"/>
    <cellStyle name="Note 17 3 4" xfId="2108"/>
    <cellStyle name="Note 17 3 4 2" xfId="5669"/>
    <cellStyle name="Note 17 3 4 2 2" xfId="13884"/>
    <cellStyle name="Note 17 3 4 2 2 2" xfId="25872"/>
    <cellStyle name="Note 17 3 4 2 2 2 2" xfId="47058"/>
    <cellStyle name="Note 17 3 4 2 2 3" xfId="36454"/>
    <cellStyle name="Note 17 3 4 2 3" xfId="20759"/>
    <cellStyle name="Note 17 3 4 2 3 2" xfId="41946"/>
    <cellStyle name="Note 17 3 4 2 4" xfId="31326"/>
    <cellStyle name="Note 17 3 4 2_Table 2A-1_EFT (Annual)" xfId="15542"/>
    <cellStyle name="Note 17 3 4 3" xfId="11228"/>
    <cellStyle name="Note 17 3 4 3 2" xfId="23326"/>
    <cellStyle name="Note 17 3 4 3 2 2" xfId="44512"/>
    <cellStyle name="Note 17 3 4 3 3" xfId="33908"/>
    <cellStyle name="Note 17 3 4 4" xfId="18213"/>
    <cellStyle name="Note 17 3 4 4 2" xfId="39400"/>
    <cellStyle name="Note 17 3 4 5" xfId="28583"/>
    <cellStyle name="Note 17 3 4_Table 2A-1_EFT (Annual)" xfId="7246"/>
    <cellStyle name="Note 17 3 5" xfId="3956"/>
    <cellStyle name="Note 17 3 5 2" xfId="12284"/>
    <cellStyle name="Note 17 3 5 2 2" xfId="24308"/>
    <cellStyle name="Note 17 3 5 2 2 2" xfId="45494"/>
    <cellStyle name="Note 17 3 5 2 3" xfId="34890"/>
    <cellStyle name="Note 17 3 5 3" xfId="19195"/>
    <cellStyle name="Note 17 3 5 3 2" xfId="40382"/>
    <cellStyle name="Note 17 3 5 4" xfId="29644"/>
    <cellStyle name="Note 17 3 5_Table 2A-1_EFT (Annual)" xfId="15543"/>
    <cellStyle name="Note 17 3 6" xfId="9621"/>
    <cellStyle name="Note 17 3 6 2" xfId="21762"/>
    <cellStyle name="Note 17 3 6 2 2" xfId="42948"/>
    <cellStyle name="Note 17 3 6 3" xfId="32344"/>
    <cellStyle name="Note 17 3 7" xfId="16649"/>
    <cellStyle name="Note 17 3 7 2" xfId="37836"/>
    <cellStyle name="Note 17 3 8" xfId="26901"/>
    <cellStyle name="Note 17 3_Table 2A-1_EFT (Annual)" xfId="3248"/>
    <cellStyle name="Note 17 4" xfId="1203"/>
    <cellStyle name="Note 17 4 2" xfId="2473"/>
    <cellStyle name="Note 17 4 2 2" xfId="6034"/>
    <cellStyle name="Note 17 4 2 2 2" xfId="14228"/>
    <cellStyle name="Note 17 4 2 2 2 2" xfId="26200"/>
    <cellStyle name="Note 17 4 2 2 2 2 2" xfId="47386"/>
    <cellStyle name="Note 17 4 2 2 2 3" xfId="36782"/>
    <cellStyle name="Note 17 4 2 2 3" xfId="21087"/>
    <cellStyle name="Note 17 4 2 2 3 2" xfId="42274"/>
    <cellStyle name="Note 17 4 2 2 4" xfId="31690"/>
    <cellStyle name="Note 17 4 2 2_Table 2A-1_EFT (Annual)" xfId="15544"/>
    <cellStyle name="Note 17 4 2 3" xfId="11570"/>
    <cellStyle name="Note 17 4 2 3 2" xfId="23654"/>
    <cellStyle name="Note 17 4 2 3 2 2" xfId="44840"/>
    <cellStyle name="Note 17 4 2 3 3" xfId="34236"/>
    <cellStyle name="Note 17 4 2 4" xfId="18541"/>
    <cellStyle name="Note 17 4 2 4 2" xfId="39728"/>
    <cellStyle name="Note 17 4 2 5" xfId="28947"/>
    <cellStyle name="Note 17 4 2_Table 2A-1_EFT (Annual)" xfId="7248"/>
    <cellStyle name="Note 17 4 3" xfId="4764"/>
    <cellStyle name="Note 17 4 3 2" xfId="13024"/>
    <cellStyle name="Note 17 4 3 2 2" xfId="25030"/>
    <cellStyle name="Note 17 4 3 2 2 2" xfId="46216"/>
    <cellStyle name="Note 17 4 3 2 3" xfId="35612"/>
    <cellStyle name="Note 17 4 3 3" xfId="19917"/>
    <cellStyle name="Note 17 4 3 3 2" xfId="41104"/>
    <cellStyle name="Note 17 4 3 4" xfId="30421"/>
    <cellStyle name="Note 17 4 3_Table 2A-1_EFT (Annual)" xfId="15545"/>
    <cellStyle name="Note 17 4 4" xfId="10368"/>
    <cellStyle name="Note 17 4 4 2" xfId="22484"/>
    <cellStyle name="Note 17 4 4 2 2" xfId="43670"/>
    <cellStyle name="Note 17 4 4 3" xfId="33066"/>
    <cellStyle name="Note 17 4 5" xfId="17371"/>
    <cellStyle name="Note 17 4 5 2" xfId="38558"/>
    <cellStyle name="Note 17 4 6" xfId="27678"/>
    <cellStyle name="Note 17 4_Table 2A-1_EFT (Annual)" xfId="7247"/>
    <cellStyle name="Note 17 5" xfId="763"/>
    <cellStyle name="Note 17 5 2" xfId="4324"/>
    <cellStyle name="Note 17 5 2 2" xfId="12604"/>
    <cellStyle name="Note 17 5 2 2 2" xfId="24621"/>
    <cellStyle name="Note 17 5 2 2 2 2" xfId="45807"/>
    <cellStyle name="Note 17 5 2 2 3" xfId="35203"/>
    <cellStyle name="Note 17 5 2 3" xfId="19508"/>
    <cellStyle name="Note 17 5 2 3 2" xfId="40695"/>
    <cellStyle name="Note 17 5 2 4" xfId="29981"/>
    <cellStyle name="Note 17 5 2_Table 2A-1_EFT (Annual)" xfId="15546"/>
    <cellStyle name="Note 17 5 3" xfId="9952"/>
    <cellStyle name="Note 17 5 3 2" xfId="22075"/>
    <cellStyle name="Note 17 5 3 2 2" xfId="43261"/>
    <cellStyle name="Note 17 5 3 3" xfId="32657"/>
    <cellStyle name="Note 17 5 4" xfId="16962"/>
    <cellStyle name="Note 17 5 4 2" xfId="38149"/>
    <cellStyle name="Note 17 5 5" xfId="27238"/>
    <cellStyle name="Note 17 5_Table 2A-1_EFT (Annual)" xfId="7249"/>
    <cellStyle name="Note 17 6" xfId="1779"/>
    <cellStyle name="Note 17 6 2" xfId="5340"/>
    <cellStyle name="Note 17 6 2 2" xfId="13555"/>
    <cellStyle name="Note 17 6 2 2 2" xfId="25543"/>
    <cellStyle name="Note 17 6 2 2 2 2" xfId="46729"/>
    <cellStyle name="Note 17 6 2 2 3" xfId="36125"/>
    <cellStyle name="Note 17 6 2 3" xfId="20430"/>
    <cellStyle name="Note 17 6 2 3 2" xfId="41617"/>
    <cellStyle name="Note 17 6 2 4" xfId="30997"/>
    <cellStyle name="Note 17 6 2_Table 2A-1_EFT (Annual)" xfId="15547"/>
    <cellStyle name="Note 17 6 3" xfId="10899"/>
    <cellStyle name="Note 17 6 3 2" xfId="22997"/>
    <cellStyle name="Note 17 6 3 2 2" xfId="44183"/>
    <cellStyle name="Note 17 6 3 3" xfId="33579"/>
    <cellStyle name="Note 17 6 4" xfId="17884"/>
    <cellStyle name="Note 17 6 4 2" xfId="39071"/>
    <cellStyle name="Note 17 6 5" xfId="28254"/>
    <cellStyle name="Note 17 6_Table 2A-1_EFT (Annual)" xfId="7250"/>
    <cellStyle name="Note 17 7" xfId="3744"/>
    <cellStyle name="Note 17 7 2" xfId="12112"/>
    <cellStyle name="Note 17 7 2 2" xfId="24142"/>
    <cellStyle name="Note 17 7 2 2 2" xfId="45328"/>
    <cellStyle name="Note 17 7 2 3" xfId="34724"/>
    <cellStyle name="Note 17 7 3" xfId="19029"/>
    <cellStyle name="Note 17 7 3 2" xfId="40216"/>
    <cellStyle name="Note 17 7 4" xfId="29453"/>
    <cellStyle name="Note 17 7_Table 2A-1_EFT (Annual)" xfId="15548"/>
    <cellStyle name="Note 17 8" xfId="9431"/>
    <cellStyle name="Note 17 8 2" xfId="21596"/>
    <cellStyle name="Note 17 8 2 2" xfId="42782"/>
    <cellStyle name="Note 17 8 3" xfId="32178"/>
    <cellStyle name="Note 17 9" xfId="16483"/>
    <cellStyle name="Note 17 9 2" xfId="37670"/>
    <cellStyle name="Note 17_Table 2A-1_EFT (Annual)" xfId="3246"/>
    <cellStyle name="Note 18" xfId="172"/>
    <cellStyle name="Note 18 10" xfId="26727"/>
    <cellStyle name="Note 18 2" xfId="565"/>
    <cellStyle name="Note 18 2 2" xfId="1542"/>
    <cellStyle name="Note 18 2 2 2" xfId="2812"/>
    <cellStyle name="Note 18 2 2 2 2" xfId="6373"/>
    <cellStyle name="Note 18 2 2 2 2 2" xfId="14567"/>
    <cellStyle name="Note 18 2 2 2 2 2 2" xfId="26539"/>
    <cellStyle name="Note 18 2 2 2 2 2 2 2" xfId="47725"/>
    <cellStyle name="Note 18 2 2 2 2 2 3" xfId="37121"/>
    <cellStyle name="Note 18 2 2 2 2 3" xfId="21426"/>
    <cellStyle name="Note 18 2 2 2 2 3 2" xfId="42613"/>
    <cellStyle name="Note 18 2 2 2 2 4" xfId="32029"/>
    <cellStyle name="Note 18 2 2 2 2_Table 2A-1_EFT (Annual)" xfId="15549"/>
    <cellStyle name="Note 18 2 2 2 3" xfId="11909"/>
    <cellStyle name="Note 18 2 2 2 3 2" xfId="23993"/>
    <cellStyle name="Note 18 2 2 2 3 2 2" xfId="45179"/>
    <cellStyle name="Note 18 2 2 2 3 3" xfId="34575"/>
    <cellStyle name="Note 18 2 2 2 4" xfId="18880"/>
    <cellStyle name="Note 18 2 2 2 4 2" xfId="40067"/>
    <cellStyle name="Note 18 2 2 2 5" xfId="29286"/>
    <cellStyle name="Note 18 2 2 2_Table 2A-1_EFT (Annual)" xfId="7252"/>
    <cellStyle name="Note 18 2 2 3" xfId="5103"/>
    <cellStyle name="Note 18 2 2 3 2" xfId="13363"/>
    <cellStyle name="Note 18 2 2 3 2 2" xfId="25369"/>
    <cellStyle name="Note 18 2 2 3 2 2 2" xfId="46555"/>
    <cellStyle name="Note 18 2 2 3 2 3" xfId="35951"/>
    <cellStyle name="Note 18 2 2 3 3" xfId="20256"/>
    <cellStyle name="Note 18 2 2 3 3 2" xfId="41443"/>
    <cellStyle name="Note 18 2 2 3 4" xfId="30760"/>
    <cellStyle name="Note 18 2 2 3_Table 2A-1_EFT (Annual)" xfId="15550"/>
    <cellStyle name="Note 18 2 2 4" xfId="10707"/>
    <cellStyle name="Note 18 2 2 4 2" xfId="22823"/>
    <cellStyle name="Note 18 2 2 4 2 2" xfId="44009"/>
    <cellStyle name="Note 18 2 2 4 3" xfId="33405"/>
    <cellStyle name="Note 18 2 2 5" xfId="17710"/>
    <cellStyle name="Note 18 2 2 5 2" xfId="38897"/>
    <cellStyle name="Note 18 2 2 6" xfId="28017"/>
    <cellStyle name="Note 18 2 2_Table 2A-1_EFT (Annual)" xfId="7251"/>
    <cellStyle name="Note 18 2 3" xfId="1068"/>
    <cellStyle name="Note 18 2 3 2" xfId="4629"/>
    <cellStyle name="Note 18 2 3 2 2" xfId="12889"/>
    <cellStyle name="Note 18 2 3 2 2 2" xfId="24895"/>
    <cellStyle name="Note 18 2 3 2 2 2 2" xfId="46081"/>
    <cellStyle name="Note 18 2 3 2 2 3" xfId="35477"/>
    <cellStyle name="Note 18 2 3 2 3" xfId="19782"/>
    <cellStyle name="Note 18 2 3 2 3 2" xfId="40969"/>
    <cellStyle name="Note 18 2 3 2 4" xfId="30286"/>
    <cellStyle name="Note 18 2 3 2_Table 2A-1_EFT (Annual)" xfId="15551"/>
    <cellStyle name="Note 18 2 3 3" xfId="10233"/>
    <cellStyle name="Note 18 2 3 3 2" xfId="22349"/>
    <cellStyle name="Note 18 2 3 3 2 2" xfId="43535"/>
    <cellStyle name="Note 18 2 3 3 3" xfId="32931"/>
    <cellStyle name="Note 18 2 3 4" xfId="17236"/>
    <cellStyle name="Note 18 2 3 4 2" xfId="38423"/>
    <cellStyle name="Note 18 2 3 5" xfId="27543"/>
    <cellStyle name="Note 18 2 3_Table 2A-1_EFT (Annual)" xfId="7253"/>
    <cellStyle name="Note 18 2 4" xfId="2281"/>
    <cellStyle name="Note 18 2 4 2" xfId="5842"/>
    <cellStyle name="Note 18 2 4 2 2" xfId="14057"/>
    <cellStyle name="Note 18 2 4 2 2 2" xfId="26045"/>
    <cellStyle name="Note 18 2 4 2 2 2 2" xfId="47231"/>
    <cellStyle name="Note 18 2 4 2 2 3" xfId="36627"/>
    <cellStyle name="Note 18 2 4 2 3" xfId="20932"/>
    <cellStyle name="Note 18 2 4 2 3 2" xfId="42119"/>
    <cellStyle name="Note 18 2 4 2 4" xfId="31499"/>
    <cellStyle name="Note 18 2 4 2_Table 2A-1_EFT (Annual)" xfId="15552"/>
    <cellStyle name="Note 18 2 4 3" xfId="11401"/>
    <cellStyle name="Note 18 2 4 3 2" xfId="23499"/>
    <cellStyle name="Note 18 2 4 3 2 2" xfId="44685"/>
    <cellStyle name="Note 18 2 4 3 3" xfId="34081"/>
    <cellStyle name="Note 18 2 4 4" xfId="18386"/>
    <cellStyle name="Note 18 2 4 4 2" xfId="39573"/>
    <cellStyle name="Note 18 2 4 5" xfId="28756"/>
    <cellStyle name="Note 18 2 4_Table 2A-1_EFT (Annual)" xfId="7254"/>
    <cellStyle name="Note 18 2 5" xfId="4135"/>
    <cellStyle name="Note 18 2 5 2" xfId="12459"/>
    <cellStyle name="Note 18 2 5 2 2" xfId="24481"/>
    <cellStyle name="Note 18 2 5 2 2 2" xfId="45667"/>
    <cellStyle name="Note 18 2 5 2 3" xfId="35063"/>
    <cellStyle name="Note 18 2 5 3" xfId="19368"/>
    <cellStyle name="Note 18 2 5 3 2" xfId="40555"/>
    <cellStyle name="Note 18 2 5 4" xfId="29823"/>
    <cellStyle name="Note 18 2 5_Table 2A-1_EFT (Annual)" xfId="15553"/>
    <cellStyle name="Note 18 2 6" xfId="9798"/>
    <cellStyle name="Note 18 2 6 2" xfId="21935"/>
    <cellStyle name="Note 18 2 6 2 2" xfId="43121"/>
    <cellStyle name="Note 18 2 6 3" xfId="32517"/>
    <cellStyle name="Note 18 2 7" xfId="16822"/>
    <cellStyle name="Note 18 2 7 2" xfId="38009"/>
    <cellStyle name="Note 18 2 8" xfId="27080"/>
    <cellStyle name="Note 18 2_Table 2A-1_EFT (Annual)" xfId="3250"/>
    <cellStyle name="Note 18 3" xfId="403"/>
    <cellStyle name="Note 18 3 2" xfId="1386"/>
    <cellStyle name="Note 18 3 2 2" xfId="2656"/>
    <cellStyle name="Note 18 3 2 2 2" xfId="6217"/>
    <cellStyle name="Note 18 3 2 2 2 2" xfId="14411"/>
    <cellStyle name="Note 18 3 2 2 2 2 2" xfId="26383"/>
    <cellStyle name="Note 18 3 2 2 2 2 2 2" xfId="47569"/>
    <cellStyle name="Note 18 3 2 2 2 2 3" xfId="36965"/>
    <cellStyle name="Note 18 3 2 2 2 3" xfId="21270"/>
    <cellStyle name="Note 18 3 2 2 2 3 2" xfId="42457"/>
    <cellStyle name="Note 18 3 2 2 2 4" xfId="31873"/>
    <cellStyle name="Note 18 3 2 2 2_Table 2A-1_EFT (Annual)" xfId="15554"/>
    <cellStyle name="Note 18 3 2 2 3" xfId="11753"/>
    <cellStyle name="Note 18 3 2 2 3 2" xfId="23837"/>
    <cellStyle name="Note 18 3 2 2 3 2 2" xfId="45023"/>
    <cellStyle name="Note 18 3 2 2 3 3" xfId="34419"/>
    <cellStyle name="Note 18 3 2 2 4" xfId="18724"/>
    <cellStyle name="Note 18 3 2 2 4 2" xfId="39911"/>
    <cellStyle name="Note 18 3 2 2 5" xfId="29130"/>
    <cellStyle name="Note 18 3 2 2_Table 2A-1_EFT (Annual)" xfId="7256"/>
    <cellStyle name="Note 18 3 2 3" xfId="4947"/>
    <cellStyle name="Note 18 3 2 3 2" xfId="13207"/>
    <cellStyle name="Note 18 3 2 3 2 2" xfId="25213"/>
    <cellStyle name="Note 18 3 2 3 2 2 2" xfId="46399"/>
    <cellStyle name="Note 18 3 2 3 2 3" xfId="35795"/>
    <cellStyle name="Note 18 3 2 3 3" xfId="20100"/>
    <cellStyle name="Note 18 3 2 3 3 2" xfId="41287"/>
    <cellStyle name="Note 18 3 2 3 4" xfId="30604"/>
    <cellStyle name="Note 18 3 2 3_Table 2A-1_EFT (Annual)" xfId="15555"/>
    <cellStyle name="Note 18 3 2 4" xfId="10551"/>
    <cellStyle name="Note 18 3 2 4 2" xfId="22667"/>
    <cellStyle name="Note 18 3 2 4 2 2" xfId="43853"/>
    <cellStyle name="Note 18 3 2 4 3" xfId="33249"/>
    <cellStyle name="Note 18 3 2 5" xfId="17554"/>
    <cellStyle name="Note 18 3 2 5 2" xfId="38741"/>
    <cellStyle name="Note 18 3 2 6" xfId="27861"/>
    <cellStyle name="Note 18 3 2_Table 2A-1_EFT (Annual)" xfId="7255"/>
    <cellStyle name="Note 18 3 3" xfId="936"/>
    <cellStyle name="Note 18 3 3 2" xfId="4497"/>
    <cellStyle name="Note 18 3 3 2 2" xfId="12759"/>
    <cellStyle name="Note 18 3 3 2 2 2" xfId="24769"/>
    <cellStyle name="Note 18 3 3 2 2 2 2" xfId="45955"/>
    <cellStyle name="Note 18 3 3 2 2 3" xfId="35351"/>
    <cellStyle name="Note 18 3 3 2 3" xfId="19656"/>
    <cellStyle name="Note 18 3 3 2 3 2" xfId="40843"/>
    <cellStyle name="Note 18 3 3 2 4" xfId="30154"/>
    <cellStyle name="Note 18 3 3 2_Table 2A-1_EFT (Annual)" xfId="15556"/>
    <cellStyle name="Note 18 3 3 3" xfId="10106"/>
    <cellStyle name="Note 18 3 3 3 2" xfId="22223"/>
    <cellStyle name="Note 18 3 3 3 2 2" xfId="43409"/>
    <cellStyle name="Note 18 3 3 3 3" xfId="32805"/>
    <cellStyle name="Note 18 3 3 4" xfId="17110"/>
    <cellStyle name="Note 18 3 3 4 2" xfId="38297"/>
    <cellStyle name="Note 18 3 3 5" xfId="27411"/>
    <cellStyle name="Note 18 3 3_Table 2A-1_EFT (Annual)" xfId="7257"/>
    <cellStyle name="Note 18 3 4" xfId="2125"/>
    <cellStyle name="Note 18 3 4 2" xfId="5686"/>
    <cellStyle name="Note 18 3 4 2 2" xfId="13901"/>
    <cellStyle name="Note 18 3 4 2 2 2" xfId="25889"/>
    <cellStyle name="Note 18 3 4 2 2 2 2" xfId="47075"/>
    <cellStyle name="Note 18 3 4 2 2 3" xfId="36471"/>
    <cellStyle name="Note 18 3 4 2 3" xfId="20776"/>
    <cellStyle name="Note 18 3 4 2 3 2" xfId="41963"/>
    <cellStyle name="Note 18 3 4 2 4" xfId="31343"/>
    <cellStyle name="Note 18 3 4 2_Table 2A-1_EFT (Annual)" xfId="15557"/>
    <cellStyle name="Note 18 3 4 3" xfId="11245"/>
    <cellStyle name="Note 18 3 4 3 2" xfId="23343"/>
    <cellStyle name="Note 18 3 4 3 2 2" xfId="44529"/>
    <cellStyle name="Note 18 3 4 3 3" xfId="33925"/>
    <cellStyle name="Note 18 3 4 4" xfId="18230"/>
    <cellStyle name="Note 18 3 4 4 2" xfId="39417"/>
    <cellStyle name="Note 18 3 4 5" xfId="28600"/>
    <cellStyle name="Note 18 3 4_Table 2A-1_EFT (Annual)" xfId="7258"/>
    <cellStyle name="Note 18 3 5" xfId="3973"/>
    <cellStyle name="Note 18 3 5 2" xfId="12301"/>
    <cellStyle name="Note 18 3 5 2 2" xfId="24325"/>
    <cellStyle name="Note 18 3 5 2 2 2" xfId="45511"/>
    <cellStyle name="Note 18 3 5 2 3" xfId="34907"/>
    <cellStyle name="Note 18 3 5 3" xfId="19212"/>
    <cellStyle name="Note 18 3 5 3 2" xfId="40399"/>
    <cellStyle name="Note 18 3 5 4" xfId="29661"/>
    <cellStyle name="Note 18 3 5_Table 2A-1_EFT (Annual)" xfId="15558"/>
    <cellStyle name="Note 18 3 6" xfId="9638"/>
    <cellStyle name="Note 18 3 6 2" xfId="21779"/>
    <cellStyle name="Note 18 3 6 2 2" xfId="42965"/>
    <cellStyle name="Note 18 3 6 3" xfId="32361"/>
    <cellStyle name="Note 18 3 7" xfId="16666"/>
    <cellStyle name="Note 18 3 7 2" xfId="37853"/>
    <cellStyle name="Note 18 3 8" xfId="26918"/>
    <cellStyle name="Note 18 3_Table 2A-1_EFT (Annual)" xfId="3251"/>
    <cellStyle name="Note 18 4" xfId="1220"/>
    <cellStyle name="Note 18 4 2" xfId="2490"/>
    <cellStyle name="Note 18 4 2 2" xfId="6051"/>
    <cellStyle name="Note 18 4 2 2 2" xfId="14245"/>
    <cellStyle name="Note 18 4 2 2 2 2" xfId="26217"/>
    <cellStyle name="Note 18 4 2 2 2 2 2" xfId="47403"/>
    <cellStyle name="Note 18 4 2 2 2 3" xfId="36799"/>
    <cellStyle name="Note 18 4 2 2 3" xfId="21104"/>
    <cellStyle name="Note 18 4 2 2 3 2" xfId="42291"/>
    <cellStyle name="Note 18 4 2 2 4" xfId="31707"/>
    <cellStyle name="Note 18 4 2 2_Table 2A-1_EFT (Annual)" xfId="15559"/>
    <cellStyle name="Note 18 4 2 3" xfId="11587"/>
    <cellStyle name="Note 18 4 2 3 2" xfId="23671"/>
    <cellStyle name="Note 18 4 2 3 2 2" xfId="44857"/>
    <cellStyle name="Note 18 4 2 3 3" xfId="34253"/>
    <cellStyle name="Note 18 4 2 4" xfId="18558"/>
    <cellStyle name="Note 18 4 2 4 2" xfId="39745"/>
    <cellStyle name="Note 18 4 2 5" xfId="28964"/>
    <cellStyle name="Note 18 4 2_Table 2A-1_EFT (Annual)" xfId="7260"/>
    <cellStyle name="Note 18 4 3" xfId="4781"/>
    <cellStyle name="Note 18 4 3 2" xfId="13041"/>
    <cellStyle name="Note 18 4 3 2 2" xfId="25047"/>
    <cellStyle name="Note 18 4 3 2 2 2" xfId="46233"/>
    <cellStyle name="Note 18 4 3 2 3" xfId="35629"/>
    <cellStyle name="Note 18 4 3 3" xfId="19934"/>
    <cellStyle name="Note 18 4 3 3 2" xfId="41121"/>
    <cellStyle name="Note 18 4 3 4" xfId="30438"/>
    <cellStyle name="Note 18 4 3_Table 2A-1_EFT (Annual)" xfId="15560"/>
    <cellStyle name="Note 18 4 4" xfId="10385"/>
    <cellStyle name="Note 18 4 4 2" xfId="22501"/>
    <cellStyle name="Note 18 4 4 2 2" xfId="43687"/>
    <cellStyle name="Note 18 4 4 3" xfId="33083"/>
    <cellStyle name="Note 18 4 5" xfId="17388"/>
    <cellStyle name="Note 18 4 5 2" xfId="38575"/>
    <cellStyle name="Note 18 4 6" xfId="27695"/>
    <cellStyle name="Note 18 4_Table 2A-1_EFT (Annual)" xfId="7259"/>
    <cellStyle name="Note 18 5" xfId="777"/>
    <cellStyle name="Note 18 5 2" xfId="4338"/>
    <cellStyle name="Note 18 5 2 2" xfId="12618"/>
    <cellStyle name="Note 18 5 2 2 2" xfId="24635"/>
    <cellStyle name="Note 18 5 2 2 2 2" xfId="45821"/>
    <cellStyle name="Note 18 5 2 2 3" xfId="35217"/>
    <cellStyle name="Note 18 5 2 3" xfId="19522"/>
    <cellStyle name="Note 18 5 2 3 2" xfId="40709"/>
    <cellStyle name="Note 18 5 2 4" xfId="29995"/>
    <cellStyle name="Note 18 5 2_Table 2A-1_EFT (Annual)" xfId="15561"/>
    <cellStyle name="Note 18 5 3" xfId="9966"/>
    <cellStyle name="Note 18 5 3 2" xfId="22089"/>
    <cellStyle name="Note 18 5 3 2 2" xfId="43275"/>
    <cellStyle name="Note 18 5 3 3" xfId="32671"/>
    <cellStyle name="Note 18 5 4" xfId="16976"/>
    <cellStyle name="Note 18 5 4 2" xfId="38163"/>
    <cellStyle name="Note 18 5 5" xfId="27252"/>
    <cellStyle name="Note 18 5_Table 2A-1_EFT (Annual)" xfId="7261"/>
    <cellStyle name="Note 18 6" xfId="1959"/>
    <cellStyle name="Note 18 6 2" xfId="5520"/>
    <cellStyle name="Note 18 6 2 2" xfId="13735"/>
    <cellStyle name="Note 18 6 2 2 2" xfId="25723"/>
    <cellStyle name="Note 18 6 2 2 2 2" xfId="46909"/>
    <cellStyle name="Note 18 6 2 2 3" xfId="36305"/>
    <cellStyle name="Note 18 6 2 3" xfId="20610"/>
    <cellStyle name="Note 18 6 2 3 2" xfId="41797"/>
    <cellStyle name="Note 18 6 2 4" xfId="31177"/>
    <cellStyle name="Note 18 6 2_Table 2A-1_EFT (Annual)" xfId="15562"/>
    <cellStyle name="Note 18 6 3" xfId="11079"/>
    <cellStyle name="Note 18 6 3 2" xfId="23177"/>
    <cellStyle name="Note 18 6 3 2 2" xfId="44363"/>
    <cellStyle name="Note 18 6 3 3" xfId="33759"/>
    <cellStyle name="Note 18 6 4" xfId="18064"/>
    <cellStyle name="Note 18 6 4 2" xfId="39251"/>
    <cellStyle name="Note 18 6 5" xfId="28434"/>
    <cellStyle name="Note 18 6_Table 2A-1_EFT (Annual)" xfId="7262"/>
    <cellStyle name="Note 18 7" xfId="3761"/>
    <cellStyle name="Note 18 7 2" xfId="12129"/>
    <cellStyle name="Note 18 7 2 2" xfId="24159"/>
    <cellStyle name="Note 18 7 2 2 2" xfId="45345"/>
    <cellStyle name="Note 18 7 2 3" xfId="34741"/>
    <cellStyle name="Note 18 7 3" xfId="19046"/>
    <cellStyle name="Note 18 7 3 2" xfId="40233"/>
    <cellStyle name="Note 18 7 4" xfId="29470"/>
    <cellStyle name="Note 18 7_Table 2A-1_EFT (Annual)" xfId="15563"/>
    <cellStyle name="Note 18 8" xfId="9448"/>
    <cellStyle name="Note 18 8 2" xfId="21613"/>
    <cellStyle name="Note 18 8 2 2" xfId="42799"/>
    <cellStyle name="Note 18 8 3" xfId="32195"/>
    <cellStyle name="Note 18 9" xfId="16500"/>
    <cellStyle name="Note 18 9 2" xfId="37687"/>
    <cellStyle name="Note 18_Table 2A-1_EFT (Annual)" xfId="3249"/>
    <cellStyle name="Note 19" xfId="171"/>
    <cellStyle name="Note 19 10" xfId="26726"/>
    <cellStyle name="Note 19 2" xfId="564"/>
    <cellStyle name="Note 19 2 2" xfId="1541"/>
    <cellStyle name="Note 19 2 2 2" xfId="2811"/>
    <cellStyle name="Note 19 2 2 2 2" xfId="6372"/>
    <cellStyle name="Note 19 2 2 2 2 2" xfId="14566"/>
    <cellStyle name="Note 19 2 2 2 2 2 2" xfId="26538"/>
    <cellStyle name="Note 19 2 2 2 2 2 2 2" xfId="47724"/>
    <cellStyle name="Note 19 2 2 2 2 2 3" xfId="37120"/>
    <cellStyle name="Note 19 2 2 2 2 3" xfId="21425"/>
    <cellStyle name="Note 19 2 2 2 2 3 2" xfId="42612"/>
    <cellStyle name="Note 19 2 2 2 2 4" xfId="32028"/>
    <cellStyle name="Note 19 2 2 2 2_Table 2A-1_EFT (Annual)" xfId="15564"/>
    <cellStyle name="Note 19 2 2 2 3" xfId="11908"/>
    <cellStyle name="Note 19 2 2 2 3 2" xfId="23992"/>
    <cellStyle name="Note 19 2 2 2 3 2 2" xfId="45178"/>
    <cellStyle name="Note 19 2 2 2 3 3" xfId="34574"/>
    <cellStyle name="Note 19 2 2 2 4" xfId="18879"/>
    <cellStyle name="Note 19 2 2 2 4 2" xfId="40066"/>
    <cellStyle name="Note 19 2 2 2 5" xfId="29285"/>
    <cellStyle name="Note 19 2 2 2_Table 2A-1_EFT (Annual)" xfId="7264"/>
    <cellStyle name="Note 19 2 2 3" xfId="5102"/>
    <cellStyle name="Note 19 2 2 3 2" xfId="13362"/>
    <cellStyle name="Note 19 2 2 3 2 2" xfId="25368"/>
    <cellStyle name="Note 19 2 2 3 2 2 2" xfId="46554"/>
    <cellStyle name="Note 19 2 2 3 2 3" xfId="35950"/>
    <cellStyle name="Note 19 2 2 3 3" xfId="20255"/>
    <cellStyle name="Note 19 2 2 3 3 2" xfId="41442"/>
    <cellStyle name="Note 19 2 2 3 4" xfId="30759"/>
    <cellStyle name="Note 19 2 2 3_Table 2A-1_EFT (Annual)" xfId="15565"/>
    <cellStyle name="Note 19 2 2 4" xfId="10706"/>
    <cellStyle name="Note 19 2 2 4 2" xfId="22822"/>
    <cellStyle name="Note 19 2 2 4 2 2" xfId="44008"/>
    <cellStyle name="Note 19 2 2 4 3" xfId="33404"/>
    <cellStyle name="Note 19 2 2 5" xfId="17709"/>
    <cellStyle name="Note 19 2 2 5 2" xfId="38896"/>
    <cellStyle name="Note 19 2 2 6" xfId="28016"/>
    <cellStyle name="Note 19 2 2_Table 2A-1_EFT (Annual)" xfId="7263"/>
    <cellStyle name="Note 19 2 3" xfId="1067"/>
    <cellStyle name="Note 19 2 3 2" xfId="4628"/>
    <cellStyle name="Note 19 2 3 2 2" xfId="12888"/>
    <cellStyle name="Note 19 2 3 2 2 2" xfId="24894"/>
    <cellStyle name="Note 19 2 3 2 2 2 2" xfId="46080"/>
    <cellStyle name="Note 19 2 3 2 2 3" xfId="35476"/>
    <cellStyle name="Note 19 2 3 2 3" xfId="19781"/>
    <cellStyle name="Note 19 2 3 2 3 2" xfId="40968"/>
    <cellStyle name="Note 19 2 3 2 4" xfId="30285"/>
    <cellStyle name="Note 19 2 3 2_Table 2A-1_EFT (Annual)" xfId="15566"/>
    <cellStyle name="Note 19 2 3 3" xfId="10232"/>
    <cellStyle name="Note 19 2 3 3 2" xfId="22348"/>
    <cellStyle name="Note 19 2 3 3 2 2" xfId="43534"/>
    <cellStyle name="Note 19 2 3 3 3" xfId="32930"/>
    <cellStyle name="Note 19 2 3 4" xfId="17235"/>
    <cellStyle name="Note 19 2 3 4 2" xfId="38422"/>
    <cellStyle name="Note 19 2 3 5" xfId="27542"/>
    <cellStyle name="Note 19 2 3_Table 2A-1_EFT (Annual)" xfId="7265"/>
    <cellStyle name="Note 19 2 4" xfId="2280"/>
    <cellStyle name="Note 19 2 4 2" xfId="5841"/>
    <cellStyle name="Note 19 2 4 2 2" xfId="14056"/>
    <cellStyle name="Note 19 2 4 2 2 2" xfId="26044"/>
    <cellStyle name="Note 19 2 4 2 2 2 2" xfId="47230"/>
    <cellStyle name="Note 19 2 4 2 2 3" xfId="36626"/>
    <cellStyle name="Note 19 2 4 2 3" xfId="20931"/>
    <cellStyle name="Note 19 2 4 2 3 2" xfId="42118"/>
    <cellStyle name="Note 19 2 4 2 4" xfId="31498"/>
    <cellStyle name="Note 19 2 4 2_Table 2A-1_EFT (Annual)" xfId="15567"/>
    <cellStyle name="Note 19 2 4 3" xfId="11400"/>
    <cellStyle name="Note 19 2 4 3 2" xfId="23498"/>
    <cellStyle name="Note 19 2 4 3 2 2" xfId="44684"/>
    <cellStyle name="Note 19 2 4 3 3" xfId="34080"/>
    <cellStyle name="Note 19 2 4 4" xfId="18385"/>
    <cellStyle name="Note 19 2 4 4 2" xfId="39572"/>
    <cellStyle name="Note 19 2 4 5" xfId="28755"/>
    <cellStyle name="Note 19 2 4_Table 2A-1_EFT (Annual)" xfId="7266"/>
    <cellStyle name="Note 19 2 5" xfId="4134"/>
    <cellStyle name="Note 19 2 5 2" xfId="12458"/>
    <cellStyle name="Note 19 2 5 2 2" xfId="24480"/>
    <cellStyle name="Note 19 2 5 2 2 2" xfId="45666"/>
    <cellStyle name="Note 19 2 5 2 3" xfId="35062"/>
    <cellStyle name="Note 19 2 5 3" xfId="19367"/>
    <cellStyle name="Note 19 2 5 3 2" xfId="40554"/>
    <cellStyle name="Note 19 2 5 4" xfId="29822"/>
    <cellStyle name="Note 19 2 5_Table 2A-1_EFT (Annual)" xfId="15568"/>
    <cellStyle name="Note 19 2 6" xfId="9797"/>
    <cellStyle name="Note 19 2 6 2" xfId="21934"/>
    <cellStyle name="Note 19 2 6 2 2" xfId="43120"/>
    <cellStyle name="Note 19 2 6 3" xfId="32516"/>
    <cellStyle name="Note 19 2 7" xfId="16821"/>
    <cellStyle name="Note 19 2 7 2" xfId="38008"/>
    <cellStyle name="Note 19 2 8" xfId="27079"/>
    <cellStyle name="Note 19 2_Table 2A-1_EFT (Annual)" xfId="3253"/>
    <cellStyle name="Note 19 3" xfId="402"/>
    <cellStyle name="Note 19 3 2" xfId="1385"/>
    <cellStyle name="Note 19 3 2 2" xfId="2655"/>
    <cellStyle name="Note 19 3 2 2 2" xfId="6216"/>
    <cellStyle name="Note 19 3 2 2 2 2" xfId="14410"/>
    <cellStyle name="Note 19 3 2 2 2 2 2" xfId="26382"/>
    <cellStyle name="Note 19 3 2 2 2 2 2 2" xfId="47568"/>
    <cellStyle name="Note 19 3 2 2 2 2 3" xfId="36964"/>
    <cellStyle name="Note 19 3 2 2 2 3" xfId="21269"/>
    <cellStyle name="Note 19 3 2 2 2 3 2" xfId="42456"/>
    <cellStyle name="Note 19 3 2 2 2 4" xfId="31872"/>
    <cellStyle name="Note 19 3 2 2 2_Table 2A-1_EFT (Annual)" xfId="15569"/>
    <cellStyle name="Note 19 3 2 2 3" xfId="11752"/>
    <cellStyle name="Note 19 3 2 2 3 2" xfId="23836"/>
    <cellStyle name="Note 19 3 2 2 3 2 2" xfId="45022"/>
    <cellStyle name="Note 19 3 2 2 3 3" xfId="34418"/>
    <cellStyle name="Note 19 3 2 2 4" xfId="18723"/>
    <cellStyle name="Note 19 3 2 2 4 2" xfId="39910"/>
    <cellStyle name="Note 19 3 2 2 5" xfId="29129"/>
    <cellStyle name="Note 19 3 2 2_Table 2A-1_EFT (Annual)" xfId="7268"/>
    <cellStyle name="Note 19 3 2 3" xfId="4946"/>
    <cellStyle name="Note 19 3 2 3 2" xfId="13206"/>
    <cellStyle name="Note 19 3 2 3 2 2" xfId="25212"/>
    <cellStyle name="Note 19 3 2 3 2 2 2" xfId="46398"/>
    <cellStyle name="Note 19 3 2 3 2 3" xfId="35794"/>
    <cellStyle name="Note 19 3 2 3 3" xfId="20099"/>
    <cellStyle name="Note 19 3 2 3 3 2" xfId="41286"/>
    <cellStyle name="Note 19 3 2 3 4" xfId="30603"/>
    <cellStyle name="Note 19 3 2 3_Table 2A-1_EFT (Annual)" xfId="15570"/>
    <cellStyle name="Note 19 3 2 4" xfId="10550"/>
    <cellStyle name="Note 19 3 2 4 2" xfId="22666"/>
    <cellStyle name="Note 19 3 2 4 2 2" xfId="43852"/>
    <cellStyle name="Note 19 3 2 4 3" xfId="33248"/>
    <cellStyle name="Note 19 3 2 5" xfId="17553"/>
    <cellStyle name="Note 19 3 2 5 2" xfId="38740"/>
    <cellStyle name="Note 19 3 2 6" xfId="27860"/>
    <cellStyle name="Note 19 3 2_Table 2A-1_EFT (Annual)" xfId="7267"/>
    <cellStyle name="Note 19 3 3" xfId="935"/>
    <cellStyle name="Note 19 3 3 2" xfId="4496"/>
    <cellStyle name="Note 19 3 3 2 2" xfId="12758"/>
    <cellStyle name="Note 19 3 3 2 2 2" xfId="24768"/>
    <cellStyle name="Note 19 3 3 2 2 2 2" xfId="45954"/>
    <cellStyle name="Note 19 3 3 2 2 3" xfId="35350"/>
    <cellStyle name="Note 19 3 3 2 3" xfId="19655"/>
    <cellStyle name="Note 19 3 3 2 3 2" xfId="40842"/>
    <cellStyle name="Note 19 3 3 2 4" xfId="30153"/>
    <cellStyle name="Note 19 3 3 2_Table 2A-1_EFT (Annual)" xfId="15571"/>
    <cellStyle name="Note 19 3 3 3" xfId="10105"/>
    <cellStyle name="Note 19 3 3 3 2" xfId="22222"/>
    <cellStyle name="Note 19 3 3 3 2 2" xfId="43408"/>
    <cellStyle name="Note 19 3 3 3 3" xfId="32804"/>
    <cellStyle name="Note 19 3 3 4" xfId="17109"/>
    <cellStyle name="Note 19 3 3 4 2" xfId="38296"/>
    <cellStyle name="Note 19 3 3 5" xfId="27410"/>
    <cellStyle name="Note 19 3 3_Table 2A-1_EFT (Annual)" xfId="7269"/>
    <cellStyle name="Note 19 3 4" xfId="2124"/>
    <cellStyle name="Note 19 3 4 2" xfId="5685"/>
    <cellStyle name="Note 19 3 4 2 2" xfId="13900"/>
    <cellStyle name="Note 19 3 4 2 2 2" xfId="25888"/>
    <cellStyle name="Note 19 3 4 2 2 2 2" xfId="47074"/>
    <cellStyle name="Note 19 3 4 2 2 3" xfId="36470"/>
    <cellStyle name="Note 19 3 4 2 3" xfId="20775"/>
    <cellStyle name="Note 19 3 4 2 3 2" xfId="41962"/>
    <cellStyle name="Note 19 3 4 2 4" xfId="31342"/>
    <cellStyle name="Note 19 3 4 2_Table 2A-1_EFT (Annual)" xfId="15572"/>
    <cellStyle name="Note 19 3 4 3" xfId="11244"/>
    <cellStyle name="Note 19 3 4 3 2" xfId="23342"/>
    <cellStyle name="Note 19 3 4 3 2 2" xfId="44528"/>
    <cellStyle name="Note 19 3 4 3 3" xfId="33924"/>
    <cellStyle name="Note 19 3 4 4" xfId="18229"/>
    <cellStyle name="Note 19 3 4 4 2" xfId="39416"/>
    <cellStyle name="Note 19 3 4 5" xfId="28599"/>
    <cellStyle name="Note 19 3 4_Table 2A-1_EFT (Annual)" xfId="7270"/>
    <cellStyle name="Note 19 3 5" xfId="3972"/>
    <cellStyle name="Note 19 3 5 2" xfId="12300"/>
    <cellStyle name="Note 19 3 5 2 2" xfId="24324"/>
    <cellStyle name="Note 19 3 5 2 2 2" xfId="45510"/>
    <cellStyle name="Note 19 3 5 2 3" xfId="34906"/>
    <cellStyle name="Note 19 3 5 3" xfId="19211"/>
    <cellStyle name="Note 19 3 5 3 2" xfId="40398"/>
    <cellStyle name="Note 19 3 5 4" xfId="29660"/>
    <cellStyle name="Note 19 3 5_Table 2A-1_EFT (Annual)" xfId="15573"/>
    <cellStyle name="Note 19 3 6" xfId="9637"/>
    <cellStyle name="Note 19 3 6 2" xfId="21778"/>
    <cellStyle name="Note 19 3 6 2 2" xfId="42964"/>
    <cellStyle name="Note 19 3 6 3" xfId="32360"/>
    <cellStyle name="Note 19 3 7" xfId="16665"/>
    <cellStyle name="Note 19 3 7 2" xfId="37852"/>
    <cellStyle name="Note 19 3 8" xfId="26917"/>
    <cellStyle name="Note 19 3_Table 2A-1_EFT (Annual)" xfId="3254"/>
    <cellStyle name="Note 19 4" xfId="1219"/>
    <cellStyle name="Note 19 4 2" xfId="2489"/>
    <cellStyle name="Note 19 4 2 2" xfId="6050"/>
    <cellStyle name="Note 19 4 2 2 2" xfId="14244"/>
    <cellStyle name="Note 19 4 2 2 2 2" xfId="26216"/>
    <cellStyle name="Note 19 4 2 2 2 2 2" xfId="47402"/>
    <cellStyle name="Note 19 4 2 2 2 3" xfId="36798"/>
    <cellStyle name="Note 19 4 2 2 3" xfId="21103"/>
    <cellStyle name="Note 19 4 2 2 3 2" xfId="42290"/>
    <cellStyle name="Note 19 4 2 2 4" xfId="31706"/>
    <cellStyle name="Note 19 4 2 2_Table 2A-1_EFT (Annual)" xfId="15574"/>
    <cellStyle name="Note 19 4 2 3" xfId="11586"/>
    <cellStyle name="Note 19 4 2 3 2" xfId="23670"/>
    <cellStyle name="Note 19 4 2 3 2 2" xfId="44856"/>
    <cellStyle name="Note 19 4 2 3 3" xfId="34252"/>
    <cellStyle name="Note 19 4 2 4" xfId="18557"/>
    <cellStyle name="Note 19 4 2 4 2" xfId="39744"/>
    <cellStyle name="Note 19 4 2 5" xfId="28963"/>
    <cellStyle name="Note 19 4 2_Table 2A-1_EFT (Annual)" xfId="7272"/>
    <cellStyle name="Note 19 4 3" xfId="4780"/>
    <cellStyle name="Note 19 4 3 2" xfId="13040"/>
    <cellStyle name="Note 19 4 3 2 2" xfId="25046"/>
    <cellStyle name="Note 19 4 3 2 2 2" xfId="46232"/>
    <cellStyle name="Note 19 4 3 2 3" xfId="35628"/>
    <cellStyle name="Note 19 4 3 3" xfId="19933"/>
    <cellStyle name="Note 19 4 3 3 2" xfId="41120"/>
    <cellStyle name="Note 19 4 3 4" xfId="30437"/>
    <cellStyle name="Note 19 4 3_Table 2A-1_EFT (Annual)" xfId="15575"/>
    <cellStyle name="Note 19 4 4" xfId="10384"/>
    <cellStyle name="Note 19 4 4 2" xfId="22500"/>
    <cellStyle name="Note 19 4 4 2 2" xfId="43686"/>
    <cellStyle name="Note 19 4 4 3" xfId="33082"/>
    <cellStyle name="Note 19 4 5" xfId="17387"/>
    <cellStyle name="Note 19 4 5 2" xfId="38574"/>
    <cellStyle name="Note 19 4 6" xfId="27694"/>
    <cellStyle name="Note 19 4_Table 2A-1_EFT (Annual)" xfId="7271"/>
    <cellStyle name="Note 19 5" xfId="776"/>
    <cellStyle name="Note 19 5 2" xfId="4337"/>
    <cellStyle name="Note 19 5 2 2" xfId="12617"/>
    <cellStyle name="Note 19 5 2 2 2" xfId="24634"/>
    <cellStyle name="Note 19 5 2 2 2 2" xfId="45820"/>
    <cellStyle name="Note 19 5 2 2 3" xfId="35216"/>
    <cellStyle name="Note 19 5 2 3" xfId="19521"/>
    <cellStyle name="Note 19 5 2 3 2" xfId="40708"/>
    <cellStyle name="Note 19 5 2 4" xfId="29994"/>
    <cellStyle name="Note 19 5 2_Table 2A-1_EFT (Annual)" xfId="15576"/>
    <cellStyle name="Note 19 5 3" xfId="9965"/>
    <cellStyle name="Note 19 5 3 2" xfId="22088"/>
    <cellStyle name="Note 19 5 3 2 2" xfId="43274"/>
    <cellStyle name="Note 19 5 3 3" xfId="32670"/>
    <cellStyle name="Note 19 5 4" xfId="16975"/>
    <cellStyle name="Note 19 5 4 2" xfId="38162"/>
    <cellStyle name="Note 19 5 5" xfId="27251"/>
    <cellStyle name="Note 19 5_Table 2A-1_EFT (Annual)" xfId="7273"/>
    <cellStyle name="Note 19 6" xfId="1958"/>
    <cellStyle name="Note 19 6 2" xfId="5519"/>
    <cellStyle name="Note 19 6 2 2" xfId="13734"/>
    <cellStyle name="Note 19 6 2 2 2" xfId="25722"/>
    <cellStyle name="Note 19 6 2 2 2 2" xfId="46908"/>
    <cellStyle name="Note 19 6 2 2 3" xfId="36304"/>
    <cellStyle name="Note 19 6 2 3" xfId="20609"/>
    <cellStyle name="Note 19 6 2 3 2" xfId="41796"/>
    <cellStyle name="Note 19 6 2 4" xfId="31176"/>
    <cellStyle name="Note 19 6 2_Table 2A-1_EFT (Annual)" xfId="15577"/>
    <cellStyle name="Note 19 6 3" xfId="11078"/>
    <cellStyle name="Note 19 6 3 2" xfId="23176"/>
    <cellStyle name="Note 19 6 3 2 2" xfId="44362"/>
    <cellStyle name="Note 19 6 3 3" xfId="33758"/>
    <cellStyle name="Note 19 6 4" xfId="18063"/>
    <cellStyle name="Note 19 6 4 2" xfId="39250"/>
    <cellStyle name="Note 19 6 5" xfId="28433"/>
    <cellStyle name="Note 19 6_Table 2A-1_EFT (Annual)" xfId="7274"/>
    <cellStyle name="Note 19 7" xfId="3760"/>
    <cellStyle name="Note 19 7 2" xfId="12128"/>
    <cellStyle name="Note 19 7 2 2" xfId="24158"/>
    <cellStyle name="Note 19 7 2 2 2" xfId="45344"/>
    <cellStyle name="Note 19 7 2 3" xfId="34740"/>
    <cellStyle name="Note 19 7 3" xfId="19045"/>
    <cellStyle name="Note 19 7 3 2" xfId="40232"/>
    <cellStyle name="Note 19 7 4" xfId="29469"/>
    <cellStyle name="Note 19 7_Table 2A-1_EFT (Annual)" xfId="15578"/>
    <cellStyle name="Note 19 8" xfId="9447"/>
    <cellStyle name="Note 19 8 2" xfId="21612"/>
    <cellStyle name="Note 19 8 2 2" xfId="42798"/>
    <cellStyle name="Note 19 8 3" xfId="32194"/>
    <cellStyle name="Note 19 9" xfId="16499"/>
    <cellStyle name="Note 19 9 2" xfId="37686"/>
    <cellStyle name="Note 19_Table 2A-1_EFT (Annual)" xfId="3252"/>
    <cellStyle name="Note 2" xfId="100"/>
    <cellStyle name="Note 2 10" xfId="21513"/>
    <cellStyle name="Note 2 10 2" xfId="42700"/>
    <cellStyle name="Note 2 11" xfId="26655"/>
    <cellStyle name="Note 2 2" xfId="498"/>
    <cellStyle name="Note 2 2 2" xfId="1475"/>
    <cellStyle name="Note 2 2 2 2" xfId="2745"/>
    <cellStyle name="Note 2 2 2 2 2" xfId="6306"/>
    <cellStyle name="Note 2 2 2 2 2 2" xfId="14500"/>
    <cellStyle name="Note 2 2 2 2 2 2 2" xfId="26472"/>
    <cellStyle name="Note 2 2 2 2 2 2 2 2" xfId="47658"/>
    <cellStyle name="Note 2 2 2 2 2 2 3" xfId="37054"/>
    <cellStyle name="Note 2 2 2 2 2 3" xfId="21359"/>
    <cellStyle name="Note 2 2 2 2 2 3 2" xfId="42546"/>
    <cellStyle name="Note 2 2 2 2 2 4" xfId="31962"/>
    <cellStyle name="Note 2 2 2 2 2_Table 2A-1_EFT (Annual)" xfId="15579"/>
    <cellStyle name="Note 2 2 2 2 3" xfId="11842"/>
    <cellStyle name="Note 2 2 2 2 3 2" xfId="23926"/>
    <cellStyle name="Note 2 2 2 2 3 2 2" xfId="45112"/>
    <cellStyle name="Note 2 2 2 2 3 3" xfId="34508"/>
    <cellStyle name="Note 2 2 2 2 4" xfId="18813"/>
    <cellStyle name="Note 2 2 2 2 4 2" xfId="40000"/>
    <cellStyle name="Note 2 2 2 2 5" xfId="29219"/>
    <cellStyle name="Note 2 2 2 2_Table 2A-1_EFT (Annual)" xfId="7276"/>
    <cellStyle name="Note 2 2 2 3" xfId="5036"/>
    <cellStyle name="Note 2 2 2 3 2" xfId="13296"/>
    <cellStyle name="Note 2 2 2 3 2 2" xfId="25302"/>
    <cellStyle name="Note 2 2 2 3 2 2 2" xfId="46488"/>
    <cellStyle name="Note 2 2 2 3 2 3" xfId="35884"/>
    <cellStyle name="Note 2 2 2 3 3" xfId="20189"/>
    <cellStyle name="Note 2 2 2 3 3 2" xfId="41376"/>
    <cellStyle name="Note 2 2 2 3 4" xfId="30693"/>
    <cellStyle name="Note 2 2 2 3_Table 2A-1_EFT (Annual)" xfId="15580"/>
    <cellStyle name="Note 2 2 2 4" xfId="10640"/>
    <cellStyle name="Note 2 2 2 4 2" xfId="22756"/>
    <cellStyle name="Note 2 2 2 4 2 2" xfId="43942"/>
    <cellStyle name="Note 2 2 2 4 3" xfId="33338"/>
    <cellStyle name="Note 2 2 2 5" xfId="17643"/>
    <cellStyle name="Note 2 2 2 5 2" xfId="38830"/>
    <cellStyle name="Note 2 2 2 6" xfId="27950"/>
    <cellStyle name="Note 2 2 2_Table 2A-1_EFT (Annual)" xfId="7275"/>
    <cellStyle name="Note 2 2 3" xfId="1013"/>
    <cellStyle name="Note 2 2 3 2" xfId="4574"/>
    <cellStyle name="Note 2 2 3 2 2" xfId="12834"/>
    <cellStyle name="Note 2 2 3 2 2 2" xfId="24840"/>
    <cellStyle name="Note 2 2 3 2 2 2 2" xfId="46026"/>
    <cellStyle name="Note 2 2 3 2 2 3" xfId="35422"/>
    <cellStyle name="Note 2 2 3 2 3" xfId="19727"/>
    <cellStyle name="Note 2 2 3 2 3 2" xfId="40914"/>
    <cellStyle name="Note 2 2 3 2 4" xfId="30231"/>
    <cellStyle name="Note 2 2 3 2_Table 2A-1_EFT (Annual)" xfId="15581"/>
    <cellStyle name="Note 2 2 3 3" xfId="10178"/>
    <cellStyle name="Note 2 2 3 3 2" xfId="22294"/>
    <cellStyle name="Note 2 2 3 3 2 2" xfId="43480"/>
    <cellStyle name="Note 2 2 3 3 3" xfId="32876"/>
    <cellStyle name="Note 2 2 3 4" xfId="17181"/>
    <cellStyle name="Note 2 2 3 4 2" xfId="38368"/>
    <cellStyle name="Note 2 2 3 5" xfId="27488"/>
    <cellStyle name="Note 2 2 3_Table 2A-1_EFT (Annual)" xfId="7277"/>
    <cellStyle name="Note 2 2 4" xfId="2214"/>
    <cellStyle name="Note 2 2 4 2" xfId="5775"/>
    <cellStyle name="Note 2 2 4 2 2" xfId="13990"/>
    <cellStyle name="Note 2 2 4 2 2 2" xfId="25978"/>
    <cellStyle name="Note 2 2 4 2 2 2 2" xfId="47164"/>
    <cellStyle name="Note 2 2 4 2 2 3" xfId="36560"/>
    <cellStyle name="Note 2 2 4 2 3" xfId="20865"/>
    <cellStyle name="Note 2 2 4 2 3 2" xfId="42052"/>
    <cellStyle name="Note 2 2 4 2 4" xfId="31432"/>
    <cellStyle name="Note 2 2 4 2_Table 2A-1_EFT (Annual)" xfId="15582"/>
    <cellStyle name="Note 2 2 4 3" xfId="11334"/>
    <cellStyle name="Note 2 2 4 3 2" xfId="23432"/>
    <cellStyle name="Note 2 2 4 3 2 2" xfId="44618"/>
    <cellStyle name="Note 2 2 4 3 3" xfId="34014"/>
    <cellStyle name="Note 2 2 4 4" xfId="18319"/>
    <cellStyle name="Note 2 2 4 4 2" xfId="39506"/>
    <cellStyle name="Note 2 2 4 5" xfId="28689"/>
    <cellStyle name="Note 2 2 4_Table 2A-1_EFT (Annual)" xfId="7278"/>
    <cellStyle name="Note 2 2 5" xfId="4068"/>
    <cellStyle name="Note 2 2 5 2" xfId="12392"/>
    <cellStyle name="Note 2 2 5 2 2" xfId="24414"/>
    <cellStyle name="Note 2 2 5 2 2 2" xfId="45600"/>
    <cellStyle name="Note 2 2 5 2 3" xfId="34996"/>
    <cellStyle name="Note 2 2 5 3" xfId="19301"/>
    <cellStyle name="Note 2 2 5 3 2" xfId="40488"/>
    <cellStyle name="Note 2 2 5 4" xfId="29756"/>
    <cellStyle name="Note 2 2 5_Table 2A-1_EFT (Annual)" xfId="15583"/>
    <cellStyle name="Note 2 2 6" xfId="9731"/>
    <cellStyle name="Note 2 2 6 2" xfId="21868"/>
    <cellStyle name="Note 2 2 6 2 2" xfId="43054"/>
    <cellStyle name="Note 2 2 6 3" xfId="32450"/>
    <cellStyle name="Note 2 2 7" xfId="16755"/>
    <cellStyle name="Note 2 2 7 2" xfId="37942"/>
    <cellStyle name="Note 2 2 8" xfId="27013"/>
    <cellStyle name="Note 2 2_Table 2A-1_EFT (Annual)" xfId="3256"/>
    <cellStyle name="Note 2 3" xfId="331"/>
    <cellStyle name="Note 2 3 2" xfId="1319"/>
    <cellStyle name="Note 2 3 2 2" xfId="2589"/>
    <cellStyle name="Note 2 3 2 2 2" xfId="6150"/>
    <cellStyle name="Note 2 3 2 2 2 2" xfId="14344"/>
    <cellStyle name="Note 2 3 2 2 2 2 2" xfId="26316"/>
    <cellStyle name="Note 2 3 2 2 2 2 2 2" xfId="47502"/>
    <cellStyle name="Note 2 3 2 2 2 2 3" xfId="36898"/>
    <cellStyle name="Note 2 3 2 2 2 3" xfId="21203"/>
    <cellStyle name="Note 2 3 2 2 2 3 2" xfId="42390"/>
    <cellStyle name="Note 2 3 2 2 2 4" xfId="31806"/>
    <cellStyle name="Note 2 3 2 2 2_Table 2A-1_EFT (Annual)" xfId="15584"/>
    <cellStyle name="Note 2 3 2 2 3" xfId="11686"/>
    <cellStyle name="Note 2 3 2 2 3 2" xfId="23770"/>
    <cellStyle name="Note 2 3 2 2 3 2 2" xfId="44956"/>
    <cellStyle name="Note 2 3 2 2 3 3" xfId="34352"/>
    <cellStyle name="Note 2 3 2 2 4" xfId="18657"/>
    <cellStyle name="Note 2 3 2 2 4 2" xfId="39844"/>
    <cellStyle name="Note 2 3 2 2 5" xfId="29063"/>
    <cellStyle name="Note 2 3 2 2_Table 2A-1_EFT (Annual)" xfId="7280"/>
    <cellStyle name="Note 2 3 2 3" xfId="4880"/>
    <cellStyle name="Note 2 3 2 3 2" xfId="13140"/>
    <cellStyle name="Note 2 3 2 3 2 2" xfId="25146"/>
    <cellStyle name="Note 2 3 2 3 2 2 2" xfId="46332"/>
    <cellStyle name="Note 2 3 2 3 2 3" xfId="35728"/>
    <cellStyle name="Note 2 3 2 3 3" xfId="20033"/>
    <cellStyle name="Note 2 3 2 3 3 2" xfId="41220"/>
    <cellStyle name="Note 2 3 2 3 4" xfId="30537"/>
    <cellStyle name="Note 2 3 2 3_Table 2A-1_EFT (Annual)" xfId="15585"/>
    <cellStyle name="Note 2 3 2 4" xfId="10484"/>
    <cellStyle name="Note 2 3 2 4 2" xfId="22600"/>
    <cellStyle name="Note 2 3 2 4 2 2" xfId="43786"/>
    <cellStyle name="Note 2 3 2 4 3" xfId="33182"/>
    <cellStyle name="Note 2 3 2 5" xfId="17487"/>
    <cellStyle name="Note 2 3 2 5 2" xfId="38674"/>
    <cellStyle name="Note 2 3 2 6" xfId="27794"/>
    <cellStyle name="Note 2 3 2_Table 2A-1_EFT (Annual)" xfId="7279"/>
    <cellStyle name="Note 2 3 3" xfId="876"/>
    <cellStyle name="Note 2 3 3 2" xfId="4437"/>
    <cellStyle name="Note 2 3 3 2 2" xfId="12702"/>
    <cellStyle name="Note 2 3 3 2 2 2" xfId="24714"/>
    <cellStyle name="Note 2 3 3 2 2 2 2" xfId="45900"/>
    <cellStyle name="Note 2 3 3 2 2 3" xfId="35296"/>
    <cellStyle name="Note 2 3 3 2 3" xfId="19601"/>
    <cellStyle name="Note 2 3 3 2 3 2" xfId="40788"/>
    <cellStyle name="Note 2 3 3 2 4" xfId="30094"/>
    <cellStyle name="Note 2 3 3 2_Table 2A-1_EFT (Annual)" xfId="15586"/>
    <cellStyle name="Note 2 3 3 3" xfId="10049"/>
    <cellStyle name="Note 2 3 3 3 2" xfId="22168"/>
    <cellStyle name="Note 2 3 3 3 2 2" xfId="43354"/>
    <cellStyle name="Note 2 3 3 3 3" xfId="32750"/>
    <cellStyle name="Note 2 3 3 4" xfId="17055"/>
    <cellStyle name="Note 2 3 3 4 2" xfId="38242"/>
    <cellStyle name="Note 2 3 3 5" xfId="27351"/>
    <cellStyle name="Note 2 3 3_Table 2A-1_EFT (Annual)" xfId="7281"/>
    <cellStyle name="Note 2 3 4" xfId="2058"/>
    <cellStyle name="Note 2 3 4 2" xfId="5619"/>
    <cellStyle name="Note 2 3 4 2 2" xfId="13834"/>
    <cellStyle name="Note 2 3 4 2 2 2" xfId="25822"/>
    <cellStyle name="Note 2 3 4 2 2 2 2" xfId="47008"/>
    <cellStyle name="Note 2 3 4 2 2 3" xfId="36404"/>
    <cellStyle name="Note 2 3 4 2 3" xfId="20709"/>
    <cellStyle name="Note 2 3 4 2 3 2" xfId="41896"/>
    <cellStyle name="Note 2 3 4 2 4" xfId="31276"/>
    <cellStyle name="Note 2 3 4 2_Table 2A-1_EFT (Annual)" xfId="15587"/>
    <cellStyle name="Note 2 3 4 3" xfId="11178"/>
    <cellStyle name="Note 2 3 4 3 2" xfId="23276"/>
    <cellStyle name="Note 2 3 4 3 2 2" xfId="44462"/>
    <cellStyle name="Note 2 3 4 3 3" xfId="33858"/>
    <cellStyle name="Note 2 3 4 4" xfId="18163"/>
    <cellStyle name="Note 2 3 4 4 2" xfId="39350"/>
    <cellStyle name="Note 2 3 4 5" xfId="28533"/>
    <cellStyle name="Note 2 3 4_Table 2A-1_EFT (Annual)" xfId="7282"/>
    <cellStyle name="Note 2 3 5" xfId="3901"/>
    <cellStyle name="Note 2 3 5 2" xfId="12233"/>
    <cellStyle name="Note 2 3 5 2 2" xfId="24258"/>
    <cellStyle name="Note 2 3 5 2 2 2" xfId="45444"/>
    <cellStyle name="Note 2 3 5 2 3" xfId="34840"/>
    <cellStyle name="Note 2 3 5 3" xfId="19145"/>
    <cellStyle name="Note 2 3 5 3 2" xfId="40332"/>
    <cellStyle name="Note 2 3 5 4" xfId="29589"/>
    <cellStyle name="Note 2 3 5_Table 2A-1_EFT (Annual)" xfId="15588"/>
    <cellStyle name="Note 2 3 6" xfId="9570"/>
    <cellStyle name="Note 2 3 6 2" xfId="21712"/>
    <cellStyle name="Note 2 3 6 2 2" xfId="42898"/>
    <cellStyle name="Note 2 3 6 3" xfId="32294"/>
    <cellStyle name="Note 2 3 7" xfId="16599"/>
    <cellStyle name="Note 2 3 7 2" xfId="37786"/>
    <cellStyle name="Note 2 3 8" xfId="26846"/>
    <cellStyle name="Note 2 3_Table 2A-1_EFT (Annual)" xfId="3257"/>
    <cellStyle name="Note 2 4" xfId="1153"/>
    <cellStyle name="Note 2 4 2" xfId="2423"/>
    <cellStyle name="Note 2 4 2 2" xfId="5984"/>
    <cellStyle name="Note 2 4 2 2 2" xfId="14178"/>
    <cellStyle name="Note 2 4 2 2 2 2" xfId="26150"/>
    <cellStyle name="Note 2 4 2 2 2 2 2" xfId="47336"/>
    <cellStyle name="Note 2 4 2 2 2 3" xfId="36732"/>
    <cellStyle name="Note 2 4 2 2 3" xfId="21037"/>
    <cellStyle name="Note 2 4 2 2 3 2" xfId="42224"/>
    <cellStyle name="Note 2 4 2 2 4" xfId="31640"/>
    <cellStyle name="Note 2 4 2 2_Table 2A-1_EFT (Annual)" xfId="15589"/>
    <cellStyle name="Note 2 4 2 3" xfId="11520"/>
    <cellStyle name="Note 2 4 2 3 2" xfId="23604"/>
    <cellStyle name="Note 2 4 2 3 2 2" xfId="44790"/>
    <cellStyle name="Note 2 4 2 3 3" xfId="34186"/>
    <cellStyle name="Note 2 4 2 4" xfId="18491"/>
    <cellStyle name="Note 2 4 2 4 2" xfId="39678"/>
    <cellStyle name="Note 2 4 2 5" xfId="28897"/>
    <cellStyle name="Note 2 4 2_Table 2A-1_EFT (Annual)" xfId="7284"/>
    <cellStyle name="Note 2 4 3" xfId="4714"/>
    <cellStyle name="Note 2 4 3 2" xfId="12974"/>
    <cellStyle name="Note 2 4 3 2 2" xfId="24980"/>
    <cellStyle name="Note 2 4 3 2 2 2" xfId="46166"/>
    <cellStyle name="Note 2 4 3 2 3" xfId="35562"/>
    <cellStyle name="Note 2 4 3 3" xfId="19867"/>
    <cellStyle name="Note 2 4 3 3 2" xfId="41054"/>
    <cellStyle name="Note 2 4 3 4" xfId="30371"/>
    <cellStyle name="Note 2 4 3_Table 2A-1_EFT (Annual)" xfId="15590"/>
    <cellStyle name="Note 2 4 4" xfId="10318"/>
    <cellStyle name="Note 2 4 4 2" xfId="22434"/>
    <cellStyle name="Note 2 4 4 2 2" xfId="43620"/>
    <cellStyle name="Note 2 4 4 3" xfId="33016"/>
    <cellStyle name="Note 2 4 5" xfId="17321"/>
    <cellStyle name="Note 2 4 5 2" xfId="38508"/>
    <cellStyle name="Note 2 4 6" xfId="27628"/>
    <cellStyle name="Note 2 4_Table 2A-1_EFT (Annual)" xfId="7283"/>
    <cellStyle name="Note 2 5" xfId="717"/>
    <cellStyle name="Note 2 5 2" xfId="4278"/>
    <cellStyle name="Note 2 5 2 2" xfId="12562"/>
    <cellStyle name="Note 2 5 2 2 2" xfId="24580"/>
    <cellStyle name="Note 2 5 2 2 2 2" xfId="45766"/>
    <cellStyle name="Note 2 5 2 2 3" xfId="35162"/>
    <cellStyle name="Note 2 5 2 3" xfId="19467"/>
    <cellStyle name="Note 2 5 2 3 2" xfId="40654"/>
    <cellStyle name="Note 2 5 2 4" xfId="29935"/>
    <cellStyle name="Note 2 5 2_Table 2A-1_EFT (Annual)" xfId="15591"/>
    <cellStyle name="Note 2 5 3" xfId="9909"/>
    <cellStyle name="Note 2 5 3 2" xfId="22034"/>
    <cellStyle name="Note 2 5 3 2 2" xfId="43220"/>
    <cellStyle name="Note 2 5 3 3" xfId="32616"/>
    <cellStyle name="Note 2 5 4" xfId="16921"/>
    <cellStyle name="Note 2 5 4 2" xfId="38108"/>
    <cellStyle name="Note 2 5 5" xfId="27192"/>
    <cellStyle name="Note 2 5_Table 2A-1_EFT (Annual)" xfId="7285"/>
    <cellStyle name="Note 2 6" xfId="1806"/>
    <cellStyle name="Note 2 6 2" xfId="5367"/>
    <cellStyle name="Note 2 6 2 2" xfId="13582"/>
    <cellStyle name="Note 2 6 2 2 2" xfId="25570"/>
    <cellStyle name="Note 2 6 2 2 2 2" xfId="46756"/>
    <cellStyle name="Note 2 6 2 2 3" xfId="36152"/>
    <cellStyle name="Note 2 6 2 3" xfId="20457"/>
    <cellStyle name="Note 2 6 2 3 2" xfId="41644"/>
    <cellStyle name="Note 2 6 2 4" xfId="31024"/>
    <cellStyle name="Note 2 6 2_Table 2A-1_EFT (Annual)" xfId="15592"/>
    <cellStyle name="Note 2 6 3" xfId="10926"/>
    <cellStyle name="Note 2 6 3 2" xfId="23024"/>
    <cellStyle name="Note 2 6 3 2 2" xfId="44210"/>
    <cellStyle name="Note 2 6 3 3" xfId="33606"/>
    <cellStyle name="Note 2 6 4" xfId="17911"/>
    <cellStyle name="Note 2 6 4 2" xfId="39098"/>
    <cellStyle name="Note 2 6 5" xfId="28281"/>
    <cellStyle name="Note 2 6_Table 2A-1_EFT (Annual)" xfId="7286"/>
    <cellStyle name="Note 2 7" xfId="3689"/>
    <cellStyle name="Note 2 7 2" xfId="12061"/>
    <cellStyle name="Note 2 7 2 2" xfId="24092"/>
    <cellStyle name="Note 2 7 2 2 2" xfId="45278"/>
    <cellStyle name="Note 2 7 2 3" xfId="34674"/>
    <cellStyle name="Note 2 7 3" xfId="18979"/>
    <cellStyle name="Note 2 7 3 2" xfId="40166"/>
    <cellStyle name="Note 2 7 4" xfId="29398"/>
    <cellStyle name="Note 2 7_Table 2A-1_EFT (Annual)" xfId="15593"/>
    <cellStyle name="Note 2 8" xfId="9379"/>
    <cellStyle name="Note 2 8 2" xfId="21546"/>
    <cellStyle name="Note 2 8 2 2" xfId="42732"/>
    <cellStyle name="Note 2 8 3" xfId="32128"/>
    <cellStyle name="Note 2 9" xfId="16433"/>
    <cellStyle name="Note 2 9 2" xfId="37620"/>
    <cellStyle name="Note 2_Table 2A-1_EFT (Annual)" xfId="3255"/>
    <cellStyle name="Note 20" xfId="179"/>
    <cellStyle name="Note 20 10" xfId="26734"/>
    <cellStyle name="Note 20 2" xfId="572"/>
    <cellStyle name="Note 20 2 2" xfId="1549"/>
    <cellStyle name="Note 20 2 2 2" xfId="2819"/>
    <cellStyle name="Note 20 2 2 2 2" xfId="6380"/>
    <cellStyle name="Note 20 2 2 2 2 2" xfId="14574"/>
    <cellStyle name="Note 20 2 2 2 2 2 2" xfId="26546"/>
    <cellStyle name="Note 20 2 2 2 2 2 2 2" xfId="47732"/>
    <cellStyle name="Note 20 2 2 2 2 2 3" xfId="37128"/>
    <cellStyle name="Note 20 2 2 2 2 3" xfId="21433"/>
    <cellStyle name="Note 20 2 2 2 2 3 2" xfId="42620"/>
    <cellStyle name="Note 20 2 2 2 2 4" xfId="32036"/>
    <cellStyle name="Note 20 2 2 2 2_Table 2A-1_EFT (Annual)" xfId="15594"/>
    <cellStyle name="Note 20 2 2 2 3" xfId="11916"/>
    <cellStyle name="Note 20 2 2 2 3 2" xfId="24000"/>
    <cellStyle name="Note 20 2 2 2 3 2 2" xfId="45186"/>
    <cellStyle name="Note 20 2 2 2 3 3" xfId="34582"/>
    <cellStyle name="Note 20 2 2 2 4" xfId="18887"/>
    <cellStyle name="Note 20 2 2 2 4 2" xfId="40074"/>
    <cellStyle name="Note 20 2 2 2 5" xfId="29293"/>
    <cellStyle name="Note 20 2 2 2_Table 2A-1_EFT (Annual)" xfId="7288"/>
    <cellStyle name="Note 20 2 2 3" xfId="5110"/>
    <cellStyle name="Note 20 2 2 3 2" xfId="13370"/>
    <cellStyle name="Note 20 2 2 3 2 2" xfId="25376"/>
    <cellStyle name="Note 20 2 2 3 2 2 2" xfId="46562"/>
    <cellStyle name="Note 20 2 2 3 2 3" xfId="35958"/>
    <cellStyle name="Note 20 2 2 3 3" xfId="20263"/>
    <cellStyle name="Note 20 2 2 3 3 2" xfId="41450"/>
    <cellStyle name="Note 20 2 2 3 4" xfId="30767"/>
    <cellStyle name="Note 20 2 2 3_Table 2A-1_EFT (Annual)" xfId="15595"/>
    <cellStyle name="Note 20 2 2 4" xfId="10714"/>
    <cellStyle name="Note 20 2 2 4 2" xfId="22830"/>
    <cellStyle name="Note 20 2 2 4 2 2" xfId="44016"/>
    <cellStyle name="Note 20 2 2 4 3" xfId="33412"/>
    <cellStyle name="Note 20 2 2 5" xfId="17717"/>
    <cellStyle name="Note 20 2 2 5 2" xfId="38904"/>
    <cellStyle name="Note 20 2 2 6" xfId="28024"/>
    <cellStyle name="Note 20 2 2_Table 2A-1_EFT (Annual)" xfId="7287"/>
    <cellStyle name="Note 20 2 3" xfId="1074"/>
    <cellStyle name="Note 20 2 3 2" xfId="4635"/>
    <cellStyle name="Note 20 2 3 2 2" xfId="12895"/>
    <cellStyle name="Note 20 2 3 2 2 2" xfId="24901"/>
    <cellStyle name="Note 20 2 3 2 2 2 2" xfId="46087"/>
    <cellStyle name="Note 20 2 3 2 2 3" xfId="35483"/>
    <cellStyle name="Note 20 2 3 2 3" xfId="19788"/>
    <cellStyle name="Note 20 2 3 2 3 2" xfId="40975"/>
    <cellStyle name="Note 20 2 3 2 4" xfId="30292"/>
    <cellStyle name="Note 20 2 3 2_Table 2A-1_EFT (Annual)" xfId="15596"/>
    <cellStyle name="Note 20 2 3 3" xfId="10239"/>
    <cellStyle name="Note 20 2 3 3 2" xfId="22355"/>
    <cellStyle name="Note 20 2 3 3 2 2" xfId="43541"/>
    <cellStyle name="Note 20 2 3 3 3" xfId="32937"/>
    <cellStyle name="Note 20 2 3 4" xfId="17242"/>
    <cellStyle name="Note 20 2 3 4 2" xfId="38429"/>
    <cellStyle name="Note 20 2 3 5" xfId="27549"/>
    <cellStyle name="Note 20 2 3_Table 2A-1_EFT (Annual)" xfId="7289"/>
    <cellStyle name="Note 20 2 4" xfId="2288"/>
    <cellStyle name="Note 20 2 4 2" xfId="5849"/>
    <cellStyle name="Note 20 2 4 2 2" xfId="14064"/>
    <cellStyle name="Note 20 2 4 2 2 2" xfId="26052"/>
    <cellStyle name="Note 20 2 4 2 2 2 2" xfId="47238"/>
    <cellStyle name="Note 20 2 4 2 2 3" xfId="36634"/>
    <cellStyle name="Note 20 2 4 2 3" xfId="20939"/>
    <cellStyle name="Note 20 2 4 2 3 2" xfId="42126"/>
    <cellStyle name="Note 20 2 4 2 4" xfId="31506"/>
    <cellStyle name="Note 20 2 4 2_Table 2A-1_EFT (Annual)" xfId="15597"/>
    <cellStyle name="Note 20 2 4 3" xfId="11408"/>
    <cellStyle name="Note 20 2 4 3 2" xfId="23506"/>
    <cellStyle name="Note 20 2 4 3 2 2" xfId="44692"/>
    <cellStyle name="Note 20 2 4 3 3" xfId="34088"/>
    <cellStyle name="Note 20 2 4 4" xfId="18393"/>
    <cellStyle name="Note 20 2 4 4 2" xfId="39580"/>
    <cellStyle name="Note 20 2 4 5" xfId="28763"/>
    <cellStyle name="Note 20 2 4_Table 2A-1_EFT (Annual)" xfId="7290"/>
    <cellStyle name="Note 20 2 5" xfId="4142"/>
    <cellStyle name="Note 20 2 5 2" xfId="12466"/>
    <cellStyle name="Note 20 2 5 2 2" xfId="24488"/>
    <cellStyle name="Note 20 2 5 2 2 2" xfId="45674"/>
    <cellStyle name="Note 20 2 5 2 3" xfId="35070"/>
    <cellStyle name="Note 20 2 5 3" xfId="19375"/>
    <cellStyle name="Note 20 2 5 3 2" xfId="40562"/>
    <cellStyle name="Note 20 2 5 4" xfId="29830"/>
    <cellStyle name="Note 20 2 5_Table 2A-1_EFT (Annual)" xfId="15598"/>
    <cellStyle name="Note 20 2 6" xfId="9805"/>
    <cellStyle name="Note 20 2 6 2" xfId="21942"/>
    <cellStyle name="Note 20 2 6 2 2" xfId="43128"/>
    <cellStyle name="Note 20 2 6 3" xfId="32524"/>
    <cellStyle name="Note 20 2 7" xfId="16829"/>
    <cellStyle name="Note 20 2 7 2" xfId="38016"/>
    <cellStyle name="Note 20 2 8" xfId="27087"/>
    <cellStyle name="Note 20 2_Table 2A-1_EFT (Annual)" xfId="3259"/>
    <cellStyle name="Note 20 3" xfId="410"/>
    <cellStyle name="Note 20 3 2" xfId="1393"/>
    <cellStyle name="Note 20 3 2 2" xfId="2663"/>
    <cellStyle name="Note 20 3 2 2 2" xfId="6224"/>
    <cellStyle name="Note 20 3 2 2 2 2" xfId="14418"/>
    <cellStyle name="Note 20 3 2 2 2 2 2" xfId="26390"/>
    <cellStyle name="Note 20 3 2 2 2 2 2 2" xfId="47576"/>
    <cellStyle name="Note 20 3 2 2 2 2 3" xfId="36972"/>
    <cellStyle name="Note 20 3 2 2 2 3" xfId="21277"/>
    <cellStyle name="Note 20 3 2 2 2 3 2" xfId="42464"/>
    <cellStyle name="Note 20 3 2 2 2 4" xfId="31880"/>
    <cellStyle name="Note 20 3 2 2 2_Table 2A-1_EFT (Annual)" xfId="15599"/>
    <cellStyle name="Note 20 3 2 2 3" xfId="11760"/>
    <cellStyle name="Note 20 3 2 2 3 2" xfId="23844"/>
    <cellStyle name="Note 20 3 2 2 3 2 2" xfId="45030"/>
    <cellStyle name="Note 20 3 2 2 3 3" xfId="34426"/>
    <cellStyle name="Note 20 3 2 2 4" xfId="18731"/>
    <cellStyle name="Note 20 3 2 2 4 2" xfId="39918"/>
    <cellStyle name="Note 20 3 2 2 5" xfId="29137"/>
    <cellStyle name="Note 20 3 2 2_Table 2A-1_EFT (Annual)" xfId="7292"/>
    <cellStyle name="Note 20 3 2 3" xfId="4954"/>
    <cellStyle name="Note 20 3 2 3 2" xfId="13214"/>
    <cellStyle name="Note 20 3 2 3 2 2" xfId="25220"/>
    <cellStyle name="Note 20 3 2 3 2 2 2" xfId="46406"/>
    <cellStyle name="Note 20 3 2 3 2 3" xfId="35802"/>
    <cellStyle name="Note 20 3 2 3 3" xfId="20107"/>
    <cellStyle name="Note 20 3 2 3 3 2" xfId="41294"/>
    <cellStyle name="Note 20 3 2 3 4" xfId="30611"/>
    <cellStyle name="Note 20 3 2 3_Table 2A-1_EFT (Annual)" xfId="15600"/>
    <cellStyle name="Note 20 3 2 4" xfId="10558"/>
    <cellStyle name="Note 20 3 2 4 2" xfId="22674"/>
    <cellStyle name="Note 20 3 2 4 2 2" xfId="43860"/>
    <cellStyle name="Note 20 3 2 4 3" xfId="33256"/>
    <cellStyle name="Note 20 3 2 5" xfId="17561"/>
    <cellStyle name="Note 20 3 2 5 2" xfId="38748"/>
    <cellStyle name="Note 20 3 2 6" xfId="27868"/>
    <cellStyle name="Note 20 3 2_Table 2A-1_EFT (Annual)" xfId="7291"/>
    <cellStyle name="Note 20 3 3" xfId="942"/>
    <cellStyle name="Note 20 3 3 2" xfId="4503"/>
    <cellStyle name="Note 20 3 3 2 2" xfId="12765"/>
    <cellStyle name="Note 20 3 3 2 2 2" xfId="24775"/>
    <cellStyle name="Note 20 3 3 2 2 2 2" xfId="45961"/>
    <cellStyle name="Note 20 3 3 2 2 3" xfId="35357"/>
    <cellStyle name="Note 20 3 3 2 3" xfId="19662"/>
    <cellStyle name="Note 20 3 3 2 3 2" xfId="40849"/>
    <cellStyle name="Note 20 3 3 2 4" xfId="30160"/>
    <cellStyle name="Note 20 3 3 2_Table 2A-1_EFT (Annual)" xfId="15601"/>
    <cellStyle name="Note 20 3 3 3" xfId="10112"/>
    <cellStyle name="Note 20 3 3 3 2" xfId="22229"/>
    <cellStyle name="Note 20 3 3 3 2 2" xfId="43415"/>
    <cellStyle name="Note 20 3 3 3 3" xfId="32811"/>
    <cellStyle name="Note 20 3 3 4" xfId="17116"/>
    <cellStyle name="Note 20 3 3 4 2" xfId="38303"/>
    <cellStyle name="Note 20 3 3 5" xfId="27417"/>
    <cellStyle name="Note 20 3 3_Table 2A-1_EFT (Annual)" xfId="7293"/>
    <cellStyle name="Note 20 3 4" xfId="2132"/>
    <cellStyle name="Note 20 3 4 2" xfId="5693"/>
    <cellStyle name="Note 20 3 4 2 2" xfId="13908"/>
    <cellStyle name="Note 20 3 4 2 2 2" xfId="25896"/>
    <cellStyle name="Note 20 3 4 2 2 2 2" xfId="47082"/>
    <cellStyle name="Note 20 3 4 2 2 3" xfId="36478"/>
    <cellStyle name="Note 20 3 4 2 3" xfId="20783"/>
    <cellStyle name="Note 20 3 4 2 3 2" xfId="41970"/>
    <cellStyle name="Note 20 3 4 2 4" xfId="31350"/>
    <cellStyle name="Note 20 3 4 2_Table 2A-1_EFT (Annual)" xfId="15602"/>
    <cellStyle name="Note 20 3 4 3" xfId="11252"/>
    <cellStyle name="Note 20 3 4 3 2" xfId="23350"/>
    <cellStyle name="Note 20 3 4 3 2 2" xfId="44536"/>
    <cellStyle name="Note 20 3 4 3 3" xfId="33932"/>
    <cellStyle name="Note 20 3 4 4" xfId="18237"/>
    <cellStyle name="Note 20 3 4 4 2" xfId="39424"/>
    <cellStyle name="Note 20 3 4 5" xfId="28607"/>
    <cellStyle name="Note 20 3 4_Table 2A-1_EFT (Annual)" xfId="7294"/>
    <cellStyle name="Note 20 3 5" xfId="3980"/>
    <cellStyle name="Note 20 3 5 2" xfId="12308"/>
    <cellStyle name="Note 20 3 5 2 2" xfId="24332"/>
    <cellStyle name="Note 20 3 5 2 2 2" xfId="45518"/>
    <cellStyle name="Note 20 3 5 2 3" xfId="34914"/>
    <cellStyle name="Note 20 3 5 3" xfId="19219"/>
    <cellStyle name="Note 20 3 5 3 2" xfId="40406"/>
    <cellStyle name="Note 20 3 5 4" xfId="29668"/>
    <cellStyle name="Note 20 3 5_Table 2A-1_EFT (Annual)" xfId="15603"/>
    <cellStyle name="Note 20 3 6" xfId="9645"/>
    <cellStyle name="Note 20 3 6 2" xfId="21786"/>
    <cellStyle name="Note 20 3 6 2 2" xfId="42972"/>
    <cellStyle name="Note 20 3 6 3" xfId="32368"/>
    <cellStyle name="Note 20 3 7" xfId="16673"/>
    <cellStyle name="Note 20 3 7 2" xfId="37860"/>
    <cellStyle name="Note 20 3 8" xfId="26925"/>
    <cellStyle name="Note 20 3_Table 2A-1_EFT (Annual)" xfId="3260"/>
    <cellStyle name="Note 20 4" xfId="1227"/>
    <cellStyle name="Note 20 4 2" xfId="2497"/>
    <cellStyle name="Note 20 4 2 2" xfId="6058"/>
    <cellStyle name="Note 20 4 2 2 2" xfId="14252"/>
    <cellStyle name="Note 20 4 2 2 2 2" xfId="26224"/>
    <cellStyle name="Note 20 4 2 2 2 2 2" xfId="47410"/>
    <cellStyle name="Note 20 4 2 2 2 3" xfId="36806"/>
    <cellStyle name="Note 20 4 2 2 3" xfId="21111"/>
    <cellStyle name="Note 20 4 2 2 3 2" xfId="42298"/>
    <cellStyle name="Note 20 4 2 2 4" xfId="31714"/>
    <cellStyle name="Note 20 4 2 2_Table 2A-1_EFT (Annual)" xfId="15604"/>
    <cellStyle name="Note 20 4 2 3" xfId="11594"/>
    <cellStyle name="Note 20 4 2 3 2" xfId="23678"/>
    <cellStyle name="Note 20 4 2 3 2 2" xfId="44864"/>
    <cellStyle name="Note 20 4 2 3 3" xfId="34260"/>
    <cellStyle name="Note 20 4 2 4" xfId="18565"/>
    <cellStyle name="Note 20 4 2 4 2" xfId="39752"/>
    <cellStyle name="Note 20 4 2 5" xfId="28971"/>
    <cellStyle name="Note 20 4 2_Table 2A-1_EFT (Annual)" xfId="7296"/>
    <cellStyle name="Note 20 4 3" xfId="4788"/>
    <cellStyle name="Note 20 4 3 2" xfId="13048"/>
    <cellStyle name="Note 20 4 3 2 2" xfId="25054"/>
    <cellStyle name="Note 20 4 3 2 2 2" xfId="46240"/>
    <cellStyle name="Note 20 4 3 2 3" xfId="35636"/>
    <cellStyle name="Note 20 4 3 3" xfId="19941"/>
    <cellStyle name="Note 20 4 3 3 2" xfId="41128"/>
    <cellStyle name="Note 20 4 3 4" xfId="30445"/>
    <cellStyle name="Note 20 4 3_Table 2A-1_EFT (Annual)" xfId="15605"/>
    <cellStyle name="Note 20 4 4" xfId="10392"/>
    <cellStyle name="Note 20 4 4 2" xfId="22508"/>
    <cellStyle name="Note 20 4 4 2 2" xfId="43694"/>
    <cellStyle name="Note 20 4 4 3" xfId="33090"/>
    <cellStyle name="Note 20 4 5" xfId="17395"/>
    <cellStyle name="Note 20 4 5 2" xfId="38582"/>
    <cellStyle name="Note 20 4 6" xfId="27702"/>
    <cellStyle name="Note 20 4_Table 2A-1_EFT (Annual)" xfId="7295"/>
    <cellStyle name="Note 20 5" xfId="783"/>
    <cellStyle name="Note 20 5 2" xfId="4344"/>
    <cellStyle name="Note 20 5 2 2" xfId="12624"/>
    <cellStyle name="Note 20 5 2 2 2" xfId="24641"/>
    <cellStyle name="Note 20 5 2 2 2 2" xfId="45827"/>
    <cellStyle name="Note 20 5 2 2 3" xfId="35223"/>
    <cellStyle name="Note 20 5 2 3" xfId="19528"/>
    <cellStyle name="Note 20 5 2 3 2" xfId="40715"/>
    <cellStyle name="Note 20 5 2 4" xfId="30001"/>
    <cellStyle name="Note 20 5 2_Table 2A-1_EFT (Annual)" xfId="15606"/>
    <cellStyle name="Note 20 5 3" xfId="9972"/>
    <cellStyle name="Note 20 5 3 2" xfId="22095"/>
    <cellStyle name="Note 20 5 3 2 2" xfId="43281"/>
    <cellStyle name="Note 20 5 3 3" xfId="32677"/>
    <cellStyle name="Note 20 5 4" xfId="16982"/>
    <cellStyle name="Note 20 5 4 2" xfId="38169"/>
    <cellStyle name="Note 20 5 5" xfId="27258"/>
    <cellStyle name="Note 20 5_Table 2A-1_EFT (Annual)" xfId="7297"/>
    <cellStyle name="Note 20 6" xfId="1966"/>
    <cellStyle name="Note 20 6 2" xfId="5527"/>
    <cellStyle name="Note 20 6 2 2" xfId="13742"/>
    <cellStyle name="Note 20 6 2 2 2" xfId="25730"/>
    <cellStyle name="Note 20 6 2 2 2 2" xfId="46916"/>
    <cellStyle name="Note 20 6 2 2 3" xfId="36312"/>
    <cellStyle name="Note 20 6 2 3" xfId="20617"/>
    <cellStyle name="Note 20 6 2 3 2" xfId="41804"/>
    <cellStyle name="Note 20 6 2 4" xfId="31184"/>
    <cellStyle name="Note 20 6 2_Table 2A-1_EFT (Annual)" xfId="15607"/>
    <cellStyle name="Note 20 6 3" xfId="11086"/>
    <cellStyle name="Note 20 6 3 2" xfId="23184"/>
    <cellStyle name="Note 20 6 3 2 2" xfId="44370"/>
    <cellStyle name="Note 20 6 3 3" xfId="33766"/>
    <cellStyle name="Note 20 6 4" xfId="18071"/>
    <cellStyle name="Note 20 6 4 2" xfId="39258"/>
    <cellStyle name="Note 20 6 5" xfId="28441"/>
    <cellStyle name="Note 20 6_Table 2A-1_EFT (Annual)" xfId="7298"/>
    <cellStyle name="Note 20 7" xfId="3768"/>
    <cellStyle name="Note 20 7 2" xfId="12136"/>
    <cellStyle name="Note 20 7 2 2" xfId="24166"/>
    <cellStyle name="Note 20 7 2 2 2" xfId="45352"/>
    <cellStyle name="Note 20 7 2 3" xfId="34748"/>
    <cellStyle name="Note 20 7 3" xfId="19053"/>
    <cellStyle name="Note 20 7 3 2" xfId="40240"/>
    <cellStyle name="Note 20 7 4" xfId="29477"/>
    <cellStyle name="Note 20 7_Table 2A-1_EFT (Annual)" xfId="15608"/>
    <cellStyle name="Note 20 8" xfId="9455"/>
    <cellStyle name="Note 20 8 2" xfId="21620"/>
    <cellStyle name="Note 20 8 2 2" xfId="42806"/>
    <cellStyle name="Note 20 8 3" xfId="32202"/>
    <cellStyle name="Note 20 9" xfId="16507"/>
    <cellStyle name="Note 20 9 2" xfId="37694"/>
    <cellStyle name="Note 20_Table 2A-1_EFT (Annual)" xfId="3258"/>
    <cellStyle name="Note 21" xfId="202"/>
    <cellStyle name="Note 21 10" xfId="26757"/>
    <cellStyle name="Note 21 2" xfId="595"/>
    <cellStyle name="Note 21 2 2" xfId="1572"/>
    <cellStyle name="Note 21 2 2 2" xfId="2842"/>
    <cellStyle name="Note 21 2 2 2 2" xfId="6403"/>
    <cellStyle name="Note 21 2 2 2 2 2" xfId="14597"/>
    <cellStyle name="Note 21 2 2 2 2 2 2" xfId="26569"/>
    <cellStyle name="Note 21 2 2 2 2 2 2 2" xfId="47755"/>
    <cellStyle name="Note 21 2 2 2 2 2 3" xfId="37151"/>
    <cellStyle name="Note 21 2 2 2 2 3" xfId="21456"/>
    <cellStyle name="Note 21 2 2 2 2 3 2" xfId="42643"/>
    <cellStyle name="Note 21 2 2 2 2 4" xfId="32059"/>
    <cellStyle name="Note 21 2 2 2 2_Table 2A-1_EFT (Annual)" xfId="15609"/>
    <cellStyle name="Note 21 2 2 2 3" xfId="11939"/>
    <cellStyle name="Note 21 2 2 2 3 2" xfId="24023"/>
    <cellStyle name="Note 21 2 2 2 3 2 2" xfId="45209"/>
    <cellStyle name="Note 21 2 2 2 3 3" xfId="34605"/>
    <cellStyle name="Note 21 2 2 2 4" xfId="18910"/>
    <cellStyle name="Note 21 2 2 2 4 2" xfId="40097"/>
    <cellStyle name="Note 21 2 2 2 5" xfId="29316"/>
    <cellStyle name="Note 21 2 2 2_Table 2A-1_EFT (Annual)" xfId="7300"/>
    <cellStyle name="Note 21 2 2 3" xfId="5133"/>
    <cellStyle name="Note 21 2 2 3 2" xfId="13393"/>
    <cellStyle name="Note 21 2 2 3 2 2" xfId="25399"/>
    <cellStyle name="Note 21 2 2 3 2 2 2" xfId="46585"/>
    <cellStyle name="Note 21 2 2 3 2 3" xfId="35981"/>
    <cellStyle name="Note 21 2 2 3 3" xfId="20286"/>
    <cellStyle name="Note 21 2 2 3 3 2" xfId="41473"/>
    <cellStyle name="Note 21 2 2 3 4" xfId="30790"/>
    <cellStyle name="Note 21 2 2 3_Table 2A-1_EFT (Annual)" xfId="15610"/>
    <cellStyle name="Note 21 2 2 4" xfId="10737"/>
    <cellStyle name="Note 21 2 2 4 2" xfId="22853"/>
    <cellStyle name="Note 21 2 2 4 2 2" xfId="44039"/>
    <cellStyle name="Note 21 2 2 4 3" xfId="33435"/>
    <cellStyle name="Note 21 2 2 5" xfId="17740"/>
    <cellStyle name="Note 21 2 2 5 2" xfId="38927"/>
    <cellStyle name="Note 21 2 2 6" xfId="28047"/>
    <cellStyle name="Note 21 2 2_Table 2A-1_EFT (Annual)" xfId="7299"/>
    <cellStyle name="Note 21 2 3" xfId="1092"/>
    <cellStyle name="Note 21 2 3 2" xfId="4653"/>
    <cellStyle name="Note 21 2 3 2 2" xfId="12913"/>
    <cellStyle name="Note 21 2 3 2 2 2" xfId="24919"/>
    <cellStyle name="Note 21 2 3 2 2 2 2" xfId="46105"/>
    <cellStyle name="Note 21 2 3 2 2 3" xfId="35501"/>
    <cellStyle name="Note 21 2 3 2 3" xfId="19806"/>
    <cellStyle name="Note 21 2 3 2 3 2" xfId="40993"/>
    <cellStyle name="Note 21 2 3 2 4" xfId="30310"/>
    <cellStyle name="Note 21 2 3 2_Table 2A-1_EFT (Annual)" xfId="15611"/>
    <cellStyle name="Note 21 2 3 3" xfId="10257"/>
    <cellStyle name="Note 21 2 3 3 2" xfId="22373"/>
    <cellStyle name="Note 21 2 3 3 2 2" xfId="43559"/>
    <cellStyle name="Note 21 2 3 3 3" xfId="32955"/>
    <cellStyle name="Note 21 2 3 4" xfId="17260"/>
    <cellStyle name="Note 21 2 3 4 2" xfId="38447"/>
    <cellStyle name="Note 21 2 3 5" xfId="27567"/>
    <cellStyle name="Note 21 2 3_Table 2A-1_EFT (Annual)" xfId="7301"/>
    <cellStyle name="Note 21 2 4" xfId="2311"/>
    <cellStyle name="Note 21 2 4 2" xfId="5872"/>
    <cellStyle name="Note 21 2 4 2 2" xfId="14087"/>
    <cellStyle name="Note 21 2 4 2 2 2" xfId="26075"/>
    <cellStyle name="Note 21 2 4 2 2 2 2" xfId="47261"/>
    <cellStyle name="Note 21 2 4 2 2 3" xfId="36657"/>
    <cellStyle name="Note 21 2 4 2 3" xfId="20962"/>
    <cellStyle name="Note 21 2 4 2 3 2" xfId="42149"/>
    <cellStyle name="Note 21 2 4 2 4" xfId="31529"/>
    <cellStyle name="Note 21 2 4 2_Table 2A-1_EFT (Annual)" xfId="15612"/>
    <cellStyle name="Note 21 2 4 3" xfId="11431"/>
    <cellStyle name="Note 21 2 4 3 2" xfId="23529"/>
    <cellStyle name="Note 21 2 4 3 2 2" xfId="44715"/>
    <cellStyle name="Note 21 2 4 3 3" xfId="34111"/>
    <cellStyle name="Note 21 2 4 4" xfId="18416"/>
    <cellStyle name="Note 21 2 4 4 2" xfId="39603"/>
    <cellStyle name="Note 21 2 4 5" xfId="28786"/>
    <cellStyle name="Note 21 2 4_Table 2A-1_EFT (Annual)" xfId="7302"/>
    <cellStyle name="Note 21 2 5" xfId="4165"/>
    <cellStyle name="Note 21 2 5 2" xfId="12489"/>
    <cellStyle name="Note 21 2 5 2 2" xfId="24511"/>
    <cellStyle name="Note 21 2 5 2 2 2" xfId="45697"/>
    <cellStyle name="Note 21 2 5 2 3" xfId="35093"/>
    <cellStyle name="Note 21 2 5 3" xfId="19398"/>
    <cellStyle name="Note 21 2 5 3 2" xfId="40585"/>
    <cellStyle name="Note 21 2 5 4" xfId="29853"/>
    <cellStyle name="Note 21 2 5_Table 2A-1_EFT (Annual)" xfId="15613"/>
    <cellStyle name="Note 21 2 6" xfId="9828"/>
    <cellStyle name="Note 21 2 6 2" xfId="21965"/>
    <cellStyle name="Note 21 2 6 2 2" xfId="43151"/>
    <cellStyle name="Note 21 2 6 3" xfId="32547"/>
    <cellStyle name="Note 21 2 7" xfId="16852"/>
    <cellStyle name="Note 21 2 7 2" xfId="38039"/>
    <cellStyle name="Note 21 2 8" xfId="27110"/>
    <cellStyle name="Note 21 2_Table 2A-1_EFT (Annual)" xfId="3262"/>
    <cellStyle name="Note 21 3" xfId="431"/>
    <cellStyle name="Note 21 3 2" xfId="1414"/>
    <cellStyle name="Note 21 3 2 2" xfId="2684"/>
    <cellStyle name="Note 21 3 2 2 2" xfId="6245"/>
    <cellStyle name="Note 21 3 2 2 2 2" xfId="14439"/>
    <cellStyle name="Note 21 3 2 2 2 2 2" xfId="26411"/>
    <cellStyle name="Note 21 3 2 2 2 2 2 2" xfId="47597"/>
    <cellStyle name="Note 21 3 2 2 2 2 3" xfId="36993"/>
    <cellStyle name="Note 21 3 2 2 2 3" xfId="21298"/>
    <cellStyle name="Note 21 3 2 2 2 3 2" xfId="42485"/>
    <cellStyle name="Note 21 3 2 2 2 4" xfId="31901"/>
    <cellStyle name="Note 21 3 2 2 2_Table 2A-1_EFT (Annual)" xfId="15614"/>
    <cellStyle name="Note 21 3 2 2 3" xfId="11781"/>
    <cellStyle name="Note 21 3 2 2 3 2" xfId="23865"/>
    <cellStyle name="Note 21 3 2 2 3 2 2" xfId="45051"/>
    <cellStyle name="Note 21 3 2 2 3 3" xfId="34447"/>
    <cellStyle name="Note 21 3 2 2 4" xfId="18752"/>
    <cellStyle name="Note 21 3 2 2 4 2" xfId="39939"/>
    <cellStyle name="Note 21 3 2 2 5" xfId="29158"/>
    <cellStyle name="Note 21 3 2 2_Table 2A-1_EFT (Annual)" xfId="7304"/>
    <cellStyle name="Note 21 3 2 3" xfId="4975"/>
    <cellStyle name="Note 21 3 2 3 2" xfId="13235"/>
    <cellStyle name="Note 21 3 2 3 2 2" xfId="25241"/>
    <cellStyle name="Note 21 3 2 3 2 2 2" xfId="46427"/>
    <cellStyle name="Note 21 3 2 3 2 3" xfId="35823"/>
    <cellStyle name="Note 21 3 2 3 3" xfId="20128"/>
    <cellStyle name="Note 21 3 2 3 3 2" xfId="41315"/>
    <cellStyle name="Note 21 3 2 3 4" xfId="30632"/>
    <cellStyle name="Note 21 3 2 3_Table 2A-1_EFT (Annual)" xfId="15615"/>
    <cellStyle name="Note 21 3 2 4" xfId="10579"/>
    <cellStyle name="Note 21 3 2 4 2" xfId="22695"/>
    <cellStyle name="Note 21 3 2 4 2 2" xfId="43881"/>
    <cellStyle name="Note 21 3 2 4 3" xfId="33277"/>
    <cellStyle name="Note 21 3 2 5" xfId="17582"/>
    <cellStyle name="Note 21 3 2 5 2" xfId="38769"/>
    <cellStyle name="Note 21 3 2 6" xfId="27889"/>
    <cellStyle name="Note 21 3 2_Table 2A-1_EFT (Annual)" xfId="7303"/>
    <cellStyle name="Note 21 3 3" xfId="958"/>
    <cellStyle name="Note 21 3 3 2" xfId="4519"/>
    <cellStyle name="Note 21 3 3 2 2" xfId="12781"/>
    <cellStyle name="Note 21 3 3 2 2 2" xfId="24791"/>
    <cellStyle name="Note 21 3 3 2 2 2 2" xfId="45977"/>
    <cellStyle name="Note 21 3 3 2 2 3" xfId="35373"/>
    <cellStyle name="Note 21 3 3 2 3" xfId="19678"/>
    <cellStyle name="Note 21 3 3 2 3 2" xfId="40865"/>
    <cellStyle name="Note 21 3 3 2 4" xfId="30176"/>
    <cellStyle name="Note 21 3 3 2_Table 2A-1_EFT (Annual)" xfId="15616"/>
    <cellStyle name="Note 21 3 3 3" xfId="10128"/>
    <cellStyle name="Note 21 3 3 3 2" xfId="22245"/>
    <cellStyle name="Note 21 3 3 3 2 2" xfId="43431"/>
    <cellStyle name="Note 21 3 3 3 3" xfId="32827"/>
    <cellStyle name="Note 21 3 3 4" xfId="17132"/>
    <cellStyle name="Note 21 3 3 4 2" xfId="38319"/>
    <cellStyle name="Note 21 3 3 5" xfId="27433"/>
    <cellStyle name="Note 21 3 3_Table 2A-1_EFT (Annual)" xfId="7305"/>
    <cellStyle name="Note 21 3 4" xfId="2153"/>
    <cellStyle name="Note 21 3 4 2" xfId="5714"/>
    <cellStyle name="Note 21 3 4 2 2" xfId="13929"/>
    <cellStyle name="Note 21 3 4 2 2 2" xfId="25917"/>
    <cellStyle name="Note 21 3 4 2 2 2 2" xfId="47103"/>
    <cellStyle name="Note 21 3 4 2 2 3" xfId="36499"/>
    <cellStyle name="Note 21 3 4 2 3" xfId="20804"/>
    <cellStyle name="Note 21 3 4 2 3 2" xfId="41991"/>
    <cellStyle name="Note 21 3 4 2 4" xfId="31371"/>
    <cellStyle name="Note 21 3 4 2_Table 2A-1_EFT (Annual)" xfId="15617"/>
    <cellStyle name="Note 21 3 4 3" xfId="11273"/>
    <cellStyle name="Note 21 3 4 3 2" xfId="23371"/>
    <cellStyle name="Note 21 3 4 3 2 2" xfId="44557"/>
    <cellStyle name="Note 21 3 4 3 3" xfId="33953"/>
    <cellStyle name="Note 21 3 4 4" xfId="18258"/>
    <cellStyle name="Note 21 3 4 4 2" xfId="39445"/>
    <cellStyle name="Note 21 3 4 5" xfId="28628"/>
    <cellStyle name="Note 21 3 4_Table 2A-1_EFT (Annual)" xfId="7306"/>
    <cellStyle name="Note 21 3 5" xfId="4001"/>
    <cellStyle name="Note 21 3 5 2" xfId="12329"/>
    <cellStyle name="Note 21 3 5 2 2" xfId="24353"/>
    <cellStyle name="Note 21 3 5 2 2 2" xfId="45539"/>
    <cellStyle name="Note 21 3 5 2 3" xfId="34935"/>
    <cellStyle name="Note 21 3 5 3" xfId="19240"/>
    <cellStyle name="Note 21 3 5 3 2" xfId="40427"/>
    <cellStyle name="Note 21 3 5 4" xfId="29689"/>
    <cellStyle name="Note 21 3 5_Table 2A-1_EFT (Annual)" xfId="15618"/>
    <cellStyle name="Note 21 3 6" xfId="9666"/>
    <cellStyle name="Note 21 3 6 2" xfId="21807"/>
    <cellStyle name="Note 21 3 6 2 2" xfId="42993"/>
    <cellStyle name="Note 21 3 6 3" xfId="32389"/>
    <cellStyle name="Note 21 3 7" xfId="16694"/>
    <cellStyle name="Note 21 3 7 2" xfId="37881"/>
    <cellStyle name="Note 21 3 8" xfId="26946"/>
    <cellStyle name="Note 21 3_Table 2A-1_EFT (Annual)" xfId="3263"/>
    <cellStyle name="Note 21 4" xfId="1250"/>
    <cellStyle name="Note 21 4 2" xfId="2520"/>
    <cellStyle name="Note 21 4 2 2" xfId="6081"/>
    <cellStyle name="Note 21 4 2 2 2" xfId="14275"/>
    <cellStyle name="Note 21 4 2 2 2 2" xfId="26247"/>
    <cellStyle name="Note 21 4 2 2 2 2 2" xfId="47433"/>
    <cellStyle name="Note 21 4 2 2 2 3" xfId="36829"/>
    <cellStyle name="Note 21 4 2 2 3" xfId="21134"/>
    <cellStyle name="Note 21 4 2 2 3 2" xfId="42321"/>
    <cellStyle name="Note 21 4 2 2 4" xfId="31737"/>
    <cellStyle name="Note 21 4 2 2_Table 2A-1_EFT (Annual)" xfId="15619"/>
    <cellStyle name="Note 21 4 2 3" xfId="11617"/>
    <cellStyle name="Note 21 4 2 3 2" xfId="23701"/>
    <cellStyle name="Note 21 4 2 3 2 2" xfId="44887"/>
    <cellStyle name="Note 21 4 2 3 3" xfId="34283"/>
    <cellStyle name="Note 21 4 2 4" xfId="18588"/>
    <cellStyle name="Note 21 4 2 4 2" xfId="39775"/>
    <cellStyle name="Note 21 4 2 5" xfId="28994"/>
    <cellStyle name="Note 21 4 2_Table 2A-1_EFT (Annual)" xfId="7308"/>
    <cellStyle name="Note 21 4 3" xfId="4811"/>
    <cellStyle name="Note 21 4 3 2" xfId="13071"/>
    <cellStyle name="Note 21 4 3 2 2" xfId="25077"/>
    <cellStyle name="Note 21 4 3 2 2 2" xfId="46263"/>
    <cellStyle name="Note 21 4 3 2 3" xfId="35659"/>
    <cellStyle name="Note 21 4 3 3" xfId="19964"/>
    <cellStyle name="Note 21 4 3 3 2" xfId="41151"/>
    <cellStyle name="Note 21 4 3 4" xfId="30468"/>
    <cellStyle name="Note 21 4 3_Table 2A-1_EFT (Annual)" xfId="15620"/>
    <cellStyle name="Note 21 4 4" xfId="10415"/>
    <cellStyle name="Note 21 4 4 2" xfId="22531"/>
    <cellStyle name="Note 21 4 4 2 2" xfId="43717"/>
    <cellStyle name="Note 21 4 4 3" xfId="33113"/>
    <cellStyle name="Note 21 4 5" xfId="17418"/>
    <cellStyle name="Note 21 4 5 2" xfId="38605"/>
    <cellStyle name="Note 21 4 6" xfId="27725"/>
    <cellStyle name="Note 21 4_Table 2A-1_EFT (Annual)" xfId="7307"/>
    <cellStyle name="Note 21 5" xfId="801"/>
    <cellStyle name="Note 21 5 2" xfId="4362"/>
    <cellStyle name="Note 21 5 2 2" xfId="12642"/>
    <cellStyle name="Note 21 5 2 2 2" xfId="24659"/>
    <cellStyle name="Note 21 5 2 2 2 2" xfId="45845"/>
    <cellStyle name="Note 21 5 2 2 3" xfId="35241"/>
    <cellStyle name="Note 21 5 2 3" xfId="19546"/>
    <cellStyle name="Note 21 5 2 3 2" xfId="40733"/>
    <cellStyle name="Note 21 5 2 4" xfId="30019"/>
    <cellStyle name="Note 21 5 2_Table 2A-1_EFT (Annual)" xfId="15621"/>
    <cellStyle name="Note 21 5 3" xfId="9990"/>
    <cellStyle name="Note 21 5 3 2" xfId="22113"/>
    <cellStyle name="Note 21 5 3 2 2" xfId="43299"/>
    <cellStyle name="Note 21 5 3 3" xfId="32695"/>
    <cellStyle name="Note 21 5 4" xfId="17000"/>
    <cellStyle name="Note 21 5 4 2" xfId="38187"/>
    <cellStyle name="Note 21 5 5" xfId="27276"/>
    <cellStyle name="Note 21 5_Table 2A-1_EFT (Annual)" xfId="7309"/>
    <cellStyle name="Note 21 6" xfId="1989"/>
    <cellStyle name="Note 21 6 2" xfId="5550"/>
    <cellStyle name="Note 21 6 2 2" xfId="13765"/>
    <cellStyle name="Note 21 6 2 2 2" xfId="25753"/>
    <cellStyle name="Note 21 6 2 2 2 2" xfId="46939"/>
    <cellStyle name="Note 21 6 2 2 3" xfId="36335"/>
    <cellStyle name="Note 21 6 2 3" xfId="20640"/>
    <cellStyle name="Note 21 6 2 3 2" xfId="41827"/>
    <cellStyle name="Note 21 6 2 4" xfId="31207"/>
    <cellStyle name="Note 21 6 2_Table 2A-1_EFT (Annual)" xfId="15622"/>
    <cellStyle name="Note 21 6 3" xfId="11109"/>
    <cellStyle name="Note 21 6 3 2" xfId="23207"/>
    <cellStyle name="Note 21 6 3 2 2" xfId="44393"/>
    <cellStyle name="Note 21 6 3 3" xfId="33789"/>
    <cellStyle name="Note 21 6 4" xfId="18094"/>
    <cellStyle name="Note 21 6 4 2" xfId="39281"/>
    <cellStyle name="Note 21 6 5" xfId="28464"/>
    <cellStyle name="Note 21 6_Table 2A-1_EFT (Annual)" xfId="7310"/>
    <cellStyle name="Note 21 7" xfId="3791"/>
    <cellStyle name="Note 21 7 2" xfId="12159"/>
    <cellStyle name="Note 21 7 2 2" xfId="24189"/>
    <cellStyle name="Note 21 7 2 2 2" xfId="45375"/>
    <cellStyle name="Note 21 7 2 3" xfId="34771"/>
    <cellStyle name="Note 21 7 3" xfId="19076"/>
    <cellStyle name="Note 21 7 3 2" xfId="40263"/>
    <cellStyle name="Note 21 7 4" xfId="29500"/>
    <cellStyle name="Note 21 7_Table 2A-1_EFT (Annual)" xfId="15623"/>
    <cellStyle name="Note 21 8" xfId="9478"/>
    <cellStyle name="Note 21 8 2" xfId="21643"/>
    <cellStyle name="Note 21 8 2 2" xfId="42829"/>
    <cellStyle name="Note 21 8 3" xfId="32225"/>
    <cellStyle name="Note 21 9" xfId="16530"/>
    <cellStyle name="Note 21 9 2" xfId="37717"/>
    <cellStyle name="Note 21_Table 2A-1_EFT (Annual)" xfId="3261"/>
    <cellStyle name="Note 22" xfId="187"/>
    <cellStyle name="Note 22 10" xfId="26742"/>
    <cellStyle name="Note 22 2" xfId="580"/>
    <cellStyle name="Note 22 2 2" xfId="1557"/>
    <cellStyle name="Note 22 2 2 2" xfId="2827"/>
    <cellStyle name="Note 22 2 2 2 2" xfId="6388"/>
    <cellStyle name="Note 22 2 2 2 2 2" xfId="14582"/>
    <cellStyle name="Note 22 2 2 2 2 2 2" xfId="26554"/>
    <cellStyle name="Note 22 2 2 2 2 2 2 2" xfId="47740"/>
    <cellStyle name="Note 22 2 2 2 2 2 3" xfId="37136"/>
    <cellStyle name="Note 22 2 2 2 2 3" xfId="21441"/>
    <cellStyle name="Note 22 2 2 2 2 3 2" xfId="42628"/>
    <cellStyle name="Note 22 2 2 2 2 4" xfId="32044"/>
    <cellStyle name="Note 22 2 2 2 2_Table 2A-1_EFT (Annual)" xfId="15624"/>
    <cellStyle name="Note 22 2 2 2 3" xfId="11924"/>
    <cellStyle name="Note 22 2 2 2 3 2" xfId="24008"/>
    <cellStyle name="Note 22 2 2 2 3 2 2" xfId="45194"/>
    <cellStyle name="Note 22 2 2 2 3 3" xfId="34590"/>
    <cellStyle name="Note 22 2 2 2 4" xfId="18895"/>
    <cellStyle name="Note 22 2 2 2 4 2" xfId="40082"/>
    <cellStyle name="Note 22 2 2 2 5" xfId="29301"/>
    <cellStyle name="Note 22 2 2 2_Table 2A-1_EFT (Annual)" xfId="7312"/>
    <cellStyle name="Note 22 2 2 3" xfId="5118"/>
    <cellStyle name="Note 22 2 2 3 2" xfId="13378"/>
    <cellStyle name="Note 22 2 2 3 2 2" xfId="25384"/>
    <cellStyle name="Note 22 2 2 3 2 2 2" xfId="46570"/>
    <cellStyle name="Note 22 2 2 3 2 3" xfId="35966"/>
    <cellStyle name="Note 22 2 2 3 3" xfId="20271"/>
    <cellStyle name="Note 22 2 2 3 3 2" xfId="41458"/>
    <cellStyle name="Note 22 2 2 3 4" xfId="30775"/>
    <cellStyle name="Note 22 2 2 3_Table 2A-1_EFT (Annual)" xfId="15625"/>
    <cellStyle name="Note 22 2 2 4" xfId="10722"/>
    <cellStyle name="Note 22 2 2 4 2" xfId="22838"/>
    <cellStyle name="Note 22 2 2 4 2 2" xfId="44024"/>
    <cellStyle name="Note 22 2 2 4 3" xfId="33420"/>
    <cellStyle name="Note 22 2 2 5" xfId="17725"/>
    <cellStyle name="Note 22 2 2 5 2" xfId="38912"/>
    <cellStyle name="Note 22 2 2 6" xfId="28032"/>
    <cellStyle name="Note 22 2 2_Table 2A-1_EFT (Annual)" xfId="7311"/>
    <cellStyle name="Note 22 2 3" xfId="1080"/>
    <cellStyle name="Note 22 2 3 2" xfId="4641"/>
    <cellStyle name="Note 22 2 3 2 2" xfId="12901"/>
    <cellStyle name="Note 22 2 3 2 2 2" xfId="24907"/>
    <cellStyle name="Note 22 2 3 2 2 2 2" xfId="46093"/>
    <cellStyle name="Note 22 2 3 2 2 3" xfId="35489"/>
    <cellStyle name="Note 22 2 3 2 3" xfId="19794"/>
    <cellStyle name="Note 22 2 3 2 3 2" xfId="40981"/>
    <cellStyle name="Note 22 2 3 2 4" xfId="30298"/>
    <cellStyle name="Note 22 2 3 2_Table 2A-1_EFT (Annual)" xfId="15626"/>
    <cellStyle name="Note 22 2 3 3" xfId="10245"/>
    <cellStyle name="Note 22 2 3 3 2" xfId="22361"/>
    <cellStyle name="Note 22 2 3 3 2 2" xfId="43547"/>
    <cellStyle name="Note 22 2 3 3 3" xfId="32943"/>
    <cellStyle name="Note 22 2 3 4" xfId="17248"/>
    <cellStyle name="Note 22 2 3 4 2" xfId="38435"/>
    <cellStyle name="Note 22 2 3 5" xfId="27555"/>
    <cellStyle name="Note 22 2 3_Table 2A-1_EFT (Annual)" xfId="7313"/>
    <cellStyle name="Note 22 2 4" xfId="2296"/>
    <cellStyle name="Note 22 2 4 2" xfId="5857"/>
    <cellStyle name="Note 22 2 4 2 2" xfId="14072"/>
    <cellStyle name="Note 22 2 4 2 2 2" xfId="26060"/>
    <cellStyle name="Note 22 2 4 2 2 2 2" xfId="47246"/>
    <cellStyle name="Note 22 2 4 2 2 3" xfId="36642"/>
    <cellStyle name="Note 22 2 4 2 3" xfId="20947"/>
    <cellStyle name="Note 22 2 4 2 3 2" xfId="42134"/>
    <cellStyle name="Note 22 2 4 2 4" xfId="31514"/>
    <cellStyle name="Note 22 2 4 2_Table 2A-1_EFT (Annual)" xfId="15627"/>
    <cellStyle name="Note 22 2 4 3" xfId="11416"/>
    <cellStyle name="Note 22 2 4 3 2" xfId="23514"/>
    <cellStyle name="Note 22 2 4 3 2 2" xfId="44700"/>
    <cellStyle name="Note 22 2 4 3 3" xfId="34096"/>
    <cellStyle name="Note 22 2 4 4" xfId="18401"/>
    <cellStyle name="Note 22 2 4 4 2" xfId="39588"/>
    <cellStyle name="Note 22 2 4 5" xfId="28771"/>
    <cellStyle name="Note 22 2 4_Table 2A-1_EFT (Annual)" xfId="7314"/>
    <cellStyle name="Note 22 2 5" xfId="4150"/>
    <cellStyle name="Note 22 2 5 2" xfId="12474"/>
    <cellStyle name="Note 22 2 5 2 2" xfId="24496"/>
    <cellStyle name="Note 22 2 5 2 2 2" xfId="45682"/>
    <cellStyle name="Note 22 2 5 2 3" xfId="35078"/>
    <cellStyle name="Note 22 2 5 3" xfId="19383"/>
    <cellStyle name="Note 22 2 5 3 2" xfId="40570"/>
    <cellStyle name="Note 22 2 5 4" xfId="29838"/>
    <cellStyle name="Note 22 2 5_Table 2A-1_EFT (Annual)" xfId="15628"/>
    <cellStyle name="Note 22 2 6" xfId="9813"/>
    <cellStyle name="Note 22 2 6 2" xfId="21950"/>
    <cellStyle name="Note 22 2 6 2 2" xfId="43136"/>
    <cellStyle name="Note 22 2 6 3" xfId="32532"/>
    <cellStyle name="Note 22 2 7" xfId="16837"/>
    <cellStyle name="Note 22 2 7 2" xfId="38024"/>
    <cellStyle name="Note 22 2 8" xfId="27095"/>
    <cellStyle name="Note 22 2_Table 2A-1_EFT (Annual)" xfId="3265"/>
    <cellStyle name="Note 22 3" xfId="417"/>
    <cellStyle name="Note 22 3 2" xfId="1400"/>
    <cellStyle name="Note 22 3 2 2" xfId="2670"/>
    <cellStyle name="Note 22 3 2 2 2" xfId="6231"/>
    <cellStyle name="Note 22 3 2 2 2 2" xfId="14425"/>
    <cellStyle name="Note 22 3 2 2 2 2 2" xfId="26397"/>
    <cellStyle name="Note 22 3 2 2 2 2 2 2" xfId="47583"/>
    <cellStyle name="Note 22 3 2 2 2 2 3" xfId="36979"/>
    <cellStyle name="Note 22 3 2 2 2 3" xfId="21284"/>
    <cellStyle name="Note 22 3 2 2 2 3 2" xfId="42471"/>
    <cellStyle name="Note 22 3 2 2 2 4" xfId="31887"/>
    <cellStyle name="Note 22 3 2 2 2_Table 2A-1_EFT (Annual)" xfId="15629"/>
    <cellStyle name="Note 22 3 2 2 3" xfId="11767"/>
    <cellStyle name="Note 22 3 2 2 3 2" xfId="23851"/>
    <cellStyle name="Note 22 3 2 2 3 2 2" xfId="45037"/>
    <cellStyle name="Note 22 3 2 2 3 3" xfId="34433"/>
    <cellStyle name="Note 22 3 2 2 4" xfId="18738"/>
    <cellStyle name="Note 22 3 2 2 4 2" xfId="39925"/>
    <cellStyle name="Note 22 3 2 2 5" xfId="29144"/>
    <cellStyle name="Note 22 3 2 2_Table 2A-1_EFT (Annual)" xfId="7316"/>
    <cellStyle name="Note 22 3 2 3" xfId="4961"/>
    <cellStyle name="Note 22 3 2 3 2" xfId="13221"/>
    <cellStyle name="Note 22 3 2 3 2 2" xfId="25227"/>
    <cellStyle name="Note 22 3 2 3 2 2 2" xfId="46413"/>
    <cellStyle name="Note 22 3 2 3 2 3" xfId="35809"/>
    <cellStyle name="Note 22 3 2 3 3" xfId="20114"/>
    <cellStyle name="Note 22 3 2 3 3 2" xfId="41301"/>
    <cellStyle name="Note 22 3 2 3 4" xfId="30618"/>
    <cellStyle name="Note 22 3 2 3_Table 2A-1_EFT (Annual)" xfId="15630"/>
    <cellStyle name="Note 22 3 2 4" xfId="10565"/>
    <cellStyle name="Note 22 3 2 4 2" xfId="22681"/>
    <cellStyle name="Note 22 3 2 4 2 2" xfId="43867"/>
    <cellStyle name="Note 22 3 2 4 3" xfId="33263"/>
    <cellStyle name="Note 22 3 2 5" xfId="17568"/>
    <cellStyle name="Note 22 3 2 5 2" xfId="38755"/>
    <cellStyle name="Note 22 3 2 6" xfId="27875"/>
    <cellStyle name="Note 22 3 2_Table 2A-1_EFT (Annual)" xfId="7315"/>
    <cellStyle name="Note 22 3 3" xfId="947"/>
    <cellStyle name="Note 22 3 3 2" xfId="4508"/>
    <cellStyle name="Note 22 3 3 2 2" xfId="12770"/>
    <cellStyle name="Note 22 3 3 2 2 2" xfId="24780"/>
    <cellStyle name="Note 22 3 3 2 2 2 2" xfId="45966"/>
    <cellStyle name="Note 22 3 3 2 2 3" xfId="35362"/>
    <cellStyle name="Note 22 3 3 2 3" xfId="19667"/>
    <cellStyle name="Note 22 3 3 2 3 2" xfId="40854"/>
    <cellStyle name="Note 22 3 3 2 4" xfId="30165"/>
    <cellStyle name="Note 22 3 3 2_Table 2A-1_EFT (Annual)" xfId="15631"/>
    <cellStyle name="Note 22 3 3 3" xfId="10117"/>
    <cellStyle name="Note 22 3 3 3 2" xfId="22234"/>
    <cellStyle name="Note 22 3 3 3 2 2" xfId="43420"/>
    <cellStyle name="Note 22 3 3 3 3" xfId="32816"/>
    <cellStyle name="Note 22 3 3 4" xfId="17121"/>
    <cellStyle name="Note 22 3 3 4 2" xfId="38308"/>
    <cellStyle name="Note 22 3 3 5" xfId="27422"/>
    <cellStyle name="Note 22 3 3_Table 2A-1_EFT (Annual)" xfId="7317"/>
    <cellStyle name="Note 22 3 4" xfId="2139"/>
    <cellStyle name="Note 22 3 4 2" xfId="5700"/>
    <cellStyle name="Note 22 3 4 2 2" xfId="13915"/>
    <cellStyle name="Note 22 3 4 2 2 2" xfId="25903"/>
    <cellStyle name="Note 22 3 4 2 2 2 2" xfId="47089"/>
    <cellStyle name="Note 22 3 4 2 2 3" xfId="36485"/>
    <cellStyle name="Note 22 3 4 2 3" xfId="20790"/>
    <cellStyle name="Note 22 3 4 2 3 2" xfId="41977"/>
    <cellStyle name="Note 22 3 4 2 4" xfId="31357"/>
    <cellStyle name="Note 22 3 4 2_Table 2A-1_EFT (Annual)" xfId="15632"/>
    <cellStyle name="Note 22 3 4 3" xfId="11259"/>
    <cellStyle name="Note 22 3 4 3 2" xfId="23357"/>
    <cellStyle name="Note 22 3 4 3 2 2" xfId="44543"/>
    <cellStyle name="Note 22 3 4 3 3" xfId="33939"/>
    <cellStyle name="Note 22 3 4 4" xfId="18244"/>
    <cellStyle name="Note 22 3 4 4 2" xfId="39431"/>
    <cellStyle name="Note 22 3 4 5" xfId="28614"/>
    <cellStyle name="Note 22 3 4_Table 2A-1_EFT (Annual)" xfId="7318"/>
    <cellStyle name="Note 22 3 5" xfId="3987"/>
    <cellStyle name="Note 22 3 5 2" xfId="12315"/>
    <cellStyle name="Note 22 3 5 2 2" xfId="24339"/>
    <cellStyle name="Note 22 3 5 2 2 2" xfId="45525"/>
    <cellStyle name="Note 22 3 5 2 3" xfId="34921"/>
    <cellStyle name="Note 22 3 5 3" xfId="19226"/>
    <cellStyle name="Note 22 3 5 3 2" xfId="40413"/>
    <cellStyle name="Note 22 3 5 4" xfId="29675"/>
    <cellStyle name="Note 22 3 5_Table 2A-1_EFT (Annual)" xfId="15633"/>
    <cellStyle name="Note 22 3 6" xfId="9652"/>
    <cellStyle name="Note 22 3 6 2" xfId="21793"/>
    <cellStyle name="Note 22 3 6 2 2" xfId="42979"/>
    <cellStyle name="Note 22 3 6 3" xfId="32375"/>
    <cellStyle name="Note 22 3 7" xfId="16680"/>
    <cellStyle name="Note 22 3 7 2" xfId="37867"/>
    <cellStyle name="Note 22 3 8" xfId="26932"/>
    <cellStyle name="Note 22 3_Table 2A-1_EFT (Annual)" xfId="3266"/>
    <cellStyle name="Note 22 4" xfId="1235"/>
    <cellStyle name="Note 22 4 2" xfId="2505"/>
    <cellStyle name="Note 22 4 2 2" xfId="6066"/>
    <cellStyle name="Note 22 4 2 2 2" xfId="14260"/>
    <cellStyle name="Note 22 4 2 2 2 2" xfId="26232"/>
    <cellStyle name="Note 22 4 2 2 2 2 2" xfId="47418"/>
    <cellStyle name="Note 22 4 2 2 2 3" xfId="36814"/>
    <cellStyle name="Note 22 4 2 2 3" xfId="21119"/>
    <cellStyle name="Note 22 4 2 2 3 2" xfId="42306"/>
    <cellStyle name="Note 22 4 2 2 4" xfId="31722"/>
    <cellStyle name="Note 22 4 2 2_Table 2A-1_EFT (Annual)" xfId="15634"/>
    <cellStyle name="Note 22 4 2 3" xfId="11602"/>
    <cellStyle name="Note 22 4 2 3 2" xfId="23686"/>
    <cellStyle name="Note 22 4 2 3 2 2" xfId="44872"/>
    <cellStyle name="Note 22 4 2 3 3" xfId="34268"/>
    <cellStyle name="Note 22 4 2 4" xfId="18573"/>
    <cellStyle name="Note 22 4 2 4 2" xfId="39760"/>
    <cellStyle name="Note 22 4 2 5" xfId="28979"/>
    <cellStyle name="Note 22 4 2_Table 2A-1_EFT (Annual)" xfId="7320"/>
    <cellStyle name="Note 22 4 3" xfId="4796"/>
    <cellStyle name="Note 22 4 3 2" xfId="13056"/>
    <cellStyle name="Note 22 4 3 2 2" xfId="25062"/>
    <cellStyle name="Note 22 4 3 2 2 2" xfId="46248"/>
    <cellStyle name="Note 22 4 3 2 3" xfId="35644"/>
    <cellStyle name="Note 22 4 3 3" xfId="19949"/>
    <cellStyle name="Note 22 4 3 3 2" xfId="41136"/>
    <cellStyle name="Note 22 4 3 4" xfId="30453"/>
    <cellStyle name="Note 22 4 3_Table 2A-1_EFT (Annual)" xfId="15635"/>
    <cellStyle name="Note 22 4 4" xfId="10400"/>
    <cellStyle name="Note 22 4 4 2" xfId="22516"/>
    <cellStyle name="Note 22 4 4 2 2" xfId="43702"/>
    <cellStyle name="Note 22 4 4 3" xfId="33098"/>
    <cellStyle name="Note 22 4 5" xfId="17403"/>
    <cellStyle name="Note 22 4 5 2" xfId="38590"/>
    <cellStyle name="Note 22 4 6" xfId="27710"/>
    <cellStyle name="Note 22 4_Table 2A-1_EFT (Annual)" xfId="7319"/>
    <cellStyle name="Note 22 5" xfId="789"/>
    <cellStyle name="Note 22 5 2" xfId="4350"/>
    <cellStyle name="Note 22 5 2 2" xfId="12630"/>
    <cellStyle name="Note 22 5 2 2 2" xfId="24647"/>
    <cellStyle name="Note 22 5 2 2 2 2" xfId="45833"/>
    <cellStyle name="Note 22 5 2 2 3" xfId="35229"/>
    <cellStyle name="Note 22 5 2 3" xfId="19534"/>
    <cellStyle name="Note 22 5 2 3 2" xfId="40721"/>
    <cellStyle name="Note 22 5 2 4" xfId="30007"/>
    <cellStyle name="Note 22 5 2_Table 2A-1_EFT (Annual)" xfId="15636"/>
    <cellStyle name="Note 22 5 3" xfId="9978"/>
    <cellStyle name="Note 22 5 3 2" xfId="22101"/>
    <cellStyle name="Note 22 5 3 2 2" xfId="43287"/>
    <cellStyle name="Note 22 5 3 3" xfId="32683"/>
    <cellStyle name="Note 22 5 4" xfId="16988"/>
    <cellStyle name="Note 22 5 4 2" xfId="38175"/>
    <cellStyle name="Note 22 5 5" xfId="27264"/>
    <cellStyle name="Note 22 5_Table 2A-1_EFT (Annual)" xfId="7321"/>
    <cellStyle name="Note 22 6" xfId="1974"/>
    <cellStyle name="Note 22 6 2" xfId="5535"/>
    <cellStyle name="Note 22 6 2 2" xfId="13750"/>
    <cellStyle name="Note 22 6 2 2 2" xfId="25738"/>
    <cellStyle name="Note 22 6 2 2 2 2" xfId="46924"/>
    <cellStyle name="Note 22 6 2 2 3" xfId="36320"/>
    <cellStyle name="Note 22 6 2 3" xfId="20625"/>
    <cellStyle name="Note 22 6 2 3 2" xfId="41812"/>
    <cellStyle name="Note 22 6 2 4" xfId="31192"/>
    <cellStyle name="Note 22 6 2_Table 2A-1_EFT (Annual)" xfId="15637"/>
    <cellStyle name="Note 22 6 3" xfId="11094"/>
    <cellStyle name="Note 22 6 3 2" xfId="23192"/>
    <cellStyle name="Note 22 6 3 2 2" xfId="44378"/>
    <cellStyle name="Note 22 6 3 3" xfId="33774"/>
    <cellStyle name="Note 22 6 4" xfId="18079"/>
    <cellStyle name="Note 22 6 4 2" xfId="39266"/>
    <cellStyle name="Note 22 6 5" xfId="28449"/>
    <cellStyle name="Note 22 6_Table 2A-1_EFT (Annual)" xfId="7322"/>
    <cellStyle name="Note 22 7" xfId="3776"/>
    <cellStyle name="Note 22 7 2" xfId="12144"/>
    <cellStyle name="Note 22 7 2 2" xfId="24174"/>
    <cellStyle name="Note 22 7 2 2 2" xfId="45360"/>
    <cellStyle name="Note 22 7 2 3" xfId="34756"/>
    <cellStyle name="Note 22 7 3" xfId="19061"/>
    <cellStyle name="Note 22 7 3 2" xfId="40248"/>
    <cellStyle name="Note 22 7 4" xfId="29485"/>
    <cellStyle name="Note 22 7_Table 2A-1_EFT (Annual)" xfId="15638"/>
    <cellStyle name="Note 22 8" xfId="9463"/>
    <cellStyle name="Note 22 8 2" xfId="21628"/>
    <cellStyle name="Note 22 8 2 2" xfId="42814"/>
    <cellStyle name="Note 22 8 3" xfId="32210"/>
    <cellStyle name="Note 22 9" xfId="16515"/>
    <cellStyle name="Note 22 9 2" xfId="37702"/>
    <cellStyle name="Note 22_Table 2A-1_EFT (Annual)" xfId="3264"/>
    <cellStyle name="Note 23" xfId="213"/>
    <cellStyle name="Note 23 10" xfId="26768"/>
    <cellStyle name="Note 23 2" xfId="606"/>
    <cellStyle name="Note 23 2 2" xfId="1583"/>
    <cellStyle name="Note 23 2 2 2" xfId="2853"/>
    <cellStyle name="Note 23 2 2 2 2" xfId="6414"/>
    <cellStyle name="Note 23 2 2 2 2 2" xfId="14608"/>
    <cellStyle name="Note 23 2 2 2 2 2 2" xfId="26580"/>
    <cellStyle name="Note 23 2 2 2 2 2 2 2" xfId="47766"/>
    <cellStyle name="Note 23 2 2 2 2 2 3" xfId="37162"/>
    <cellStyle name="Note 23 2 2 2 2 3" xfId="21467"/>
    <cellStyle name="Note 23 2 2 2 2 3 2" xfId="42654"/>
    <cellStyle name="Note 23 2 2 2 2 4" xfId="32070"/>
    <cellStyle name="Note 23 2 2 2 2_Table 2A-1_EFT (Annual)" xfId="15639"/>
    <cellStyle name="Note 23 2 2 2 3" xfId="11950"/>
    <cellStyle name="Note 23 2 2 2 3 2" xfId="24034"/>
    <cellStyle name="Note 23 2 2 2 3 2 2" xfId="45220"/>
    <cellStyle name="Note 23 2 2 2 3 3" xfId="34616"/>
    <cellStyle name="Note 23 2 2 2 4" xfId="18921"/>
    <cellStyle name="Note 23 2 2 2 4 2" xfId="40108"/>
    <cellStyle name="Note 23 2 2 2 5" xfId="29327"/>
    <cellStyle name="Note 23 2 2 2_Table 2A-1_EFT (Annual)" xfId="7324"/>
    <cellStyle name="Note 23 2 2 3" xfId="5144"/>
    <cellStyle name="Note 23 2 2 3 2" xfId="13404"/>
    <cellStyle name="Note 23 2 2 3 2 2" xfId="25410"/>
    <cellStyle name="Note 23 2 2 3 2 2 2" xfId="46596"/>
    <cellStyle name="Note 23 2 2 3 2 3" xfId="35992"/>
    <cellStyle name="Note 23 2 2 3 3" xfId="20297"/>
    <cellStyle name="Note 23 2 2 3 3 2" xfId="41484"/>
    <cellStyle name="Note 23 2 2 3 4" xfId="30801"/>
    <cellStyle name="Note 23 2 2 3_Table 2A-1_EFT (Annual)" xfId="15640"/>
    <cellStyle name="Note 23 2 2 4" xfId="10748"/>
    <cellStyle name="Note 23 2 2 4 2" xfId="22864"/>
    <cellStyle name="Note 23 2 2 4 2 2" xfId="44050"/>
    <cellStyle name="Note 23 2 2 4 3" xfId="33446"/>
    <cellStyle name="Note 23 2 2 5" xfId="17751"/>
    <cellStyle name="Note 23 2 2 5 2" xfId="38938"/>
    <cellStyle name="Note 23 2 2 6" xfId="28058"/>
    <cellStyle name="Note 23 2 2_Table 2A-1_EFT (Annual)" xfId="7323"/>
    <cellStyle name="Note 23 2 3" xfId="1101"/>
    <cellStyle name="Note 23 2 3 2" xfId="4662"/>
    <cellStyle name="Note 23 2 3 2 2" xfId="12922"/>
    <cellStyle name="Note 23 2 3 2 2 2" xfId="24928"/>
    <cellStyle name="Note 23 2 3 2 2 2 2" xfId="46114"/>
    <cellStyle name="Note 23 2 3 2 2 3" xfId="35510"/>
    <cellStyle name="Note 23 2 3 2 3" xfId="19815"/>
    <cellStyle name="Note 23 2 3 2 3 2" xfId="41002"/>
    <cellStyle name="Note 23 2 3 2 4" xfId="30319"/>
    <cellStyle name="Note 23 2 3 2_Table 2A-1_EFT (Annual)" xfId="15641"/>
    <cellStyle name="Note 23 2 3 3" xfId="10266"/>
    <cellStyle name="Note 23 2 3 3 2" xfId="22382"/>
    <cellStyle name="Note 23 2 3 3 2 2" xfId="43568"/>
    <cellStyle name="Note 23 2 3 3 3" xfId="32964"/>
    <cellStyle name="Note 23 2 3 4" xfId="17269"/>
    <cellStyle name="Note 23 2 3 4 2" xfId="38456"/>
    <cellStyle name="Note 23 2 3 5" xfId="27576"/>
    <cellStyle name="Note 23 2 3_Table 2A-1_EFT (Annual)" xfId="7325"/>
    <cellStyle name="Note 23 2 4" xfId="2322"/>
    <cellStyle name="Note 23 2 4 2" xfId="5883"/>
    <cellStyle name="Note 23 2 4 2 2" xfId="14098"/>
    <cellStyle name="Note 23 2 4 2 2 2" xfId="26086"/>
    <cellStyle name="Note 23 2 4 2 2 2 2" xfId="47272"/>
    <cellStyle name="Note 23 2 4 2 2 3" xfId="36668"/>
    <cellStyle name="Note 23 2 4 2 3" xfId="20973"/>
    <cellStyle name="Note 23 2 4 2 3 2" xfId="42160"/>
    <cellStyle name="Note 23 2 4 2 4" xfId="31540"/>
    <cellStyle name="Note 23 2 4 2_Table 2A-1_EFT (Annual)" xfId="15642"/>
    <cellStyle name="Note 23 2 4 3" xfId="11442"/>
    <cellStyle name="Note 23 2 4 3 2" xfId="23540"/>
    <cellStyle name="Note 23 2 4 3 2 2" xfId="44726"/>
    <cellStyle name="Note 23 2 4 3 3" xfId="34122"/>
    <cellStyle name="Note 23 2 4 4" xfId="18427"/>
    <cellStyle name="Note 23 2 4 4 2" xfId="39614"/>
    <cellStyle name="Note 23 2 4 5" xfId="28797"/>
    <cellStyle name="Note 23 2 4_Table 2A-1_EFT (Annual)" xfId="7326"/>
    <cellStyle name="Note 23 2 5" xfId="4176"/>
    <cellStyle name="Note 23 2 5 2" xfId="12500"/>
    <cellStyle name="Note 23 2 5 2 2" xfId="24522"/>
    <cellStyle name="Note 23 2 5 2 2 2" xfId="45708"/>
    <cellStyle name="Note 23 2 5 2 3" xfId="35104"/>
    <cellStyle name="Note 23 2 5 3" xfId="19409"/>
    <cellStyle name="Note 23 2 5 3 2" xfId="40596"/>
    <cellStyle name="Note 23 2 5 4" xfId="29864"/>
    <cellStyle name="Note 23 2 5_Table 2A-1_EFT (Annual)" xfId="15643"/>
    <cellStyle name="Note 23 2 6" xfId="9839"/>
    <cellStyle name="Note 23 2 6 2" xfId="21976"/>
    <cellStyle name="Note 23 2 6 2 2" xfId="43162"/>
    <cellStyle name="Note 23 2 6 3" xfId="32558"/>
    <cellStyle name="Note 23 2 7" xfId="16863"/>
    <cellStyle name="Note 23 2 7 2" xfId="38050"/>
    <cellStyle name="Note 23 2 8" xfId="27121"/>
    <cellStyle name="Note 23 2_Table 2A-1_EFT (Annual)" xfId="3268"/>
    <cellStyle name="Note 23 3" xfId="441"/>
    <cellStyle name="Note 23 3 2" xfId="1424"/>
    <cellStyle name="Note 23 3 2 2" xfId="2694"/>
    <cellStyle name="Note 23 3 2 2 2" xfId="6255"/>
    <cellStyle name="Note 23 3 2 2 2 2" xfId="14449"/>
    <cellStyle name="Note 23 3 2 2 2 2 2" xfId="26421"/>
    <cellStyle name="Note 23 3 2 2 2 2 2 2" xfId="47607"/>
    <cellStyle name="Note 23 3 2 2 2 2 3" xfId="37003"/>
    <cellStyle name="Note 23 3 2 2 2 3" xfId="21308"/>
    <cellStyle name="Note 23 3 2 2 2 3 2" xfId="42495"/>
    <cellStyle name="Note 23 3 2 2 2 4" xfId="31911"/>
    <cellStyle name="Note 23 3 2 2 2_Table 2A-1_EFT (Annual)" xfId="15644"/>
    <cellStyle name="Note 23 3 2 2 3" xfId="11791"/>
    <cellStyle name="Note 23 3 2 2 3 2" xfId="23875"/>
    <cellStyle name="Note 23 3 2 2 3 2 2" xfId="45061"/>
    <cellStyle name="Note 23 3 2 2 3 3" xfId="34457"/>
    <cellStyle name="Note 23 3 2 2 4" xfId="18762"/>
    <cellStyle name="Note 23 3 2 2 4 2" xfId="39949"/>
    <cellStyle name="Note 23 3 2 2 5" xfId="29168"/>
    <cellStyle name="Note 23 3 2 2_Table 2A-1_EFT (Annual)" xfId="7328"/>
    <cellStyle name="Note 23 3 2 3" xfId="4985"/>
    <cellStyle name="Note 23 3 2 3 2" xfId="13245"/>
    <cellStyle name="Note 23 3 2 3 2 2" xfId="25251"/>
    <cellStyle name="Note 23 3 2 3 2 2 2" xfId="46437"/>
    <cellStyle name="Note 23 3 2 3 2 3" xfId="35833"/>
    <cellStyle name="Note 23 3 2 3 3" xfId="20138"/>
    <cellStyle name="Note 23 3 2 3 3 2" xfId="41325"/>
    <cellStyle name="Note 23 3 2 3 4" xfId="30642"/>
    <cellStyle name="Note 23 3 2 3_Table 2A-1_EFT (Annual)" xfId="15645"/>
    <cellStyle name="Note 23 3 2 4" xfId="10589"/>
    <cellStyle name="Note 23 3 2 4 2" xfId="22705"/>
    <cellStyle name="Note 23 3 2 4 2 2" xfId="43891"/>
    <cellStyle name="Note 23 3 2 4 3" xfId="33287"/>
    <cellStyle name="Note 23 3 2 5" xfId="17592"/>
    <cellStyle name="Note 23 3 2 5 2" xfId="38779"/>
    <cellStyle name="Note 23 3 2 6" xfId="27899"/>
    <cellStyle name="Note 23 3 2_Table 2A-1_EFT (Annual)" xfId="7327"/>
    <cellStyle name="Note 23 3 3" xfId="966"/>
    <cellStyle name="Note 23 3 3 2" xfId="4527"/>
    <cellStyle name="Note 23 3 3 2 2" xfId="12789"/>
    <cellStyle name="Note 23 3 3 2 2 2" xfId="24799"/>
    <cellStyle name="Note 23 3 3 2 2 2 2" xfId="45985"/>
    <cellStyle name="Note 23 3 3 2 2 3" xfId="35381"/>
    <cellStyle name="Note 23 3 3 2 3" xfId="19686"/>
    <cellStyle name="Note 23 3 3 2 3 2" xfId="40873"/>
    <cellStyle name="Note 23 3 3 2 4" xfId="30184"/>
    <cellStyle name="Note 23 3 3 2_Table 2A-1_EFT (Annual)" xfId="15646"/>
    <cellStyle name="Note 23 3 3 3" xfId="10136"/>
    <cellStyle name="Note 23 3 3 3 2" xfId="22253"/>
    <cellStyle name="Note 23 3 3 3 2 2" xfId="43439"/>
    <cellStyle name="Note 23 3 3 3 3" xfId="32835"/>
    <cellStyle name="Note 23 3 3 4" xfId="17140"/>
    <cellStyle name="Note 23 3 3 4 2" xfId="38327"/>
    <cellStyle name="Note 23 3 3 5" xfId="27441"/>
    <cellStyle name="Note 23 3 3_Table 2A-1_EFT (Annual)" xfId="7329"/>
    <cellStyle name="Note 23 3 4" xfId="2163"/>
    <cellStyle name="Note 23 3 4 2" xfId="5724"/>
    <cellStyle name="Note 23 3 4 2 2" xfId="13939"/>
    <cellStyle name="Note 23 3 4 2 2 2" xfId="25927"/>
    <cellStyle name="Note 23 3 4 2 2 2 2" xfId="47113"/>
    <cellStyle name="Note 23 3 4 2 2 3" xfId="36509"/>
    <cellStyle name="Note 23 3 4 2 3" xfId="20814"/>
    <cellStyle name="Note 23 3 4 2 3 2" xfId="42001"/>
    <cellStyle name="Note 23 3 4 2 4" xfId="31381"/>
    <cellStyle name="Note 23 3 4 2_Table 2A-1_EFT (Annual)" xfId="15647"/>
    <cellStyle name="Note 23 3 4 3" xfId="11283"/>
    <cellStyle name="Note 23 3 4 3 2" xfId="23381"/>
    <cellStyle name="Note 23 3 4 3 2 2" xfId="44567"/>
    <cellStyle name="Note 23 3 4 3 3" xfId="33963"/>
    <cellStyle name="Note 23 3 4 4" xfId="18268"/>
    <cellStyle name="Note 23 3 4 4 2" xfId="39455"/>
    <cellStyle name="Note 23 3 4 5" xfId="28638"/>
    <cellStyle name="Note 23 3 4_Table 2A-1_EFT (Annual)" xfId="7330"/>
    <cellStyle name="Note 23 3 5" xfId="4011"/>
    <cellStyle name="Note 23 3 5 2" xfId="12339"/>
    <cellStyle name="Note 23 3 5 2 2" xfId="24363"/>
    <cellStyle name="Note 23 3 5 2 2 2" xfId="45549"/>
    <cellStyle name="Note 23 3 5 2 3" xfId="34945"/>
    <cellStyle name="Note 23 3 5 3" xfId="19250"/>
    <cellStyle name="Note 23 3 5 3 2" xfId="40437"/>
    <cellStyle name="Note 23 3 5 4" xfId="29699"/>
    <cellStyle name="Note 23 3 5_Table 2A-1_EFT (Annual)" xfId="15648"/>
    <cellStyle name="Note 23 3 6" xfId="9676"/>
    <cellStyle name="Note 23 3 6 2" xfId="21817"/>
    <cellStyle name="Note 23 3 6 2 2" xfId="43003"/>
    <cellStyle name="Note 23 3 6 3" xfId="32399"/>
    <cellStyle name="Note 23 3 7" xfId="16704"/>
    <cellStyle name="Note 23 3 7 2" xfId="37891"/>
    <cellStyle name="Note 23 3 8" xfId="26956"/>
    <cellStyle name="Note 23 3_Table 2A-1_EFT (Annual)" xfId="3269"/>
    <cellStyle name="Note 23 4" xfId="1261"/>
    <cellStyle name="Note 23 4 2" xfId="2531"/>
    <cellStyle name="Note 23 4 2 2" xfId="6092"/>
    <cellStyle name="Note 23 4 2 2 2" xfId="14286"/>
    <cellStyle name="Note 23 4 2 2 2 2" xfId="26258"/>
    <cellStyle name="Note 23 4 2 2 2 2 2" xfId="47444"/>
    <cellStyle name="Note 23 4 2 2 2 3" xfId="36840"/>
    <cellStyle name="Note 23 4 2 2 3" xfId="21145"/>
    <cellStyle name="Note 23 4 2 2 3 2" xfId="42332"/>
    <cellStyle name="Note 23 4 2 2 4" xfId="31748"/>
    <cellStyle name="Note 23 4 2 2_Table 2A-1_EFT (Annual)" xfId="15649"/>
    <cellStyle name="Note 23 4 2 3" xfId="11628"/>
    <cellStyle name="Note 23 4 2 3 2" xfId="23712"/>
    <cellStyle name="Note 23 4 2 3 2 2" xfId="44898"/>
    <cellStyle name="Note 23 4 2 3 3" xfId="34294"/>
    <cellStyle name="Note 23 4 2 4" xfId="18599"/>
    <cellStyle name="Note 23 4 2 4 2" xfId="39786"/>
    <cellStyle name="Note 23 4 2 5" xfId="29005"/>
    <cellStyle name="Note 23 4 2_Table 2A-1_EFT (Annual)" xfId="7332"/>
    <cellStyle name="Note 23 4 3" xfId="4822"/>
    <cellStyle name="Note 23 4 3 2" xfId="13082"/>
    <cellStyle name="Note 23 4 3 2 2" xfId="25088"/>
    <cellStyle name="Note 23 4 3 2 2 2" xfId="46274"/>
    <cellStyle name="Note 23 4 3 2 3" xfId="35670"/>
    <cellStyle name="Note 23 4 3 3" xfId="19975"/>
    <cellStyle name="Note 23 4 3 3 2" xfId="41162"/>
    <cellStyle name="Note 23 4 3 4" xfId="30479"/>
    <cellStyle name="Note 23 4 3_Table 2A-1_EFT (Annual)" xfId="15650"/>
    <cellStyle name="Note 23 4 4" xfId="10426"/>
    <cellStyle name="Note 23 4 4 2" xfId="22542"/>
    <cellStyle name="Note 23 4 4 2 2" xfId="43728"/>
    <cellStyle name="Note 23 4 4 3" xfId="33124"/>
    <cellStyle name="Note 23 4 5" xfId="17429"/>
    <cellStyle name="Note 23 4 5 2" xfId="38616"/>
    <cellStyle name="Note 23 4 6" xfId="27736"/>
    <cellStyle name="Note 23 4_Table 2A-1_EFT (Annual)" xfId="7331"/>
    <cellStyle name="Note 23 5" xfId="810"/>
    <cellStyle name="Note 23 5 2" xfId="4371"/>
    <cellStyle name="Note 23 5 2 2" xfId="12651"/>
    <cellStyle name="Note 23 5 2 2 2" xfId="24668"/>
    <cellStyle name="Note 23 5 2 2 2 2" xfId="45854"/>
    <cellStyle name="Note 23 5 2 2 3" xfId="35250"/>
    <cellStyle name="Note 23 5 2 3" xfId="19555"/>
    <cellStyle name="Note 23 5 2 3 2" xfId="40742"/>
    <cellStyle name="Note 23 5 2 4" xfId="30028"/>
    <cellStyle name="Note 23 5 2_Table 2A-1_EFT (Annual)" xfId="15651"/>
    <cellStyle name="Note 23 5 3" xfId="9999"/>
    <cellStyle name="Note 23 5 3 2" xfId="22122"/>
    <cellStyle name="Note 23 5 3 2 2" xfId="43308"/>
    <cellStyle name="Note 23 5 3 3" xfId="32704"/>
    <cellStyle name="Note 23 5 4" xfId="17009"/>
    <cellStyle name="Note 23 5 4 2" xfId="38196"/>
    <cellStyle name="Note 23 5 5" xfId="27285"/>
    <cellStyle name="Note 23 5_Table 2A-1_EFT (Annual)" xfId="7333"/>
    <cellStyle name="Note 23 6" xfId="2000"/>
    <cellStyle name="Note 23 6 2" xfId="5561"/>
    <cellStyle name="Note 23 6 2 2" xfId="13776"/>
    <cellStyle name="Note 23 6 2 2 2" xfId="25764"/>
    <cellStyle name="Note 23 6 2 2 2 2" xfId="46950"/>
    <cellStyle name="Note 23 6 2 2 3" xfId="36346"/>
    <cellStyle name="Note 23 6 2 3" xfId="20651"/>
    <cellStyle name="Note 23 6 2 3 2" xfId="41838"/>
    <cellStyle name="Note 23 6 2 4" xfId="31218"/>
    <cellStyle name="Note 23 6 2_Table 2A-1_EFT (Annual)" xfId="15652"/>
    <cellStyle name="Note 23 6 3" xfId="11120"/>
    <cellStyle name="Note 23 6 3 2" xfId="23218"/>
    <cellStyle name="Note 23 6 3 2 2" xfId="44404"/>
    <cellStyle name="Note 23 6 3 3" xfId="33800"/>
    <cellStyle name="Note 23 6 4" xfId="18105"/>
    <cellStyle name="Note 23 6 4 2" xfId="39292"/>
    <cellStyle name="Note 23 6 5" xfId="28475"/>
    <cellStyle name="Note 23 6_Table 2A-1_EFT (Annual)" xfId="7334"/>
    <cellStyle name="Note 23 7" xfId="3802"/>
    <cellStyle name="Note 23 7 2" xfId="12170"/>
    <cellStyle name="Note 23 7 2 2" xfId="24200"/>
    <cellStyle name="Note 23 7 2 2 2" xfId="45386"/>
    <cellStyle name="Note 23 7 2 3" xfId="34782"/>
    <cellStyle name="Note 23 7 3" xfId="19087"/>
    <cellStyle name="Note 23 7 3 2" xfId="40274"/>
    <cellStyle name="Note 23 7 4" xfId="29511"/>
    <cellStyle name="Note 23 7_Table 2A-1_EFT (Annual)" xfId="15653"/>
    <cellStyle name="Note 23 8" xfId="9489"/>
    <cellStyle name="Note 23 8 2" xfId="21654"/>
    <cellStyle name="Note 23 8 2 2" xfId="42840"/>
    <cellStyle name="Note 23 8 3" xfId="32236"/>
    <cellStyle name="Note 23 9" xfId="16541"/>
    <cellStyle name="Note 23 9 2" xfId="37728"/>
    <cellStyle name="Note 23_Table 2A-1_EFT (Annual)" xfId="3267"/>
    <cellStyle name="Note 24" xfId="185"/>
    <cellStyle name="Note 24 10" xfId="26740"/>
    <cellStyle name="Note 24 2" xfId="578"/>
    <cellStyle name="Note 24 2 2" xfId="1555"/>
    <cellStyle name="Note 24 2 2 2" xfId="2825"/>
    <cellStyle name="Note 24 2 2 2 2" xfId="6386"/>
    <cellStyle name="Note 24 2 2 2 2 2" xfId="14580"/>
    <cellStyle name="Note 24 2 2 2 2 2 2" xfId="26552"/>
    <cellStyle name="Note 24 2 2 2 2 2 2 2" xfId="47738"/>
    <cellStyle name="Note 24 2 2 2 2 2 3" xfId="37134"/>
    <cellStyle name="Note 24 2 2 2 2 3" xfId="21439"/>
    <cellStyle name="Note 24 2 2 2 2 3 2" xfId="42626"/>
    <cellStyle name="Note 24 2 2 2 2 4" xfId="32042"/>
    <cellStyle name="Note 24 2 2 2 2_Table 2A-1_EFT (Annual)" xfId="15654"/>
    <cellStyle name="Note 24 2 2 2 3" xfId="11922"/>
    <cellStyle name="Note 24 2 2 2 3 2" xfId="24006"/>
    <cellStyle name="Note 24 2 2 2 3 2 2" xfId="45192"/>
    <cellStyle name="Note 24 2 2 2 3 3" xfId="34588"/>
    <cellStyle name="Note 24 2 2 2 4" xfId="18893"/>
    <cellStyle name="Note 24 2 2 2 4 2" xfId="40080"/>
    <cellStyle name="Note 24 2 2 2 5" xfId="29299"/>
    <cellStyle name="Note 24 2 2 2_Table 2A-1_EFT (Annual)" xfId="7336"/>
    <cellStyle name="Note 24 2 2 3" xfId="5116"/>
    <cellStyle name="Note 24 2 2 3 2" xfId="13376"/>
    <cellStyle name="Note 24 2 2 3 2 2" xfId="25382"/>
    <cellStyle name="Note 24 2 2 3 2 2 2" xfId="46568"/>
    <cellStyle name="Note 24 2 2 3 2 3" xfId="35964"/>
    <cellStyle name="Note 24 2 2 3 3" xfId="20269"/>
    <cellStyle name="Note 24 2 2 3 3 2" xfId="41456"/>
    <cellStyle name="Note 24 2 2 3 4" xfId="30773"/>
    <cellStyle name="Note 24 2 2 3_Table 2A-1_EFT (Annual)" xfId="15655"/>
    <cellStyle name="Note 24 2 2 4" xfId="10720"/>
    <cellStyle name="Note 24 2 2 4 2" xfId="22836"/>
    <cellStyle name="Note 24 2 2 4 2 2" xfId="44022"/>
    <cellStyle name="Note 24 2 2 4 3" xfId="33418"/>
    <cellStyle name="Note 24 2 2 5" xfId="17723"/>
    <cellStyle name="Note 24 2 2 5 2" xfId="38910"/>
    <cellStyle name="Note 24 2 2 6" xfId="28030"/>
    <cellStyle name="Note 24 2 2_Table 2A-1_EFT (Annual)" xfId="7335"/>
    <cellStyle name="Note 24 2 3" xfId="1078"/>
    <cellStyle name="Note 24 2 3 2" xfId="4639"/>
    <cellStyle name="Note 24 2 3 2 2" xfId="12899"/>
    <cellStyle name="Note 24 2 3 2 2 2" xfId="24905"/>
    <cellStyle name="Note 24 2 3 2 2 2 2" xfId="46091"/>
    <cellStyle name="Note 24 2 3 2 2 3" xfId="35487"/>
    <cellStyle name="Note 24 2 3 2 3" xfId="19792"/>
    <cellStyle name="Note 24 2 3 2 3 2" xfId="40979"/>
    <cellStyle name="Note 24 2 3 2 4" xfId="30296"/>
    <cellStyle name="Note 24 2 3 2_Table 2A-1_EFT (Annual)" xfId="15656"/>
    <cellStyle name="Note 24 2 3 3" xfId="10243"/>
    <cellStyle name="Note 24 2 3 3 2" xfId="22359"/>
    <cellStyle name="Note 24 2 3 3 2 2" xfId="43545"/>
    <cellStyle name="Note 24 2 3 3 3" xfId="32941"/>
    <cellStyle name="Note 24 2 3 4" xfId="17246"/>
    <cellStyle name="Note 24 2 3 4 2" xfId="38433"/>
    <cellStyle name="Note 24 2 3 5" xfId="27553"/>
    <cellStyle name="Note 24 2 3_Table 2A-1_EFT (Annual)" xfId="7337"/>
    <cellStyle name="Note 24 2 4" xfId="2294"/>
    <cellStyle name="Note 24 2 4 2" xfId="5855"/>
    <cellStyle name="Note 24 2 4 2 2" xfId="14070"/>
    <cellStyle name="Note 24 2 4 2 2 2" xfId="26058"/>
    <cellStyle name="Note 24 2 4 2 2 2 2" xfId="47244"/>
    <cellStyle name="Note 24 2 4 2 2 3" xfId="36640"/>
    <cellStyle name="Note 24 2 4 2 3" xfId="20945"/>
    <cellStyle name="Note 24 2 4 2 3 2" xfId="42132"/>
    <cellStyle name="Note 24 2 4 2 4" xfId="31512"/>
    <cellStyle name="Note 24 2 4 2_Table 2A-1_EFT (Annual)" xfId="15657"/>
    <cellStyle name="Note 24 2 4 3" xfId="11414"/>
    <cellStyle name="Note 24 2 4 3 2" xfId="23512"/>
    <cellStyle name="Note 24 2 4 3 2 2" xfId="44698"/>
    <cellStyle name="Note 24 2 4 3 3" xfId="34094"/>
    <cellStyle name="Note 24 2 4 4" xfId="18399"/>
    <cellStyle name="Note 24 2 4 4 2" xfId="39586"/>
    <cellStyle name="Note 24 2 4 5" xfId="28769"/>
    <cellStyle name="Note 24 2 4_Table 2A-1_EFT (Annual)" xfId="7338"/>
    <cellStyle name="Note 24 2 5" xfId="4148"/>
    <cellStyle name="Note 24 2 5 2" xfId="12472"/>
    <cellStyle name="Note 24 2 5 2 2" xfId="24494"/>
    <cellStyle name="Note 24 2 5 2 2 2" xfId="45680"/>
    <cellStyle name="Note 24 2 5 2 3" xfId="35076"/>
    <cellStyle name="Note 24 2 5 3" xfId="19381"/>
    <cellStyle name="Note 24 2 5 3 2" xfId="40568"/>
    <cellStyle name="Note 24 2 5 4" xfId="29836"/>
    <cellStyle name="Note 24 2 5_Table 2A-1_EFT (Annual)" xfId="15658"/>
    <cellStyle name="Note 24 2 6" xfId="9811"/>
    <cellStyle name="Note 24 2 6 2" xfId="21948"/>
    <cellStyle name="Note 24 2 6 2 2" xfId="43134"/>
    <cellStyle name="Note 24 2 6 3" xfId="32530"/>
    <cellStyle name="Note 24 2 7" xfId="16835"/>
    <cellStyle name="Note 24 2 7 2" xfId="38022"/>
    <cellStyle name="Note 24 2 8" xfId="27093"/>
    <cellStyle name="Note 24 2_Table 2A-1_EFT (Annual)" xfId="3271"/>
    <cellStyle name="Note 24 3" xfId="416"/>
    <cellStyle name="Note 24 3 2" xfId="1399"/>
    <cellStyle name="Note 24 3 2 2" xfId="2669"/>
    <cellStyle name="Note 24 3 2 2 2" xfId="6230"/>
    <cellStyle name="Note 24 3 2 2 2 2" xfId="14424"/>
    <cellStyle name="Note 24 3 2 2 2 2 2" xfId="26396"/>
    <cellStyle name="Note 24 3 2 2 2 2 2 2" xfId="47582"/>
    <cellStyle name="Note 24 3 2 2 2 2 3" xfId="36978"/>
    <cellStyle name="Note 24 3 2 2 2 3" xfId="21283"/>
    <cellStyle name="Note 24 3 2 2 2 3 2" xfId="42470"/>
    <cellStyle name="Note 24 3 2 2 2 4" xfId="31886"/>
    <cellStyle name="Note 24 3 2 2 2_Table 2A-1_EFT (Annual)" xfId="15659"/>
    <cellStyle name="Note 24 3 2 2 3" xfId="11766"/>
    <cellStyle name="Note 24 3 2 2 3 2" xfId="23850"/>
    <cellStyle name="Note 24 3 2 2 3 2 2" xfId="45036"/>
    <cellStyle name="Note 24 3 2 2 3 3" xfId="34432"/>
    <cellStyle name="Note 24 3 2 2 4" xfId="18737"/>
    <cellStyle name="Note 24 3 2 2 4 2" xfId="39924"/>
    <cellStyle name="Note 24 3 2 2 5" xfId="29143"/>
    <cellStyle name="Note 24 3 2 2_Table 2A-1_EFT (Annual)" xfId="7340"/>
    <cellStyle name="Note 24 3 2 3" xfId="4960"/>
    <cellStyle name="Note 24 3 2 3 2" xfId="13220"/>
    <cellStyle name="Note 24 3 2 3 2 2" xfId="25226"/>
    <cellStyle name="Note 24 3 2 3 2 2 2" xfId="46412"/>
    <cellStyle name="Note 24 3 2 3 2 3" xfId="35808"/>
    <cellStyle name="Note 24 3 2 3 3" xfId="20113"/>
    <cellStyle name="Note 24 3 2 3 3 2" xfId="41300"/>
    <cellStyle name="Note 24 3 2 3 4" xfId="30617"/>
    <cellStyle name="Note 24 3 2 3_Table 2A-1_EFT (Annual)" xfId="15660"/>
    <cellStyle name="Note 24 3 2 4" xfId="10564"/>
    <cellStyle name="Note 24 3 2 4 2" xfId="22680"/>
    <cellStyle name="Note 24 3 2 4 2 2" xfId="43866"/>
    <cellStyle name="Note 24 3 2 4 3" xfId="33262"/>
    <cellStyle name="Note 24 3 2 5" xfId="17567"/>
    <cellStyle name="Note 24 3 2 5 2" xfId="38754"/>
    <cellStyle name="Note 24 3 2 6" xfId="27874"/>
    <cellStyle name="Note 24 3 2_Table 2A-1_EFT (Annual)" xfId="7339"/>
    <cellStyle name="Note 24 3 3" xfId="946"/>
    <cellStyle name="Note 24 3 3 2" xfId="4507"/>
    <cellStyle name="Note 24 3 3 2 2" xfId="12769"/>
    <cellStyle name="Note 24 3 3 2 2 2" xfId="24779"/>
    <cellStyle name="Note 24 3 3 2 2 2 2" xfId="45965"/>
    <cellStyle name="Note 24 3 3 2 2 3" xfId="35361"/>
    <cellStyle name="Note 24 3 3 2 3" xfId="19666"/>
    <cellStyle name="Note 24 3 3 2 3 2" xfId="40853"/>
    <cellStyle name="Note 24 3 3 2 4" xfId="30164"/>
    <cellStyle name="Note 24 3 3 2_Table 2A-1_EFT (Annual)" xfId="15661"/>
    <cellStyle name="Note 24 3 3 3" xfId="10116"/>
    <cellStyle name="Note 24 3 3 3 2" xfId="22233"/>
    <cellStyle name="Note 24 3 3 3 2 2" xfId="43419"/>
    <cellStyle name="Note 24 3 3 3 3" xfId="32815"/>
    <cellStyle name="Note 24 3 3 4" xfId="17120"/>
    <cellStyle name="Note 24 3 3 4 2" xfId="38307"/>
    <cellStyle name="Note 24 3 3 5" xfId="27421"/>
    <cellStyle name="Note 24 3 3_Table 2A-1_EFT (Annual)" xfId="7341"/>
    <cellStyle name="Note 24 3 4" xfId="2138"/>
    <cellStyle name="Note 24 3 4 2" xfId="5699"/>
    <cellStyle name="Note 24 3 4 2 2" xfId="13914"/>
    <cellStyle name="Note 24 3 4 2 2 2" xfId="25902"/>
    <cellStyle name="Note 24 3 4 2 2 2 2" xfId="47088"/>
    <cellStyle name="Note 24 3 4 2 2 3" xfId="36484"/>
    <cellStyle name="Note 24 3 4 2 3" xfId="20789"/>
    <cellStyle name="Note 24 3 4 2 3 2" xfId="41976"/>
    <cellStyle name="Note 24 3 4 2 4" xfId="31356"/>
    <cellStyle name="Note 24 3 4 2_Table 2A-1_EFT (Annual)" xfId="15662"/>
    <cellStyle name="Note 24 3 4 3" xfId="11258"/>
    <cellStyle name="Note 24 3 4 3 2" xfId="23356"/>
    <cellStyle name="Note 24 3 4 3 2 2" xfId="44542"/>
    <cellStyle name="Note 24 3 4 3 3" xfId="33938"/>
    <cellStyle name="Note 24 3 4 4" xfId="18243"/>
    <cellStyle name="Note 24 3 4 4 2" xfId="39430"/>
    <cellStyle name="Note 24 3 4 5" xfId="28613"/>
    <cellStyle name="Note 24 3 4_Table 2A-1_EFT (Annual)" xfId="7342"/>
    <cellStyle name="Note 24 3 5" xfId="3986"/>
    <cellStyle name="Note 24 3 5 2" xfId="12314"/>
    <cellStyle name="Note 24 3 5 2 2" xfId="24338"/>
    <cellStyle name="Note 24 3 5 2 2 2" xfId="45524"/>
    <cellStyle name="Note 24 3 5 2 3" xfId="34920"/>
    <cellStyle name="Note 24 3 5 3" xfId="19225"/>
    <cellStyle name="Note 24 3 5 3 2" xfId="40412"/>
    <cellStyle name="Note 24 3 5 4" xfId="29674"/>
    <cellStyle name="Note 24 3 5_Table 2A-1_EFT (Annual)" xfId="15663"/>
    <cellStyle name="Note 24 3 6" xfId="9651"/>
    <cellStyle name="Note 24 3 6 2" xfId="21792"/>
    <cellStyle name="Note 24 3 6 2 2" xfId="42978"/>
    <cellStyle name="Note 24 3 6 3" xfId="32374"/>
    <cellStyle name="Note 24 3 7" xfId="16679"/>
    <cellStyle name="Note 24 3 7 2" xfId="37866"/>
    <cellStyle name="Note 24 3 8" xfId="26931"/>
    <cellStyle name="Note 24 3_Table 2A-1_EFT (Annual)" xfId="3272"/>
    <cellStyle name="Note 24 4" xfId="1233"/>
    <cellStyle name="Note 24 4 2" xfId="2503"/>
    <cellStyle name="Note 24 4 2 2" xfId="6064"/>
    <cellStyle name="Note 24 4 2 2 2" xfId="14258"/>
    <cellStyle name="Note 24 4 2 2 2 2" xfId="26230"/>
    <cellStyle name="Note 24 4 2 2 2 2 2" xfId="47416"/>
    <cellStyle name="Note 24 4 2 2 2 3" xfId="36812"/>
    <cellStyle name="Note 24 4 2 2 3" xfId="21117"/>
    <cellStyle name="Note 24 4 2 2 3 2" xfId="42304"/>
    <cellStyle name="Note 24 4 2 2 4" xfId="31720"/>
    <cellStyle name="Note 24 4 2 2_Table 2A-1_EFT (Annual)" xfId="15664"/>
    <cellStyle name="Note 24 4 2 3" xfId="11600"/>
    <cellStyle name="Note 24 4 2 3 2" xfId="23684"/>
    <cellStyle name="Note 24 4 2 3 2 2" xfId="44870"/>
    <cellStyle name="Note 24 4 2 3 3" xfId="34266"/>
    <cellStyle name="Note 24 4 2 4" xfId="18571"/>
    <cellStyle name="Note 24 4 2 4 2" xfId="39758"/>
    <cellStyle name="Note 24 4 2 5" xfId="28977"/>
    <cellStyle name="Note 24 4 2_Table 2A-1_EFT (Annual)" xfId="7344"/>
    <cellStyle name="Note 24 4 3" xfId="4794"/>
    <cellStyle name="Note 24 4 3 2" xfId="13054"/>
    <cellStyle name="Note 24 4 3 2 2" xfId="25060"/>
    <cellStyle name="Note 24 4 3 2 2 2" xfId="46246"/>
    <cellStyle name="Note 24 4 3 2 3" xfId="35642"/>
    <cellStyle name="Note 24 4 3 3" xfId="19947"/>
    <cellStyle name="Note 24 4 3 3 2" xfId="41134"/>
    <cellStyle name="Note 24 4 3 4" xfId="30451"/>
    <cellStyle name="Note 24 4 3_Table 2A-1_EFT (Annual)" xfId="15665"/>
    <cellStyle name="Note 24 4 4" xfId="10398"/>
    <cellStyle name="Note 24 4 4 2" xfId="22514"/>
    <cellStyle name="Note 24 4 4 2 2" xfId="43700"/>
    <cellStyle name="Note 24 4 4 3" xfId="33096"/>
    <cellStyle name="Note 24 4 5" xfId="17401"/>
    <cellStyle name="Note 24 4 5 2" xfId="38588"/>
    <cellStyle name="Note 24 4 6" xfId="27708"/>
    <cellStyle name="Note 24 4_Table 2A-1_EFT (Annual)" xfId="7343"/>
    <cellStyle name="Note 24 5" xfId="787"/>
    <cellStyle name="Note 24 5 2" xfId="4348"/>
    <cellStyle name="Note 24 5 2 2" xfId="12628"/>
    <cellStyle name="Note 24 5 2 2 2" xfId="24645"/>
    <cellStyle name="Note 24 5 2 2 2 2" xfId="45831"/>
    <cellStyle name="Note 24 5 2 2 3" xfId="35227"/>
    <cellStyle name="Note 24 5 2 3" xfId="19532"/>
    <cellStyle name="Note 24 5 2 3 2" xfId="40719"/>
    <cellStyle name="Note 24 5 2 4" xfId="30005"/>
    <cellStyle name="Note 24 5 2_Table 2A-1_EFT (Annual)" xfId="15666"/>
    <cellStyle name="Note 24 5 3" xfId="9976"/>
    <cellStyle name="Note 24 5 3 2" xfId="22099"/>
    <cellStyle name="Note 24 5 3 2 2" xfId="43285"/>
    <cellStyle name="Note 24 5 3 3" xfId="32681"/>
    <cellStyle name="Note 24 5 4" xfId="16986"/>
    <cellStyle name="Note 24 5 4 2" xfId="38173"/>
    <cellStyle name="Note 24 5 5" xfId="27262"/>
    <cellStyle name="Note 24 5_Table 2A-1_EFT (Annual)" xfId="7345"/>
    <cellStyle name="Note 24 6" xfId="1972"/>
    <cellStyle name="Note 24 6 2" xfId="5533"/>
    <cellStyle name="Note 24 6 2 2" xfId="13748"/>
    <cellStyle name="Note 24 6 2 2 2" xfId="25736"/>
    <cellStyle name="Note 24 6 2 2 2 2" xfId="46922"/>
    <cellStyle name="Note 24 6 2 2 3" xfId="36318"/>
    <cellStyle name="Note 24 6 2 3" xfId="20623"/>
    <cellStyle name="Note 24 6 2 3 2" xfId="41810"/>
    <cellStyle name="Note 24 6 2 4" xfId="31190"/>
    <cellStyle name="Note 24 6 2_Table 2A-1_EFT (Annual)" xfId="15667"/>
    <cellStyle name="Note 24 6 3" xfId="11092"/>
    <cellStyle name="Note 24 6 3 2" xfId="23190"/>
    <cellStyle name="Note 24 6 3 2 2" xfId="44376"/>
    <cellStyle name="Note 24 6 3 3" xfId="33772"/>
    <cellStyle name="Note 24 6 4" xfId="18077"/>
    <cellStyle name="Note 24 6 4 2" xfId="39264"/>
    <cellStyle name="Note 24 6 5" xfId="28447"/>
    <cellStyle name="Note 24 6_Table 2A-1_EFT (Annual)" xfId="7346"/>
    <cellStyle name="Note 24 7" xfId="3774"/>
    <cellStyle name="Note 24 7 2" xfId="12142"/>
    <cellStyle name="Note 24 7 2 2" xfId="24172"/>
    <cellStyle name="Note 24 7 2 2 2" xfId="45358"/>
    <cellStyle name="Note 24 7 2 3" xfId="34754"/>
    <cellStyle name="Note 24 7 3" xfId="19059"/>
    <cellStyle name="Note 24 7 3 2" xfId="40246"/>
    <cellStyle name="Note 24 7 4" xfId="29483"/>
    <cellStyle name="Note 24 7_Table 2A-1_EFT (Annual)" xfId="15668"/>
    <cellStyle name="Note 24 8" xfId="9461"/>
    <cellStyle name="Note 24 8 2" xfId="21626"/>
    <cellStyle name="Note 24 8 2 2" xfId="42812"/>
    <cellStyle name="Note 24 8 3" xfId="32208"/>
    <cellStyle name="Note 24 9" xfId="16513"/>
    <cellStyle name="Note 24 9 2" xfId="37700"/>
    <cellStyle name="Note 24_Table 2A-1_EFT (Annual)" xfId="3270"/>
    <cellStyle name="Note 25" xfId="239"/>
    <cellStyle name="Note 25 10" xfId="26794"/>
    <cellStyle name="Note 25 2" xfId="626"/>
    <cellStyle name="Note 25 2 2" xfId="1603"/>
    <cellStyle name="Note 25 2 2 2" xfId="2873"/>
    <cellStyle name="Note 25 2 2 2 2" xfId="6434"/>
    <cellStyle name="Note 25 2 2 2 2 2" xfId="14628"/>
    <cellStyle name="Note 25 2 2 2 2 2 2" xfId="26600"/>
    <cellStyle name="Note 25 2 2 2 2 2 2 2" xfId="47786"/>
    <cellStyle name="Note 25 2 2 2 2 2 3" xfId="37182"/>
    <cellStyle name="Note 25 2 2 2 2 3" xfId="21487"/>
    <cellStyle name="Note 25 2 2 2 2 3 2" xfId="42674"/>
    <cellStyle name="Note 25 2 2 2 2 4" xfId="32090"/>
    <cellStyle name="Note 25 2 2 2 2_Table 2A-1_EFT (Annual)" xfId="15669"/>
    <cellStyle name="Note 25 2 2 2 3" xfId="11970"/>
    <cellStyle name="Note 25 2 2 2 3 2" xfId="24054"/>
    <cellStyle name="Note 25 2 2 2 3 2 2" xfId="45240"/>
    <cellStyle name="Note 25 2 2 2 3 3" xfId="34636"/>
    <cellStyle name="Note 25 2 2 2 4" xfId="18941"/>
    <cellStyle name="Note 25 2 2 2 4 2" xfId="40128"/>
    <cellStyle name="Note 25 2 2 2 5" xfId="29347"/>
    <cellStyle name="Note 25 2 2 2_Table 2A-1_EFT (Annual)" xfId="7348"/>
    <cellStyle name="Note 25 2 2 3" xfId="5164"/>
    <cellStyle name="Note 25 2 2 3 2" xfId="13424"/>
    <cellStyle name="Note 25 2 2 3 2 2" xfId="25430"/>
    <cellStyle name="Note 25 2 2 3 2 2 2" xfId="46616"/>
    <cellStyle name="Note 25 2 2 3 2 3" xfId="36012"/>
    <cellStyle name="Note 25 2 2 3 3" xfId="20317"/>
    <cellStyle name="Note 25 2 2 3 3 2" xfId="41504"/>
    <cellStyle name="Note 25 2 2 3 4" xfId="30821"/>
    <cellStyle name="Note 25 2 2 3_Table 2A-1_EFT (Annual)" xfId="15670"/>
    <cellStyle name="Note 25 2 2 4" xfId="10768"/>
    <cellStyle name="Note 25 2 2 4 2" xfId="22884"/>
    <cellStyle name="Note 25 2 2 4 2 2" xfId="44070"/>
    <cellStyle name="Note 25 2 2 4 3" xfId="33466"/>
    <cellStyle name="Note 25 2 2 5" xfId="17771"/>
    <cellStyle name="Note 25 2 2 5 2" xfId="38958"/>
    <cellStyle name="Note 25 2 2 6" xfId="28078"/>
    <cellStyle name="Note 25 2 2_Table 2A-1_EFT (Annual)" xfId="7347"/>
    <cellStyle name="Note 25 2 3" xfId="1117"/>
    <cellStyle name="Note 25 2 3 2" xfId="4678"/>
    <cellStyle name="Note 25 2 3 2 2" xfId="12938"/>
    <cellStyle name="Note 25 2 3 2 2 2" xfId="24944"/>
    <cellStyle name="Note 25 2 3 2 2 2 2" xfId="46130"/>
    <cellStyle name="Note 25 2 3 2 2 3" xfId="35526"/>
    <cellStyle name="Note 25 2 3 2 3" xfId="19831"/>
    <cellStyle name="Note 25 2 3 2 3 2" xfId="41018"/>
    <cellStyle name="Note 25 2 3 2 4" xfId="30335"/>
    <cellStyle name="Note 25 2 3 2_Table 2A-1_EFT (Annual)" xfId="15671"/>
    <cellStyle name="Note 25 2 3 3" xfId="10282"/>
    <cellStyle name="Note 25 2 3 3 2" xfId="22398"/>
    <cellStyle name="Note 25 2 3 3 2 2" xfId="43584"/>
    <cellStyle name="Note 25 2 3 3 3" xfId="32980"/>
    <cellStyle name="Note 25 2 3 4" xfId="17285"/>
    <cellStyle name="Note 25 2 3 4 2" xfId="38472"/>
    <cellStyle name="Note 25 2 3 5" xfId="27592"/>
    <cellStyle name="Note 25 2 3_Table 2A-1_EFT (Annual)" xfId="7349"/>
    <cellStyle name="Note 25 2 4" xfId="2342"/>
    <cellStyle name="Note 25 2 4 2" xfId="5903"/>
    <cellStyle name="Note 25 2 4 2 2" xfId="14118"/>
    <cellStyle name="Note 25 2 4 2 2 2" xfId="26106"/>
    <cellStyle name="Note 25 2 4 2 2 2 2" xfId="47292"/>
    <cellStyle name="Note 25 2 4 2 2 3" xfId="36688"/>
    <cellStyle name="Note 25 2 4 2 3" xfId="20993"/>
    <cellStyle name="Note 25 2 4 2 3 2" xfId="42180"/>
    <cellStyle name="Note 25 2 4 2 4" xfId="31560"/>
    <cellStyle name="Note 25 2 4 2_Table 2A-1_EFT (Annual)" xfId="15672"/>
    <cellStyle name="Note 25 2 4 3" xfId="11462"/>
    <cellStyle name="Note 25 2 4 3 2" xfId="23560"/>
    <cellStyle name="Note 25 2 4 3 2 2" xfId="44746"/>
    <cellStyle name="Note 25 2 4 3 3" xfId="34142"/>
    <cellStyle name="Note 25 2 4 4" xfId="18447"/>
    <cellStyle name="Note 25 2 4 4 2" xfId="39634"/>
    <cellStyle name="Note 25 2 4 5" xfId="28817"/>
    <cellStyle name="Note 25 2 4_Table 2A-1_EFT (Annual)" xfId="7350"/>
    <cellStyle name="Note 25 2 5" xfId="4196"/>
    <cellStyle name="Note 25 2 5 2" xfId="12520"/>
    <cellStyle name="Note 25 2 5 2 2" xfId="24542"/>
    <cellStyle name="Note 25 2 5 2 2 2" xfId="45728"/>
    <cellStyle name="Note 25 2 5 2 3" xfId="35124"/>
    <cellStyle name="Note 25 2 5 3" xfId="19429"/>
    <cellStyle name="Note 25 2 5 3 2" xfId="40616"/>
    <cellStyle name="Note 25 2 5 4" xfId="29884"/>
    <cellStyle name="Note 25 2 5_Table 2A-1_EFT (Annual)" xfId="15673"/>
    <cellStyle name="Note 25 2 6" xfId="9859"/>
    <cellStyle name="Note 25 2 6 2" xfId="21996"/>
    <cellStyle name="Note 25 2 6 2 2" xfId="43182"/>
    <cellStyle name="Note 25 2 6 3" xfId="32578"/>
    <cellStyle name="Note 25 2 7" xfId="16883"/>
    <cellStyle name="Note 25 2 7 2" xfId="38070"/>
    <cellStyle name="Note 25 2 8" xfId="27141"/>
    <cellStyle name="Note 25 2_Table 2A-1_EFT (Annual)" xfId="3274"/>
    <cellStyle name="Note 25 3" xfId="465"/>
    <cellStyle name="Note 25 3 2" xfId="1442"/>
    <cellStyle name="Note 25 3 2 2" xfId="2712"/>
    <cellStyle name="Note 25 3 2 2 2" xfId="6273"/>
    <cellStyle name="Note 25 3 2 2 2 2" xfId="14467"/>
    <cellStyle name="Note 25 3 2 2 2 2 2" xfId="26439"/>
    <cellStyle name="Note 25 3 2 2 2 2 2 2" xfId="47625"/>
    <cellStyle name="Note 25 3 2 2 2 2 3" xfId="37021"/>
    <cellStyle name="Note 25 3 2 2 2 3" xfId="21326"/>
    <cellStyle name="Note 25 3 2 2 2 3 2" xfId="42513"/>
    <cellStyle name="Note 25 3 2 2 2 4" xfId="31929"/>
    <cellStyle name="Note 25 3 2 2 2_Table 2A-1_EFT (Annual)" xfId="15674"/>
    <cellStyle name="Note 25 3 2 2 3" xfId="11809"/>
    <cellStyle name="Note 25 3 2 2 3 2" xfId="23893"/>
    <cellStyle name="Note 25 3 2 2 3 2 2" xfId="45079"/>
    <cellStyle name="Note 25 3 2 2 3 3" xfId="34475"/>
    <cellStyle name="Note 25 3 2 2 4" xfId="18780"/>
    <cellStyle name="Note 25 3 2 2 4 2" xfId="39967"/>
    <cellStyle name="Note 25 3 2 2 5" xfId="29186"/>
    <cellStyle name="Note 25 3 2 2_Table 2A-1_EFT (Annual)" xfId="7352"/>
    <cellStyle name="Note 25 3 2 3" xfId="5003"/>
    <cellStyle name="Note 25 3 2 3 2" xfId="13263"/>
    <cellStyle name="Note 25 3 2 3 2 2" xfId="25269"/>
    <cellStyle name="Note 25 3 2 3 2 2 2" xfId="46455"/>
    <cellStyle name="Note 25 3 2 3 2 3" xfId="35851"/>
    <cellStyle name="Note 25 3 2 3 3" xfId="20156"/>
    <cellStyle name="Note 25 3 2 3 3 2" xfId="41343"/>
    <cellStyle name="Note 25 3 2 3 4" xfId="30660"/>
    <cellStyle name="Note 25 3 2 3_Table 2A-1_EFT (Annual)" xfId="15675"/>
    <cellStyle name="Note 25 3 2 4" xfId="10607"/>
    <cellStyle name="Note 25 3 2 4 2" xfId="22723"/>
    <cellStyle name="Note 25 3 2 4 2 2" xfId="43909"/>
    <cellStyle name="Note 25 3 2 4 3" xfId="33305"/>
    <cellStyle name="Note 25 3 2 5" xfId="17610"/>
    <cellStyle name="Note 25 3 2 5 2" xfId="38797"/>
    <cellStyle name="Note 25 3 2 6" xfId="27917"/>
    <cellStyle name="Note 25 3 2_Table 2A-1_EFT (Annual)" xfId="7351"/>
    <cellStyle name="Note 25 3 3" xfId="987"/>
    <cellStyle name="Note 25 3 3 2" xfId="4548"/>
    <cellStyle name="Note 25 3 3 2 2" xfId="12808"/>
    <cellStyle name="Note 25 3 3 2 2 2" xfId="24814"/>
    <cellStyle name="Note 25 3 3 2 2 2 2" xfId="46000"/>
    <cellStyle name="Note 25 3 3 2 2 3" xfId="35396"/>
    <cellStyle name="Note 25 3 3 2 3" xfId="19701"/>
    <cellStyle name="Note 25 3 3 2 3 2" xfId="40888"/>
    <cellStyle name="Note 25 3 3 2 4" xfId="30205"/>
    <cellStyle name="Note 25 3 3 2_Table 2A-1_EFT (Annual)" xfId="15676"/>
    <cellStyle name="Note 25 3 3 3" xfId="10152"/>
    <cellStyle name="Note 25 3 3 3 2" xfId="22268"/>
    <cellStyle name="Note 25 3 3 3 2 2" xfId="43454"/>
    <cellStyle name="Note 25 3 3 3 3" xfId="32850"/>
    <cellStyle name="Note 25 3 3 4" xfId="17155"/>
    <cellStyle name="Note 25 3 3 4 2" xfId="38342"/>
    <cellStyle name="Note 25 3 3 5" xfId="27462"/>
    <cellStyle name="Note 25 3 3_Table 2A-1_EFT (Annual)" xfId="7353"/>
    <cellStyle name="Note 25 3 4" xfId="2181"/>
    <cellStyle name="Note 25 3 4 2" xfId="5742"/>
    <cellStyle name="Note 25 3 4 2 2" xfId="13957"/>
    <cellStyle name="Note 25 3 4 2 2 2" xfId="25945"/>
    <cellStyle name="Note 25 3 4 2 2 2 2" xfId="47131"/>
    <cellStyle name="Note 25 3 4 2 2 3" xfId="36527"/>
    <cellStyle name="Note 25 3 4 2 3" xfId="20832"/>
    <cellStyle name="Note 25 3 4 2 3 2" xfId="42019"/>
    <cellStyle name="Note 25 3 4 2 4" xfId="31399"/>
    <cellStyle name="Note 25 3 4 2_Table 2A-1_EFT (Annual)" xfId="15677"/>
    <cellStyle name="Note 25 3 4 3" xfId="11301"/>
    <cellStyle name="Note 25 3 4 3 2" xfId="23399"/>
    <cellStyle name="Note 25 3 4 3 2 2" xfId="44585"/>
    <cellStyle name="Note 25 3 4 3 3" xfId="33981"/>
    <cellStyle name="Note 25 3 4 4" xfId="18286"/>
    <cellStyle name="Note 25 3 4 4 2" xfId="39473"/>
    <cellStyle name="Note 25 3 4 5" xfId="28656"/>
    <cellStyle name="Note 25 3 4_Table 2A-1_EFT (Annual)" xfId="7354"/>
    <cellStyle name="Note 25 3 5" xfId="4035"/>
    <cellStyle name="Note 25 3 5 2" xfId="12359"/>
    <cellStyle name="Note 25 3 5 2 2" xfId="24381"/>
    <cellStyle name="Note 25 3 5 2 2 2" xfId="45567"/>
    <cellStyle name="Note 25 3 5 2 3" xfId="34963"/>
    <cellStyle name="Note 25 3 5 3" xfId="19268"/>
    <cellStyle name="Note 25 3 5 3 2" xfId="40455"/>
    <cellStyle name="Note 25 3 5 4" xfId="29723"/>
    <cellStyle name="Note 25 3 5_Table 2A-1_EFT (Annual)" xfId="15678"/>
    <cellStyle name="Note 25 3 6" xfId="9698"/>
    <cellStyle name="Note 25 3 6 2" xfId="21835"/>
    <cellStyle name="Note 25 3 6 2 2" xfId="43021"/>
    <cellStyle name="Note 25 3 6 3" xfId="32417"/>
    <cellStyle name="Note 25 3 7" xfId="16722"/>
    <cellStyle name="Note 25 3 7 2" xfId="37909"/>
    <cellStyle name="Note 25 3 8" xfId="26980"/>
    <cellStyle name="Note 25 3_Table 2A-1_EFT (Annual)" xfId="3275"/>
    <cellStyle name="Note 25 4" xfId="1281"/>
    <cellStyle name="Note 25 4 2" xfId="2551"/>
    <cellStyle name="Note 25 4 2 2" xfId="6112"/>
    <cellStyle name="Note 25 4 2 2 2" xfId="14306"/>
    <cellStyle name="Note 25 4 2 2 2 2" xfId="26278"/>
    <cellStyle name="Note 25 4 2 2 2 2 2" xfId="47464"/>
    <cellStyle name="Note 25 4 2 2 2 3" xfId="36860"/>
    <cellStyle name="Note 25 4 2 2 3" xfId="21165"/>
    <cellStyle name="Note 25 4 2 2 3 2" xfId="42352"/>
    <cellStyle name="Note 25 4 2 2 4" xfId="31768"/>
    <cellStyle name="Note 25 4 2 2_Table 2A-1_EFT (Annual)" xfId="15679"/>
    <cellStyle name="Note 25 4 2 3" xfId="11648"/>
    <cellStyle name="Note 25 4 2 3 2" xfId="23732"/>
    <cellStyle name="Note 25 4 2 3 2 2" xfId="44918"/>
    <cellStyle name="Note 25 4 2 3 3" xfId="34314"/>
    <cellStyle name="Note 25 4 2 4" xfId="18619"/>
    <cellStyle name="Note 25 4 2 4 2" xfId="39806"/>
    <cellStyle name="Note 25 4 2 5" xfId="29025"/>
    <cellStyle name="Note 25 4 2_Table 2A-1_EFT (Annual)" xfId="7356"/>
    <cellStyle name="Note 25 4 3" xfId="4842"/>
    <cellStyle name="Note 25 4 3 2" xfId="13102"/>
    <cellStyle name="Note 25 4 3 2 2" xfId="25108"/>
    <cellStyle name="Note 25 4 3 2 2 2" xfId="46294"/>
    <cellStyle name="Note 25 4 3 2 3" xfId="35690"/>
    <cellStyle name="Note 25 4 3 3" xfId="19995"/>
    <cellStyle name="Note 25 4 3 3 2" xfId="41182"/>
    <cellStyle name="Note 25 4 3 4" xfId="30499"/>
    <cellStyle name="Note 25 4 3_Table 2A-1_EFT (Annual)" xfId="15680"/>
    <cellStyle name="Note 25 4 4" xfId="10446"/>
    <cellStyle name="Note 25 4 4 2" xfId="22562"/>
    <cellStyle name="Note 25 4 4 2 2" xfId="43748"/>
    <cellStyle name="Note 25 4 4 3" xfId="33144"/>
    <cellStyle name="Note 25 4 5" xfId="17449"/>
    <cellStyle name="Note 25 4 5 2" xfId="38636"/>
    <cellStyle name="Note 25 4 6" xfId="27756"/>
    <cellStyle name="Note 25 4_Table 2A-1_EFT (Annual)" xfId="7355"/>
    <cellStyle name="Note 25 5" xfId="832"/>
    <cellStyle name="Note 25 5 2" xfId="4393"/>
    <cellStyle name="Note 25 5 2 2" xfId="12667"/>
    <cellStyle name="Note 25 5 2 2 2" xfId="24684"/>
    <cellStyle name="Note 25 5 2 2 2 2" xfId="45870"/>
    <cellStyle name="Note 25 5 2 2 3" xfId="35266"/>
    <cellStyle name="Note 25 5 2 3" xfId="19571"/>
    <cellStyle name="Note 25 5 2 3 2" xfId="40758"/>
    <cellStyle name="Note 25 5 2 4" xfId="30050"/>
    <cellStyle name="Note 25 5 2_Table 2A-1_EFT (Annual)" xfId="15681"/>
    <cellStyle name="Note 25 5 3" xfId="10016"/>
    <cellStyle name="Note 25 5 3 2" xfId="22138"/>
    <cellStyle name="Note 25 5 3 2 2" xfId="43324"/>
    <cellStyle name="Note 25 5 3 3" xfId="32720"/>
    <cellStyle name="Note 25 5 4" xfId="17025"/>
    <cellStyle name="Note 25 5 4 2" xfId="38212"/>
    <cellStyle name="Note 25 5 5" xfId="27307"/>
    <cellStyle name="Note 25 5_Table 2A-1_EFT (Annual)" xfId="7357"/>
    <cellStyle name="Note 25 6" xfId="2020"/>
    <cellStyle name="Note 25 6 2" xfId="5581"/>
    <cellStyle name="Note 25 6 2 2" xfId="13796"/>
    <cellStyle name="Note 25 6 2 2 2" xfId="25784"/>
    <cellStyle name="Note 25 6 2 2 2 2" xfId="46970"/>
    <cellStyle name="Note 25 6 2 2 3" xfId="36366"/>
    <cellStyle name="Note 25 6 2 3" xfId="20671"/>
    <cellStyle name="Note 25 6 2 3 2" xfId="41858"/>
    <cellStyle name="Note 25 6 2 4" xfId="31238"/>
    <cellStyle name="Note 25 6 2_Table 2A-1_EFT (Annual)" xfId="15682"/>
    <cellStyle name="Note 25 6 3" xfId="11140"/>
    <cellStyle name="Note 25 6 3 2" xfId="23238"/>
    <cellStyle name="Note 25 6 3 2 2" xfId="44424"/>
    <cellStyle name="Note 25 6 3 3" xfId="33820"/>
    <cellStyle name="Note 25 6 4" xfId="18125"/>
    <cellStyle name="Note 25 6 4 2" xfId="39312"/>
    <cellStyle name="Note 25 6 5" xfId="28495"/>
    <cellStyle name="Note 25 6_Table 2A-1_EFT (Annual)" xfId="7358"/>
    <cellStyle name="Note 25 7" xfId="3828"/>
    <cellStyle name="Note 25 7 2" xfId="12191"/>
    <cellStyle name="Note 25 7 2 2" xfId="24220"/>
    <cellStyle name="Note 25 7 2 2 2" xfId="45406"/>
    <cellStyle name="Note 25 7 2 3" xfId="34802"/>
    <cellStyle name="Note 25 7 3" xfId="19107"/>
    <cellStyle name="Note 25 7 3 2" xfId="40294"/>
    <cellStyle name="Note 25 7 4" xfId="29537"/>
    <cellStyle name="Note 25 7_Table 2A-1_EFT (Annual)" xfId="15683"/>
    <cellStyle name="Note 25 8" xfId="9510"/>
    <cellStyle name="Note 25 8 2" xfId="21674"/>
    <cellStyle name="Note 25 8 2 2" xfId="42860"/>
    <cellStyle name="Note 25 8 3" xfId="32256"/>
    <cellStyle name="Note 25 9" xfId="16561"/>
    <cellStyle name="Note 25 9 2" xfId="37748"/>
    <cellStyle name="Note 25_Table 2A-1_EFT (Annual)" xfId="3273"/>
    <cellStyle name="Note 26" xfId="207"/>
    <cellStyle name="Note 26 10" xfId="26762"/>
    <cellStyle name="Note 26 2" xfId="600"/>
    <cellStyle name="Note 26 2 2" xfId="1577"/>
    <cellStyle name="Note 26 2 2 2" xfId="2847"/>
    <cellStyle name="Note 26 2 2 2 2" xfId="6408"/>
    <cellStyle name="Note 26 2 2 2 2 2" xfId="14602"/>
    <cellStyle name="Note 26 2 2 2 2 2 2" xfId="26574"/>
    <cellStyle name="Note 26 2 2 2 2 2 2 2" xfId="47760"/>
    <cellStyle name="Note 26 2 2 2 2 2 3" xfId="37156"/>
    <cellStyle name="Note 26 2 2 2 2 3" xfId="21461"/>
    <cellStyle name="Note 26 2 2 2 2 3 2" xfId="42648"/>
    <cellStyle name="Note 26 2 2 2 2 4" xfId="32064"/>
    <cellStyle name="Note 26 2 2 2 2_Table 2A-1_EFT (Annual)" xfId="15684"/>
    <cellStyle name="Note 26 2 2 2 3" xfId="11944"/>
    <cellStyle name="Note 26 2 2 2 3 2" xfId="24028"/>
    <cellStyle name="Note 26 2 2 2 3 2 2" xfId="45214"/>
    <cellStyle name="Note 26 2 2 2 3 3" xfId="34610"/>
    <cellStyle name="Note 26 2 2 2 4" xfId="18915"/>
    <cellStyle name="Note 26 2 2 2 4 2" xfId="40102"/>
    <cellStyle name="Note 26 2 2 2 5" xfId="29321"/>
    <cellStyle name="Note 26 2 2 2_Table 2A-1_EFT (Annual)" xfId="7360"/>
    <cellStyle name="Note 26 2 2 3" xfId="5138"/>
    <cellStyle name="Note 26 2 2 3 2" xfId="13398"/>
    <cellStyle name="Note 26 2 2 3 2 2" xfId="25404"/>
    <cellStyle name="Note 26 2 2 3 2 2 2" xfId="46590"/>
    <cellStyle name="Note 26 2 2 3 2 3" xfId="35986"/>
    <cellStyle name="Note 26 2 2 3 3" xfId="20291"/>
    <cellStyle name="Note 26 2 2 3 3 2" xfId="41478"/>
    <cellStyle name="Note 26 2 2 3 4" xfId="30795"/>
    <cellStyle name="Note 26 2 2 3_Table 2A-1_EFT (Annual)" xfId="15685"/>
    <cellStyle name="Note 26 2 2 4" xfId="10742"/>
    <cellStyle name="Note 26 2 2 4 2" xfId="22858"/>
    <cellStyle name="Note 26 2 2 4 2 2" xfId="44044"/>
    <cellStyle name="Note 26 2 2 4 3" xfId="33440"/>
    <cellStyle name="Note 26 2 2 5" xfId="17745"/>
    <cellStyle name="Note 26 2 2 5 2" xfId="38932"/>
    <cellStyle name="Note 26 2 2 6" xfId="28052"/>
    <cellStyle name="Note 26 2 2_Table 2A-1_EFT (Annual)" xfId="7359"/>
    <cellStyle name="Note 26 2 3" xfId="1097"/>
    <cellStyle name="Note 26 2 3 2" xfId="4658"/>
    <cellStyle name="Note 26 2 3 2 2" xfId="12918"/>
    <cellStyle name="Note 26 2 3 2 2 2" xfId="24924"/>
    <cellStyle name="Note 26 2 3 2 2 2 2" xfId="46110"/>
    <cellStyle name="Note 26 2 3 2 2 3" xfId="35506"/>
    <cellStyle name="Note 26 2 3 2 3" xfId="19811"/>
    <cellStyle name="Note 26 2 3 2 3 2" xfId="40998"/>
    <cellStyle name="Note 26 2 3 2 4" xfId="30315"/>
    <cellStyle name="Note 26 2 3 2_Table 2A-1_EFT (Annual)" xfId="15686"/>
    <cellStyle name="Note 26 2 3 3" xfId="10262"/>
    <cellStyle name="Note 26 2 3 3 2" xfId="22378"/>
    <cellStyle name="Note 26 2 3 3 2 2" xfId="43564"/>
    <cellStyle name="Note 26 2 3 3 3" xfId="32960"/>
    <cellStyle name="Note 26 2 3 4" xfId="17265"/>
    <cellStyle name="Note 26 2 3 4 2" xfId="38452"/>
    <cellStyle name="Note 26 2 3 5" xfId="27572"/>
    <cellStyle name="Note 26 2 3_Table 2A-1_EFT (Annual)" xfId="7361"/>
    <cellStyle name="Note 26 2 4" xfId="2316"/>
    <cellStyle name="Note 26 2 4 2" xfId="5877"/>
    <cellStyle name="Note 26 2 4 2 2" xfId="14092"/>
    <cellStyle name="Note 26 2 4 2 2 2" xfId="26080"/>
    <cellStyle name="Note 26 2 4 2 2 2 2" xfId="47266"/>
    <cellStyle name="Note 26 2 4 2 2 3" xfId="36662"/>
    <cellStyle name="Note 26 2 4 2 3" xfId="20967"/>
    <cellStyle name="Note 26 2 4 2 3 2" xfId="42154"/>
    <cellStyle name="Note 26 2 4 2 4" xfId="31534"/>
    <cellStyle name="Note 26 2 4 2_Table 2A-1_EFT (Annual)" xfId="15687"/>
    <cellStyle name="Note 26 2 4 3" xfId="11436"/>
    <cellStyle name="Note 26 2 4 3 2" xfId="23534"/>
    <cellStyle name="Note 26 2 4 3 2 2" xfId="44720"/>
    <cellStyle name="Note 26 2 4 3 3" xfId="34116"/>
    <cellStyle name="Note 26 2 4 4" xfId="18421"/>
    <cellStyle name="Note 26 2 4 4 2" xfId="39608"/>
    <cellStyle name="Note 26 2 4 5" xfId="28791"/>
    <cellStyle name="Note 26 2 4_Table 2A-1_EFT (Annual)" xfId="7362"/>
    <cellStyle name="Note 26 2 5" xfId="4170"/>
    <cellStyle name="Note 26 2 5 2" xfId="12494"/>
    <cellStyle name="Note 26 2 5 2 2" xfId="24516"/>
    <cellStyle name="Note 26 2 5 2 2 2" xfId="45702"/>
    <cellStyle name="Note 26 2 5 2 3" xfId="35098"/>
    <cellStyle name="Note 26 2 5 3" xfId="19403"/>
    <cellStyle name="Note 26 2 5 3 2" xfId="40590"/>
    <cellStyle name="Note 26 2 5 4" xfId="29858"/>
    <cellStyle name="Note 26 2 5_Table 2A-1_EFT (Annual)" xfId="15688"/>
    <cellStyle name="Note 26 2 6" xfId="9833"/>
    <cellStyle name="Note 26 2 6 2" xfId="21970"/>
    <cellStyle name="Note 26 2 6 2 2" xfId="43156"/>
    <cellStyle name="Note 26 2 6 3" xfId="32552"/>
    <cellStyle name="Note 26 2 7" xfId="16857"/>
    <cellStyle name="Note 26 2 7 2" xfId="38044"/>
    <cellStyle name="Note 26 2 8" xfId="27115"/>
    <cellStyle name="Note 26 2_Table 2A-1_EFT (Annual)" xfId="3277"/>
    <cellStyle name="Note 26 3" xfId="435"/>
    <cellStyle name="Note 26 3 2" xfId="1418"/>
    <cellStyle name="Note 26 3 2 2" xfId="2688"/>
    <cellStyle name="Note 26 3 2 2 2" xfId="6249"/>
    <cellStyle name="Note 26 3 2 2 2 2" xfId="14443"/>
    <cellStyle name="Note 26 3 2 2 2 2 2" xfId="26415"/>
    <cellStyle name="Note 26 3 2 2 2 2 2 2" xfId="47601"/>
    <cellStyle name="Note 26 3 2 2 2 2 3" xfId="36997"/>
    <cellStyle name="Note 26 3 2 2 2 3" xfId="21302"/>
    <cellStyle name="Note 26 3 2 2 2 3 2" xfId="42489"/>
    <cellStyle name="Note 26 3 2 2 2 4" xfId="31905"/>
    <cellStyle name="Note 26 3 2 2 2_Table 2A-1_EFT (Annual)" xfId="15689"/>
    <cellStyle name="Note 26 3 2 2 3" xfId="11785"/>
    <cellStyle name="Note 26 3 2 2 3 2" xfId="23869"/>
    <cellStyle name="Note 26 3 2 2 3 2 2" xfId="45055"/>
    <cellStyle name="Note 26 3 2 2 3 3" xfId="34451"/>
    <cellStyle name="Note 26 3 2 2 4" xfId="18756"/>
    <cellStyle name="Note 26 3 2 2 4 2" xfId="39943"/>
    <cellStyle name="Note 26 3 2 2 5" xfId="29162"/>
    <cellStyle name="Note 26 3 2 2_Table 2A-1_EFT (Annual)" xfId="7364"/>
    <cellStyle name="Note 26 3 2 3" xfId="4979"/>
    <cellStyle name="Note 26 3 2 3 2" xfId="13239"/>
    <cellStyle name="Note 26 3 2 3 2 2" xfId="25245"/>
    <cellStyle name="Note 26 3 2 3 2 2 2" xfId="46431"/>
    <cellStyle name="Note 26 3 2 3 2 3" xfId="35827"/>
    <cellStyle name="Note 26 3 2 3 3" xfId="20132"/>
    <cellStyle name="Note 26 3 2 3 3 2" xfId="41319"/>
    <cellStyle name="Note 26 3 2 3 4" xfId="30636"/>
    <cellStyle name="Note 26 3 2 3_Table 2A-1_EFT (Annual)" xfId="15690"/>
    <cellStyle name="Note 26 3 2 4" xfId="10583"/>
    <cellStyle name="Note 26 3 2 4 2" xfId="22699"/>
    <cellStyle name="Note 26 3 2 4 2 2" xfId="43885"/>
    <cellStyle name="Note 26 3 2 4 3" xfId="33281"/>
    <cellStyle name="Note 26 3 2 5" xfId="17586"/>
    <cellStyle name="Note 26 3 2 5 2" xfId="38773"/>
    <cellStyle name="Note 26 3 2 6" xfId="27893"/>
    <cellStyle name="Note 26 3 2_Table 2A-1_EFT (Annual)" xfId="7363"/>
    <cellStyle name="Note 26 3 3" xfId="962"/>
    <cellStyle name="Note 26 3 3 2" xfId="4523"/>
    <cellStyle name="Note 26 3 3 2 2" xfId="12785"/>
    <cellStyle name="Note 26 3 3 2 2 2" xfId="24795"/>
    <cellStyle name="Note 26 3 3 2 2 2 2" xfId="45981"/>
    <cellStyle name="Note 26 3 3 2 2 3" xfId="35377"/>
    <cellStyle name="Note 26 3 3 2 3" xfId="19682"/>
    <cellStyle name="Note 26 3 3 2 3 2" xfId="40869"/>
    <cellStyle name="Note 26 3 3 2 4" xfId="30180"/>
    <cellStyle name="Note 26 3 3 2_Table 2A-1_EFT (Annual)" xfId="15691"/>
    <cellStyle name="Note 26 3 3 3" xfId="10132"/>
    <cellStyle name="Note 26 3 3 3 2" xfId="22249"/>
    <cellStyle name="Note 26 3 3 3 2 2" xfId="43435"/>
    <cellStyle name="Note 26 3 3 3 3" xfId="32831"/>
    <cellStyle name="Note 26 3 3 4" xfId="17136"/>
    <cellStyle name="Note 26 3 3 4 2" xfId="38323"/>
    <cellStyle name="Note 26 3 3 5" xfId="27437"/>
    <cellStyle name="Note 26 3 3_Table 2A-1_EFT (Annual)" xfId="7365"/>
    <cellStyle name="Note 26 3 4" xfId="2157"/>
    <cellStyle name="Note 26 3 4 2" xfId="5718"/>
    <cellStyle name="Note 26 3 4 2 2" xfId="13933"/>
    <cellStyle name="Note 26 3 4 2 2 2" xfId="25921"/>
    <cellStyle name="Note 26 3 4 2 2 2 2" xfId="47107"/>
    <cellStyle name="Note 26 3 4 2 2 3" xfId="36503"/>
    <cellStyle name="Note 26 3 4 2 3" xfId="20808"/>
    <cellStyle name="Note 26 3 4 2 3 2" xfId="41995"/>
    <cellStyle name="Note 26 3 4 2 4" xfId="31375"/>
    <cellStyle name="Note 26 3 4 2_Table 2A-1_EFT (Annual)" xfId="15692"/>
    <cellStyle name="Note 26 3 4 3" xfId="11277"/>
    <cellStyle name="Note 26 3 4 3 2" xfId="23375"/>
    <cellStyle name="Note 26 3 4 3 2 2" xfId="44561"/>
    <cellStyle name="Note 26 3 4 3 3" xfId="33957"/>
    <cellStyle name="Note 26 3 4 4" xfId="18262"/>
    <cellStyle name="Note 26 3 4 4 2" xfId="39449"/>
    <cellStyle name="Note 26 3 4 5" xfId="28632"/>
    <cellStyle name="Note 26 3 4_Table 2A-1_EFT (Annual)" xfId="7366"/>
    <cellStyle name="Note 26 3 5" xfId="4005"/>
    <cellStyle name="Note 26 3 5 2" xfId="12333"/>
    <cellStyle name="Note 26 3 5 2 2" xfId="24357"/>
    <cellStyle name="Note 26 3 5 2 2 2" xfId="45543"/>
    <cellStyle name="Note 26 3 5 2 3" xfId="34939"/>
    <cellStyle name="Note 26 3 5 3" xfId="19244"/>
    <cellStyle name="Note 26 3 5 3 2" xfId="40431"/>
    <cellStyle name="Note 26 3 5 4" xfId="29693"/>
    <cellStyle name="Note 26 3 5_Table 2A-1_EFT (Annual)" xfId="15693"/>
    <cellStyle name="Note 26 3 6" xfId="9670"/>
    <cellStyle name="Note 26 3 6 2" xfId="21811"/>
    <cellStyle name="Note 26 3 6 2 2" xfId="42997"/>
    <cellStyle name="Note 26 3 6 3" xfId="32393"/>
    <cellStyle name="Note 26 3 7" xfId="16698"/>
    <cellStyle name="Note 26 3 7 2" xfId="37885"/>
    <cellStyle name="Note 26 3 8" xfId="26950"/>
    <cellStyle name="Note 26 3_Table 2A-1_EFT (Annual)" xfId="3278"/>
    <cellStyle name="Note 26 4" xfId="1255"/>
    <cellStyle name="Note 26 4 2" xfId="2525"/>
    <cellStyle name="Note 26 4 2 2" xfId="6086"/>
    <cellStyle name="Note 26 4 2 2 2" xfId="14280"/>
    <cellStyle name="Note 26 4 2 2 2 2" xfId="26252"/>
    <cellStyle name="Note 26 4 2 2 2 2 2" xfId="47438"/>
    <cellStyle name="Note 26 4 2 2 2 3" xfId="36834"/>
    <cellStyle name="Note 26 4 2 2 3" xfId="21139"/>
    <cellStyle name="Note 26 4 2 2 3 2" xfId="42326"/>
    <cellStyle name="Note 26 4 2 2 4" xfId="31742"/>
    <cellStyle name="Note 26 4 2 2_Table 2A-1_EFT (Annual)" xfId="15694"/>
    <cellStyle name="Note 26 4 2 3" xfId="11622"/>
    <cellStyle name="Note 26 4 2 3 2" xfId="23706"/>
    <cellStyle name="Note 26 4 2 3 2 2" xfId="44892"/>
    <cellStyle name="Note 26 4 2 3 3" xfId="34288"/>
    <cellStyle name="Note 26 4 2 4" xfId="18593"/>
    <cellStyle name="Note 26 4 2 4 2" xfId="39780"/>
    <cellStyle name="Note 26 4 2 5" xfId="28999"/>
    <cellStyle name="Note 26 4 2_Table 2A-1_EFT (Annual)" xfId="7368"/>
    <cellStyle name="Note 26 4 3" xfId="4816"/>
    <cellStyle name="Note 26 4 3 2" xfId="13076"/>
    <cellStyle name="Note 26 4 3 2 2" xfId="25082"/>
    <cellStyle name="Note 26 4 3 2 2 2" xfId="46268"/>
    <cellStyle name="Note 26 4 3 2 3" xfId="35664"/>
    <cellStyle name="Note 26 4 3 3" xfId="19969"/>
    <cellStyle name="Note 26 4 3 3 2" xfId="41156"/>
    <cellStyle name="Note 26 4 3 4" xfId="30473"/>
    <cellStyle name="Note 26 4 3_Table 2A-1_EFT (Annual)" xfId="15695"/>
    <cellStyle name="Note 26 4 4" xfId="10420"/>
    <cellStyle name="Note 26 4 4 2" xfId="22536"/>
    <cellStyle name="Note 26 4 4 2 2" xfId="43722"/>
    <cellStyle name="Note 26 4 4 3" xfId="33118"/>
    <cellStyle name="Note 26 4 5" xfId="17423"/>
    <cellStyle name="Note 26 4 5 2" xfId="38610"/>
    <cellStyle name="Note 26 4 6" xfId="27730"/>
    <cellStyle name="Note 26 4_Table 2A-1_EFT (Annual)" xfId="7367"/>
    <cellStyle name="Note 26 5" xfId="806"/>
    <cellStyle name="Note 26 5 2" xfId="4367"/>
    <cellStyle name="Note 26 5 2 2" xfId="12647"/>
    <cellStyle name="Note 26 5 2 2 2" xfId="24664"/>
    <cellStyle name="Note 26 5 2 2 2 2" xfId="45850"/>
    <cellStyle name="Note 26 5 2 2 3" xfId="35246"/>
    <cellStyle name="Note 26 5 2 3" xfId="19551"/>
    <cellStyle name="Note 26 5 2 3 2" xfId="40738"/>
    <cellStyle name="Note 26 5 2 4" xfId="30024"/>
    <cellStyle name="Note 26 5 2_Table 2A-1_EFT (Annual)" xfId="15696"/>
    <cellStyle name="Note 26 5 3" xfId="9995"/>
    <cellStyle name="Note 26 5 3 2" xfId="22118"/>
    <cellStyle name="Note 26 5 3 2 2" xfId="43304"/>
    <cellStyle name="Note 26 5 3 3" xfId="32700"/>
    <cellStyle name="Note 26 5 4" xfId="17005"/>
    <cellStyle name="Note 26 5 4 2" xfId="38192"/>
    <cellStyle name="Note 26 5 5" xfId="27281"/>
    <cellStyle name="Note 26 5_Table 2A-1_EFT (Annual)" xfId="7369"/>
    <cellStyle name="Note 26 6" xfId="1994"/>
    <cellStyle name="Note 26 6 2" xfId="5555"/>
    <cellStyle name="Note 26 6 2 2" xfId="13770"/>
    <cellStyle name="Note 26 6 2 2 2" xfId="25758"/>
    <cellStyle name="Note 26 6 2 2 2 2" xfId="46944"/>
    <cellStyle name="Note 26 6 2 2 3" xfId="36340"/>
    <cellStyle name="Note 26 6 2 3" xfId="20645"/>
    <cellStyle name="Note 26 6 2 3 2" xfId="41832"/>
    <cellStyle name="Note 26 6 2 4" xfId="31212"/>
    <cellStyle name="Note 26 6 2_Table 2A-1_EFT (Annual)" xfId="15697"/>
    <cellStyle name="Note 26 6 3" xfId="11114"/>
    <cellStyle name="Note 26 6 3 2" xfId="23212"/>
    <cellStyle name="Note 26 6 3 2 2" xfId="44398"/>
    <cellStyle name="Note 26 6 3 3" xfId="33794"/>
    <cellStyle name="Note 26 6 4" xfId="18099"/>
    <cellStyle name="Note 26 6 4 2" xfId="39286"/>
    <cellStyle name="Note 26 6 5" xfId="28469"/>
    <cellStyle name="Note 26 6_Table 2A-1_EFT (Annual)" xfId="7370"/>
    <cellStyle name="Note 26 7" xfId="3796"/>
    <cellStyle name="Note 26 7 2" xfId="12164"/>
    <cellStyle name="Note 26 7 2 2" xfId="24194"/>
    <cellStyle name="Note 26 7 2 2 2" xfId="45380"/>
    <cellStyle name="Note 26 7 2 3" xfId="34776"/>
    <cellStyle name="Note 26 7 3" xfId="19081"/>
    <cellStyle name="Note 26 7 3 2" xfId="40268"/>
    <cellStyle name="Note 26 7 4" xfId="29505"/>
    <cellStyle name="Note 26 7_Table 2A-1_EFT (Annual)" xfId="15698"/>
    <cellStyle name="Note 26 8" xfId="9483"/>
    <cellStyle name="Note 26 8 2" xfId="21648"/>
    <cellStyle name="Note 26 8 2 2" xfId="42834"/>
    <cellStyle name="Note 26 8 3" xfId="32230"/>
    <cellStyle name="Note 26 9" xfId="16535"/>
    <cellStyle name="Note 26 9 2" xfId="37722"/>
    <cellStyle name="Note 26_Table 2A-1_EFT (Annual)" xfId="3276"/>
    <cellStyle name="Note 27" xfId="197"/>
    <cellStyle name="Note 27 10" xfId="26752"/>
    <cellStyle name="Note 27 2" xfId="590"/>
    <cellStyle name="Note 27 2 2" xfId="1567"/>
    <cellStyle name="Note 27 2 2 2" xfId="2837"/>
    <cellStyle name="Note 27 2 2 2 2" xfId="6398"/>
    <cellStyle name="Note 27 2 2 2 2 2" xfId="14592"/>
    <cellStyle name="Note 27 2 2 2 2 2 2" xfId="26564"/>
    <cellStyle name="Note 27 2 2 2 2 2 2 2" xfId="47750"/>
    <cellStyle name="Note 27 2 2 2 2 2 3" xfId="37146"/>
    <cellStyle name="Note 27 2 2 2 2 3" xfId="21451"/>
    <cellStyle name="Note 27 2 2 2 2 3 2" xfId="42638"/>
    <cellStyle name="Note 27 2 2 2 2 4" xfId="32054"/>
    <cellStyle name="Note 27 2 2 2 2_Table 2A-1_EFT (Annual)" xfId="15699"/>
    <cellStyle name="Note 27 2 2 2 3" xfId="11934"/>
    <cellStyle name="Note 27 2 2 2 3 2" xfId="24018"/>
    <cellStyle name="Note 27 2 2 2 3 2 2" xfId="45204"/>
    <cellStyle name="Note 27 2 2 2 3 3" xfId="34600"/>
    <cellStyle name="Note 27 2 2 2 4" xfId="18905"/>
    <cellStyle name="Note 27 2 2 2 4 2" xfId="40092"/>
    <cellStyle name="Note 27 2 2 2 5" xfId="29311"/>
    <cellStyle name="Note 27 2 2 2_Table 2A-1_EFT (Annual)" xfId="7372"/>
    <cellStyle name="Note 27 2 2 3" xfId="5128"/>
    <cellStyle name="Note 27 2 2 3 2" xfId="13388"/>
    <cellStyle name="Note 27 2 2 3 2 2" xfId="25394"/>
    <cellStyle name="Note 27 2 2 3 2 2 2" xfId="46580"/>
    <cellStyle name="Note 27 2 2 3 2 3" xfId="35976"/>
    <cellStyle name="Note 27 2 2 3 3" xfId="20281"/>
    <cellStyle name="Note 27 2 2 3 3 2" xfId="41468"/>
    <cellStyle name="Note 27 2 2 3 4" xfId="30785"/>
    <cellStyle name="Note 27 2 2 3_Table 2A-1_EFT (Annual)" xfId="15700"/>
    <cellStyle name="Note 27 2 2 4" xfId="10732"/>
    <cellStyle name="Note 27 2 2 4 2" xfId="22848"/>
    <cellStyle name="Note 27 2 2 4 2 2" xfId="44034"/>
    <cellStyle name="Note 27 2 2 4 3" xfId="33430"/>
    <cellStyle name="Note 27 2 2 5" xfId="17735"/>
    <cellStyle name="Note 27 2 2 5 2" xfId="38922"/>
    <cellStyle name="Note 27 2 2 6" xfId="28042"/>
    <cellStyle name="Note 27 2 2_Table 2A-1_EFT (Annual)" xfId="7371"/>
    <cellStyle name="Note 27 2 3" xfId="1088"/>
    <cellStyle name="Note 27 2 3 2" xfId="4649"/>
    <cellStyle name="Note 27 2 3 2 2" xfId="12909"/>
    <cellStyle name="Note 27 2 3 2 2 2" xfId="24915"/>
    <cellStyle name="Note 27 2 3 2 2 2 2" xfId="46101"/>
    <cellStyle name="Note 27 2 3 2 2 3" xfId="35497"/>
    <cellStyle name="Note 27 2 3 2 3" xfId="19802"/>
    <cellStyle name="Note 27 2 3 2 3 2" xfId="40989"/>
    <cellStyle name="Note 27 2 3 2 4" xfId="30306"/>
    <cellStyle name="Note 27 2 3 2_Table 2A-1_EFT (Annual)" xfId="15701"/>
    <cellStyle name="Note 27 2 3 3" xfId="10253"/>
    <cellStyle name="Note 27 2 3 3 2" xfId="22369"/>
    <cellStyle name="Note 27 2 3 3 2 2" xfId="43555"/>
    <cellStyle name="Note 27 2 3 3 3" xfId="32951"/>
    <cellStyle name="Note 27 2 3 4" xfId="17256"/>
    <cellStyle name="Note 27 2 3 4 2" xfId="38443"/>
    <cellStyle name="Note 27 2 3 5" xfId="27563"/>
    <cellStyle name="Note 27 2 3_Table 2A-1_EFT (Annual)" xfId="7373"/>
    <cellStyle name="Note 27 2 4" xfId="2306"/>
    <cellStyle name="Note 27 2 4 2" xfId="5867"/>
    <cellStyle name="Note 27 2 4 2 2" xfId="14082"/>
    <cellStyle name="Note 27 2 4 2 2 2" xfId="26070"/>
    <cellStyle name="Note 27 2 4 2 2 2 2" xfId="47256"/>
    <cellStyle name="Note 27 2 4 2 2 3" xfId="36652"/>
    <cellStyle name="Note 27 2 4 2 3" xfId="20957"/>
    <cellStyle name="Note 27 2 4 2 3 2" xfId="42144"/>
    <cellStyle name="Note 27 2 4 2 4" xfId="31524"/>
    <cellStyle name="Note 27 2 4 2_Table 2A-1_EFT (Annual)" xfId="15702"/>
    <cellStyle name="Note 27 2 4 3" xfId="11426"/>
    <cellStyle name="Note 27 2 4 3 2" xfId="23524"/>
    <cellStyle name="Note 27 2 4 3 2 2" xfId="44710"/>
    <cellStyle name="Note 27 2 4 3 3" xfId="34106"/>
    <cellStyle name="Note 27 2 4 4" xfId="18411"/>
    <cellStyle name="Note 27 2 4 4 2" xfId="39598"/>
    <cellStyle name="Note 27 2 4 5" xfId="28781"/>
    <cellStyle name="Note 27 2 4_Table 2A-1_EFT (Annual)" xfId="7374"/>
    <cellStyle name="Note 27 2 5" xfId="4160"/>
    <cellStyle name="Note 27 2 5 2" xfId="12484"/>
    <cellStyle name="Note 27 2 5 2 2" xfId="24506"/>
    <cellStyle name="Note 27 2 5 2 2 2" xfId="45692"/>
    <cellStyle name="Note 27 2 5 2 3" xfId="35088"/>
    <cellStyle name="Note 27 2 5 3" xfId="19393"/>
    <cellStyle name="Note 27 2 5 3 2" xfId="40580"/>
    <cellStyle name="Note 27 2 5 4" xfId="29848"/>
    <cellStyle name="Note 27 2 5_Table 2A-1_EFT (Annual)" xfId="15703"/>
    <cellStyle name="Note 27 2 6" xfId="9823"/>
    <cellStyle name="Note 27 2 6 2" xfId="21960"/>
    <cellStyle name="Note 27 2 6 2 2" xfId="43146"/>
    <cellStyle name="Note 27 2 6 3" xfId="32542"/>
    <cellStyle name="Note 27 2 7" xfId="16847"/>
    <cellStyle name="Note 27 2 7 2" xfId="38034"/>
    <cellStyle name="Note 27 2 8" xfId="27105"/>
    <cellStyle name="Note 27 2_Table 2A-1_EFT (Annual)" xfId="3280"/>
    <cellStyle name="Note 27 3" xfId="426"/>
    <cellStyle name="Note 27 3 2" xfId="1409"/>
    <cellStyle name="Note 27 3 2 2" xfId="2679"/>
    <cellStyle name="Note 27 3 2 2 2" xfId="6240"/>
    <cellStyle name="Note 27 3 2 2 2 2" xfId="14434"/>
    <cellStyle name="Note 27 3 2 2 2 2 2" xfId="26406"/>
    <cellStyle name="Note 27 3 2 2 2 2 2 2" xfId="47592"/>
    <cellStyle name="Note 27 3 2 2 2 2 3" xfId="36988"/>
    <cellStyle name="Note 27 3 2 2 2 3" xfId="21293"/>
    <cellStyle name="Note 27 3 2 2 2 3 2" xfId="42480"/>
    <cellStyle name="Note 27 3 2 2 2 4" xfId="31896"/>
    <cellStyle name="Note 27 3 2 2 2_Table 2A-1_EFT (Annual)" xfId="15704"/>
    <cellStyle name="Note 27 3 2 2 3" xfId="11776"/>
    <cellStyle name="Note 27 3 2 2 3 2" xfId="23860"/>
    <cellStyle name="Note 27 3 2 2 3 2 2" xfId="45046"/>
    <cellStyle name="Note 27 3 2 2 3 3" xfId="34442"/>
    <cellStyle name="Note 27 3 2 2 4" xfId="18747"/>
    <cellStyle name="Note 27 3 2 2 4 2" xfId="39934"/>
    <cellStyle name="Note 27 3 2 2 5" xfId="29153"/>
    <cellStyle name="Note 27 3 2 2_Table 2A-1_EFT (Annual)" xfId="7376"/>
    <cellStyle name="Note 27 3 2 3" xfId="4970"/>
    <cellStyle name="Note 27 3 2 3 2" xfId="13230"/>
    <cellStyle name="Note 27 3 2 3 2 2" xfId="25236"/>
    <cellStyle name="Note 27 3 2 3 2 2 2" xfId="46422"/>
    <cellStyle name="Note 27 3 2 3 2 3" xfId="35818"/>
    <cellStyle name="Note 27 3 2 3 3" xfId="20123"/>
    <cellStyle name="Note 27 3 2 3 3 2" xfId="41310"/>
    <cellStyle name="Note 27 3 2 3 4" xfId="30627"/>
    <cellStyle name="Note 27 3 2 3_Table 2A-1_EFT (Annual)" xfId="15705"/>
    <cellStyle name="Note 27 3 2 4" xfId="10574"/>
    <cellStyle name="Note 27 3 2 4 2" xfId="22690"/>
    <cellStyle name="Note 27 3 2 4 2 2" xfId="43876"/>
    <cellStyle name="Note 27 3 2 4 3" xfId="33272"/>
    <cellStyle name="Note 27 3 2 5" xfId="17577"/>
    <cellStyle name="Note 27 3 2 5 2" xfId="38764"/>
    <cellStyle name="Note 27 3 2 6" xfId="27884"/>
    <cellStyle name="Note 27 3 2_Table 2A-1_EFT (Annual)" xfId="7375"/>
    <cellStyle name="Note 27 3 3" xfId="954"/>
    <cellStyle name="Note 27 3 3 2" xfId="4515"/>
    <cellStyle name="Note 27 3 3 2 2" xfId="12777"/>
    <cellStyle name="Note 27 3 3 2 2 2" xfId="24787"/>
    <cellStyle name="Note 27 3 3 2 2 2 2" xfId="45973"/>
    <cellStyle name="Note 27 3 3 2 2 3" xfId="35369"/>
    <cellStyle name="Note 27 3 3 2 3" xfId="19674"/>
    <cellStyle name="Note 27 3 3 2 3 2" xfId="40861"/>
    <cellStyle name="Note 27 3 3 2 4" xfId="30172"/>
    <cellStyle name="Note 27 3 3 2_Table 2A-1_EFT (Annual)" xfId="15706"/>
    <cellStyle name="Note 27 3 3 3" xfId="10124"/>
    <cellStyle name="Note 27 3 3 3 2" xfId="22241"/>
    <cellStyle name="Note 27 3 3 3 2 2" xfId="43427"/>
    <cellStyle name="Note 27 3 3 3 3" xfId="32823"/>
    <cellStyle name="Note 27 3 3 4" xfId="17128"/>
    <cellStyle name="Note 27 3 3 4 2" xfId="38315"/>
    <cellStyle name="Note 27 3 3 5" xfId="27429"/>
    <cellStyle name="Note 27 3 3_Table 2A-1_EFT (Annual)" xfId="7377"/>
    <cellStyle name="Note 27 3 4" xfId="2148"/>
    <cellStyle name="Note 27 3 4 2" xfId="5709"/>
    <cellStyle name="Note 27 3 4 2 2" xfId="13924"/>
    <cellStyle name="Note 27 3 4 2 2 2" xfId="25912"/>
    <cellStyle name="Note 27 3 4 2 2 2 2" xfId="47098"/>
    <cellStyle name="Note 27 3 4 2 2 3" xfId="36494"/>
    <cellStyle name="Note 27 3 4 2 3" xfId="20799"/>
    <cellStyle name="Note 27 3 4 2 3 2" xfId="41986"/>
    <cellStyle name="Note 27 3 4 2 4" xfId="31366"/>
    <cellStyle name="Note 27 3 4 2_Table 2A-1_EFT (Annual)" xfId="15707"/>
    <cellStyle name="Note 27 3 4 3" xfId="11268"/>
    <cellStyle name="Note 27 3 4 3 2" xfId="23366"/>
    <cellStyle name="Note 27 3 4 3 2 2" xfId="44552"/>
    <cellStyle name="Note 27 3 4 3 3" xfId="33948"/>
    <cellStyle name="Note 27 3 4 4" xfId="18253"/>
    <cellStyle name="Note 27 3 4 4 2" xfId="39440"/>
    <cellStyle name="Note 27 3 4 5" xfId="28623"/>
    <cellStyle name="Note 27 3 4_Table 2A-1_EFT (Annual)" xfId="7378"/>
    <cellStyle name="Note 27 3 5" xfId="3996"/>
    <cellStyle name="Note 27 3 5 2" xfId="12324"/>
    <cellStyle name="Note 27 3 5 2 2" xfId="24348"/>
    <cellStyle name="Note 27 3 5 2 2 2" xfId="45534"/>
    <cellStyle name="Note 27 3 5 2 3" xfId="34930"/>
    <cellStyle name="Note 27 3 5 3" xfId="19235"/>
    <cellStyle name="Note 27 3 5 3 2" xfId="40422"/>
    <cellStyle name="Note 27 3 5 4" xfId="29684"/>
    <cellStyle name="Note 27 3 5_Table 2A-1_EFT (Annual)" xfId="15708"/>
    <cellStyle name="Note 27 3 6" xfId="9661"/>
    <cellStyle name="Note 27 3 6 2" xfId="21802"/>
    <cellStyle name="Note 27 3 6 2 2" xfId="42988"/>
    <cellStyle name="Note 27 3 6 3" xfId="32384"/>
    <cellStyle name="Note 27 3 7" xfId="16689"/>
    <cellStyle name="Note 27 3 7 2" xfId="37876"/>
    <cellStyle name="Note 27 3 8" xfId="26941"/>
    <cellStyle name="Note 27 3_Table 2A-1_EFT (Annual)" xfId="3281"/>
    <cellStyle name="Note 27 4" xfId="1245"/>
    <cellStyle name="Note 27 4 2" xfId="2515"/>
    <cellStyle name="Note 27 4 2 2" xfId="6076"/>
    <cellStyle name="Note 27 4 2 2 2" xfId="14270"/>
    <cellStyle name="Note 27 4 2 2 2 2" xfId="26242"/>
    <cellStyle name="Note 27 4 2 2 2 2 2" xfId="47428"/>
    <cellStyle name="Note 27 4 2 2 2 3" xfId="36824"/>
    <cellStyle name="Note 27 4 2 2 3" xfId="21129"/>
    <cellStyle name="Note 27 4 2 2 3 2" xfId="42316"/>
    <cellStyle name="Note 27 4 2 2 4" xfId="31732"/>
    <cellStyle name="Note 27 4 2 2_Table 2A-1_EFT (Annual)" xfId="15709"/>
    <cellStyle name="Note 27 4 2 3" xfId="11612"/>
    <cellStyle name="Note 27 4 2 3 2" xfId="23696"/>
    <cellStyle name="Note 27 4 2 3 2 2" xfId="44882"/>
    <cellStyle name="Note 27 4 2 3 3" xfId="34278"/>
    <cellStyle name="Note 27 4 2 4" xfId="18583"/>
    <cellStyle name="Note 27 4 2 4 2" xfId="39770"/>
    <cellStyle name="Note 27 4 2 5" xfId="28989"/>
    <cellStyle name="Note 27 4 2_Table 2A-1_EFT (Annual)" xfId="7380"/>
    <cellStyle name="Note 27 4 3" xfId="4806"/>
    <cellStyle name="Note 27 4 3 2" xfId="13066"/>
    <cellStyle name="Note 27 4 3 2 2" xfId="25072"/>
    <cellStyle name="Note 27 4 3 2 2 2" xfId="46258"/>
    <cellStyle name="Note 27 4 3 2 3" xfId="35654"/>
    <cellStyle name="Note 27 4 3 3" xfId="19959"/>
    <cellStyle name="Note 27 4 3 3 2" xfId="41146"/>
    <cellStyle name="Note 27 4 3 4" xfId="30463"/>
    <cellStyle name="Note 27 4 3_Table 2A-1_EFT (Annual)" xfId="15710"/>
    <cellStyle name="Note 27 4 4" xfId="10410"/>
    <cellStyle name="Note 27 4 4 2" xfId="22526"/>
    <cellStyle name="Note 27 4 4 2 2" xfId="43712"/>
    <cellStyle name="Note 27 4 4 3" xfId="33108"/>
    <cellStyle name="Note 27 4 5" xfId="17413"/>
    <cellStyle name="Note 27 4 5 2" xfId="38600"/>
    <cellStyle name="Note 27 4 6" xfId="27720"/>
    <cellStyle name="Note 27 4_Table 2A-1_EFT (Annual)" xfId="7379"/>
    <cellStyle name="Note 27 5" xfId="797"/>
    <cellStyle name="Note 27 5 2" xfId="4358"/>
    <cellStyle name="Note 27 5 2 2" xfId="12638"/>
    <cellStyle name="Note 27 5 2 2 2" xfId="24655"/>
    <cellStyle name="Note 27 5 2 2 2 2" xfId="45841"/>
    <cellStyle name="Note 27 5 2 2 3" xfId="35237"/>
    <cellStyle name="Note 27 5 2 3" xfId="19542"/>
    <cellStyle name="Note 27 5 2 3 2" xfId="40729"/>
    <cellStyle name="Note 27 5 2 4" xfId="30015"/>
    <cellStyle name="Note 27 5 2_Table 2A-1_EFT (Annual)" xfId="15711"/>
    <cellStyle name="Note 27 5 3" xfId="9986"/>
    <cellStyle name="Note 27 5 3 2" xfId="22109"/>
    <cellStyle name="Note 27 5 3 2 2" xfId="43295"/>
    <cellStyle name="Note 27 5 3 3" xfId="32691"/>
    <cellStyle name="Note 27 5 4" xfId="16996"/>
    <cellStyle name="Note 27 5 4 2" xfId="38183"/>
    <cellStyle name="Note 27 5 5" xfId="27272"/>
    <cellStyle name="Note 27 5_Table 2A-1_EFT (Annual)" xfId="7381"/>
    <cellStyle name="Note 27 6" xfId="1984"/>
    <cellStyle name="Note 27 6 2" xfId="5545"/>
    <cellStyle name="Note 27 6 2 2" xfId="13760"/>
    <cellStyle name="Note 27 6 2 2 2" xfId="25748"/>
    <cellStyle name="Note 27 6 2 2 2 2" xfId="46934"/>
    <cellStyle name="Note 27 6 2 2 3" xfId="36330"/>
    <cellStyle name="Note 27 6 2 3" xfId="20635"/>
    <cellStyle name="Note 27 6 2 3 2" xfId="41822"/>
    <cellStyle name="Note 27 6 2 4" xfId="31202"/>
    <cellStyle name="Note 27 6 2_Table 2A-1_EFT (Annual)" xfId="15712"/>
    <cellStyle name="Note 27 6 3" xfId="11104"/>
    <cellStyle name="Note 27 6 3 2" xfId="23202"/>
    <cellStyle name="Note 27 6 3 2 2" xfId="44388"/>
    <cellStyle name="Note 27 6 3 3" xfId="33784"/>
    <cellStyle name="Note 27 6 4" xfId="18089"/>
    <cellStyle name="Note 27 6 4 2" xfId="39276"/>
    <cellStyle name="Note 27 6 5" xfId="28459"/>
    <cellStyle name="Note 27 6_Table 2A-1_EFT (Annual)" xfId="7382"/>
    <cellStyle name="Note 27 7" xfId="3786"/>
    <cellStyle name="Note 27 7 2" xfId="12154"/>
    <cellStyle name="Note 27 7 2 2" xfId="24184"/>
    <cellStyle name="Note 27 7 2 2 2" xfId="45370"/>
    <cellStyle name="Note 27 7 2 3" xfId="34766"/>
    <cellStyle name="Note 27 7 3" xfId="19071"/>
    <cellStyle name="Note 27 7 3 2" xfId="40258"/>
    <cellStyle name="Note 27 7 4" xfId="29495"/>
    <cellStyle name="Note 27 7_Table 2A-1_EFT (Annual)" xfId="15713"/>
    <cellStyle name="Note 27 8" xfId="9473"/>
    <cellStyle name="Note 27 8 2" xfId="21638"/>
    <cellStyle name="Note 27 8 2 2" xfId="42824"/>
    <cellStyle name="Note 27 8 3" xfId="32220"/>
    <cellStyle name="Note 27 9" xfId="16525"/>
    <cellStyle name="Note 27 9 2" xfId="37712"/>
    <cellStyle name="Note 27_Table 2A-1_EFT (Annual)" xfId="3279"/>
    <cellStyle name="Note 28" xfId="212"/>
    <cellStyle name="Note 28 10" xfId="26767"/>
    <cellStyle name="Note 28 2" xfId="605"/>
    <cellStyle name="Note 28 2 2" xfId="1582"/>
    <cellStyle name="Note 28 2 2 2" xfId="2852"/>
    <cellStyle name="Note 28 2 2 2 2" xfId="6413"/>
    <cellStyle name="Note 28 2 2 2 2 2" xfId="14607"/>
    <cellStyle name="Note 28 2 2 2 2 2 2" xfId="26579"/>
    <cellStyle name="Note 28 2 2 2 2 2 2 2" xfId="47765"/>
    <cellStyle name="Note 28 2 2 2 2 2 3" xfId="37161"/>
    <cellStyle name="Note 28 2 2 2 2 3" xfId="21466"/>
    <cellStyle name="Note 28 2 2 2 2 3 2" xfId="42653"/>
    <cellStyle name="Note 28 2 2 2 2 4" xfId="32069"/>
    <cellStyle name="Note 28 2 2 2 2_Table 2A-1_EFT (Annual)" xfId="15714"/>
    <cellStyle name="Note 28 2 2 2 3" xfId="11949"/>
    <cellStyle name="Note 28 2 2 2 3 2" xfId="24033"/>
    <cellStyle name="Note 28 2 2 2 3 2 2" xfId="45219"/>
    <cellStyle name="Note 28 2 2 2 3 3" xfId="34615"/>
    <cellStyle name="Note 28 2 2 2 4" xfId="18920"/>
    <cellStyle name="Note 28 2 2 2 4 2" xfId="40107"/>
    <cellStyle name="Note 28 2 2 2 5" xfId="29326"/>
    <cellStyle name="Note 28 2 2 2_Table 2A-1_EFT (Annual)" xfId="7384"/>
    <cellStyle name="Note 28 2 2 3" xfId="5143"/>
    <cellStyle name="Note 28 2 2 3 2" xfId="13403"/>
    <cellStyle name="Note 28 2 2 3 2 2" xfId="25409"/>
    <cellStyle name="Note 28 2 2 3 2 2 2" xfId="46595"/>
    <cellStyle name="Note 28 2 2 3 2 3" xfId="35991"/>
    <cellStyle name="Note 28 2 2 3 3" xfId="20296"/>
    <cellStyle name="Note 28 2 2 3 3 2" xfId="41483"/>
    <cellStyle name="Note 28 2 2 3 4" xfId="30800"/>
    <cellStyle name="Note 28 2 2 3_Table 2A-1_EFT (Annual)" xfId="15715"/>
    <cellStyle name="Note 28 2 2 4" xfId="10747"/>
    <cellStyle name="Note 28 2 2 4 2" xfId="22863"/>
    <cellStyle name="Note 28 2 2 4 2 2" xfId="44049"/>
    <cellStyle name="Note 28 2 2 4 3" xfId="33445"/>
    <cellStyle name="Note 28 2 2 5" xfId="17750"/>
    <cellStyle name="Note 28 2 2 5 2" xfId="38937"/>
    <cellStyle name="Note 28 2 2 6" xfId="28057"/>
    <cellStyle name="Note 28 2 2_Table 2A-1_EFT (Annual)" xfId="7383"/>
    <cellStyle name="Note 28 2 3" xfId="1100"/>
    <cellStyle name="Note 28 2 3 2" xfId="4661"/>
    <cellStyle name="Note 28 2 3 2 2" xfId="12921"/>
    <cellStyle name="Note 28 2 3 2 2 2" xfId="24927"/>
    <cellStyle name="Note 28 2 3 2 2 2 2" xfId="46113"/>
    <cellStyle name="Note 28 2 3 2 2 3" xfId="35509"/>
    <cellStyle name="Note 28 2 3 2 3" xfId="19814"/>
    <cellStyle name="Note 28 2 3 2 3 2" xfId="41001"/>
    <cellStyle name="Note 28 2 3 2 4" xfId="30318"/>
    <cellStyle name="Note 28 2 3 2_Table 2A-1_EFT (Annual)" xfId="15716"/>
    <cellStyle name="Note 28 2 3 3" xfId="10265"/>
    <cellStyle name="Note 28 2 3 3 2" xfId="22381"/>
    <cellStyle name="Note 28 2 3 3 2 2" xfId="43567"/>
    <cellStyle name="Note 28 2 3 3 3" xfId="32963"/>
    <cellStyle name="Note 28 2 3 4" xfId="17268"/>
    <cellStyle name="Note 28 2 3 4 2" xfId="38455"/>
    <cellStyle name="Note 28 2 3 5" xfId="27575"/>
    <cellStyle name="Note 28 2 3_Table 2A-1_EFT (Annual)" xfId="7385"/>
    <cellStyle name="Note 28 2 4" xfId="2321"/>
    <cellStyle name="Note 28 2 4 2" xfId="5882"/>
    <cellStyle name="Note 28 2 4 2 2" xfId="14097"/>
    <cellStyle name="Note 28 2 4 2 2 2" xfId="26085"/>
    <cellStyle name="Note 28 2 4 2 2 2 2" xfId="47271"/>
    <cellStyle name="Note 28 2 4 2 2 3" xfId="36667"/>
    <cellStyle name="Note 28 2 4 2 3" xfId="20972"/>
    <cellStyle name="Note 28 2 4 2 3 2" xfId="42159"/>
    <cellStyle name="Note 28 2 4 2 4" xfId="31539"/>
    <cellStyle name="Note 28 2 4 2_Table 2A-1_EFT (Annual)" xfId="15717"/>
    <cellStyle name="Note 28 2 4 3" xfId="11441"/>
    <cellStyle name="Note 28 2 4 3 2" xfId="23539"/>
    <cellStyle name="Note 28 2 4 3 2 2" xfId="44725"/>
    <cellStyle name="Note 28 2 4 3 3" xfId="34121"/>
    <cellStyle name="Note 28 2 4 4" xfId="18426"/>
    <cellStyle name="Note 28 2 4 4 2" xfId="39613"/>
    <cellStyle name="Note 28 2 4 5" xfId="28796"/>
    <cellStyle name="Note 28 2 4_Table 2A-1_EFT (Annual)" xfId="7386"/>
    <cellStyle name="Note 28 2 5" xfId="4175"/>
    <cellStyle name="Note 28 2 5 2" xfId="12499"/>
    <cellStyle name="Note 28 2 5 2 2" xfId="24521"/>
    <cellStyle name="Note 28 2 5 2 2 2" xfId="45707"/>
    <cellStyle name="Note 28 2 5 2 3" xfId="35103"/>
    <cellStyle name="Note 28 2 5 3" xfId="19408"/>
    <cellStyle name="Note 28 2 5 3 2" xfId="40595"/>
    <cellStyle name="Note 28 2 5 4" xfId="29863"/>
    <cellStyle name="Note 28 2 5_Table 2A-1_EFT (Annual)" xfId="15718"/>
    <cellStyle name="Note 28 2 6" xfId="9838"/>
    <cellStyle name="Note 28 2 6 2" xfId="21975"/>
    <cellStyle name="Note 28 2 6 2 2" xfId="43161"/>
    <cellStyle name="Note 28 2 6 3" xfId="32557"/>
    <cellStyle name="Note 28 2 7" xfId="16862"/>
    <cellStyle name="Note 28 2 7 2" xfId="38049"/>
    <cellStyle name="Note 28 2 8" xfId="27120"/>
    <cellStyle name="Note 28 2_Table 2A-1_EFT (Annual)" xfId="3283"/>
    <cellStyle name="Note 28 3" xfId="440"/>
    <cellStyle name="Note 28 3 2" xfId="1423"/>
    <cellStyle name="Note 28 3 2 2" xfId="2693"/>
    <cellStyle name="Note 28 3 2 2 2" xfId="6254"/>
    <cellStyle name="Note 28 3 2 2 2 2" xfId="14448"/>
    <cellStyle name="Note 28 3 2 2 2 2 2" xfId="26420"/>
    <cellStyle name="Note 28 3 2 2 2 2 2 2" xfId="47606"/>
    <cellStyle name="Note 28 3 2 2 2 2 3" xfId="37002"/>
    <cellStyle name="Note 28 3 2 2 2 3" xfId="21307"/>
    <cellStyle name="Note 28 3 2 2 2 3 2" xfId="42494"/>
    <cellStyle name="Note 28 3 2 2 2 4" xfId="31910"/>
    <cellStyle name="Note 28 3 2 2 2_Table 2A-1_EFT (Annual)" xfId="15719"/>
    <cellStyle name="Note 28 3 2 2 3" xfId="11790"/>
    <cellStyle name="Note 28 3 2 2 3 2" xfId="23874"/>
    <cellStyle name="Note 28 3 2 2 3 2 2" xfId="45060"/>
    <cellStyle name="Note 28 3 2 2 3 3" xfId="34456"/>
    <cellStyle name="Note 28 3 2 2 4" xfId="18761"/>
    <cellStyle name="Note 28 3 2 2 4 2" xfId="39948"/>
    <cellStyle name="Note 28 3 2 2 5" xfId="29167"/>
    <cellStyle name="Note 28 3 2 2_Table 2A-1_EFT (Annual)" xfId="7388"/>
    <cellStyle name="Note 28 3 2 3" xfId="4984"/>
    <cellStyle name="Note 28 3 2 3 2" xfId="13244"/>
    <cellStyle name="Note 28 3 2 3 2 2" xfId="25250"/>
    <cellStyle name="Note 28 3 2 3 2 2 2" xfId="46436"/>
    <cellStyle name="Note 28 3 2 3 2 3" xfId="35832"/>
    <cellStyle name="Note 28 3 2 3 3" xfId="20137"/>
    <cellStyle name="Note 28 3 2 3 3 2" xfId="41324"/>
    <cellStyle name="Note 28 3 2 3 4" xfId="30641"/>
    <cellStyle name="Note 28 3 2 3_Table 2A-1_EFT (Annual)" xfId="15720"/>
    <cellStyle name="Note 28 3 2 4" xfId="10588"/>
    <cellStyle name="Note 28 3 2 4 2" xfId="22704"/>
    <cellStyle name="Note 28 3 2 4 2 2" xfId="43890"/>
    <cellStyle name="Note 28 3 2 4 3" xfId="33286"/>
    <cellStyle name="Note 28 3 2 5" xfId="17591"/>
    <cellStyle name="Note 28 3 2 5 2" xfId="38778"/>
    <cellStyle name="Note 28 3 2 6" xfId="27898"/>
    <cellStyle name="Note 28 3 2_Table 2A-1_EFT (Annual)" xfId="7387"/>
    <cellStyle name="Note 28 3 3" xfId="965"/>
    <cellStyle name="Note 28 3 3 2" xfId="4526"/>
    <cellStyle name="Note 28 3 3 2 2" xfId="12788"/>
    <cellStyle name="Note 28 3 3 2 2 2" xfId="24798"/>
    <cellStyle name="Note 28 3 3 2 2 2 2" xfId="45984"/>
    <cellStyle name="Note 28 3 3 2 2 3" xfId="35380"/>
    <cellStyle name="Note 28 3 3 2 3" xfId="19685"/>
    <cellStyle name="Note 28 3 3 2 3 2" xfId="40872"/>
    <cellStyle name="Note 28 3 3 2 4" xfId="30183"/>
    <cellStyle name="Note 28 3 3 2_Table 2A-1_EFT (Annual)" xfId="15721"/>
    <cellStyle name="Note 28 3 3 3" xfId="10135"/>
    <cellStyle name="Note 28 3 3 3 2" xfId="22252"/>
    <cellStyle name="Note 28 3 3 3 2 2" xfId="43438"/>
    <cellStyle name="Note 28 3 3 3 3" xfId="32834"/>
    <cellStyle name="Note 28 3 3 4" xfId="17139"/>
    <cellStyle name="Note 28 3 3 4 2" xfId="38326"/>
    <cellStyle name="Note 28 3 3 5" xfId="27440"/>
    <cellStyle name="Note 28 3 3_Table 2A-1_EFT (Annual)" xfId="7389"/>
    <cellStyle name="Note 28 3 4" xfId="2162"/>
    <cellStyle name="Note 28 3 4 2" xfId="5723"/>
    <cellStyle name="Note 28 3 4 2 2" xfId="13938"/>
    <cellStyle name="Note 28 3 4 2 2 2" xfId="25926"/>
    <cellStyle name="Note 28 3 4 2 2 2 2" xfId="47112"/>
    <cellStyle name="Note 28 3 4 2 2 3" xfId="36508"/>
    <cellStyle name="Note 28 3 4 2 3" xfId="20813"/>
    <cellStyle name="Note 28 3 4 2 3 2" xfId="42000"/>
    <cellStyle name="Note 28 3 4 2 4" xfId="31380"/>
    <cellStyle name="Note 28 3 4 2_Table 2A-1_EFT (Annual)" xfId="15722"/>
    <cellStyle name="Note 28 3 4 3" xfId="11282"/>
    <cellStyle name="Note 28 3 4 3 2" xfId="23380"/>
    <cellStyle name="Note 28 3 4 3 2 2" xfId="44566"/>
    <cellStyle name="Note 28 3 4 3 3" xfId="33962"/>
    <cellStyle name="Note 28 3 4 4" xfId="18267"/>
    <cellStyle name="Note 28 3 4 4 2" xfId="39454"/>
    <cellStyle name="Note 28 3 4 5" xfId="28637"/>
    <cellStyle name="Note 28 3 4_Table 2A-1_EFT (Annual)" xfId="7390"/>
    <cellStyle name="Note 28 3 5" xfId="4010"/>
    <cellStyle name="Note 28 3 5 2" xfId="12338"/>
    <cellStyle name="Note 28 3 5 2 2" xfId="24362"/>
    <cellStyle name="Note 28 3 5 2 2 2" xfId="45548"/>
    <cellStyle name="Note 28 3 5 2 3" xfId="34944"/>
    <cellStyle name="Note 28 3 5 3" xfId="19249"/>
    <cellStyle name="Note 28 3 5 3 2" xfId="40436"/>
    <cellStyle name="Note 28 3 5 4" xfId="29698"/>
    <cellStyle name="Note 28 3 5_Table 2A-1_EFT (Annual)" xfId="15723"/>
    <cellStyle name="Note 28 3 6" xfId="9675"/>
    <cellStyle name="Note 28 3 6 2" xfId="21816"/>
    <cellStyle name="Note 28 3 6 2 2" xfId="43002"/>
    <cellStyle name="Note 28 3 6 3" xfId="32398"/>
    <cellStyle name="Note 28 3 7" xfId="16703"/>
    <cellStyle name="Note 28 3 7 2" xfId="37890"/>
    <cellStyle name="Note 28 3 8" xfId="26955"/>
    <cellStyle name="Note 28 3_Table 2A-1_EFT (Annual)" xfId="3284"/>
    <cellStyle name="Note 28 4" xfId="1260"/>
    <cellStyle name="Note 28 4 2" xfId="2530"/>
    <cellStyle name="Note 28 4 2 2" xfId="6091"/>
    <cellStyle name="Note 28 4 2 2 2" xfId="14285"/>
    <cellStyle name="Note 28 4 2 2 2 2" xfId="26257"/>
    <cellStyle name="Note 28 4 2 2 2 2 2" xfId="47443"/>
    <cellStyle name="Note 28 4 2 2 2 3" xfId="36839"/>
    <cellStyle name="Note 28 4 2 2 3" xfId="21144"/>
    <cellStyle name="Note 28 4 2 2 3 2" xfId="42331"/>
    <cellStyle name="Note 28 4 2 2 4" xfId="31747"/>
    <cellStyle name="Note 28 4 2 2_Table 2A-1_EFT (Annual)" xfId="15724"/>
    <cellStyle name="Note 28 4 2 3" xfId="11627"/>
    <cellStyle name="Note 28 4 2 3 2" xfId="23711"/>
    <cellStyle name="Note 28 4 2 3 2 2" xfId="44897"/>
    <cellStyle name="Note 28 4 2 3 3" xfId="34293"/>
    <cellStyle name="Note 28 4 2 4" xfId="18598"/>
    <cellStyle name="Note 28 4 2 4 2" xfId="39785"/>
    <cellStyle name="Note 28 4 2 5" xfId="29004"/>
    <cellStyle name="Note 28 4 2_Table 2A-1_EFT (Annual)" xfId="7392"/>
    <cellStyle name="Note 28 4 3" xfId="4821"/>
    <cellStyle name="Note 28 4 3 2" xfId="13081"/>
    <cellStyle name="Note 28 4 3 2 2" xfId="25087"/>
    <cellStyle name="Note 28 4 3 2 2 2" xfId="46273"/>
    <cellStyle name="Note 28 4 3 2 3" xfId="35669"/>
    <cellStyle name="Note 28 4 3 3" xfId="19974"/>
    <cellStyle name="Note 28 4 3 3 2" xfId="41161"/>
    <cellStyle name="Note 28 4 3 4" xfId="30478"/>
    <cellStyle name="Note 28 4 3_Table 2A-1_EFT (Annual)" xfId="15725"/>
    <cellStyle name="Note 28 4 4" xfId="10425"/>
    <cellStyle name="Note 28 4 4 2" xfId="22541"/>
    <cellStyle name="Note 28 4 4 2 2" xfId="43727"/>
    <cellStyle name="Note 28 4 4 3" xfId="33123"/>
    <cellStyle name="Note 28 4 5" xfId="17428"/>
    <cellStyle name="Note 28 4 5 2" xfId="38615"/>
    <cellStyle name="Note 28 4 6" xfId="27735"/>
    <cellStyle name="Note 28 4_Table 2A-1_EFT (Annual)" xfId="7391"/>
    <cellStyle name="Note 28 5" xfId="809"/>
    <cellStyle name="Note 28 5 2" xfId="4370"/>
    <cellStyle name="Note 28 5 2 2" xfId="12650"/>
    <cellStyle name="Note 28 5 2 2 2" xfId="24667"/>
    <cellStyle name="Note 28 5 2 2 2 2" xfId="45853"/>
    <cellStyle name="Note 28 5 2 2 3" xfId="35249"/>
    <cellStyle name="Note 28 5 2 3" xfId="19554"/>
    <cellStyle name="Note 28 5 2 3 2" xfId="40741"/>
    <cellStyle name="Note 28 5 2 4" xfId="30027"/>
    <cellStyle name="Note 28 5 2_Table 2A-1_EFT (Annual)" xfId="15726"/>
    <cellStyle name="Note 28 5 3" xfId="9998"/>
    <cellStyle name="Note 28 5 3 2" xfId="22121"/>
    <cellStyle name="Note 28 5 3 2 2" xfId="43307"/>
    <cellStyle name="Note 28 5 3 3" xfId="32703"/>
    <cellStyle name="Note 28 5 4" xfId="17008"/>
    <cellStyle name="Note 28 5 4 2" xfId="38195"/>
    <cellStyle name="Note 28 5 5" xfId="27284"/>
    <cellStyle name="Note 28 5_Table 2A-1_EFT (Annual)" xfId="7393"/>
    <cellStyle name="Note 28 6" xfId="1999"/>
    <cellStyle name="Note 28 6 2" xfId="5560"/>
    <cellStyle name="Note 28 6 2 2" xfId="13775"/>
    <cellStyle name="Note 28 6 2 2 2" xfId="25763"/>
    <cellStyle name="Note 28 6 2 2 2 2" xfId="46949"/>
    <cellStyle name="Note 28 6 2 2 3" xfId="36345"/>
    <cellStyle name="Note 28 6 2 3" xfId="20650"/>
    <cellStyle name="Note 28 6 2 3 2" xfId="41837"/>
    <cellStyle name="Note 28 6 2 4" xfId="31217"/>
    <cellStyle name="Note 28 6 2_Table 2A-1_EFT (Annual)" xfId="15727"/>
    <cellStyle name="Note 28 6 3" xfId="11119"/>
    <cellStyle name="Note 28 6 3 2" xfId="23217"/>
    <cellStyle name="Note 28 6 3 2 2" xfId="44403"/>
    <cellStyle name="Note 28 6 3 3" xfId="33799"/>
    <cellStyle name="Note 28 6 4" xfId="18104"/>
    <cellStyle name="Note 28 6 4 2" xfId="39291"/>
    <cellStyle name="Note 28 6 5" xfId="28474"/>
    <cellStyle name="Note 28 6_Table 2A-1_EFT (Annual)" xfId="7394"/>
    <cellStyle name="Note 28 7" xfId="3801"/>
    <cellStyle name="Note 28 7 2" xfId="12169"/>
    <cellStyle name="Note 28 7 2 2" xfId="24199"/>
    <cellStyle name="Note 28 7 2 2 2" xfId="45385"/>
    <cellStyle name="Note 28 7 2 3" xfId="34781"/>
    <cellStyle name="Note 28 7 3" xfId="19086"/>
    <cellStyle name="Note 28 7 3 2" xfId="40273"/>
    <cellStyle name="Note 28 7 4" xfId="29510"/>
    <cellStyle name="Note 28 7_Table 2A-1_EFT (Annual)" xfId="15728"/>
    <cellStyle name="Note 28 8" xfId="9488"/>
    <cellStyle name="Note 28 8 2" xfId="21653"/>
    <cellStyle name="Note 28 8 2 2" xfId="42839"/>
    <cellStyle name="Note 28 8 3" xfId="32235"/>
    <cellStyle name="Note 28 9" xfId="16540"/>
    <cellStyle name="Note 28 9 2" xfId="37727"/>
    <cellStyle name="Note 28_Table 2A-1_EFT (Annual)" xfId="3282"/>
    <cellStyle name="Note 29" xfId="200"/>
    <cellStyle name="Note 29 10" xfId="26755"/>
    <cellStyle name="Note 29 2" xfId="593"/>
    <cellStyle name="Note 29 2 2" xfId="1570"/>
    <cellStyle name="Note 29 2 2 2" xfId="2840"/>
    <cellStyle name="Note 29 2 2 2 2" xfId="6401"/>
    <cellStyle name="Note 29 2 2 2 2 2" xfId="14595"/>
    <cellStyle name="Note 29 2 2 2 2 2 2" xfId="26567"/>
    <cellStyle name="Note 29 2 2 2 2 2 2 2" xfId="47753"/>
    <cellStyle name="Note 29 2 2 2 2 2 3" xfId="37149"/>
    <cellStyle name="Note 29 2 2 2 2 3" xfId="21454"/>
    <cellStyle name="Note 29 2 2 2 2 3 2" xfId="42641"/>
    <cellStyle name="Note 29 2 2 2 2 4" xfId="32057"/>
    <cellStyle name="Note 29 2 2 2 2_Table 2A-1_EFT (Annual)" xfId="15729"/>
    <cellStyle name="Note 29 2 2 2 3" xfId="11937"/>
    <cellStyle name="Note 29 2 2 2 3 2" xfId="24021"/>
    <cellStyle name="Note 29 2 2 2 3 2 2" xfId="45207"/>
    <cellStyle name="Note 29 2 2 2 3 3" xfId="34603"/>
    <cellStyle name="Note 29 2 2 2 4" xfId="18908"/>
    <cellStyle name="Note 29 2 2 2 4 2" xfId="40095"/>
    <cellStyle name="Note 29 2 2 2 5" xfId="29314"/>
    <cellStyle name="Note 29 2 2 2_Table 2A-1_EFT (Annual)" xfId="7396"/>
    <cellStyle name="Note 29 2 2 3" xfId="5131"/>
    <cellStyle name="Note 29 2 2 3 2" xfId="13391"/>
    <cellStyle name="Note 29 2 2 3 2 2" xfId="25397"/>
    <cellStyle name="Note 29 2 2 3 2 2 2" xfId="46583"/>
    <cellStyle name="Note 29 2 2 3 2 3" xfId="35979"/>
    <cellStyle name="Note 29 2 2 3 3" xfId="20284"/>
    <cellStyle name="Note 29 2 2 3 3 2" xfId="41471"/>
    <cellStyle name="Note 29 2 2 3 4" xfId="30788"/>
    <cellStyle name="Note 29 2 2 3_Table 2A-1_EFT (Annual)" xfId="15730"/>
    <cellStyle name="Note 29 2 2 4" xfId="10735"/>
    <cellStyle name="Note 29 2 2 4 2" xfId="22851"/>
    <cellStyle name="Note 29 2 2 4 2 2" xfId="44037"/>
    <cellStyle name="Note 29 2 2 4 3" xfId="33433"/>
    <cellStyle name="Note 29 2 2 5" xfId="17738"/>
    <cellStyle name="Note 29 2 2 5 2" xfId="38925"/>
    <cellStyle name="Note 29 2 2 6" xfId="28045"/>
    <cellStyle name="Note 29 2 2_Table 2A-1_EFT (Annual)" xfId="7395"/>
    <cellStyle name="Note 29 2 3" xfId="1091"/>
    <cellStyle name="Note 29 2 3 2" xfId="4652"/>
    <cellStyle name="Note 29 2 3 2 2" xfId="12912"/>
    <cellStyle name="Note 29 2 3 2 2 2" xfId="24918"/>
    <cellStyle name="Note 29 2 3 2 2 2 2" xfId="46104"/>
    <cellStyle name="Note 29 2 3 2 2 3" xfId="35500"/>
    <cellStyle name="Note 29 2 3 2 3" xfId="19805"/>
    <cellStyle name="Note 29 2 3 2 3 2" xfId="40992"/>
    <cellStyle name="Note 29 2 3 2 4" xfId="30309"/>
    <cellStyle name="Note 29 2 3 2_Table 2A-1_EFT (Annual)" xfId="15731"/>
    <cellStyle name="Note 29 2 3 3" xfId="10256"/>
    <cellStyle name="Note 29 2 3 3 2" xfId="22372"/>
    <cellStyle name="Note 29 2 3 3 2 2" xfId="43558"/>
    <cellStyle name="Note 29 2 3 3 3" xfId="32954"/>
    <cellStyle name="Note 29 2 3 4" xfId="17259"/>
    <cellStyle name="Note 29 2 3 4 2" xfId="38446"/>
    <cellStyle name="Note 29 2 3 5" xfId="27566"/>
    <cellStyle name="Note 29 2 3_Table 2A-1_EFT (Annual)" xfId="7397"/>
    <cellStyle name="Note 29 2 4" xfId="2309"/>
    <cellStyle name="Note 29 2 4 2" xfId="5870"/>
    <cellStyle name="Note 29 2 4 2 2" xfId="14085"/>
    <cellStyle name="Note 29 2 4 2 2 2" xfId="26073"/>
    <cellStyle name="Note 29 2 4 2 2 2 2" xfId="47259"/>
    <cellStyle name="Note 29 2 4 2 2 3" xfId="36655"/>
    <cellStyle name="Note 29 2 4 2 3" xfId="20960"/>
    <cellStyle name="Note 29 2 4 2 3 2" xfId="42147"/>
    <cellStyle name="Note 29 2 4 2 4" xfId="31527"/>
    <cellStyle name="Note 29 2 4 2_Table 2A-1_EFT (Annual)" xfId="15732"/>
    <cellStyle name="Note 29 2 4 3" xfId="11429"/>
    <cellStyle name="Note 29 2 4 3 2" xfId="23527"/>
    <cellStyle name="Note 29 2 4 3 2 2" xfId="44713"/>
    <cellStyle name="Note 29 2 4 3 3" xfId="34109"/>
    <cellStyle name="Note 29 2 4 4" xfId="18414"/>
    <cellStyle name="Note 29 2 4 4 2" xfId="39601"/>
    <cellStyle name="Note 29 2 4 5" xfId="28784"/>
    <cellStyle name="Note 29 2 4_Table 2A-1_EFT (Annual)" xfId="7398"/>
    <cellStyle name="Note 29 2 5" xfId="4163"/>
    <cellStyle name="Note 29 2 5 2" xfId="12487"/>
    <cellStyle name="Note 29 2 5 2 2" xfId="24509"/>
    <cellStyle name="Note 29 2 5 2 2 2" xfId="45695"/>
    <cellStyle name="Note 29 2 5 2 3" xfId="35091"/>
    <cellStyle name="Note 29 2 5 3" xfId="19396"/>
    <cellStyle name="Note 29 2 5 3 2" xfId="40583"/>
    <cellStyle name="Note 29 2 5 4" xfId="29851"/>
    <cellStyle name="Note 29 2 5_Table 2A-1_EFT (Annual)" xfId="15733"/>
    <cellStyle name="Note 29 2 6" xfId="9826"/>
    <cellStyle name="Note 29 2 6 2" xfId="21963"/>
    <cellStyle name="Note 29 2 6 2 2" xfId="43149"/>
    <cellStyle name="Note 29 2 6 3" xfId="32545"/>
    <cellStyle name="Note 29 2 7" xfId="16850"/>
    <cellStyle name="Note 29 2 7 2" xfId="38037"/>
    <cellStyle name="Note 29 2 8" xfId="27108"/>
    <cellStyle name="Note 29 2_Table 2A-1_EFT (Annual)" xfId="3286"/>
    <cellStyle name="Note 29 3" xfId="429"/>
    <cellStyle name="Note 29 3 2" xfId="1412"/>
    <cellStyle name="Note 29 3 2 2" xfId="2682"/>
    <cellStyle name="Note 29 3 2 2 2" xfId="6243"/>
    <cellStyle name="Note 29 3 2 2 2 2" xfId="14437"/>
    <cellStyle name="Note 29 3 2 2 2 2 2" xfId="26409"/>
    <cellStyle name="Note 29 3 2 2 2 2 2 2" xfId="47595"/>
    <cellStyle name="Note 29 3 2 2 2 2 3" xfId="36991"/>
    <cellStyle name="Note 29 3 2 2 2 3" xfId="21296"/>
    <cellStyle name="Note 29 3 2 2 2 3 2" xfId="42483"/>
    <cellStyle name="Note 29 3 2 2 2 4" xfId="31899"/>
    <cellStyle name="Note 29 3 2 2 2_Table 2A-1_EFT (Annual)" xfId="15734"/>
    <cellStyle name="Note 29 3 2 2 3" xfId="11779"/>
    <cellStyle name="Note 29 3 2 2 3 2" xfId="23863"/>
    <cellStyle name="Note 29 3 2 2 3 2 2" xfId="45049"/>
    <cellStyle name="Note 29 3 2 2 3 3" xfId="34445"/>
    <cellStyle name="Note 29 3 2 2 4" xfId="18750"/>
    <cellStyle name="Note 29 3 2 2 4 2" xfId="39937"/>
    <cellStyle name="Note 29 3 2 2 5" xfId="29156"/>
    <cellStyle name="Note 29 3 2 2_Table 2A-1_EFT (Annual)" xfId="7400"/>
    <cellStyle name="Note 29 3 2 3" xfId="4973"/>
    <cellStyle name="Note 29 3 2 3 2" xfId="13233"/>
    <cellStyle name="Note 29 3 2 3 2 2" xfId="25239"/>
    <cellStyle name="Note 29 3 2 3 2 2 2" xfId="46425"/>
    <cellStyle name="Note 29 3 2 3 2 3" xfId="35821"/>
    <cellStyle name="Note 29 3 2 3 3" xfId="20126"/>
    <cellStyle name="Note 29 3 2 3 3 2" xfId="41313"/>
    <cellStyle name="Note 29 3 2 3 4" xfId="30630"/>
    <cellStyle name="Note 29 3 2 3_Table 2A-1_EFT (Annual)" xfId="15735"/>
    <cellStyle name="Note 29 3 2 4" xfId="10577"/>
    <cellStyle name="Note 29 3 2 4 2" xfId="22693"/>
    <cellStyle name="Note 29 3 2 4 2 2" xfId="43879"/>
    <cellStyle name="Note 29 3 2 4 3" xfId="33275"/>
    <cellStyle name="Note 29 3 2 5" xfId="17580"/>
    <cellStyle name="Note 29 3 2 5 2" xfId="38767"/>
    <cellStyle name="Note 29 3 2 6" xfId="27887"/>
    <cellStyle name="Note 29 3 2_Table 2A-1_EFT (Annual)" xfId="7399"/>
    <cellStyle name="Note 29 3 3" xfId="957"/>
    <cellStyle name="Note 29 3 3 2" xfId="4518"/>
    <cellStyle name="Note 29 3 3 2 2" xfId="12780"/>
    <cellStyle name="Note 29 3 3 2 2 2" xfId="24790"/>
    <cellStyle name="Note 29 3 3 2 2 2 2" xfId="45976"/>
    <cellStyle name="Note 29 3 3 2 2 3" xfId="35372"/>
    <cellStyle name="Note 29 3 3 2 3" xfId="19677"/>
    <cellStyle name="Note 29 3 3 2 3 2" xfId="40864"/>
    <cellStyle name="Note 29 3 3 2 4" xfId="30175"/>
    <cellStyle name="Note 29 3 3 2_Table 2A-1_EFT (Annual)" xfId="15736"/>
    <cellStyle name="Note 29 3 3 3" xfId="10127"/>
    <cellStyle name="Note 29 3 3 3 2" xfId="22244"/>
    <cellStyle name="Note 29 3 3 3 2 2" xfId="43430"/>
    <cellStyle name="Note 29 3 3 3 3" xfId="32826"/>
    <cellStyle name="Note 29 3 3 4" xfId="17131"/>
    <cellStyle name="Note 29 3 3 4 2" xfId="38318"/>
    <cellStyle name="Note 29 3 3 5" xfId="27432"/>
    <cellStyle name="Note 29 3 3_Table 2A-1_EFT (Annual)" xfId="7401"/>
    <cellStyle name="Note 29 3 4" xfId="2151"/>
    <cellStyle name="Note 29 3 4 2" xfId="5712"/>
    <cellStyle name="Note 29 3 4 2 2" xfId="13927"/>
    <cellStyle name="Note 29 3 4 2 2 2" xfId="25915"/>
    <cellStyle name="Note 29 3 4 2 2 2 2" xfId="47101"/>
    <cellStyle name="Note 29 3 4 2 2 3" xfId="36497"/>
    <cellStyle name="Note 29 3 4 2 3" xfId="20802"/>
    <cellStyle name="Note 29 3 4 2 3 2" xfId="41989"/>
    <cellStyle name="Note 29 3 4 2 4" xfId="31369"/>
    <cellStyle name="Note 29 3 4 2_Table 2A-1_EFT (Annual)" xfId="15737"/>
    <cellStyle name="Note 29 3 4 3" xfId="11271"/>
    <cellStyle name="Note 29 3 4 3 2" xfId="23369"/>
    <cellStyle name="Note 29 3 4 3 2 2" xfId="44555"/>
    <cellStyle name="Note 29 3 4 3 3" xfId="33951"/>
    <cellStyle name="Note 29 3 4 4" xfId="18256"/>
    <cellStyle name="Note 29 3 4 4 2" xfId="39443"/>
    <cellStyle name="Note 29 3 4 5" xfId="28626"/>
    <cellStyle name="Note 29 3 4_Table 2A-1_EFT (Annual)" xfId="7402"/>
    <cellStyle name="Note 29 3 5" xfId="3999"/>
    <cellStyle name="Note 29 3 5 2" xfId="12327"/>
    <cellStyle name="Note 29 3 5 2 2" xfId="24351"/>
    <cellStyle name="Note 29 3 5 2 2 2" xfId="45537"/>
    <cellStyle name="Note 29 3 5 2 3" xfId="34933"/>
    <cellStyle name="Note 29 3 5 3" xfId="19238"/>
    <cellStyle name="Note 29 3 5 3 2" xfId="40425"/>
    <cellStyle name="Note 29 3 5 4" xfId="29687"/>
    <cellStyle name="Note 29 3 5_Table 2A-1_EFT (Annual)" xfId="15738"/>
    <cellStyle name="Note 29 3 6" xfId="9664"/>
    <cellStyle name="Note 29 3 6 2" xfId="21805"/>
    <cellStyle name="Note 29 3 6 2 2" xfId="42991"/>
    <cellStyle name="Note 29 3 6 3" xfId="32387"/>
    <cellStyle name="Note 29 3 7" xfId="16692"/>
    <cellStyle name="Note 29 3 7 2" xfId="37879"/>
    <cellStyle name="Note 29 3 8" xfId="26944"/>
    <cellStyle name="Note 29 3_Table 2A-1_EFT (Annual)" xfId="3287"/>
    <cellStyle name="Note 29 4" xfId="1248"/>
    <cellStyle name="Note 29 4 2" xfId="2518"/>
    <cellStyle name="Note 29 4 2 2" xfId="6079"/>
    <cellStyle name="Note 29 4 2 2 2" xfId="14273"/>
    <cellStyle name="Note 29 4 2 2 2 2" xfId="26245"/>
    <cellStyle name="Note 29 4 2 2 2 2 2" xfId="47431"/>
    <cellStyle name="Note 29 4 2 2 2 3" xfId="36827"/>
    <cellStyle name="Note 29 4 2 2 3" xfId="21132"/>
    <cellStyle name="Note 29 4 2 2 3 2" xfId="42319"/>
    <cellStyle name="Note 29 4 2 2 4" xfId="31735"/>
    <cellStyle name="Note 29 4 2 2_Table 2A-1_EFT (Annual)" xfId="15739"/>
    <cellStyle name="Note 29 4 2 3" xfId="11615"/>
    <cellStyle name="Note 29 4 2 3 2" xfId="23699"/>
    <cellStyle name="Note 29 4 2 3 2 2" xfId="44885"/>
    <cellStyle name="Note 29 4 2 3 3" xfId="34281"/>
    <cellStyle name="Note 29 4 2 4" xfId="18586"/>
    <cellStyle name="Note 29 4 2 4 2" xfId="39773"/>
    <cellStyle name="Note 29 4 2 5" xfId="28992"/>
    <cellStyle name="Note 29 4 2_Table 2A-1_EFT (Annual)" xfId="7404"/>
    <cellStyle name="Note 29 4 3" xfId="4809"/>
    <cellStyle name="Note 29 4 3 2" xfId="13069"/>
    <cellStyle name="Note 29 4 3 2 2" xfId="25075"/>
    <cellStyle name="Note 29 4 3 2 2 2" xfId="46261"/>
    <cellStyle name="Note 29 4 3 2 3" xfId="35657"/>
    <cellStyle name="Note 29 4 3 3" xfId="19962"/>
    <cellStyle name="Note 29 4 3 3 2" xfId="41149"/>
    <cellStyle name="Note 29 4 3 4" xfId="30466"/>
    <cellStyle name="Note 29 4 3_Table 2A-1_EFT (Annual)" xfId="15740"/>
    <cellStyle name="Note 29 4 4" xfId="10413"/>
    <cellStyle name="Note 29 4 4 2" xfId="22529"/>
    <cellStyle name="Note 29 4 4 2 2" xfId="43715"/>
    <cellStyle name="Note 29 4 4 3" xfId="33111"/>
    <cellStyle name="Note 29 4 5" xfId="17416"/>
    <cellStyle name="Note 29 4 5 2" xfId="38603"/>
    <cellStyle name="Note 29 4 6" xfId="27723"/>
    <cellStyle name="Note 29 4_Table 2A-1_EFT (Annual)" xfId="7403"/>
    <cellStyle name="Note 29 5" xfId="800"/>
    <cellStyle name="Note 29 5 2" xfId="4361"/>
    <cellStyle name="Note 29 5 2 2" xfId="12641"/>
    <cellStyle name="Note 29 5 2 2 2" xfId="24658"/>
    <cellStyle name="Note 29 5 2 2 2 2" xfId="45844"/>
    <cellStyle name="Note 29 5 2 2 3" xfId="35240"/>
    <cellStyle name="Note 29 5 2 3" xfId="19545"/>
    <cellStyle name="Note 29 5 2 3 2" xfId="40732"/>
    <cellStyle name="Note 29 5 2 4" xfId="30018"/>
    <cellStyle name="Note 29 5 2_Table 2A-1_EFT (Annual)" xfId="15741"/>
    <cellStyle name="Note 29 5 3" xfId="9989"/>
    <cellStyle name="Note 29 5 3 2" xfId="22112"/>
    <cellStyle name="Note 29 5 3 2 2" xfId="43298"/>
    <cellStyle name="Note 29 5 3 3" xfId="32694"/>
    <cellStyle name="Note 29 5 4" xfId="16999"/>
    <cellStyle name="Note 29 5 4 2" xfId="38186"/>
    <cellStyle name="Note 29 5 5" xfId="27275"/>
    <cellStyle name="Note 29 5_Table 2A-1_EFT (Annual)" xfId="7405"/>
    <cellStyle name="Note 29 6" xfId="1987"/>
    <cellStyle name="Note 29 6 2" xfId="5548"/>
    <cellStyle name="Note 29 6 2 2" xfId="13763"/>
    <cellStyle name="Note 29 6 2 2 2" xfId="25751"/>
    <cellStyle name="Note 29 6 2 2 2 2" xfId="46937"/>
    <cellStyle name="Note 29 6 2 2 3" xfId="36333"/>
    <cellStyle name="Note 29 6 2 3" xfId="20638"/>
    <cellStyle name="Note 29 6 2 3 2" xfId="41825"/>
    <cellStyle name="Note 29 6 2 4" xfId="31205"/>
    <cellStyle name="Note 29 6 2_Table 2A-1_EFT (Annual)" xfId="15742"/>
    <cellStyle name="Note 29 6 3" xfId="11107"/>
    <cellStyle name="Note 29 6 3 2" xfId="23205"/>
    <cellStyle name="Note 29 6 3 2 2" xfId="44391"/>
    <cellStyle name="Note 29 6 3 3" xfId="33787"/>
    <cellStyle name="Note 29 6 4" xfId="18092"/>
    <cellStyle name="Note 29 6 4 2" xfId="39279"/>
    <cellStyle name="Note 29 6 5" xfId="28462"/>
    <cellStyle name="Note 29 6_Table 2A-1_EFT (Annual)" xfId="7406"/>
    <cellStyle name="Note 29 7" xfId="3789"/>
    <cellStyle name="Note 29 7 2" xfId="12157"/>
    <cellStyle name="Note 29 7 2 2" xfId="24187"/>
    <cellStyle name="Note 29 7 2 2 2" xfId="45373"/>
    <cellStyle name="Note 29 7 2 3" xfId="34769"/>
    <cellStyle name="Note 29 7 3" xfId="19074"/>
    <cellStyle name="Note 29 7 3 2" xfId="40261"/>
    <cellStyle name="Note 29 7 4" xfId="29498"/>
    <cellStyle name="Note 29 7_Table 2A-1_EFT (Annual)" xfId="15743"/>
    <cellStyle name="Note 29 8" xfId="9476"/>
    <cellStyle name="Note 29 8 2" xfId="21641"/>
    <cellStyle name="Note 29 8 2 2" xfId="42827"/>
    <cellStyle name="Note 29 8 3" xfId="32223"/>
    <cellStyle name="Note 29 9" xfId="16528"/>
    <cellStyle name="Note 29 9 2" xfId="37715"/>
    <cellStyle name="Note 29_Table 2A-1_EFT (Annual)" xfId="3285"/>
    <cellStyle name="Note 3" xfId="113"/>
    <cellStyle name="Note 3 10" xfId="21508"/>
    <cellStyle name="Note 3 10 2" xfId="42695"/>
    <cellStyle name="Note 3 11" xfId="26668"/>
    <cellStyle name="Note 3 2" xfId="506"/>
    <cellStyle name="Note 3 2 2" xfId="1483"/>
    <cellStyle name="Note 3 2 2 2" xfId="2753"/>
    <cellStyle name="Note 3 2 2 2 2" xfId="6314"/>
    <cellStyle name="Note 3 2 2 2 2 2" xfId="14508"/>
    <cellStyle name="Note 3 2 2 2 2 2 2" xfId="26480"/>
    <cellStyle name="Note 3 2 2 2 2 2 2 2" xfId="47666"/>
    <cellStyle name="Note 3 2 2 2 2 2 3" xfId="37062"/>
    <cellStyle name="Note 3 2 2 2 2 3" xfId="21367"/>
    <cellStyle name="Note 3 2 2 2 2 3 2" xfId="42554"/>
    <cellStyle name="Note 3 2 2 2 2 4" xfId="31970"/>
    <cellStyle name="Note 3 2 2 2 2_Table 2A-1_EFT (Annual)" xfId="15744"/>
    <cellStyle name="Note 3 2 2 2 3" xfId="11850"/>
    <cellStyle name="Note 3 2 2 2 3 2" xfId="23934"/>
    <cellStyle name="Note 3 2 2 2 3 2 2" xfId="45120"/>
    <cellStyle name="Note 3 2 2 2 3 3" xfId="34516"/>
    <cellStyle name="Note 3 2 2 2 4" xfId="18821"/>
    <cellStyle name="Note 3 2 2 2 4 2" xfId="40008"/>
    <cellStyle name="Note 3 2 2 2 5" xfId="29227"/>
    <cellStyle name="Note 3 2 2 2_Table 2A-1_EFT (Annual)" xfId="7408"/>
    <cellStyle name="Note 3 2 2 3" xfId="5044"/>
    <cellStyle name="Note 3 2 2 3 2" xfId="13304"/>
    <cellStyle name="Note 3 2 2 3 2 2" xfId="25310"/>
    <cellStyle name="Note 3 2 2 3 2 2 2" xfId="46496"/>
    <cellStyle name="Note 3 2 2 3 2 3" xfId="35892"/>
    <cellStyle name="Note 3 2 2 3 3" xfId="20197"/>
    <cellStyle name="Note 3 2 2 3 3 2" xfId="41384"/>
    <cellStyle name="Note 3 2 2 3 4" xfId="30701"/>
    <cellStyle name="Note 3 2 2 3_Table 2A-1_EFT (Annual)" xfId="15745"/>
    <cellStyle name="Note 3 2 2 4" xfId="10648"/>
    <cellStyle name="Note 3 2 2 4 2" xfId="22764"/>
    <cellStyle name="Note 3 2 2 4 2 2" xfId="43950"/>
    <cellStyle name="Note 3 2 2 4 3" xfId="33346"/>
    <cellStyle name="Note 3 2 2 5" xfId="17651"/>
    <cellStyle name="Note 3 2 2 5 2" xfId="38838"/>
    <cellStyle name="Note 3 2 2 6" xfId="27958"/>
    <cellStyle name="Note 3 2 2_Table 2A-1_EFT (Annual)" xfId="7407"/>
    <cellStyle name="Note 3 2 3" xfId="1019"/>
    <cellStyle name="Note 3 2 3 2" xfId="4580"/>
    <cellStyle name="Note 3 2 3 2 2" xfId="12840"/>
    <cellStyle name="Note 3 2 3 2 2 2" xfId="24846"/>
    <cellStyle name="Note 3 2 3 2 2 2 2" xfId="46032"/>
    <cellStyle name="Note 3 2 3 2 2 3" xfId="35428"/>
    <cellStyle name="Note 3 2 3 2 3" xfId="19733"/>
    <cellStyle name="Note 3 2 3 2 3 2" xfId="40920"/>
    <cellStyle name="Note 3 2 3 2 4" xfId="30237"/>
    <cellStyle name="Note 3 2 3 2_Table 2A-1_EFT (Annual)" xfId="15746"/>
    <cellStyle name="Note 3 2 3 3" xfId="10184"/>
    <cellStyle name="Note 3 2 3 3 2" xfId="22300"/>
    <cellStyle name="Note 3 2 3 3 2 2" xfId="43486"/>
    <cellStyle name="Note 3 2 3 3 3" xfId="32882"/>
    <cellStyle name="Note 3 2 3 4" xfId="17187"/>
    <cellStyle name="Note 3 2 3 4 2" xfId="38374"/>
    <cellStyle name="Note 3 2 3 5" xfId="27494"/>
    <cellStyle name="Note 3 2 3_Table 2A-1_EFT (Annual)" xfId="7409"/>
    <cellStyle name="Note 3 2 4" xfId="2222"/>
    <cellStyle name="Note 3 2 4 2" xfId="5783"/>
    <cellStyle name="Note 3 2 4 2 2" xfId="13998"/>
    <cellStyle name="Note 3 2 4 2 2 2" xfId="25986"/>
    <cellStyle name="Note 3 2 4 2 2 2 2" xfId="47172"/>
    <cellStyle name="Note 3 2 4 2 2 3" xfId="36568"/>
    <cellStyle name="Note 3 2 4 2 3" xfId="20873"/>
    <cellStyle name="Note 3 2 4 2 3 2" xfId="42060"/>
    <cellStyle name="Note 3 2 4 2 4" xfId="31440"/>
    <cellStyle name="Note 3 2 4 2_Table 2A-1_EFT (Annual)" xfId="15747"/>
    <cellStyle name="Note 3 2 4 3" xfId="11342"/>
    <cellStyle name="Note 3 2 4 3 2" xfId="23440"/>
    <cellStyle name="Note 3 2 4 3 2 2" xfId="44626"/>
    <cellStyle name="Note 3 2 4 3 3" xfId="34022"/>
    <cellStyle name="Note 3 2 4 4" xfId="18327"/>
    <cellStyle name="Note 3 2 4 4 2" xfId="39514"/>
    <cellStyle name="Note 3 2 4 5" xfId="28697"/>
    <cellStyle name="Note 3 2 4_Table 2A-1_EFT (Annual)" xfId="7410"/>
    <cellStyle name="Note 3 2 5" xfId="4076"/>
    <cellStyle name="Note 3 2 5 2" xfId="12400"/>
    <cellStyle name="Note 3 2 5 2 2" xfId="24422"/>
    <cellStyle name="Note 3 2 5 2 2 2" xfId="45608"/>
    <cellStyle name="Note 3 2 5 2 3" xfId="35004"/>
    <cellStyle name="Note 3 2 5 3" xfId="19309"/>
    <cellStyle name="Note 3 2 5 3 2" xfId="40496"/>
    <cellStyle name="Note 3 2 5 4" xfId="29764"/>
    <cellStyle name="Note 3 2 5_Table 2A-1_EFT (Annual)" xfId="15748"/>
    <cellStyle name="Note 3 2 6" xfId="9739"/>
    <cellStyle name="Note 3 2 6 2" xfId="21876"/>
    <cellStyle name="Note 3 2 6 2 2" xfId="43062"/>
    <cellStyle name="Note 3 2 6 3" xfId="32458"/>
    <cellStyle name="Note 3 2 7" xfId="16763"/>
    <cellStyle name="Note 3 2 7 2" xfId="37950"/>
    <cellStyle name="Note 3 2 8" xfId="27021"/>
    <cellStyle name="Note 3 2_Table 2A-1_EFT (Annual)" xfId="3289"/>
    <cellStyle name="Note 3 3" xfId="344"/>
    <cellStyle name="Note 3 3 2" xfId="1327"/>
    <cellStyle name="Note 3 3 2 2" xfId="2597"/>
    <cellStyle name="Note 3 3 2 2 2" xfId="6158"/>
    <cellStyle name="Note 3 3 2 2 2 2" xfId="14352"/>
    <cellStyle name="Note 3 3 2 2 2 2 2" xfId="26324"/>
    <cellStyle name="Note 3 3 2 2 2 2 2 2" xfId="47510"/>
    <cellStyle name="Note 3 3 2 2 2 2 3" xfId="36906"/>
    <cellStyle name="Note 3 3 2 2 2 3" xfId="21211"/>
    <cellStyle name="Note 3 3 2 2 2 3 2" xfId="42398"/>
    <cellStyle name="Note 3 3 2 2 2 4" xfId="31814"/>
    <cellStyle name="Note 3 3 2 2 2_Table 2A-1_EFT (Annual)" xfId="15749"/>
    <cellStyle name="Note 3 3 2 2 3" xfId="11694"/>
    <cellStyle name="Note 3 3 2 2 3 2" xfId="23778"/>
    <cellStyle name="Note 3 3 2 2 3 2 2" xfId="44964"/>
    <cellStyle name="Note 3 3 2 2 3 3" xfId="34360"/>
    <cellStyle name="Note 3 3 2 2 4" xfId="18665"/>
    <cellStyle name="Note 3 3 2 2 4 2" xfId="39852"/>
    <cellStyle name="Note 3 3 2 2 5" xfId="29071"/>
    <cellStyle name="Note 3 3 2 2_Table 2A-1_EFT (Annual)" xfId="7412"/>
    <cellStyle name="Note 3 3 2 3" xfId="4888"/>
    <cellStyle name="Note 3 3 2 3 2" xfId="13148"/>
    <cellStyle name="Note 3 3 2 3 2 2" xfId="25154"/>
    <cellStyle name="Note 3 3 2 3 2 2 2" xfId="46340"/>
    <cellStyle name="Note 3 3 2 3 2 3" xfId="35736"/>
    <cellStyle name="Note 3 3 2 3 3" xfId="20041"/>
    <cellStyle name="Note 3 3 2 3 3 2" xfId="41228"/>
    <cellStyle name="Note 3 3 2 3 4" xfId="30545"/>
    <cellStyle name="Note 3 3 2 3_Table 2A-1_EFT (Annual)" xfId="15750"/>
    <cellStyle name="Note 3 3 2 4" xfId="10492"/>
    <cellStyle name="Note 3 3 2 4 2" xfId="22608"/>
    <cellStyle name="Note 3 3 2 4 2 2" xfId="43794"/>
    <cellStyle name="Note 3 3 2 4 3" xfId="33190"/>
    <cellStyle name="Note 3 3 2 5" xfId="17495"/>
    <cellStyle name="Note 3 3 2 5 2" xfId="38682"/>
    <cellStyle name="Note 3 3 2 6" xfId="27802"/>
    <cellStyle name="Note 3 3 2_Table 2A-1_EFT (Annual)" xfId="7411"/>
    <cellStyle name="Note 3 3 3" xfId="887"/>
    <cellStyle name="Note 3 3 3 2" xfId="4448"/>
    <cellStyle name="Note 3 3 3 2 2" xfId="12710"/>
    <cellStyle name="Note 3 3 3 2 2 2" xfId="24720"/>
    <cellStyle name="Note 3 3 3 2 2 2 2" xfId="45906"/>
    <cellStyle name="Note 3 3 3 2 2 3" xfId="35302"/>
    <cellStyle name="Note 3 3 3 2 3" xfId="19607"/>
    <cellStyle name="Note 3 3 3 2 3 2" xfId="40794"/>
    <cellStyle name="Note 3 3 3 2 4" xfId="30105"/>
    <cellStyle name="Note 3 3 3 2_Table 2A-1_EFT (Annual)" xfId="15751"/>
    <cellStyle name="Note 3 3 3 3" xfId="10057"/>
    <cellStyle name="Note 3 3 3 3 2" xfId="22174"/>
    <cellStyle name="Note 3 3 3 3 2 2" xfId="43360"/>
    <cellStyle name="Note 3 3 3 3 3" xfId="32756"/>
    <cellStyle name="Note 3 3 3 4" xfId="17061"/>
    <cellStyle name="Note 3 3 3 4 2" xfId="38248"/>
    <cellStyle name="Note 3 3 3 5" xfId="27362"/>
    <cellStyle name="Note 3 3 3_Table 2A-1_EFT (Annual)" xfId="7413"/>
    <cellStyle name="Note 3 3 4" xfId="2066"/>
    <cellStyle name="Note 3 3 4 2" xfId="5627"/>
    <cellStyle name="Note 3 3 4 2 2" xfId="13842"/>
    <cellStyle name="Note 3 3 4 2 2 2" xfId="25830"/>
    <cellStyle name="Note 3 3 4 2 2 2 2" xfId="47016"/>
    <cellStyle name="Note 3 3 4 2 2 3" xfId="36412"/>
    <cellStyle name="Note 3 3 4 2 3" xfId="20717"/>
    <cellStyle name="Note 3 3 4 2 3 2" xfId="41904"/>
    <cellStyle name="Note 3 3 4 2 4" xfId="31284"/>
    <cellStyle name="Note 3 3 4 2_Table 2A-1_EFT (Annual)" xfId="15752"/>
    <cellStyle name="Note 3 3 4 3" xfId="11186"/>
    <cellStyle name="Note 3 3 4 3 2" xfId="23284"/>
    <cellStyle name="Note 3 3 4 3 2 2" xfId="44470"/>
    <cellStyle name="Note 3 3 4 3 3" xfId="33866"/>
    <cellStyle name="Note 3 3 4 4" xfId="18171"/>
    <cellStyle name="Note 3 3 4 4 2" xfId="39358"/>
    <cellStyle name="Note 3 3 4 5" xfId="28541"/>
    <cellStyle name="Note 3 3 4_Table 2A-1_EFT (Annual)" xfId="7414"/>
    <cellStyle name="Note 3 3 5" xfId="3914"/>
    <cellStyle name="Note 3 3 5 2" xfId="12242"/>
    <cellStyle name="Note 3 3 5 2 2" xfId="24266"/>
    <cellStyle name="Note 3 3 5 2 2 2" xfId="45452"/>
    <cellStyle name="Note 3 3 5 2 3" xfId="34848"/>
    <cellStyle name="Note 3 3 5 3" xfId="19153"/>
    <cellStyle name="Note 3 3 5 3 2" xfId="40340"/>
    <cellStyle name="Note 3 3 5 4" xfId="29602"/>
    <cellStyle name="Note 3 3 5_Table 2A-1_EFT (Annual)" xfId="15753"/>
    <cellStyle name="Note 3 3 6" xfId="9579"/>
    <cellStyle name="Note 3 3 6 2" xfId="21720"/>
    <cellStyle name="Note 3 3 6 2 2" xfId="42906"/>
    <cellStyle name="Note 3 3 6 3" xfId="32302"/>
    <cellStyle name="Note 3 3 7" xfId="16607"/>
    <cellStyle name="Note 3 3 7 2" xfId="37794"/>
    <cellStyle name="Note 3 3 8" xfId="26859"/>
    <cellStyle name="Note 3 3_Table 2A-1_EFT (Annual)" xfId="3290"/>
    <cellStyle name="Note 3 4" xfId="1161"/>
    <cellStyle name="Note 3 4 2" xfId="2431"/>
    <cellStyle name="Note 3 4 2 2" xfId="5992"/>
    <cellStyle name="Note 3 4 2 2 2" xfId="14186"/>
    <cellStyle name="Note 3 4 2 2 2 2" xfId="26158"/>
    <cellStyle name="Note 3 4 2 2 2 2 2" xfId="47344"/>
    <cellStyle name="Note 3 4 2 2 2 3" xfId="36740"/>
    <cellStyle name="Note 3 4 2 2 3" xfId="21045"/>
    <cellStyle name="Note 3 4 2 2 3 2" xfId="42232"/>
    <cellStyle name="Note 3 4 2 2 4" xfId="31648"/>
    <cellStyle name="Note 3 4 2 2_Table 2A-1_EFT (Annual)" xfId="15754"/>
    <cellStyle name="Note 3 4 2 3" xfId="11528"/>
    <cellStyle name="Note 3 4 2 3 2" xfId="23612"/>
    <cellStyle name="Note 3 4 2 3 2 2" xfId="44798"/>
    <cellStyle name="Note 3 4 2 3 3" xfId="34194"/>
    <cellStyle name="Note 3 4 2 4" xfId="18499"/>
    <cellStyle name="Note 3 4 2 4 2" xfId="39686"/>
    <cellStyle name="Note 3 4 2 5" xfId="28905"/>
    <cellStyle name="Note 3 4 2_Table 2A-1_EFT (Annual)" xfId="7416"/>
    <cellStyle name="Note 3 4 3" xfId="4722"/>
    <cellStyle name="Note 3 4 3 2" xfId="12982"/>
    <cellStyle name="Note 3 4 3 2 2" xfId="24988"/>
    <cellStyle name="Note 3 4 3 2 2 2" xfId="46174"/>
    <cellStyle name="Note 3 4 3 2 3" xfId="35570"/>
    <cellStyle name="Note 3 4 3 3" xfId="19875"/>
    <cellStyle name="Note 3 4 3 3 2" xfId="41062"/>
    <cellStyle name="Note 3 4 3 4" xfId="30379"/>
    <cellStyle name="Note 3 4 3_Table 2A-1_EFT (Annual)" xfId="15755"/>
    <cellStyle name="Note 3 4 4" xfId="10326"/>
    <cellStyle name="Note 3 4 4 2" xfId="22442"/>
    <cellStyle name="Note 3 4 4 2 2" xfId="43628"/>
    <cellStyle name="Note 3 4 4 3" xfId="33024"/>
    <cellStyle name="Note 3 4 5" xfId="17329"/>
    <cellStyle name="Note 3 4 5 2" xfId="38516"/>
    <cellStyle name="Note 3 4 6" xfId="27636"/>
    <cellStyle name="Note 3 4_Table 2A-1_EFT (Annual)" xfId="7415"/>
    <cellStyle name="Note 3 5" xfId="728"/>
    <cellStyle name="Note 3 5 2" xfId="4289"/>
    <cellStyle name="Note 3 5 2 2" xfId="12569"/>
    <cellStyle name="Note 3 5 2 2 2" xfId="24586"/>
    <cellStyle name="Note 3 5 2 2 2 2" xfId="45772"/>
    <cellStyle name="Note 3 5 2 2 3" xfId="35168"/>
    <cellStyle name="Note 3 5 2 3" xfId="19473"/>
    <cellStyle name="Note 3 5 2 3 2" xfId="40660"/>
    <cellStyle name="Note 3 5 2 4" xfId="29946"/>
    <cellStyle name="Note 3 5 2_Table 2A-1_EFT (Annual)" xfId="15756"/>
    <cellStyle name="Note 3 5 3" xfId="9917"/>
    <cellStyle name="Note 3 5 3 2" xfId="22040"/>
    <cellStyle name="Note 3 5 3 2 2" xfId="43226"/>
    <cellStyle name="Note 3 5 3 3" xfId="32622"/>
    <cellStyle name="Note 3 5 4" xfId="16927"/>
    <cellStyle name="Note 3 5 4 2" xfId="38114"/>
    <cellStyle name="Note 3 5 5" xfId="27203"/>
    <cellStyle name="Note 3 5_Table 2A-1_EFT (Annual)" xfId="7417"/>
    <cellStyle name="Note 3 6" xfId="1800"/>
    <cellStyle name="Note 3 6 2" xfId="5361"/>
    <cellStyle name="Note 3 6 2 2" xfId="13576"/>
    <cellStyle name="Note 3 6 2 2 2" xfId="25564"/>
    <cellStyle name="Note 3 6 2 2 2 2" xfId="46750"/>
    <cellStyle name="Note 3 6 2 2 3" xfId="36146"/>
    <cellStyle name="Note 3 6 2 3" xfId="20451"/>
    <cellStyle name="Note 3 6 2 3 2" xfId="41638"/>
    <cellStyle name="Note 3 6 2 4" xfId="31018"/>
    <cellStyle name="Note 3 6 2_Table 2A-1_EFT (Annual)" xfId="15757"/>
    <cellStyle name="Note 3 6 3" xfId="10920"/>
    <cellStyle name="Note 3 6 3 2" xfId="23018"/>
    <cellStyle name="Note 3 6 3 2 2" xfId="44204"/>
    <cellStyle name="Note 3 6 3 3" xfId="33600"/>
    <cellStyle name="Note 3 6 4" xfId="17905"/>
    <cellStyle name="Note 3 6 4 2" xfId="39092"/>
    <cellStyle name="Note 3 6 5" xfId="28275"/>
    <cellStyle name="Note 3 6_Table 2A-1_EFT (Annual)" xfId="7418"/>
    <cellStyle name="Note 3 7" xfId="3702"/>
    <cellStyle name="Note 3 7 2" xfId="12070"/>
    <cellStyle name="Note 3 7 2 2" xfId="24100"/>
    <cellStyle name="Note 3 7 2 2 2" xfId="45286"/>
    <cellStyle name="Note 3 7 2 3" xfId="34682"/>
    <cellStyle name="Note 3 7 3" xfId="18987"/>
    <cellStyle name="Note 3 7 3 2" xfId="40174"/>
    <cellStyle name="Note 3 7 4" xfId="29411"/>
    <cellStyle name="Note 3 7_Table 2A-1_EFT (Annual)" xfId="15758"/>
    <cellStyle name="Note 3 8" xfId="9389"/>
    <cellStyle name="Note 3 8 2" xfId="21554"/>
    <cellStyle name="Note 3 8 2 2" xfId="42740"/>
    <cellStyle name="Note 3 8 3" xfId="32136"/>
    <cellStyle name="Note 3 9" xfId="16441"/>
    <cellStyle name="Note 3 9 2" xfId="37628"/>
    <cellStyle name="Note 3_Table 2A-1_EFT (Annual)" xfId="3288"/>
    <cellStyle name="Note 30" xfId="242"/>
    <cellStyle name="Note 30 10" xfId="26797"/>
    <cellStyle name="Note 30 2" xfId="629"/>
    <cellStyle name="Note 30 2 2" xfId="1606"/>
    <cellStyle name="Note 30 2 2 2" xfId="2876"/>
    <cellStyle name="Note 30 2 2 2 2" xfId="6437"/>
    <cellStyle name="Note 30 2 2 2 2 2" xfId="14631"/>
    <cellStyle name="Note 30 2 2 2 2 2 2" xfId="26603"/>
    <cellStyle name="Note 30 2 2 2 2 2 2 2" xfId="47789"/>
    <cellStyle name="Note 30 2 2 2 2 2 3" xfId="37185"/>
    <cellStyle name="Note 30 2 2 2 2 3" xfId="21490"/>
    <cellStyle name="Note 30 2 2 2 2 3 2" xfId="42677"/>
    <cellStyle name="Note 30 2 2 2 2 4" xfId="32093"/>
    <cellStyle name="Note 30 2 2 2 2_Table 2A-1_EFT (Annual)" xfId="15759"/>
    <cellStyle name="Note 30 2 2 2 3" xfId="11973"/>
    <cellStyle name="Note 30 2 2 2 3 2" xfId="24057"/>
    <cellStyle name="Note 30 2 2 2 3 2 2" xfId="45243"/>
    <cellStyle name="Note 30 2 2 2 3 3" xfId="34639"/>
    <cellStyle name="Note 30 2 2 2 4" xfId="18944"/>
    <cellStyle name="Note 30 2 2 2 4 2" xfId="40131"/>
    <cellStyle name="Note 30 2 2 2 5" xfId="29350"/>
    <cellStyle name="Note 30 2 2 2_Table 2A-1_EFT (Annual)" xfId="7420"/>
    <cellStyle name="Note 30 2 2 3" xfId="5167"/>
    <cellStyle name="Note 30 2 2 3 2" xfId="13427"/>
    <cellStyle name="Note 30 2 2 3 2 2" xfId="25433"/>
    <cellStyle name="Note 30 2 2 3 2 2 2" xfId="46619"/>
    <cellStyle name="Note 30 2 2 3 2 3" xfId="36015"/>
    <cellStyle name="Note 30 2 2 3 3" xfId="20320"/>
    <cellStyle name="Note 30 2 2 3 3 2" xfId="41507"/>
    <cellStyle name="Note 30 2 2 3 4" xfId="30824"/>
    <cellStyle name="Note 30 2 2 3_Table 2A-1_EFT (Annual)" xfId="15760"/>
    <cellStyle name="Note 30 2 2 4" xfId="10771"/>
    <cellStyle name="Note 30 2 2 4 2" xfId="22887"/>
    <cellStyle name="Note 30 2 2 4 2 2" xfId="44073"/>
    <cellStyle name="Note 30 2 2 4 3" xfId="33469"/>
    <cellStyle name="Note 30 2 2 5" xfId="17774"/>
    <cellStyle name="Note 30 2 2 5 2" xfId="38961"/>
    <cellStyle name="Note 30 2 2 6" xfId="28081"/>
    <cellStyle name="Note 30 2 2_Table 2A-1_EFT (Annual)" xfId="7419"/>
    <cellStyle name="Note 30 2 3" xfId="1119"/>
    <cellStyle name="Note 30 2 3 2" xfId="4680"/>
    <cellStyle name="Note 30 2 3 2 2" xfId="12940"/>
    <cellStyle name="Note 30 2 3 2 2 2" xfId="24946"/>
    <cellStyle name="Note 30 2 3 2 2 2 2" xfId="46132"/>
    <cellStyle name="Note 30 2 3 2 2 3" xfId="35528"/>
    <cellStyle name="Note 30 2 3 2 3" xfId="19833"/>
    <cellStyle name="Note 30 2 3 2 3 2" xfId="41020"/>
    <cellStyle name="Note 30 2 3 2 4" xfId="30337"/>
    <cellStyle name="Note 30 2 3 2_Table 2A-1_EFT (Annual)" xfId="15761"/>
    <cellStyle name="Note 30 2 3 3" xfId="10284"/>
    <cellStyle name="Note 30 2 3 3 2" xfId="22400"/>
    <cellStyle name="Note 30 2 3 3 2 2" xfId="43586"/>
    <cellStyle name="Note 30 2 3 3 3" xfId="32982"/>
    <cellStyle name="Note 30 2 3 4" xfId="17287"/>
    <cellStyle name="Note 30 2 3 4 2" xfId="38474"/>
    <cellStyle name="Note 30 2 3 5" xfId="27594"/>
    <cellStyle name="Note 30 2 3_Table 2A-1_EFT (Annual)" xfId="7421"/>
    <cellStyle name="Note 30 2 4" xfId="2345"/>
    <cellStyle name="Note 30 2 4 2" xfId="5906"/>
    <cellStyle name="Note 30 2 4 2 2" xfId="14121"/>
    <cellStyle name="Note 30 2 4 2 2 2" xfId="26109"/>
    <cellStyle name="Note 30 2 4 2 2 2 2" xfId="47295"/>
    <cellStyle name="Note 30 2 4 2 2 3" xfId="36691"/>
    <cellStyle name="Note 30 2 4 2 3" xfId="20996"/>
    <cellStyle name="Note 30 2 4 2 3 2" xfId="42183"/>
    <cellStyle name="Note 30 2 4 2 4" xfId="31563"/>
    <cellStyle name="Note 30 2 4 2_Table 2A-1_EFT (Annual)" xfId="15762"/>
    <cellStyle name="Note 30 2 4 3" xfId="11465"/>
    <cellStyle name="Note 30 2 4 3 2" xfId="23563"/>
    <cellStyle name="Note 30 2 4 3 2 2" xfId="44749"/>
    <cellStyle name="Note 30 2 4 3 3" xfId="34145"/>
    <cellStyle name="Note 30 2 4 4" xfId="18450"/>
    <cellStyle name="Note 30 2 4 4 2" xfId="39637"/>
    <cellStyle name="Note 30 2 4 5" xfId="28820"/>
    <cellStyle name="Note 30 2 4_Table 2A-1_EFT (Annual)" xfId="7422"/>
    <cellStyle name="Note 30 2 5" xfId="4199"/>
    <cellStyle name="Note 30 2 5 2" xfId="12523"/>
    <cellStyle name="Note 30 2 5 2 2" xfId="24545"/>
    <cellStyle name="Note 30 2 5 2 2 2" xfId="45731"/>
    <cellStyle name="Note 30 2 5 2 3" xfId="35127"/>
    <cellStyle name="Note 30 2 5 3" xfId="19432"/>
    <cellStyle name="Note 30 2 5 3 2" xfId="40619"/>
    <cellStyle name="Note 30 2 5 4" xfId="29887"/>
    <cellStyle name="Note 30 2 5_Table 2A-1_EFT (Annual)" xfId="15763"/>
    <cellStyle name="Note 30 2 6" xfId="9862"/>
    <cellStyle name="Note 30 2 6 2" xfId="21999"/>
    <cellStyle name="Note 30 2 6 2 2" xfId="43185"/>
    <cellStyle name="Note 30 2 6 3" xfId="32581"/>
    <cellStyle name="Note 30 2 7" xfId="16886"/>
    <cellStyle name="Note 30 2 7 2" xfId="38073"/>
    <cellStyle name="Note 30 2 8" xfId="27144"/>
    <cellStyle name="Note 30 2_Table 2A-1_EFT (Annual)" xfId="3292"/>
    <cellStyle name="Note 30 3" xfId="468"/>
    <cellStyle name="Note 30 3 2" xfId="1445"/>
    <cellStyle name="Note 30 3 2 2" xfId="2715"/>
    <cellStyle name="Note 30 3 2 2 2" xfId="6276"/>
    <cellStyle name="Note 30 3 2 2 2 2" xfId="14470"/>
    <cellStyle name="Note 30 3 2 2 2 2 2" xfId="26442"/>
    <cellStyle name="Note 30 3 2 2 2 2 2 2" xfId="47628"/>
    <cellStyle name="Note 30 3 2 2 2 2 3" xfId="37024"/>
    <cellStyle name="Note 30 3 2 2 2 3" xfId="21329"/>
    <cellStyle name="Note 30 3 2 2 2 3 2" xfId="42516"/>
    <cellStyle name="Note 30 3 2 2 2 4" xfId="31932"/>
    <cellStyle name="Note 30 3 2 2 2_Table 2A-1_EFT (Annual)" xfId="15764"/>
    <cellStyle name="Note 30 3 2 2 3" xfId="11812"/>
    <cellStyle name="Note 30 3 2 2 3 2" xfId="23896"/>
    <cellStyle name="Note 30 3 2 2 3 2 2" xfId="45082"/>
    <cellStyle name="Note 30 3 2 2 3 3" xfId="34478"/>
    <cellStyle name="Note 30 3 2 2 4" xfId="18783"/>
    <cellStyle name="Note 30 3 2 2 4 2" xfId="39970"/>
    <cellStyle name="Note 30 3 2 2 5" xfId="29189"/>
    <cellStyle name="Note 30 3 2 2_Table 2A-1_EFT (Annual)" xfId="7424"/>
    <cellStyle name="Note 30 3 2 3" xfId="5006"/>
    <cellStyle name="Note 30 3 2 3 2" xfId="13266"/>
    <cellStyle name="Note 30 3 2 3 2 2" xfId="25272"/>
    <cellStyle name="Note 30 3 2 3 2 2 2" xfId="46458"/>
    <cellStyle name="Note 30 3 2 3 2 3" xfId="35854"/>
    <cellStyle name="Note 30 3 2 3 3" xfId="20159"/>
    <cellStyle name="Note 30 3 2 3 3 2" xfId="41346"/>
    <cellStyle name="Note 30 3 2 3 4" xfId="30663"/>
    <cellStyle name="Note 30 3 2 3_Table 2A-1_EFT (Annual)" xfId="15765"/>
    <cellStyle name="Note 30 3 2 4" xfId="10610"/>
    <cellStyle name="Note 30 3 2 4 2" xfId="22726"/>
    <cellStyle name="Note 30 3 2 4 2 2" xfId="43912"/>
    <cellStyle name="Note 30 3 2 4 3" xfId="33308"/>
    <cellStyle name="Note 30 3 2 5" xfId="17613"/>
    <cellStyle name="Note 30 3 2 5 2" xfId="38800"/>
    <cellStyle name="Note 30 3 2 6" xfId="27920"/>
    <cellStyle name="Note 30 3 2_Table 2A-1_EFT (Annual)" xfId="7423"/>
    <cellStyle name="Note 30 3 3" xfId="989"/>
    <cellStyle name="Note 30 3 3 2" xfId="4550"/>
    <cellStyle name="Note 30 3 3 2 2" xfId="12810"/>
    <cellStyle name="Note 30 3 3 2 2 2" xfId="24816"/>
    <cellStyle name="Note 30 3 3 2 2 2 2" xfId="46002"/>
    <cellStyle name="Note 30 3 3 2 2 3" xfId="35398"/>
    <cellStyle name="Note 30 3 3 2 3" xfId="19703"/>
    <cellStyle name="Note 30 3 3 2 3 2" xfId="40890"/>
    <cellStyle name="Note 30 3 3 2 4" xfId="30207"/>
    <cellStyle name="Note 30 3 3 2_Table 2A-1_EFT (Annual)" xfId="15766"/>
    <cellStyle name="Note 30 3 3 3" xfId="10154"/>
    <cellStyle name="Note 30 3 3 3 2" xfId="22270"/>
    <cellStyle name="Note 30 3 3 3 2 2" xfId="43456"/>
    <cellStyle name="Note 30 3 3 3 3" xfId="32852"/>
    <cellStyle name="Note 30 3 3 4" xfId="17157"/>
    <cellStyle name="Note 30 3 3 4 2" xfId="38344"/>
    <cellStyle name="Note 30 3 3 5" xfId="27464"/>
    <cellStyle name="Note 30 3 3_Table 2A-1_EFT (Annual)" xfId="7425"/>
    <cellStyle name="Note 30 3 4" xfId="2184"/>
    <cellStyle name="Note 30 3 4 2" xfId="5745"/>
    <cellStyle name="Note 30 3 4 2 2" xfId="13960"/>
    <cellStyle name="Note 30 3 4 2 2 2" xfId="25948"/>
    <cellStyle name="Note 30 3 4 2 2 2 2" xfId="47134"/>
    <cellStyle name="Note 30 3 4 2 2 3" xfId="36530"/>
    <cellStyle name="Note 30 3 4 2 3" xfId="20835"/>
    <cellStyle name="Note 30 3 4 2 3 2" xfId="42022"/>
    <cellStyle name="Note 30 3 4 2 4" xfId="31402"/>
    <cellStyle name="Note 30 3 4 2_Table 2A-1_EFT (Annual)" xfId="15767"/>
    <cellStyle name="Note 30 3 4 3" xfId="11304"/>
    <cellStyle name="Note 30 3 4 3 2" xfId="23402"/>
    <cellStyle name="Note 30 3 4 3 2 2" xfId="44588"/>
    <cellStyle name="Note 30 3 4 3 3" xfId="33984"/>
    <cellStyle name="Note 30 3 4 4" xfId="18289"/>
    <cellStyle name="Note 30 3 4 4 2" xfId="39476"/>
    <cellStyle name="Note 30 3 4 5" xfId="28659"/>
    <cellStyle name="Note 30 3 4_Table 2A-1_EFT (Annual)" xfId="7426"/>
    <cellStyle name="Note 30 3 5" xfId="4038"/>
    <cellStyle name="Note 30 3 5 2" xfId="12362"/>
    <cellStyle name="Note 30 3 5 2 2" xfId="24384"/>
    <cellStyle name="Note 30 3 5 2 2 2" xfId="45570"/>
    <cellStyle name="Note 30 3 5 2 3" xfId="34966"/>
    <cellStyle name="Note 30 3 5 3" xfId="19271"/>
    <cellStyle name="Note 30 3 5 3 2" xfId="40458"/>
    <cellStyle name="Note 30 3 5 4" xfId="29726"/>
    <cellStyle name="Note 30 3 5_Table 2A-1_EFT (Annual)" xfId="15768"/>
    <cellStyle name="Note 30 3 6" xfId="9701"/>
    <cellStyle name="Note 30 3 6 2" xfId="21838"/>
    <cellStyle name="Note 30 3 6 2 2" xfId="43024"/>
    <cellStyle name="Note 30 3 6 3" xfId="32420"/>
    <cellStyle name="Note 30 3 7" xfId="16725"/>
    <cellStyle name="Note 30 3 7 2" xfId="37912"/>
    <cellStyle name="Note 30 3 8" xfId="26983"/>
    <cellStyle name="Note 30 3_Table 2A-1_EFT (Annual)" xfId="3293"/>
    <cellStyle name="Note 30 4" xfId="1284"/>
    <cellStyle name="Note 30 4 2" xfId="2554"/>
    <cellStyle name="Note 30 4 2 2" xfId="6115"/>
    <cellStyle name="Note 30 4 2 2 2" xfId="14309"/>
    <cellStyle name="Note 30 4 2 2 2 2" xfId="26281"/>
    <cellStyle name="Note 30 4 2 2 2 2 2" xfId="47467"/>
    <cellStyle name="Note 30 4 2 2 2 3" xfId="36863"/>
    <cellStyle name="Note 30 4 2 2 3" xfId="21168"/>
    <cellStyle name="Note 30 4 2 2 3 2" xfId="42355"/>
    <cellStyle name="Note 30 4 2 2 4" xfId="31771"/>
    <cellStyle name="Note 30 4 2 2_Table 2A-1_EFT (Annual)" xfId="15769"/>
    <cellStyle name="Note 30 4 2 3" xfId="11651"/>
    <cellStyle name="Note 30 4 2 3 2" xfId="23735"/>
    <cellStyle name="Note 30 4 2 3 2 2" xfId="44921"/>
    <cellStyle name="Note 30 4 2 3 3" xfId="34317"/>
    <cellStyle name="Note 30 4 2 4" xfId="18622"/>
    <cellStyle name="Note 30 4 2 4 2" xfId="39809"/>
    <cellStyle name="Note 30 4 2 5" xfId="29028"/>
    <cellStyle name="Note 30 4 2_Table 2A-1_EFT (Annual)" xfId="7428"/>
    <cellStyle name="Note 30 4 3" xfId="4845"/>
    <cellStyle name="Note 30 4 3 2" xfId="13105"/>
    <cellStyle name="Note 30 4 3 2 2" xfId="25111"/>
    <cellStyle name="Note 30 4 3 2 2 2" xfId="46297"/>
    <cellStyle name="Note 30 4 3 2 3" xfId="35693"/>
    <cellStyle name="Note 30 4 3 3" xfId="19998"/>
    <cellStyle name="Note 30 4 3 3 2" xfId="41185"/>
    <cellStyle name="Note 30 4 3 4" xfId="30502"/>
    <cellStyle name="Note 30 4 3_Table 2A-1_EFT (Annual)" xfId="15770"/>
    <cellStyle name="Note 30 4 4" xfId="10449"/>
    <cellStyle name="Note 30 4 4 2" xfId="22565"/>
    <cellStyle name="Note 30 4 4 2 2" xfId="43751"/>
    <cellStyle name="Note 30 4 4 3" xfId="33147"/>
    <cellStyle name="Note 30 4 5" xfId="17452"/>
    <cellStyle name="Note 30 4 5 2" xfId="38639"/>
    <cellStyle name="Note 30 4 6" xfId="27759"/>
    <cellStyle name="Note 30 4_Table 2A-1_EFT (Annual)" xfId="7427"/>
    <cellStyle name="Note 30 5" xfId="834"/>
    <cellStyle name="Note 30 5 2" xfId="4395"/>
    <cellStyle name="Note 30 5 2 2" xfId="12669"/>
    <cellStyle name="Note 30 5 2 2 2" xfId="24686"/>
    <cellStyle name="Note 30 5 2 2 2 2" xfId="45872"/>
    <cellStyle name="Note 30 5 2 2 3" xfId="35268"/>
    <cellStyle name="Note 30 5 2 3" xfId="19573"/>
    <cellStyle name="Note 30 5 2 3 2" xfId="40760"/>
    <cellStyle name="Note 30 5 2 4" xfId="30052"/>
    <cellStyle name="Note 30 5 2_Table 2A-1_EFT (Annual)" xfId="15771"/>
    <cellStyle name="Note 30 5 3" xfId="10018"/>
    <cellStyle name="Note 30 5 3 2" xfId="22140"/>
    <cellStyle name="Note 30 5 3 2 2" xfId="43326"/>
    <cellStyle name="Note 30 5 3 3" xfId="32722"/>
    <cellStyle name="Note 30 5 4" xfId="17027"/>
    <cellStyle name="Note 30 5 4 2" xfId="38214"/>
    <cellStyle name="Note 30 5 5" xfId="27309"/>
    <cellStyle name="Note 30 5_Table 2A-1_EFT (Annual)" xfId="7429"/>
    <cellStyle name="Note 30 6" xfId="2023"/>
    <cellStyle name="Note 30 6 2" xfId="5584"/>
    <cellStyle name="Note 30 6 2 2" xfId="13799"/>
    <cellStyle name="Note 30 6 2 2 2" xfId="25787"/>
    <cellStyle name="Note 30 6 2 2 2 2" xfId="46973"/>
    <cellStyle name="Note 30 6 2 2 3" xfId="36369"/>
    <cellStyle name="Note 30 6 2 3" xfId="20674"/>
    <cellStyle name="Note 30 6 2 3 2" xfId="41861"/>
    <cellStyle name="Note 30 6 2 4" xfId="31241"/>
    <cellStyle name="Note 30 6 2_Table 2A-1_EFT (Annual)" xfId="15772"/>
    <cellStyle name="Note 30 6 3" xfId="11143"/>
    <cellStyle name="Note 30 6 3 2" xfId="23241"/>
    <cellStyle name="Note 30 6 3 2 2" xfId="44427"/>
    <cellStyle name="Note 30 6 3 3" xfId="33823"/>
    <cellStyle name="Note 30 6 4" xfId="18128"/>
    <cellStyle name="Note 30 6 4 2" xfId="39315"/>
    <cellStyle name="Note 30 6 5" xfId="28498"/>
    <cellStyle name="Note 30 6_Table 2A-1_EFT (Annual)" xfId="7430"/>
    <cellStyle name="Note 30 7" xfId="3831"/>
    <cellStyle name="Note 30 7 2" xfId="12194"/>
    <cellStyle name="Note 30 7 2 2" xfId="24223"/>
    <cellStyle name="Note 30 7 2 2 2" xfId="45409"/>
    <cellStyle name="Note 30 7 2 3" xfId="34805"/>
    <cellStyle name="Note 30 7 3" xfId="19110"/>
    <cellStyle name="Note 30 7 3 2" xfId="40297"/>
    <cellStyle name="Note 30 7 4" xfId="29540"/>
    <cellStyle name="Note 30 7_Table 2A-1_EFT (Annual)" xfId="15773"/>
    <cellStyle name="Note 30 8" xfId="9513"/>
    <cellStyle name="Note 30 8 2" xfId="21677"/>
    <cellStyle name="Note 30 8 2 2" xfId="42863"/>
    <cellStyle name="Note 30 8 3" xfId="32259"/>
    <cellStyle name="Note 30 9" xfId="16564"/>
    <cellStyle name="Note 30 9 2" xfId="37751"/>
    <cellStyle name="Note 30_Table 2A-1_EFT (Annual)" xfId="3291"/>
    <cellStyle name="Note 31" xfId="250"/>
    <cellStyle name="Note 31 10" xfId="26805"/>
    <cellStyle name="Note 31 2" xfId="637"/>
    <cellStyle name="Note 31 2 2" xfId="1614"/>
    <cellStyle name="Note 31 2 2 2" xfId="2884"/>
    <cellStyle name="Note 31 2 2 2 2" xfId="6445"/>
    <cellStyle name="Note 31 2 2 2 2 2" xfId="14639"/>
    <cellStyle name="Note 31 2 2 2 2 2 2" xfId="26611"/>
    <cellStyle name="Note 31 2 2 2 2 2 2 2" xfId="47797"/>
    <cellStyle name="Note 31 2 2 2 2 2 3" xfId="37193"/>
    <cellStyle name="Note 31 2 2 2 2 3" xfId="21498"/>
    <cellStyle name="Note 31 2 2 2 2 3 2" xfId="42685"/>
    <cellStyle name="Note 31 2 2 2 2 4" xfId="32101"/>
    <cellStyle name="Note 31 2 2 2 2_Table 2A-1_EFT (Annual)" xfId="15774"/>
    <cellStyle name="Note 31 2 2 2 3" xfId="11981"/>
    <cellStyle name="Note 31 2 2 2 3 2" xfId="24065"/>
    <cellStyle name="Note 31 2 2 2 3 2 2" xfId="45251"/>
    <cellStyle name="Note 31 2 2 2 3 3" xfId="34647"/>
    <cellStyle name="Note 31 2 2 2 4" xfId="18952"/>
    <cellStyle name="Note 31 2 2 2 4 2" xfId="40139"/>
    <cellStyle name="Note 31 2 2 2 5" xfId="29358"/>
    <cellStyle name="Note 31 2 2 2_Table 2A-1_EFT (Annual)" xfId="7432"/>
    <cellStyle name="Note 31 2 2 3" xfId="5175"/>
    <cellStyle name="Note 31 2 2 3 2" xfId="13435"/>
    <cellStyle name="Note 31 2 2 3 2 2" xfId="25441"/>
    <cellStyle name="Note 31 2 2 3 2 2 2" xfId="46627"/>
    <cellStyle name="Note 31 2 2 3 2 3" xfId="36023"/>
    <cellStyle name="Note 31 2 2 3 3" xfId="20328"/>
    <cellStyle name="Note 31 2 2 3 3 2" xfId="41515"/>
    <cellStyle name="Note 31 2 2 3 4" xfId="30832"/>
    <cellStyle name="Note 31 2 2 3_Table 2A-1_EFT (Annual)" xfId="15775"/>
    <cellStyle name="Note 31 2 2 4" xfId="10779"/>
    <cellStyle name="Note 31 2 2 4 2" xfId="22895"/>
    <cellStyle name="Note 31 2 2 4 2 2" xfId="44081"/>
    <cellStyle name="Note 31 2 2 4 3" xfId="33477"/>
    <cellStyle name="Note 31 2 2 5" xfId="17782"/>
    <cellStyle name="Note 31 2 2 5 2" xfId="38969"/>
    <cellStyle name="Note 31 2 2 6" xfId="28089"/>
    <cellStyle name="Note 31 2 2_Table 2A-1_EFT (Annual)" xfId="7431"/>
    <cellStyle name="Note 31 2 3" xfId="1126"/>
    <cellStyle name="Note 31 2 3 2" xfId="4687"/>
    <cellStyle name="Note 31 2 3 2 2" xfId="12947"/>
    <cellStyle name="Note 31 2 3 2 2 2" xfId="24953"/>
    <cellStyle name="Note 31 2 3 2 2 2 2" xfId="46139"/>
    <cellStyle name="Note 31 2 3 2 2 3" xfId="35535"/>
    <cellStyle name="Note 31 2 3 2 3" xfId="19840"/>
    <cellStyle name="Note 31 2 3 2 3 2" xfId="41027"/>
    <cellStyle name="Note 31 2 3 2 4" xfId="30344"/>
    <cellStyle name="Note 31 2 3 2_Table 2A-1_EFT (Annual)" xfId="15776"/>
    <cellStyle name="Note 31 2 3 3" xfId="10291"/>
    <cellStyle name="Note 31 2 3 3 2" xfId="22407"/>
    <cellStyle name="Note 31 2 3 3 2 2" xfId="43593"/>
    <cellStyle name="Note 31 2 3 3 3" xfId="32989"/>
    <cellStyle name="Note 31 2 3 4" xfId="17294"/>
    <cellStyle name="Note 31 2 3 4 2" xfId="38481"/>
    <cellStyle name="Note 31 2 3 5" xfId="27601"/>
    <cellStyle name="Note 31 2 3_Table 2A-1_EFT (Annual)" xfId="7433"/>
    <cellStyle name="Note 31 2 4" xfId="2353"/>
    <cellStyle name="Note 31 2 4 2" xfId="5914"/>
    <cellStyle name="Note 31 2 4 2 2" xfId="14129"/>
    <cellStyle name="Note 31 2 4 2 2 2" xfId="26117"/>
    <cellStyle name="Note 31 2 4 2 2 2 2" xfId="47303"/>
    <cellStyle name="Note 31 2 4 2 2 3" xfId="36699"/>
    <cellStyle name="Note 31 2 4 2 3" xfId="21004"/>
    <cellStyle name="Note 31 2 4 2 3 2" xfId="42191"/>
    <cellStyle name="Note 31 2 4 2 4" xfId="31571"/>
    <cellStyle name="Note 31 2 4 2_Table 2A-1_EFT (Annual)" xfId="15777"/>
    <cellStyle name="Note 31 2 4 3" xfId="11473"/>
    <cellStyle name="Note 31 2 4 3 2" xfId="23571"/>
    <cellStyle name="Note 31 2 4 3 2 2" xfId="44757"/>
    <cellStyle name="Note 31 2 4 3 3" xfId="34153"/>
    <cellStyle name="Note 31 2 4 4" xfId="18458"/>
    <cellStyle name="Note 31 2 4 4 2" xfId="39645"/>
    <cellStyle name="Note 31 2 4 5" xfId="28828"/>
    <cellStyle name="Note 31 2 4_Table 2A-1_EFT (Annual)" xfId="7434"/>
    <cellStyle name="Note 31 2 5" xfId="4207"/>
    <cellStyle name="Note 31 2 5 2" xfId="12531"/>
    <cellStyle name="Note 31 2 5 2 2" xfId="24553"/>
    <cellStyle name="Note 31 2 5 2 2 2" xfId="45739"/>
    <cellStyle name="Note 31 2 5 2 3" xfId="35135"/>
    <cellStyle name="Note 31 2 5 3" xfId="19440"/>
    <cellStyle name="Note 31 2 5 3 2" xfId="40627"/>
    <cellStyle name="Note 31 2 5 4" xfId="29895"/>
    <cellStyle name="Note 31 2 5_Table 2A-1_EFT (Annual)" xfId="15778"/>
    <cellStyle name="Note 31 2 6" xfId="9870"/>
    <cellStyle name="Note 31 2 6 2" xfId="22007"/>
    <cellStyle name="Note 31 2 6 2 2" xfId="43193"/>
    <cellStyle name="Note 31 2 6 3" xfId="32589"/>
    <cellStyle name="Note 31 2 7" xfId="16894"/>
    <cellStyle name="Note 31 2 7 2" xfId="38081"/>
    <cellStyle name="Note 31 2 8" xfId="27152"/>
    <cellStyle name="Note 31 2_Table 2A-1_EFT (Annual)" xfId="3295"/>
    <cellStyle name="Note 31 3" xfId="476"/>
    <cellStyle name="Note 31 3 2" xfId="1453"/>
    <cellStyle name="Note 31 3 2 2" xfId="2723"/>
    <cellStyle name="Note 31 3 2 2 2" xfId="6284"/>
    <cellStyle name="Note 31 3 2 2 2 2" xfId="14478"/>
    <cellStyle name="Note 31 3 2 2 2 2 2" xfId="26450"/>
    <cellStyle name="Note 31 3 2 2 2 2 2 2" xfId="47636"/>
    <cellStyle name="Note 31 3 2 2 2 2 3" xfId="37032"/>
    <cellStyle name="Note 31 3 2 2 2 3" xfId="21337"/>
    <cellStyle name="Note 31 3 2 2 2 3 2" xfId="42524"/>
    <cellStyle name="Note 31 3 2 2 2 4" xfId="31940"/>
    <cellStyle name="Note 31 3 2 2 2_Table 2A-1_EFT (Annual)" xfId="15779"/>
    <cellStyle name="Note 31 3 2 2 3" xfId="11820"/>
    <cellStyle name="Note 31 3 2 2 3 2" xfId="23904"/>
    <cellStyle name="Note 31 3 2 2 3 2 2" xfId="45090"/>
    <cellStyle name="Note 31 3 2 2 3 3" xfId="34486"/>
    <cellStyle name="Note 31 3 2 2 4" xfId="18791"/>
    <cellStyle name="Note 31 3 2 2 4 2" xfId="39978"/>
    <cellStyle name="Note 31 3 2 2 5" xfId="29197"/>
    <cellStyle name="Note 31 3 2 2_Table 2A-1_EFT (Annual)" xfId="7436"/>
    <cellStyle name="Note 31 3 2 3" xfId="5014"/>
    <cellStyle name="Note 31 3 2 3 2" xfId="13274"/>
    <cellStyle name="Note 31 3 2 3 2 2" xfId="25280"/>
    <cellStyle name="Note 31 3 2 3 2 2 2" xfId="46466"/>
    <cellStyle name="Note 31 3 2 3 2 3" xfId="35862"/>
    <cellStyle name="Note 31 3 2 3 3" xfId="20167"/>
    <cellStyle name="Note 31 3 2 3 3 2" xfId="41354"/>
    <cellStyle name="Note 31 3 2 3 4" xfId="30671"/>
    <cellStyle name="Note 31 3 2 3_Table 2A-1_EFT (Annual)" xfId="15780"/>
    <cellStyle name="Note 31 3 2 4" xfId="10618"/>
    <cellStyle name="Note 31 3 2 4 2" xfId="22734"/>
    <cellStyle name="Note 31 3 2 4 2 2" xfId="43920"/>
    <cellStyle name="Note 31 3 2 4 3" xfId="33316"/>
    <cellStyle name="Note 31 3 2 5" xfId="17621"/>
    <cellStyle name="Note 31 3 2 5 2" xfId="38808"/>
    <cellStyle name="Note 31 3 2 6" xfId="27928"/>
    <cellStyle name="Note 31 3 2_Table 2A-1_EFT (Annual)" xfId="7435"/>
    <cellStyle name="Note 31 3 3" xfId="996"/>
    <cellStyle name="Note 31 3 3 2" xfId="4557"/>
    <cellStyle name="Note 31 3 3 2 2" xfId="12817"/>
    <cellStyle name="Note 31 3 3 2 2 2" xfId="24823"/>
    <cellStyle name="Note 31 3 3 2 2 2 2" xfId="46009"/>
    <cellStyle name="Note 31 3 3 2 2 3" xfId="35405"/>
    <cellStyle name="Note 31 3 3 2 3" xfId="19710"/>
    <cellStyle name="Note 31 3 3 2 3 2" xfId="40897"/>
    <cellStyle name="Note 31 3 3 2 4" xfId="30214"/>
    <cellStyle name="Note 31 3 3 2_Table 2A-1_EFT (Annual)" xfId="15781"/>
    <cellStyle name="Note 31 3 3 3" xfId="10161"/>
    <cellStyle name="Note 31 3 3 3 2" xfId="22277"/>
    <cellStyle name="Note 31 3 3 3 2 2" xfId="43463"/>
    <cellStyle name="Note 31 3 3 3 3" xfId="32859"/>
    <cellStyle name="Note 31 3 3 4" xfId="17164"/>
    <cellStyle name="Note 31 3 3 4 2" xfId="38351"/>
    <cellStyle name="Note 31 3 3 5" xfId="27471"/>
    <cellStyle name="Note 31 3 3_Table 2A-1_EFT (Annual)" xfId="7437"/>
    <cellStyle name="Note 31 3 4" xfId="2192"/>
    <cellStyle name="Note 31 3 4 2" xfId="5753"/>
    <cellStyle name="Note 31 3 4 2 2" xfId="13968"/>
    <cellStyle name="Note 31 3 4 2 2 2" xfId="25956"/>
    <cellStyle name="Note 31 3 4 2 2 2 2" xfId="47142"/>
    <cellStyle name="Note 31 3 4 2 2 3" xfId="36538"/>
    <cellStyle name="Note 31 3 4 2 3" xfId="20843"/>
    <cellStyle name="Note 31 3 4 2 3 2" xfId="42030"/>
    <cellStyle name="Note 31 3 4 2 4" xfId="31410"/>
    <cellStyle name="Note 31 3 4 2_Table 2A-1_EFT (Annual)" xfId="15782"/>
    <cellStyle name="Note 31 3 4 3" xfId="11312"/>
    <cellStyle name="Note 31 3 4 3 2" xfId="23410"/>
    <cellStyle name="Note 31 3 4 3 2 2" xfId="44596"/>
    <cellStyle name="Note 31 3 4 3 3" xfId="33992"/>
    <cellStyle name="Note 31 3 4 4" xfId="18297"/>
    <cellStyle name="Note 31 3 4 4 2" xfId="39484"/>
    <cellStyle name="Note 31 3 4 5" xfId="28667"/>
    <cellStyle name="Note 31 3 4_Table 2A-1_EFT (Annual)" xfId="7438"/>
    <cellStyle name="Note 31 3 5" xfId="4046"/>
    <cellStyle name="Note 31 3 5 2" xfId="12370"/>
    <cellStyle name="Note 31 3 5 2 2" xfId="24392"/>
    <cellStyle name="Note 31 3 5 2 2 2" xfId="45578"/>
    <cellStyle name="Note 31 3 5 2 3" xfId="34974"/>
    <cellStyle name="Note 31 3 5 3" xfId="19279"/>
    <cellStyle name="Note 31 3 5 3 2" xfId="40466"/>
    <cellStyle name="Note 31 3 5 4" xfId="29734"/>
    <cellStyle name="Note 31 3 5_Table 2A-1_EFT (Annual)" xfId="15783"/>
    <cellStyle name="Note 31 3 6" xfId="9709"/>
    <cellStyle name="Note 31 3 6 2" xfId="21846"/>
    <cellStyle name="Note 31 3 6 2 2" xfId="43032"/>
    <cellStyle name="Note 31 3 6 3" xfId="32428"/>
    <cellStyle name="Note 31 3 7" xfId="16733"/>
    <cellStyle name="Note 31 3 7 2" xfId="37920"/>
    <cellStyle name="Note 31 3 8" xfId="26991"/>
    <cellStyle name="Note 31 3_Table 2A-1_EFT (Annual)" xfId="3296"/>
    <cellStyle name="Note 31 4" xfId="1292"/>
    <cellStyle name="Note 31 4 2" xfId="2562"/>
    <cellStyle name="Note 31 4 2 2" xfId="6123"/>
    <cellStyle name="Note 31 4 2 2 2" xfId="14317"/>
    <cellStyle name="Note 31 4 2 2 2 2" xfId="26289"/>
    <cellStyle name="Note 31 4 2 2 2 2 2" xfId="47475"/>
    <cellStyle name="Note 31 4 2 2 2 3" xfId="36871"/>
    <cellStyle name="Note 31 4 2 2 3" xfId="21176"/>
    <cellStyle name="Note 31 4 2 2 3 2" xfId="42363"/>
    <cellStyle name="Note 31 4 2 2 4" xfId="31779"/>
    <cellStyle name="Note 31 4 2 2_Table 2A-1_EFT (Annual)" xfId="15784"/>
    <cellStyle name="Note 31 4 2 3" xfId="11659"/>
    <cellStyle name="Note 31 4 2 3 2" xfId="23743"/>
    <cellStyle name="Note 31 4 2 3 2 2" xfId="44929"/>
    <cellStyle name="Note 31 4 2 3 3" xfId="34325"/>
    <cellStyle name="Note 31 4 2 4" xfId="18630"/>
    <cellStyle name="Note 31 4 2 4 2" xfId="39817"/>
    <cellStyle name="Note 31 4 2 5" xfId="29036"/>
    <cellStyle name="Note 31 4 2_Table 2A-1_EFT (Annual)" xfId="7440"/>
    <cellStyle name="Note 31 4 3" xfId="4853"/>
    <cellStyle name="Note 31 4 3 2" xfId="13113"/>
    <cellStyle name="Note 31 4 3 2 2" xfId="25119"/>
    <cellStyle name="Note 31 4 3 2 2 2" xfId="46305"/>
    <cellStyle name="Note 31 4 3 2 3" xfId="35701"/>
    <cellStyle name="Note 31 4 3 3" xfId="20006"/>
    <cellStyle name="Note 31 4 3 3 2" xfId="41193"/>
    <cellStyle name="Note 31 4 3 4" xfId="30510"/>
    <cellStyle name="Note 31 4 3_Table 2A-1_EFT (Annual)" xfId="15785"/>
    <cellStyle name="Note 31 4 4" xfId="10457"/>
    <cellStyle name="Note 31 4 4 2" xfId="22573"/>
    <cellStyle name="Note 31 4 4 2 2" xfId="43759"/>
    <cellStyle name="Note 31 4 4 3" xfId="33155"/>
    <cellStyle name="Note 31 4 5" xfId="17460"/>
    <cellStyle name="Note 31 4 5 2" xfId="38647"/>
    <cellStyle name="Note 31 4 6" xfId="27767"/>
    <cellStyle name="Note 31 4_Table 2A-1_EFT (Annual)" xfId="7439"/>
    <cellStyle name="Note 31 5" xfId="841"/>
    <cellStyle name="Note 31 5 2" xfId="4402"/>
    <cellStyle name="Note 31 5 2 2" xfId="12676"/>
    <cellStyle name="Note 31 5 2 2 2" xfId="24693"/>
    <cellStyle name="Note 31 5 2 2 2 2" xfId="45879"/>
    <cellStyle name="Note 31 5 2 2 3" xfId="35275"/>
    <cellStyle name="Note 31 5 2 3" xfId="19580"/>
    <cellStyle name="Note 31 5 2 3 2" xfId="40767"/>
    <cellStyle name="Note 31 5 2 4" xfId="30059"/>
    <cellStyle name="Note 31 5 2_Table 2A-1_EFT (Annual)" xfId="15786"/>
    <cellStyle name="Note 31 5 3" xfId="10025"/>
    <cellStyle name="Note 31 5 3 2" xfId="22147"/>
    <cellStyle name="Note 31 5 3 2 2" xfId="43333"/>
    <cellStyle name="Note 31 5 3 3" xfId="32729"/>
    <cellStyle name="Note 31 5 4" xfId="17034"/>
    <cellStyle name="Note 31 5 4 2" xfId="38221"/>
    <cellStyle name="Note 31 5 5" xfId="27316"/>
    <cellStyle name="Note 31 5_Table 2A-1_EFT (Annual)" xfId="7441"/>
    <cellStyle name="Note 31 6" xfId="2031"/>
    <cellStyle name="Note 31 6 2" xfId="5592"/>
    <cellStyle name="Note 31 6 2 2" xfId="13807"/>
    <cellStyle name="Note 31 6 2 2 2" xfId="25795"/>
    <cellStyle name="Note 31 6 2 2 2 2" xfId="46981"/>
    <cellStyle name="Note 31 6 2 2 3" xfId="36377"/>
    <cellStyle name="Note 31 6 2 3" xfId="20682"/>
    <cellStyle name="Note 31 6 2 3 2" xfId="41869"/>
    <cellStyle name="Note 31 6 2 4" xfId="31249"/>
    <cellStyle name="Note 31 6 2_Table 2A-1_EFT (Annual)" xfId="15787"/>
    <cellStyle name="Note 31 6 3" xfId="11151"/>
    <cellStyle name="Note 31 6 3 2" xfId="23249"/>
    <cellStyle name="Note 31 6 3 2 2" xfId="44435"/>
    <cellStyle name="Note 31 6 3 3" xfId="33831"/>
    <cellStyle name="Note 31 6 4" xfId="18136"/>
    <cellStyle name="Note 31 6 4 2" xfId="39323"/>
    <cellStyle name="Note 31 6 5" xfId="28506"/>
    <cellStyle name="Note 31 6_Table 2A-1_EFT (Annual)" xfId="7442"/>
    <cellStyle name="Note 31 7" xfId="3839"/>
    <cellStyle name="Note 31 7 2" xfId="12202"/>
    <cellStyle name="Note 31 7 2 2" xfId="24231"/>
    <cellStyle name="Note 31 7 2 2 2" xfId="45417"/>
    <cellStyle name="Note 31 7 2 3" xfId="34813"/>
    <cellStyle name="Note 31 7 3" xfId="19118"/>
    <cellStyle name="Note 31 7 3 2" xfId="40305"/>
    <cellStyle name="Note 31 7 4" xfId="29548"/>
    <cellStyle name="Note 31 7_Table 2A-1_EFT (Annual)" xfId="15788"/>
    <cellStyle name="Note 31 8" xfId="9521"/>
    <cellStyle name="Note 31 8 2" xfId="21685"/>
    <cellStyle name="Note 31 8 2 2" xfId="42871"/>
    <cellStyle name="Note 31 8 3" xfId="32267"/>
    <cellStyle name="Note 31 9" xfId="16572"/>
    <cellStyle name="Note 31 9 2" xfId="37759"/>
    <cellStyle name="Note 31_Table 2A-1_EFT (Annual)" xfId="3294"/>
    <cellStyle name="Note 32" xfId="234"/>
    <cellStyle name="Note 32 10" xfId="26789"/>
    <cellStyle name="Note 32 2" xfId="621"/>
    <cellStyle name="Note 32 2 2" xfId="1598"/>
    <cellStyle name="Note 32 2 2 2" xfId="2868"/>
    <cellStyle name="Note 32 2 2 2 2" xfId="6429"/>
    <cellStyle name="Note 32 2 2 2 2 2" xfId="14623"/>
    <cellStyle name="Note 32 2 2 2 2 2 2" xfId="26595"/>
    <cellStyle name="Note 32 2 2 2 2 2 2 2" xfId="47781"/>
    <cellStyle name="Note 32 2 2 2 2 2 3" xfId="37177"/>
    <cellStyle name="Note 32 2 2 2 2 3" xfId="21482"/>
    <cellStyle name="Note 32 2 2 2 2 3 2" xfId="42669"/>
    <cellStyle name="Note 32 2 2 2 2 4" xfId="32085"/>
    <cellStyle name="Note 32 2 2 2 2_Table 2A-1_EFT (Annual)" xfId="15789"/>
    <cellStyle name="Note 32 2 2 2 3" xfId="11965"/>
    <cellStyle name="Note 32 2 2 2 3 2" xfId="24049"/>
    <cellStyle name="Note 32 2 2 2 3 2 2" xfId="45235"/>
    <cellStyle name="Note 32 2 2 2 3 3" xfId="34631"/>
    <cellStyle name="Note 32 2 2 2 4" xfId="18936"/>
    <cellStyle name="Note 32 2 2 2 4 2" xfId="40123"/>
    <cellStyle name="Note 32 2 2 2 5" xfId="29342"/>
    <cellStyle name="Note 32 2 2 2_Table 2A-1_EFT (Annual)" xfId="7444"/>
    <cellStyle name="Note 32 2 2 3" xfId="5159"/>
    <cellStyle name="Note 32 2 2 3 2" xfId="13419"/>
    <cellStyle name="Note 32 2 2 3 2 2" xfId="25425"/>
    <cellStyle name="Note 32 2 2 3 2 2 2" xfId="46611"/>
    <cellStyle name="Note 32 2 2 3 2 3" xfId="36007"/>
    <cellStyle name="Note 32 2 2 3 3" xfId="20312"/>
    <cellStyle name="Note 32 2 2 3 3 2" xfId="41499"/>
    <cellStyle name="Note 32 2 2 3 4" xfId="30816"/>
    <cellStyle name="Note 32 2 2 3_Table 2A-1_EFT (Annual)" xfId="15790"/>
    <cellStyle name="Note 32 2 2 4" xfId="10763"/>
    <cellStyle name="Note 32 2 2 4 2" xfId="22879"/>
    <cellStyle name="Note 32 2 2 4 2 2" xfId="44065"/>
    <cellStyle name="Note 32 2 2 4 3" xfId="33461"/>
    <cellStyle name="Note 32 2 2 5" xfId="17766"/>
    <cellStyle name="Note 32 2 2 5 2" xfId="38953"/>
    <cellStyle name="Note 32 2 2 6" xfId="28073"/>
    <cellStyle name="Note 32 2 2_Table 2A-1_EFT (Annual)" xfId="7443"/>
    <cellStyle name="Note 32 2 3" xfId="1113"/>
    <cellStyle name="Note 32 2 3 2" xfId="4674"/>
    <cellStyle name="Note 32 2 3 2 2" xfId="12934"/>
    <cellStyle name="Note 32 2 3 2 2 2" xfId="24940"/>
    <cellStyle name="Note 32 2 3 2 2 2 2" xfId="46126"/>
    <cellStyle name="Note 32 2 3 2 2 3" xfId="35522"/>
    <cellStyle name="Note 32 2 3 2 3" xfId="19827"/>
    <cellStyle name="Note 32 2 3 2 3 2" xfId="41014"/>
    <cellStyle name="Note 32 2 3 2 4" xfId="30331"/>
    <cellStyle name="Note 32 2 3 2_Table 2A-1_EFT (Annual)" xfId="15791"/>
    <cellStyle name="Note 32 2 3 3" xfId="10278"/>
    <cellStyle name="Note 32 2 3 3 2" xfId="22394"/>
    <cellStyle name="Note 32 2 3 3 2 2" xfId="43580"/>
    <cellStyle name="Note 32 2 3 3 3" xfId="32976"/>
    <cellStyle name="Note 32 2 3 4" xfId="17281"/>
    <cellStyle name="Note 32 2 3 4 2" xfId="38468"/>
    <cellStyle name="Note 32 2 3 5" xfId="27588"/>
    <cellStyle name="Note 32 2 3_Table 2A-1_EFT (Annual)" xfId="7445"/>
    <cellStyle name="Note 32 2 4" xfId="2337"/>
    <cellStyle name="Note 32 2 4 2" xfId="5898"/>
    <cellStyle name="Note 32 2 4 2 2" xfId="14113"/>
    <cellStyle name="Note 32 2 4 2 2 2" xfId="26101"/>
    <cellStyle name="Note 32 2 4 2 2 2 2" xfId="47287"/>
    <cellStyle name="Note 32 2 4 2 2 3" xfId="36683"/>
    <cellStyle name="Note 32 2 4 2 3" xfId="20988"/>
    <cellStyle name="Note 32 2 4 2 3 2" xfId="42175"/>
    <cellStyle name="Note 32 2 4 2 4" xfId="31555"/>
    <cellStyle name="Note 32 2 4 2_Table 2A-1_EFT (Annual)" xfId="15792"/>
    <cellStyle name="Note 32 2 4 3" xfId="11457"/>
    <cellStyle name="Note 32 2 4 3 2" xfId="23555"/>
    <cellStyle name="Note 32 2 4 3 2 2" xfId="44741"/>
    <cellStyle name="Note 32 2 4 3 3" xfId="34137"/>
    <cellStyle name="Note 32 2 4 4" xfId="18442"/>
    <cellStyle name="Note 32 2 4 4 2" xfId="39629"/>
    <cellStyle name="Note 32 2 4 5" xfId="28812"/>
    <cellStyle name="Note 32 2 4_Table 2A-1_EFT (Annual)" xfId="7446"/>
    <cellStyle name="Note 32 2 5" xfId="4191"/>
    <cellStyle name="Note 32 2 5 2" xfId="12515"/>
    <cellStyle name="Note 32 2 5 2 2" xfId="24537"/>
    <cellStyle name="Note 32 2 5 2 2 2" xfId="45723"/>
    <cellStyle name="Note 32 2 5 2 3" xfId="35119"/>
    <cellStyle name="Note 32 2 5 3" xfId="19424"/>
    <cellStyle name="Note 32 2 5 3 2" xfId="40611"/>
    <cellStyle name="Note 32 2 5 4" xfId="29879"/>
    <cellStyle name="Note 32 2 5_Table 2A-1_EFT (Annual)" xfId="15793"/>
    <cellStyle name="Note 32 2 6" xfId="9854"/>
    <cellStyle name="Note 32 2 6 2" xfId="21991"/>
    <cellStyle name="Note 32 2 6 2 2" xfId="43177"/>
    <cellStyle name="Note 32 2 6 3" xfId="32573"/>
    <cellStyle name="Note 32 2 7" xfId="16878"/>
    <cellStyle name="Note 32 2 7 2" xfId="38065"/>
    <cellStyle name="Note 32 2 8" xfId="27136"/>
    <cellStyle name="Note 32 2_Table 2A-1_EFT (Annual)" xfId="3298"/>
    <cellStyle name="Note 32 3" xfId="460"/>
    <cellStyle name="Note 32 3 2" xfId="1437"/>
    <cellStyle name="Note 32 3 2 2" xfId="2707"/>
    <cellStyle name="Note 32 3 2 2 2" xfId="6268"/>
    <cellStyle name="Note 32 3 2 2 2 2" xfId="14462"/>
    <cellStyle name="Note 32 3 2 2 2 2 2" xfId="26434"/>
    <cellStyle name="Note 32 3 2 2 2 2 2 2" xfId="47620"/>
    <cellStyle name="Note 32 3 2 2 2 2 3" xfId="37016"/>
    <cellStyle name="Note 32 3 2 2 2 3" xfId="21321"/>
    <cellStyle name="Note 32 3 2 2 2 3 2" xfId="42508"/>
    <cellStyle name="Note 32 3 2 2 2 4" xfId="31924"/>
    <cellStyle name="Note 32 3 2 2 2_Table 2A-1_EFT (Annual)" xfId="15794"/>
    <cellStyle name="Note 32 3 2 2 3" xfId="11804"/>
    <cellStyle name="Note 32 3 2 2 3 2" xfId="23888"/>
    <cellStyle name="Note 32 3 2 2 3 2 2" xfId="45074"/>
    <cellStyle name="Note 32 3 2 2 3 3" xfId="34470"/>
    <cellStyle name="Note 32 3 2 2 4" xfId="18775"/>
    <cellStyle name="Note 32 3 2 2 4 2" xfId="39962"/>
    <cellStyle name="Note 32 3 2 2 5" xfId="29181"/>
    <cellStyle name="Note 32 3 2 2_Table 2A-1_EFT (Annual)" xfId="7448"/>
    <cellStyle name="Note 32 3 2 3" xfId="4998"/>
    <cellStyle name="Note 32 3 2 3 2" xfId="13258"/>
    <cellStyle name="Note 32 3 2 3 2 2" xfId="25264"/>
    <cellStyle name="Note 32 3 2 3 2 2 2" xfId="46450"/>
    <cellStyle name="Note 32 3 2 3 2 3" xfId="35846"/>
    <cellStyle name="Note 32 3 2 3 3" xfId="20151"/>
    <cellStyle name="Note 32 3 2 3 3 2" xfId="41338"/>
    <cellStyle name="Note 32 3 2 3 4" xfId="30655"/>
    <cellStyle name="Note 32 3 2 3_Table 2A-1_EFT (Annual)" xfId="15795"/>
    <cellStyle name="Note 32 3 2 4" xfId="10602"/>
    <cellStyle name="Note 32 3 2 4 2" xfId="22718"/>
    <cellStyle name="Note 32 3 2 4 2 2" xfId="43904"/>
    <cellStyle name="Note 32 3 2 4 3" xfId="33300"/>
    <cellStyle name="Note 32 3 2 5" xfId="17605"/>
    <cellStyle name="Note 32 3 2 5 2" xfId="38792"/>
    <cellStyle name="Note 32 3 2 6" xfId="27912"/>
    <cellStyle name="Note 32 3 2_Table 2A-1_EFT (Annual)" xfId="7447"/>
    <cellStyle name="Note 32 3 3" xfId="983"/>
    <cellStyle name="Note 32 3 3 2" xfId="4544"/>
    <cellStyle name="Note 32 3 3 2 2" xfId="12804"/>
    <cellStyle name="Note 32 3 3 2 2 2" xfId="24810"/>
    <cellStyle name="Note 32 3 3 2 2 2 2" xfId="45996"/>
    <cellStyle name="Note 32 3 3 2 2 3" xfId="35392"/>
    <cellStyle name="Note 32 3 3 2 3" xfId="19697"/>
    <cellStyle name="Note 32 3 3 2 3 2" xfId="40884"/>
    <cellStyle name="Note 32 3 3 2 4" xfId="30201"/>
    <cellStyle name="Note 32 3 3 2_Table 2A-1_EFT (Annual)" xfId="15796"/>
    <cellStyle name="Note 32 3 3 3" xfId="10148"/>
    <cellStyle name="Note 32 3 3 3 2" xfId="22264"/>
    <cellStyle name="Note 32 3 3 3 2 2" xfId="43450"/>
    <cellStyle name="Note 32 3 3 3 3" xfId="32846"/>
    <cellStyle name="Note 32 3 3 4" xfId="17151"/>
    <cellStyle name="Note 32 3 3 4 2" xfId="38338"/>
    <cellStyle name="Note 32 3 3 5" xfId="27458"/>
    <cellStyle name="Note 32 3 3_Table 2A-1_EFT (Annual)" xfId="7449"/>
    <cellStyle name="Note 32 3 4" xfId="2176"/>
    <cellStyle name="Note 32 3 4 2" xfId="5737"/>
    <cellStyle name="Note 32 3 4 2 2" xfId="13952"/>
    <cellStyle name="Note 32 3 4 2 2 2" xfId="25940"/>
    <cellStyle name="Note 32 3 4 2 2 2 2" xfId="47126"/>
    <cellStyle name="Note 32 3 4 2 2 3" xfId="36522"/>
    <cellStyle name="Note 32 3 4 2 3" xfId="20827"/>
    <cellStyle name="Note 32 3 4 2 3 2" xfId="42014"/>
    <cellStyle name="Note 32 3 4 2 4" xfId="31394"/>
    <cellStyle name="Note 32 3 4 2_Table 2A-1_EFT (Annual)" xfId="15797"/>
    <cellStyle name="Note 32 3 4 3" xfId="11296"/>
    <cellStyle name="Note 32 3 4 3 2" xfId="23394"/>
    <cellStyle name="Note 32 3 4 3 2 2" xfId="44580"/>
    <cellStyle name="Note 32 3 4 3 3" xfId="33976"/>
    <cellStyle name="Note 32 3 4 4" xfId="18281"/>
    <cellStyle name="Note 32 3 4 4 2" xfId="39468"/>
    <cellStyle name="Note 32 3 4 5" xfId="28651"/>
    <cellStyle name="Note 32 3 4_Table 2A-1_EFT (Annual)" xfId="7450"/>
    <cellStyle name="Note 32 3 5" xfId="4030"/>
    <cellStyle name="Note 32 3 5 2" xfId="12354"/>
    <cellStyle name="Note 32 3 5 2 2" xfId="24376"/>
    <cellStyle name="Note 32 3 5 2 2 2" xfId="45562"/>
    <cellStyle name="Note 32 3 5 2 3" xfId="34958"/>
    <cellStyle name="Note 32 3 5 3" xfId="19263"/>
    <cellStyle name="Note 32 3 5 3 2" xfId="40450"/>
    <cellStyle name="Note 32 3 5 4" xfId="29718"/>
    <cellStyle name="Note 32 3 5_Table 2A-1_EFT (Annual)" xfId="15798"/>
    <cellStyle name="Note 32 3 6" xfId="9693"/>
    <cellStyle name="Note 32 3 6 2" xfId="21830"/>
    <cellStyle name="Note 32 3 6 2 2" xfId="43016"/>
    <cellStyle name="Note 32 3 6 3" xfId="32412"/>
    <cellStyle name="Note 32 3 7" xfId="16717"/>
    <cellStyle name="Note 32 3 7 2" xfId="37904"/>
    <cellStyle name="Note 32 3 8" xfId="26975"/>
    <cellStyle name="Note 32 3_Table 2A-1_EFT (Annual)" xfId="3299"/>
    <cellStyle name="Note 32 4" xfId="1276"/>
    <cellStyle name="Note 32 4 2" xfId="2546"/>
    <cellStyle name="Note 32 4 2 2" xfId="6107"/>
    <cellStyle name="Note 32 4 2 2 2" xfId="14301"/>
    <cellStyle name="Note 32 4 2 2 2 2" xfId="26273"/>
    <cellStyle name="Note 32 4 2 2 2 2 2" xfId="47459"/>
    <cellStyle name="Note 32 4 2 2 2 3" xfId="36855"/>
    <cellStyle name="Note 32 4 2 2 3" xfId="21160"/>
    <cellStyle name="Note 32 4 2 2 3 2" xfId="42347"/>
    <cellStyle name="Note 32 4 2 2 4" xfId="31763"/>
    <cellStyle name="Note 32 4 2 2_Table 2A-1_EFT (Annual)" xfId="15799"/>
    <cellStyle name="Note 32 4 2 3" xfId="11643"/>
    <cellStyle name="Note 32 4 2 3 2" xfId="23727"/>
    <cellStyle name="Note 32 4 2 3 2 2" xfId="44913"/>
    <cellStyle name="Note 32 4 2 3 3" xfId="34309"/>
    <cellStyle name="Note 32 4 2 4" xfId="18614"/>
    <cellStyle name="Note 32 4 2 4 2" xfId="39801"/>
    <cellStyle name="Note 32 4 2 5" xfId="29020"/>
    <cellStyle name="Note 32 4 2_Table 2A-1_EFT (Annual)" xfId="7452"/>
    <cellStyle name="Note 32 4 3" xfId="4837"/>
    <cellStyle name="Note 32 4 3 2" xfId="13097"/>
    <cellStyle name="Note 32 4 3 2 2" xfId="25103"/>
    <cellStyle name="Note 32 4 3 2 2 2" xfId="46289"/>
    <cellStyle name="Note 32 4 3 2 3" xfId="35685"/>
    <cellStyle name="Note 32 4 3 3" xfId="19990"/>
    <cellStyle name="Note 32 4 3 3 2" xfId="41177"/>
    <cellStyle name="Note 32 4 3 4" xfId="30494"/>
    <cellStyle name="Note 32 4 3_Table 2A-1_EFT (Annual)" xfId="15800"/>
    <cellStyle name="Note 32 4 4" xfId="10441"/>
    <cellStyle name="Note 32 4 4 2" xfId="22557"/>
    <cellStyle name="Note 32 4 4 2 2" xfId="43743"/>
    <cellStyle name="Note 32 4 4 3" xfId="33139"/>
    <cellStyle name="Note 32 4 5" xfId="17444"/>
    <cellStyle name="Note 32 4 5 2" xfId="38631"/>
    <cellStyle name="Note 32 4 6" xfId="27751"/>
    <cellStyle name="Note 32 4_Table 2A-1_EFT (Annual)" xfId="7451"/>
    <cellStyle name="Note 32 5" xfId="828"/>
    <cellStyle name="Note 32 5 2" xfId="4389"/>
    <cellStyle name="Note 32 5 2 2" xfId="12663"/>
    <cellStyle name="Note 32 5 2 2 2" xfId="24680"/>
    <cellStyle name="Note 32 5 2 2 2 2" xfId="45866"/>
    <cellStyle name="Note 32 5 2 2 3" xfId="35262"/>
    <cellStyle name="Note 32 5 2 3" xfId="19567"/>
    <cellStyle name="Note 32 5 2 3 2" xfId="40754"/>
    <cellStyle name="Note 32 5 2 4" xfId="30046"/>
    <cellStyle name="Note 32 5 2_Table 2A-1_EFT (Annual)" xfId="15801"/>
    <cellStyle name="Note 32 5 3" xfId="10012"/>
    <cellStyle name="Note 32 5 3 2" xfId="22134"/>
    <cellStyle name="Note 32 5 3 2 2" xfId="43320"/>
    <cellStyle name="Note 32 5 3 3" xfId="32716"/>
    <cellStyle name="Note 32 5 4" xfId="17021"/>
    <cellStyle name="Note 32 5 4 2" xfId="38208"/>
    <cellStyle name="Note 32 5 5" xfId="27303"/>
    <cellStyle name="Note 32 5_Table 2A-1_EFT (Annual)" xfId="7453"/>
    <cellStyle name="Note 32 6" xfId="2015"/>
    <cellStyle name="Note 32 6 2" xfId="5576"/>
    <cellStyle name="Note 32 6 2 2" xfId="13791"/>
    <cellStyle name="Note 32 6 2 2 2" xfId="25779"/>
    <cellStyle name="Note 32 6 2 2 2 2" xfId="46965"/>
    <cellStyle name="Note 32 6 2 2 3" xfId="36361"/>
    <cellStyle name="Note 32 6 2 3" xfId="20666"/>
    <cellStyle name="Note 32 6 2 3 2" xfId="41853"/>
    <cellStyle name="Note 32 6 2 4" xfId="31233"/>
    <cellStyle name="Note 32 6 2_Table 2A-1_EFT (Annual)" xfId="15802"/>
    <cellStyle name="Note 32 6 3" xfId="11135"/>
    <cellStyle name="Note 32 6 3 2" xfId="23233"/>
    <cellStyle name="Note 32 6 3 2 2" xfId="44419"/>
    <cellStyle name="Note 32 6 3 3" xfId="33815"/>
    <cellStyle name="Note 32 6 4" xfId="18120"/>
    <cellStyle name="Note 32 6 4 2" xfId="39307"/>
    <cellStyle name="Note 32 6 5" xfId="28490"/>
    <cellStyle name="Note 32 6_Table 2A-1_EFT (Annual)" xfId="7454"/>
    <cellStyle name="Note 32 7" xfId="3823"/>
    <cellStyle name="Note 32 7 2" xfId="12186"/>
    <cellStyle name="Note 32 7 2 2" xfId="24215"/>
    <cellStyle name="Note 32 7 2 2 2" xfId="45401"/>
    <cellStyle name="Note 32 7 2 3" xfId="34797"/>
    <cellStyle name="Note 32 7 3" xfId="19102"/>
    <cellStyle name="Note 32 7 3 2" xfId="40289"/>
    <cellStyle name="Note 32 7 4" xfId="29532"/>
    <cellStyle name="Note 32 7_Table 2A-1_EFT (Annual)" xfId="15803"/>
    <cellStyle name="Note 32 8" xfId="9505"/>
    <cellStyle name="Note 32 8 2" xfId="21669"/>
    <cellStyle name="Note 32 8 2 2" xfId="42855"/>
    <cellStyle name="Note 32 8 3" xfId="32251"/>
    <cellStyle name="Note 32 9" xfId="16556"/>
    <cellStyle name="Note 32 9 2" xfId="37743"/>
    <cellStyle name="Note 32_Table 2A-1_EFT (Annual)" xfId="3297"/>
    <cellStyle name="Note 33" xfId="205"/>
    <cellStyle name="Note 33 2" xfId="598"/>
    <cellStyle name="Note 33 2 2" xfId="1575"/>
    <cellStyle name="Note 33 2 2 2" xfId="2845"/>
    <cellStyle name="Note 33 2 2 2 2" xfId="6406"/>
    <cellStyle name="Note 33 2 2 2 2 2" xfId="14600"/>
    <cellStyle name="Note 33 2 2 2 2 2 2" xfId="26572"/>
    <cellStyle name="Note 33 2 2 2 2 2 2 2" xfId="47758"/>
    <cellStyle name="Note 33 2 2 2 2 2 3" xfId="37154"/>
    <cellStyle name="Note 33 2 2 2 2 3" xfId="21459"/>
    <cellStyle name="Note 33 2 2 2 2 3 2" xfId="42646"/>
    <cellStyle name="Note 33 2 2 2 2 4" xfId="32062"/>
    <cellStyle name="Note 33 2 2 2 2_Table 2A-1_EFT (Annual)" xfId="15804"/>
    <cellStyle name="Note 33 2 2 2 3" xfId="11942"/>
    <cellStyle name="Note 33 2 2 2 3 2" xfId="24026"/>
    <cellStyle name="Note 33 2 2 2 3 2 2" xfId="45212"/>
    <cellStyle name="Note 33 2 2 2 3 3" xfId="34608"/>
    <cellStyle name="Note 33 2 2 2 4" xfId="18913"/>
    <cellStyle name="Note 33 2 2 2 4 2" xfId="40100"/>
    <cellStyle name="Note 33 2 2 2 5" xfId="29319"/>
    <cellStyle name="Note 33 2 2 2_Table 2A-1_EFT (Annual)" xfId="7456"/>
    <cellStyle name="Note 33 2 2 3" xfId="5136"/>
    <cellStyle name="Note 33 2 2 3 2" xfId="13396"/>
    <cellStyle name="Note 33 2 2 3 2 2" xfId="25402"/>
    <cellStyle name="Note 33 2 2 3 2 2 2" xfId="46588"/>
    <cellStyle name="Note 33 2 2 3 2 3" xfId="35984"/>
    <cellStyle name="Note 33 2 2 3 3" xfId="20289"/>
    <cellStyle name="Note 33 2 2 3 3 2" xfId="41476"/>
    <cellStyle name="Note 33 2 2 3 4" xfId="30793"/>
    <cellStyle name="Note 33 2 2 3_Table 2A-1_EFT (Annual)" xfId="15805"/>
    <cellStyle name="Note 33 2 2 4" xfId="10740"/>
    <cellStyle name="Note 33 2 2 4 2" xfId="22856"/>
    <cellStyle name="Note 33 2 2 4 2 2" xfId="44042"/>
    <cellStyle name="Note 33 2 2 4 3" xfId="33438"/>
    <cellStyle name="Note 33 2 2 5" xfId="17743"/>
    <cellStyle name="Note 33 2 2 5 2" xfId="38930"/>
    <cellStyle name="Note 33 2 2 6" xfId="28050"/>
    <cellStyle name="Note 33 2 2_Table 2A-1_EFT (Annual)" xfId="7455"/>
    <cellStyle name="Note 33 2 3" xfId="1095"/>
    <cellStyle name="Note 33 2 3 2" xfId="4656"/>
    <cellStyle name="Note 33 2 3 2 2" xfId="12916"/>
    <cellStyle name="Note 33 2 3 2 2 2" xfId="24922"/>
    <cellStyle name="Note 33 2 3 2 2 2 2" xfId="46108"/>
    <cellStyle name="Note 33 2 3 2 2 3" xfId="35504"/>
    <cellStyle name="Note 33 2 3 2 3" xfId="19809"/>
    <cellStyle name="Note 33 2 3 2 3 2" xfId="40996"/>
    <cellStyle name="Note 33 2 3 2 4" xfId="30313"/>
    <cellStyle name="Note 33 2 3 2_Table 2A-1_EFT (Annual)" xfId="15806"/>
    <cellStyle name="Note 33 2 3 3" xfId="10260"/>
    <cellStyle name="Note 33 2 3 3 2" xfId="22376"/>
    <cellStyle name="Note 33 2 3 3 2 2" xfId="43562"/>
    <cellStyle name="Note 33 2 3 3 3" xfId="32958"/>
    <cellStyle name="Note 33 2 3 4" xfId="17263"/>
    <cellStyle name="Note 33 2 3 4 2" xfId="38450"/>
    <cellStyle name="Note 33 2 3 5" xfId="27570"/>
    <cellStyle name="Note 33 2 3_Table 2A-1_EFT (Annual)" xfId="7457"/>
    <cellStyle name="Note 33 2 4" xfId="2314"/>
    <cellStyle name="Note 33 2 4 2" xfId="5875"/>
    <cellStyle name="Note 33 2 4 2 2" xfId="14090"/>
    <cellStyle name="Note 33 2 4 2 2 2" xfId="26078"/>
    <cellStyle name="Note 33 2 4 2 2 2 2" xfId="47264"/>
    <cellStyle name="Note 33 2 4 2 2 3" xfId="36660"/>
    <cellStyle name="Note 33 2 4 2 3" xfId="20965"/>
    <cellStyle name="Note 33 2 4 2 3 2" xfId="42152"/>
    <cellStyle name="Note 33 2 4 2 4" xfId="31532"/>
    <cellStyle name="Note 33 2 4 2_Table 2A-1_EFT (Annual)" xfId="15807"/>
    <cellStyle name="Note 33 2 4 3" xfId="11434"/>
    <cellStyle name="Note 33 2 4 3 2" xfId="23532"/>
    <cellStyle name="Note 33 2 4 3 2 2" xfId="44718"/>
    <cellStyle name="Note 33 2 4 3 3" xfId="34114"/>
    <cellStyle name="Note 33 2 4 4" xfId="18419"/>
    <cellStyle name="Note 33 2 4 4 2" xfId="39606"/>
    <cellStyle name="Note 33 2 4 5" xfId="28789"/>
    <cellStyle name="Note 33 2 4_Table 2A-1_EFT (Annual)" xfId="7458"/>
    <cellStyle name="Note 33 2 5" xfId="4168"/>
    <cellStyle name="Note 33 2 5 2" xfId="12492"/>
    <cellStyle name="Note 33 2 5 2 2" xfId="24514"/>
    <cellStyle name="Note 33 2 5 2 2 2" xfId="45700"/>
    <cellStyle name="Note 33 2 5 2 3" xfId="35096"/>
    <cellStyle name="Note 33 2 5 3" xfId="19401"/>
    <cellStyle name="Note 33 2 5 3 2" xfId="40588"/>
    <cellStyle name="Note 33 2 5 4" xfId="29856"/>
    <cellStyle name="Note 33 2 5_Table 2A-1_EFT (Annual)" xfId="15808"/>
    <cellStyle name="Note 33 2 6" xfId="9831"/>
    <cellStyle name="Note 33 2 6 2" xfId="21968"/>
    <cellStyle name="Note 33 2 6 2 2" xfId="43154"/>
    <cellStyle name="Note 33 2 6 3" xfId="32550"/>
    <cellStyle name="Note 33 2 7" xfId="16855"/>
    <cellStyle name="Note 33 2 7 2" xfId="38042"/>
    <cellStyle name="Note 33 2 8" xfId="27113"/>
    <cellStyle name="Note 33 2_Table 2A-1_EFT (Annual)" xfId="3301"/>
    <cellStyle name="Note 33 3" xfId="1253"/>
    <cellStyle name="Note 33 3 2" xfId="2523"/>
    <cellStyle name="Note 33 3 2 2" xfId="6084"/>
    <cellStyle name="Note 33 3 2 2 2" xfId="14278"/>
    <cellStyle name="Note 33 3 2 2 2 2" xfId="26250"/>
    <cellStyle name="Note 33 3 2 2 2 2 2" xfId="47436"/>
    <cellStyle name="Note 33 3 2 2 2 3" xfId="36832"/>
    <cellStyle name="Note 33 3 2 2 3" xfId="21137"/>
    <cellStyle name="Note 33 3 2 2 3 2" xfId="42324"/>
    <cellStyle name="Note 33 3 2 2 4" xfId="31740"/>
    <cellStyle name="Note 33 3 2 2_Table 2A-1_EFT (Annual)" xfId="15809"/>
    <cellStyle name="Note 33 3 2 3" xfId="11620"/>
    <cellStyle name="Note 33 3 2 3 2" xfId="23704"/>
    <cellStyle name="Note 33 3 2 3 2 2" xfId="44890"/>
    <cellStyle name="Note 33 3 2 3 3" xfId="34286"/>
    <cellStyle name="Note 33 3 2 4" xfId="18591"/>
    <cellStyle name="Note 33 3 2 4 2" xfId="39778"/>
    <cellStyle name="Note 33 3 2 5" xfId="28997"/>
    <cellStyle name="Note 33 3 2_Table 2A-1_EFT (Annual)" xfId="7460"/>
    <cellStyle name="Note 33 3 3" xfId="4814"/>
    <cellStyle name="Note 33 3 3 2" xfId="13074"/>
    <cellStyle name="Note 33 3 3 2 2" xfId="25080"/>
    <cellStyle name="Note 33 3 3 2 2 2" xfId="46266"/>
    <cellStyle name="Note 33 3 3 2 3" xfId="35662"/>
    <cellStyle name="Note 33 3 3 3" xfId="19967"/>
    <cellStyle name="Note 33 3 3 3 2" xfId="41154"/>
    <cellStyle name="Note 33 3 3 4" xfId="30471"/>
    <cellStyle name="Note 33 3 3_Table 2A-1_EFT (Annual)" xfId="15810"/>
    <cellStyle name="Note 33 3 4" xfId="10418"/>
    <cellStyle name="Note 33 3 4 2" xfId="22534"/>
    <cellStyle name="Note 33 3 4 2 2" xfId="43720"/>
    <cellStyle name="Note 33 3 4 3" xfId="33116"/>
    <cellStyle name="Note 33 3 5" xfId="17421"/>
    <cellStyle name="Note 33 3 5 2" xfId="38608"/>
    <cellStyle name="Note 33 3 6" xfId="27728"/>
    <cellStyle name="Note 33 3_Table 2A-1_EFT (Annual)" xfId="7459"/>
    <cellStyle name="Note 33 4" xfId="804"/>
    <cellStyle name="Note 33 4 2" xfId="4365"/>
    <cellStyle name="Note 33 4 2 2" xfId="12645"/>
    <cellStyle name="Note 33 4 2 2 2" xfId="24662"/>
    <cellStyle name="Note 33 4 2 2 2 2" xfId="45848"/>
    <cellStyle name="Note 33 4 2 2 3" xfId="35244"/>
    <cellStyle name="Note 33 4 2 3" xfId="19549"/>
    <cellStyle name="Note 33 4 2 3 2" xfId="40736"/>
    <cellStyle name="Note 33 4 2 4" xfId="30022"/>
    <cellStyle name="Note 33 4 2_Table 2A-1_EFT (Annual)" xfId="15811"/>
    <cellStyle name="Note 33 4 3" xfId="9993"/>
    <cellStyle name="Note 33 4 3 2" xfId="22116"/>
    <cellStyle name="Note 33 4 3 2 2" xfId="43302"/>
    <cellStyle name="Note 33 4 3 3" xfId="32698"/>
    <cellStyle name="Note 33 4 4" xfId="17003"/>
    <cellStyle name="Note 33 4 4 2" xfId="38190"/>
    <cellStyle name="Note 33 4 5" xfId="27279"/>
    <cellStyle name="Note 33 4_Table 2A-1_EFT (Annual)" xfId="7461"/>
    <cellStyle name="Note 33 5" xfId="1992"/>
    <cellStyle name="Note 33 5 2" xfId="5553"/>
    <cellStyle name="Note 33 5 2 2" xfId="13768"/>
    <cellStyle name="Note 33 5 2 2 2" xfId="25756"/>
    <cellStyle name="Note 33 5 2 2 2 2" xfId="46942"/>
    <cellStyle name="Note 33 5 2 2 3" xfId="36338"/>
    <cellStyle name="Note 33 5 2 3" xfId="20643"/>
    <cellStyle name="Note 33 5 2 3 2" xfId="41830"/>
    <cellStyle name="Note 33 5 2 4" xfId="31210"/>
    <cellStyle name="Note 33 5 2_Table 2A-1_EFT (Annual)" xfId="15812"/>
    <cellStyle name="Note 33 5 3" xfId="11112"/>
    <cellStyle name="Note 33 5 3 2" xfId="23210"/>
    <cellStyle name="Note 33 5 3 2 2" xfId="44396"/>
    <cellStyle name="Note 33 5 3 3" xfId="33792"/>
    <cellStyle name="Note 33 5 4" xfId="18097"/>
    <cellStyle name="Note 33 5 4 2" xfId="39284"/>
    <cellStyle name="Note 33 5 5" xfId="28467"/>
    <cellStyle name="Note 33 5_Table 2A-1_EFT (Annual)" xfId="7462"/>
    <cellStyle name="Note 33 6" xfId="3794"/>
    <cellStyle name="Note 33 6 2" xfId="12162"/>
    <cellStyle name="Note 33 6 2 2" xfId="24192"/>
    <cellStyle name="Note 33 6 2 2 2" xfId="45378"/>
    <cellStyle name="Note 33 6 2 3" xfId="34774"/>
    <cellStyle name="Note 33 6 3" xfId="19079"/>
    <cellStyle name="Note 33 6 3 2" xfId="40266"/>
    <cellStyle name="Note 33 6 4" xfId="29503"/>
    <cellStyle name="Note 33 6_Table 2A-1_EFT (Annual)" xfId="15813"/>
    <cellStyle name="Note 33 7" xfId="9481"/>
    <cellStyle name="Note 33 7 2" xfId="21646"/>
    <cellStyle name="Note 33 7 2 2" xfId="42832"/>
    <cellStyle name="Note 33 7 3" xfId="32228"/>
    <cellStyle name="Note 33 8" xfId="16533"/>
    <cellStyle name="Note 33 8 2" xfId="37720"/>
    <cellStyle name="Note 33 9" xfId="26760"/>
    <cellStyle name="Note 33_Table 2A-1_EFT (Annual)" xfId="3300"/>
    <cellStyle name="Note 34" xfId="292"/>
    <cellStyle name="Note 34 2" xfId="1296"/>
    <cellStyle name="Note 34 2 2" xfId="2566"/>
    <cellStyle name="Note 34 2 2 2" xfId="6127"/>
    <cellStyle name="Note 34 2 2 2 2" xfId="14321"/>
    <cellStyle name="Note 34 2 2 2 2 2" xfId="26293"/>
    <cellStyle name="Note 34 2 2 2 2 2 2" xfId="47479"/>
    <cellStyle name="Note 34 2 2 2 2 3" xfId="36875"/>
    <cellStyle name="Note 34 2 2 2 3" xfId="21180"/>
    <cellStyle name="Note 34 2 2 2 3 2" xfId="42367"/>
    <cellStyle name="Note 34 2 2 2 4" xfId="31783"/>
    <cellStyle name="Note 34 2 2 2_Table 2A-1_EFT (Annual)" xfId="15814"/>
    <cellStyle name="Note 34 2 2 3" xfId="11663"/>
    <cellStyle name="Note 34 2 2 3 2" xfId="23747"/>
    <cellStyle name="Note 34 2 2 3 2 2" xfId="44933"/>
    <cellStyle name="Note 34 2 2 3 3" xfId="34329"/>
    <cellStyle name="Note 34 2 2 4" xfId="18634"/>
    <cellStyle name="Note 34 2 2 4 2" xfId="39821"/>
    <cellStyle name="Note 34 2 2 5" xfId="29040"/>
    <cellStyle name="Note 34 2 2_Table 2A-1_EFT (Annual)" xfId="7464"/>
    <cellStyle name="Note 34 2 3" xfId="4857"/>
    <cellStyle name="Note 34 2 3 2" xfId="13117"/>
    <cellStyle name="Note 34 2 3 2 2" xfId="25123"/>
    <cellStyle name="Note 34 2 3 2 2 2" xfId="46309"/>
    <cellStyle name="Note 34 2 3 2 3" xfId="35705"/>
    <cellStyle name="Note 34 2 3 3" xfId="20010"/>
    <cellStyle name="Note 34 2 3 3 2" xfId="41197"/>
    <cellStyle name="Note 34 2 3 4" xfId="30514"/>
    <cellStyle name="Note 34 2 3_Table 2A-1_EFT (Annual)" xfId="15815"/>
    <cellStyle name="Note 34 2 4" xfId="10461"/>
    <cellStyle name="Note 34 2 4 2" xfId="22577"/>
    <cellStyle name="Note 34 2 4 2 2" xfId="43763"/>
    <cellStyle name="Note 34 2 4 3" xfId="33159"/>
    <cellStyle name="Note 34 2 5" xfId="17464"/>
    <cellStyle name="Note 34 2 5 2" xfId="38651"/>
    <cellStyle name="Note 34 2 6" xfId="27771"/>
    <cellStyle name="Note 34 2_Table 2A-1_EFT (Annual)" xfId="7463"/>
    <cellStyle name="Note 34 3" xfId="846"/>
    <cellStyle name="Note 34 3 2" xfId="4407"/>
    <cellStyle name="Note 34 3 2 2" xfId="12680"/>
    <cellStyle name="Note 34 3 2 2 2" xfId="24697"/>
    <cellStyle name="Note 34 3 2 2 2 2" xfId="45883"/>
    <cellStyle name="Note 34 3 2 2 3" xfId="35279"/>
    <cellStyle name="Note 34 3 2 3" xfId="19584"/>
    <cellStyle name="Note 34 3 2 3 2" xfId="40771"/>
    <cellStyle name="Note 34 3 2 4" xfId="30064"/>
    <cellStyle name="Note 34 3 2_Table 2A-1_EFT (Annual)" xfId="15816"/>
    <cellStyle name="Note 34 3 3" xfId="10029"/>
    <cellStyle name="Note 34 3 3 2" xfId="22151"/>
    <cellStyle name="Note 34 3 3 2 2" xfId="43337"/>
    <cellStyle name="Note 34 3 3 3" xfId="32733"/>
    <cellStyle name="Note 34 3 4" xfId="17038"/>
    <cellStyle name="Note 34 3 4 2" xfId="38225"/>
    <cellStyle name="Note 34 3 5" xfId="27321"/>
    <cellStyle name="Note 34 3_Table 2A-1_EFT (Annual)" xfId="7465"/>
    <cellStyle name="Note 34 4" xfId="2035"/>
    <cellStyle name="Note 34 4 2" xfId="5596"/>
    <cellStyle name="Note 34 4 2 2" xfId="13811"/>
    <cellStyle name="Note 34 4 2 2 2" xfId="25799"/>
    <cellStyle name="Note 34 4 2 2 2 2" xfId="46985"/>
    <cellStyle name="Note 34 4 2 2 3" xfId="36381"/>
    <cellStyle name="Note 34 4 2 3" xfId="20686"/>
    <cellStyle name="Note 34 4 2 3 2" xfId="41873"/>
    <cellStyle name="Note 34 4 2 4" xfId="31253"/>
    <cellStyle name="Note 34 4 2_Table 2A-1_EFT (Annual)" xfId="15817"/>
    <cellStyle name="Note 34 4 3" xfId="11155"/>
    <cellStyle name="Note 34 4 3 2" xfId="23253"/>
    <cellStyle name="Note 34 4 3 2 2" xfId="44439"/>
    <cellStyle name="Note 34 4 3 3" xfId="33835"/>
    <cellStyle name="Note 34 4 4" xfId="18140"/>
    <cellStyle name="Note 34 4 4 2" xfId="39327"/>
    <cellStyle name="Note 34 4 5" xfId="28510"/>
    <cellStyle name="Note 34 4_Table 2A-1_EFT (Annual)" xfId="7466"/>
    <cellStyle name="Note 34 5" xfId="3864"/>
    <cellStyle name="Note 34 5 2" xfId="12206"/>
    <cellStyle name="Note 34 5 2 2" xfId="24235"/>
    <cellStyle name="Note 34 5 2 2 2" xfId="45421"/>
    <cellStyle name="Note 34 5 2 3" xfId="34817"/>
    <cellStyle name="Note 34 5 3" xfId="19122"/>
    <cellStyle name="Note 34 5 3 2" xfId="40309"/>
    <cellStyle name="Note 34 5 4" xfId="29553"/>
    <cellStyle name="Note 34 5_Table 2A-1_EFT (Annual)" xfId="15818"/>
    <cellStyle name="Note 34 6" xfId="9541"/>
    <cellStyle name="Note 34 6 2" xfId="21689"/>
    <cellStyle name="Note 34 6 2 2" xfId="42875"/>
    <cellStyle name="Note 34 6 3" xfId="32271"/>
    <cellStyle name="Note 34 7" xfId="16576"/>
    <cellStyle name="Note 34 7 2" xfId="37763"/>
    <cellStyle name="Note 34 8" xfId="26810"/>
    <cellStyle name="Note 34_Table 2A-1_EFT (Annual)" xfId="3302"/>
    <cellStyle name="Note 35" xfId="641"/>
    <cellStyle name="Note 35 2" xfId="1618"/>
    <cellStyle name="Note 35 2 2" xfId="2888"/>
    <cellStyle name="Note 35 2 2 2" xfId="6449"/>
    <cellStyle name="Note 35 2 2 2 2" xfId="14643"/>
    <cellStyle name="Note 35 2 2 2 2 2" xfId="26615"/>
    <cellStyle name="Note 35 2 2 2 2 2 2" xfId="47801"/>
    <cellStyle name="Note 35 2 2 2 2 3" xfId="37197"/>
    <cellStyle name="Note 35 2 2 2 3" xfId="21502"/>
    <cellStyle name="Note 35 2 2 2 3 2" xfId="42689"/>
    <cellStyle name="Note 35 2 2 2 4" xfId="32105"/>
    <cellStyle name="Note 35 2 2 2_Table 2A-1_EFT (Annual)" xfId="15819"/>
    <cellStyle name="Note 35 2 2 3" xfId="11985"/>
    <cellStyle name="Note 35 2 2 3 2" xfId="24069"/>
    <cellStyle name="Note 35 2 2 3 2 2" xfId="45255"/>
    <cellStyle name="Note 35 2 2 3 3" xfId="34651"/>
    <cellStyle name="Note 35 2 2 4" xfId="18956"/>
    <cellStyle name="Note 35 2 2 4 2" xfId="40143"/>
    <cellStyle name="Note 35 2 2 5" xfId="29362"/>
    <cellStyle name="Note 35 2 2_Table 2A-1_EFT (Annual)" xfId="7468"/>
    <cellStyle name="Note 35 2 3" xfId="5179"/>
    <cellStyle name="Note 35 2 3 2" xfId="13439"/>
    <cellStyle name="Note 35 2 3 2 2" xfId="25445"/>
    <cellStyle name="Note 35 2 3 2 2 2" xfId="46631"/>
    <cellStyle name="Note 35 2 3 2 3" xfId="36027"/>
    <cellStyle name="Note 35 2 3 3" xfId="20332"/>
    <cellStyle name="Note 35 2 3 3 2" xfId="41519"/>
    <cellStyle name="Note 35 2 3 4" xfId="30836"/>
    <cellStyle name="Note 35 2 3_Table 2A-1_EFT (Annual)" xfId="15820"/>
    <cellStyle name="Note 35 2 4" xfId="10783"/>
    <cellStyle name="Note 35 2 4 2" xfId="22899"/>
    <cellStyle name="Note 35 2 4 2 2" xfId="44085"/>
    <cellStyle name="Note 35 2 4 3" xfId="33481"/>
    <cellStyle name="Note 35 2 5" xfId="17786"/>
    <cellStyle name="Note 35 2 5 2" xfId="38973"/>
    <cellStyle name="Note 35 2 6" xfId="28093"/>
    <cellStyle name="Note 35 2_Table 2A-1_EFT (Annual)" xfId="7467"/>
    <cellStyle name="Note 35 3" xfId="1130"/>
    <cellStyle name="Note 35 3 2" xfId="4691"/>
    <cellStyle name="Note 35 3 2 2" xfId="12951"/>
    <cellStyle name="Note 35 3 2 2 2" xfId="24957"/>
    <cellStyle name="Note 35 3 2 2 2 2" xfId="46143"/>
    <cellStyle name="Note 35 3 2 2 3" xfId="35539"/>
    <cellStyle name="Note 35 3 2 3" xfId="19844"/>
    <cellStyle name="Note 35 3 2 3 2" xfId="41031"/>
    <cellStyle name="Note 35 3 2 4" xfId="30348"/>
    <cellStyle name="Note 35 3 2_Table 2A-1_EFT (Annual)" xfId="15821"/>
    <cellStyle name="Note 35 3 3" xfId="10295"/>
    <cellStyle name="Note 35 3 3 2" xfId="22411"/>
    <cellStyle name="Note 35 3 3 2 2" xfId="43597"/>
    <cellStyle name="Note 35 3 3 3" xfId="32993"/>
    <cellStyle name="Note 35 3 4" xfId="17298"/>
    <cellStyle name="Note 35 3 4 2" xfId="38485"/>
    <cellStyle name="Note 35 3 5" xfId="27605"/>
    <cellStyle name="Note 35 3_Table 2A-1_EFT (Annual)" xfId="7469"/>
    <cellStyle name="Note 35 4" xfId="2357"/>
    <cellStyle name="Note 35 4 2" xfId="5918"/>
    <cellStyle name="Note 35 4 2 2" xfId="14133"/>
    <cellStyle name="Note 35 4 2 2 2" xfId="26121"/>
    <cellStyle name="Note 35 4 2 2 2 2" xfId="47307"/>
    <cellStyle name="Note 35 4 2 2 3" xfId="36703"/>
    <cellStyle name="Note 35 4 2 3" xfId="21008"/>
    <cellStyle name="Note 35 4 2 3 2" xfId="42195"/>
    <cellStyle name="Note 35 4 2 4" xfId="31575"/>
    <cellStyle name="Note 35 4 2_Table 2A-1_EFT (Annual)" xfId="15822"/>
    <cellStyle name="Note 35 4 3" xfId="11477"/>
    <cellStyle name="Note 35 4 3 2" xfId="23575"/>
    <cellStyle name="Note 35 4 3 2 2" xfId="44761"/>
    <cellStyle name="Note 35 4 3 3" xfId="34157"/>
    <cellStyle name="Note 35 4 4" xfId="18462"/>
    <cellStyle name="Note 35 4 4 2" xfId="39649"/>
    <cellStyle name="Note 35 4 5" xfId="28832"/>
    <cellStyle name="Note 35 4_Table 2A-1_EFT (Annual)" xfId="7470"/>
    <cellStyle name="Note 35 5" xfId="4211"/>
    <cellStyle name="Note 35 5 2" xfId="12535"/>
    <cellStyle name="Note 35 5 2 2" xfId="24557"/>
    <cellStyle name="Note 35 5 2 2 2" xfId="45743"/>
    <cellStyle name="Note 35 5 2 3" xfId="35139"/>
    <cellStyle name="Note 35 5 3" xfId="19444"/>
    <cellStyle name="Note 35 5 3 2" xfId="40631"/>
    <cellStyle name="Note 35 5 4" xfId="29899"/>
    <cellStyle name="Note 35 5_Table 2A-1_EFT (Annual)" xfId="15823"/>
    <cellStyle name="Note 35 6" xfId="9874"/>
    <cellStyle name="Note 35 6 2" xfId="22011"/>
    <cellStyle name="Note 35 6 2 2" xfId="43197"/>
    <cellStyle name="Note 35 6 3" xfId="32593"/>
    <cellStyle name="Note 35 7" xfId="16898"/>
    <cellStyle name="Note 35 7 2" xfId="38085"/>
    <cellStyle name="Note 35 8" xfId="27156"/>
    <cellStyle name="Note 35_Table 2A-1_EFT (Annual)" xfId="3303"/>
    <cellStyle name="Note 36" xfId="696"/>
    <cellStyle name="Note 36 2" xfId="2363"/>
    <cellStyle name="Note 36 2 2" xfId="5924"/>
    <cellStyle name="Note 36 2 2 2" xfId="14138"/>
    <cellStyle name="Note 36 2 2 2 2" xfId="26126"/>
    <cellStyle name="Note 36 2 2 2 2 2" xfId="47312"/>
    <cellStyle name="Note 36 2 2 2 3" xfId="36708"/>
    <cellStyle name="Note 36 2 2 3" xfId="21013"/>
    <cellStyle name="Note 36 2 2 3 2" xfId="42200"/>
    <cellStyle name="Note 36 2 2 4" xfId="31580"/>
    <cellStyle name="Note 36 2 2_Table 2A-1_EFT (Annual)" xfId="15824"/>
    <cellStyle name="Note 36 2 3" xfId="11483"/>
    <cellStyle name="Note 36 2 3 2" xfId="23580"/>
    <cellStyle name="Note 36 2 3 2 2" xfId="44766"/>
    <cellStyle name="Note 36 2 3 3" xfId="34162"/>
    <cellStyle name="Note 36 2 4" xfId="18467"/>
    <cellStyle name="Note 36 2 4 2" xfId="39654"/>
    <cellStyle name="Note 36 2 5" xfId="28837"/>
    <cellStyle name="Note 36 2_Table 2A-1_EFT (Annual)" xfId="7472"/>
    <cellStyle name="Note 36 3" xfId="4259"/>
    <cellStyle name="Note 36 3 2" xfId="12544"/>
    <cellStyle name="Note 36 3 2 2" xfId="24562"/>
    <cellStyle name="Note 36 3 2 2 2" xfId="45748"/>
    <cellStyle name="Note 36 3 2 3" xfId="35144"/>
    <cellStyle name="Note 36 3 3" xfId="19449"/>
    <cellStyle name="Note 36 3 3 2" xfId="40636"/>
    <cellStyle name="Note 36 3 4" xfId="29917"/>
    <cellStyle name="Note 36 3_Table 2A-1_EFT (Annual)" xfId="15825"/>
    <cellStyle name="Note 36 4" xfId="9890"/>
    <cellStyle name="Note 36 4 2" xfId="22016"/>
    <cellStyle name="Note 36 4 2 2" xfId="43202"/>
    <cellStyle name="Note 36 4 3" xfId="32598"/>
    <cellStyle name="Note 36 5" xfId="16903"/>
    <cellStyle name="Note 36 5 2" xfId="38090"/>
    <cellStyle name="Note 36 6" xfId="27174"/>
    <cellStyle name="Note 36_Table 2A-1_EFT (Annual)" xfId="7471"/>
    <cellStyle name="Note 37" xfId="16010"/>
    <cellStyle name="Note 37 2" xfId="37203"/>
    <cellStyle name="Note 38" xfId="47807"/>
    <cellStyle name="Note 4" xfId="91"/>
    <cellStyle name="Note 4 10" xfId="21519"/>
    <cellStyle name="Note 4 10 2" xfId="42706"/>
    <cellStyle name="Note 4 11" xfId="26647"/>
    <cellStyle name="Note 4 2" xfId="490"/>
    <cellStyle name="Note 4 2 2" xfId="1467"/>
    <cellStyle name="Note 4 2 2 2" xfId="2737"/>
    <cellStyle name="Note 4 2 2 2 2" xfId="6298"/>
    <cellStyle name="Note 4 2 2 2 2 2" xfId="14492"/>
    <cellStyle name="Note 4 2 2 2 2 2 2" xfId="26464"/>
    <cellStyle name="Note 4 2 2 2 2 2 2 2" xfId="47650"/>
    <cellStyle name="Note 4 2 2 2 2 2 3" xfId="37046"/>
    <cellStyle name="Note 4 2 2 2 2 3" xfId="21351"/>
    <cellStyle name="Note 4 2 2 2 2 3 2" xfId="42538"/>
    <cellStyle name="Note 4 2 2 2 2 4" xfId="31954"/>
    <cellStyle name="Note 4 2 2 2 2_Table 2A-1_EFT (Annual)" xfId="15826"/>
    <cellStyle name="Note 4 2 2 2 3" xfId="11834"/>
    <cellStyle name="Note 4 2 2 2 3 2" xfId="23918"/>
    <cellStyle name="Note 4 2 2 2 3 2 2" xfId="45104"/>
    <cellStyle name="Note 4 2 2 2 3 3" xfId="34500"/>
    <cellStyle name="Note 4 2 2 2 4" xfId="18805"/>
    <cellStyle name="Note 4 2 2 2 4 2" xfId="39992"/>
    <cellStyle name="Note 4 2 2 2 5" xfId="29211"/>
    <cellStyle name="Note 4 2 2 2_Table 2A-1_EFT (Annual)" xfId="7474"/>
    <cellStyle name="Note 4 2 2 3" xfId="5028"/>
    <cellStyle name="Note 4 2 2 3 2" xfId="13288"/>
    <cellStyle name="Note 4 2 2 3 2 2" xfId="25294"/>
    <cellStyle name="Note 4 2 2 3 2 2 2" xfId="46480"/>
    <cellStyle name="Note 4 2 2 3 2 3" xfId="35876"/>
    <cellStyle name="Note 4 2 2 3 3" xfId="20181"/>
    <cellStyle name="Note 4 2 2 3 3 2" xfId="41368"/>
    <cellStyle name="Note 4 2 2 3 4" xfId="30685"/>
    <cellStyle name="Note 4 2 2 3_Table 2A-1_EFT (Annual)" xfId="15827"/>
    <cellStyle name="Note 4 2 2 4" xfId="10632"/>
    <cellStyle name="Note 4 2 2 4 2" xfId="22748"/>
    <cellStyle name="Note 4 2 2 4 2 2" xfId="43934"/>
    <cellStyle name="Note 4 2 2 4 3" xfId="33330"/>
    <cellStyle name="Note 4 2 2 5" xfId="17635"/>
    <cellStyle name="Note 4 2 2 5 2" xfId="38822"/>
    <cellStyle name="Note 4 2 2 6" xfId="27942"/>
    <cellStyle name="Note 4 2 2_Table 2A-1_EFT (Annual)" xfId="7473"/>
    <cellStyle name="Note 4 2 3" xfId="1007"/>
    <cellStyle name="Note 4 2 3 2" xfId="4568"/>
    <cellStyle name="Note 4 2 3 2 2" xfId="12828"/>
    <cellStyle name="Note 4 2 3 2 2 2" xfId="24834"/>
    <cellStyle name="Note 4 2 3 2 2 2 2" xfId="46020"/>
    <cellStyle name="Note 4 2 3 2 2 3" xfId="35416"/>
    <cellStyle name="Note 4 2 3 2 3" xfId="19721"/>
    <cellStyle name="Note 4 2 3 2 3 2" xfId="40908"/>
    <cellStyle name="Note 4 2 3 2 4" xfId="30225"/>
    <cellStyle name="Note 4 2 3 2_Table 2A-1_EFT (Annual)" xfId="15828"/>
    <cellStyle name="Note 4 2 3 3" xfId="10172"/>
    <cellStyle name="Note 4 2 3 3 2" xfId="22288"/>
    <cellStyle name="Note 4 2 3 3 2 2" xfId="43474"/>
    <cellStyle name="Note 4 2 3 3 3" xfId="32870"/>
    <cellStyle name="Note 4 2 3 4" xfId="17175"/>
    <cellStyle name="Note 4 2 3 4 2" xfId="38362"/>
    <cellStyle name="Note 4 2 3 5" xfId="27482"/>
    <cellStyle name="Note 4 2 3_Table 2A-1_EFT (Annual)" xfId="7475"/>
    <cellStyle name="Note 4 2 4" xfId="2206"/>
    <cellStyle name="Note 4 2 4 2" xfId="5767"/>
    <cellStyle name="Note 4 2 4 2 2" xfId="13982"/>
    <cellStyle name="Note 4 2 4 2 2 2" xfId="25970"/>
    <cellStyle name="Note 4 2 4 2 2 2 2" xfId="47156"/>
    <cellStyle name="Note 4 2 4 2 2 3" xfId="36552"/>
    <cellStyle name="Note 4 2 4 2 3" xfId="20857"/>
    <cellStyle name="Note 4 2 4 2 3 2" xfId="42044"/>
    <cellStyle name="Note 4 2 4 2 4" xfId="31424"/>
    <cellStyle name="Note 4 2 4 2_Table 2A-1_EFT (Annual)" xfId="15829"/>
    <cellStyle name="Note 4 2 4 3" xfId="11326"/>
    <cellStyle name="Note 4 2 4 3 2" xfId="23424"/>
    <cellStyle name="Note 4 2 4 3 2 2" xfId="44610"/>
    <cellStyle name="Note 4 2 4 3 3" xfId="34006"/>
    <cellStyle name="Note 4 2 4 4" xfId="18311"/>
    <cellStyle name="Note 4 2 4 4 2" xfId="39498"/>
    <cellStyle name="Note 4 2 4 5" xfId="28681"/>
    <cellStyle name="Note 4 2 4_Table 2A-1_EFT (Annual)" xfId="7476"/>
    <cellStyle name="Note 4 2 5" xfId="4060"/>
    <cellStyle name="Note 4 2 5 2" xfId="12384"/>
    <cellStyle name="Note 4 2 5 2 2" xfId="24406"/>
    <cellStyle name="Note 4 2 5 2 2 2" xfId="45592"/>
    <cellStyle name="Note 4 2 5 2 3" xfId="34988"/>
    <cellStyle name="Note 4 2 5 3" xfId="19293"/>
    <cellStyle name="Note 4 2 5 3 2" xfId="40480"/>
    <cellStyle name="Note 4 2 5 4" xfId="29748"/>
    <cellStyle name="Note 4 2 5_Table 2A-1_EFT (Annual)" xfId="15830"/>
    <cellStyle name="Note 4 2 6" xfId="9723"/>
    <cellStyle name="Note 4 2 6 2" xfId="21860"/>
    <cellStyle name="Note 4 2 6 2 2" xfId="43046"/>
    <cellStyle name="Note 4 2 6 3" xfId="32442"/>
    <cellStyle name="Note 4 2 7" xfId="16747"/>
    <cellStyle name="Note 4 2 7 2" xfId="37934"/>
    <cellStyle name="Note 4 2 8" xfId="27005"/>
    <cellStyle name="Note 4 2_Table 2A-1_EFT (Annual)" xfId="3305"/>
    <cellStyle name="Note 4 3" xfId="323"/>
    <cellStyle name="Note 4 3 2" xfId="1311"/>
    <cellStyle name="Note 4 3 2 2" xfId="2581"/>
    <cellStyle name="Note 4 3 2 2 2" xfId="6142"/>
    <cellStyle name="Note 4 3 2 2 2 2" xfId="14336"/>
    <cellStyle name="Note 4 3 2 2 2 2 2" xfId="26308"/>
    <cellStyle name="Note 4 3 2 2 2 2 2 2" xfId="47494"/>
    <cellStyle name="Note 4 3 2 2 2 2 3" xfId="36890"/>
    <cellStyle name="Note 4 3 2 2 2 3" xfId="21195"/>
    <cellStyle name="Note 4 3 2 2 2 3 2" xfId="42382"/>
    <cellStyle name="Note 4 3 2 2 2 4" xfId="31798"/>
    <cellStyle name="Note 4 3 2 2 2_Table 2A-1_EFT (Annual)" xfId="15831"/>
    <cellStyle name="Note 4 3 2 2 3" xfId="11678"/>
    <cellStyle name="Note 4 3 2 2 3 2" xfId="23762"/>
    <cellStyle name="Note 4 3 2 2 3 2 2" xfId="44948"/>
    <cellStyle name="Note 4 3 2 2 3 3" xfId="34344"/>
    <cellStyle name="Note 4 3 2 2 4" xfId="18649"/>
    <cellStyle name="Note 4 3 2 2 4 2" xfId="39836"/>
    <cellStyle name="Note 4 3 2 2 5" xfId="29055"/>
    <cellStyle name="Note 4 3 2 2_Table 2A-1_EFT (Annual)" xfId="7478"/>
    <cellStyle name="Note 4 3 2 3" xfId="4872"/>
    <cellStyle name="Note 4 3 2 3 2" xfId="13132"/>
    <cellStyle name="Note 4 3 2 3 2 2" xfId="25138"/>
    <cellStyle name="Note 4 3 2 3 2 2 2" xfId="46324"/>
    <cellStyle name="Note 4 3 2 3 2 3" xfId="35720"/>
    <cellStyle name="Note 4 3 2 3 3" xfId="20025"/>
    <cellStyle name="Note 4 3 2 3 3 2" xfId="41212"/>
    <cellStyle name="Note 4 3 2 3 4" xfId="30529"/>
    <cellStyle name="Note 4 3 2 3_Table 2A-1_EFT (Annual)" xfId="15832"/>
    <cellStyle name="Note 4 3 2 4" xfId="10476"/>
    <cellStyle name="Note 4 3 2 4 2" xfId="22592"/>
    <cellStyle name="Note 4 3 2 4 2 2" xfId="43778"/>
    <cellStyle name="Note 4 3 2 4 3" xfId="33174"/>
    <cellStyle name="Note 4 3 2 5" xfId="17479"/>
    <cellStyle name="Note 4 3 2 5 2" xfId="38666"/>
    <cellStyle name="Note 4 3 2 6" xfId="27786"/>
    <cellStyle name="Note 4 3 2_Table 2A-1_EFT (Annual)" xfId="7477"/>
    <cellStyle name="Note 4 3 3" xfId="870"/>
    <cellStyle name="Note 4 3 3 2" xfId="4431"/>
    <cellStyle name="Note 4 3 3 2 2" xfId="12696"/>
    <cellStyle name="Note 4 3 3 2 2 2" xfId="24708"/>
    <cellStyle name="Note 4 3 3 2 2 2 2" xfId="45894"/>
    <cellStyle name="Note 4 3 3 2 2 3" xfId="35290"/>
    <cellStyle name="Note 4 3 3 2 3" xfId="19595"/>
    <cellStyle name="Note 4 3 3 2 3 2" xfId="40782"/>
    <cellStyle name="Note 4 3 3 2 4" xfId="30088"/>
    <cellStyle name="Note 4 3 3 2_Table 2A-1_EFT (Annual)" xfId="15833"/>
    <cellStyle name="Note 4 3 3 3" xfId="10043"/>
    <cellStyle name="Note 4 3 3 3 2" xfId="22162"/>
    <cellStyle name="Note 4 3 3 3 2 2" xfId="43348"/>
    <cellStyle name="Note 4 3 3 3 3" xfId="32744"/>
    <cellStyle name="Note 4 3 3 4" xfId="17049"/>
    <cellStyle name="Note 4 3 3 4 2" xfId="38236"/>
    <cellStyle name="Note 4 3 3 5" xfId="27345"/>
    <cellStyle name="Note 4 3 3_Table 2A-1_EFT (Annual)" xfId="7479"/>
    <cellStyle name="Note 4 3 4" xfId="2050"/>
    <cellStyle name="Note 4 3 4 2" xfId="5611"/>
    <cellStyle name="Note 4 3 4 2 2" xfId="13826"/>
    <cellStyle name="Note 4 3 4 2 2 2" xfId="25814"/>
    <cellStyle name="Note 4 3 4 2 2 2 2" xfId="47000"/>
    <cellStyle name="Note 4 3 4 2 2 3" xfId="36396"/>
    <cellStyle name="Note 4 3 4 2 3" xfId="20701"/>
    <cellStyle name="Note 4 3 4 2 3 2" xfId="41888"/>
    <cellStyle name="Note 4 3 4 2 4" xfId="31268"/>
    <cellStyle name="Note 4 3 4 2_Table 2A-1_EFT (Annual)" xfId="15834"/>
    <cellStyle name="Note 4 3 4 3" xfId="11170"/>
    <cellStyle name="Note 4 3 4 3 2" xfId="23268"/>
    <cellStyle name="Note 4 3 4 3 2 2" xfId="44454"/>
    <cellStyle name="Note 4 3 4 3 3" xfId="33850"/>
    <cellStyle name="Note 4 3 4 4" xfId="18155"/>
    <cellStyle name="Note 4 3 4 4 2" xfId="39342"/>
    <cellStyle name="Note 4 3 4 5" xfId="28525"/>
    <cellStyle name="Note 4 3 4_Table 2A-1_EFT (Annual)" xfId="7480"/>
    <cellStyle name="Note 4 3 5" xfId="3893"/>
    <cellStyle name="Note 4 3 5 2" xfId="12225"/>
    <cellStyle name="Note 4 3 5 2 2" xfId="24250"/>
    <cellStyle name="Note 4 3 5 2 2 2" xfId="45436"/>
    <cellStyle name="Note 4 3 5 2 3" xfId="34832"/>
    <cellStyle name="Note 4 3 5 3" xfId="19137"/>
    <cellStyle name="Note 4 3 5 3 2" xfId="40324"/>
    <cellStyle name="Note 4 3 5 4" xfId="29581"/>
    <cellStyle name="Note 4 3 5_Table 2A-1_EFT (Annual)" xfId="15835"/>
    <cellStyle name="Note 4 3 6" xfId="9562"/>
    <cellStyle name="Note 4 3 6 2" xfId="21704"/>
    <cellStyle name="Note 4 3 6 2 2" xfId="42890"/>
    <cellStyle name="Note 4 3 6 3" xfId="32286"/>
    <cellStyle name="Note 4 3 7" xfId="16591"/>
    <cellStyle name="Note 4 3 7 2" xfId="37778"/>
    <cellStyle name="Note 4 3 8" xfId="26838"/>
    <cellStyle name="Note 4 3_Table 2A-1_EFT (Annual)" xfId="3306"/>
    <cellStyle name="Note 4 4" xfId="1145"/>
    <cellStyle name="Note 4 4 2" xfId="2415"/>
    <cellStyle name="Note 4 4 2 2" xfId="5976"/>
    <cellStyle name="Note 4 4 2 2 2" xfId="14170"/>
    <cellStyle name="Note 4 4 2 2 2 2" xfId="26142"/>
    <cellStyle name="Note 4 4 2 2 2 2 2" xfId="47328"/>
    <cellStyle name="Note 4 4 2 2 2 3" xfId="36724"/>
    <cellStyle name="Note 4 4 2 2 3" xfId="21029"/>
    <cellStyle name="Note 4 4 2 2 3 2" xfId="42216"/>
    <cellStyle name="Note 4 4 2 2 4" xfId="31632"/>
    <cellStyle name="Note 4 4 2 2_Table 2A-1_EFT (Annual)" xfId="15836"/>
    <cellStyle name="Note 4 4 2 3" xfId="11512"/>
    <cellStyle name="Note 4 4 2 3 2" xfId="23596"/>
    <cellStyle name="Note 4 4 2 3 2 2" xfId="44782"/>
    <cellStyle name="Note 4 4 2 3 3" xfId="34178"/>
    <cellStyle name="Note 4 4 2 4" xfId="18483"/>
    <cellStyle name="Note 4 4 2 4 2" xfId="39670"/>
    <cellStyle name="Note 4 4 2 5" xfId="28889"/>
    <cellStyle name="Note 4 4 2_Table 2A-1_EFT (Annual)" xfId="7482"/>
    <cellStyle name="Note 4 4 3" xfId="4706"/>
    <cellStyle name="Note 4 4 3 2" xfId="12966"/>
    <cellStyle name="Note 4 4 3 2 2" xfId="24972"/>
    <cellStyle name="Note 4 4 3 2 2 2" xfId="46158"/>
    <cellStyle name="Note 4 4 3 2 3" xfId="35554"/>
    <cellStyle name="Note 4 4 3 3" xfId="19859"/>
    <cellStyle name="Note 4 4 3 3 2" xfId="41046"/>
    <cellStyle name="Note 4 4 3 4" xfId="30363"/>
    <cellStyle name="Note 4 4 3_Table 2A-1_EFT (Annual)" xfId="15837"/>
    <cellStyle name="Note 4 4 4" xfId="10310"/>
    <cellStyle name="Note 4 4 4 2" xfId="22426"/>
    <cellStyle name="Note 4 4 4 2 2" xfId="43612"/>
    <cellStyle name="Note 4 4 4 3" xfId="33008"/>
    <cellStyle name="Note 4 4 5" xfId="17313"/>
    <cellStyle name="Note 4 4 5 2" xfId="38500"/>
    <cellStyle name="Note 4 4 6" xfId="27620"/>
    <cellStyle name="Note 4 4_Table 2A-1_EFT (Annual)" xfId="7481"/>
    <cellStyle name="Note 4 5" xfId="711"/>
    <cellStyle name="Note 4 5 2" xfId="4272"/>
    <cellStyle name="Note 4 5 2 2" xfId="12556"/>
    <cellStyle name="Note 4 5 2 2 2" xfId="24574"/>
    <cellStyle name="Note 4 5 2 2 2 2" xfId="45760"/>
    <cellStyle name="Note 4 5 2 2 3" xfId="35156"/>
    <cellStyle name="Note 4 5 2 3" xfId="19461"/>
    <cellStyle name="Note 4 5 2 3 2" xfId="40648"/>
    <cellStyle name="Note 4 5 2 4" xfId="29929"/>
    <cellStyle name="Note 4 5 2_Table 2A-1_EFT (Annual)" xfId="15838"/>
    <cellStyle name="Note 4 5 3" xfId="9903"/>
    <cellStyle name="Note 4 5 3 2" xfId="22028"/>
    <cellStyle name="Note 4 5 3 2 2" xfId="43214"/>
    <cellStyle name="Note 4 5 3 3" xfId="32610"/>
    <cellStyle name="Note 4 5 4" xfId="16915"/>
    <cellStyle name="Note 4 5 4 2" xfId="38102"/>
    <cellStyle name="Note 4 5 5" xfId="27186"/>
    <cellStyle name="Note 4 5_Table 2A-1_EFT (Annual)" xfId="7483"/>
    <cellStyle name="Note 4 6" xfId="1941"/>
    <cellStyle name="Note 4 6 2" xfId="5502"/>
    <cellStyle name="Note 4 6 2 2" xfId="13717"/>
    <cellStyle name="Note 4 6 2 2 2" xfId="25705"/>
    <cellStyle name="Note 4 6 2 2 2 2" xfId="46891"/>
    <cellStyle name="Note 4 6 2 2 3" xfId="36287"/>
    <cellStyle name="Note 4 6 2 3" xfId="20592"/>
    <cellStyle name="Note 4 6 2 3 2" xfId="41779"/>
    <cellStyle name="Note 4 6 2 4" xfId="31159"/>
    <cellStyle name="Note 4 6 2_Table 2A-1_EFT (Annual)" xfId="15839"/>
    <cellStyle name="Note 4 6 3" xfId="11061"/>
    <cellStyle name="Note 4 6 3 2" xfId="23159"/>
    <cellStyle name="Note 4 6 3 2 2" xfId="44345"/>
    <cellStyle name="Note 4 6 3 3" xfId="33741"/>
    <cellStyle name="Note 4 6 4" xfId="18046"/>
    <cellStyle name="Note 4 6 4 2" xfId="39233"/>
    <cellStyle name="Note 4 6 5" xfId="28416"/>
    <cellStyle name="Note 4 6_Table 2A-1_EFT (Annual)" xfId="7484"/>
    <cellStyle name="Note 4 7" xfId="3680"/>
    <cellStyle name="Note 4 7 2" xfId="12053"/>
    <cellStyle name="Note 4 7 2 2" xfId="24084"/>
    <cellStyle name="Note 4 7 2 2 2" xfId="45270"/>
    <cellStyle name="Note 4 7 2 3" xfId="34666"/>
    <cellStyle name="Note 4 7 3" xfId="18971"/>
    <cellStyle name="Note 4 7 3 2" xfId="40158"/>
    <cellStyle name="Note 4 7 4" xfId="29390"/>
    <cellStyle name="Note 4 7_Table 2A-1_EFT (Annual)" xfId="15840"/>
    <cellStyle name="Note 4 8" xfId="9370"/>
    <cellStyle name="Note 4 8 2" xfId="21538"/>
    <cellStyle name="Note 4 8 2 2" xfId="42724"/>
    <cellStyle name="Note 4 8 3" xfId="32120"/>
    <cellStyle name="Note 4 9" xfId="16425"/>
    <cellStyle name="Note 4 9 2" xfId="37612"/>
    <cellStyle name="Note 4_Table 2A-1_EFT (Annual)" xfId="3304"/>
    <cellStyle name="Note 5" xfId="81"/>
    <cellStyle name="Note 5 10" xfId="21524"/>
    <cellStyle name="Note 5 10 2" xfId="42711"/>
    <cellStyle name="Note 5 11" xfId="26637"/>
    <cellStyle name="Note 5 2" xfId="480"/>
    <cellStyle name="Note 5 2 2" xfId="1457"/>
    <cellStyle name="Note 5 2 2 2" xfId="2727"/>
    <cellStyle name="Note 5 2 2 2 2" xfId="6288"/>
    <cellStyle name="Note 5 2 2 2 2 2" xfId="14482"/>
    <cellStyle name="Note 5 2 2 2 2 2 2" xfId="26454"/>
    <cellStyle name="Note 5 2 2 2 2 2 2 2" xfId="47640"/>
    <cellStyle name="Note 5 2 2 2 2 2 3" xfId="37036"/>
    <cellStyle name="Note 5 2 2 2 2 3" xfId="21341"/>
    <cellStyle name="Note 5 2 2 2 2 3 2" xfId="42528"/>
    <cellStyle name="Note 5 2 2 2 2 4" xfId="31944"/>
    <cellStyle name="Note 5 2 2 2 2_Table 2A-1_EFT (Annual)" xfId="15841"/>
    <cellStyle name="Note 5 2 2 2 3" xfId="11824"/>
    <cellStyle name="Note 5 2 2 2 3 2" xfId="23908"/>
    <cellStyle name="Note 5 2 2 2 3 2 2" xfId="45094"/>
    <cellStyle name="Note 5 2 2 2 3 3" xfId="34490"/>
    <cellStyle name="Note 5 2 2 2 4" xfId="18795"/>
    <cellStyle name="Note 5 2 2 2 4 2" xfId="39982"/>
    <cellStyle name="Note 5 2 2 2 5" xfId="29201"/>
    <cellStyle name="Note 5 2 2 2_Table 2A-1_EFT (Annual)" xfId="7486"/>
    <cellStyle name="Note 5 2 2 3" xfId="5018"/>
    <cellStyle name="Note 5 2 2 3 2" xfId="13278"/>
    <cellStyle name="Note 5 2 2 3 2 2" xfId="25284"/>
    <cellStyle name="Note 5 2 2 3 2 2 2" xfId="46470"/>
    <cellStyle name="Note 5 2 2 3 2 3" xfId="35866"/>
    <cellStyle name="Note 5 2 2 3 3" xfId="20171"/>
    <cellStyle name="Note 5 2 2 3 3 2" xfId="41358"/>
    <cellStyle name="Note 5 2 2 3 4" xfId="30675"/>
    <cellStyle name="Note 5 2 2 3_Table 2A-1_EFT (Annual)" xfId="15842"/>
    <cellStyle name="Note 5 2 2 4" xfId="10622"/>
    <cellStyle name="Note 5 2 2 4 2" xfId="22738"/>
    <cellStyle name="Note 5 2 2 4 2 2" xfId="43924"/>
    <cellStyle name="Note 5 2 2 4 3" xfId="33320"/>
    <cellStyle name="Note 5 2 2 5" xfId="17625"/>
    <cellStyle name="Note 5 2 2 5 2" xfId="38812"/>
    <cellStyle name="Note 5 2 2 6" xfId="27932"/>
    <cellStyle name="Note 5 2 2_Table 2A-1_EFT (Annual)" xfId="7485"/>
    <cellStyle name="Note 5 2 3" xfId="1000"/>
    <cellStyle name="Note 5 2 3 2" xfId="4561"/>
    <cellStyle name="Note 5 2 3 2 2" xfId="12821"/>
    <cellStyle name="Note 5 2 3 2 2 2" xfId="24827"/>
    <cellStyle name="Note 5 2 3 2 2 2 2" xfId="46013"/>
    <cellStyle name="Note 5 2 3 2 2 3" xfId="35409"/>
    <cellStyle name="Note 5 2 3 2 3" xfId="19714"/>
    <cellStyle name="Note 5 2 3 2 3 2" xfId="40901"/>
    <cellStyle name="Note 5 2 3 2 4" xfId="30218"/>
    <cellStyle name="Note 5 2 3 2_Table 2A-1_EFT (Annual)" xfId="15843"/>
    <cellStyle name="Note 5 2 3 3" xfId="10165"/>
    <cellStyle name="Note 5 2 3 3 2" xfId="22281"/>
    <cellStyle name="Note 5 2 3 3 2 2" xfId="43467"/>
    <cellStyle name="Note 5 2 3 3 3" xfId="32863"/>
    <cellStyle name="Note 5 2 3 4" xfId="17168"/>
    <cellStyle name="Note 5 2 3 4 2" xfId="38355"/>
    <cellStyle name="Note 5 2 3 5" xfId="27475"/>
    <cellStyle name="Note 5 2 3_Table 2A-1_EFT (Annual)" xfId="7487"/>
    <cellStyle name="Note 5 2 4" xfId="2196"/>
    <cellStyle name="Note 5 2 4 2" xfId="5757"/>
    <cellStyle name="Note 5 2 4 2 2" xfId="13972"/>
    <cellStyle name="Note 5 2 4 2 2 2" xfId="25960"/>
    <cellStyle name="Note 5 2 4 2 2 2 2" xfId="47146"/>
    <cellStyle name="Note 5 2 4 2 2 3" xfId="36542"/>
    <cellStyle name="Note 5 2 4 2 3" xfId="20847"/>
    <cellStyle name="Note 5 2 4 2 3 2" xfId="42034"/>
    <cellStyle name="Note 5 2 4 2 4" xfId="31414"/>
    <cellStyle name="Note 5 2 4 2_Table 2A-1_EFT (Annual)" xfId="15844"/>
    <cellStyle name="Note 5 2 4 3" xfId="11316"/>
    <cellStyle name="Note 5 2 4 3 2" xfId="23414"/>
    <cellStyle name="Note 5 2 4 3 2 2" xfId="44600"/>
    <cellStyle name="Note 5 2 4 3 3" xfId="33996"/>
    <cellStyle name="Note 5 2 4 4" xfId="18301"/>
    <cellStyle name="Note 5 2 4 4 2" xfId="39488"/>
    <cellStyle name="Note 5 2 4 5" xfId="28671"/>
    <cellStyle name="Note 5 2 4_Table 2A-1_EFT (Annual)" xfId="7488"/>
    <cellStyle name="Note 5 2 5" xfId="4050"/>
    <cellStyle name="Note 5 2 5 2" xfId="12374"/>
    <cellStyle name="Note 5 2 5 2 2" xfId="24396"/>
    <cellStyle name="Note 5 2 5 2 2 2" xfId="45582"/>
    <cellStyle name="Note 5 2 5 2 3" xfId="34978"/>
    <cellStyle name="Note 5 2 5 3" xfId="19283"/>
    <cellStyle name="Note 5 2 5 3 2" xfId="40470"/>
    <cellStyle name="Note 5 2 5 4" xfId="29738"/>
    <cellStyle name="Note 5 2 5_Table 2A-1_EFT (Annual)" xfId="15845"/>
    <cellStyle name="Note 5 2 6" xfId="9713"/>
    <cellStyle name="Note 5 2 6 2" xfId="21850"/>
    <cellStyle name="Note 5 2 6 2 2" xfId="43036"/>
    <cellStyle name="Note 5 2 6 3" xfId="32432"/>
    <cellStyle name="Note 5 2 7" xfId="16737"/>
    <cellStyle name="Note 5 2 7 2" xfId="37924"/>
    <cellStyle name="Note 5 2 8" xfId="26995"/>
    <cellStyle name="Note 5 2_Table 2A-1_EFT (Annual)" xfId="3308"/>
    <cellStyle name="Note 5 3" xfId="313"/>
    <cellStyle name="Note 5 3 2" xfId="1301"/>
    <cellStyle name="Note 5 3 2 2" xfId="2571"/>
    <cellStyle name="Note 5 3 2 2 2" xfId="6132"/>
    <cellStyle name="Note 5 3 2 2 2 2" xfId="14326"/>
    <cellStyle name="Note 5 3 2 2 2 2 2" xfId="26298"/>
    <cellStyle name="Note 5 3 2 2 2 2 2 2" xfId="47484"/>
    <cellStyle name="Note 5 3 2 2 2 2 3" xfId="36880"/>
    <cellStyle name="Note 5 3 2 2 2 3" xfId="21185"/>
    <cellStyle name="Note 5 3 2 2 2 3 2" xfId="42372"/>
    <cellStyle name="Note 5 3 2 2 2 4" xfId="31788"/>
    <cellStyle name="Note 5 3 2 2 2_Table 2A-1_EFT (Annual)" xfId="15846"/>
    <cellStyle name="Note 5 3 2 2 3" xfId="11668"/>
    <cellStyle name="Note 5 3 2 2 3 2" xfId="23752"/>
    <cellStyle name="Note 5 3 2 2 3 2 2" xfId="44938"/>
    <cellStyle name="Note 5 3 2 2 3 3" xfId="34334"/>
    <cellStyle name="Note 5 3 2 2 4" xfId="18639"/>
    <cellStyle name="Note 5 3 2 2 4 2" xfId="39826"/>
    <cellStyle name="Note 5 3 2 2 5" xfId="29045"/>
    <cellStyle name="Note 5 3 2 2_Table 2A-1_EFT (Annual)" xfId="7490"/>
    <cellStyle name="Note 5 3 2 3" xfId="4862"/>
    <cellStyle name="Note 5 3 2 3 2" xfId="13122"/>
    <cellStyle name="Note 5 3 2 3 2 2" xfId="25128"/>
    <cellStyle name="Note 5 3 2 3 2 2 2" xfId="46314"/>
    <cellStyle name="Note 5 3 2 3 2 3" xfId="35710"/>
    <cellStyle name="Note 5 3 2 3 3" xfId="20015"/>
    <cellStyle name="Note 5 3 2 3 3 2" xfId="41202"/>
    <cellStyle name="Note 5 3 2 3 4" xfId="30519"/>
    <cellStyle name="Note 5 3 2 3_Table 2A-1_EFT (Annual)" xfId="15847"/>
    <cellStyle name="Note 5 3 2 4" xfId="10466"/>
    <cellStyle name="Note 5 3 2 4 2" xfId="22582"/>
    <cellStyle name="Note 5 3 2 4 2 2" xfId="43768"/>
    <cellStyle name="Note 5 3 2 4 3" xfId="33164"/>
    <cellStyle name="Note 5 3 2 5" xfId="17469"/>
    <cellStyle name="Note 5 3 2 5 2" xfId="38656"/>
    <cellStyle name="Note 5 3 2 6" xfId="27776"/>
    <cellStyle name="Note 5 3 2_Table 2A-1_EFT (Annual)" xfId="7489"/>
    <cellStyle name="Note 5 3 3" xfId="863"/>
    <cellStyle name="Note 5 3 3 2" xfId="4424"/>
    <cellStyle name="Note 5 3 3 2 2" xfId="12689"/>
    <cellStyle name="Note 5 3 3 2 2 2" xfId="24701"/>
    <cellStyle name="Note 5 3 3 2 2 2 2" xfId="45887"/>
    <cellStyle name="Note 5 3 3 2 2 3" xfId="35283"/>
    <cellStyle name="Note 5 3 3 2 3" xfId="19588"/>
    <cellStyle name="Note 5 3 3 2 3 2" xfId="40775"/>
    <cellStyle name="Note 5 3 3 2 4" xfId="30081"/>
    <cellStyle name="Note 5 3 3 2_Table 2A-1_EFT (Annual)" xfId="15848"/>
    <cellStyle name="Note 5 3 3 3" xfId="10036"/>
    <cellStyle name="Note 5 3 3 3 2" xfId="22155"/>
    <cellStyle name="Note 5 3 3 3 2 2" xfId="43341"/>
    <cellStyle name="Note 5 3 3 3 3" xfId="32737"/>
    <cellStyle name="Note 5 3 3 4" xfId="17042"/>
    <cellStyle name="Note 5 3 3 4 2" xfId="38229"/>
    <cellStyle name="Note 5 3 3 5" xfId="27338"/>
    <cellStyle name="Note 5 3 3_Table 2A-1_EFT (Annual)" xfId="7491"/>
    <cellStyle name="Note 5 3 4" xfId="2040"/>
    <cellStyle name="Note 5 3 4 2" xfId="5601"/>
    <cellStyle name="Note 5 3 4 2 2" xfId="13816"/>
    <cellStyle name="Note 5 3 4 2 2 2" xfId="25804"/>
    <cellStyle name="Note 5 3 4 2 2 2 2" xfId="46990"/>
    <cellStyle name="Note 5 3 4 2 2 3" xfId="36386"/>
    <cellStyle name="Note 5 3 4 2 3" xfId="20691"/>
    <cellStyle name="Note 5 3 4 2 3 2" xfId="41878"/>
    <cellStyle name="Note 5 3 4 2 4" xfId="31258"/>
    <cellStyle name="Note 5 3 4 2_Table 2A-1_EFT (Annual)" xfId="15849"/>
    <cellStyle name="Note 5 3 4 3" xfId="11160"/>
    <cellStyle name="Note 5 3 4 3 2" xfId="23258"/>
    <cellStyle name="Note 5 3 4 3 2 2" xfId="44444"/>
    <cellStyle name="Note 5 3 4 3 3" xfId="33840"/>
    <cellStyle name="Note 5 3 4 4" xfId="18145"/>
    <cellStyle name="Note 5 3 4 4 2" xfId="39332"/>
    <cellStyle name="Note 5 3 4 5" xfId="28515"/>
    <cellStyle name="Note 5 3 4_Table 2A-1_EFT (Annual)" xfId="7492"/>
    <cellStyle name="Note 5 3 5" xfId="3883"/>
    <cellStyle name="Note 5 3 5 2" xfId="12215"/>
    <cellStyle name="Note 5 3 5 2 2" xfId="24240"/>
    <cellStyle name="Note 5 3 5 2 2 2" xfId="45426"/>
    <cellStyle name="Note 5 3 5 2 3" xfId="34822"/>
    <cellStyle name="Note 5 3 5 3" xfId="19127"/>
    <cellStyle name="Note 5 3 5 3 2" xfId="40314"/>
    <cellStyle name="Note 5 3 5 4" xfId="29571"/>
    <cellStyle name="Note 5 3 5_Table 2A-1_EFT (Annual)" xfId="15850"/>
    <cellStyle name="Note 5 3 6" xfId="9552"/>
    <cellStyle name="Note 5 3 6 2" xfId="21694"/>
    <cellStyle name="Note 5 3 6 2 2" xfId="42880"/>
    <cellStyle name="Note 5 3 6 3" xfId="32276"/>
    <cellStyle name="Note 5 3 7" xfId="16581"/>
    <cellStyle name="Note 5 3 7 2" xfId="37768"/>
    <cellStyle name="Note 5 3 8" xfId="26828"/>
    <cellStyle name="Note 5 3_Table 2A-1_EFT (Annual)" xfId="3309"/>
    <cellStyle name="Note 5 4" xfId="1135"/>
    <cellStyle name="Note 5 4 2" xfId="2405"/>
    <cellStyle name="Note 5 4 2 2" xfId="5966"/>
    <cellStyle name="Note 5 4 2 2 2" xfId="14160"/>
    <cellStyle name="Note 5 4 2 2 2 2" xfId="26132"/>
    <cellStyle name="Note 5 4 2 2 2 2 2" xfId="47318"/>
    <cellStyle name="Note 5 4 2 2 2 3" xfId="36714"/>
    <cellStyle name="Note 5 4 2 2 3" xfId="21019"/>
    <cellStyle name="Note 5 4 2 2 3 2" xfId="42206"/>
    <cellStyle name="Note 5 4 2 2 4" xfId="31622"/>
    <cellStyle name="Note 5 4 2 2_Table 2A-1_EFT (Annual)" xfId="15851"/>
    <cellStyle name="Note 5 4 2 3" xfId="11502"/>
    <cellStyle name="Note 5 4 2 3 2" xfId="23586"/>
    <cellStyle name="Note 5 4 2 3 2 2" xfId="44772"/>
    <cellStyle name="Note 5 4 2 3 3" xfId="34168"/>
    <cellStyle name="Note 5 4 2 4" xfId="18473"/>
    <cellStyle name="Note 5 4 2 4 2" xfId="39660"/>
    <cellStyle name="Note 5 4 2 5" xfId="28879"/>
    <cellStyle name="Note 5 4 2_Table 2A-1_EFT (Annual)" xfId="7494"/>
    <cellStyle name="Note 5 4 3" xfId="4696"/>
    <cellStyle name="Note 5 4 3 2" xfId="12956"/>
    <cellStyle name="Note 5 4 3 2 2" xfId="24962"/>
    <cellStyle name="Note 5 4 3 2 2 2" xfId="46148"/>
    <cellStyle name="Note 5 4 3 2 3" xfId="35544"/>
    <cellStyle name="Note 5 4 3 3" xfId="19849"/>
    <cellStyle name="Note 5 4 3 3 2" xfId="41036"/>
    <cellStyle name="Note 5 4 3 4" xfId="30353"/>
    <cellStyle name="Note 5 4 3_Table 2A-1_EFT (Annual)" xfId="15852"/>
    <cellStyle name="Note 5 4 4" xfId="10300"/>
    <cellStyle name="Note 5 4 4 2" xfId="22416"/>
    <cellStyle name="Note 5 4 4 2 2" xfId="43602"/>
    <cellStyle name="Note 5 4 4 3" xfId="32998"/>
    <cellStyle name="Note 5 4 5" xfId="17303"/>
    <cellStyle name="Note 5 4 5 2" xfId="38490"/>
    <cellStyle name="Note 5 4 6" xfId="27610"/>
    <cellStyle name="Note 5 4_Table 2A-1_EFT (Annual)" xfId="7493"/>
    <cellStyle name="Note 5 5" xfId="704"/>
    <cellStyle name="Note 5 5 2" xfId="4265"/>
    <cellStyle name="Note 5 5 2 2" xfId="12549"/>
    <cellStyle name="Note 5 5 2 2 2" xfId="24567"/>
    <cellStyle name="Note 5 5 2 2 2 2" xfId="45753"/>
    <cellStyle name="Note 5 5 2 2 3" xfId="35149"/>
    <cellStyle name="Note 5 5 2 3" xfId="19454"/>
    <cellStyle name="Note 5 5 2 3 2" xfId="40641"/>
    <cellStyle name="Note 5 5 2 4" xfId="29922"/>
    <cellStyle name="Note 5 5 2_Table 2A-1_EFT (Annual)" xfId="15853"/>
    <cellStyle name="Note 5 5 3" xfId="9896"/>
    <cellStyle name="Note 5 5 3 2" xfId="22021"/>
    <cellStyle name="Note 5 5 3 2 2" xfId="43207"/>
    <cellStyle name="Note 5 5 3 3" xfId="32603"/>
    <cellStyle name="Note 5 5 4" xfId="16908"/>
    <cellStyle name="Note 5 5 4 2" xfId="38095"/>
    <cellStyle name="Note 5 5 5" xfId="27179"/>
    <cellStyle name="Note 5 5_Table 2A-1_EFT (Annual)" xfId="7495"/>
    <cellStyle name="Note 5 6" xfId="1943"/>
    <cellStyle name="Note 5 6 2" xfId="5504"/>
    <cellStyle name="Note 5 6 2 2" xfId="13719"/>
    <cellStyle name="Note 5 6 2 2 2" xfId="25707"/>
    <cellStyle name="Note 5 6 2 2 2 2" xfId="46893"/>
    <cellStyle name="Note 5 6 2 2 3" xfId="36289"/>
    <cellStyle name="Note 5 6 2 3" xfId="20594"/>
    <cellStyle name="Note 5 6 2 3 2" xfId="41781"/>
    <cellStyle name="Note 5 6 2 4" xfId="31161"/>
    <cellStyle name="Note 5 6 2_Table 2A-1_EFT (Annual)" xfId="15854"/>
    <cellStyle name="Note 5 6 3" xfId="11063"/>
    <cellStyle name="Note 5 6 3 2" xfId="23161"/>
    <cellStyle name="Note 5 6 3 2 2" xfId="44347"/>
    <cellStyle name="Note 5 6 3 3" xfId="33743"/>
    <cellStyle name="Note 5 6 4" xfId="18048"/>
    <cellStyle name="Note 5 6 4 2" xfId="39235"/>
    <cellStyle name="Note 5 6 5" xfId="28418"/>
    <cellStyle name="Note 5 6_Table 2A-1_EFT (Annual)" xfId="7496"/>
    <cellStyle name="Note 5 7" xfId="3670"/>
    <cellStyle name="Note 5 7 2" xfId="12043"/>
    <cellStyle name="Note 5 7 2 2" xfId="24074"/>
    <cellStyle name="Note 5 7 2 2 2" xfId="45260"/>
    <cellStyle name="Note 5 7 2 3" xfId="34656"/>
    <cellStyle name="Note 5 7 3" xfId="18961"/>
    <cellStyle name="Note 5 7 3 2" xfId="40148"/>
    <cellStyle name="Note 5 7 4" xfId="29380"/>
    <cellStyle name="Note 5 7_Table 2A-1_EFT (Annual)" xfId="15855"/>
    <cellStyle name="Note 5 8" xfId="9360"/>
    <cellStyle name="Note 5 8 2" xfId="21528"/>
    <cellStyle name="Note 5 8 2 2" xfId="42714"/>
    <cellStyle name="Note 5 8 3" xfId="32110"/>
    <cellStyle name="Note 5 9" xfId="16415"/>
    <cellStyle name="Note 5 9 2" xfId="37602"/>
    <cellStyle name="Note 5_Table 2A-1_EFT (Annual)" xfId="3307"/>
    <cellStyle name="Note 6" xfId="89"/>
    <cellStyle name="Note 6 10" xfId="26645"/>
    <cellStyle name="Note 6 2" xfId="488"/>
    <cellStyle name="Note 6 2 2" xfId="1465"/>
    <cellStyle name="Note 6 2 2 2" xfId="2735"/>
    <cellStyle name="Note 6 2 2 2 2" xfId="6296"/>
    <cellStyle name="Note 6 2 2 2 2 2" xfId="14490"/>
    <cellStyle name="Note 6 2 2 2 2 2 2" xfId="26462"/>
    <cellStyle name="Note 6 2 2 2 2 2 2 2" xfId="47648"/>
    <cellStyle name="Note 6 2 2 2 2 2 3" xfId="37044"/>
    <cellStyle name="Note 6 2 2 2 2 3" xfId="21349"/>
    <cellStyle name="Note 6 2 2 2 2 3 2" xfId="42536"/>
    <cellStyle name="Note 6 2 2 2 2 4" xfId="31952"/>
    <cellStyle name="Note 6 2 2 2 2_Table 2A-1_EFT (Annual)" xfId="15856"/>
    <cellStyle name="Note 6 2 2 2 3" xfId="11832"/>
    <cellStyle name="Note 6 2 2 2 3 2" xfId="23916"/>
    <cellStyle name="Note 6 2 2 2 3 2 2" xfId="45102"/>
    <cellStyle name="Note 6 2 2 2 3 3" xfId="34498"/>
    <cellStyle name="Note 6 2 2 2 4" xfId="18803"/>
    <cellStyle name="Note 6 2 2 2 4 2" xfId="39990"/>
    <cellStyle name="Note 6 2 2 2 5" xfId="29209"/>
    <cellStyle name="Note 6 2 2 2_Table 2A-1_EFT (Annual)" xfId="7498"/>
    <cellStyle name="Note 6 2 2 3" xfId="5026"/>
    <cellStyle name="Note 6 2 2 3 2" xfId="13286"/>
    <cellStyle name="Note 6 2 2 3 2 2" xfId="25292"/>
    <cellStyle name="Note 6 2 2 3 2 2 2" xfId="46478"/>
    <cellStyle name="Note 6 2 2 3 2 3" xfId="35874"/>
    <cellStyle name="Note 6 2 2 3 3" xfId="20179"/>
    <cellStyle name="Note 6 2 2 3 3 2" xfId="41366"/>
    <cellStyle name="Note 6 2 2 3 4" xfId="30683"/>
    <cellStyle name="Note 6 2 2 3_Table 2A-1_EFT (Annual)" xfId="15857"/>
    <cellStyle name="Note 6 2 2 4" xfId="10630"/>
    <cellStyle name="Note 6 2 2 4 2" xfId="22746"/>
    <cellStyle name="Note 6 2 2 4 2 2" xfId="43932"/>
    <cellStyle name="Note 6 2 2 4 3" xfId="33328"/>
    <cellStyle name="Note 6 2 2 5" xfId="17633"/>
    <cellStyle name="Note 6 2 2 5 2" xfId="38820"/>
    <cellStyle name="Note 6 2 2 6" xfId="27940"/>
    <cellStyle name="Note 6 2 2_Table 2A-1_EFT (Annual)" xfId="7497"/>
    <cellStyle name="Note 6 2 3" xfId="1006"/>
    <cellStyle name="Note 6 2 3 2" xfId="4567"/>
    <cellStyle name="Note 6 2 3 2 2" xfId="12827"/>
    <cellStyle name="Note 6 2 3 2 2 2" xfId="24833"/>
    <cellStyle name="Note 6 2 3 2 2 2 2" xfId="46019"/>
    <cellStyle name="Note 6 2 3 2 2 3" xfId="35415"/>
    <cellStyle name="Note 6 2 3 2 3" xfId="19720"/>
    <cellStyle name="Note 6 2 3 2 3 2" xfId="40907"/>
    <cellStyle name="Note 6 2 3 2 4" xfId="30224"/>
    <cellStyle name="Note 6 2 3 2_Table 2A-1_EFT (Annual)" xfId="15858"/>
    <cellStyle name="Note 6 2 3 3" xfId="10171"/>
    <cellStyle name="Note 6 2 3 3 2" xfId="22287"/>
    <cellStyle name="Note 6 2 3 3 2 2" xfId="43473"/>
    <cellStyle name="Note 6 2 3 3 3" xfId="32869"/>
    <cellStyle name="Note 6 2 3 4" xfId="17174"/>
    <cellStyle name="Note 6 2 3 4 2" xfId="38361"/>
    <cellStyle name="Note 6 2 3 5" xfId="27481"/>
    <cellStyle name="Note 6 2 3_Table 2A-1_EFT (Annual)" xfId="7499"/>
    <cellStyle name="Note 6 2 4" xfId="2204"/>
    <cellStyle name="Note 6 2 4 2" xfId="5765"/>
    <cellStyle name="Note 6 2 4 2 2" xfId="13980"/>
    <cellStyle name="Note 6 2 4 2 2 2" xfId="25968"/>
    <cellStyle name="Note 6 2 4 2 2 2 2" xfId="47154"/>
    <cellStyle name="Note 6 2 4 2 2 3" xfId="36550"/>
    <cellStyle name="Note 6 2 4 2 3" xfId="20855"/>
    <cellStyle name="Note 6 2 4 2 3 2" xfId="42042"/>
    <cellStyle name="Note 6 2 4 2 4" xfId="31422"/>
    <cellStyle name="Note 6 2 4 2_Table 2A-1_EFT (Annual)" xfId="15859"/>
    <cellStyle name="Note 6 2 4 3" xfId="11324"/>
    <cellStyle name="Note 6 2 4 3 2" xfId="23422"/>
    <cellStyle name="Note 6 2 4 3 2 2" xfId="44608"/>
    <cellStyle name="Note 6 2 4 3 3" xfId="34004"/>
    <cellStyle name="Note 6 2 4 4" xfId="18309"/>
    <cellStyle name="Note 6 2 4 4 2" xfId="39496"/>
    <cellStyle name="Note 6 2 4 5" xfId="28679"/>
    <cellStyle name="Note 6 2 4_Table 2A-1_EFT (Annual)" xfId="7500"/>
    <cellStyle name="Note 6 2 5" xfId="4058"/>
    <cellStyle name="Note 6 2 5 2" xfId="12382"/>
    <cellStyle name="Note 6 2 5 2 2" xfId="24404"/>
    <cellStyle name="Note 6 2 5 2 2 2" xfId="45590"/>
    <cellStyle name="Note 6 2 5 2 3" xfId="34986"/>
    <cellStyle name="Note 6 2 5 3" xfId="19291"/>
    <cellStyle name="Note 6 2 5 3 2" xfId="40478"/>
    <cellStyle name="Note 6 2 5 4" xfId="29746"/>
    <cellStyle name="Note 6 2 5_Table 2A-1_EFT (Annual)" xfId="15860"/>
    <cellStyle name="Note 6 2 6" xfId="9721"/>
    <cellStyle name="Note 6 2 6 2" xfId="21858"/>
    <cellStyle name="Note 6 2 6 2 2" xfId="43044"/>
    <cellStyle name="Note 6 2 6 3" xfId="32440"/>
    <cellStyle name="Note 6 2 7" xfId="16745"/>
    <cellStyle name="Note 6 2 7 2" xfId="37932"/>
    <cellStyle name="Note 6 2 8" xfId="27003"/>
    <cellStyle name="Note 6 2_Table 2A-1_EFT (Annual)" xfId="3311"/>
    <cellStyle name="Note 6 3" xfId="321"/>
    <cellStyle name="Note 6 3 2" xfId="1309"/>
    <cellStyle name="Note 6 3 2 2" xfId="2579"/>
    <cellStyle name="Note 6 3 2 2 2" xfId="6140"/>
    <cellStyle name="Note 6 3 2 2 2 2" xfId="14334"/>
    <cellStyle name="Note 6 3 2 2 2 2 2" xfId="26306"/>
    <cellStyle name="Note 6 3 2 2 2 2 2 2" xfId="47492"/>
    <cellStyle name="Note 6 3 2 2 2 2 3" xfId="36888"/>
    <cellStyle name="Note 6 3 2 2 2 3" xfId="21193"/>
    <cellStyle name="Note 6 3 2 2 2 3 2" xfId="42380"/>
    <cellStyle name="Note 6 3 2 2 2 4" xfId="31796"/>
    <cellStyle name="Note 6 3 2 2 2_Table 2A-1_EFT (Annual)" xfId="15861"/>
    <cellStyle name="Note 6 3 2 2 3" xfId="11676"/>
    <cellStyle name="Note 6 3 2 2 3 2" xfId="23760"/>
    <cellStyle name="Note 6 3 2 2 3 2 2" xfId="44946"/>
    <cellStyle name="Note 6 3 2 2 3 3" xfId="34342"/>
    <cellStyle name="Note 6 3 2 2 4" xfId="18647"/>
    <cellStyle name="Note 6 3 2 2 4 2" xfId="39834"/>
    <cellStyle name="Note 6 3 2 2 5" xfId="29053"/>
    <cellStyle name="Note 6 3 2 2_Table 2A-1_EFT (Annual)" xfId="7502"/>
    <cellStyle name="Note 6 3 2 3" xfId="4870"/>
    <cellStyle name="Note 6 3 2 3 2" xfId="13130"/>
    <cellStyle name="Note 6 3 2 3 2 2" xfId="25136"/>
    <cellStyle name="Note 6 3 2 3 2 2 2" xfId="46322"/>
    <cellStyle name="Note 6 3 2 3 2 3" xfId="35718"/>
    <cellStyle name="Note 6 3 2 3 3" xfId="20023"/>
    <cellStyle name="Note 6 3 2 3 3 2" xfId="41210"/>
    <cellStyle name="Note 6 3 2 3 4" xfId="30527"/>
    <cellStyle name="Note 6 3 2 3_Table 2A-1_EFT (Annual)" xfId="15862"/>
    <cellStyle name="Note 6 3 2 4" xfId="10474"/>
    <cellStyle name="Note 6 3 2 4 2" xfId="22590"/>
    <cellStyle name="Note 6 3 2 4 2 2" xfId="43776"/>
    <cellStyle name="Note 6 3 2 4 3" xfId="33172"/>
    <cellStyle name="Note 6 3 2 5" xfId="17477"/>
    <cellStyle name="Note 6 3 2 5 2" xfId="38664"/>
    <cellStyle name="Note 6 3 2 6" xfId="27784"/>
    <cellStyle name="Note 6 3 2_Table 2A-1_EFT (Annual)" xfId="7501"/>
    <cellStyle name="Note 6 3 3" xfId="869"/>
    <cellStyle name="Note 6 3 3 2" xfId="4430"/>
    <cellStyle name="Note 6 3 3 2 2" xfId="12695"/>
    <cellStyle name="Note 6 3 3 2 2 2" xfId="24707"/>
    <cellStyle name="Note 6 3 3 2 2 2 2" xfId="45893"/>
    <cellStyle name="Note 6 3 3 2 2 3" xfId="35289"/>
    <cellStyle name="Note 6 3 3 2 3" xfId="19594"/>
    <cellStyle name="Note 6 3 3 2 3 2" xfId="40781"/>
    <cellStyle name="Note 6 3 3 2 4" xfId="30087"/>
    <cellStyle name="Note 6 3 3 2_Table 2A-1_EFT (Annual)" xfId="15863"/>
    <cellStyle name="Note 6 3 3 3" xfId="10042"/>
    <cellStyle name="Note 6 3 3 3 2" xfId="22161"/>
    <cellStyle name="Note 6 3 3 3 2 2" xfId="43347"/>
    <cellStyle name="Note 6 3 3 3 3" xfId="32743"/>
    <cellStyle name="Note 6 3 3 4" xfId="17048"/>
    <cellStyle name="Note 6 3 3 4 2" xfId="38235"/>
    <cellStyle name="Note 6 3 3 5" xfId="27344"/>
    <cellStyle name="Note 6 3 3_Table 2A-1_EFT (Annual)" xfId="7503"/>
    <cellStyle name="Note 6 3 4" xfId="2048"/>
    <cellStyle name="Note 6 3 4 2" xfId="5609"/>
    <cellStyle name="Note 6 3 4 2 2" xfId="13824"/>
    <cellStyle name="Note 6 3 4 2 2 2" xfId="25812"/>
    <cellStyle name="Note 6 3 4 2 2 2 2" xfId="46998"/>
    <cellStyle name="Note 6 3 4 2 2 3" xfId="36394"/>
    <cellStyle name="Note 6 3 4 2 3" xfId="20699"/>
    <cellStyle name="Note 6 3 4 2 3 2" xfId="41886"/>
    <cellStyle name="Note 6 3 4 2 4" xfId="31266"/>
    <cellStyle name="Note 6 3 4 2_Table 2A-1_EFT (Annual)" xfId="15864"/>
    <cellStyle name="Note 6 3 4 3" xfId="11168"/>
    <cellStyle name="Note 6 3 4 3 2" xfId="23266"/>
    <cellStyle name="Note 6 3 4 3 2 2" xfId="44452"/>
    <cellStyle name="Note 6 3 4 3 3" xfId="33848"/>
    <cellStyle name="Note 6 3 4 4" xfId="18153"/>
    <cellStyle name="Note 6 3 4 4 2" xfId="39340"/>
    <cellStyle name="Note 6 3 4 5" xfId="28523"/>
    <cellStyle name="Note 6 3 4_Table 2A-1_EFT (Annual)" xfId="7504"/>
    <cellStyle name="Note 6 3 5" xfId="3891"/>
    <cellStyle name="Note 6 3 5 2" xfId="12223"/>
    <cellStyle name="Note 6 3 5 2 2" xfId="24248"/>
    <cellStyle name="Note 6 3 5 2 2 2" xfId="45434"/>
    <cellStyle name="Note 6 3 5 2 3" xfId="34830"/>
    <cellStyle name="Note 6 3 5 3" xfId="19135"/>
    <cellStyle name="Note 6 3 5 3 2" xfId="40322"/>
    <cellStyle name="Note 6 3 5 4" xfId="29579"/>
    <cellStyle name="Note 6 3 5_Table 2A-1_EFT (Annual)" xfId="15865"/>
    <cellStyle name="Note 6 3 6" xfId="9560"/>
    <cellStyle name="Note 6 3 6 2" xfId="21702"/>
    <cellStyle name="Note 6 3 6 2 2" xfId="42888"/>
    <cellStyle name="Note 6 3 6 3" xfId="32284"/>
    <cellStyle name="Note 6 3 7" xfId="16589"/>
    <cellStyle name="Note 6 3 7 2" xfId="37776"/>
    <cellStyle name="Note 6 3 8" xfId="26836"/>
    <cellStyle name="Note 6 3_Table 2A-1_EFT (Annual)" xfId="3312"/>
    <cellStyle name="Note 6 4" xfId="1143"/>
    <cellStyle name="Note 6 4 2" xfId="2413"/>
    <cellStyle name="Note 6 4 2 2" xfId="5974"/>
    <cellStyle name="Note 6 4 2 2 2" xfId="14168"/>
    <cellStyle name="Note 6 4 2 2 2 2" xfId="26140"/>
    <cellStyle name="Note 6 4 2 2 2 2 2" xfId="47326"/>
    <cellStyle name="Note 6 4 2 2 2 3" xfId="36722"/>
    <cellStyle name="Note 6 4 2 2 3" xfId="21027"/>
    <cellStyle name="Note 6 4 2 2 3 2" xfId="42214"/>
    <cellStyle name="Note 6 4 2 2 4" xfId="31630"/>
    <cellStyle name="Note 6 4 2 2_Table 2A-1_EFT (Annual)" xfId="15866"/>
    <cellStyle name="Note 6 4 2 3" xfId="11510"/>
    <cellStyle name="Note 6 4 2 3 2" xfId="23594"/>
    <cellStyle name="Note 6 4 2 3 2 2" xfId="44780"/>
    <cellStyle name="Note 6 4 2 3 3" xfId="34176"/>
    <cellStyle name="Note 6 4 2 4" xfId="18481"/>
    <cellStyle name="Note 6 4 2 4 2" xfId="39668"/>
    <cellStyle name="Note 6 4 2 5" xfId="28887"/>
    <cellStyle name="Note 6 4 2_Table 2A-1_EFT (Annual)" xfId="7506"/>
    <cellStyle name="Note 6 4 3" xfId="4704"/>
    <cellStyle name="Note 6 4 3 2" xfId="12964"/>
    <cellStyle name="Note 6 4 3 2 2" xfId="24970"/>
    <cellStyle name="Note 6 4 3 2 2 2" xfId="46156"/>
    <cellStyle name="Note 6 4 3 2 3" xfId="35552"/>
    <cellStyle name="Note 6 4 3 3" xfId="19857"/>
    <cellStyle name="Note 6 4 3 3 2" xfId="41044"/>
    <cellStyle name="Note 6 4 3 4" xfId="30361"/>
    <cellStyle name="Note 6 4 3_Table 2A-1_EFT (Annual)" xfId="15867"/>
    <cellStyle name="Note 6 4 4" xfId="10308"/>
    <cellStyle name="Note 6 4 4 2" xfId="22424"/>
    <cellStyle name="Note 6 4 4 2 2" xfId="43610"/>
    <cellStyle name="Note 6 4 4 3" xfId="33006"/>
    <cellStyle name="Note 6 4 5" xfId="17311"/>
    <cellStyle name="Note 6 4 5 2" xfId="38498"/>
    <cellStyle name="Note 6 4 6" xfId="27618"/>
    <cellStyle name="Note 6 4_Table 2A-1_EFT (Annual)" xfId="7505"/>
    <cellStyle name="Note 6 5" xfId="710"/>
    <cellStyle name="Note 6 5 2" xfId="4271"/>
    <cellStyle name="Note 6 5 2 2" xfId="12555"/>
    <cellStyle name="Note 6 5 2 2 2" xfId="24573"/>
    <cellStyle name="Note 6 5 2 2 2 2" xfId="45759"/>
    <cellStyle name="Note 6 5 2 2 3" xfId="35155"/>
    <cellStyle name="Note 6 5 2 3" xfId="19460"/>
    <cellStyle name="Note 6 5 2 3 2" xfId="40647"/>
    <cellStyle name="Note 6 5 2 4" xfId="29928"/>
    <cellStyle name="Note 6 5 2_Table 2A-1_EFT (Annual)" xfId="15868"/>
    <cellStyle name="Note 6 5 3" xfId="9902"/>
    <cellStyle name="Note 6 5 3 2" xfId="22027"/>
    <cellStyle name="Note 6 5 3 2 2" xfId="43213"/>
    <cellStyle name="Note 6 5 3 3" xfId="32609"/>
    <cellStyle name="Note 6 5 4" xfId="16914"/>
    <cellStyle name="Note 6 5 4 2" xfId="38101"/>
    <cellStyle name="Note 6 5 5" xfId="27185"/>
    <cellStyle name="Note 6 5_Table 2A-1_EFT (Annual)" xfId="7507"/>
    <cellStyle name="Note 6 6" xfId="1819"/>
    <cellStyle name="Note 6 6 2" xfId="5380"/>
    <cellStyle name="Note 6 6 2 2" xfId="13595"/>
    <cellStyle name="Note 6 6 2 2 2" xfId="25583"/>
    <cellStyle name="Note 6 6 2 2 2 2" xfId="46769"/>
    <cellStyle name="Note 6 6 2 2 3" xfId="36165"/>
    <cellStyle name="Note 6 6 2 3" xfId="20470"/>
    <cellStyle name="Note 6 6 2 3 2" xfId="41657"/>
    <cellStyle name="Note 6 6 2 4" xfId="31037"/>
    <cellStyle name="Note 6 6 2_Table 2A-1_EFT (Annual)" xfId="15869"/>
    <cellStyle name="Note 6 6 3" xfId="10939"/>
    <cellStyle name="Note 6 6 3 2" xfId="23037"/>
    <cellStyle name="Note 6 6 3 2 2" xfId="44223"/>
    <cellStyle name="Note 6 6 3 3" xfId="33619"/>
    <cellStyle name="Note 6 6 4" xfId="17924"/>
    <cellStyle name="Note 6 6 4 2" xfId="39111"/>
    <cellStyle name="Note 6 6 5" xfId="28294"/>
    <cellStyle name="Note 6 6_Table 2A-1_EFT (Annual)" xfId="7508"/>
    <cellStyle name="Note 6 7" xfId="3678"/>
    <cellStyle name="Note 6 7 2" xfId="12051"/>
    <cellStyle name="Note 6 7 2 2" xfId="24082"/>
    <cellStyle name="Note 6 7 2 2 2" xfId="45268"/>
    <cellStyle name="Note 6 7 2 3" xfId="34664"/>
    <cellStyle name="Note 6 7 3" xfId="18969"/>
    <cellStyle name="Note 6 7 3 2" xfId="40156"/>
    <cellStyle name="Note 6 7 4" xfId="29388"/>
    <cellStyle name="Note 6 7_Table 2A-1_EFT (Annual)" xfId="15870"/>
    <cellStyle name="Note 6 8" xfId="9368"/>
    <cellStyle name="Note 6 8 2" xfId="21536"/>
    <cellStyle name="Note 6 8 2 2" xfId="42722"/>
    <cellStyle name="Note 6 8 3" xfId="32118"/>
    <cellStyle name="Note 6 9" xfId="16423"/>
    <cellStyle name="Note 6 9 2" xfId="37610"/>
    <cellStyle name="Note 6_Table 2A-1_EFT (Annual)" xfId="3310"/>
    <cellStyle name="Note 7" xfId="108"/>
    <cellStyle name="Note 7 10" xfId="26663"/>
    <cellStyle name="Note 7 2" xfId="501"/>
    <cellStyle name="Note 7 2 2" xfId="1478"/>
    <cellStyle name="Note 7 2 2 2" xfId="2748"/>
    <cellStyle name="Note 7 2 2 2 2" xfId="6309"/>
    <cellStyle name="Note 7 2 2 2 2 2" xfId="14503"/>
    <cellStyle name="Note 7 2 2 2 2 2 2" xfId="26475"/>
    <cellStyle name="Note 7 2 2 2 2 2 2 2" xfId="47661"/>
    <cellStyle name="Note 7 2 2 2 2 2 3" xfId="37057"/>
    <cellStyle name="Note 7 2 2 2 2 3" xfId="21362"/>
    <cellStyle name="Note 7 2 2 2 2 3 2" xfId="42549"/>
    <cellStyle name="Note 7 2 2 2 2 4" xfId="31965"/>
    <cellStyle name="Note 7 2 2 2 2_Table 2A-1_EFT (Annual)" xfId="15871"/>
    <cellStyle name="Note 7 2 2 2 3" xfId="11845"/>
    <cellStyle name="Note 7 2 2 2 3 2" xfId="23929"/>
    <cellStyle name="Note 7 2 2 2 3 2 2" xfId="45115"/>
    <cellStyle name="Note 7 2 2 2 3 3" xfId="34511"/>
    <cellStyle name="Note 7 2 2 2 4" xfId="18816"/>
    <cellStyle name="Note 7 2 2 2 4 2" xfId="40003"/>
    <cellStyle name="Note 7 2 2 2 5" xfId="29222"/>
    <cellStyle name="Note 7 2 2 2_Table 2A-1_EFT (Annual)" xfId="7510"/>
    <cellStyle name="Note 7 2 2 3" xfId="5039"/>
    <cellStyle name="Note 7 2 2 3 2" xfId="13299"/>
    <cellStyle name="Note 7 2 2 3 2 2" xfId="25305"/>
    <cellStyle name="Note 7 2 2 3 2 2 2" xfId="46491"/>
    <cellStyle name="Note 7 2 2 3 2 3" xfId="35887"/>
    <cellStyle name="Note 7 2 2 3 3" xfId="20192"/>
    <cellStyle name="Note 7 2 2 3 3 2" xfId="41379"/>
    <cellStyle name="Note 7 2 2 3 4" xfId="30696"/>
    <cellStyle name="Note 7 2 2 3_Table 2A-1_EFT (Annual)" xfId="15872"/>
    <cellStyle name="Note 7 2 2 4" xfId="10643"/>
    <cellStyle name="Note 7 2 2 4 2" xfId="22759"/>
    <cellStyle name="Note 7 2 2 4 2 2" xfId="43945"/>
    <cellStyle name="Note 7 2 2 4 3" xfId="33341"/>
    <cellStyle name="Note 7 2 2 5" xfId="17646"/>
    <cellStyle name="Note 7 2 2 5 2" xfId="38833"/>
    <cellStyle name="Note 7 2 2 6" xfId="27953"/>
    <cellStyle name="Note 7 2 2_Table 2A-1_EFT (Annual)" xfId="7509"/>
    <cellStyle name="Note 7 2 3" xfId="1015"/>
    <cellStyle name="Note 7 2 3 2" xfId="4576"/>
    <cellStyle name="Note 7 2 3 2 2" xfId="12836"/>
    <cellStyle name="Note 7 2 3 2 2 2" xfId="24842"/>
    <cellStyle name="Note 7 2 3 2 2 2 2" xfId="46028"/>
    <cellStyle name="Note 7 2 3 2 2 3" xfId="35424"/>
    <cellStyle name="Note 7 2 3 2 3" xfId="19729"/>
    <cellStyle name="Note 7 2 3 2 3 2" xfId="40916"/>
    <cellStyle name="Note 7 2 3 2 4" xfId="30233"/>
    <cellStyle name="Note 7 2 3 2_Table 2A-1_EFT (Annual)" xfId="15873"/>
    <cellStyle name="Note 7 2 3 3" xfId="10180"/>
    <cellStyle name="Note 7 2 3 3 2" xfId="22296"/>
    <cellStyle name="Note 7 2 3 3 2 2" xfId="43482"/>
    <cellStyle name="Note 7 2 3 3 3" xfId="32878"/>
    <cellStyle name="Note 7 2 3 4" xfId="17183"/>
    <cellStyle name="Note 7 2 3 4 2" xfId="38370"/>
    <cellStyle name="Note 7 2 3 5" xfId="27490"/>
    <cellStyle name="Note 7 2 3_Table 2A-1_EFT (Annual)" xfId="7511"/>
    <cellStyle name="Note 7 2 4" xfId="2217"/>
    <cellStyle name="Note 7 2 4 2" xfId="5778"/>
    <cellStyle name="Note 7 2 4 2 2" xfId="13993"/>
    <cellStyle name="Note 7 2 4 2 2 2" xfId="25981"/>
    <cellStyle name="Note 7 2 4 2 2 2 2" xfId="47167"/>
    <cellStyle name="Note 7 2 4 2 2 3" xfId="36563"/>
    <cellStyle name="Note 7 2 4 2 3" xfId="20868"/>
    <cellStyle name="Note 7 2 4 2 3 2" xfId="42055"/>
    <cellStyle name="Note 7 2 4 2 4" xfId="31435"/>
    <cellStyle name="Note 7 2 4 2_Table 2A-1_EFT (Annual)" xfId="15874"/>
    <cellStyle name="Note 7 2 4 3" xfId="11337"/>
    <cellStyle name="Note 7 2 4 3 2" xfId="23435"/>
    <cellStyle name="Note 7 2 4 3 2 2" xfId="44621"/>
    <cellStyle name="Note 7 2 4 3 3" xfId="34017"/>
    <cellStyle name="Note 7 2 4 4" xfId="18322"/>
    <cellStyle name="Note 7 2 4 4 2" xfId="39509"/>
    <cellStyle name="Note 7 2 4 5" xfId="28692"/>
    <cellStyle name="Note 7 2 4_Table 2A-1_EFT (Annual)" xfId="7512"/>
    <cellStyle name="Note 7 2 5" xfId="4071"/>
    <cellStyle name="Note 7 2 5 2" xfId="12395"/>
    <cellStyle name="Note 7 2 5 2 2" xfId="24417"/>
    <cellStyle name="Note 7 2 5 2 2 2" xfId="45603"/>
    <cellStyle name="Note 7 2 5 2 3" xfId="34999"/>
    <cellStyle name="Note 7 2 5 3" xfId="19304"/>
    <cellStyle name="Note 7 2 5 3 2" xfId="40491"/>
    <cellStyle name="Note 7 2 5 4" xfId="29759"/>
    <cellStyle name="Note 7 2 5_Table 2A-1_EFT (Annual)" xfId="15875"/>
    <cellStyle name="Note 7 2 6" xfId="9734"/>
    <cellStyle name="Note 7 2 6 2" xfId="21871"/>
    <cellStyle name="Note 7 2 6 2 2" xfId="43057"/>
    <cellStyle name="Note 7 2 6 3" xfId="32453"/>
    <cellStyle name="Note 7 2 7" xfId="16758"/>
    <cellStyle name="Note 7 2 7 2" xfId="37945"/>
    <cellStyle name="Note 7 2 8" xfId="27016"/>
    <cellStyle name="Note 7 2_Table 2A-1_EFT (Annual)" xfId="3314"/>
    <cellStyle name="Note 7 3" xfId="339"/>
    <cellStyle name="Note 7 3 2" xfId="1322"/>
    <cellStyle name="Note 7 3 2 2" xfId="2592"/>
    <cellStyle name="Note 7 3 2 2 2" xfId="6153"/>
    <cellStyle name="Note 7 3 2 2 2 2" xfId="14347"/>
    <cellStyle name="Note 7 3 2 2 2 2 2" xfId="26319"/>
    <cellStyle name="Note 7 3 2 2 2 2 2 2" xfId="47505"/>
    <cellStyle name="Note 7 3 2 2 2 2 3" xfId="36901"/>
    <cellStyle name="Note 7 3 2 2 2 3" xfId="21206"/>
    <cellStyle name="Note 7 3 2 2 2 3 2" xfId="42393"/>
    <cellStyle name="Note 7 3 2 2 2 4" xfId="31809"/>
    <cellStyle name="Note 7 3 2 2 2_Table 2A-1_EFT (Annual)" xfId="15876"/>
    <cellStyle name="Note 7 3 2 2 3" xfId="11689"/>
    <cellStyle name="Note 7 3 2 2 3 2" xfId="23773"/>
    <cellStyle name="Note 7 3 2 2 3 2 2" xfId="44959"/>
    <cellStyle name="Note 7 3 2 2 3 3" xfId="34355"/>
    <cellStyle name="Note 7 3 2 2 4" xfId="18660"/>
    <cellStyle name="Note 7 3 2 2 4 2" xfId="39847"/>
    <cellStyle name="Note 7 3 2 2 5" xfId="29066"/>
    <cellStyle name="Note 7 3 2 2_Table 2A-1_EFT (Annual)" xfId="7514"/>
    <cellStyle name="Note 7 3 2 3" xfId="4883"/>
    <cellStyle name="Note 7 3 2 3 2" xfId="13143"/>
    <cellStyle name="Note 7 3 2 3 2 2" xfId="25149"/>
    <cellStyle name="Note 7 3 2 3 2 2 2" xfId="46335"/>
    <cellStyle name="Note 7 3 2 3 2 3" xfId="35731"/>
    <cellStyle name="Note 7 3 2 3 3" xfId="20036"/>
    <cellStyle name="Note 7 3 2 3 3 2" xfId="41223"/>
    <cellStyle name="Note 7 3 2 3 4" xfId="30540"/>
    <cellStyle name="Note 7 3 2 3_Table 2A-1_EFT (Annual)" xfId="15877"/>
    <cellStyle name="Note 7 3 2 4" xfId="10487"/>
    <cellStyle name="Note 7 3 2 4 2" xfId="22603"/>
    <cellStyle name="Note 7 3 2 4 2 2" xfId="43789"/>
    <cellStyle name="Note 7 3 2 4 3" xfId="33185"/>
    <cellStyle name="Note 7 3 2 5" xfId="17490"/>
    <cellStyle name="Note 7 3 2 5 2" xfId="38677"/>
    <cellStyle name="Note 7 3 2 6" xfId="27797"/>
    <cellStyle name="Note 7 3 2_Table 2A-1_EFT (Annual)" xfId="7513"/>
    <cellStyle name="Note 7 3 3" xfId="883"/>
    <cellStyle name="Note 7 3 3 2" xfId="4444"/>
    <cellStyle name="Note 7 3 3 2 2" xfId="12706"/>
    <cellStyle name="Note 7 3 3 2 2 2" xfId="24716"/>
    <cellStyle name="Note 7 3 3 2 2 2 2" xfId="45902"/>
    <cellStyle name="Note 7 3 3 2 2 3" xfId="35298"/>
    <cellStyle name="Note 7 3 3 2 3" xfId="19603"/>
    <cellStyle name="Note 7 3 3 2 3 2" xfId="40790"/>
    <cellStyle name="Note 7 3 3 2 4" xfId="30101"/>
    <cellStyle name="Note 7 3 3 2_Table 2A-1_EFT (Annual)" xfId="15878"/>
    <cellStyle name="Note 7 3 3 3" xfId="10053"/>
    <cellStyle name="Note 7 3 3 3 2" xfId="22170"/>
    <cellStyle name="Note 7 3 3 3 2 2" xfId="43356"/>
    <cellStyle name="Note 7 3 3 3 3" xfId="32752"/>
    <cellStyle name="Note 7 3 3 4" xfId="17057"/>
    <cellStyle name="Note 7 3 3 4 2" xfId="38244"/>
    <cellStyle name="Note 7 3 3 5" xfId="27358"/>
    <cellStyle name="Note 7 3 3_Table 2A-1_EFT (Annual)" xfId="7515"/>
    <cellStyle name="Note 7 3 4" xfId="2061"/>
    <cellStyle name="Note 7 3 4 2" xfId="5622"/>
    <cellStyle name="Note 7 3 4 2 2" xfId="13837"/>
    <cellStyle name="Note 7 3 4 2 2 2" xfId="25825"/>
    <cellStyle name="Note 7 3 4 2 2 2 2" xfId="47011"/>
    <cellStyle name="Note 7 3 4 2 2 3" xfId="36407"/>
    <cellStyle name="Note 7 3 4 2 3" xfId="20712"/>
    <cellStyle name="Note 7 3 4 2 3 2" xfId="41899"/>
    <cellStyle name="Note 7 3 4 2 4" xfId="31279"/>
    <cellStyle name="Note 7 3 4 2_Table 2A-1_EFT (Annual)" xfId="15879"/>
    <cellStyle name="Note 7 3 4 3" xfId="11181"/>
    <cellStyle name="Note 7 3 4 3 2" xfId="23279"/>
    <cellStyle name="Note 7 3 4 3 2 2" xfId="44465"/>
    <cellStyle name="Note 7 3 4 3 3" xfId="33861"/>
    <cellStyle name="Note 7 3 4 4" xfId="18166"/>
    <cellStyle name="Note 7 3 4 4 2" xfId="39353"/>
    <cellStyle name="Note 7 3 4 5" xfId="28536"/>
    <cellStyle name="Note 7 3 4_Table 2A-1_EFT (Annual)" xfId="7516"/>
    <cellStyle name="Note 7 3 5" xfId="3909"/>
    <cellStyle name="Note 7 3 5 2" xfId="12237"/>
    <cellStyle name="Note 7 3 5 2 2" xfId="24261"/>
    <cellStyle name="Note 7 3 5 2 2 2" xfId="45447"/>
    <cellStyle name="Note 7 3 5 2 3" xfId="34843"/>
    <cellStyle name="Note 7 3 5 3" xfId="19148"/>
    <cellStyle name="Note 7 3 5 3 2" xfId="40335"/>
    <cellStyle name="Note 7 3 5 4" xfId="29597"/>
    <cellStyle name="Note 7 3 5_Table 2A-1_EFT (Annual)" xfId="15880"/>
    <cellStyle name="Note 7 3 6" xfId="9574"/>
    <cellStyle name="Note 7 3 6 2" xfId="21715"/>
    <cellStyle name="Note 7 3 6 2 2" xfId="42901"/>
    <cellStyle name="Note 7 3 6 3" xfId="32297"/>
    <cellStyle name="Note 7 3 7" xfId="16602"/>
    <cellStyle name="Note 7 3 7 2" xfId="37789"/>
    <cellStyle name="Note 7 3 8" xfId="26854"/>
    <cellStyle name="Note 7 3_Table 2A-1_EFT (Annual)" xfId="3315"/>
    <cellStyle name="Note 7 4" xfId="1156"/>
    <cellStyle name="Note 7 4 2" xfId="2426"/>
    <cellStyle name="Note 7 4 2 2" xfId="5987"/>
    <cellStyle name="Note 7 4 2 2 2" xfId="14181"/>
    <cellStyle name="Note 7 4 2 2 2 2" xfId="26153"/>
    <cellStyle name="Note 7 4 2 2 2 2 2" xfId="47339"/>
    <cellStyle name="Note 7 4 2 2 2 3" xfId="36735"/>
    <cellStyle name="Note 7 4 2 2 3" xfId="21040"/>
    <cellStyle name="Note 7 4 2 2 3 2" xfId="42227"/>
    <cellStyle name="Note 7 4 2 2 4" xfId="31643"/>
    <cellStyle name="Note 7 4 2 2_Table 2A-1_EFT (Annual)" xfId="15881"/>
    <cellStyle name="Note 7 4 2 3" xfId="11523"/>
    <cellStyle name="Note 7 4 2 3 2" xfId="23607"/>
    <cellStyle name="Note 7 4 2 3 2 2" xfId="44793"/>
    <cellStyle name="Note 7 4 2 3 3" xfId="34189"/>
    <cellStyle name="Note 7 4 2 4" xfId="18494"/>
    <cellStyle name="Note 7 4 2 4 2" xfId="39681"/>
    <cellStyle name="Note 7 4 2 5" xfId="28900"/>
    <cellStyle name="Note 7 4 2_Table 2A-1_EFT (Annual)" xfId="7518"/>
    <cellStyle name="Note 7 4 3" xfId="4717"/>
    <cellStyle name="Note 7 4 3 2" xfId="12977"/>
    <cellStyle name="Note 7 4 3 2 2" xfId="24983"/>
    <cellStyle name="Note 7 4 3 2 2 2" xfId="46169"/>
    <cellStyle name="Note 7 4 3 2 3" xfId="35565"/>
    <cellStyle name="Note 7 4 3 3" xfId="19870"/>
    <cellStyle name="Note 7 4 3 3 2" xfId="41057"/>
    <cellStyle name="Note 7 4 3 4" xfId="30374"/>
    <cellStyle name="Note 7 4 3_Table 2A-1_EFT (Annual)" xfId="15882"/>
    <cellStyle name="Note 7 4 4" xfId="10321"/>
    <cellStyle name="Note 7 4 4 2" xfId="22437"/>
    <cellStyle name="Note 7 4 4 2 2" xfId="43623"/>
    <cellStyle name="Note 7 4 4 3" xfId="33019"/>
    <cellStyle name="Note 7 4 5" xfId="17324"/>
    <cellStyle name="Note 7 4 5 2" xfId="38511"/>
    <cellStyle name="Note 7 4 6" xfId="27631"/>
    <cellStyle name="Note 7 4_Table 2A-1_EFT (Annual)" xfId="7517"/>
    <cellStyle name="Note 7 5" xfId="724"/>
    <cellStyle name="Note 7 5 2" xfId="4285"/>
    <cellStyle name="Note 7 5 2 2" xfId="12565"/>
    <cellStyle name="Note 7 5 2 2 2" xfId="24582"/>
    <cellStyle name="Note 7 5 2 2 2 2" xfId="45768"/>
    <cellStyle name="Note 7 5 2 2 3" xfId="35164"/>
    <cellStyle name="Note 7 5 2 3" xfId="19469"/>
    <cellStyle name="Note 7 5 2 3 2" xfId="40656"/>
    <cellStyle name="Note 7 5 2 4" xfId="29942"/>
    <cellStyle name="Note 7 5 2_Table 2A-1_EFT (Annual)" xfId="15883"/>
    <cellStyle name="Note 7 5 3" xfId="9913"/>
    <cellStyle name="Note 7 5 3 2" xfId="22036"/>
    <cellStyle name="Note 7 5 3 2 2" xfId="43222"/>
    <cellStyle name="Note 7 5 3 3" xfId="32618"/>
    <cellStyle name="Note 7 5 4" xfId="16923"/>
    <cellStyle name="Note 7 5 4 2" xfId="38110"/>
    <cellStyle name="Note 7 5 5" xfId="27199"/>
    <cellStyle name="Note 7 5_Table 2A-1_EFT (Annual)" xfId="7519"/>
    <cellStyle name="Note 7 6" xfId="1870"/>
    <cellStyle name="Note 7 6 2" xfId="5431"/>
    <cellStyle name="Note 7 6 2 2" xfId="13646"/>
    <cellStyle name="Note 7 6 2 2 2" xfId="25634"/>
    <cellStyle name="Note 7 6 2 2 2 2" xfId="46820"/>
    <cellStyle name="Note 7 6 2 2 3" xfId="36216"/>
    <cellStyle name="Note 7 6 2 3" xfId="20521"/>
    <cellStyle name="Note 7 6 2 3 2" xfId="41708"/>
    <cellStyle name="Note 7 6 2 4" xfId="31088"/>
    <cellStyle name="Note 7 6 2_Table 2A-1_EFT (Annual)" xfId="15884"/>
    <cellStyle name="Note 7 6 3" xfId="10990"/>
    <cellStyle name="Note 7 6 3 2" xfId="23088"/>
    <cellStyle name="Note 7 6 3 2 2" xfId="44274"/>
    <cellStyle name="Note 7 6 3 3" xfId="33670"/>
    <cellStyle name="Note 7 6 4" xfId="17975"/>
    <cellStyle name="Note 7 6 4 2" xfId="39162"/>
    <cellStyle name="Note 7 6 5" xfId="28345"/>
    <cellStyle name="Note 7 6_Table 2A-1_EFT (Annual)" xfId="7520"/>
    <cellStyle name="Note 7 7" xfId="3697"/>
    <cellStyle name="Note 7 7 2" xfId="12065"/>
    <cellStyle name="Note 7 7 2 2" xfId="24095"/>
    <cellStyle name="Note 7 7 2 2 2" xfId="45281"/>
    <cellStyle name="Note 7 7 2 3" xfId="34677"/>
    <cellStyle name="Note 7 7 3" xfId="18982"/>
    <cellStyle name="Note 7 7 3 2" xfId="40169"/>
    <cellStyle name="Note 7 7 4" xfId="29406"/>
    <cellStyle name="Note 7 7_Table 2A-1_EFT (Annual)" xfId="15885"/>
    <cellStyle name="Note 7 8" xfId="9384"/>
    <cellStyle name="Note 7 8 2" xfId="21549"/>
    <cellStyle name="Note 7 8 2 2" xfId="42735"/>
    <cellStyle name="Note 7 8 3" xfId="32131"/>
    <cellStyle name="Note 7 9" xfId="16436"/>
    <cellStyle name="Note 7 9 2" xfId="37623"/>
    <cellStyle name="Note 7_Table 2A-1_EFT (Annual)" xfId="3313"/>
    <cellStyle name="Note 8" xfId="130"/>
    <cellStyle name="Note 8 10" xfId="26685"/>
    <cellStyle name="Note 8 2" xfId="523"/>
    <cellStyle name="Note 8 2 2" xfId="1500"/>
    <cellStyle name="Note 8 2 2 2" xfId="2770"/>
    <cellStyle name="Note 8 2 2 2 2" xfId="6331"/>
    <cellStyle name="Note 8 2 2 2 2 2" xfId="14525"/>
    <cellStyle name="Note 8 2 2 2 2 2 2" xfId="26497"/>
    <cellStyle name="Note 8 2 2 2 2 2 2 2" xfId="47683"/>
    <cellStyle name="Note 8 2 2 2 2 2 3" xfId="37079"/>
    <cellStyle name="Note 8 2 2 2 2 3" xfId="21384"/>
    <cellStyle name="Note 8 2 2 2 2 3 2" xfId="42571"/>
    <cellStyle name="Note 8 2 2 2 2 4" xfId="31987"/>
    <cellStyle name="Note 8 2 2 2 2_Table 2A-1_EFT (Annual)" xfId="15886"/>
    <cellStyle name="Note 8 2 2 2 3" xfId="11867"/>
    <cellStyle name="Note 8 2 2 2 3 2" xfId="23951"/>
    <cellStyle name="Note 8 2 2 2 3 2 2" xfId="45137"/>
    <cellStyle name="Note 8 2 2 2 3 3" xfId="34533"/>
    <cellStyle name="Note 8 2 2 2 4" xfId="18838"/>
    <cellStyle name="Note 8 2 2 2 4 2" xfId="40025"/>
    <cellStyle name="Note 8 2 2 2 5" xfId="29244"/>
    <cellStyle name="Note 8 2 2 2_Table 2A-1_EFT (Annual)" xfId="7522"/>
    <cellStyle name="Note 8 2 2 3" xfId="5061"/>
    <cellStyle name="Note 8 2 2 3 2" xfId="13321"/>
    <cellStyle name="Note 8 2 2 3 2 2" xfId="25327"/>
    <cellStyle name="Note 8 2 2 3 2 2 2" xfId="46513"/>
    <cellStyle name="Note 8 2 2 3 2 3" xfId="35909"/>
    <cellStyle name="Note 8 2 2 3 3" xfId="20214"/>
    <cellStyle name="Note 8 2 2 3 3 2" xfId="41401"/>
    <cellStyle name="Note 8 2 2 3 4" xfId="30718"/>
    <cellStyle name="Note 8 2 2 3_Table 2A-1_EFT (Annual)" xfId="15887"/>
    <cellStyle name="Note 8 2 2 4" xfId="10665"/>
    <cellStyle name="Note 8 2 2 4 2" xfId="22781"/>
    <cellStyle name="Note 8 2 2 4 2 2" xfId="43967"/>
    <cellStyle name="Note 8 2 2 4 3" xfId="33363"/>
    <cellStyle name="Note 8 2 2 5" xfId="17668"/>
    <cellStyle name="Note 8 2 2 5 2" xfId="38855"/>
    <cellStyle name="Note 8 2 2 6" xfId="27975"/>
    <cellStyle name="Note 8 2 2_Table 2A-1_EFT (Annual)" xfId="7521"/>
    <cellStyle name="Note 8 2 3" xfId="1033"/>
    <cellStyle name="Note 8 2 3 2" xfId="4594"/>
    <cellStyle name="Note 8 2 3 2 2" xfId="12854"/>
    <cellStyle name="Note 8 2 3 2 2 2" xfId="24860"/>
    <cellStyle name="Note 8 2 3 2 2 2 2" xfId="46046"/>
    <cellStyle name="Note 8 2 3 2 2 3" xfId="35442"/>
    <cellStyle name="Note 8 2 3 2 3" xfId="19747"/>
    <cellStyle name="Note 8 2 3 2 3 2" xfId="40934"/>
    <cellStyle name="Note 8 2 3 2 4" xfId="30251"/>
    <cellStyle name="Note 8 2 3 2_Table 2A-1_EFT (Annual)" xfId="15888"/>
    <cellStyle name="Note 8 2 3 3" xfId="10198"/>
    <cellStyle name="Note 8 2 3 3 2" xfId="22314"/>
    <cellStyle name="Note 8 2 3 3 2 2" xfId="43500"/>
    <cellStyle name="Note 8 2 3 3 3" xfId="32896"/>
    <cellStyle name="Note 8 2 3 4" xfId="17201"/>
    <cellStyle name="Note 8 2 3 4 2" xfId="38388"/>
    <cellStyle name="Note 8 2 3 5" xfId="27508"/>
    <cellStyle name="Note 8 2 3_Table 2A-1_EFT (Annual)" xfId="7523"/>
    <cellStyle name="Note 8 2 4" xfId="2239"/>
    <cellStyle name="Note 8 2 4 2" xfId="5800"/>
    <cellStyle name="Note 8 2 4 2 2" xfId="14015"/>
    <cellStyle name="Note 8 2 4 2 2 2" xfId="26003"/>
    <cellStyle name="Note 8 2 4 2 2 2 2" xfId="47189"/>
    <cellStyle name="Note 8 2 4 2 2 3" xfId="36585"/>
    <cellStyle name="Note 8 2 4 2 3" xfId="20890"/>
    <cellStyle name="Note 8 2 4 2 3 2" xfId="42077"/>
    <cellStyle name="Note 8 2 4 2 4" xfId="31457"/>
    <cellStyle name="Note 8 2 4 2_Table 2A-1_EFT (Annual)" xfId="15889"/>
    <cellStyle name="Note 8 2 4 3" xfId="11359"/>
    <cellStyle name="Note 8 2 4 3 2" xfId="23457"/>
    <cellStyle name="Note 8 2 4 3 2 2" xfId="44643"/>
    <cellStyle name="Note 8 2 4 3 3" xfId="34039"/>
    <cellStyle name="Note 8 2 4 4" xfId="18344"/>
    <cellStyle name="Note 8 2 4 4 2" xfId="39531"/>
    <cellStyle name="Note 8 2 4 5" xfId="28714"/>
    <cellStyle name="Note 8 2 4_Table 2A-1_EFT (Annual)" xfId="7524"/>
    <cellStyle name="Note 8 2 5" xfId="4093"/>
    <cellStyle name="Note 8 2 5 2" xfId="12417"/>
    <cellStyle name="Note 8 2 5 2 2" xfId="24439"/>
    <cellStyle name="Note 8 2 5 2 2 2" xfId="45625"/>
    <cellStyle name="Note 8 2 5 2 3" xfId="35021"/>
    <cellStyle name="Note 8 2 5 3" xfId="19326"/>
    <cellStyle name="Note 8 2 5 3 2" xfId="40513"/>
    <cellStyle name="Note 8 2 5 4" xfId="29781"/>
    <cellStyle name="Note 8 2 5_Table 2A-1_EFT (Annual)" xfId="15890"/>
    <cellStyle name="Note 8 2 6" xfId="9756"/>
    <cellStyle name="Note 8 2 6 2" xfId="21893"/>
    <cellStyle name="Note 8 2 6 2 2" xfId="43079"/>
    <cellStyle name="Note 8 2 6 3" xfId="32475"/>
    <cellStyle name="Note 8 2 7" xfId="16780"/>
    <cellStyle name="Note 8 2 7 2" xfId="37967"/>
    <cellStyle name="Note 8 2 8" xfId="27038"/>
    <cellStyle name="Note 8 2_Table 2A-1_EFT (Annual)" xfId="3317"/>
    <cellStyle name="Note 8 3" xfId="361"/>
    <cellStyle name="Note 8 3 2" xfId="1344"/>
    <cellStyle name="Note 8 3 2 2" xfId="2614"/>
    <cellStyle name="Note 8 3 2 2 2" xfId="6175"/>
    <cellStyle name="Note 8 3 2 2 2 2" xfId="14369"/>
    <cellStyle name="Note 8 3 2 2 2 2 2" xfId="26341"/>
    <cellStyle name="Note 8 3 2 2 2 2 2 2" xfId="47527"/>
    <cellStyle name="Note 8 3 2 2 2 2 3" xfId="36923"/>
    <cellStyle name="Note 8 3 2 2 2 3" xfId="21228"/>
    <cellStyle name="Note 8 3 2 2 2 3 2" xfId="42415"/>
    <cellStyle name="Note 8 3 2 2 2 4" xfId="31831"/>
    <cellStyle name="Note 8 3 2 2 2_Table 2A-1_EFT (Annual)" xfId="15891"/>
    <cellStyle name="Note 8 3 2 2 3" xfId="11711"/>
    <cellStyle name="Note 8 3 2 2 3 2" xfId="23795"/>
    <cellStyle name="Note 8 3 2 2 3 2 2" xfId="44981"/>
    <cellStyle name="Note 8 3 2 2 3 3" xfId="34377"/>
    <cellStyle name="Note 8 3 2 2 4" xfId="18682"/>
    <cellStyle name="Note 8 3 2 2 4 2" xfId="39869"/>
    <cellStyle name="Note 8 3 2 2 5" xfId="29088"/>
    <cellStyle name="Note 8 3 2 2_Table 2A-1_EFT (Annual)" xfId="7526"/>
    <cellStyle name="Note 8 3 2 3" xfId="4905"/>
    <cellStyle name="Note 8 3 2 3 2" xfId="13165"/>
    <cellStyle name="Note 8 3 2 3 2 2" xfId="25171"/>
    <cellStyle name="Note 8 3 2 3 2 2 2" xfId="46357"/>
    <cellStyle name="Note 8 3 2 3 2 3" xfId="35753"/>
    <cellStyle name="Note 8 3 2 3 3" xfId="20058"/>
    <cellStyle name="Note 8 3 2 3 3 2" xfId="41245"/>
    <cellStyle name="Note 8 3 2 3 4" xfId="30562"/>
    <cellStyle name="Note 8 3 2 3_Table 2A-1_EFT (Annual)" xfId="15892"/>
    <cellStyle name="Note 8 3 2 4" xfId="10509"/>
    <cellStyle name="Note 8 3 2 4 2" xfId="22625"/>
    <cellStyle name="Note 8 3 2 4 2 2" xfId="43811"/>
    <cellStyle name="Note 8 3 2 4 3" xfId="33207"/>
    <cellStyle name="Note 8 3 2 5" xfId="17512"/>
    <cellStyle name="Note 8 3 2 5 2" xfId="38699"/>
    <cellStyle name="Note 8 3 2 6" xfId="27819"/>
    <cellStyle name="Note 8 3 2_Table 2A-1_EFT (Annual)" xfId="7525"/>
    <cellStyle name="Note 8 3 3" xfId="901"/>
    <cellStyle name="Note 8 3 3 2" xfId="4462"/>
    <cellStyle name="Note 8 3 3 2 2" xfId="12724"/>
    <cellStyle name="Note 8 3 3 2 2 2" xfId="24734"/>
    <cellStyle name="Note 8 3 3 2 2 2 2" xfId="45920"/>
    <cellStyle name="Note 8 3 3 2 2 3" xfId="35316"/>
    <cellStyle name="Note 8 3 3 2 3" xfId="19621"/>
    <cellStyle name="Note 8 3 3 2 3 2" xfId="40808"/>
    <cellStyle name="Note 8 3 3 2 4" xfId="30119"/>
    <cellStyle name="Note 8 3 3 2_Table 2A-1_EFT (Annual)" xfId="15893"/>
    <cellStyle name="Note 8 3 3 3" xfId="10071"/>
    <cellStyle name="Note 8 3 3 3 2" xfId="22188"/>
    <cellStyle name="Note 8 3 3 3 2 2" xfId="43374"/>
    <cellStyle name="Note 8 3 3 3 3" xfId="32770"/>
    <cellStyle name="Note 8 3 3 4" xfId="17075"/>
    <cellStyle name="Note 8 3 3 4 2" xfId="38262"/>
    <cellStyle name="Note 8 3 3 5" xfId="27376"/>
    <cellStyle name="Note 8 3 3_Table 2A-1_EFT (Annual)" xfId="7527"/>
    <cellStyle name="Note 8 3 4" xfId="2083"/>
    <cellStyle name="Note 8 3 4 2" xfId="5644"/>
    <cellStyle name="Note 8 3 4 2 2" xfId="13859"/>
    <cellStyle name="Note 8 3 4 2 2 2" xfId="25847"/>
    <cellStyle name="Note 8 3 4 2 2 2 2" xfId="47033"/>
    <cellStyle name="Note 8 3 4 2 2 3" xfId="36429"/>
    <cellStyle name="Note 8 3 4 2 3" xfId="20734"/>
    <cellStyle name="Note 8 3 4 2 3 2" xfId="41921"/>
    <cellStyle name="Note 8 3 4 2 4" xfId="31301"/>
    <cellStyle name="Note 8 3 4 2_Table 2A-1_EFT (Annual)" xfId="15894"/>
    <cellStyle name="Note 8 3 4 3" xfId="11203"/>
    <cellStyle name="Note 8 3 4 3 2" xfId="23301"/>
    <cellStyle name="Note 8 3 4 3 2 2" xfId="44487"/>
    <cellStyle name="Note 8 3 4 3 3" xfId="33883"/>
    <cellStyle name="Note 8 3 4 4" xfId="18188"/>
    <cellStyle name="Note 8 3 4 4 2" xfId="39375"/>
    <cellStyle name="Note 8 3 4 5" xfId="28558"/>
    <cellStyle name="Note 8 3 4_Table 2A-1_EFT (Annual)" xfId="7528"/>
    <cellStyle name="Note 8 3 5" xfId="3931"/>
    <cellStyle name="Note 8 3 5 2" xfId="12259"/>
    <cellStyle name="Note 8 3 5 2 2" xfId="24283"/>
    <cellStyle name="Note 8 3 5 2 2 2" xfId="45469"/>
    <cellStyle name="Note 8 3 5 2 3" xfId="34865"/>
    <cellStyle name="Note 8 3 5 3" xfId="19170"/>
    <cellStyle name="Note 8 3 5 3 2" xfId="40357"/>
    <cellStyle name="Note 8 3 5 4" xfId="29619"/>
    <cellStyle name="Note 8 3 5_Table 2A-1_EFT (Annual)" xfId="15895"/>
    <cellStyle name="Note 8 3 6" xfId="9596"/>
    <cellStyle name="Note 8 3 6 2" xfId="21737"/>
    <cellStyle name="Note 8 3 6 2 2" xfId="42923"/>
    <cellStyle name="Note 8 3 6 3" xfId="32319"/>
    <cellStyle name="Note 8 3 7" xfId="16624"/>
    <cellStyle name="Note 8 3 7 2" xfId="37811"/>
    <cellStyle name="Note 8 3 8" xfId="26876"/>
    <cellStyle name="Note 8 3_Table 2A-1_EFT (Annual)" xfId="3318"/>
    <cellStyle name="Note 8 4" xfId="1178"/>
    <cellStyle name="Note 8 4 2" xfId="2448"/>
    <cellStyle name="Note 8 4 2 2" xfId="6009"/>
    <cellStyle name="Note 8 4 2 2 2" xfId="14203"/>
    <cellStyle name="Note 8 4 2 2 2 2" xfId="26175"/>
    <cellStyle name="Note 8 4 2 2 2 2 2" xfId="47361"/>
    <cellStyle name="Note 8 4 2 2 2 3" xfId="36757"/>
    <cellStyle name="Note 8 4 2 2 3" xfId="21062"/>
    <cellStyle name="Note 8 4 2 2 3 2" xfId="42249"/>
    <cellStyle name="Note 8 4 2 2 4" xfId="31665"/>
    <cellStyle name="Note 8 4 2 2_Table 2A-1_EFT (Annual)" xfId="15896"/>
    <cellStyle name="Note 8 4 2 3" xfId="11545"/>
    <cellStyle name="Note 8 4 2 3 2" xfId="23629"/>
    <cellStyle name="Note 8 4 2 3 2 2" xfId="44815"/>
    <cellStyle name="Note 8 4 2 3 3" xfId="34211"/>
    <cellStyle name="Note 8 4 2 4" xfId="18516"/>
    <cellStyle name="Note 8 4 2 4 2" xfId="39703"/>
    <cellStyle name="Note 8 4 2 5" xfId="28922"/>
    <cellStyle name="Note 8 4 2_Table 2A-1_EFT (Annual)" xfId="7530"/>
    <cellStyle name="Note 8 4 3" xfId="4739"/>
    <cellStyle name="Note 8 4 3 2" xfId="12999"/>
    <cellStyle name="Note 8 4 3 2 2" xfId="25005"/>
    <cellStyle name="Note 8 4 3 2 2 2" xfId="46191"/>
    <cellStyle name="Note 8 4 3 2 3" xfId="35587"/>
    <cellStyle name="Note 8 4 3 3" xfId="19892"/>
    <cellStyle name="Note 8 4 3 3 2" xfId="41079"/>
    <cellStyle name="Note 8 4 3 4" xfId="30396"/>
    <cellStyle name="Note 8 4 3_Table 2A-1_EFT (Annual)" xfId="15897"/>
    <cellStyle name="Note 8 4 4" xfId="10343"/>
    <cellStyle name="Note 8 4 4 2" xfId="22459"/>
    <cellStyle name="Note 8 4 4 2 2" xfId="43645"/>
    <cellStyle name="Note 8 4 4 3" xfId="33041"/>
    <cellStyle name="Note 8 4 5" xfId="17346"/>
    <cellStyle name="Note 8 4 5 2" xfId="38533"/>
    <cellStyle name="Note 8 4 6" xfId="27653"/>
    <cellStyle name="Note 8 4_Table 2A-1_EFT (Annual)" xfId="7529"/>
    <cellStyle name="Note 8 5" xfId="742"/>
    <cellStyle name="Note 8 5 2" xfId="4303"/>
    <cellStyle name="Note 8 5 2 2" xfId="12583"/>
    <cellStyle name="Note 8 5 2 2 2" xfId="24600"/>
    <cellStyle name="Note 8 5 2 2 2 2" xfId="45786"/>
    <cellStyle name="Note 8 5 2 2 3" xfId="35182"/>
    <cellStyle name="Note 8 5 2 3" xfId="19487"/>
    <cellStyle name="Note 8 5 2 3 2" xfId="40674"/>
    <cellStyle name="Note 8 5 2 4" xfId="29960"/>
    <cellStyle name="Note 8 5 2_Table 2A-1_EFT (Annual)" xfId="15898"/>
    <cellStyle name="Note 8 5 3" xfId="9931"/>
    <cellStyle name="Note 8 5 3 2" xfId="22054"/>
    <cellStyle name="Note 8 5 3 2 2" xfId="43240"/>
    <cellStyle name="Note 8 5 3 3" xfId="32636"/>
    <cellStyle name="Note 8 5 4" xfId="16941"/>
    <cellStyle name="Note 8 5 4 2" xfId="38128"/>
    <cellStyle name="Note 8 5 5" xfId="27217"/>
    <cellStyle name="Note 8 5_Table 2A-1_EFT (Annual)" xfId="7531"/>
    <cellStyle name="Note 8 6" xfId="1859"/>
    <cellStyle name="Note 8 6 2" xfId="5420"/>
    <cellStyle name="Note 8 6 2 2" xfId="13635"/>
    <cellStyle name="Note 8 6 2 2 2" xfId="25623"/>
    <cellStyle name="Note 8 6 2 2 2 2" xfId="46809"/>
    <cellStyle name="Note 8 6 2 2 3" xfId="36205"/>
    <cellStyle name="Note 8 6 2 3" xfId="20510"/>
    <cellStyle name="Note 8 6 2 3 2" xfId="41697"/>
    <cellStyle name="Note 8 6 2 4" xfId="31077"/>
    <cellStyle name="Note 8 6 2_Table 2A-1_EFT (Annual)" xfId="15899"/>
    <cellStyle name="Note 8 6 3" xfId="10979"/>
    <cellStyle name="Note 8 6 3 2" xfId="23077"/>
    <cellStyle name="Note 8 6 3 2 2" xfId="44263"/>
    <cellStyle name="Note 8 6 3 3" xfId="33659"/>
    <cellStyle name="Note 8 6 4" xfId="17964"/>
    <cellStyle name="Note 8 6 4 2" xfId="39151"/>
    <cellStyle name="Note 8 6 5" xfId="28334"/>
    <cellStyle name="Note 8 6_Table 2A-1_EFT (Annual)" xfId="7532"/>
    <cellStyle name="Note 8 7" xfId="3719"/>
    <cellStyle name="Note 8 7 2" xfId="12087"/>
    <cellStyle name="Note 8 7 2 2" xfId="24117"/>
    <cellStyle name="Note 8 7 2 2 2" xfId="45303"/>
    <cellStyle name="Note 8 7 2 3" xfId="34699"/>
    <cellStyle name="Note 8 7 3" xfId="19004"/>
    <cellStyle name="Note 8 7 3 2" xfId="40191"/>
    <cellStyle name="Note 8 7 4" xfId="29428"/>
    <cellStyle name="Note 8 7_Table 2A-1_EFT (Annual)" xfId="15900"/>
    <cellStyle name="Note 8 8" xfId="9406"/>
    <cellStyle name="Note 8 8 2" xfId="21571"/>
    <cellStyle name="Note 8 8 2 2" xfId="42757"/>
    <cellStyle name="Note 8 8 3" xfId="32153"/>
    <cellStyle name="Note 8 9" xfId="16458"/>
    <cellStyle name="Note 8 9 2" xfId="37645"/>
    <cellStyle name="Note 8_Table 2A-1_EFT (Annual)" xfId="3316"/>
    <cellStyle name="Note 9" xfId="80"/>
    <cellStyle name="Note 9 10" xfId="26636"/>
    <cellStyle name="Note 9 2" xfId="479"/>
    <cellStyle name="Note 9 2 2" xfId="1456"/>
    <cellStyle name="Note 9 2 2 2" xfId="2726"/>
    <cellStyle name="Note 9 2 2 2 2" xfId="6287"/>
    <cellStyle name="Note 9 2 2 2 2 2" xfId="14481"/>
    <cellStyle name="Note 9 2 2 2 2 2 2" xfId="26453"/>
    <cellStyle name="Note 9 2 2 2 2 2 2 2" xfId="47639"/>
    <cellStyle name="Note 9 2 2 2 2 2 3" xfId="37035"/>
    <cellStyle name="Note 9 2 2 2 2 3" xfId="21340"/>
    <cellStyle name="Note 9 2 2 2 2 3 2" xfId="42527"/>
    <cellStyle name="Note 9 2 2 2 2 4" xfId="31943"/>
    <cellStyle name="Note 9 2 2 2 2_Table 2A-1_EFT (Annual)" xfId="15901"/>
    <cellStyle name="Note 9 2 2 2 3" xfId="11823"/>
    <cellStyle name="Note 9 2 2 2 3 2" xfId="23907"/>
    <cellStyle name="Note 9 2 2 2 3 2 2" xfId="45093"/>
    <cellStyle name="Note 9 2 2 2 3 3" xfId="34489"/>
    <cellStyle name="Note 9 2 2 2 4" xfId="18794"/>
    <cellStyle name="Note 9 2 2 2 4 2" xfId="39981"/>
    <cellStyle name="Note 9 2 2 2 5" xfId="29200"/>
    <cellStyle name="Note 9 2 2 2_Table 2A-1_EFT (Annual)" xfId="7534"/>
    <cellStyle name="Note 9 2 2 3" xfId="5017"/>
    <cellStyle name="Note 9 2 2 3 2" xfId="13277"/>
    <cellStyle name="Note 9 2 2 3 2 2" xfId="25283"/>
    <cellStyle name="Note 9 2 2 3 2 2 2" xfId="46469"/>
    <cellStyle name="Note 9 2 2 3 2 3" xfId="35865"/>
    <cellStyle name="Note 9 2 2 3 3" xfId="20170"/>
    <cellStyle name="Note 9 2 2 3 3 2" xfId="41357"/>
    <cellStyle name="Note 9 2 2 3 4" xfId="30674"/>
    <cellStyle name="Note 9 2 2 3_Table 2A-1_EFT (Annual)" xfId="15902"/>
    <cellStyle name="Note 9 2 2 4" xfId="10621"/>
    <cellStyle name="Note 9 2 2 4 2" xfId="22737"/>
    <cellStyle name="Note 9 2 2 4 2 2" xfId="43923"/>
    <cellStyle name="Note 9 2 2 4 3" xfId="33319"/>
    <cellStyle name="Note 9 2 2 5" xfId="17624"/>
    <cellStyle name="Note 9 2 2 5 2" xfId="38811"/>
    <cellStyle name="Note 9 2 2 6" xfId="27931"/>
    <cellStyle name="Note 9 2 2_Table 2A-1_EFT (Annual)" xfId="7533"/>
    <cellStyle name="Note 9 2 3" xfId="999"/>
    <cellStyle name="Note 9 2 3 2" xfId="4560"/>
    <cellStyle name="Note 9 2 3 2 2" xfId="12820"/>
    <cellStyle name="Note 9 2 3 2 2 2" xfId="24826"/>
    <cellStyle name="Note 9 2 3 2 2 2 2" xfId="46012"/>
    <cellStyle name="Note 9 2 3 2 2 3" xfId="35408"/>
    <cellStyle name="Note 9 2 3 2 3" xfId="19713"/>
    <cellStyle name="Note 9 2 3 2 3 2" xfId="40900"/>
    <cellStyle name="Note 9 2 3 2 4" xfId="30217"/>
    <cellStyle name="Note 9 2 3 2_Table 2A-1_EFT (Annual)" xfId="15903"/>
    <cellStyle name="Note 9 2 3 3" xfId="10164"/>
    <cellStyle name="Note 9 2 3 3 2" xfId="22280"/>
    <cellStyle name="Note 9 2 3 3 2 2" xfId="43466"/>
    <cellStyle name="Note 9 2 3 3 3" xfId="32862"/>
    <cellStyle name="Note 9 2 3 4" xfId="17167"/>
    <cellStyle name="Note 9 2 3 4 2" xfId="38354"/>
    <cellStyle name="Note 9 2 3 5" xfId="27474"/>
    <cellStyle name="Note 9 2 3_Table 2A-1_EFT (Annual)" xfId="7535"/>
    <cellStyle name="Note 9 2 4" xfId="2195"/>
    <cellStyle name="Note 9 2 4 2" xfId="5756"/>
    <cellStyle name="Note 9 2 4 2 2" xfId="13971"/>
    <cellStyle name="Note 9 2 4 2 2 2" xfId="25959"/>
    <cellStyle name="Note 9 2 4 2 2 2 2" xfId="47145"/>
    <cellStyle name="Note 9 2 4 2 2 3" xfId="36541"/>
    <cellStyle name="Note 9 2 4 2 3" xfId="20846"/>
    <cellStyle name="Note 9 2 4 2 3 2" xfId="42033"/>
    <cellStyle name="Note 9 2 4 2 4" xfId="31413"/>
    <cellStyle name="Note 9 2 4 2_Table 2A-1_EFT (Annual)" xfId="15904"/>
    <cellStyle name="Note 9 2 4 3" xfId="11315"/>
    <cellStyle name="Note 9 2 4 3 2" xfId="23413"/>
    <cellStyle name="Note 9 2 4 3 2 2" xfId="44599"/>
    <cellStyle name="Note 9 2 4 3 3" xfId="33995"/>
    <cellStyle name="Note 9 2 4 4" xfId="18300"/>
    <cellStyle name="Note 9 2 4 4 2" xfId="39487"/>
    <cellStyle name="Note 9 2 4 5" xfId="28670"/>
    <cellStyle name="Note 9 2 4_Table 2A-1_EFT (Annual)" xfId="7536"/>
    <cellStyle name="Note 9 2 5" xfId="4049"/>
    <cellStyle name="Note 9 2 5 2" xfId="12373"/>
    <cellStyle name="Note 9 2 5 2 2" xfId="24395"/>
    <cellStyle name="Note 9 2 5 2 2 2" xfId="45581"/>
    <cellStyle name="Note 9 2 5 2 3" xfId="34977"/>
    <cellStyle name="Note 9 2 5 3" xfId="19282"/>
    <cellStyle name="Note 9 2 5 3 2" xfId="40469"/>
    <cellStyle name="Note 9 2 5 4" xfId="29737"/>
    <cellStyle name="Note 9 2 5_Table 2A-1_EFT (Annual)" xfId="15905"/>
    <cellStyle name="Note 9 2 6" xfId="9712"/>
    <cellStyle name="Note 9 2 6 2" xfId="21849"/>
    <cellStyle name="Note 9 2 6 2 2" xfId="43035"/>
    <cellStyle name="Note 9 2 6 3" xfId="32431"/>
    <cellStyle name="Note 9 2 7" xfId="16736"/>
    <cellStyle name="Note 9 2 7 2" xfId="37923"/>
    <cellStyle name="Note 9 2 8" xfId="26994"/>
    <cellStyle name="Note 9 2_Table 2A-1_EFT (Annual)" xfId="3320"/>
    <cellStyle name="Note 9 3" xfId="312"/>
    <cellStyle name="Note 9 3 2" xfId="1300"/>
    <cellStyle name="Note 9 3 2 2" xfId="2570"/>
    <cellStyle name="Note 9 3 2 2 2" xfId="6131"/>
    <cellStyle name="Note 9 3 2 2 2 2" xfId="14325"/>
    <cellStyle name="Note 9 3 2 2 2 2 2" xfId="26297"/>
    <cellStyle name="Note 9 3 2 2 2 2 2 2" xfId="47483"/>
    <cellStyle name="Note 9 3 2 2 2 2 3" xfId="36879"/>
    <cellStyle name="Note 9 3 2 2 2 3" xfId="21184"/>
    <cellStyle name="Note 9 3 2 2 2 3 2" xfId="42371"/>
    <cellStyle name="Note 9 3 2 2 2 4" xfId="31787"/>
    <cellStyle name="Note 9 3 2 2 2_Table 2A-1_EFT (Annual)" xfId="15906"/>
    <cellStyle name="Note 9 3 2 2 3" xfId="11667"/>
    <cellStyle name="Note 9 3 2 2 3 2" xfId="23751"/>
    <cellStyle name="Note 9 3 2 2 3 2 2" xfId="44937"/>
    <cellStyle name="Note 9 3 2 2 3 3" xfId="34333"/>
    <cellStyle name="Note 9 3 2 2 4" xfId="18638"/>
    <cellStyle name="Note 9 3 2 2 4 2" xfId="39825"/>
    <cellStyle name="Note 9 3 2 2 5" xfId="29044"/>
    <cellStyle name="Note 9 3 2 2_Table 2A-1_EFT (Annual)" xfId="7538"/>
    <cellStyle name="Note 9 3 2 3" xfId="4861"/>
    <cellStyle name="Note 9 3 2 3 2" xfId="13121"/>
    <cellStyle name="Note 9 3 2 3 2 2" xfId="25127"/>
    <cellStyle name="Note 9 3 2 3 2 2 2" xfId="46313"/>
    <cellStyle name="Note 9 3 2 3 2 3" xfId="35709"/>
    <cellStyle name="Note 9 3 2 3 3" xfId="20014"/>
    <cellStyle name="Note 9 3 2 3 3 2" xfId="41201"/>
    <cellStyle name="Note 9 3 2 3 4" xfId="30518"/>
    <cellStyle name="Note 9 3 2 3_Table 2A-1_EFT (Annual)" xfId="15907"/>
    <cellStyle name="Note 9 3 2 4" xfId="10465"/>
    <cellStyle name="Note 9 3 2 4 2" xfId="22581"/>
    <cellStyle name="Note 9 3 2 4 2 2" xfId="43767"/>
    <cellStyle name="Note 9 3 2 4 3" xfId="33163"/>
    <cellStyle name="Note 9 3 2 5" xfId="17468"/>
    <cellStyle name="Note 9 3 2 5 2" xfId="38655"/>
    <cellStyle name="Note 9 3 2 6" xfId="27775"/>
    <cellStyle name="Note 9 3 2_Table 2A-1_EFT (Annual)" xfId="7537"/>
    <cellStyle name="Note 9 3 3" xfId="862"/>
    <cellStyle name="Note 9 3 3 2" xfId="4423"/>
    <cellStyle name="Note 9 3 3 2 2" xfId="12688"/>
    <cellStyle name="Note 9 3 3 2 2 2" xfId="24700"/>
    <cellStyle name="Note 9 3 3 2 2 2 2" xfId="45886"/>
    <cellStyle name="Note 9 3 3 2 2 3" xfId="35282"/>
    <cellStyle name="Note 9 3 3 2 3" xfId="19587"/>
    <cellStyle name="Note 9 3 3 2 3 2" xfId="40774"/>
    <cellStyle name="Note 9 3 3 2 4" xfId="30080"/>
    <cellStyle name="Note 9 3 3 2_Table 2A-1_EFT (Annual)" xfId="15908"/>
    <cellStyle name="Note 9 3 3 3" xfId="10035"/>
    <cellStyle name="Note 9 3 3 3 2" xfId="22154"/>
    <cellStyle name="Note 9 3 3 3 2 2" xfId="43340"/>
    <cellStyle name="Note 9 3 3 3 3" xfId="32736"/>
    <cellStyle name="Note 9 3 3 4" xfId="17041"/>
    <cellStyle name="Note 9 3 3 4 2" xfId="38228"/>
    <cellStyle name="Note 9 3 3 5" xfId="27337"/>
    <cellStyle name="Note 9 3 3_Table 2A-1_EFT (Annual)" xfId="7539"/>
    <cellStyle name="Note 9 3 4" xfId="2039"/>
    <cellStyle name="Note 9 3 4 2" xfId="5600"/>
    <cellStyle name="Note 9 3 4 2 2" xfId="13815"/>
    <cellStyle name="Note 9 3 4 2 2 2" xfId="25803"/>
    <cellStyle name="Note 9 3 4 2 2 2 2" xfId="46989"/>
    <cellStyle name="Note 9 3 4 2 2 3" xfId="36385"/>
    <cellStyle name="Note 9 3 4 2 3" xfId="20690"/>
    <cellStyle name="Note 9 3 4 2 3 2" xfId="41877"/>
    <cellStyle name="Note 9 3 4 2 4" xfId="31257"/>
    <cellStyle name="Note 9 3 4 2_Table 2A-1_EFT (Annual)" xfId="15909"/>
    <cellStyle name="Note 9 3 4 3" xfId="11159"/>
    <cellStyle name="Note 9 3 4 3 2" xfId="23257"/>
    <cellStyle name="Note 9 3 4 3 2 2" xfId="44443"/>
    <cellStyle name="Note 9 3 4 3 3" xfId="33839"/>
    <cellStyle name="Note 9 3 4 4" xfId="18144"/>
    <cellStyle name="Note 9 3 4 4 2" xfId="39331"/>
    <cellStyle name="Note 9 3 4 5" xfId="28514"/>
    <cellStyle name="Note 9 3 4_Table 2A-1_EFT (Annual)" xfId="7540"/>
    <cellStyle name="Note 9 3 5" xfId="3882"/>
    <cellStyle name="Note 9 3 5 2" xfId="12214"/>
    <cellStyle name="Note 9 3 5 2 2" xfId="24239"/>
    <cellStyle name="Note 9 3 5 2 2 2" xfId="45425"/>
    <cellStyle name="Note 9 3 5 2 3" xfId="34821"/>
    <cellStyle name="Note 9 3 5 3" xfId="19126"/>
    <cellStyle name="Note 9 3 5 3 2" xfId="40313"/>
    <cellStyle name="Note 9 3 5 4" xfId="29570"/>
    <cellStyle name="Note 9 3 5_Table 2A-1_EFT (Annual)" xfId="15910"/>
    <cellStyle name="Note 9 3 6" xfId="9551"/>
    <cellStyle name="Note 9 3 6 2" xfId="21693"/>
    <cellStyle name="Note 9 3 6 2 2" xfId="42879"/>
    <cellStyle name="Note 9 3 6 3" xfId="32275"/>
    <cellStyle name="Note 9 3 7" xfId="16580"/>
    <cellStyle name="Note 9 3 7 2" xfId="37767"/>
    <cellStyle name="Note 9 3 8" xfId="26827"/>
    <cellStyle name="Note 9 3_Table 2A-1_EFT (Annual)" xfId="3321"/>
    <cellStyle name="Note 9 4" xfId="1134"/>
    <cellStyle name="Note 9 4 2" xfId="2404"/>
    <cellStyle name="Note 9 4 2 2" xfId="5965"/>
    <cellStyle name="Note 9 4 2 2 2" xfId="14159"/>
    <cellStyle name="Note 9 4 2 2 2 2" xfId="26131"/>
    <cellStyle name="Note 9 4 2 2 2 2 2" xfId="47317"/>
    <cellStyle name="Note 9 4 2 2 2 3" xfId="36713"/>
    <cellStyle name="Note 9 4 2 2 3" xfId="21018"/>
    <cellStyle name="Note 9 4 2 2 3 2" xfId="42205"/>
    <cellStyle name="Note 9 4 2 2 4" xfId="31621"/>
    <cellStyle name="Note 9 4 2 2_Table 2A-1_EFT (Annual)" xfId="15911"/>
    <cellStyle name="Note 9 4 2 3" xfId="11501"/>
    <cellStyle name="Note 9 4 2 3 2" xfId="23585"/>
    <cellStyle name="Note 9 4 2 3 2 2" xfId="44771"/>
    <cellStyle name="Note 9 4 2 3 3" xfId="34167"/>
    <cellStyle name="Note 9 4 2 4" xfId="18472"/>
    <cellStyle name="Note 9 4 2 4 2" xfId="39659"/>
    <cellStyle name="Note 9 4 2 5" xfId="28878"/>
    <cellStyle name="Note 9 4 2_Table 2A-1_EFT (Annual)" xfId="7542"/>
    <cellStyle name="Note 9 4 3" xfId="4695"/>
    <cellStyle name="Note 9 4 3 2" xfId="12955"/>
    <cellStyle name="Note 9 4 3 2 2" xfId="24961"/>
    <cellStyle name="Note 9 4 3 2 2 2" xfId="46147"/>
    <cellStyle name="Note 9 4 3 2 3" xfId="35543"/>
    <cellStyle name="Note 9 4 3 3" xfId="19848"/>
    <cellStyle name="Note 9 4 3 3 2" xfId="41035"/>
    <cellStyle name="Note 9 4 3 4" xfId="30352"/>
    <cellStyle name="Note 9 4 3_Table 2A-1_EFT (Annual)" xfId="15912"/>
    <cellStyle name="Note 9 4 4" xfId="10299"/>
    <cellStyle name="Note 9 4 4 2" xfId="22415"/>
    <cellStyle name="Note 9 4 4 2 2" xfId="43601"/>
    <cellStyle name="Note 9 4 4 3" xfId="32997"/>
    <cellStyle name="Note 9 4 5" xfId="17302"/>
    <cellStyle name="Note 9 4 5 2" xfId="38489"/>
    <cellStyle name="Note 9 4 6" xfId="27609"/>
    <cellStyle name="Note 9 4_Table 2A-1_EFT (Annual)" xfId="7541"/>
    <cellStyle name="Note 9 5" xfId="703"/>
    <cellStyle name="Note 9 5 2" xfId="4264"/>
    <cellStyle name="Note 9 5 2 2" xfId="12548"/>
    <cellStyle name="Note 9 5 2 2 2" xfId="24566"/>
    <cellStyle name="Note 9 5 2 2 2 2" xfId="45752"/>
    <cellStyle name="Note 9 5 2 2 3" xfId="35148"/>
    <cellStyle name="Note 9 5 2 3" xfId="19453"/>
    <cellStyle name="Note 9 5 2 3 2" xfId="40640"/>
    <cellStyle name="Note 9 5 2 4" xfId="29921"/>
    <cellStyle name="Note 9 5 2_Table 2A-1_EFT (Annual)" xfId="15913"/>
    <cellStyle name="Note 9 5 3" xfId="9895"/>
    <cellStyle name="Note 9 5 3 2" xfId="22020"/>
    <cellStyle name="Note 9 5 3 2 2" xfId="43206"/>
    <cellStyle name="Note 9 5 3 3" xfId="32602"/>
    <cellStyle name="Note 9 5 4" xfId="16907"/>
    <cellStyle name="Note 9 5 4 2" xfId="38094"/>
    <cellStyle name="Note 9 5 5" xfId="27178"/>
    <cellStyle name="Note 9 5_Table 2A-1_EFT (Annual)" xfId="7543"/>
    <cellStyle name="Note 9 6" xfId="1871"/>
    <cellStyle name="Note 9 6 2" xfId="5432"/>
    <cellStyle name="Note 9 6 2 2" xfId="13647"/>
    <cellStyle name="Note 9 6 2 2 2" xfId="25635"/>
    <cellStyle name="Note 9 6 2 2 2 2" xfId="46821"/>
    <cellStyle name="Note 9 6 2 2 3" xfId="36217"/>
    <cellStyle name="Note 9 6 2 3" xfId="20522"/>
    <cellStyle name="Note 9 6 2 3 2" xfId="41709"/>
    <cellStyle name="Note 9 6 2 4" xfId="31089"/>
    <cellStyle name="Note 9 6 2_Table 2A-1_EFT (Annual)" xfId="15914"/>
    <cellStyle name="Note 9 6 3" xfId="10991"/>
    <cellStyle name="Note 9 6 3 2" xfId="23089"/>
    <cellStyle name="Note 9 6 3 2 2" xfId="44275"/>
    <cellStyle name="Note 9 6 3 3" xfId="33671"/>
    <cellStyle name="Note 9 6 4" xfId="17976"/>
    <cellStyle name="Note 9 6 4 2" xfId="39163"/>
    <cellStyle name="Note 9 6 5" xfId="28346"/>
    <cellStyle name="Note 9 6_Table 2A-1_EFT (Annual)" xfId="7544"/>
    <cellStyle name="Note 9 7" xfId="3669"/>
    <cellStyle name="Note 9 7 2" xfId="12042"/>
    <cellStyle name="Note 9 7 2 2" xfId="24073"/>
    <cellStyle name="Note 9 7 2 2 2" xfId="45259"/>
    <cellStyle name="Note 9 7 2 3" xfId="34655"/>
    <cellStyle name="Note 9 7 3" xfId="18960"/>
    <cellStyle name="Note 9 7 3 2" xfId="40147"/>
    <cellStyle name="Note 9 7 4" xfId="29379"/>
    <cellStyle name="Note 9 7_Table 2A-1_EFT (Annual)" xfId="15915"/>
    <cellStyle name="Note 9 8" xfId="9359"/>
    <cellStyle name="Note 9 8 2" xfId="21527"/>
    <cellStyle name="Note 9 8 2 2" xfId="42713"/>
    <cellStyle name="Note 9 8 3" xfId="32109"/>
    <cellStyle name="Note 9 9" xfId="16414"/>
    <cellStyle name="Note 9 9 2" xfId="37601"/>
    <cellStyle name="Note 9_Table 2A-1_EFT (Annual)" xfId="3319"/>
    <cellStyle name="Output" xfId="47" builtinId="21" customBuiltin="1"/>
    <cellStyle name="Output 10" xfId="137"/>
    <cellStyle name="Output 10 10" xfId="26692"/>
    <cellStyle name="Output 10 2" xfId="530"/>
    <cellStyle name="Output 10 2 2" xfId="1507"/>
    <cellStyle name="Output 10 2 2 2" xfId="2777"/>
    <cellStyle name="Output 10 2 2 2 2" xfId="6338"/>
    <cellStyle name="Output 10 2 2 2 2 2" xfId="14532"/>
    <cellStyle name="Output 10 2 2 2 2 2 2" xfId="26504"/>
    <cellStyle name="Output 10 2 2 2 2 2 2 2" xfId="47690"/>
    <cellStyle name="Output 10 2 2 2 2 2 3" xfId="37086"/>
    <cellStyle name="Output 10 2 2 2 2 3" xfId="21391"/>
    <cellStyle name="Output 10 2 2 2 2 3 2" xfId="42578"/>
    <cellStyle name="Output 10 2 2 2 2 4" xfId="31994"/>
    <cellStyle name="Output 10 2 2 2 2_Table 2A-1_EFT (Annual)" xfId="15916"/>
    <cellStyle name="Output 10 2 2 2 3" xfId="11874"/>
    <cellStyle name="Output 10 2 2 2 3 2" xfId="23958"/>
    <cellStyle name="Output 10 2 2 2 3 2 2" xfId="45144"/>
    <cellStyle name="Output 10 2 2 2 3 3" xfId="34540"/>
    <cellStyle name="Output 10 2 2 2 4" xfId="18845"/>
    <cellStyle name="Output 10 2 2 2 4 2" xfId="40032"/>
    <cellStyle name="Output 10 2 2 2 5" xfId="29251"/>
    <cellStyle name="Output 10 2 2 2_Table 2A-1_EFT (Annual)" xfId="7545"/>
    <cellStyle name="Output 10 2 2 3" xfId="1919"/>
    <cellStyle name="Output 10 2 2 3 2" xfId="5480"/>
    <cellStyle name="Output 10 2 2 3 2 2" xfId="13695"/>
    <cellStyle name="Output 10 2 2 3 2 2 2" xfId="25683"/>
    <cellStyle name="Output 10 2 2 3 2 2 2 2" xfId="46869"/>
    <cellStyle name="Output 10 2 2 3 2 2 3" xfId="36265"/>
    <cellStyle name="Output 10 2 2 3 2 3" xfId="20570"/>
    <cellStyle name="Output 10 2 2 3 2 3 2" xfId="41757"/>
    <cellStyle name="Output 10 2 2 3 2 4" xfId="31137"/>
    <cellStyle name="Output 10 2 2 3 2_Table 2A-1_EFT (Annual)" xfId="15917"/>
    <cellStyle name="Output 10 2 2 3 3" xfId="11039"/>
    <cellStyle name="Output 10 2 2 3 3 2" xfId="23137"/>
    <cellStyle name="Output 10 2 2 3 3 2 2" xfId="44323"/>
    <cellStyle name="Output 10 2 2 3 3 3" xfId="33719"/>
    <cellStyle name="Output 10 2 2 3 4" xfId="18024"/>
    <cellStyle name="Output 10 2 2 3 4 2" xfId="39211"/>
    <cellStyle name="Output 10 2 2 3 5" xfId="28394"/>
    <cellStyle name="Output 10 2 2 3_Table 2A-1_EFT (Annual)" xfId="7546"/>
    <cellStyle name="Output 10 2 2 4" xfId="5068"/>
    <cellStyle name="Output 10 2 2 4 2" xfId="13328"/>
    <cellStyle name="Output 10 2 2 4 2 2" xfId="25334"/>
    <cellStyle name="Output 10 2 2 4 2 2 2" xfId="46520"/>
    <cellStyle name="Output 10 2 2 4 2 3" xfId="35916"/>
    <cellStyle name="Output 10 2 2 4 3" xfId="20221"/>
    <cellStyle name="Output 10 2 2 4 3 2" xfId="41408"/>
    <cellStyle name="Output 10 2 2 4 4" xfId="30725"/>
    <cellStyle name="Output 10 2 2 4_Table 2A-1_EFT (Annual)" xfId="15918"/>
    <cellStyle name="Output 10 2 2 5" xfId="10672"/>
    <cellStyle name="Output 10 2 2 5 2" xfId="22788"/>
    <cellStyle name="Output 10 2 2 5 2 2" xfId="43974"/>
    <cellStyle name="Output 10 2 2 5 3" xfId="33370"/>
    <cellStyle name="Output 10 2 2 6" xfId="17675"/>
    <cellStyle name="Output 10 2 2 6 2" xfId="38862"/>
    <cellStyle name="Output 10 2 2 7" xfId="27982"/>
    <cellStyle name="Output 10 2 2_Table 2A-1_EFT (Annual)" xfId="3324"/>
    <cellStyle name="Output 10 2 3" xfId="2246"/>
    <cellStyle name="Output 10 2 3 2" xfId="5807"/>
    <cellStyle name="Output 10 2 3 2 2" xfId="14022"/>
    <cellStyle name="Output 10 2 3 2 2 2" xfId="26010"/>
    <cellStyle name="Output 10 2 3 2 2 2 2" xfId="47196"/>
    <cellStyle name="Output 10 2 3 2 2 3" xfId="36592"/>
    <cellStyle name="Output 10 2 3 2 3" xfId="20897"/>
    <cellStyle name="Output 10 2 3 2 3 2" xfId="42084"/>
    <cellStyle name="Output 10 2 3 2 4" xfId="31464"/>
    <cellStyle name="Output 10 2 3 2_Table 2A-1_EFT (Annual)" xfId="15919"/>
    <cellStyle name="Output 10 2 3 3" xfId="11366"/>
    <cellStyle name="Output 10 2 3 3 2" xfId="23464"/>
    <cellStyle name="Output 10 2 3 3 2 2" xfId="44650"/>
    <cellStyle name="Output 10 2 3 3 3" xfId="34046"/>
    <cellStyle name="Output 10 2 3 4" xfId="18351"/>
    <cellStyle name="Output 10 2 3 4 2" xfId="39538"/>
    <cellStyle name="Output 10 2 3 5" xfId="28721"/>
    <cellStyle name="Output 10 2 3_Table 2A-1_EFT (Annual)" xfId="7547"/>
    <cellStyle name="Output 10 2 4" xfId="1744"/>
    <cellStyle name="Output 10 2 4 2" xfId="5305"/>
    <cellStyle name="Output 10 2 4 2 2" xfId="13530"/>
    <cellStyle name="Output 10 2 4 2 2 2" xfId="25521"/>
    <cellStyle name="Output 10 2 4 2 2 2 2" xfId="46707"/>
    <cellStyle name="Output 10 2 4 2 2 3" xfId="36103"/>
    <cellStyle name="Output 10 2 4 2 3" xfId="20408"/>
    <cellStyle name="Output 10 2 4 2 3 2" xfId="41595"/>
    <cellStyle name="Output 10 2 4 2 4" xfId="30962"/>
    <cellStyle name="Output 10 2 4 2_Table 2A-1_EFT (Annual)" xfId="15920"/>
    <cellStyle name="Output 10 2 4 3" xfId="10873"/>
    <cellStyle name="Output 10 2 4 3 2" xfId="22975"/>
    <cellStyle name="Output 10 2 4 3 2 2" xfId="44161"/>
    <cellStyle name="Output 10 2 4 3 3" xfId="33557"/>
    <cellStyle name="Output 10 2 4 4" xfId="17862"/>
    <cellStyle name="Output 10 2 4 4 2" xfId="39049"/>
    <cellStyle name="Output 10 2 4 5" xfId="28219"/>
    <cellStyle name="Output 10 2 4_Table 2A-1_EFT (Annual)" xfId="7548"/>
    <cellStyle name="Output 10 2 5" xfId="4100"/>
    <cellStyle name="Output 10 2 5 2" xfId="12424"/>
    <cellStyle name="Output 10 2 5 2 2" xfId="24446"/>
    <cellStyle name="Output 10 2 5 2 2 2" xfId="45632"/>
    <cellStyle name="Output 10 2 5 2 3" xfId="35028"/>
    <cellStyle name="Output 10 2 5 3" xfId="19333"/>
    <cellStyle name="Output 10 2 5 3 2" xfId="40520"/>
    <cellStyle name="Output 10 2 5 4" xfId="29788"/>
    <cellStyle name="Output 10 2 5_Table 2A-1_EFT (Annual)" xfId="15921"/>
    <cellStyle name="Output 10 2 6" xfId="9763"/>
    <cellStyle name="Output 10 2 6 2" xfId="21900"/>
    <cellStyle name="Output 10 2 6 2 2" xfId="43086"/>
    <cellStyle name="Output 10 2 6 3" xfId="32482"/>
    <cellStyle name="Output 10 2 7" xfId="16787"/>
    <cellStyle name="Output 10 2 7 2" xfId="37974"/>
    <cellStyle name="Output 10 2 8" xfId="27045"/>
    <cellStyle name="Output 10 2_Table 2A-1_EFT (Annual)" xfId="3323"/>
    <cellStyle name="Output 10 3" xfId="368"/>
    <cellStyle name="Output 10 3 2" xfId="1351"/>
    <cellStyle name="Output 10 3 2 2" xfId="2621"/>
    <cellStyle name="Output 10 3 2 2 2" xfId="6182"/>
    <cellStyle name="Output 10 3 2 2 2 2" xfId="14376"/>
    <cellStyle name="Output 10 3 2 2 2 2 2" xfId="26348"/>
    <cellStyle name="Output 10 3 2 2 2 2 2 2" xfId="47534"/>
    <cellStyle name="Output 10 3 2 2 2 2 3" xfId="36930"/>
    <cellStyle name="Output 10 3 2 2 2 3" xfId="21235"/>
    <cellStyle name="Output 10 3 2 2 2 3 2" xfId="42422"/>
    <cellStyle name="Output 10 3 2 2 2 4" xfId="31838"/>
    <cellStyle name="Output 10 3 2 2 2_Table 2A-1_EFT (Annual)" xfId="15922"/>
    <cellStyle name="Output 10 3 2 2 3" xfId="11718"/>
    <cellStyle name="Output 10 3 2 2 3 2" xfId="23802"/>
    <cellStyle name="Output 10 3 2 2 3 2 2" xfId="44988"/>
    <cellStyle name="Output 10 3 2 2 3 3" xfId="34384"/>
    <cellStyle name="Output 10 3 2 2 4" xfId="18689"/>
    <cellStyle name="Output 10 3 2 2 4 2" xfId="39876"/>
    <cellStyle name="Output 10 3 2 2 5" xfId="29095"/>
    <cellStyle name="Output 10 3 2 2_Table 2A-1_EFT (Annual)" xfId="7549"/>
    <cellStyle name="Output 10 3 2 3" xfId="1888"/>
    <cellStyle name="Output 10 3 2 3 2" xfId="5449"/>
    <cellStyle name="Output 10 3 2 3 2 2" xfId="13664"/>
    <cellStyle name="Output 10 3 2 3 2 2 2" xfId="25652"/>
    <cellStyle name="Output 10 3 2 3 2 2 2 2" xfId="46838"/>
    <cellStyle name="Output 10 3 2 3 2 2 3" xfId="36234"/>
    <cellStyle name="Output 10 3 2 3 2 3" xfId="20539"/>
    <cellStyle name="Output 10 3 2 3 2 3 2" xfId="41726"/>
    <cellStyle name="Output 10 3 2 3 2 4" xfId="31106"/>
    <cellStyle name="Output 10 3 2 3 2_Table 2A-1_EFT (Annual)" xfId="15923"/>
    <cellStyle name="Output 10 3 2 3 3" xfId="11008"/>
    <cellStyle name="Output 10 3 2 3 3 2" xfId="23106"/>
    <cellStyle name="Output 10 3 2 3 3 2 2" xfId="44292"/>
    <cellStyle name="Output 10 3 2 3 3 3" xfId="33688"/>
    <cellStyle name="Output 10 3 2 3 4" xfId="17993"/>
    <cellStyle name="Output 10 3 2 3 4 2" xfId="39180"/>
    <cellStyle name="Output 10 3 2 3 5" xfId="28363"/>
    <cellStyle name="Output 10 3 2 3_Table 2A-1_EFT (Annual)" xfId="7550"/>
    <cellStyle name="Output 10 3 2 4" xfId="4912"/>
    <cellStyle name="Output 10 3 2 4 2" xfId="13172"/>
    <cellStyle name="Output 10 3 2 4 2 2" xfId="25178"/>
    <cellStyle name="Output 10 3 2 4 2 2 2" xfId="46364"/>
    <cellStyle name="Output 10 3 2 4 2 3" xfId="35760"/>
    <cellStyle name="Output 10 3 2 4 3" xfId="20065"/>
    <cellStyle name="Output 10 3 2 4 3 2" xfId="41252"/>
    <cellStyle name="Output 10 3 2 4 4" xfId="30569"/>
    <cellStyle name="Output 10 3 2 4_Table 2A-1_EFT (Annual)" xfId="15924"/>
    <cellStyle name="Output 10 3 2 5" xfId="10516"/>
    <cellStyle name="Output 10 3 2 5 2" xfId="22632"/>
    <cellStyle name="Output 10 3 2 5 2 2" xfId="43818"/>
    <cellStyle name="Output 10 3 2 5 3" xfId="33214"/>
    <cellStyle name="Output 10 3 2 6" xfId="17519"/>
    <cellStyle name="Output 10 3 2 6 2" xfId="38706"/>
    <cellStyle name="Output 10 3 2 7" xfId="27826"/>
    <cellStyle name="Output 10 3 2_Table 2A-1_EFT (Annual)" xfId="3326"/>
    <cellStyle name="Output 10 3 3" xfId="2090"/>
    <cellStyle name="Output 10 3 3 2" xfId="5651"/>
    <cellStyle name="Output 10 3 3 2 2" xfId="13866"/>
    <cellStyle name="Output 10 3 3 2 2 2" xfId="25854"/>
    <cellStyle name="Output 10 3 3 2 2 2 2" xfId="47040"/>
    <cellStyle name="Output 10 3 3 2 2 3" xfId="36436"/>
    <cellStyle name="Output 10 3 3 2 3" xfId="20741"/>
    <cellStyle name="Output 10 3 3 2 3 2" xfId="41928"/>
    <cellStyle name="Output 10 3 3 2 4" xfId="31308"/>
    <cellStyle name="Output 10 3 3 2_Table 2A-1_EFT (Annual)" xfId="15925"/>
    <cellStyle name="Output 10 3 3 3" xfId="11210"/>
    <cellStyle name="Output 10 3 3 3 2" xfId="23308"/>
    <cellStyle name="Output 10 3 3 3 2 2" xfId="44494"/>
    <cellStyle name="Output 10 3 3 3 3" xfId="33890"/>
    <cellStyle name="Output 10 3 3 4" xfId="18195"/>
    <cellStyle name="Output 10 3 3 4 2" xfId="39382"/>
    <cellStyle name="Output 10 3 3 5" xfId="28565"/>
    <cellStyle name="Output 10 3 3_Table 2A-1_EFT (Annual)" xfId="7551"/>
    <cellStyle name="Output 10 3 4" xfId="1708"/>
    <cellStyle name="Output 10 3 4 2" xfId="5269"/>
    <cellStyle name="Output 10 3 4 2 2" xfId="13498"/>
    <cellStyle name="Output 10 3 4 2 2 2" xfId="25491"/>
    <cellStyle name="Output 10 3 4 2 2 2 2" xfId="46677"/>
    <cellStyle name="Output 10 3 4 2 2 3" xfId="36073"/>
    <cellStyle name="Output 10 3 4 2 3" xfId="20378"/>
    <cellStyle name="Output 10 3 4 2 3 2" xfId="41565"/>
    <cellStyle name="Output 10 3 4 2 4" xfId="30926"/>
    <cellStyle name="Output 10 3 4 2_Table 2A-1_EFT (Annual)" xfId="15926"/>
    <cellStyle name="Output 10 3 4 3" xfId="10842"/>
    <cellStyle name="Output 10 3 4 3 2" xfId="22945"/>
    <cellStyle name="Output 10 3 4 3 2 2" xfId="44131"/>
    <cellStyle name="Output 10 3 4 3 3" xfId="33527"/>
    <cellStyle name="Output 10 3 4 4" xfId="17832"/>
    <cellStyle name="Output 10 3 4 4 2" xfId="39019"/>
    <cellStyle name="Output 10 3 4 5" xfId="28183"/>
    <cellStyle name="Output 10 3 4_Table 2A-1_EFT (Annual)" xfId="7552"/>
    <cellStyle name="Output 10 3 5" xfId="3938"/>
    <cellStyle name="Output 10 3 5 2" xfId="12266"/>
    <cellStyle name="Output 10 3 5 2 2" xfId="24290"/>
    <cellStyle name="Output 10 3 5 2 2 2" xfId="45476"/>
    <cellStyle name="Output 10 3 5 2 3" xfId="34872"/>
    <cellStyle name="Output 10 3 5 3" xfId="19177"/>
    <cellStyle name="Output 10 3 5 3 2" xfId="40364"/>
    <cellStyle name="Output 10 3 5 4" xfId="29626"/>
    <cellStyle name="Output 10 3 5_Table 2A-1_EFT (Annual)" xfId="15927"/>
    <cellStyle name="Output 10 3 6" xfId="9603"/>
    <cellStyle name="Output 10 3 6 2" xfId="21744"/>
    <cellStyle name="Output 10 3 6 2 2" xfId="42930"/>
    <cellStyle name="Output 10 3 6 3" xfId="32326"/>
    <cellStyle name="Output 10 3 7" xfId="16631"/>
    <cellStyle name="Output 10 3 7 2" xfId="37818"/>
    <cellStyle name="Output 10 3 8" xfId="26883"/>
    <cellStyle name="Output 10 3_Table 2A-1_EFT (Annual)" xfId="3325"/>
    <cellStyle name="Output 10 4" xfId="1185"/>
    <cellStyle name="Output 10 4 2" xfId="2455"/>
    <cellStyle name="Output 10 4 2 2" xfId="6016"/>
    <cellStyle name="Output 10 4 2 2 2" xfId="14210"/>
    <cellStyle name="Output 10 4 2 2 2 2" xfId="26182"/>
    <cellStyle name="Output 10 4 2 2 2 2 2" xfId="47368"/>
    <cellStyle name="Output 10 4 2 2 2 3" xfId="36764"/>
    <cellStyle name="Output 10 4 2 2 3" xfId="21069"/>
    <cellStyle name="Output 10 4 2 2 3 2" xfId="42256"/>
    <cellStyle name="Output 10 4 2 2 4" xfId="31672"/>
    <cellStyle name="Output 10 4 2 2_Table 2A-1_EFT (Annual)" xfId="15928"/>
    <cellStyle name="Output 10 4 2 3" xfId="11552"/>
    <cellStyle name="Output 10 4 2 3 2" xfId="23636"/>
    <cellStyle name="Output 10 4 2 3 2 2" xfId="44822"/>
    <cellStyle name="Output 10 4 2 3 3" xfId="34218"/>
    <cellStyle name="Output 10 4 2 4" xfId="18523"/>
    <cellStyle name="Output 10 4 2 4 2" xfId="39710"/>
    <cellStyle name="Output 10 4 2 5" xfId="28929"/>
    <cellStyle name="Output 10 4 2_Table 2A-1_EFT (Annual)" xfId="7553"/>
    <cellStyle name="Output 10 4 3" xfId="1824"/>
    <cellStyle name="Output 10 4 3 2" xfId="5385"/>
    <cellStyle name="Output 10 4 3 2 2" xfId="13600"/>
    <cellStyle name="Output 10 4 3 2 2 2" xfId="25588"/>
    <cellStyle name="Output 10 4 3 2 2 2 2" xfId="46774"/>
    <cellStyle name="Output 10 4 3 2 2 3" xfId="36170"/>
    <cellStyle name="Output 10 4 3 2 3" xfId="20475"/>
    <cellStyle name="Output 10 4 3 2 3 2" xfId="41662"/>
    <cellStyle name="Output 10 4 3 2 4" xfId="31042"/>
    <cellStyle name="Output 10 4 3 2_Table 2A-1_EFT (Annual)" xfId="15929"/>
    <cellStyle name="Output 10 4 3 3" xfId="10944"/>
    <cellStyle name="Output 10 4 3 3 2" xfId="23042"/>
    <cellStyle name="Output 10 4 3 3 2 2" xfId="44228"/>
    <cellStyle name="Output 10 4 3 3 3" xfId="33624"/>
    <cellStyle name="Output 10 4 3 4" xfId="17929"/>
    <cellStyle name="Output 10 4 3 4 2" xfId="39116"/>
    <cellStyle name="Output 10 4 3 5" xfId="28299"/>
    <cellStyle name="Output 10 4 3_Table 2A-1_EFT (Annual)" xfId="7554"/>
    <cellStyle name="Output 10 4 4" xfId="4746"/>
    <cellStyle name="Output 10 4 4 2" xfId="13006"/>
    <cellStyle name="Output 10 4 4 2 2" xfId="25012"/>
    <cellStyle name="Output 10 4 4 2 2 2" xfId="46198"/>
    <cellStyle name="Output 10 4 4 2 3" xfId="35594"/>
    <cellStyle name="Output 10 4 4 3" xfId="19899"/>
    <cellStyle name="Output 10 4 4 3 2" xfId="41086"/>
    <cellStyle name="Output 10 4 4 4" xfId="30403"/>
    <cellStyle name="Output 10 4 4_Table 2A-1_EFT (Annual)" xfId="15930"/>
    <cellStyle name="Output 10 4 5" xfId="10350"/>
    <cellStyle name="Output 10 4 5 2" xfId="22466"/>
    <cellStyle name="Output 10 4 5 2 2" xfId="43652"/>
    <cellStyle name="Output 10 4 5 3" xfId="33048"/>
    <cellStyle name="Output 10 4 6" xfId="17353"/>
    <cellStyle name="Output 10 4 6 2" xfId="38540"/>
    <cellStyle name="Output 10 4 7" xfId="27660"/>
    <cellStyle name="Output 10 4_Table 2A-1_EFT (Annual)" xfId="3327"/>
    <cellStyle name="Output 10 5" xfId="1788"/>
    <cellStyle name="Output 10 5 2" xfId="5349"/>
    <cellStyle name="Output 10 5 2 2" xfId="13564"/>
    <cellStyle name="Output 10 5 2 2 2" xfId="25552"/>
    <cellStyle name="Output 10 5 2 2 2 2" xfId="46738"/>
    <cellStyle name="Output 10 5 2 2 3" xfId="36134"/>
    <cellStyle name="Output 10 5 2 3" xfId="20439"/>
    <cellStyle name="Output 10 5 2 3 2" xfId="41626"/>
    <cellStyle name="Output 10 5 2 4" xfId="31006"/>
    <cellStyle name="Output 10 5 2_Table 2A-1_EFT (Annual)" xfId="15931"/>
    <cellStyle name="Output 10 5 3" xfId="10908"/>
    <cellStyle name="Output 10 5 3 2" xfId="23006"/>
    <cellStyle name="Output 10 5 3 2 2" xfId="44192"/>
    <cellStyle name="Output 10 5 3 3" xfId="33588"/>
    <cellStyle name="Output 10 5 4" xfId="17893"/>
    <cellStyle name="Output 10 5 4 2" xfId="39080"/>
    <cellStyle name="Output 10 5 5" xfId="28263"/>
    <cellStyle name="Output 10 5_Table 2A-1_EFT (Annual)" xfId="7555"/>
    <cellStyle name="Output 10 6" xfId="1651"/>
    <cellStyle name="Output 10 6 2" xfId="5212"/>
    <cellStyle name="Output 10 6 2 2" xfId="13459"/>
    <cellStyle name="Output 10 6 2 2 2" xfId="25459"/>
    <cellStyle name="Output 10 6 2 2 2 2" xfId="46645"/>
    <cellStyle name="Output 10 6 2 2 3" xfId="36041"/>
    <cellStyle name="Output 10 6 2 3" xfId="20346"/>
    <cellStyle name="Output 10 6 2 3 2" xfId="41533"/>
    <cellStyle name="Output 10 6 2 4" xfId="30869"/>
    <cellStyle name="Output 10 6 2_Table 2A-1_EFT (Annual)" xfId="15932"/>
    <cellStyle name="Output 10 6 3" xfId="10804"/>
    <cellStyle name="Output 10 6 3 2" xfId="22913"/>
    <cellStyle name="Output 10 6 3 2 2" xfId="44099"/>
    <cellStyle name="Output 10 6 3 3" xfId="33495"/>
    <cellStyle name="Output 10 6 4" xfId="17800"/>
    <cellStyle name="Output 10 6 4 2" xfId="38987"/>
    <cellStyle name="Output 10 6 5" xfId="28126"/>
    <cellStyle name="Output 10 6_Table 2A-1_EFT (Annual)" xfId="7556"/>
    <cellStyle name="Output 10 7" xfId="3726"/>
    <cellStyle name="Output 10 7 2" xfId="12094"/>
    <cellStyle name="Output 10 7 2 2" xfId="24124"/>
    <cellStyle name="Output 10 7 2 2 2" xfId="45310"/>
    <cellStyle name="Output 10 7 2 3" xfId="34706"/>
    <cellStyle name="Output 10 7 3" xfId="19011"/>
    <cellStyle name="Output 10 7 3 2" xfId="40198"/>
    <cellStyle name="Output 10 7 4" xfId="29435"/>
    <cellStyle name="Output 10 7_Table 2A-1_EFT (Annual)" xfId="15933"/>
    <cellStyle name="Output 10 8" xfId="9413"/>
    <cellStyle name="Output 10 8 2" xfId="21578"/>
    <cellStyle name="Output 10 8 2 2" xfId="42764"/>
    <cellStyle name="Output 10 8 3" xfId="32160"/>
    <cellStyle name="Output 10 9" xfId="16465"/>
    <cellStyle name="Output 10 9 2" xfId="37652"/>
    <cellStyle name="Output 10_Table 2A-1_EFT (Annual)" xfId="3322"/>
    <cellStyle name="Output 11" xfId="86"/>
    <cellStyle name="Output 11 10" xfId="26642"/>
    <cellStyle name="Output 11 2" xfId="485"/>
    <cellStyle name="Output 11 2 2" xfId="1462"/>
    <cellStyle name="Output 11 2 2 2" xfId="2732"/>
    <cellStyle name="Output 11 2 2 2 2" xfId="6293"/>
    <cellStyle name="Output 11 2 2 2 2 2" xfId="14487"/>
    <cellStyle name="Output 11 2 2 2 2 2 2" xfId="26459"/>
    <cellStyle name="Output 11 2 2 2 2 2 2 2" xfId="47645"/>
    <cellStyle name="Output 11 2 2 2 2 2 3" xfId="37041"/>
    <cellStyle name="Output 11 2 2 2 2 3" xfId="21346"/>
    <cellStyle name="Output 11 2 2 2 2 3 2" xfId="42533"/>
    <cellStyle name="Output 11 2 2 2 2 4" xfId="31949"/>
    <cellStyle name="Output 11 2 2 2 2_Table 2A-1_EFT (Annual)" xfId="15934"/>
    <cellStyle name="Output 11 2 2 2 3" xfId="11829"/>
    <cellStyle name="Output 11 2 2 2 3 2" xfId="23913"/>
    <cellStyle name="Output 11 2 2 2 3 2 2" xfId="45099"/>
    <cellStyle name="Output 11 2 2 2 3 3" xfId="34495"/>
    <cellStyle name="Output 11 2 2 2 4" xfId="18800"/>
    <cellStyle name="Output 11 2 2 2 4 2" xfId="39987"/>
    <cellStyle name="Output 11 2 2 2 5" xfId="29206"/>
    <cellStyle name="Output 11 2 2 2_Table 2A-1_EFT (Annual)" xfId="7557"/>
    <cellStyle name="Output 11 2 2 3" xfId="1910"/>
    <cellStyle name="Output 11 2 2 3 2" xfId="5471"/>
    <cellStyle name="Output 11 2 2 3 2 2" xfId="13686"/>
    <cellStyle name="Output 11 2 2 3 2 2 2" xfId="25674"/>
    <cellStyle name="Output 11 2 2 3 2 2 2 2" xfId="46860"/>
    <cellStyle name="Output 11 2 2 3 2 2 3" xfId="36256"/>
    <cellStyle name="Output 11 2 2 3 2 3" xfId="20561"/>
    <cellStyle name="Output 11 2 2 3 2 3 2" xfId="41748"/>
    <cellStyle name="Output 11 2 2 3 2 4" xfId="31128"/>
    <cellStyle name="Output 11 2 2 3 2_Table 2A-1_EFT (Annual)" xfId="15935"/>
    <cellStyle name="Output 11 2 2 3 3" xfId="11030"/>
    <cellStyle name="Output 11 2 2 3 3 2" xfId="23128"/>
    <cellStyle name="Output 11 2 2 3 3 2 2" xfId="44314"/>
    <cellStyle name="Output 11 2 2 3 3 3" xfId="33710"/>
    <cellStyle name="Output 11 2 2 3 4" xfId="18015"/>
    <cellStyle name="Output 11 2 2 3 4 2" xfId="39202"/>
    <cellStyle name="Output 11 2 2 3 5" xfId="28385"/>
    <cellStyle name="Output 11 2 2 3_Table 2A-1_EFT (Annual)" xfId="7558"/>
    <cellStyle name="Output 11 2 2 4" xfId="5023"/>
    <cellStyle name="Output 11 2 2 4 2" xfId="13283"/>
    <cellStyle name="Output 11 2 2 4 2 2" xfId="25289"/>
    <cellStyle name="Output 11 2 2 4 2 2 2" xfId="46475"/>
    <cellStyle name="Output 11 2 2 4 2 3" xfId="35871"/>
    <cellStyle name="Output 11 2 2 4 3" xfId="20176"/>
    <cellStyle name="Output 11 2 2 4 3 2" xfId="41363"/>
    <cellStyle name="Output 11 2 2 4 4" xfId="30680"/>
    <cellStyle name="Output 11 2 2 4_Table 2A-1_EFT (Annual)" xfId="15936"/>
    <cellStyle name="Output 11 2 2 5" xfId="10627"/>
    <cellStyle name="Output 11 2 2 5 2" xfId="22743"/>
    <cellStyle name="Output 11 2 2 5 2 2" xfId="43929"/>
    <cellStyle name="Output 11 2 2 5 3" xfId="33325"/>
    <cellStyle name="Output 11 2 2 6" xfId="17630"/>
    <cellStyle name="Output 11 2 2 6 2" xfId="38817"/>
    <cellStyle name="Output 11 2 2 7" xfId="27937"/>
    <cellStyle name="Output 11 2 2_Table 2A-1_EFT (Annual)" xfId="3330"/>
    <cellStyle name="Output 11 2 3" xfId="2201"/>
    <cellStyle name="Output 11 2 3 2" xfId="5762"/>
    <cellStyle name="Output 11 2 3 2 2" xfId="13977"/>
    <cellStyle name="Output 11 2 3 2 2 2" xfId="25965"/>
    <cellStyle name="Output 11 2 3 2 2 2 2" xfId="47151"/>
    <cellStyle name="Output 11 2 3 2 2 3" xfId="36547"/>
    <cellStyle name="Output 11 2 3 2 3" xfId="20852"/>
    <cellStyle name="Output 11 2 3 2 3 2" xfId="42039"/>
    <cellStyle name="Output 11 2 3 2 4" xfId="31419"/>
    <cellStyle name="Output 11 2 3 2_Table 2A-1_EFT (Annual)" xfId="15937"/>
    <cellStyle name="Output 11 2 3 3" xfId="11321"/>
    <cellStyle name="Output 11 2 3 3 2" xfId="23419"/>
    <cellStyle name="Output 11 2 3 3 2 2" xfId="44605"/>
    <cellStyle name="Output 11 2 3 3 3" xfId="34001"/>
    <cellStyle name="Output 11 2 3 4" xfId="18306"/>
    <cellStyle name="Output 11 2 3 4 2" xfId="39493"/>
    <cellStyle name="Output 11 2 3 5" xfId="28676"/>
    <cellStyle name="Output 11 2 3_Table 2A-1_EFT (Annual)" xfId="7559"/>
    <cellStyle name="Output 11 2 4" xfId="1735"/>
    <cellStyle name="Output 11 2 4 2" xfId="5296"/>
    <cellStyle name="Output 11 2 4 2 2" xfId="13521"/>
    <cellStyle name="Output 11 2 4 2 2 2" xfId="25512"/>
    <cellStyle name="Output 11 2 4 2 2 2 2" xfId="46698"/>
    <cellStyle name="Output 11 2 4 2 2 3" xfId="36094"/>
    <cellStyle name="Output 11 2 4 2 3" xfId="20399"/>
    <cellStyle name="Output 11 2 4 2 3 2" xfId="41586"/>
    <cellStyle name="Output 11 2 4 2 4" xfId="30953"/>
    <cellStyle name="Output 11 2 4 2_Table 2A-1_EFT (Annual)" xfId="15938"/>
    <cellStyle name="Output 11 2 4 3" xfId="10864"/>
    <cellStyle name="Output 11 2 4 3 2" xfId="22966"/>
    <cellStyle name="Output 11 2 4 3 2 2" xfId="44152"/>
    <cellStyle name="Output 11 2 4 3 3" xfId="33548"/>
    <cellStyle name="Output 11 2 4 4" xfId="17853"/>
    <cellStyle name="Output 11 2 4 4 2" xfId="39040"/>
    <cellStyle name="Output 11 2 4 5" xfId="28210"/>
    <cellStyle name="Output 11 2 4_Table 2A-1_EFT (Annual)" xfId="7560"/>
    <cellStyle name="Output 11 2 5" xfId="4055"/>
    <cellStyle name="Output 11 2 5 2" xfId="12379"/>
    <cellStyle name="Output 11 2 5 2 2" xfId="24401"/>
    <cellStyle name="Output 11 2 5 2 2 2" xfId="45587"/>
    <cellStyle name="Output 11 2 5 2 3" xfId="34983"/>
    <cellStyle name="Output 11 2 5 3" xfId="19288"/>
    <cellStyle name="Output 11 2 5 3 2" xfId="40475"/>
    <cellStyle name="Output 11 2 5 4" xfId="29743"/>
    <cellStyle name="Output 11 2 5_Table 2A-1_EFT (Annual)" xfId="15939"/>
    <cellStyle name="Output 11 2 6" xfId="9718"/>
    <cellStyle name="Output 11 2 6 2" xfId="21855"/>
    <cellStyle name="Output 11 2 6 2 2" xfId="43041"/>
    <cellStyle name="Output 11 2 6 3" xfId="32437"/>
    <cellStyle name="Output 11 2 7" xfId="16742"/>
    <cellStyle name="Output 11 2 7 2" xfId="37929"/>
    <cellStyle name="Output 11 2 8" xfId="27000"/>
    <cellStyle name="Output 11 2_Table 2A-1_EFT (Annual)" xfId="3329"/>
    <cellStyle name="Output 11 3" xfId="318"/>
    <cellStyle name="Output 11 3 2" xfId="1306"/>
    <cellStyle name="Output 11 3 2 2" xfId="2576"/>
    <cellStyle name="Output 11 3 2 2 2" xfId="6137"/>
    <cellStyle name="Output 11 3 2 2 2 2" xfId="14331"/>
    <cellStyle name="Output 11 3 2 2 2 2 2" xfId="26303"/>
    <cellStyle name="Output 11 3 2 2 2 2 2 2" xfId="47489"/>
    <cellStyle name="Output 11 3 2 2 2 2 3" xfId="36885"/>
    <cellStyle name="Output 11 3 2 2 2 3" xfId="21190"/>
    <cellStyle name="Output 11 3 2 2 2 3 2" xfId="42377"/>
    <cellStyle name="Output 11 3 2 2 2 4" xfId="31793"/>
    <cellStyle name="Output 11 3 2 2 2_Table 2A-1_EFT (Annual)" xfId="15940"/>
    <cellStyle name="Output 11 3 2 2 3" xfId="11673"/>
    <cellStyle name="Output 11 3 2 2 3 2" xfId="23757"/>
    <cellStyle name="Output 11 3 2 2 3 2 2" xfId="44943"/>
    <cellStyle name="Output 11 3 2 2 3 3" xfId="34339"/>
    <cellStyle name="Output 11 3 2 2 4" xfId="18644"/>
    <cellStyle name="Output 11 3 2 2 4 2" xfId="39831"/>
    <cellStyle name="Output 11 3 2 2 5" xfId="29050"/>
    <cellStyle name="Output 11 3 2 2_Table 2A-1_EFT (Annual)" xfId="7561"/>
    <cellStyle name="Output 11 3 2 3" xfId="1878"/>
    <cellStyle name="Output 11 3 2 3 2" xfId="5439"/>
    <cellStyle name="Output 11 3 2 3 2 2" xfId="13654"/>
    <cellStyle name="Output 11 3 2 3 2 2 2" xfId="25642"/>
    <cellStyle name="Output 11 3 2 3 2 2 2 2" xfId="46828"/>
    <cellStyle name="Output 11 3 2 3 2 2 3" xfId="36224"/>
    <cellStyle name="Output 11 3 2 3 2 3" xfId="20529"/>
    <cellStyle name="Output 11 3 2 3 2 3 2" xfId="41716"/>
    <cellStyle name="Output 11 3 2 3 2 4" xfId="31096"/>
    <cellStyle name="Output 11 3 2 3 2_Table 2A-1_EFT (Annual)" xfId="15941"/>
    <cellStyle name="Output 11 3 2 3 3" xfId="10998"/>
    <cellStyle name="Output 11 3 2 3 3 2" xfId="23096"/>
    <cellStyle name="Output 11 3 2 3 3 2 2" xfId="44282"/>
    <cellStyle name="Output 11 3 2 3 3 3" xfId="33678"/>
    <cellStyle name="Output 11 3 2 3 4" xfId="17983"/>
    <cellStyle name="Output 11 3 2 3 4 2" xfId="39170"/>
    <cellStyle name="Output 11 3 2 3 5" xfId="28353"/>
    <cellStyle name="Output 11 3 2 3_Table 2A-1_EFT (Annual)" xfId="7562"/>
    <cellStyle name="Output 11 3 2 4" xfId="4867"/>
    <cellStyle name="Output 11 3 2 4 2" xfId="13127"/>
    <cellStyle name="Output 11 3 2 4 2 2" xfId="25133"/>
    <cellStyle name="Output 11 3 2 4 2 2 2" xfId="46319"/>
    <cellStyle name="Output 11 3 2 4 2 3" xfId="35715"/>
    <cellStyle name="Output 11 3 2 4 3" xfId="20020"/>
    <cellStyle name="Output 11 3 2 4 3 2" xfId="41207"/>
    <cellStyle name="Output 11 3 2 4 4" xfId="30524"/>
    <cellStyle name="Output 11 3 2 4_Table 2A-1_EFT (Annual)" xfId="15942"/>
    <cellStyle name="Output 11 3 2 5" xfId="10471"/>
    <cellStyle name="Output 11 3 2 5 2" xfId="22587"/>
    <cellStyle name="Output 11 3 2 5 2 2" xfId="43773"/>
    <cellStyle name="Output 11 3 2 5 3" xfId="33169"/>
    <cellStyle name="Output 11 3 2 6" xfId="17474"/>
    <cellStyle name="Output 11 3 2 6 2" xfId="38661"/>
    <cellStyle name="Output 11 3 2 7" xfId="27781"/>
    <cellStyle name="Output 11 3 2_Table 2A-1_EFT (Annual)" xfId="3332"/>
    <cellStyle name="Output 11 3 3" xfId="2045"/>
    <cellStyle name="Output 11 3 3 2" xfId="5606"/>
    <cellStyle name="Output 11 3 3 2 2" xfId="13821"/>
    <cellStyle name="Output 11 3 3 2 2 2" xfId="25809"/>
    <cellStyle name="Output 11 3 3 2 2 2 2" xfId="46995"/>
    <cellStyle name="Output 11 3 3 2 2 3" xfId="36391"/>
    <cellStyle name="Output 11 3 3 2 3" xfId="20696"/>
    <cellStyle name="Output 11 3 3 2 3 2" xfId="41883"/>
    <cellStyle name="Output 11 3 3 2 4" xfId="31263"/>
    <cellStyle name="Output 11 3 3 2_Table 2A-1_EFT (Annual)" xfId="15943"/>
    <cellStyle name="Output 11 3 3 3" xfId="11165"/>
    <cellStyle name="Output 11 3 3 3 2" xfId="23263"/>
    <cellStyle name="Output 11 3 3 3 2 2" xfId="44449"/>
    <cellStyle name="Output 11 3 3 3 3" xfId="33845"/>
    <cellStyle name="Output 11 3 3 4" xfId="18150"/>
    <cellStyle name="Output 11 3 3 4 2" xfId="39337"/>
    <cellStyle name="Output 11 3 3 5" xfId="28520"/>
    <cellStyle name="Output 11 3 3_Table 2A-1_EFT (Annual)" xfId="7563"/>
    <cellStyle name="Output 11 3 4" xfId="1694"/>
    <cellStyle name="Output 11 3 4 2" xfId="5255"/>
    <cellStyle name="Output 11 3 4 2 2" xfId="13488"/>
    <cellStyle name="Output 11 3 4 2 2 2" xfId="25482"/>
    <cellStyle name="Output 11 3 4 2 2 2 2" xfId="46668"/>
    <cellStyle name="Output 11 3 4 2 2 3" xfId="36064"/>
    <cellStyle name="Output 11 3 4 2 3" xfId="20369"/>
    <cellStyle name="Output 11 3 4 2 3 2" xfId="41556"/>
    <cellStyle name="Output 11 3 4 2 4" xfId="30912"/>
    <cellStyle name="Output 11 3 4 2_Table 2A-1_EFT (Annual)" xfId="15944"/>
    <cellStyle name="Output 11 3 4 3" xfId="10832"/>
    <cellStyle name="Output 11 3 4 3 2" xfId="22936"/>
    <cellStyle name="Output 11 3 4 3 2 2" xfId="44122"/>
    <cellStyle name="Output 11 3 4 3 3" xfId="33518"/>
    <cellStyle name="Output 11 3 4 4" xfId="17823"/>
    <cellStyle name="Output 11 3 4 4 2" xfId="39010"/>
    <cellStyle name="Output 11 3 4 5" xfId="28169"/>
    <cellStyle name="Output 11 3 4_Table 2A-1_EFT (Annual)" xfId="7564"/>
    <cellStyle name="Output 11 3 5" xfId="3888"/>
    <cellStyle name="Output 11 3 5 2" xfId="12220"/>
    <cellStyle name="Output 11 3 5 2 2" xfId="24245"/>
    <cellStyle name="Output 11 3 5 2 2 2" xfId="45431"/>
    <cellStyle name="Output 11 3 5 2 3" xfId="34827"/>
    <cellStyle name="Output 11 3 5 3" xfId="19132"/>
    <cellStyle name="Output 11 3 5 3 2" xfId="40319"/>
    <cellStyle name="Output 11 3 5 4" xfId="29576"/>
    <cellStyle name="Output 11 3 5_Table 2A-1_EFT (Annual)" xfId="15945"/>
    <cellStyle name="Output 11 3 6" xfId="9557"/>
    <cellStyle name="Output 11 3 6 2" xfId="21699"/>
    <cellStyle name="Output 11 3 6 2 2" xfId="42885"/>
    <cellStyle name="Output 11 3 6 3" xfId="32281"/>
    <cellStyle name="Output 11 3 7" xfId="16586"/>
    <cellStyle name="Output 11 3 7 2" xfId="37773"/>
    <cellStyle name="Output 11 3 8" xfId="26833"/>
    <cellStyle name="Output 11 3_Table 2A-1_EFT (Annual)" xfId="3331"/>
    <cellStyle name="Output 11 4" xfId="1140"/>
    <cellStyle name="Output 11 4 2" xfId="2410"/>
    <cellStyle name="Output 11 4 2 2" xfId="5971"/>
    <cellStyle name="Output 11 4 2 2 2" xfId="14165"/>
    <cellStyle name="Output 11 4 2 2 2 2" xfId="26137"/>
    <cellStyle name="Output 11 4 2 2 2 2 2" xfId="47323"/>
    <cellStyle name="Output 11 4 2 2 2 3" xfId="36719"/>
    <cellStyle name="Output 11 4 2 2 3" xfId="21024"/>
    <cellStyle name="Output 11 4 2 2 3 2" xfId="42211"/>
    <cellStyle name="Output 11 4 2 2 4" xfId="31627"/>
    <cellStyle name="Output 11 4 2 2_Table 2A-1_EFT (Annual)" xfId="15946"/>
    <cellStyle name="Output 11 4 2 3" xfId="11507"/>
    <cellStyle name="Output 11 4 2 3 2" xfId="23591"/>
    <cellStyle name="Output 11 4 2 3 2 2" xfId="44777"/>
    <cellStyle name="Output 11 4 2 3 3" xfId="34173"/>
    <cellStyle name="Output 11 4 2 4" xfId="18478"/>
    <cellStyle name="Output 11 4 2 4 2" xfId="39665"/>
    <cellStyle name="Output 11 4 2 5" xfId="28884"/>
    <cellStyle name="Output 11 4 2_Table 2A-1_EFT (Annual)" xfId="7565"/>
    <cellStyle name="Output 11 4 3" xfId="1813"/>
    <cellStyle name="Output 11 4 3 2" xfId="5374"/>
    <cellStyle name="Output 11 4 3 2 2" xfId="13589"/>
    <cellStyle name="Output 11 4 3 2 2 2" xfId="25577"/>
    <cellStyle name="Output 11 4 3 2 2 2 2" xfId="46763"/>
    <cellStyle name="Output 11 4 3 2 2 3" xfId="36159"/>
    <cellStyle name="Output 11 4 3 2 3" xfId="20464"/>
    <cellStyle name="Output 11 4 3 2 3 2" xfId="41651"/>
    <cellStyle name="Output 11 4 3 2 4" xfId="31031"/>
    <cellStyle name="Output 11 4 3 2_Table 2A-1_EFT (Annual)" xfId="15947"/>
    <cellStyle name="Output 11 4 3 3" xfId="10933"/>
    <cellStyle name="Output 11 4 3 3 2" xfId="23031"/>
    <cellStyle name="Output 11 4 3 3 2 2" xfId="44217"/>
    <cellStyle name="Output 11 4 3 3 3" xfId="33613"/>
    <cellStyle name="Output 11 4 3 4" xfId="17918"/>
    <cellStyle name="Output 11 4 3 4 2" xfId="39105"/>
    <cellStyle name="Output 11 4 3 5" xfId="28288"/>
    <cellStyle name="Output 11 4 3_Table 2A-1_EFT (Annual)" xfId="7566"/>
    <cellStyle name="Output 11 4 4" xfId="4701"/>
    <cellStyle name="Output 11 4 4 2" xfId="12961"/>
    <cellStyle name="Output 11 4 4 2 2" xfId="24967"/>
    <cellStyle name="Output 11 4 4 2 2 2" xfId="46153"/>
    <cellStyle name="Output 11 4 4 2 3" xfId="35549"/>
    <cellStyle name="Output 11 4 4 3" xfId="19854"/>
    <cellStyle name="Output 11 4 4 3 2" xfId="41041"/>
    <cellStyle name="Output 11 4 4 4" xfId="30358"/>
    <cellStyle name="Output 11 4 4_Table 2A-1_EFT (Annual)" xfId="15948"/>
    <cellStyle name="Output 11 4 5" xfId="10305"/>
    <cellStyle name="Output 11 4 5 2" xfId="22421"/>
    <cellStyle name="Output 11 4 5 2 2" xfId="43607"/>
    <cellStyle name="Output 11 4 5 3" xfId="33003"/>
    <cellStyle name="Output 11 4 6" xfId="17308"/>
    <cellStyle name="Output 11 4 6 2" xfId="38495"/>
    <cellStyle name="Output 11 4 7" xfId="27615"/>
    <cellStyle name="Output 11 4_Table 2A-1_EFT (Annual)" xfId="3333"/>
    <cellStyle name="Output 11 5" xfId="1942"/>
    <cellStyle name="Output 11 5 2" xfId="5503"/>
    <cellStyle name="Output 11 5 2 2" xfId="13718"/>
    <cellStyle name="Output 11 5 2 2 2" xfId="25706"/>
    <cellStyle name="Output 11 5 2 2 2 2" xfId="46892"/>
    <cellStyle name="Output 11 5 2 2 3" xfId="36288"/>
    <cellStyle name="Output 11 5 2 3" xfId="20593"/>
    <cellStyle name="Output 11 5 2 3 2" xfId="41780"/>
    <cellStyle name="Output 11 5 2 4" xfId="31160"/>
    <cellStyle name="Output 11 5 2_Table 2A-1_EFT (Annual)" xfId="15949"/>
    <cellStyle name="Output 11 5 3" xfId="11062"/>
    <cellStyle name="Output 11 5 3 2" xfId="23160"/>
    <cellStyle name="Output 11 5 3 2 2" xfId="44346"/>
    <cellStyle name="Output 11 5 3 3" xfId="33742"/>
    <cellStyle name="Output 11 5 4" xfId="18047"/>
    <cellStyle name="Output 11 5 4 2" xfId="39234"/>
    <cellStyle name="Output 11 5 5" xfId="28417"/>
    <cellStyle name="Output 11 5_Table 2A-1_EFT (Annual)" xfId="7567"/>
    <cellStyle name="Output 11 6" xfId="1637"/>
    <cellStyle name="Output 11 6 2" xfId="5198"/>
    <cellStyle name="Output 11 6 2 2" xfId="13450"/>
    <cellStyle name="Output 11 6 2 2 2" xfId="25450"/>
    <cellStyle name="Output 11 6 2 2 2 2" xfId="46636"/>
    <cellStyle name="Output 11 6 2 2 3" xfId="36032"/>
    <cellStyle name="Output 11 6 2 3" xfId="20337"/>
    <cellStyle name="Output 11 6 2 3 2" xfId="41524"/>
    <cellStyle name="Output 11 6 2 4" xfId="30855"/>
    <cellStyle name="Output 11 6 2_Table 2A-1_EFT (Annual)" xfId="15950"/>
    <cellStyle name="Output 11 6 3" xfId="10794"/>
    <cellStyle name="Output 11 6 3 2" xfId="22904"/>
    <cellStyle name="Output 11 6 3 2 2" xfId="44090"/>
    <cellStyle name="Output 11 6 3 3" xfId="33486"/>
    <cellStyle name="Output 11 6 4" xfId="17791"/>
    <cellStyle name="Output 11 6 4 2" xfId="38978"/>
    <cellStyle name="Output 11 6 5" xfId="28112"/>
    <cellStyle name="Output 11 6_Table 2A-1_EFT (Annual)" xfId="7568"/>
    <cellStyle name="Output 11 7" xfId="3675"/>
    <cellStyle name="Output 11 7 2" xfId="12048"/>
    <cellStyle name="Output 11 7 2 2" xfId="24079"/>
    <cellStyle name="Output 11 7 2 2 2" xfId="45265"/>
    <cellStyle name="Output 11 7 2 3" xfId="34661"/>
    <cellStyle name="Output 11 7 3" xfId="18966"/>
    <cellStyle name="Output 11 7 3 2" xfId="40153"/>
    <cellStyle name="Output 11 7 4" xfId="29385"/>
    <cellStyle name="Output 11 7_Table 2A-1_EFT (Annual)" xfId="15951"/>
    <cellStyle name="Output 11 8" xfId="9365"/>
    <cellStyle name="Output 11 8 2" xfId="21533"/>
    <cellStyle name="Output 11 8 2 2" xfId="42719"/>
    <cellStyle name="Output 11 8 3" xfId="32115"/>
    <cellStyle name="Output 11 9" xfId="16420"/>
    <cellStyle name="Output 11 9 2" xfId="37607"/>
    <cellStyle name="Output 11_Table 2A-1_EFT (Annual)" xfId="3328"/>
    <cellStyle name="Output 12" xfId="85"/>
    <cellStyle name="Output 12 10" xfId="26641"/>
    <cellStyle name="Output 12 2" xfId="484"/>
    <cellStyle name="Output 12 2 2" xfId="1461"/>
    <cellStyle name="Output 12 2 2 2" xfId="2731"/>
    <cellStyle name="Output 12 2 2 2 2" xfId="6292"/>
    <cellStyle name="Output 12 2 2 2 2 2" xfId="14486"/>
    <cellStyle name="Output 12 2 2 2 2 2 2" xfId="26458"/>
    <cellStyle name="Output 12 2 2 2 2 2 2 2" xfId="47644"/>
    <cellStyle name="Output 12 2 2 2 2 2 3" xfId="37040"/>
    <cellStyle name="Output 12 2 2 2 2 3" xfId="21345"/>
    <cellStyle name="Output 12 2 2 2 2 3 2" xfId="42532"/>
    <cellStyle name="Output 12 2 2 2 2 4" xfId="31948"/>
    <cellStyle name="Output 12 2 2 2 2_Table 2A-1_EFT (Annual)" xfId="15952"/>
    <cellStyle name="Output 12 2 2 2 3" xfId="11828"/>
    <cellStyle name="Output 12 2 2 2 3 2" xfId="23912"/>
    <cellStyle name="Output 12 2 2 2 3 2 2" xfId="45098"/>
    <cellStyle name="Output 12 2 2 2 3 3" xfId="34494"/>
    <cellStyle name="Output 12 2 2 2 4" xfId="18799"/>
    <cellStyle name="Output 12 2 2 2 4 2" xfId="39986"/>
    <cellStyle name="Output 12 2 2 2 5" xfId="29205"/>
    <cellStyle name="Output 12 2 2 2_Table 2A-1_EFT (Annual)" xfId="7569"/>
    <cellStyle name="Output 12 2 2 3" xfId="1909"/>
    <cellStyle name="Output 12 2 2 3 2" xfId="5470"/>
    <cellStyle name="Output 12 2 2 3 2 2" xfId="13685"/>
    <cellStyle name="Output 12 2 2 3 2 2 2" xfId="25673"/>
    <cellStyle name="Output 12 2 2 3 2 2 2 2" xfId="46859"/>
    <cellStyle name="Output 12 2 2 3 2 2 3" xfId="36255"/>
    <cellStyle name="Output 12 2 2 3 2 3" xfId="20560"/>
    <cellStyle name="Output 12 2 2 3 2 3 2" xfId="41747"/>
    <cellStyle name="Output 12 2 2 3 2 4" xfId="31127"/>
    <cellStyle name="Output 12 2 2 3 2_Table 2A-1_EFT (Annual)" xfId="15953"/>
    <cellStyle name="Output 12 2 2 3 3" xfId="11029"/>
    <cellStyle name="Output 12 2 2 3 3 2" xfId="23127"/>
    <cellStyle name="Output 12 2 2 3 3 2 2" xfId="44313"/>
    <cellStyle name="Output 12 2 2 3 3 3" xfId="33709"/>
    <cellStyle name="Output 12 2 2 3 4" xfId="18014"/>
    <cellStyle name="Output 12 2 2 3 4 2" xfId="39201"/>
    <cellStyle name="Output 12 2 2 3 5" xfId="28384"/>
    <cellStyle name="Output 12 2 2 3_Table 2A-1_EFT (Annual)" xfId="7570"/>
    <cellStyle name="Output 12 2 2 4" xfId="5022"/>
    <cellStyle name="Output 12 2 2 4 2" xfId="13282"/>
    <cellStyle name="Output 12 2 2 4 2 2" xfId="25288"/>
    <cellStyle name="Output 12 2 2 4 2 2 2" xfId="46474"/>
    <cellStyle name="Output 12 2 2 4 2 3" xfId="35870"/>
    <cellStyle name="Output 12 2 2 4 3" xfId="20175"/>
    <cellStyle name="Output 12 2 2 4 3 2" xfId="41362"/>
    <cellStyle name="Output 12 2 2 4 4" xfId="30679"/>
    <cellStyle name="Output 12 2 2 4_Table 2A-1_EFT (Annual)" xfId="15954"/>
    <cellStyle name="Output 12 2 2 5" xfId="10626"/>
    <cellStyle name="Output 12 2 2 5 2" xfId="22742"/>
    <cellStyle name="Output 12 2 2 5 2 2" xfId="43928"/>
    <cellStyle name="Output 12 2 2 5 3" xfId="33324"/>
    <cellStyle name="Output 12 2 2 6" xfId="17629"/>
    <cellStyle name="Output 12 2 2 6 2" xfId="38816"/>
    <cellStyle name="Output 12 2 2 7" xfId="27936"/>
    <cellStyle name="Output 12 2 2_Table 2A-1_EFT (Annual)" xfId="3336"/>
    <cellStyle name="Output 12 2 3" xfId="2200"/>
    <cellStyle name="Output 12 2 3 2" xfId="5761"/>
    <cellStyle name="Output 12 2 3 2 2" xfId="13976"/>
    <cellStyle name="Output 12 2 3 2 2 2" xfId="25964"/>
    <cellStyle name="Output 12 2 3 2 2 2 2" xfId="47150"/>
    <cellStyle name="Output 12 2 3 2 2 3" xfId="36546"/>
    <cellStyle name="Output 12 2 3 2 3" xfId="20851"/>
    <cellStyle name="Output 12 2 3 2 3 2" xfId="42038"/>
    <cellStyle name="Output 12 2 3 2 4" xfId="31418"/>
    <cellStyle name="Output 12 2 3 2_Table 2A-1_EFT (Annual)" xfId="15955"/>
    <cellStyle name="Output 12 2 3 3" xfId="11320"/>
    <cellStyle name="Output 12 2 3 3 2" xfId="23418"/>
    <cellStyle name="Output 12 2 3 3 2 2" xfId="44604"/>
    <cellStyle name="Output 12 2 3 3 3" xfId="34000"/>
    <cellStyle name="Output 12 2 3 4" xfId="18305"/>
    <cellStyle name="Output 12 2 3 4 2" xfId="39492"/>
    <cellStyle name="Output 12 2 3 5" xfId="28675"/>
    <cellStyle name="Output 12 2 3_Table 2A-1_EFT (Annual)" xfId="7571"/>
    <cellStyle name="Output 12 2 4" xfId="1734"/>
    <cellStyle name="Output 12 2 4 2" xfId="5295"/>
    <cellStyle name="Output 12 2 4 2 2" xfId="13520"/>
    <cellStyle name="Output 12 2 4 2 2 2" xfId="25511"/>
    <cellStyle name="Output 12 2 4 2 2 2 2" xfId="46697"/>
    <cellStyle name="Output 12 2 4 2 2 3" xfId="36093"/>
    <cellStyle name="Output 12 2 4 2 3" xfId="20398"/>
    <cellStyle name="Output 12 2 4 2 3 2" xfId="41585"/>
    <cellStyle name="Output 12 2 4 2 4" xfId="30952"/>
    <cellStyle name="Output 12 2 4 2_Table 2A-1_EFT (Annual)" xfId="15956"/>
    <cellStyle name="Output 12 2 4 3" xfId="10863"/>
    <cellStyle name="Output 12 2 4 3 2" xfId="22965"/>
    <cellStyle name="Output 12 2 4 3 2 2" xfId="44151"/>
    <cellStyle name="Output 12 2 4 3 3" xfId="33547"/>
    <cellStyle name="Output 12 2 4 4" xfId="17852"/>
    <cellStyle name="Output 12 2 4 4 2" xfId="39039"/>
    <cellStyle name="Output 12 2 4 5" xfId="28209"/>
    <cellStyle name="Output 12 2 4_Table 2A-1_EFT (Annual)" xfId="7572"/>
    <cellStyle name="Output 12 2 5" xfId="4054"/>
    <cellStyle name="Output 12 2 5 2" xfId="12378"/>
    <cellStyle name="Output 12 2 5 2 2" xfId="24400"/>
    <cellStyle name="Output 12 2 5 2 2 2" xfId="45586"/>
    <cellStyle name="Output 12 2 5 2 3" xfId="34982"/>
    <cellStyle name="Output 12 2 5 3" xfId="19287"/>
    <cellStyle name="Output 12 2 5 3 2" xfId="40474"/>
    <cellStyle name="Output 12 2 5 4" xfId="29742"/>
    <cellStyle name="Output 12 2 5_Table 2A-1_EFT (Annual)" xfId="15957"/>
    <cellStyle name="Output 12 2 6" xfId="9717"/>
    <cellStyle name="Output 12 2 6 2" xfId="21854"/>
    <cellStyle name="Output 12 2 6 2 2" xfId="43040"/>
    <cellStyle name="Output 12 2 6 3" xfId="32436"/>
    <cellStyle name="Output 12 2 7" xfId="16741"/>
    <cellStyle name="Output 12 2 7 2" xfId="37928"/>
    <cellStyle name="Output 12 2 8" xfId="26999"/>
    <cellStyle name="Output 12 2_Table 2A-1_EFT (Annual)" xfId="3335"/>
    <cellStyle name="Output 12 3" xfId="317"/>
    <cellStyle name="Output 12 3 2" xfId="1305"/>
    <cellStyle name="Output 12 3 2 2" xfId="2575"/>
    <cellStyle name="Output 12 3 2 2 2" xfId="6136"/>
    <cellStyle name="Output 12 3 2 2 2 2" xfId="14330"/>
    <cellStyle name="Output 12 3 2 2 2 2 2" xfId="26302"/>
    <cellStyle name="Output 12 3 2 2 2 2 2 2" xfId="47488"/>
    <cellStyle name="Output 12 3 2 2 2 2 3" xfId="36884"/>
    <cellStyle name="Output 12 3 2 2 2 3" xfId="21189"/>
    <cellStyle name="Output 12 3 2 2 2 3 2" xfId="42376"/>
    <cellStyle name="Output 12 3 2 2 2 4" xfId="31792"/>
    <cellStyle name="Output 12 3 2 2 2_Table 2A-1_EFT (Annual)" xfId="15958"/>
    <cellStyle name="Output 12 3 2 2 3" xfId="11672"/>
    <cellStyle name="Output 12 3 2 2 3 2" xfId="23756"/>
    <cellStyle name="Output 12 3 2 2 3 2 2" xfId="44942"/>
    <cellStyle name="Output 12 3 2 2 3 3" xfId="34338"/>
    <cellStyle name="Output 12 3 2 2 4" xfId="18643"/>
    <cellStyle name="Output 12 3 2 2 4 2" xfId="39830"/>
    <cellStyle name="Output 12 3 2 2 5" xfId="29049"/>
    <cellStyle name="Output 12 3 2 2_Table 2A-1_EFT (Annual)" xfId="7573"/>
    <cellStyle name="Output 12 3 2 3" xfId="1877"/>
    <cellStyle name="Output 12 3 2 3 2" xfId="5438"/>
    <cellStyle name="Output 12 3 2 3 2 2" xfId="13653"/>
    <cellStyle name="Output 12 3 2 3 2 2 2" xfId="25641"/>
    <cellStyle name="Output 12 3 2 3 2 2 2 2" xfId="46827"/>
    <cellStyle name="Output 12 3 2 3 2 2 3" xfId="36223"/>
    <cellStyle name="Output 12 3 2 3 2 3" xfId="20528"/>
    <cellStyle name="Output 12 3 2 3 2 3 2" xfId="41715"/>
    <cellStyle name="Output 12 3 2 3 2 4" xfId="31095"/>
    <cellStyle name="Output 12 3 2 3 2_Table 2A-1_EFT (Annual)" xfId="15959"/>
    <cellStyle name="Output 12 3 2 3 3" xfId="10997"/>
    <cellStyle name="Output 12 3 2 3 3 2" xfId="23095"/>
    <cellStyle name="Output 12 3 2 3 3 2 2" xfId="44281"/>
    <cellStyle name="Output 12 3 2 3 3 3" xfId="33677"/>
    <cellStyle name="Output 12 3 2 3 4" xfId="17982"/>
    <cellStyle name="Output 12 3 2 3 4 2" xfId="39169"/>
    <cellStyle name="Output 12 3 2 3 5" xfId="28352"/>
    <cellStyle name="Output 12 3 2 3_Table 2A-1_EFT (Annual)" xfId="7574"/>
    <cellStyle name="Output 12 3 2 4" xfId="4866"/>
    <cellStyle name="Output 12 3 2 4 2" xfId="13126"/>
    <cellStyle name="Output 12 3 2 4 2 2" xfId="25132"/>
    <cellStyle name="Output 12 3 2 4 2 2 2" xfId="46318"/>
    <cellStyle name="Output 12 3 2 4 2 3" xfId="35714"/>
    <cellStyle name="Output 12 3 2 4 3" xfId="20019"/>
    <cellStyle name="Output 12 3 2 4 3 2" xfId="41206"/>
    <cellStyle name="Output 12 3 2 4 4" xfId="30523"/>
    <cellStyle name="Output 12 3 2 4_Table 2A-1_EFT (Annual)" xfId="15960"/>
    <cellStyle name="Output 12 3 2 5" xfId="10470"/>
    <cellStyle name="Output 12 3 2 5 2" xfId="22586"/>
    <cellStyle name="Output 12 3 2 5 2 2" xfId="43772"/>
    <cellStyle name="Output 12 3 2 5 3" xfId="33168"/>
    <cellStyle name="Output 12 3 2 6" xfId="17473"/>
    <cellStyle name="Output 12 3 2 6 2" xfId="38660"/>
    <cellStyle name="Output 12 3 2 7" xfId="27780"/>
    <cellStyle name="Output 12 3 2_Table 2A-1_EFT (Annual)" xfId="3338"/>
    <cellStyle name="Output 12 3 3" xfId="2044"/>
    <cellStyle name="Output 12 3 3 2" xfId="5605"/>
    <cellStyle name="Output 12 3 3 2 2" xfId="13820"/>
    <cellStyle name="Output 12 3 3 2 2 2" xfId="25808"/>
    <cellStyle name="Output 12 3 3 2 2 2 2" xfId="46994"/>
    <cellStyle name="Output 12 3 3 2 2 3" xfId="36390"/>
    <cellStyle name="Output 12 3 3 2 3" xfId="20695"/>
    <cellStyle name="Output 12 3 3 2 3 2" xfId="41882"/>
    <cellStyle name="Output 12 3 3 2 4" xfId="31262"/>
    <cellStyle name="Output 12 3 3 2_Table 2A-1_EFT (Annual)" xfId="15961"/>
    <cellStyle name="Output 12 3 3 3" xfId="11164"/>
    <cellStyle name="Output 12 3 3 3 2" xfId="23262"/>
    <cellStyle name="Output 12 3 3 3 2 2" xfId="44448"/>
    <cellStyle name="Output 12 3 3 3 3" xfId="33844"/>
    <cellStyle name="Output 12 3 3 4" xfId="18149"/>
    <cellStyle name="Output 12 3 3 4 2" xfId="39336"/>
    <cellStyle name="Output 12 3 3 5" xfId="28519"/>
    <cellStyle name="Output 12 3 3_Table 2A-1_EFT (Annual)" xfId="7575"/>
    <cellStyle name="Output 12 3 4" xfId="1693"/>
    <cellStyle name="Output 12 3 4 2" xfId="5254"/>
    <cellStyle name="Output 12 3 4 2 2" xfId="13487"/>
    <cellStyle name="Output 12 3 4 2 2 2" xfId="25481"/>
    <cellStyle name="Output 12 3 4 2 2 2 2" xfId="46667"/>
    <cellStyle name="Output 12 3 4 2 2 3" xfId="36063"/>
    <cellStyle name="Output 12 3 4 2 3" xfId="20368"/>
    <cellStyle name="Output 12 3 4 2 3 2" xfId="41555"/>
    <cellStyle name="Output 12 3 4 2 4" xfId="30911"/>
    <cellStyle name="Output 12 3 4 2_Table 2A-1_EFT (Annual)" xfId="15962"/>
    <cellStyle name="Output 12 3 4 3" xfId="10831"/>
    <cellStyle name="Output 12 3 4 3 2" xfId="22935"/>
    <cellStyle name="Output 12 3 4 3 2 2" xfId="44121"/>
    <cellStyle name="Output 12 3 4 3 3" xfId="33517"/>
    <cellStyle name="Output 12 3 4 4" xfId="17822"/>
    <cellStyle name="Output 12 3 4 4 2" xfId="39009"/>
    <cellStyle name="Output 12 3 4 5" xfId="28168"/>
    <cellStyle name="Output 12 3 4_Table 2A-1_EFT (Annual)" xfId="7576"/>
    <cellStyle name="Output 12 3 5" xfId="3887"/>
    <cellStyle name="Output 12 3 5 2" xfId="12219"/>
    <cellStyle name="Output 12 3 5 2 2" xfId="24244"/>
    <cellStyle name="Output 12 3 5 2 2 2" xfId="45430"/>
    <cellStyle name="Output 12 3 5 2 3" xfId="34826"/>
    <cellStyle name="Output 12 3 5 3" xfId="19131"/>
    <cellStyle name="Output 12 3 5 3 2" xfId="40318"/>
    <cellStyle name="Output 12 3 5 4" xfId="29575"/>
    <cellStyle name="Output 12 3 5_Table 2A-1_EFT (Annual)" xfId="15963"/>
    <cellStyle name="Output 12 3 6" xfId="9556"/>
    <cellStyle name="Output 12 3 6 2" xfId="21698"/>
    <cellStyle name="Output 12 3 6 2 2" xfId="42884"/>
    <cellStyle name="Output 12 3 6 3" xfId="32280"/>
    <cellStyle name="Output 12 3 7" xfId="16585"/>
    <cellStyle name="Output 12 3 7 2" xfId="37772"/>
    <cellStyle name="Output 12 3 8" xfId="26832"/>
    <cellStyle name="Output 12 3_Table 2A-1_EFT (Annual)" xfId="3337"/>
    <cellStyle name="Output 12 4" xfId="1139"/>
    <cellStyle name="Output 12 4 2" xfId="2409"/>
    <cellStyle name="Output 12 4 2 2" xfId="5970"/>
    <cellStyle name="Output 12 4 2 2 2" xfId="14164"/>
    <cellStyle name="Output 12 4 2 2 2 2" xfId="26136"/>
    <cellStyle name="Output 12 4 2 2 2 2 2" xfId="47322"/>
    <cellStyle name="Output 12 4 2 2 2 3" xfId="36718"/>
    <cellStyle name="Output 12 4 2 2 3" xfId="21023"/>
    <cellStyle name="Output 12 4 2 2 3 2" xfId="42210"/>
    <cellStyle name="Output 12 4 2 2 4" xfId="31626"/>
    <cellStyle name="Output 12 4 2 2_Table 2A-1_EFT (Annual)" xfId="15964"/>
    <cellStyle name="Output 12 4 2 3" xfId="11506"/>
    <cellStyle name="Output 12 4 2 3 2" xfId="23590"/>
    <cellStyle name="Output 12 4 2 3 2 2" xfId="44776"/>
    <cellStyle name="Output 12 4 2 3 3" xfId="34172"/>
    <cellStyle name="Output 12 4 2 4" xfId="18477"/>
    <cellStyle name="Output 12 4 2 4 2" xfId="39664"/>
    <cellStyle name="Output 12 4 2 5" xfId="28883"/>
    <cellStyle name="Output 12 4 2_Table 2A-1_EFT (Annual)" xfId="7577"/>
    <cellStyle name="Output 12 4 3" xfId="1812"/>
    <cellStyle name="Output 12 4 3 2" xfId="5373"/>
    <cellStyle name="Output 12 4 3 2 2" xfId="13588"/>
    <cellStyle name="Output 12 4 3 2 2 2" xfId="25576"/>
    <cellStyle name="Output 12 4 3 2 2 2 2" xfId="46762"/>
    <cellStyle name="Output 12 4 3 2 2 3" xfId="36158"/>
    <cellStyle name="Output 12 4 3 2 3" xfId="20463"/>
    <cellStyle name="Output 12 4 3 2 3 2" xfId="41650"/>
    <cellStyle name="Output 12 4 3 2 4" xfId="31030"/>
    <cellStyle name="Output 12 4 3 2_Table 2A-1_EFT (Annual)" xfId="15965"/>
    <cellStyle name="Output 12 4 3 3" xfId="10932"/>
    <cellStyle name="Output 12 4 3 3 2" xfId="23030"/>
    <cellStyle name="Output 12 4 3 3 2 2" xfId="44216"/>
    <cellStyle name="Output 12 4 3 3 3" xfId="33612"/>
    <cellStyle name="Output 12 4 3 4" xfId="17917"/>
    <cellStyle name="Output 12 4 3 4 2" xfId="39104"/>
    <cellStyle name="Output 12 4 3 5" xfId="28287"/>
    <cellStyle name="Output 12 4 3_Table 2A-1_EFT (Annual)" xfId="7578"/>
    <cellStyle name="Output 12 4 4" xfId="4700"/>
    <cellStyle name="Output 12 4 4 2" xfId="12960"/>
    <cellStyle name="Output 12 4 4 2 2" xfId="24966"/>
    <cellStyle name="Output 12 4 4 2 2 2" xfId="46152"/>
    <cellStyle name="Output 12 4 4 2 3" xfId="35548"/>
    <cellStyle name="Output 12 4 4 3" xfId="19853"/>
    <cellStyle name="Output 12 4 4 3 2" xfId="41040"/>
    <cellStyle name="Output 12 4 4 4" xfId="30357"/>
    <cellStyle name="Output 12 4 4_Table 2A-1_EFT (Annual)" xfId="15966"/>
    <cellStyle name="Output 12 4 5" xfId="10304"/>
    <cellStyle name="Output 12 4 5 2" xfId="22420"/>
    <cellStyle name="Output 12 4 5 2 2" xfId="43606"/>
    <cellStyle name="Output 12 4 5 3" xfId="33002"/>
    <cellStyle name="Output 12 4 6" xfId="17307"/>
    <cellStyle name="Output 12 4 6 2" xfId="38494"/>
    <cellStyle name="Output 12 4 7" xfId="27614"/>
    <cellStyle name="Output 12 4_Table 2A-1_EFT (Annual)" xfId="3339"/>
    <cellStyle name="Output 12 5" xfId="1810"/>
    <cellStyle name="Output 12 5 2" xfId="5371"/>
    <cellStyle name="Output 12 5 2 2" xfId="13586"/>
    <cellStyle name="Output 12 5 2 2 2" xfId="25574"/>
    <cellStyle name="Output 12 5 2 2 2 2" xfId="46760"/>
    <cellStyle name="Output 12 5 2 2 3" xfId="36156"/>
    <cellStyle name="Output 12 5 2 3" xfId="20461"/>
    <cellStyle name="Output 12 5 2 3 2" xfId="41648"/>
    <cellStyle name="Output 12 5 2 4" xfId="31028"/>
    <cellStyle name="Output 12 5 2_Table 2A-1_EFT (Annual)" xfId="15967"/>
    <cellStyle name="Output 12 5 3" xfId="10930"/>
    <cellStyle name="Output 12 5 3 2" xfId="23028"/>
    <cellStyle name="Output 12 5 3 2 2" xfId="44214"/>
    <cellStyle name="Output 12 5 3 3" xfId="33610"/>
    <cellStyle name="Output 12 5 4" xfId="17915"/>
    <cellStyle name="Output 12 5 4 2" xfId="39102"/>
    <cellStyle name="Output 12 5 5" xfId="28285"/>
    <cellStyle name="Output 12 5_Table 2A-1_EFT (Annual)" xfId="7579"/>
    <cellStyle name="Output 12 6" xfId="1636"/>
    <cellStyle name="Output 12 6 2" xfId="5197"/>
    <cellStyle name="Output 12 6 2 2" xfId="13449"/>
    <cellStyle name="Output 12 6 2 2 2" xfId="25449"/>
    <cellStyle name="Output 12 6 2 2 2 2" xfId="46635"/>
    <cellStyle name="Output 12 6 2 2 3" xfId="36031"/>
    <cellStyle name="Output 12 6 2 3" xfId="20336"/>
    <cellStyle name="Output 12 6 2 3 2" xfId="41523"/>
    <cellStyle name="Output 12 6 2 4" xfId="30854"/>
    <cellStyle name="Output 12 6 2_Table 2A-1_EFT (Annual)" xfId="15968"/>
    <cellStyle name="Output 12 6 3" xfId="10793"/>
    <cellStyle name="Output 12 6 3 2" xfId="22903"/>
    <cellStyle name="Output 12 6 3 2 2" xfId="44089"/>
    <cellStyle name="Output 12 6 3 3" xfId="33485"/>
    <cellStyle name="Output 12 6 4" xfId="17790"/>
    <cellStyle name="Output 12 6 4 2" xfId="38977"/>
    <cellStyle name="Output 12 6 5" xfId="28111"/>
    <cellStyle name="Output 12 6_Table 2A-1_EFT (Annual)" xfId="7580"/>
    <cellStyle name="Output 12 7" xfId="3674"/>
    <cellStyle name="Output 12 7 2" xfId="12047"/>
    <cellStyle name="Output 12 7 2 2" xfId="24078"/>
    <cellStyle name="Output 12 7 2 2 2" xfId="45264"/>
    <cellStyle name="Output 12 7 2 3" xfId="34660"/>
    <cellStyle name="Output 12 7 3" xfId="18965"/>
    <cellStyle name="Output 12 7 3 2" xfId="40152"/>
    <cellStyle name="Output 12 7 4" xfId="29384"/>
    <cellStyle name="Output 12 7_Table 2A-1_EFT (Annual)" xfId="15969"/>
    <cellStyle name="Output 12 8" xfId="9364"/>
    <cellStyle name="Output 12 8 2" xfId="21532"/>
    <cellStyle name="Output 12 8 2 2" xfId="42718"/>
    <cellStyle name="Output 12 8 3" xfId="32114"/>
    <cellStyle name="Output 12 9" xfId="16419"/>
    <cellStyle name="Output 12 9 2" xfId="37606"/>
    <cellStyle name="Output 12_Table 2A-1_EFT (Annual)" xfId="3334"/>
    <cellStyle name="Output 13" xfId="151"/>
    <cellStyle name="Output 13 10" xfId="26706"/>
    <cellStyle name="Output 13 2" xfId="544"/>
    <cellStyle name="Output 13 2 2" xfId="1521"/>
    <cellStyle name="Output 13 2 2 2" xfId="2791"/>
    <cellStyle name="Output 13 2 2 2 2" xfId="6352"/>
    <cellStyle name="Output 13 2 2 2 2 2" xfId="14546"/>
    <cellStyle name="Output 13 2 2 2 2 2 2" xfId="26518"/>
    <cellStyle name="Output 13 2 2 2 2 2 2 2" xfId="47704"/>
    <cellStyle name="Output 13 2 2 2 2 2 3" xfId="37100"/>
    <cellStyle name="Output 13 2 2 2 2 3" xfId="21405"/>
    <cellStyle name="Output 13 2 2 2 2 3 2" xfId="42592"/>
    <cellStyle name="Output 13 2 2 2 2 4" xfId="32008"/>
    <cellStyle name="Output 13 2 2 2 2_Table 2A-1_EFT (Annual)" xfId="7582"/>
    <cellStyle name="Output 13 2 2 2 3" xfId="11888"/>
    <cellStyle name="Output 13 2 2 2 3 2" xfId="23972"/>
    <cellStyle name="Output 13 2 2 2 3 2 2" xfId="45158"/>
    <cellStyle name="Output 13 2 2 2 3 3" xfId="34554"/>
    <cellStyle name="Output 13 2 2 2 4" xfId="18859"/>
    <cellStyle name="Output 13 2 2 2 4 2" xfId="40046"/>
    <cellStyle name="Output 13 2 2 2 5" xfId="29265"/>
    <cellStyle name="Output 13 2 2 2_Table 2A-1_EFT (Annual)" xfId="7581"/>
    <cellStyle name="Output 13 2 2 3" xfId="1921"/>
    <cellStyle name="Output 13 2 2 3 2" xfId="5482"/>
    <cellStyle name="Output 13 2 2 3 2 2" xfId="13697"/>
    <cellStyle name="Output 13 2 2 3 2 2 2" xfId="25685"/>
    <cellStyle name="Output 13 2 2 3 2 2 2 2" xfId="46871"/>
    <cellStyle name="Output 13 2 2 3 2 2 3" xfId="36267"/>
    <cellStyle name="Output 13 2 2 3 2 3" xfId="20572"/>
    <cellStyle name="Output 13 2 2 3 2 3 2" xfId="41759"/>
    <cellStyle name="Output 13 2 2 3 2 4" xfId="31139"/>
    <cellStyle name="Output 13 2 2 3 2_Table 2A-1_EFT (Annual)" xfId="7584"/>
    <cellStyle name="Output 13 2 2 3 3" xfId="11041"/>
    <cellStyle name="Output 13 2 2 3 3 2" xfId="23139"/>
    <cellStyle name="Output 13 2 2 3 3 2 2" xfId="44325"/>
    <cellStyle name="Output 13 2 2 3 3 3" xfId="33721"/>
    <cellStyle name="Output 13 2 2 3 4" xfId="18026"/>
    <cellStyle name="Output 13 2 2 3 4 2" xfId="39213"/>
    <cellStyle name="Output 13 2 2 3 5" xfId="28396"/>
    <cellStyle name="Output 13 2 2 3_Table 2A-1_EFT (Annual)" xfId="7583"/>
    <cellStyle name="Output 13 2 2 4" xfId="5082"/>
    <cellStyle name="Output 13 2 2 4 2" xfId="13342"/>
    <cellStyle name="Output 13 2 2 4 2 2" xfId="25348"/>
    <cellStyle name="Output 13 2 2 4 2 2 2" xfId="46534"/>
    <cellStyle name="Output 13 2 2 4 2 3" xfId="35930"/>
    <cellStyle name="Output 13 2 2 4 3" xfId="20235"/>
    <cellStyle name="Output 13 2 2 4 3 2" xfId="41422"/>
    <cellStyle name="Output 13 2 2 4 4" xfId="30739"/>
    <cellStyle name="Output 13 2 2 4_Table 2A-1_EFT (Annual)" xfId="7585"/>
    <cellStyle name="Output 13 2 2 5" xfId="10686"/>
    <cellStyle name="Output 13 2 2 5 2" xfId="22802"/>
    <cellStyle name="Output 13 2 2 5 2 2" xfId="43988"/>
    <cellStyle name="Output 13 2 2 5 3" xfId="33384"/>
    <cellStyle name="Output 13 2 2 6" xfId="17689"/>
    <cellStyle name="Output 13 2 2 6 2" xfId="38876"/>
    <cellStyle name="Output 13 2 2 7" xfId="27996"/>
    <cellStyle name="Output 13 2 2_Table 2A-1_EFT (Annual)" xfId="3342"/>
    <cellStyle name="Output 13 2 3" xfId="2260"/>
    <cellStyle name="Output 13 2 3 2" xfId="5821"/>
    <cellStyle name="Output 13 2 3 2 2" xfId="14036"/>
    <cellStyle name="Output 13 2 3 2 2 2" xfId="26024"/>
    <cellStyle name="Output 13 2 3 2 2 2 2" xfId="47210"/>
    <cellStyle name="Output 13 2 3 2 2 3" xfId="36606"/>
    <cellStyle name="Output 13 2 3 2 3" xfId="20911"/>
    <cellStyle name="Output 13 2 3 2 3 2" xfId="42098"/>
    <cellStyle name="Output 13 2 3 2 4" xfId="31478"/>
    <cellStyle name="Output 13 2 3 2_Table 2A-1_EFT (Annual)" xfId="7587"/>
    <cellStyle name="Output 13 2 3 3" xfId="11380"/>
    <cellStyle name="Output 13 2 3 3 2" xfId="23478"/>
    <cellStyle name="Output 13 2 3 3 2 2" xfId="44664"/>
    <cellStyle name="Output 13 2 3 3 3" xfId="34060"/>
    <cellStyle name="Output 13 2 3 4" xfId="18365"/>
    <cellStyle name="Output 13 2 3 4 2" xfId="39552"/>
    <cellStyle name="Output 13 2 3 5" xfId="28735"/>
    <cellStyle name="Output 13 2 3_Table 2A-1_EFT (Annual)" xfId="7586"/>
    <cellStyle name="Output 13 2 4" xfId="1746"/>
    <cellStyle name="Output 13 2 4 2" xfId="5307"/>
    <cellStyle name="Output 13 2 4 2 2" xfId="13532"/>
    <cellStyle name="Output 13 2 4 2 2 2" xfId="25523"/>
    <cellStyle name="Output 13 2 4 2 2 2 2" xfId="46709"/>
    <cellStyle name="Output 13 2 4 2 2 3" xfId="36105"/>
    <cellStyle name="Output 13 2 4 2 3" xfId="20410"/>
    <cellStyle name="Output 13 2 4 2 3 2" xfId="41597"/>
    <cellStyle name="Output 13 2 4 2 4" xfId="30964"/>
    <cellStyle name="Output 13 2 4 2_Table 2A-1_EFT (Annual)" xfId="7589"/>
    <cellStyle name="Output 13 2 4 3" xfId="10875"/>
    <cellStyle name="Output 13 2 4 3 2" xfId="22977"/>
    <cellStyle name="Output 13 2 4 3 2 2" xfId="44163"/>
    <cellStyle name="Output 13 2 4 3 3" xfId="33559"/>
    <cellStyle name="Output 13 2 4 4" xfId="17864"/>
    <cellStyle name="Output 13 2 4 4 2" xfId="39051"/>
    <cellStyle name="Output 13 2 4 5" xfId="28221"/>
    <cellStyle name="Output 13 2 4_Table 2A-1_EFT (Annual)" xfId="7588"/>
    <cellStyle name="Output 13 2 5" xfId="4114"/>
    <cellStyle name="Output 13 2 5 2" xfId="12438"/>
    <cellStyle name="Output 13 2 5 2 2" xfId="24460"/>
    <cellStyle name="Output 13 2 5 2 2 2" xfId="45646"/>
    <cellStyle name="Output 13 2 5 2 3" xfId="35042"/>
    <cellStyle name="Output 13 2 5 3" xfId="19347"/>
    <cellStyle name="Output 13 2 5 3 2" xfId="40534"/>
    <cellStyle name="Output 13 2 5 4" xfId="29802"/>
    <cellStyle name="Output 13 2 5_Table 2A-1_EFT (Annual)" xfId="7590"/>
    <cellStyle name="Output 13 2 6" xfId="9777"/>
    <cellStyle name="Output 13 2 6 2" xfId="21914"/>
    <cellStyle name="Output 13 2 6 2 2" xfId="43100"/>
    <cellStyle name="Output 13 2 6 3" xfId="32496"/>
    <cellStyle name="Output 13 2 7" xfId="16801"/>
    <cellStyle name="Output 13 2 7 2" xfId="37988"/>
    <cellStyle name="Output 13 2 8" xfId="27059"/>
    <cellStyle name="Output 13 2_Table 2A-1_EFT (Annual)" xfId="3341"/>
    <cellStyle name="Output 13 3" xfId="382"/>
    <cellStyle name="Output 13 3 2" xfId="1365"/>
    <cellStyle name="Output 13 3 2 2" xfId="2635"/>
    <cellStyle name="Output 13 3 2 2 2" xfId="6196"/>
    <cellStyle name="Output 13 3 2 2 2 2" xfId="14390"/>
    <cellStyle name="Output 13 3 2 2 2 2 2" xfId="26362"/>
    <cellStyle name="Output 13 3 2 2 2 2 2 2" xfId="47548"/>
    <cellStyle name="Output 13 3 2 2 2 2 3" xfId="36944"/>
    <cellStyle name="Output 13 3 2 2 2 3" xfId="21249"/>
    <cellStyle name="Output 13 3 2 2 2 3 2" xfId="42436"/>
    <cellStyle name="Output 13 3 2 2 2 4" xfId="31852"/>
    <cellStyle name="Output 13 3 2 2 2_Table 2A-1_EFT (Annual)" xfId="7592"/>
    <cellStyle name="Output 13 3 2 2 3" xfId="11732"/>
    <cellStyle name="Output 13 3 2 2 3 2" xfId="23816"/>
    <cellStyle name="Output 13 3 2 2 3 2 2" xfId="45002"/>
    <cellStyle name="Output 13 3 2 2 3 3" xfId="34398"/>
    <cellStyle name="Output 13 3 2 2 4" xfId="18703"/>
    <cellStyle name="Output 13 3 2 2 4 2" xfId="39890"/>
    <cellStyle name="Output 13 3 2 2 5" xfId="29109"/>
    <cellStyle name="Output 13 3 2 2_Table 2A-1_EFT (Annual)" xfId="7591"/>
    <cellStyle name="Output 13 3 2 3" xfId="1890"/>
    <cellStyle name="Output 13 3 2 3 2" xfId="5451"/>
    <cellStyle name="Output 13 3 2 3 2 2" xfId="13666"/>
    <cellStyle name="Output 13 3 2 3 2 2 2" xfId="25654"/>
    <cellStyle name="Output 13 3 2 3 2 2 2 2" xfId="46840"/>
    <cellStyle name="Output 13 3 2 3 2 2 3" xfId="36236"/>
    <cellStyle name="Output 13 3 2 3 2 3" xfId="20541"/>
    <cellStyle name="Output 13 3 2 3 2 3 2" xfId="41728"/>
    <cellStyle name="Output 13 3 2 3 2 4" xfId="31108"/>
    <cellStyle name="Output 13 3 2 3 2_Table 2A-1_EFT (Annual)" xfId="7594"/>
    <cellStyle name="Output 13 3 2 3 3" xfId="11010"/>
    <cellStyle name="Output 13 3 2 3 3 2" xfId="23108"/>
    <cellStyle name="Output 13 3 2 3 3 2 2" xfId="44294"/>
    <cellStyle name="Output 13 3 2 3 3 3" xfId="33690"/>
    <cellStyle name="Output 13 3 2 3 4" xfId="17995"/>
    <cellStyle name="Output 13 3 2 3 4 2" xfId="39182"/>
    <cellStyle name="Output 13 3 2 3 5" xfId="28365"/>
    <cellStyle name="Output 13 3 2 3_Table 2A-1_EFT (Annual)" xfId="7593"/>
    <cellStyle name="Output 13 3 2 4" xfId="4926"/>
    <cellStyle name="Output 13 3 2 4 2" xfId="13186"/>
    <cellStyle name="Output 13 3 2 4 2 2" xfId="25192"/>
    <cellStyle name="Output 13 3 2 4 2 2 2" xfId="46378"/>
    <cellStyle name="Output 13 3 2 4 2 3" xfId="35774"/>
    <cellStyle name="Output 13 3 2 4 3" xfId="20079"/>
    <cellStyle name="Output 13 3 2 4 3 2" xfId="41266"/>
    <cellStyle name="Output 13 3 2 4 4" xfId="30583"/>
    <cellStyle name="Output 13 3 2 4_Table 2A-1_EFT (Annual)" xfId="7595"/>
    <cellStyle name="Output 13 3 2 5" xfId="10530"/>
    <cellStyle name="Output 13 3 2 5 2" xfId="22646"/>
    <cellStyle name="Output 13 3 2 5 2 2" xfId="43832"/>
    <cellStyle name="Output 13 3 2 5 3" xfId="33228"/>
    <cellStyle name="Output 13 3 2 6" xfId="17533"/>
    <cellStyle name="Output 13 3 2 6 2" xfId="38720"/>
    <cellStyle name="Output 13 3 2 7" xfId="27840"/>
    <cellStyle name="Output 13 3 2_Table 2A-1_EFT (Annual)" xfId="3344"/>
    <cellStyle name="Output 13 3 3" xfId="2104"/>
    <cellStyle name="Output 13 3 3 2" xfId="5665"/>
    <cellStyle name="Output 13 3 3 2 2" xfId="13880"/>
    <cellStyle name="Output 13 3 3 2 2 2" xfId="25868"/>
    <cellStyle name="Output 13 3 3 2 2 2 2" xfId="47054"/>
    <cellStyle name="Output 13 3 3 2 2 3" xfId="36450"/>
    <cellStyle name="Output 13 3 3 2 3" xfId="20755"/>
    <cellStyle name="Output 13 3 3 2 3 2" xfId="41942"/>
    <cellStyle name="Output 13 3 3 2 4" xfId="31322"/>
    <cellStyle name="Output 13 3 3 2_Table 2A-1_EFT (Annual)" xfId="7597"/>
    <cellStyle name="Output 13 3 3 3" xfId="11224"/>
    <cellStyle name="Output 13 3 3 3 2" xfId="23322"/>
    <cellStyle name="Output 13 3 3 3 2 2" xfId="44508"/>
    <cellStyle name="Output 13 3 3 3 3" xfId="33904"/>
    <cellStyle name="Output 13 3 3 4" xfId="18209"/>
    <cellStyle name="Output 13 3 3 4 2" xfId="39396"/>
    <cellStyle name="Output 13 3 3 5" xfId="28579"/>
    <cellStyle name="Output 13 3 3_Table 2A-1_EFT (Annual)" xfId="7596"/>
    <cellStyle name="Output 13 3 4" xfId="1710"/>
    <cellStyle name="Output 13 3 4 2" xfId="5271"/>
    <cellStyle name="Output 13 3 4 2 2" xfId="13500"/>
    <cellStyle name="Output 13 3 4 2 2 2" xfId="25493"/>
    <cellStyle name="Output 13 3 4 2 2 2 2" xfId="46679"/>
    <cellStyle name="Output 13 3 4 2 2 3" xfId="36075"/>
    <cellStyle name="Output 13 3 4 2 3" xfId="20380"/>
    <cellStyle name="Output 13 3 4 2 3 2" xfId="41567"/>
    <cellStyle name="Output 13 3 4 2 4" xfId="30928"/>
    <cellStyle name="Output 13 3 4 2_Table 2A-1_EFT (Annual)" xfId="7599"/>
    <cellStyle name="Output 13 3 4 3" xfId="10844"/>
    <cellStyle name="Output 13 3 4 3 2" xfId="22947"/>
    <cellStyle name="Output 13 3 4 3 2 2" xfId="44133"/>
    <cellStyle name="Output 13 3 4 3 3" xfId="33529"/>
    <cellStyle name="Output 13 3 4 4" xfId="17834"/>
    <cellStyle name="Output 13 3 4 4 2" xfId="39021"/>
    <cellStyle name="Output 13 3 4 5" xfId="28185"/>
    <cellStyle name="Output 13 3 4_Table 2A-1_EFT (Annual)" xfId="7598"/>
    <cellStyle name="Output 13 3 5" xfId="3952"/>
    <cellStyle name="Output 13 3 5 2" xfId="12280"/>
    <cellStyle name="Output 13 3 5 2 2" xfId="24304"/>
    <cellStyle name="Output 13 3 5 2 2 2" xfId="45490"/>
    <cellStyle name="Output 13 3 5 2 3" xfId="34886"/>
    <cellStyle name="Output 13 3 5 3" xfId="19191"/>
    <cellStyle name="Output 13 3 5 3 2" xfId="40378"/>
    <cellStyle name="Output 13 3 5 4" xfId="29640"/>
    <cellStyle name="Output 13 3 5_Table 2A-1_EFT (Annual)" xfId="7600"/>
    <cellStyle name="Output 13 3 6" xfId="9617"/>
    <cellStyle name="Output 13 3 6 2" xfId="21758"/>
    <cellStyle name="Output 13 3 6 2 2" xfId="42944"/>
    <cellStyle name="Output 13 3 6 3" xfId="32340"/>
    <cellStyle name="Output 13 3 7" xfId="16645"/>
    <cellStyle name="Output 13 3 7 2" xfId="37832"/>
    <cellStyle name="Output 13 3 8" xfId="26897"/>
    <cellStyle name="Output 13 3_Table 2A-1_EFT (Annual)" xfId="3343"/>
    <cellStyle name="Output 13 4" xfId="1199"/>
    <cellStyle name="Output 13 4 2" xfId="2469"/>
    <cellStyle name="Output 13 4 2 2" xfId="6030"/>
    <cellStyle name="Output 13 4 2 2 2" xfId="14224"/>
    <cellStyle name="Output 13 4 2 2 2 2" xfId="26196"/>
    <cellStyle name="Output 13 4 2 2 2 2 2" xfId="47382"/>
    <cellStyle name="Output 13 4 2 2 2 3" xfId="36778"/>
    <cellStyle name="Output 13 4 2 2 3" xfId="21083"/>
    <cellStyle name="Output 13 4 2 2 3 2" xfId="42270"/>
    <cellStyle name="Output 13 4 2 2 4" xfId="31686"/>
    <cellStyle name="Output 13 4 2 2_Table 2A-1_EFT (Annual)" xfId="7602"/>
    <cellStyle name="Output 13 4 2 3" xfId="11566"/>
    <cellStyle name="Output 13 4 2 3 2" xfId="23650"/>
    <cellStyle name="Output 13 4 2 3 2 2" xfId="44836"/>
    <cellStyle name="Output 13 4 2 3 3" xfId="34232"/>
    <cellStyle name="Output 13 4 2 4" xfId="18537"/>
    <cellStyle name="Output 13 4 2 4 2" xfId="39724"/>
    <cellStyle name="Output 13 4 2 5" xfId="28943"/>
    <cellStyle name="Output 13 4 2_Table 2A-1_EFT (Annual)" xfId="7601"/>
    <cellStyle name="Output 13 4 3" xfId="1826"/>
    <cellStyle name="Output 13 4 3 2" xfId="5387"/>
    <cellStyle name="Output 13 4 3 2 2" xfId="13602"/>
    <cellStyle name="Output 13 4 3 2 2 2" xfId="25590"/>
    <cellStyle name="Output 13 4 3 2 2 2 2" xfId="46776"/>
    <cellStyle name="Output 13 4 3 2 2 3" xfId="36172"/>
    <cellStyle name="Output 13 4 3 2 3" xfId="20477"/>
    <cellStyle name="Output 13 4 3 2 3 2" xfId="41664"/>
    <cellStyle name="Output 13 4 3 2 4" xfId="31044"/>
    <cellStyle name="Output 13 4 3 2_Table 2A-1_EFT (Annual)" xfId="7604"/>
    <cellStyle name="Output 13 4 3 3" xfId="10946"/>
    <cellStyle name="Output 13 4 3 3 2" xfId="23044"/>
    <cellStyle name="Output 13 4 3 3 2 2" xfId="44230"/>
    <cellStyle name="Output 13 4 3 3 3" xfId="33626"/>
    <cellStyle name="Output 13 4 3 4" xfId="17931"/>
    <cellStyle name="Output 13 4 3 4 2" xfId="39118"/>
    <cellStyle name="Output 13 4 3 5" xfId="28301"/>
    <cellStyle name="Output 13 4 3_Table 2A-1_EFT (Annual)" xfId="7603"/>
    <cellStyle name="Output 13 4 4" xfId="4760"/>
    <cellStyle name="Output 13 4 4 2" xfId="13020"/>
    <cellStyle name="Output 13 4 4 2 2" xfId="25026"/>
    <cellStyle name="Output 13 4 4 2 2 2" xfId="46212"/>
    <cellStyle name="Output 13 4 4 2 3" xfId="35608"/>
    <cellStyle name="Output 13 4 4 3" xfId="19913"/>
    <cellStyle name="Output 13 4 4 3 2" xfId="41100"/>
    <cellStyle name="Output 13 4 4 4" xfId="30417"/>
    <cellStyle name="Output 13 4 4_Table 2A-1_EFT (Annual)" xfId="7605"/>
    <cellStyle name="Output 13 4 5" xfId="10364"/>
    <cellStyle name="Output 13 4 5 2" xfId="22480"/>
    <cellStyle name="Output 13 4 5 2 2" xfId="43666"/>
    <cellStyle name="Output 13 4 5 3" xfId="33062"/>
    <cellStyle name="Output 13 4 6" xfId="17367"/>
    <cellStyle name="Output 13 4 6 2" xfId="38554"/>
    <cellStyle name="Output 13 4 7" xfId="27674"/>
    <cellStyle name="Output 13 4_Table 2A-1_EFT (Annual)" xfId="3345"/>
    <cellStyle name="Output 13 5" xfId="1781"/>
    <cellStyle name="Output 13 5 2" xfId="5342"/>
    <cellStyle name="Output 13 5 2 2" xfId="13557"/>
    <cellStyle name="Output 13 5 2 2 2" xfId="25545"/>
    <cellStyle name="Output 13 5 2 2 2 2" xfId="46731"/>
    <cellStyle name="Output 13 5 2 2 3" xfId="36127"/>
    <cellStyle name="Output 13 5 2 3" xfId="20432"/>
    <cellStyle name="Output 13 5 2 3 2" xfId="41619"/>
    <cellStyle name="Output 13 5 2 4" xfId="30999"/>
    <cellStyle name="Output 13 5 2_Table 2A-1_EFT (Annual)" xfId="7607"/>
    <cellStyle name="Output 13 5 3" xfId="10901"/>
    <cellStyle name="Output 13 5 3 2" xfId="22999"/>
    <cellStyle name="Output 13 5 3 2 2" xfId="44185"/>
    <cellStyle name="Output 13 5 3 3" xfId="33581"/>
    <cellStyle name="Output 13 5 4" xfId="17886"/>
    <cellStyle name="Output 13 5 4 2" xfId="39073"/>
    <cellStyle name="Output 13 5 5" xfId="28256"/>
    <cellStyle name="Output 13 5_Table 2A-1_EFT (Annual)" xfId="7606"/>
    <cellStyle name="Output 13 6" xfId="1653"/>
    <cellStyle name="Output 13 6 2" xfId="5214"/>
    <cellStyle name="Output 13 6 2 2" xfId="13461"/>
    <cellStyle name="Output 13 6 2 2 2" xfId="25461"/>
    <cellStyle name="Output 13 6 2 2 2 2" xfId="46647"/>
    <cellStyle name="Output 13 6 2 2 3" xfId="36043"/>
    <cellStyle name="Output 13 6 2 3" xfId="20348"/>
    <cellStyle name="Output 13 6 2 3 2" xfId="41535"/>
    <cellStyle name="Output 13 6 2 4" xfId="30871"/>
    <cellStyle name="Output 13 6 2_Table 2A-1_EFT (Annual)" xfId="7609"/>
    <cellStyle name="Output 13 6 3" xfId="10806"/>
    <cellStyle name="Output 13 6 3 2" xfId="22915"/>
    <cellStyle name="Output 13 6 3 2 2" xfId="44101"/>
    <cellStyle name="Output 13 6 3 3" xfId="33497"/>
    <cellStyle name="Output 13 6 4" xfId="17802"/>
    <cellStyle name="Output 13 6 4 2" xfId="38989"/>
    <cellStyle name="Output 13 6 5" xfId="28128"/>
    <cellStyle name="Output 13 6_Table 2A-1_EFT (Annual)" xfId="7608"/>
    <cellStyle name="Output 13 7" xfId="3740"/>
    <cellStyle name="Output 13 7 2" xfId="12108"/>
    <cellStyle name="Output 13 7 2 2" xfId="24138"/>
    <cellStyle name="Output 13 7 2 2 2" xfId="45324"/>
    <cellStyle name="Output 13 7 2 3" xfId="34720"/>
    <cellStyle name="Output 13 7 3" xfId="19025"/>
    <cellStyle name="Output 13 7 3 2" xfId="40212"/>
    <cellStyle name="Output 13 7 4" xfId="29449"/>
    <cellStyle name="Output 13 7_Table 2A-1_EFT (Annual)" xfId="7610"/>
    <cellStyle name="Output 13 8" xfId="9427"/>
    <cellStyle name="Output 13 8 2" xfId="21592"/>
    <cellStyle name="Output 13 8 2 2" xfId="42778"/>
    <cellStyle name="Output 13 8 3" xfId="32174"/>
    <cellStyle name="Output 13 9" xfId="16479"/>
    <cellStyle name="Output 13 9 2" xfId="37666"/>
    <cellStyle name="Output 13_Table 2A-1_EFT (Annual)" xfId="3340"/>
    <cellStyle name="Output 14" xfId="145"/>
    <cellStyle name="Output 14 10" xfId="26700"/>
    <cellStyle name="Output 14 2" xfId="538"/>
    <cellStyle name="Output 14 2 2" xfId="1515"/>
    <cellStyle name="Output 14 2 2 2" xfId="2785"/>
    <cellStyle name="Output 14 2 2 2 2" xfId="6346"/>
    <cellStyle name="Output 14 2 2 2 2 2" xfId="14540"/>
    <cellStyle name="Output 14 2 2 2 2 2 2" xfId="26512"/>
    <cellStyle name="Output 14 2 2 2 2 2 2 2" xfId="47698"/>
    <cellStyle name="Output 14 2 2 2 2 2 3" xfId="37094"/>
    <cellStyle name="Output 14 2 2 2 2 3" xfId="21399"/>
    <cellStyle name="Output 14 2 2 2 2 3 2" xfId="42586"/>
    <cellStyle name="Output 14 2 2 2 2 4" xfId="32002"/>
    <cellStyle name="Output 14 2 2 2 2_Table 2A-1_EFT (Annual)" xfId="7612"/>
    <cellStyle name="Output 14 2 2 2 3" xfId="11882"/>
    <cellStyle name="Output 14 2 2 2 3 2" xfId="23966"/>
    <cellStyle name="Output 14 2 2 2 3 2 2" xfId="45152"/>
    <cellStyle name="Output 14 2 2 2 3 3" xfId="34548"/>
    <cellStyle name="Output 14 2 2 2 4" xfId="18853"/>
    <cellStyle name="Output 14 2 2 2 4 2" xfId="40040"/>
    <cellStyle name="Output 14 2 2 2 5" xfId="29259"/>
    <cellStyle name="Output 14 2 2 2_Table 2A-1_EFT (Annual)" xfId="7611"/>
    <cellStyle name="Output 14 2 2 3" xfId="1920"/>
    <cellStyle name="Output 14 2 2 3 2" xfId="5481"/>
    <cellStyle name="Output 14 2 2 3 2 2" xfId="13696"/>
    <cellStyle name="Output 14 2 2 3 2 2 2" xfId="25684"/>
    <cellStyle name="Output 14 2 2 3 2 2 2 2" xfId="46870"/>
    <cellStyle name="Output 14 2 2 3 2 2 3" xfId="36266"/>
    <cellStyle name="Output 14 2 2 3 2 3" xfId="20571"/>
    <cellStyle name="Output 14 2 2 3 2 3 2" xfId="41758"/>
    <cellStyle name="Output 14 2 2 3 2 4" xfId="31138"/>
    <cellStyle name="Output 14 2 2 3 2_Table 2A-1_EFT (Annual)" xfId="7614"/>
    <cellStyle name="Output 14 2 2 3 3" xfId="11040"/>
    <cellStyle name="Output 14 2 2 3 3 2" xfId="23138"/>
    <cellStyle name="Output 14 2 2 3 3 2 2" xfId="44324"/>
    <cellStyle name="Output 14 2 2 3 3 3" xfId="33720"/>
    <cellStyle name="Output 14 2 2 3 4" xfId="18025"/>
    <cellStyle name="Output 14 2 2 3 4 2" xfId="39212"/>
    <cellStyle name="Output 14 2 2 3 5" xfId="28395"/>
    <cellStyle name="Output 14 2 2 3_Table 2A-1_EFT (Annual)" xfId="7613"/>
    <cellStyle name="Output 14 2 2 4" xfId="5076"/>
    <cellStyle name="Output 14 2 2 4 2" xfId="13336"/>
    <cellStyle name="Output 14 2 2 4 2 2" xfId="25342"/>
    <cellStyle name="Output 14 2 2 4 2 2 2" xfId="46528"/>
    <cellStyle name="Output 14 2 2 4 2 3" xfId="35924"/>
    <cellStyle name="Output 14 2 2 4 3" xfId="20229"/>
    <cellStyle name="Output 14 2 2 4 3 2" xfId="41416"/>
    <cellStyle name="Output 14 2 2 4 4" xfId="30733"/>
    <cellStyle name="Output 14 2 2 4_Table 2A-1_EFT (Annual)" xfId="7615"/>
    <cellStyle name="Output 14 2 2 5" xfId="10680"/>
    <cellStyle name="Output 14 2 2 5 2" xfId="22796"/>
    <cellStyle name="Output 14 2 2 5 2 2" xfId="43982"/>
    <cellStyle name="Output 14 2 2 5 3" xfId="33378"/>
    <cellStyle name="Output 14 2 2 6" xfId="17683"/>
    <cellStyle name="Output 14 2 2 6 2" xfId="38870"/>
    <cellStyle name="Output 14 2 2 7" xfId="27990"/>
    <cellStyle name="Output 14 2 2_Table 2A-1_EFT (Annual)" xfId="3348"/>
    <cellStyle name="Output 14 2 3" xfId="2254"/>
    <cellStyle name="Output 14 2 3 2" xfId="5815"/>
    <cellStyle name="Output 14 2 3 2 2" xfId="14030"/>
    <cellStyle name="Output 14 2 3 2 2 2" xfId="26018"/>
    <cellStyle name="Output 14 2 3 2 2 2 2" xfId="47204"/>
    <cellStyle name="Output 14 2 3 2 2 3" xfId="36600"/>
    <cellStyle name="Output 14 2 3 2 3" xfId="20905"/>
    <cellStyle name="Output 14 2 3 2 3 2" xfId="42092"/>
    <cellStyle name="Output 14 2 3 2 4" xfId="31472"/>
    <cellStyle name="Output 14 2 3 2_Table 2A-1_EFT (Annual)" xfId="7617"/>
    <cellStyle name="Output 14 2 3 3" xfId="11374"/>
    <cellStyle name="Output 14 2 3 3 2" xfId="23472"/>
    <cellStyle name="Output 14 2 3 3 2 2" xfId="44658"/>
    <cellStyle name="Output 14 2 3 3 3" xfId="34054"/>
    <cellStyle name="Output 14 2 3 4" xfId="18359"/>
    <cellStyle name="Output 14 2 3 4 2" xfId="39546"/>
    <cellStyle name="Output 14 2 3 5" xfId="28729"/>
    <cellStyle name="Output 14 2 3_Table 2A-1_EFT (Annual)" xfId="7616"/>
    <cellStyle name="Output 14 2 4" xfId="1745"/>
    <cellStyle name="Output 14 2 4 2" xfId="5306"/>
    <cellStyle name="Output 14 2 4 2 2" xfId="13531"/>
    <cellStyle name="Output 14 2 4 2 2 2" xfId="25522"/>
    <cellStyle name="Output 14 2 4 2 2 2 2" xfId="46708"/>
    <cellStyle name="Output 14 2 4 2 2 3" xfId="36104"/>
    <cellStyle name="Output 14 2 4 2 3" xfId="20409"/>
    <cellStyle name="Output 14 2 4 2 3 2" xfId="41596"/>
    <cellStyle name="Output 14 2 4 2 4" xfId="30963"/>
    <cellStyle name="Output 14 2 4 2_Table 2A-1_EFT (Annual)" xfId="7619"/>
    <cellStyle name="Output 14 2 4 3" xfId="10874"/>
    <cellStyle name="Output 14 2 4 3 2" xfId="22976"/>
    <cellStyle name="Output 14 2 4 3 2 2" xfId="44162"/>
    <cellStyle name="Output 14 2 4 3 3" xfId="33558"/>
    <cellStyle name="Output 14 2 4 4" xfId="17863"/>
    <cellStyle name="Output 14 2 4 4 2" xfId="39050"/>
    <cellStyle name="Output 14 2 4 5" xfId="28220"/>
    <cellStyle name="Output 14 2 4_Table 2A-1_EFT (Annual)" xfId="7618"/>
    <cellStyle name="Output 14 2 5" xfId="4108"/>
    <cellStyle name="Output 14 2 5 2" xfId="12432"/>
    <cellStyle name="Output 14 2 5 2 2" xfId="24454"/>
    <cellStyle name="Output 14 2 5 2 2 2" xfId="45640"/>
    <cellStyle name="Output 14 2 5 2 3" xfId="35036"/>
    <cellStyle name="Output 14 2 5 3" xfId="19341"/>
    <cellStyle name="Output 14 2 5 3 2" xfId="40528"/>
    <cellStyle name="Output 14 2 5 4" xfId="29796"/>
    <cellStyle name="Output 14 2 5_Table 2A-1_EFT (Annual)" xfId="7620"/>
    <cellStyle name="Output 14 2 6" xfId="9771"/>
    <cellStyle name="Output 14 2 6 2" xfId="21908"/>
    <cellStyle name="Output 14 2 6 2 2" xfId="43094"/>
    <cellStyle name="Output 14 2 6 3" xfId="32490"/>
    <cellStyle name="Output 14 2 7" xfId="16795"/>
    <cellStyle name="Output 14 2 7 2" xfId="37982"/>
    <cellStyle name="Output 14 2 8" xfId="27053"/>
    <cellStyle name="Output 14 2_Table 2A-1_EFT (Annual)" xfId="3347"/>
    <cellStyle name="Output 14 3" xfId="376"/>
    <cellStyle name="Output 14 3 2" xfId="1359"/>
    <cellStyle name="Output 14 3 2 2" xfId="2629"/>
    <cellStyle name="Output 14 3 2 2 2" xfId="6190"/>
    <cellStyle name="Output 14 3 2 2 2 2" xfId="14384"/>
    <cellStyle name="Output 14 3 2 2 2 2 2" xfId="26356"/>
    <cellStyle name="Output 14 3 2 2 2 2 2 2" xfId="47542"/>
    <cellStyle name="Output 14 3 2 2 2 2 3" xfId="36938"/>
    <cellStyle name="Output 14 3 2 2 2 3" xfId="21243"/>
    <cellStyle name="Output 14 3 2 2 2 3 2" xfId="42430"/>
    <cellStyle name="Output 14 3 2 2 2 4" xfId="31846"/>
    <cellStyle name="Output 14 3 2 2 2_Table 2A-1_EFT (Annual)" xfId="7622"/>
    <cellStyle name="Output 14 3 2 2 3" xfId="11726"/>
    <cellStyle name="Output 14 3 2 2 3 2" xfId="23810"/>
    <cellStyle name="Output 14 3 2 2 3 2 2" xfId="44996"/>
    <cellStyle name="Output 14 3 2 2 3 3" xfId="34392"/>
    <cellStyle name="Output 14 3 2 2 4" xfId="18697"/>
    <cellStyle name="Output 14 3 2 2 4 2" xfId="39884"/>
    <cellStyle name="Output 14 3 2 2 5" xfId="29103"/>
    <cellStyle name="Output 14 3 2 2_Table 2A-1_EFT (Annual)" xfId="7621"/>
    <cellStyle name="Output 14 3 2 3" xfId="1889"/>
    <cellStyle name="Output 14 3 2 3 2" xfId="5450"/>
    <cellStyle name="Output 14 3 2 3 2 2" xfId="13665"/>
    <cellStyle name="Output 14 3 2 3 2 2 2" xfId="25653"/>
    <cellStyle name="Output 14 3 2 3 2 2 2 2" xfId="46839"/>
    <cellStyle name="Output 14 3 2 3 2 2 3" xfId="36235"/>
    <cellStyle name="Output 14 3 2 3 2 3" xfId="20540"/>
    <cellStyle name="Output 14 3 2 3 2 3 2" xfId="41727"/>
    <cellStyle name="Output 14 3 2 3 2 4" xfId="31107"/>
    <cellStyle name="Output 14 3 2 3 2_Table 2A-1_EFT (Annual)" xfId="7624"/>
    <cellStyle name="Output 14 3 2 3 3" xfId="11009"/>
    <cellStyle name="Output 14 3 2 3 3 2" xfId="23107"/>
    <cellStyle name="Output 14 3 2 3 3 2 2" xfId="44293"/>
    <cellStyle name="Output 14 3 2 3 3 3" xfId="33689"/>
    <cellStyle name="Output 14 3 2 3 4" xfId="17994"/>
    <cellStyle name="Output 14 3 2 3 4 2" xfId="39181"/>
    <cellStyle name="Output 14 3 2 3 5" xfId="28364"/>
    <cellStyle name="Output 14 3 2 3_Table 2A-1_EFT (Annual)" xfId="7623"/>
    <cellStyle name="Output 14 3 2 4" xfId="4920"/>
    <cellStyle name="Output 14 3 2 4 2" xfId="13180"/>
    <cellStyle name="Output 14 3 2 4 2 2" xfId="25186"/>
    <cellStyle name="Output 14 3 2 4 2 2 2" xfId="46372"/>
    <cellStyle name="Output 14 3 2 4 2 3" xfId="35768"/>
    <cellStyle name="Output 14 3 2 4 3" xfId="20073"/>
    <cellStyle name="Output 14 3 2 4 3 2" xfId="41260"/>
    <cellStyle name="Output 14 3 2 4 4" xfId="30577"/>
    <cellStyle name="Output 14 3 2 4_Table 2A-1_EFT (Annual)" xfId="7625"/>
    <cellStyle name="Output 14 3 2 5" xfId="10524"/>
    <cellStyle name="Output 14 3 2 5 2" xfId="22640"/>
    <cellStyle name="Output 14 3 2 5 2 2" xfId="43826"/>
    <cellStyle name="Output 14 3 2 5 3" xfId="33222"/>
    <cellStyle name="Output 14 3 2 6" xfId="17527"/>
    <cellStyle name="Output 14 3 2 6 2" xfId="38714"/>
    <cellStyle name="Output 14 3 2 7" xfId="27834"/>
    <cellStyle name="Output 14 3 2_Table 2A-1_EFT (Annual)" xfId="3350"/>
    <cellStyle name="Output 14 3 3" xfId="2098"/>
    <cellStyle name="Output 14 3 3 2" xfId="5659"/>
    <cellStyle name="Output 14 3 3 2 2" xfId="13874"/>
    <cellStyle name="Output 14 3 3 2 2 2" xfId="25862"/>
    <cellStyle name="Output 14 3 3 2 2 2 2" xfId="47048"/>
    <cellStyle name="Output 14 3 3 2 2 3" xfId="36444"/>
    <cellStyle name="Output 14 3 3 2 3" xfId="20749"/>
    <cellStyle name="Output 14 3 3 2 3 2" xfId="41936"/>
    <cellStyle name="Output 14 3 3 2 4" xfId="31316"/>
    <cellStyle name="Output 14 3 3 2_Table 2A-1_EFT (Annual)" xfId="7627"/>
    <cellStyle name="Output 14 3 3 3" xfId="11218"/>
    <cellStyle name="Output 14 3 3 3 2" xfId="23316"/>
    <cellStyle name="Output 14 3 3 3 2 2" xfId="44502"/>
    <cellStyle name="Output 14 3 3 3 3" xfId="33898"/>
    <cellStyle name="Output 14 3 3 4" xfId="18203"/>
    <cellStyle name="Output 14 3 3 4 2" xfId="39390"/>
    <cellStyle name="Output 14 3 3 5" xfId="28573"/>
    <cellStyle name="Output 14 3 3_Table 2A-1_EFT (Annual)" xfId="7626"/>
    <cellStyle name="Output 14 3 4" xfId="1709"/>
    <cellStyle name="Output 14 3 4 2" xfId="5270"/>
    <cellStyle name="Output 14 3 4 2 2" xfId="13499"/>
    <cellStyle name="Output 14 3 4 2 2 2" xfId="25492"/>
    <cellStyle name="Output 14 3 4 2 2 2 2" xfId="46678"/>
    <cellStyle name="Output 14 3 4 2 2 3" xfId="36074"/>
    <cellStyle name="Output 14 3 4 2 3" xfId="20379"/>
    <cellStyle name="Output 14 3 4 2 3 2" xfId="41566"/>
    <cellStyle name="Output 14 3 4 2 4" xfId="30927"/>
    <cellStyle name="Output 14 3 4 2_Table 2A-1_EFT (Annual)" xfId="7629"/>
    <cellStyle name="Output 14 3 4 3" xfId="10843"/>
    <cellStyle name="Output 14 3 4 3 2" xfId="22946"/>
    <cellStyle name="Output 14 3 4 3 2 2" xfId="44132"/>
    <cellStyle name="Output 14 3 4 3 3" xfId="33528"/>
    <cellStyle name="Output 14 3 4 4" xfId="17833"/>
    <cellStyle name="Output 14 3 4 4 2" xfId="39020"/>
    <cellStyle name="Output 14 3 4 5" xfId="28184"/>
    <cellStyle name="Output 14 3 4_Table 2A-1_EFT (Annual)" xfId="7628"/>
    <cellStyle name="Output 14 3 5" xfId="3946"/>
    <cellStyle name="Output 14 3 5 2" xfId="12274"/>
    <cellStyle name="Output 14 3 5 2 2" xfId="24298"/>
    <cellStyle name="Output 14 3 5 2 2 2" xfId="45484"/>
    <cellStyle name="Output 14 3 5 2 3" xfId="34880"/>
    <cellStyle name="Output 14 3 5 3" xfId="19185"/>
    <cellStyle name="Output 14 3 5 3 2" xfId="40372"/>
    <cellStyle name="Output 14 3 5 4" xfId="29634"/>
    <cellStyle name="Output 14 3 5_Table 2A-1_EFT (Annual)" xfId="7630"/>
    <cellStyle name="Output 14 3 6" xfId="9611"/>
    <cellStyle name="Output 14 3 6 2" xfId="21752"/>
    <cellStyle name="Output 14 3 6 2 2" xfId="42938"/>
    <cellStyle name="Output 14 3 6 3" xfId="32334"/>
    <cellStyle name="Output 14 3 7" xfId="16639"/>
    <cellStyle name="Output 14 3 7 2" xfId="37826"/>
    <cellStyle name="Output 14 3 8" xfId="26891"/>
    <cellStyle name="Output 14 3_Table 2A-1_EFT (Annual)" xfId="3349"/>
    <cellStyle name="Output 14 4" xfId="1193"/>
    <cellStyle name="Output 14 4 2" xfId="2463"/>
    <cellStyle name="Output 14 4 2 2" xfId="6024"/>
    <cellStyle name="Output 14 4 2 2 2" xfId="14218"/>
    <cellStyle name="Output 14 4 2 2 2 2" xfId="26190"/>
    <cellStyle name="Output 14 4 2 2 2 2 2" xfId="47376"/>
    <cellStyle name="Output 14 4 2 2 2 3" xfId="36772"/>
    <cellStyle name="Output 14 4 2 2 3" xfId="21077"/>
    <cellStyle name="Output 14 4 2 2 3 2" xfId="42264"/>
    <cellStyle name="Output 14 4 2 2 4" xfId="31680"/>
    <cellStyle name="Output 14 4 2 2_Table 2A-1_EFT (Annual)" xfId="7632"/>
    <cellStyle name="Output 14 4 2 3" xfId="11560"/>
    <cellStyle name="Output 14 4 2 3 2" xfId="23644"/>
    <cellStyle name="Output 14 4 2 3 2 2" xfId="44830"/>
    <cellStyle name="Output 14 4 2 3 3" xfId="34226"/>
    <cellStyle name="Output 14 4 2 4" xfId="18531"/>
    <cellStyle name="Output 14 4 2 4 2" xfId="39718"/>
    <cellStyle name="Output 14 4 2 5" xfId="28937"/>
    <cellStyle name="Output 14 4 2_Table 2A-1_EFT (Annual)" xfId="7631"/>
    <cellStyle name="Output 14 4 3" xfId="1825"/>
    <cellStyle name="Output 14 4 3 2" xfId="5386"/>
    <cellStyle name="Output 14 4 3 2 2" xfId="13601"/>
    <cellStyle name="Output 14 4 3 2 2 2" xfId="25589"/>
    <cellStyle name="Output 14 4 3 2 2 2 2" xfId="46775"/>
    <cellStyle name="Output 14 4 3 2 2 3" xfId="36171"/>
    <cellStyle name="Output 14 4 3 2 3" xfId="20476"/>
    <cellStyle name="Output 14 4 3 2 3 2" xfId="41663"/>
    <cellStyle name="Output 14 4 3 2 4" xfId="31043"/>
    <cellStyle name="Output 14 4 3 2_Table 2A-1_EFT (Annual)" xfId="7634"/>
    <cellStyle name="Output 14 4 3 3" xfId="10945"/>
    <cellStyle name="Output 14 4 3 3 2" xfId="23043"/>
    <cellStyle name="Output 14 4 3 3 2 2" xfId="44229"/>
    <cellStyle name="Output 14 4 3 3 3" xfId="33625"/>
    <cellStyle name="Output 14 4 3 4" xfId="17930"/>
    <cellStyle name="Output 14 4 3 4 2" xfId="39117"/>
    <cellStyle name="Output 14 4 3 5" xfId="28300"/>
    <cellStyle name="Output 14 4 3_Table 2A-1_EFT (Annual)" xfId="7633"/>
    <cellStyle name="Output 14 4 4" xfId="4754"/>
    <cellStyle name="Output 14 4 4 2" xfId="13014"/>
    <cellStyle name="Output 14 4 4 2 2" xfId="25020"/>
    <cellStyle name="Output 14 4 4 2 2 2" xfId="46206"/>
    <cellStyle name="Output 14 4 4 2 3" xfId="35602"/>
    <cellStyle name="Output 14 4 4 3" xfId="19907"/>
    <cellStyle name="Output 14 4 4 3 2" xfId="41094"/>
    <cellStyle name="Output 14 4 4 4" xfId="30411"/>
    <cellStyle name="Output 14 4 4_Table 2A-1_EFT (Annual)" xfId="7635"/>
    <cellStyle name="Output 14 4 5" xfId="10358"/>
    <cellStyle name="Output 14 4 5 2" xfId="22474"/>
    <cellStyle name="Output 14 4 5 2 2" xfId="43660"/>
    <cellStyle name="Output 14 4 5 3" xfId="33056"/>
    <cellStyle name="Output 14 4 6" xfId="17361"/>
    <cellStyle name="Output 14 4 6 2" xfId="38548"/>
    <cellStyle name="Output 14 4 7" xfId="27668"/>
    <cellStyle name="Output 14 4_Table 2A-1_EFT (Annual)" xfId="3351"/>
    <cellStyle name="Output 14 5" xfId="1784"/>
    <cellStyle name="Output 14 5 2" xfId="5345"/>
    <cellStyle name="Output 14 5 2 2" xfId="13560"/>
    <cellStyle name="Output 14 5 2 2 2" xfId="25548"/>
    <cellStyle name="Output 14 5 2 2 2 2" xfId="46734"/>
    <cellStyle name="Output 14 5 2 2 3" xfId="36130"/>
    <cellStyle name="Output 14 5 2 3" xfId="20435"/>
    <cellStyle name="Output 14 5 2 3 2" xfId="41622"/>
    <cellStyle name="Output 14 5 2 4" xfId="31002"/>
    <cellStyle name="Output 14 5 2_Table 2A-1_EFT (Annual)" xfId="7637"/>
    <cellStyle name="Output 14 5 3" xfId="10904"/>
    <cellStyle name="Output 14 5 3 2" xfId="23002"/>
    <cellStyle name="Output 14 5 3 2 2" xfId="44188"/>
    <cellStyle name="Output 14 5 3 3" xfId="33584"/>
    <cellStyle name="Output 14 5 4" xfId="17889"/>
    <cellStyle name="Output 14 5 4 2" xfId="39076"/>
    <cellStyle name="Output 14 5 5" xfId="28259"/>
    <cellStyle name="Output 14 5_Table 2A-1_EFT (Annual)" xfId="7636"/>
    <cellStyle name="Output 14 6" xfId="1652"/>
    <cellStyle name="Output 14 6 2" xfId="5213"/>
    <cellStyle name="Output 14 6 2 2" xfId="13460"/>
    <cellStyle name="Output 14 6 2 2 2" xfId="25460"/>
    <cellStyle name="Output 14 6 2 2 2 2" xfId="46646"/>
    <cellStyle name="Output 14 6 2 2 3" xfId="36042"/>
    <cellStyle name="Output 14 6 2 3" xfId="20347"/>
    <cellStyle name="Output 14 6 2 3 2" xfId="41534"/>
    <cellStyle name="Output 14 6 2 4" xfId="30870"/>
    <cellStyle name="Output 14 6 2_Table 2A-1_EFT (Annual)" xfId="7639"/>
    <cellStyle name="Output 14 6 3" xfId="10805"/>
    <cellStyle name="Output 14 6 3 2" xfId="22914"/>
    <cellStyle name="Output 14 6 3 2 2" xfId="44100"/>
    <cellStyle name="Output 14 6 3 3" xfId="33496"/>
    <cellStyle name="Output 14 6 4" xfId="17801"/>
    <cellStyle name="Output 14 6 4 2" xfId="38988"/>
    <cellStyle name="Output 14 6 5" xfId="28127"/>
    <cellStyle name="Output 14 6_Table 2A-1_EFT (Annual)" xfId="7638"/>
    <cellStyle name="Output 14 7" xfId="3734"/>
    <cellStyle name="Output 14 7 2" xfId="12102"/>
    <cellStyle name="Output 14 7 2 2" xfId="24132"/>
    <cellStyle name="Output 14 7 2 2 2" xfId="45318"/>
    <cellStyle name="Output 14 7 2 3" xfId="34714"/>
    <cellStyle name="Output 14 7 3" xfId="19019"/>
    <cellStyle name="Output 14 7 3 2" xfId="40206"/>
    <cellStyle name="Output 14 7 4" xfId="29443"/>
    <cellStyle name="Output 14 7_Table 2A-1_EFT (Annual)" xfId="7640"/>
    <cellStyle name="Output 14 8" xfId="9421"/>
    <cellStyle name="Output 14 8 2" xfId="21586"/>
    <cellStyle name="Output 14 8 2 2" xfId="42772"/>
    <cellStyle name="Output 14 8 3" xfId="32168"/>
    <cellStyle name="Output 14 9" xfId="16473"/>
    <cellStyle name="Output 14 9 2" xfId="37660"/>
    <cellStyle name="Output 14_Table 2A-1_EFT (Annual)" xfId="3346"/>
    <cellStyle name="Output 15" xfId="153"/>
    <cellStyle name="Output 15 10" xfId="26708"/>
    <cellStyle name="Output 15 2" xfId="546"/>
    <cellStyle name="Output 15 2 2" xfId="1523"/>
    <cellStyle name="Output 15 2 2 2" xfId="2793"/>
    <cellStyle name="Output 15 2 2 2 2" xfId="6354"/>
    <cellStyle name="Output 15 2 2 2 2 2" xfId="14548"/>
    <cellStyle name="Output 15 2 2 2 2 2 2" xfId="26520"/>
    <cellStyle name="Output 15 2 2 2 2 2 2 2" xfId="47706"/>
    <cellStyle name="Output 15 2 2 2 2 2 3" xfId="37102"/>
    <cellStyle name="Output 15 2 2 2 2 3" xfId="21407"/>
    <cellStyle name="Output 15 2 2 2 2 3 2" xfId="42594"/>
    <cellStyle name="Output 15 2 2 2 2 4" xfId="32010"/>
    <cellStyle name="Output 15 2 2 2 2_Table 2A-1_EFT (Annual)" xfId="7642"/>
    <cellStyle name="Output 15 2 2 2 3" xfId="11890"/>
    <cellStyle name="Output 15 2 2 2 3 2" xfId="23974"/>
    <cellStyle name="Output 15 2 2 2 3 2 2" xfId="45160"/>
    <cellStyle name="Output 15 2 2 2 3 3" xfId="34556"/>
    <cellStyle name="Output 15 2 2 2 4" xfId="18861"/>
    <cellStyle name="Output 15 2 2 2 4 2" xfId="40048"/>
    <cellStyle name="Output 15 2 2 2 5" xfId="29267"/>
    <cellStyle name="Output 15 2 2 2_Table 2A-1_EFT (Annual)" xfId="7641"/>
    <cellStyle name="Output 15 2 2 3" xfId="1922"/>
    <cellStyle name="Output 15 2 2 3 2" xfId="5483"/>
    <cellStyle name="Output 15 2 2 3 2 2" xfId="13698"/>
    <cellStyle name="Output 15 2 2 3 2 2 2" xfId="25686"/>
    <cellStyle name="Output 15 2 2 3 2 2 2 2" xfId="46872"/>
    <cellStyle name="Output 15 2 2 3 2 2 3" xfId="36268"/>
    <cellStyle name="Output 15 2 2 3 2 3" xfId="20573"/>
    <cellStyle name="Output 15 2 2 3 2 3 2" xfId="41760"/>
    <cellStyle name="Output 15 2 2 3 2 4" xfId="31140"/>
    <cellStyle name="Output 15 2 2 3 2_Table 2A-1_EFT (Annual)" xfId="7644"/>
    <cellStyle name="Output 15 2 2 3 3" xfId="11042"/>
    <cellStyle name="Output 15 2 2 3 3 2" xfId="23140"/>
    <cellStyle name="Output 15 2 2 3 3 2 2" xfId="44326"/>
    <cellStyle name="Output 15 2 2 3 3 3" xfId="33722"/>
    <cellStyle name="Output 15 2 2 3 4" xfId="18027"/>
    <cellStyle name="Output 15 2 2 3 4 2" xfId="39214"/>
    <cellStyle name="Output 15 2 2 3 5" xfId="28397"/>
    <cellStyle name="Output 15 2 2 3_Table 2A-1_EFT (Annual)" xfId="7643"/>
    <cellStyle name="Output 15 2 2 4" xfId="5084"/>
    <cellStyle name="Output 15 2 2 4 2" xfId="13344"/>
    <cellStyle name="Output 15 2 2 4 2 2" xfId="25350"/>
    <cellStyle name="Output 15 2 2 4 2 2 2" xfId="46536"/>
    <cellStyle name="Output 15 2 2 4 2 3" xfId="35932"/>
    <cellStyle name="Output 15 2 2 4 3" xfId="20237"/>
    <cellStyle name="Output 15 2 2 4 3 2" xfId="41424"/>
    <cellStyle name="Output 15 2 2 4 4" xfId="30741"/>
    <cellStyle name="Output 15 2 2 4_Table 2A-1_EFT (Annual)" xfId="7645"/>
    <cellStyle name="Output 15 2 2 5" xfId="10688"/>
    <cellStyle name="Output 15 2 2 5 2" xfId="22804"/>
    <cellStyle name="Output 15 2 2 5 2 2" xfId="43990"/>
    <cellStyle name="Output 15 2 2 5 3" xfId="33386"/>
    <cellStyle name="Output 15 2 2 6" xfId="17691"/>
    <cellStyle name="Output 15 2 2 6 2" xfId="38878"/>
    <cellStyle name="Output 15 2 2 7" xfId="27998"/>
    <cellStyle name="Output 15 2 2_Table 2A-1_EFT (Annual)" xfId="3354"/>
    <cellStyle name="Output 15 2 3" xfId="2262"/>
    <cellStyle name="Output 15 2 3 2" xfId="5823"/>
    <cellStyle name="Output 15 2 3 2 2" xfId="14038"/>
    <cellStyle name="Output 15 2 3 2 2 2" xfId="26026"/>
    <cellStyle name="Output 15 2 3 2 2 2 2" xfId="47212"/>
    <cellStyle name="Output 15 2 3 2 2 3" xfId="36608"/>
    <cellStyle name="Output 15 2 3 2 3" xfId="20913"/>
    <cellStyle name="Output 15 2 3 2 3 2" xfId="42100"/>
    <cellStyle name="Output 15 2 3 2 4" xfId="31480"/>
    <cellStyle name="Output 15 2 3 2_Table 2A-1_EFT (Annual)" xfId="7647"/>
    <cellStyle name="Output 15 2 3 3" xfId="11382"/>
    <cellStyle name="Output 15 2 3 3 2" xfId="23480"/>
    <cellStyle name="Output 15 2 3 3 2 2" xfId="44666"/>
    <cellStyle name="Output 15 2 3 3 3" xfId="34062"/>
    <cellStyle name="Output 15 2 3 4" xfId="18367"/>
    <cellStyle name="Output 15 2 3 4 2" xfId="39554"/>
    <cellStyle name="Output 15 2 3 5" xfId="28737"/>
    <cellStyle name="Output 15 2 3_Table 2A-1_EFT (Annual)" xfId="7646"/>
    <cellStyle name="Output 15 2 4" xfId="1747"/>
    <cellStyle name="Output 15 2 4 2" xfId="5308"/>
    <cellStyle name="Output 15 2 4 2 2" xfId="13533"/>
    <cellStyle name="Output 15 2 4 2 2 2" xfId="25524"/>
    <cellStyle name="Output 15 2 4 2 2 2 2" xfId="46710"/>
    <cellStyle name="Output 15 2 4 2 2 3" xfId="36106"/>
    <cellStyle name="Output 15 2 4 2 3" xfId="20411"/>
    <cellStyle name="Output 15 2 4 2 3 2" xfId="41598"/>
    <cellStyle name="Output 15 2 4 2 4" xfId="30965"/>
    <cellStyle name="Output 15 2 4 2_Table 2A-1_EFT (Annual)" xfId="7649"/>
    <cellStyle name="Output 15 2 4 3" xfId="10876"/>
    <cellStyle name="Output 15 2 4 3 2" xfId="22978"/>
    <cellStyle name="Output 15 2 4 3 2 2" xfId="44164"/>
    <cellStyle name="Output 15 2 4 3 3" xfId="33560"/>
    <cellStyle name="Output 15 2 4 4" xfId="17865"/>
    <cellStyle name="Output 15 2 4 4 2" xfId="39052"/>
    <cellStyle name="Output 15 2 4 5" xfId="28222"/>
    <cellStyle name="Output 15 2 4_Table 2A-1_EFT (Annual)" xfId="7648"/>
    <cellStyle name="Output 15 2 5" xfId="4116"/>
    <cellStyle name="Output 15 2 5 2" xfId="12440"/>
    <cellStyle name="Output 15 2 5 2 2" xfId="24462"/>
    <cellStyle name="Output 15 2 5 2 2 2" xfId="45648"/>
    <cellStyle name="Output 15 2 5 2 3" xfId="35044"/>
    <cellStyle name="Output 15 2 5 3" xfId="19349"/>
    <cellStyle name="Output 15 2 5 3 2" xfId="40536"/>
    <cellStyle name="Output 15 2 5 4" xfId="29804"/>
    <cellStyle name="Output 15 2 5_Table 2A-1_EFT (Annual)" xfId="7650"/>
    <cellStyle name="Output 15 2 6" xfId="9779"/>
    <cellStyle name="Output 15 2 6 2" xfId="21916"/>
    <cellStyle name="Output 15 2 6 2 2" xfId="43102"/>
    <cellStyle name="Output 15 2 6 3" xfId="32498"/>
    <cellStyle name="Output 15 2 7" xfId="16803"/>
    <cellStyle name="Output 15 2 7 2" xfId="37990"/>
    <cellStyle name="Output 15 2 8" xfId="27061"/>
    <cellStyle name="Output 15 2_Table 2A-1_EFT (Annual)" xfId="3353"/>
    <cellStyle name="Output 15 3" xfId="384"/>
    <cellStyle name="Output 15 3 2" xfId="1367"/>
    <cellStyle name="Output 15 3 2 2" xfId="2637"/>
    <cellStyle name="Output 15 3 2 2 2" xfId="6198"/>
    <cellStyle name="Output 15 3 2 2 2 2" xfId="14392"/>
    <cellStyle name="Output 15 3 2 2 2 2 2" xfId="26364"/>
    <cellStyle name="Output 15 3 2 2 2 2 2 2" xfId="47550"/>
    <cellStyle name="Output 15 3 2 2 2 2 3" xfId="36946"/>
    <cellStyle name="Output 15 3 2 2 2 3" xfId="21251"/>
    <cellStyle name="Output 15 3 2 2 2 3 2" xfId="42438"/>
    <cellStyle name="Output 15 3 2 2 2 4" xfId="31854"/>
    <cellStyle name="Output 15 3 2 2 2_Table 2A-1_EFT (Annual)" xfId="7652"/>
    <cellStyle name="Output 15 3 2 2 3" xfId="11734"/>
    <cellStyle name="Output 15 3 2 2 3 2" xfId="23818"/>
    <cellStyle name="Output 15 3 2 2 3 2 2" xfId="45004"/>
    <cellStyle name="Output 15 3 2 2 3 3" xfId="34400"/>
    <cellStyle name="Output 15 3 2 2 4" xfId="18705"/>
    <cellStyle name="Output 15 3 2 2 4 2" xfId="39892"/>
    <cellStyle name="Output 15 3 2 2 5" xfId="29111"/>
    <cellStyle name="Output 15 3 2 2_Table 2A-1_EFT (Annual)" xfId="7651"/>
    <cellStyle name="Output 15 3 2 3" xfId="1891"/>
    <cellStyle name="Output 15 3 2 3 2" xfId="5452"/>
    <cellStyle name="Output 15 3 2 3 2 2" xfId="13667"/>
    <cellStyle name="Output 15 3 2 3 2 2 2" xfId="25655"/>
    <cellStyle name="Output 15 3 2 3 2 2 2 2" xfId="46841"/>
    <cellStyle name="Output 15 3 2 3 2 2 3" xfId="36237"/>
    <cellStyle name="Output 15 3 2 3 2 3" xfId="20542"/>
    <cellStyle name="Output 15 3 2 3 2 3 2" xfId="41729"/>
    <cellStyle name="Output 15 3 2 3 2 4" xfId="31109"/>
    <cellStyle name="Output 15 3 2 3 2_Table 2A-1_EFT (Annual)" xfId="7654"/>
    <cellStyle name="Output 15 3 2 3 3" xfId="11011"/>
    <cellStyle name="Output 15 3 2 3 3 2" xfId="23109"/>
    <cellStyle name="Output 15 3 2 3 3 2 2" xfId="44295"/>
    <cellStyle name="Output 15 3 2 3 3 3" xfId="33691"/>
    <cellStyle name="Output 15 3 2 3 4" xfId="17996"/>
    <cellStyle name="Output 15 3 2 3 4 2" xfId="39183"/>
    <cellStyle name="Output 15 3 2 3 5" xfId="28366"/>
    <cellStyle name="Output 15 3 2 3_Table 2A-1_EFT (Annual)" xfId="7653"/>
    <cellStyle name="Output 15 3 2 4" xfId="4928"/>
    <cellStyle name="Output 15 3 2 4 2" xfId="13188"/>
    <cellStyle name="Output 15 3 2 4 2 2" xfId="25194"/>
    <cellStyle name="Output 15 3 2 4 2 2 2" xfId="46380"/>
    <cellStyle name="Output 15 3 2 4 2 3" xfId="35776"/>
    <cellStyle name="Output 15 3 2 4 3" xfId="20081"/>
    <cellStyle name="Output 15 3 2 4 3 2" xfId="41268"/>
    <cellStyle name="Output 15 3 2 4 4" xfId="30585"/>
    <cellStyle name="Output 15 3 2 4_Table 2A-1_EFT (Annual)" xfId="7655"/>
    <cellStyle name="Output 15 3 2 5" xfId="10532"/>
    <cellStyle name="Output 15 3 2 5 2" xfId="22648"/>
    <cellStyle name="Output 15 3 2 5 2 2" xfId="43834"/>
    <cellStyle name="Output 15 3 2 5 3" xfId="33230"/>
    <cellStyle name="Output 15 3 2 6" xfId="17535"/>
    <cellStyle name="Output 15 3 2 6 2" xfId="38722"/>
    <cellStyle name="Output 15 3 2 7" xfId="27842"/>
    <cellStyle name="Output 15 3 2_Table 2A-1_EFT (Annual)" xfId="3356"/>
    <cellStyle name="Output 15 3 3" xfId="2106"/>
    <cellStyle name="Output 15 3 3 2" xfId="5667"/>
    <cellStyle name="Output 15 3 3 2 2" xfId="13882"/>
    <cellStyle name="Output 15 3 3 2 2 2" xfId="25870"/>
    <cellStyle name="Output 15 3 3 2 2 2 2" xfId="47056"/>
    <cellStyle name="Output 15 3 3 2 2 3" xfId="36452"/>
    <cellStyle name="Output 15 3 3 2 3" xfId="20757"/>
    <cellStyle name="Output 15 3 3 2 3 2" xfId="41944"/>
    <cellStyle name="Output 15 3 3 2 4" xfId="31324"/>
    <cellStyle name="Output 15 3 3 2_Table 2A-1_EFT (Annual)" xfId="7657"/>
    <cellStyle name="Output 15 3 3 3" xfId="11226"/>
    <cellStyle name="Output 15 3 3 3 2" xfId="23324"/>
    <cellStyle name="Output 15 3 3 3 2 2" xfId="44510"/>
    <cellStyle name="Output 15 3 3 3 3" xfId="33906"/>
    <cellStyle name="Output 15 3 3 4" xfId="18211"/>
    <cellStyle name="Output 15 3 3 4 2" xfId="39398"/>
    <cellStyle name="Output 15 3 3 5" xfId="28581"/>
    <cellStyle name="Output 15 3 3_Table 2A-1_EFT (Annual)" xfId="7656"/>
    <cellStyle name="Output 15 3 4" xfId="1711"/>
    <cellStyle name="Output 15 3 4 2" xfId="5272"/>
    <cellStyle name="Output 15 3 4 2 2" xfId="13501"/>
    <cellStyle name="Output 15 3 4 2 2 2" xfId="25494"/>
    <cellStyle name="Output 15 3 4 2 2 2 2" xfId="46680"/>
    <cellStyle name="Output 15 3 4 2 2 3" xfId="36076"/>
    <cellStyle name="Output 15 3 4 2 3" xfId="20381"/>
    <cellStyle name="Output 15 3 4 2 3 2" xfId="41568"/>
    <cellStyle name="Output 15 3 4 2 4" xfId="30929"/>
    <cellStyle name="Output 15 3 4 2_Table 2A-1_EFT (Annual)" xfId="7659"/>
    <cellStyle name="Output 15 3 4 3" xfId="10845"/>
    <cellStyle name="Output 15 3 4 3 2" xfId="22948"/>
    <cellStyle name="Output 15 3 4 3 2 2" xfId="44134"/>
    <cellStyle name="Output 15 3 4 3 3" xfId="33530"/>
    <cellStyle name="Output 15 3 4 4" xfId="17835"/>
    <cellStyle name="Output 15 3 4 4 2" xfId="39022"/>
    <cellStyle name="Output 15 3 4 5" xfId="28186"/>
    <cellStyle name="Output 15 3 4_Table 2A-1_EFT (Annual)" xfId="7658"/>
    <cellStyle name="Output 15 3 5" xfId="3954"/>
    <cellStyle name="Output 15 3 5 2" xfId="12282"/>
    <cellStyle name="Output 15 3 5 2 2" xfId="24306"/>
    <cellStyle name="Output 15 3 5 2 2 2" xfId="45492"/>
    <cellStyle name="Output 15 3 5 2 3" xfId="34888"/>
    <cellStyle name="Output 15 3 5 3" xfId="19193"/>
    <cellStyle name="Output 15 3 5 3 2" xfId="40380"/>
    <cellStyle name="Output 15 3 5 4" xfId="29642"/>
    <cellStyle name="Output 15 3 5_Table 2A-1_EFT (Annual)" xfId="7660"/>
    <cellStyle name="Output 15 3 6" xfId="9619"/>
    <cellStyle name="Output 15 3 6 2" xfId="21760"/>
    <cellStyle name="Output 15 3 6 2 2" xfId="42946"/>
    <cellStyle name="Output 15 3 6 3" xfId="32342"/>
    <cellStyle name="Output 15 3 7" xfId="16647"/>
    <cellStyle name="Output 15 3 7 2" xfId="37834"/>
    <cellStyle name="Output 15 3 8" xfId="26899"/>
    <cellStyle name="Output 15 3_Table 2A-1_EFT (Annual)" xfId="3355"/>
    <cellStyle name="Output 15 4" xfId="1201"/>
    <cellStyle name="Output 15 4 2" xfId="2471"/>
    <cellStyle name="Output 15 4 2 2" xfId="6032"/>
    <cellStyle name="Output 15 4 2 2 2" xfId="14226"/>
    <cellStyle name="Output 15 4 2 2 2 2" xfId="26198"/>
    <cellStyle name="Output 15 4 2 2 2 2 2" xfId="47384"/>
    <cellStyle name="Output 15 4 2 2 2 3" xfId="36780"/>
    <cellStyle name="Output 15 4 2 2 3" xfId="21085"/>
    <cellStyle name="Output 15 4 2 2 3 2" xfId="42272"/>
    <cellStyle name="Output 15 4 2 2 4" xfId="31688"/>
    <cellStyle name="Output 15 4 2 2_Table 2A-1_EFT (Annual)" xfId="7662"/>
    <cellStyle name="Output 15 4 2 3" xfId="11568"/>
    <cellStyle name="Output 15 4 2 3 2" xfId="23652"/>
    <cellStyle name="Output 15 4 2 3 2 2" xfId="44838"/>
    <cellStyle name="Output 15 4 2 3 3" xfId="34234"/>
    <cellStyle name="Output 15 4 2 4" xfId="18539"/>
    <cellStyle name="Output 15 4 2 4 2" xfId="39726"/>
    <cellStyle name="Output 15 4 2 5" xfId="28945"/>
    <cellStyle name="Output 15 4 2_Table 2A-1_EFT (Annual)" xfId="7661"/>
    <cellStyle name="Output 15 4 3" xfId="1827"/>
    <cellStyle name="Output 15 4 3 2" xfId="5388"/>
    <cellStyle name="Output 15 4 3 2 2" xfId="13603"/>
    <cellStyle name="Output 15 4 3 2 2 2" xfId="25591"/>
    <cellStyle name="Output 15 4 3 2 2 2 2" xfId="46777"/>
    <cellStyle name="Output 15 4 3 2 2 3" xfId="36173"/>
    <cellStyle name="Output 15 4 3 2 3" xfId="20478"/>
    <cellStyle name="Output 15 4 3 2 3 2" xfId="41665"/>
    <cellStyle name="Output 15 4 3 2 4" xfId="31045"/>
    <cellStyle name="Output 15 4 3 2_Table 2A-1_EFT (Annual)" xfId="7664"/>
    <cellStyle name="Output 15 4 3 3" xfId="10947"/>
    <cellStyle name="Output 15 4 3 3 2" xfId="23045"/>
    <cellStyle name="Output 15 4 3 3 2 2" xfId="44231"/>
    <cellStyle name="Output 15 4 3 3 3" xfId="33627"/>
    <cellStyle name="Output 15 4 3 4" xfId="17932"/>
    <cellStyle name="Output 15 4 3 4 2" xfId="39119"/>
    <cellStyle name="Output 15 4 3 5" xfId="28302"/>
    <cellStyle name="Output 15 4 3_Table 2A-1_EFT (Annual)" xfId="7663"/>
    <cellStyle name="Output 15 4 4" xfId="4762"/>
    <cellStyle name="Output 15 4 4 2" xfId="13022"/>
    <cellStyle name="Output 15 4 4 2 2" xfId="25028"/>
    <cellStyle name="Output 15 4 4 2 2 2" xfId="46214"/>
    <cellStyle name="Output 15 4 4 2 3" xfId="35610"/>
    <cellStyle name="Output 15 4 4 3" xfId="19915"/>
    <cellStyle name="Output 15 4 4 3 2" xfId="41102"/>
    <cellStyle name="Output 15 4 4 4" xfId="30419"/>
    <cellStyle name="Output 15 4 4_Table 2A-1_EFT (Annual)" xfId="7665"/>
    <cellStyle name="Output 15 4 5" xfId="10366"/>
    <cellStyle name="Output 15 4 5 2" xfId="22482"/>
    <cellStyle name="Output 15 4 5 2 2" xfId="43668"/>
    <cellStyle name="Output 15 4 5 3" xfId="33064"/>
    <cellStyle name="Output 15 4 6" xfId="17369"/>
    <cellStyle name="Output 15 4 6 2" xfId="38556"/>
    <cellStyle name="Output 15 4 7" xfId="27676"/>
    <cellStyle name="Output 15 4_Table 2A-1_EFT (Annual)" xfId="3357"/>
    <cellStyle name="Output 15 5" xfId="1780"/>
    <cellStyle name="Output 15 5 2" xfId="5341"/>
    <cellStyle name="Output 15 5 2 2" xfId="13556"/>
    <cellStyle name="Output 15 5 2 2 2" xfId="25544"/>
    <cellStyle name="Output 15 5 2 2 2 2" xfId="46730"/>
    <cellStyle name="Output 15 5 2 2 3" xfId="36126"/>
    <cellStyle name="Output 15 5 2 3" xfId="20431"/>
    <cellStyle name="Output 15 5 2 3 2" xfId="41618"/>
    <cellStyle name="Output 15 5 2 4" xfId="30998"/>
    <cellStyle name="Output 15 5 2_Table 2A-1_EFT (Annual)" xfId="7667"/>
    <cellStyle name="Output 15 5 3" xfId="10900"/>
    <cellStyle name="Output 15 5 3 2" xfId="22998"/>
    <cellStyle name="Output 15 5 3 2 2" xfId="44184"/>
    <cellStyle name="Output 15 5 3 3" xfId="33580"/>
    <cellStyle name="Output 15 5 4" xfId="17885"/>
    <cellStyle name="Output 15 5 4 2" xfId="39072"/>
    <cellStyle name="Output 15 5 5" xfId="28255"/>
    <cellStyle name="Output 15 5_Table 2A-1_EFT (Annual)" xfId="7666"/>
    <cellStyle name="Output 15 6" xfId="1654"/>
    <cellStyle name="Output 15 6 2" xfId="5215"/>
    <cellStyle name="Output 15 6 2 2" xfId="13462"/>
    <cellStyle name="Output 15 6 2 2 2" xfId="25462"/>
    <cellStyle name="Output 15 6 2 2 2 2" xfId="46648"/>
    <cellStyle name="Output 15 6 2 2 3" xfId="36044"/>
    <cellStyle name="Output 15 6 2 3" xfId="20349"/>
    <cellStyle name="Output 15 6 2 3 2" xfId="41536"/>
    <cellStyle name="Output 15 6 2 4" xfId="30872"/>
    <cellStyle name="Output 15 6 2_Table 2A-1_EFT (Annual)" xfId="7669"/>
    <cellStyle name="Output 15 6 3" xfId="10807"/>
    <cellStyle name="Output 15 6 3 2" xfId="22916"/>
    <cellStyle name="Output 15 6 3 2 2" xfId="44102"/>
    <cellStyle name="Output 15 6 3 3" xfId="33498"/>
    <cellStyle name="Output 15 6 4" xfId="17803"/>
    <cellStyle name="Output 15 6 4 2" xfId="38990"/>
    <cellStyle name="Output 15 6 5" xfId="28129"/>
    <cellStyle name="Output 15 6_Table 2A-1_EFT (Annual)" xfId="7668"/>
    <cellStyle name="Output 15 7" xfId="3742"/>
    <cellStyle name="Output 15 7 2" xfId="12110"/>
    <cellStyle name="Output 15 7 2 2" xfId="24140"/>
    <cellStyle name="Output 15 7 2 2 2" xfId="45326"/>
    <cellStyle name="Output 15 7 2 3" xfId="34722"/>
    <cellStyle name="Output 15 7 3" xfId="19027"/>
    <cellStyle name="Output 15 7 3 2" xfId="40214"/>
    <cellStyle name="Output 15 7 4" xfId="29451"/>
    <cellStyle name="Output 15 7_Table 2A-1_EFT (Annual)" xfId="7670"/>
    <cellStyle name="Output 15 8" xfId="9429"/>
    <cellStyle name="Output 15 8 2" xfId="21594"/>
    <cellStyle name="Output 15 8 2 2" xfId="42780"/>
    <cellStyle name="Output 15 8 3" xfId="32176"/>
    <cellStyle name="Output 15 9" xfId="16481"/>
    <cellStyle name="Output 15 9 2" xfId="37668"/>
    <cellStyle name="Output 15_Table 2A-1_EFT (Annual)" xfId="3352"/>
    <cellStyle name="Output 16" xfId="163"/>
    <cellStyle name="Output 16 10" xfId="26718"/>
    <cellStyle name="Output 16 2" xfId="556"/>
    <cellStyle name="Output 16 2 2" xfId="1533"/>
    <cellStyle name="Output 16 2 2 2" xfId="2803"/>
    <cellStyle name="Output 16 2 2 2 2" xfId="6364"/>
    <cellStyle name="Output 16 2 2 2 2 2" xfId="14558"/>
    <cellStyle name="Output 16 2 2 2 2 2 2" xfId="26530"/>
    <cellStyle name="Output 16 2 2 2 2 2 2 2" xfId="47716"/>
    <cellStyle name="Output 16 2 2 2 2 2 3" xfId="37112"/>
    <cellStyle name="Output 16 2 2 2 2 3" xfId="21417"/>
    <cellStyle name="Output 16 2 2 2 2 3 2" xfId="42604"/>
    <cellStyle name="Output 16 2 2 2 2 4" xfId="32020"/>
    <cellStyle name="Output 16 2 2 2 2_Table 2A-1_EFT (Annual)" xfId="7672"/>
    <cellStyle name="Output 16 2 2 2 3" xfId="11900"/>
    <cellStyle name="Output 16 2 2 2 3 2" xfId="23984"/>
    <cellStyle name="Output 16 2 2 2 3 2 2" xfId="45170"/>
    <cellStyle name="Output 16 2 2 2 3 3" xfId="34566"/>
    <cellStyle name="Output 16 2 2 2 4" xfId="18871"/>
    <cellStyle name="Output 16 2 2 2 4 2" xfId="40058"/>
    <cellStyle name="Output 16 2 2 2 5" xfId="29277"/>
    <cellStyle name="Output 16 2 2 2_Table 2A-1_EFT (Annual)" xfId="7671"/>
    <cellStyle name="Output 16 2 2 3" xfId="1924"/>
    <cellStyle name="Output 16 2 2 3 2" xfId="5485"/>
    <cellStyle name="Output 16 2 2 3 2 2" xfId="13700"/>
    <cellStyle name="Output 16 2 2 3 2 2 2" xfId="25688"/>
    <cellStyle name="Output 16 2 2 3 2 2 2 2" xfId="46874"/>
    <cellStyle name="Output 16 2 2 3 2 2 3" xfId="36270"/>
    <cellStyle name="Output 16 2 2 3 2 3" xfId="20575"/>
    <cellStyle name="Output 16 2 2 3 2 3 2" xfId="41762"/>
    <cellStyle name="Output 16 2 2 3 2 4" xfId="31142"/>
    <cellStyle name="Output 16 2 2 3 2_Table 2A-1_EFT (Annual)" xfId="7674"/>
    <cellStyle name="Output 16 2 2 3 3" xfId="11044"/>
    <cellStyle name="Output 16 2 2 3 3 2" xfId="23142"/>
    <cellStyle name="Output 16 2 2 3 3 2 2" xfId="44328"/>
    <cellStyle name="Output 16 2 2 3 3 3" xfId="33724"/>
    <cellStyle name="Output 16 2 2 3 4" xfId="18029"/>
    <cellStyle name="Output 16 2 2 3 4 2" xfId="39216"/>
    <cellStyle name="Output 16 2 2 3 5" xfId="28399"/>
    <cellStyle name="Output 16 2 2 3_Table 2A-1_EFT (Annual)" xfId="7673"/>
    <cellStyle name="Output 16 2 2 4" xfId="5094"/>
    <cellStyle name="Output 16 2 2 4 2" xfId="13354"/>
    <cellStyle name="Output 16 2 2 4 2 2" xfId="25360"/>
    <cellStyle name="Output 16 2 2 4 2 2 2" xfId="46546"/>
    <cellStyle name="Output 16 2 2 4 2 3" xfId="35942"/>
    <cellStyle name="Output 16 2 2 4 3" xfId="20247"/>
    <cellStyle name="Output 16 2 2 4 3 2" xfId="41434"/>
    <cellStyle name="Output 16 2 2 4 4" xfId="30751"/>
    <cellStyle name="Output 16 2 2 4_Table 2A-1_EFT (Annual)" xfId="7675"/>
    <cellStyle name="Output 16 2 2 5" xfId="10698"/>
    <cellStyle name="Output 16 2 2 5 2" xfId="22814"/>
    <cellStyle name="Output 16 2 2 5 2 2" xfId="44000"/>
    <cellStyle name="Output 16 2 2 5 3" xfId="33396"/>
    <cellStyle name="Output 16 2 2 6" xfId="17701"/>
    <cellStyle name="Output 16 2 2 6 2" xfId="38888"/>
    <cellStyle name="Output 16 2 2 7" xfId="28008"/>
    <cellStyle name="Output 16 2 2_Table 2A-1_EFT (Annual)" xfId="3360"/>
    <cellStyle name="Output 16 2 3" xfId="2272"/>
    <cellStyle name="Output 16 2 3 2" xfId="5833"/>
    <cellStyle name="Output 16 2 3 2 2" xfId="14048"/>
    <cellStyle name="Output 16 2 3 2 2 2" xfId="26036"/>
    <cellStyle name="Output 16 2 3 2 2 2 2" xfId="47222"/>
    <cellStyle name="Output 16 2 3 2 2 3" xfId="36618"/>
    <cellStyle name="Output 16 2 3 2 3" xfId="20923"/>
    <cellStyle name="Output 16 2 3 2 3 2" xfId="42110"/>
    <cellStyle name="Output 16 2 3 2 4" xfId="31490"/>
    <cellStyle name="Output 16 2 3 2_Table 2A-1_EFT (Annual)" xfId="7677"/>
    <cellStyle name="Output 16 2 3 3" xfId="11392"/>
    <cellStyle name="Output 16 2 3 3 2" xfId="23490"/>
    <cellStyle name="Output 16 2 3 3 2 2" xfId="44676"/>
    <cellStyle name="Output 16 2 3 3 3" xfId="34072"/>
    <cellStyle name="Output 16 2 3 4" xfId="18377"/>
    <cellStyle name="Output 16 2 3 4 2" xfId="39564"/>
    <cellStyle name="Output 16 2 3 5" xfId="28747"/>
    <cellStyle name="Output 16 2 3_Table 2A-1_EFT (Annual)" xfId="7676"/>
    <cellStyle name="Output 16 2 4" xfId="1749"/>
    <cellStyle name="Output 16 2 4 2" xfId="5310"/>
    <cellStyle name="Output 16 2 4 2 2" xfId="13535"/>
    <cellStyle name="Output 16 2 4 2 2 2" xfId="25526"/>
    <cellStyle name="Output 16 2 4 2 2 2 2" xfId="46712"/>
    <cellStyle name="Output 16 2 4 2 2 3" xfId="36108"/>
    <cellStyle name="Output 16 2 4 2 3" xfId="20413"/>
    <cellStyle name="Output 16 2 4 2 3 2" xfId="41600"/>
    <cellStyle name="Output 16 2 4 2 4" xfId="30967"/>
    <cellStyle name="Output 16 2 4 2_Table 2A-1_EFT (Annual)" xfId="7679"/>
    <cellStyle name="Output 16 2 4 3" xfId="10878"/>
    <cellStyle name="Output 16 2 4 3 2" xfId="22980"/>
    <cellStyle name="Output 16 2 4 3 2 2" xfId="44166"/>
    <cellStyle name="Output 16 2 4 3 3" xfId="33562"/>
    <cellStyle name="Output 16 2 4 4" xfId="17867"/>
    <cellStyle name="Output 16 2 4 4 2" xfId="39054"/>
    <cellStyle name="Output 16 2 4 5" xfId="28224"/>
    <cellStyle name="Output 16 2 4_Table 2A-1_EFT (Annual)" xfId="7678"/>
    <cellStyle name="Output 16 2 5" xfId="4126"/>
    <cellStyle name="Output 16 2 5 2" xfId="12450"/>
    <cellStyle name="Output 16 2 5 2 2" xfId="24472"/>
    <cellStyle name="Output 16 2 5 2 2 2" xfId="45658"/>
    <cellStyle name="Output 16 2 5 2 3" xfId="35054"/>
    <cellStyle name="Output 16 2 5 3" xfId="19359"/>
    <cellStyle name="Output 16 2 5 3 2" xfId="40546"/>
    <cellStyle name="Output 16 2 5 4" xfId="29814"/>
    <cellStyle name="Output 16 2 5_Table 2A-1_EFT (Annual)" xfId="7680"/>
    <cellStyle name="Output 16 2 6" xfId="9789"/>
    <cellStyle name="Output 16 2 6 2" xfId="21926"/>
    <cellStyle name="Output 16 2 6 2 2" xfId="43112"/>
    <cellStyle name="Output 16 2 6 3" xfId="32508"/>
    <cellStyle name="Output 16 2 7" xfId="16813"/>
    <cellStyle name="Output 16 2 7 2" xfId="38000"/>
    <cellStyle name="Output 16 2 8" xfId="27071"/>
    <cellStyle name="Output 16 2_Table 2A-1_EFT (Annual)" xfId="3359"/>
    <cellStyle name="Output 16 3" xfId="394"/>
    <cellStyle name="Output 16 3 2" xfId="1377"/>
    <cellStyle name="Output 16 3 2 2" xfId="2647"/>
    <cellStyle name="Output 16 3 2 2 2" xfId="6208"/>
    <cellStyle name="Output 16 3 2 2 2 2" xfId="14402"/>
    <cellStyle name="Output 16 3 2 2 2 2 2" xfId="26374"/>
    <cellStyle name="Output 16 3 2 2 2 2 2 2" xfId="47560"/>
    <cellStyle name="Output 16 3 2 2 2 2 3" xfId="36956"/>
    <cellStyle name="Output 16 3 2 2 2 3" xfId="21261"/>
    <cellStyle name="Output 16 3 2 2 2 3 2" xfId="42448"/>
    <cellStyle name="Output 16 3 2 2 2 4" xfId="31864"/>
    <cellStyle name="Output 16 3 2 2 2_Table 2A-1_EFT (Annual)" xfId="7682"/>
    <cellStyle name="Output 16 3 2 2 3" xfId="11744"/>
    <cellStyle name="Output 16 3 2 2 3 2" xfId="23828"/>
    <cellStyle name="Output 16 3 2 2 3 2 2" xfId="45014"/>
    <cellStyle name="Output 16 3 2 2 3 3" xfId="34410"/>
    <cellStyle name="Output 16 3 2 2 4" xfId="18715"/>
    <cellStyle name="Output 16 3 2 2 4 2" xfId="39902"/>
    <cellStyle name="Output 16 3 2 2 5" xfId="29121"/>
    <cellStyle name="Output 16 3 2 2_Table 2A-1_EFT (Annual)" xfId="7681"/>
    <cellStyle name="Output 16 3 2 3" xfId="1893"/>
    <cellStyle name="Output 16 3 2 3 2" xfId="5454"/>
    <cellStyle name="Output 16 3 2 3 2 2" xfId="13669"/>
    <cellStyle name="Output 16 3 2 3 2 2 2" xfId="25657"/>
    <cellStyle name="Output 16 3 2 3 2 2 2 2" xfId="46843"/>
    <cellStyle name="Output 16 3 2 3 2 2 3" xfId="36239"/>
    <cellStyle name="Output 16 3 2 3 2 3" xfId="20544"/>
    <cellStyle name="Output 16 3 2 3 2 3 2" xfId="41731"/>
    <cellStyle name="Output 16 3 2 3 2 4" xfId="31111"/>
    <cellStyle name="Output 16 3 2 3 2_Table 2A-1_EFT (Annual)" xfId="7684"/>
    <cellStyle name="Output 16 3 2 3 3" xfId="11013"/>
    <cellStyle name="Output 16 3 2 3 3 2" xfId="23111"/>
    <cellStyle name="Output 16 3 2 3 3 2 2" xfId="44297"/>
    <cellStyle name="Output 16 3 2 3 3 3" xfId="33693"/>
    <cellStyle name="Output 16 3 2 3 4" xfId="17998"/>
    <cellStyle name="Output 16 3 2 3 4 2" xfId="39185"/>
    <cellStyle name="Output 16 3 2 3 5" xfId="28368"/>
    <cellStyle name="Output 16 3 2 3_Table 2A-1_EFT (Annual)" xfId="7683"/>
    <cellStyle name="Output 16 3 2 4" xfId="4938"/>
    <cellStyle name="Output 16 3 2 4 2" xfId="13198"/>
    <cellStyle name="Output 16 3 2 4 2 2" xfId="25204"/>
    <cellStyle name="Output 16 3 2 4 2 2 2" xfId="46390"/>
    <cellStyle name="Output 16 3 2 4 2 3" xfId="35786"/>
    <cellStyle name="Output 16 3 2 4 3" xfId="20091"/>
    <cellStyle name="Output 16 3 2 4 3 2" xfId="41278"/>
    <cellStyle name="Output 16 3 2 4 4" xfId="30595"/>
    <cellStyle name="Output 16 3 2 4_Table 2A-1_EFT (Annual)" xfId="7685"/>
    <cellStyle name="Output 16 3 2 5" xfId="10542"/>
    <cellStyle name="Output 16 3 2 5 2" xfId="22658"/>
    <cellStyle name="Output 16 3 2 5 2 2" xfId="43844"/>
    <cellStyle name="Output 16 3 2 5 3" xfId="33240"/>
    <cellStyle name="Output 16 3 2 6" xfId="17545"/>
    <cellStyle name="Output 16 3 2 6 2" xfId="38732"/>
    <cellStyle name="Output 16 3 2 7" xfId="27852"/>
    <cellStyle name="Output 16 3 2_Table 2A-1_EFT (Annual)" xfId="3362"/>
    <cellStyle name="Output 16 3 3" xfId="2116"/>
    <cellStyle name="Output 16 3 3 2" xfId="5677"/>
    <cellStyle name="Output 16 3 3 2 2" xfId="13892"/>
    <cellStyle name="Output 16 3 3 2 2 2" xfId="25880"/>
    <cellStyle name="Output 16 3 3 2 2 2 2" xfId="47066"/>
    <cellStyle name="Output 16 3 3 2 2 3" xfId="36462"/>
    <cellStyle name="Output 16 3 3 2 3" xfId="20767"/>
    <cellStyle name="Output 16 3 3 2 3 2" xfId="41954"/>
    <cellStyle name="Output 16 3 3 2 4" xfId="31334"/>
    <cellStyle name="Output 16 3 3 2_Table 2A-1_EFT (Annual)" xfId="7687"/>
    <cellStyle name="Output 16 3 3 3" xfId="11236"/>
    <cellStyle name="Output 16 3 3 3 2" xfId="23334"/>
    <cellStyle name="Output 16 3 3 3 2 2" xfId="44520"/>
    <cellStyle name="Output 16 3 3 3 3" xfId="33916"/>
    <cellStyle name="Output 16 3 3 4" xfId="18221"/>
    <cellStyle name="Output 16 3 3 4 2" xfId="39408"/>
    <cellStyle name="Output 16 3 3 5" xfId="28591"/>
    <cellStyle name="Output 16 3 3_Table 2A-1_EFT (Annual)" xfId="7686"/>
    <cellStyle name="Output 16 3 4" xfId="1713"/>
    <cellStyle name="Output 16 3 4 2" xfId="5274"/>
    <cellStyle name="Output 16 3 4 2 2" xfId="13503"/>
    <cellStyle name="Output 16 3 4 2 2 2" xfId="25496"/>
    <cellStyle name="Output 16 3 4 2 2 2 2" xfId="46682"/>
    <cellStyle name="Output 16 3 4 2 2 3" xfId="36078"/>
    <cellStyle name="Output 16 3 4 2 3" xfId="20383"/>
    <cellStyle name="Output 16 3 4 2 3 2" xfId="41570"/>
    <cellStyle name="Output 16 3 4 2 4" xfId="30931"/>
    <cellStyle name="Output 16 3 4 2_Table 2A-1_EFT (Annual)" xfId="7689"/>
    <cellStyle name="Output 16 3 4 3" xfId="10847"/>
    <cellStyle name="Output 16 3 4 3 2" xfId="22950"/>
    <cellStyle name="Output 16 3 4 3 2 2" xfId="44136"/>
    <cellStyle name="Output 16 3 4 3 3" xfId="33532"/>
    <cellStyle name="Output 16 3 4 4" xfId="17837"/>
    <cellStyle name="Output 16 3 4 4 2" xfId="39024"/>
    <cellStyle name="Output 16 3 4 5" xfId="28188"/>
    <cellStyle name="Output 16 3 4_Table 2A-1_EFT (Annual)" xfId="7688"/>
    <cellStyle name="Output 16 3 5" xfId="3964"/>
    <cellStyle name="Output 16 3 5 2" xfId="12292"/>
    <cellStyle name="Output 16 3 5 2 2" xfId="24316"/>
    <cellStyle name="Output 16 3 5 2 2 2" xfId="45502"/>
    <cellStyle name="Output 16 3 5 2 3" xfId="34898"/>
    <cellStyle name="Output 16 3 5 3" xfId="19203"/>
    <cellStyle name="Output 16 3 5 3 2" xfId="40390"/>
    <cellStyle name="Output 16 3 5 4" xfId="29652"/>
    <cellStyle name="Output 16 3 5_Table 2A-1_EFT (Annual)" xfId="7690"/>
    <cellStyle name="Output 16 3 6" xfId="9629"/>
    <cellStyle name="Output 16 3 6 2" xfId="21770"/>
    <cellStyle name="Output 16 3 6 2 2" xfId="42956"/>
    <cellStyle name="Output 16 3 6 3" xfId="32352"/>
    <cellStyle name="Output 16 3 7" xfId="16657"/>
    <cellStyle name="Output 16 3 7 2" xfId="37844"/>
    <cellStyle name="Output 16 3 8" xfId="26909"/>
    <cellStyle name="Output 16 3_Table 2A-1_EFT (Annual)" xfId="3361"/>
    <cellStyle name="Output 16 4" xfId="1211"/>
    <cellStyle name="Output 16 4 2" xfId="2481"/>
    <cellStyle name="Output 16 4 2 2" xfId="6042"/>
    <cellStyle name="Output 16 4 2 2 2" xfId="14236"/>
    <cellStyle name="Output 16 4 2 2 2 2" xfId="26208"/>
    <cellStyle name="Output 16 4 2 2 2 2 2" xfId="47394"/>
    <cellStyle name="Output 16 4 2 2 2 3" xfId="36790"/>
    <cellStyle name="Output 16 4 2 2 3" xfId="21095"/>
    <cellStyle name="Output 16 4 2 2 3 2" xfId="42282"/>
    <cellStyle name="Output 16 4 2 2 4" xfId="31698"/>
    <cellStyle name="Output 16 4 2 2_Table 2A-1_EFT (Annual)" xfId="7692"/>
    <cellStyle name="Output 16 4 2 3" xfId="11578"/>
    <cellStyle name="Output 16 4 2 3 2" xfId="23662"/>
    <cellStyle name="Output 16 4 2 3 2 2" xfId="44848"/>
    <cellStyle name="Output 16 4 2 3 3" xfId="34244"/>
    <cellStyle name="Output 16 4 2 4" xfId="18549"/>
    <cellStyle name="Output 16 4 2 4 2" xfId="39736"/>
    <cellStyle name="Output 16 4 2 5" xfId="28955"/>
    <cellStyle name="Output 16 4 2_Table 2A-1_EFT (Annual)" xfId="7691"/>
    <cellStyle name="Output 16 4 3" xfId="1829"/>
    <cellStyle name="Output 16 4 3 2" xfId="5390"/>
    <cellStyle name="Output 16 4 3 2 2" xfId="13605"/>
    <cellStyle name="Output 16 4 3 2 2 2" xfId="25593"/>
    <cellStyle name="Output 16 4 3 2 2 2 2" xfId="46779"/>
    <cellStyle name="Output 16 4 3 2 2 3" xfId="36175"/>
    <cellStyle name="Output 16 4 3 2 3" xfId="20480"/>
    <cellStyle name="Output 16 4 3 2 3 2" xfId="41667"/>
    <cellStyle name="Output 16 4 3 2 4" xfId="31047"/>
    <cellStyle name="Output 16 4 3 2_Table 2A-1_EFT (Annual)" xfId="7694"/>
    <cellStyle name="Output 16 4 3 3" xfId="10949"/>
    <cellStyle name="Output 16 4 3 3 2" xfId="23047"/>
    <cellStyle name="Output 16 4 3 3 2 2" xfId="44233"/>
    <cellStyle name="Output 16 4 3 3 3" xfId="33629"/>
    <cellStyle name="Output 16 4 3 4" xfId="17934"/>
    <cellStyle name="Output 16 4 3 4 2" xfId="39121"/>
    <cellStyle name="Output 16 4 3 5" xfId="28304"/>
    <cellStyle name="Output 16 4 3_Table 2A-1_EFT (Annual)" xfId="7693"/>
    <cellStyle name="Output 16 4 4" xfId="4772"/>
    <cellStyle name="Output 16 4 4 2" xfId="13032"/>
    <cellStyle name="Output 16 4 4 2 2" xfId="25038"/>
    <cellStyle name="Output 16 4 4 2 2 2" xfId="46224"/>
    <cellStyle name="Output 16 4 4 2 3" xfId="35620"/>
    <cellStyle name="Output 16 4 4 3" xfId="19925"/>
    <cellStyle name="Output 16 4 4 3 2" xfId="41112"/>
    <cellStyle name="Output 16 4 4 4" xfId="30429"/>
    <cellStyle name="Output 16 4 4_Table 2A-1_EFT (Annual)" xfId="7695"/>
    <cellStyle name="Output 16 4 5" xfId="10376"/>
    <cellStyle name="Output 16 4 5 2" xfId="22492"/>
    <cellStyle name="Output 16 4 5 2 2" xfId="43678"/>
    <cellStyle name="Output 16 4 5 3" xfId="33074"/>
    <cellStyle name="Output 16 4 6" xfId="17379"/>
    <cellStyle name="Output 16 4 6 2" xfId="38566"/>
    <cellStyle name="Output 16 4 7" xfId="27686"/>
    <cellStyle name="Output 16 4_Table 2A-1_EFT (Annual)" xfId="3363"/>
    <cellStyle name="Output 16 5" xfId="1950"/>
    <cellStyle name="Output 16 5 2" xfId="5511"/>
    <cellStyle name="Output 16 5 2 2" xfId="13726"/>
    <cellStyle name="Output 16 5 2 2 2" xfId="25714"/>
    <cellStyle name="Output 16 5 2 2 2 2" xfId="46900"/>
    <cellStyle name="Output 16 5 2 2 3" xfId="36296"/>
    <cellStyle name="Output 16 5 2 3" xfId="20601"/>
    <cellStyle name="Output 16 5 2 3 2" xfId="41788"/>
    <cellStyle name="Output 16 5 2 4" xfId="31168"/>
    <cellStyle name="Output 16 5 2_Table 2A-1_EFT (Annual)" xfId="7697"/>
    <cellStyle name="Output 16 5 3" xfId="11070"/>
    <cellStyle name="Output 16 5 3 2" xfId="23168"/>
    <cellStyle name="Output 16 5 3 2 2" xfId="44354"/>
    <cellStyle name="Output 16 5 3 3" xfId="33750"/>
    <cellStyle name="Output 16 5 4" xfId="18055"/>
    <cellStyle name="Output 16 5 4 2" xfId="39242"/>
    <cellStyle name="Output 16 5 5" xfId="28425"/>
    <cellStyle name="Output 16 5_Table 2A-1_EFT (Annual)" xfId="7696"/>
    <cellStyle name="Output 16 6" xfId="1656"/>
    <cellStyle name="Output 16 6 2" xfId="5217"/>
    <cellStyle name="Output 16 6 2 2" xfId="13464"/>
    <cellStyle name="Output 16 6 2 2 2" xfId="25464"/>
    <cellStyle name="Output 16 6 2 2 2 2" xfId="46650"/>
    <cellStyle name="Output 16 6 2 2 3" xfId="36046"/>
    <cellStyle name="Output 16 6 2 3" xfId="20351"/>
    <cellStyle name="Output 16 6 2 3 2" xfId="41538"/>
    <cellStyle name="Output 16 6 2 4" xfId="30874"/>
    <cellStyle name="Output 16 6 2_Table 2A-1_EFT (Annual)" xfId="7699"/>
    <cellStyle name="Output 16 6 3" xfId="10809"/>
    <cellStyle name="Output 16 6 3 2" xfId="22918"/>
    <cellStyle name="Output 16 6 3 2 2" xfId="44104"/>
    <cellStyle name="Output 16 6 3 3" xfId="33500"/>
    <cellStyle name="Output 16 6 4" xfId="17805"/>
    <cellStyle name="Output 16 6 4 2" xfId="38992"/>
    <cellStyle name="Output 16 6 5" xfId="28131"/>
    <cellStyle name="Output 16 6_Table 2A-1_EFT (Annual)" xfId="7698"/>
    <cellStyle name="Output 16 7" xfId="3752"/>
    <cellStyle name="Output 16 7 2" xfId="12120"/>
    <cellStyle name="Output 16 7 2 2" xfId="24150"/>
    <cellStyle name="Output 16 7 2 2 2" xfId="45336"/>
    <cellStyle name="Output 16 7 2 3" xfId="34732"/>
    <cellStyle name="Output 16 7 3" xfId="19037"/>
    <cellStyle name="Output 16 7 3 2" xfId="40224"/>
    <cellStyle name="Output 16 7 4" xfId="29461"/>
    <cellStyle name="Output 16 7_Table 2A-1_EFT (Annual)" xfId="7700"/>
    <cellStyle name="Output 16 8" xfId="9439"/>
    <cellStyle name="Output 16 8 2" xfId="21604"/>
    <cellStyle name="Output 16 8 2 2" xfId="42790"/>
    <cellStyle name="Output 16 8 3" xfId="32186"/>
    <cellStyle name="Output 16 9" xfId="16491"/>
    <cellStyle name="Output 16 9 2" xfId="37678"/>
    <cellStyle name="Output 16_Table 2A-1_EFT (Annual)" xfId="3358"/>
    <cellStyle name="Output 17" xfId="158"/>
    <cellStyle name="Output 17 10" xfId="26713"/>
    <cellStyle name="Output 17 2" xfId="551"/>
    <cellStyle name="Output 17 2 2" xfId="1528"/>
    <cellStyle name="Output 17 2 2 2" xfId="2798"/>
    <cellStyle name="Output 17 2 2 2 2" xfId="6359"/>
    <cellStyle name="Output 17 2 2 2 2 2" xfId="14553"/>
    <cellStyle name="Output 17 2 2 2 2 2 2" xfId="26525"/>
    <cellStyle name="Output 17 2 2 2 2 2 2 2" xfId="47711"/>
    <cellStyle name="Output 17 2 2 2 2 2 3" xfId="37107"/>
    <cellStyle name="Output 17 2 2 2 2 3" xfId="21412"/>
    <cellStyle name="Output 17 2 2 2 2 3 2" xfId="42599"/>
    <cellStyle name="Output 17 2 2 2 2 4" xfId="32015"/>
    <cellStyle name="Output 17 2 2 2 2_Table 2A-1_EFT (Annual)" xfId="7702"/>
    <cellStyle name="Output 17 2 2 2 3" xfId="11895"/>
    <cellStyle name="Output 17 2 2 2 3 2" xfId="23979"/>
    <cellStyle name="Output 17 2 2 2 3 2 2" xfId="45165"/>
    <cellStyle name="Output 17 2 2 2 3 3" xfId="34561"/>
    <cellStyle name="Output 17 2 2 2 4" xfId="18866"/>
    <cellStyle name="Output 17 2 2 2 4 2" xfId="40053"/>
    <cellStyle name="Output 17 2 2 2 5" xfId="29272"/>
    <cellStyle name="Output 17 2 2 2_Table 2A-1_EFT (Annual)" xfId="7701"/>
    <cellStyle name="Output 17 2 2 3" xfId="1923"/>
    <cellStyle name="Output 17 2 2 3 2" xfId="5484"/>
    <cellStyle name="Output 17 2 2 3 2 2" xfId="13699"/>
    <cellStyle name="Output 17 2 2 3 2 2 2" xfId="25687"/>
    <cellStyle name="Output 17 2 2 3 2 2 2 2" xfId="46873"/>
    <cellStyle name="Output 17 2 2 3 2 2 3" xfId="36269"/>
    <cellStyle name="Output 17 2 2 3 2 3" xfId="20574"/>
    <cellStyle name="Output 17 2 2 3 2 3 2" xfId="41761"/>
    <cellStyle name="Output 17 2 2 3 2 4" xfId="31141"/>
    <cellStyle name="Output 17 2 2 3 2_Table 2A-1_EFT (Annual)" xfId="7704"/>
    <cellStyle name="Output 17 2 2 3 3" xfId="11043"/>
    <cellStyle name="Output 17 2 2 3 3 2" xfId="23141"/>
    <cellStyle name="Output 17 2 2 3 3 2 2" xfId="44327"/>
    <cellStyle name="Output 17 2 2 3 3 3" xfId="33723"/>
    <cellStyle name="Output 17 2 2 3 4" xfId="18028"/>
    <cellStyle name="Output 17 2 2 3 4 2" xfId="39215"/>
    <cellStyle name="Output 17 2 2 3 5" xfId="28398"/>
    <cellStyle name="Output 17 2 2 3_Table 2A-1_EFT (Annual)" xfId="7703"/>
    <cellStyle name="Output 17 2 2 4" xfId="5089"/>
    <cellStyle name="Output 17 2 2 4 2" xfId="13349"/>
    <cellStyle name="Output 17 2 2 4 2 2" xfId="25355"/>
    <cellStyle name="Output 17 2 2 4 2 2 2" xfId="46541"/>
    <cellStyle name="Output 17 2 2 4 2 3" xfId="35937"/>
    <cellStyle name="Output 17 2 2 4 3" xfId="20242"/>
    <cellStyle name="Output 17 2 2 4 3 2" xfId="41429"/>
    <cellStyle name="Output 17 2 2 4 4" xfId="30746"/>
    <cellStyle name="Output 17 2 2 4_Table 2A-1_EFT (Annual)" xfId="7705"/>
    <cellStyle name="Output 17 2 2 5" xfId="10693"/>
    <cellStyle name="Output 17 2 2 5 2" xfId="22809"/>
    <cellStyle name="Output 17 2 2 5 2 2" xfId="43995"/>
    <cellStyle name="Output 17 2 2 5 3" xfId="33391"/>
    <cellStyle name="Output 17 2 2 6" xfId="17696"/>
    <cellStyle name="Output 17 2 2 6 2" xfId="38883"/>
    <cellStyle name="Output 17 2 2 7" xfId="28003"/>
    <cellStyle name="Output 17 2 2_Table 2A-1_EFT (Annual)" xfId="3366"/>
    <cellStyle name="Output 17 2 3" xfId="2267"/>
    <cellStyle name="Output 17 2 3 2" xfId="5828"/>
    <cellStyle name="Output 17 2 3 2 2" xfId="14043"/>
    <cellStyle name="Output 17 2 3 2 2 2" xfId="26031"/>
    <cellStyle name="Output 17 2 3 2 2 2 2" xfId="47217"/>
    <cellStyle name="Output 17 2 3 2 2 3" xfId="36613"/>
    <cellStyle name="Output 17 2 3 2 3" xfId="20918"/>
    <cellStyle name="Output 17 2 3 2 3 2" xfId="42105"/>
    <cellStyle name="Output 17 2 3 2 4" xfId="31485"/>
    <cellStyle name="Output 17 2 3 2_Table 2A-1_EFT (Annual)" xfId="7707"/>
    <cellStyle name="Output 17 2 3 3" xfId="11387"/>
    <cellStyle name="Output 17 2 3 3 2" xfId="23485"/>
    <cellStyle name="Output 17 2 3 3 2 2" xfId="44671"/>
    <cellStyle name="Output 17 2 3 3 3" xfId="34067"/>
    <cellStyle name="Output 17 2 3 4" xfId="18372"/>
    <cellStyle name="Output 17 2 3 4 2" xfId="39559"/>
    <cellStyle name="Output 17 2 3 5" xfId="28742"/>
    <cellStyle name="Output 17 2 3_Table 2A-1_EFT (Annual)" xfId="7706"/>
    <cellStyle name="Output 17 2 4" xfId="1748"/>
    <cellStyle name="Output 17 2 4 2" xfId="5309"/>
    <cellStyle name="Output 17 2 4 2 2" xfId="13534"/>
    <cellStyle name="Output 17 2 4 2 2 2" xfId="25525"/>
    <cellStyle name="Output 17 2 4 2 2 2 2" xfId="46711"/>
    <cellStyle name="Output 17 2 4 2 2 3" xfId="36107"/>
    <cellStyle name="Output 17 2 4 2 3" xfId="20412"/>
    <cellStyle name="Output 17 2 4 2 3 2" xfId="41599"/>
    <cellStyle name="Output 17 2 4 2 4" xfId="30966"/>
    <cellStyle name="Output 17 2 4 2_Table 2A-1_EFT (Annual)" xfId="7709"/>
    <cellStyle name="Output 17 2 4 3" xfId="10877"/>
    <cellStyle name="Output 17 2 4 3 2" xfId="22979"/>
    <cellStyle name="Output 17 2 4 3 2 2" xfId="44165"/>
    <cellStyle name="Output 17 2 4 3 3" xfId="33561"/>
    <cellStyle name="Output 17 2 4 4" xfId="17866"/>
    <cellStyle name="Output 17 2 4 4 2" xfId="39053"/>
    <cellStyle name="Output 17 2 4 5" xfId="28223"/>
    <cellStyle name="Output 17 2 4_Table 2A-1_EFT (Annual)" xfId="7708"/>
    <cellStyle name="Output 17 2 5" xfId="4121"/>
    <cellStyle name="Output 17 2 5 2" xfId="12445"/>
    <cellStyle name="Output 17 2 5 2 2" xfId="24467"/>
    <cellStyle name="Output 17 2 5 2 2 2" xfId="45653"/>
    <cellStyle name="Output 17 2 5 2 3" xfId="35049"/>
    <cellStyle name="Output 17 2 5 3" xfId="19354"/>
    <cellStyle name="Output 17 2 5 3 2" xfId="40541"/>
    <cellStyle name="Output 17 2 5 4" xfId="29809"/>
    <cellStyle name="Output 17 2 5_Table 2A-1_EFT (Annual)" xfId="7710"/>
    <cellStyle name="Output 17 2 6" xfId="9784"/>
    <cellStyle name="Output 17 2 6 2" xfId="21921"/>
    <cellStyle name="Output 17 2 6 2 2" xfId="43107"/>
    <cellStyle name="Output 17 2 6 3" xfId="32503"/>
    <cellStyle name="Output 17 2 7" xfId="16808"/>
    <cellStyle name="Output 17 2 7 2" xfId="37995"/>
    <cellStyle name="Output 17 2 8" xfId="27066"/>
    <cellStyle name="Output 17 2_Table 2A-1_EFT (Annual)" xfId="3365"/>
    <cellStyle name="Output 17 3" xfId="389"/>
    <cellStyle name="Output 17 3 2" xfId="1372"/>
    <cellStyle name="Output 17 3 2 2" xfId="2642"/>
    <cellStyle name="Output 17 3 2 2 2" xfId="6203"/>
    <cellStyle name="Output 17 3 2 2 2 2" xfId="14397"/>
    <cellStyle name="Output 17 3 2 2 2 2 2" xfId="26369"/>
    <cellStyle name="Output 17 3 2 2 2 2 2 2" xfId="47555"/>
    <cellStyle name="Output 17 3 2 2 2 2 3" xfId="36951"/>
    <cellStyle name="Output 17 3 2 2 2 3" xfId="21256"/>
    <cellStyle name="Output 17 3 2 2 2 3 2" xfId="42443"/>
    <cellStyle name="Output 17 3 2 2 2 4" xfId="31859"/>
    <cellStyle name="Output 17 3 2 2 2_Table 2A-1_EFT (Annual)" xfId="7712"/>
    <cellStyle name="Output 17 3 2 2 3" xfId="11739"/>
    <cellStyle name="Output 17 3 2 2 3 2" xfId="23823"/>
    <cellStyle name="Output 17 3 2 2 3 2 2" xfId="45009"/>
    <cellStyle name="Output 17 3 2 2 3 3" xfId="34405"/>
    <cellStyle name="Output 17 3 2 2 4" xfId="18710"/>
    <cellStyle name="Output 17 3 2 2 4 2" xfId="39897"/>
    <cellStyle name="Output 17 3 2 2 5" xfId="29116"/>
    <cellStyle name="Output 17 3 2 2_Table 2A-1_EFT (Annual)" xfId="7711"/>
    <cellStyle name="Output 17 3 2 3" xfId="1892"/>
    <cellStyle name="Output 17 3 2 3 2" xfId="5453"/>
    <cellStyle name="Output 17 3 2 3 2 2" xfId="13668"/>
    <cellStyle name="Output 17 3 2 3 2 2 2" xfId="25656"/>
    <cellStyle name="Output 17 3 2 3 2 2 2 2" xfId="46842"/>
    <cellStyle name="Output 17 3 2 3 2 2 3" xfId="36238"/>
    <cellStyle name="Output 17 3 2 3 2 3" xfId="20543"/>
    <cellStyle name="Output 17 3 2 3 2 3 2" xfId="41730"/>
    <cellStyle name="Output 17 3 2 3 2 4" xfId="31110"/>
    <cellStyle name="Output 17 3 2 3 2_Table 2A-1_EFT (Annual)" xfId="7714"/>
    <cellStyle name="Output 17 3 2 3 3" xfId="11012"/>
    <cellStyle name="Output 17 3 2 3 3 2" xfId="23110"/>
    <cellStyle name="Output 17 3 2 3 3 2 2" xfId="44296"/>
    <cellStyle name="Output 17 3 2 3 3 3" xfId="33692"/>
    <cellStyle name="Output 17 3 2 3 4" xfId="17997"/>
    <cellStyle name="Output 17 3 2 3 4 2" xfId="39184"/>
    <cellStyle name="Output 17 3 2 3 5" xfId="28367"/>
    <cellStyle name="Output 17 3 2 3_Table 2A-1_EFT (Annual)" xfId="7713"/>
    <cellStyle name="Output 17 3 2 4" xfId="4933"/>
    <cellStyle name="Output 17 3 2 4 2" xfId="13193"/>
    <cellStyle name="Output 17 3 2 4 2 2" xfId="25199"/>
    <cellStyle name="Output 17 3 2 4 2 2 2" xfId="46385"/>
    <cellStyle name="Output 17 3 2 4 2 3" xfId="35781"/>
    <cellStyle name="Output 17 3 2 4 3" xfId="20086"/>
    <cellStyle name="Output 17 3 2 4 3 2" xfId="41273"/>
    <cellStyle name="Output 17 3 2 4 4" xfId="30590"/>
    <cellStyle name="Output 17 3 2 4_Table 2A-1_EFT (Annual)" xfId="7715"/>
    <cellStyle name="Output 17 3 2 5" xfId="10537"/>
    <cellStyle name="Output 17 3 2 5 2" xfId="22653"/>
    <cellStyle name="Output 17 3 2 5 2 2" xfId="43839"/>
    <cellStyle name="Output 17 3 2 5 3" xfId="33235"/>
    <cellStyle name="Output 17 3 2 6" xfId="17540"/>
    <cellStyle name="Output 17 3 2 6 2" xfId="38727"/>
    <cellStyle name="Output 17 3 2 7" xfId="27847"/>
    <cellStyle name="Output 17 3 2_Table 2A-1_EFT (Annual)" xfId="3368"/>
    <cellStyle name="Output 17 3 3" xfId="2111"/>
    <cellStyle name="Output 17 3 3 2" xfId="5672"/>
    <cellStyle name="Output 17 3 3 2 2" xfId="13887"/>
    <cellStyle name="Output 17 3 3 2 2 2" xfId="25875"/>
    <cellStyle name="Output 17 3 3 2 2 2 2" xfId="47061"/>
    <cellStyle name="Output 17 3 3 2 2 3" xfId="36457"/>
    <cellStyle name="Output 17 3 3 2 3" xfId="20762"/>
    <cellStyle name="Output 17 3 3 2 3 2" xfId="41949"/>
    <cellStyle name="Output 17 3 3 2 4" xfId="31329"/>
    <cellStyle name="Output 17 3 3 2_Table 2A-1_EFT (Annual)" xfId="7717"/>
    <cellStyle name="Output 17 3 3 3" xfId="11231"/>
    <cellStyle name="Output 17 3 3 3 2" xfId="23329"/>
    <cellStyle name="Output 17 3 3 3 2 2" xfId="44515"/>
    <cellStyle name="Output 17 3 3 3 3" xfId="33911"/>
    <cellStyle name="Output 17 3 3 4" xfId="18216"/>
    <cellStyle name="Output 17 3 3 4 2" xfId="39403"/>
    <cellStyle name="Output 17 3 3 5" xfId="28586"/>
    <cellStyle name="Output 17 3 3_Table 2A-1_EFT (Annual)" xfId="7716"/>
    <cellStyle name="Output 17 3 4" xfId="1712"/>
    <cellStyle name="Output 17 3 4 2" xfId="5273"/>
    <cellStyle name="Output 17 3 4 2 2" xfId="13502"/>
    <cellStyle name="Output 17 3 4 2 2 2" xfId="25495"/>
    <cellStyle name="Output 17 3 4 2 2 2 2" xfId="46681"/>
    <cellStyle name="Output 17 3 4 2 2 3" xfId="36077"/>
    <cellStyle name="Output 17 3 4 2 3" xfId="20382"/>
    <cellStyle name="Output 17 3 4 2 3 2" xfId="41569"/>
    <cellStyle name="Output 17 3 4 2 4" xfId="30930"/>
    <cellStyle name="Output 17 3 4 2_Table 2A-1_EFT (Annual)" xfId="7719"/>
    <cellStyle name="Output 17 3 4 3" xfId="10846"/>
    <cellStyle name="Output 17 3 4 3 2" xfId="22949"/>
    <cellStyle name="Output 17 3 4 3 2 2" xfId="44135"/>
    <cellStyle name="Output 17 3 4 3 3" xfId="33531"/>
    <cellStyle name="Output 17 3 4 4" xfId="17836"/>
    <cellStyle name="Output 17 3 4 4 2" xfId="39023"/>
    <cellStyle name="Output 17 3 4 5" xfId="28187"/>
    <cellStyle name="Output 17 3 4_Table 2A-1_EFT (Annual)" xfId="7718"/>
    <cellStyle name="Output 17 3 5" xfId="3959"/>
    <cellStyle name="Output 17 3 5 2" xfId="12287"/>
    <cellStyle name="Output 17 3 5 2 2" xfId="24311"/>
    <cellStyle name="Output 17 3 5 2 2 2" xfId="45497"/>
    <cellStyle name="Output 17 3 5 2 3" xfId="34893"/>
    <cellStyle name="Output 17 3 5 3" xfId="19198"/>
    <cellStyle name="Output 17 3 5 3 2" xfId="40385"/>
    <cellStyle name="Output 17 3 5 4" xfId="29647"/>
    <cellStyle name="Output 17 3 5_Table 2A-1_EFT (Annual)" xfId="7720"/>
    <cellStyle name="Output 17 3 6" xfId="9624"/>
    <cellStyle name="Output 17 3 6 2" xfId="21765"/>
    <cellStyle name="Output 17 3 6 2 2" xfId="42951"/>
    <cellStyle name="Output 17 3 6 3" xfId="32347"/>
    <cellStyle name="Output 17 3 7" xfId="16652"/>
    <cellStyle name="Output 17 3 7 2" xfId="37839"/>
    <cellStyle name="Output 17 3 8" xfId="26904"/>
    <cellStyle name="Output 17 3_Table 2A-1_EFT (Annual)" xfId="3367"/>
    <cellStyle name="Output 17 4" xfId="1206"/>
    <cellStyle name="Output 17 4 2" xfId="2476"/>
    <cellStyle name="Output 17 4 2 2" xfId="6037"/>
    <cellStyle name="Output 17 4 2 2 2" xfId="14231"/>
    <cellStyle name="Output 17 4 2 2 2 2" xfId="26203"/>
    <cellStyle name="Output 17 4 2 2 2 2 2" xfId="47389"/>
    <cellStyle name="Output 17 4 2 2 2 3" xfId="36785"/>
    <cellStyle name="Output 17 4 2 2 3" xfId="21090"/>
    <cellStyle name="Output 17 4 2 2 3 2" xfId="42277"/>
    <cellStyle name="Output 17 4 2 2 4" xfId="31693"/>
    <cellStyle name="Output 17 4 2 2_Table 2A-1_EFT (Annual)" xfId="7722"/>
    <cellStyle name="Output 17 4 2 3" xfId="11573"/>
    <cellStyle name="Output 17 4 2 3 2" xfId="23657"/>
    <cellStyle name="Output 17 4 2 3 2 2" xfId="44843"/>
    <cellStyle name="Output 17 4 2 3 3" xfId="34239"/>
    <cellStyle name="Output 17 4 2 4" xfId="18544"/>
    <cellStyle name="Output 17 4 2 4 2" xfId="39731"/>
    <cellStyle name="Output 17 4 2 5" xfId="28950"/>
    <cellStyle name="Output 17 4 2_Table 2A-1_EFT (Annual)" xfId="7721"/>
    <cellStyle name="Output 17 4 3" xfId="1828"/>
    <cellStyle name="Output 17 4 3 2" xfId="5389"/>
    <cellStyle name="Output 17 4 3 2 2" xfId="13604"/>
    <cellStyle name="Output 17 4 3 2 2 2" xfId="25592"/>
    <cellStyle name="Output 17 4 3 2 2 2 2" xfId="46778"/>
    <cellStyle name="Output 17 4 3 2 2 3" xfId="36174"/>
    <cellStyle name="Output 17 4 3 2 3" xfId="20479"/>
    <cellStyle name="Output 17 4 3 2 3 2" xfId="41666"/>
    <cellStyle name="Output 17 4 3 2 4" xfId="31046"/>
    <cellStyle name="Output 17 4 3 2_Table 2A-1_EFT (Annual)" xfId="7724"/>
    <cellStyle name="Output 17 4 3 3" xfId="10948"/>
    <cellStyle name="Output 17 4 3 3 2" xfId="23046"/>
    <cellStyle name="Output 17 4 3 3 2 2" xfId="44232"/>
    <cellStyle name="Output 17 4 3 3 3" xfId="33628"/>
    <cellStyle name="Output 17 4 3 4" xfId="17933"/>
    <cellStyle name="Output 17 4 3 4 2" xfId="39120"/>
    <cellStyle name="Output 17 4 3 5" xfId="28303"/>
    <cellStyle name="Output 17 4 3_Table 2A-1_EFT (Annual)" xfId="7723"/>
    <cellStyle name="Output 17 4 4" xfId="4767"/>
    <cellStyle name="Output 17 4 4 2" xfId="13027"/>
    <cellStyle name="Output 17 4 4 2 2" xfId="25033"/>
    <cellStyle name="Output 17 4 4 2 2 2" xfId="46219"/>
    <cellStyle name="Output 17 4 4 2 3" xfId="35615"/>
    <cellStyle name="Output 17 4 4 3" xfId="19920"/>
    <cellStyle name="Output 17 4 4 3 2" xfId="41107"/>
    <cellStyle name="Output 17 4 4 4" xfId="30424"/>
    <cellStyle name="Output 17 4 4_Table 2A-1_EFT (Annual)" xfId="7725"/>
    <cellStyle name="Output 17 4 5" xfId="10371"/>
    <cellStyle name="Output 17 4 5 2" xfId="22487"/>
    <cellStyle name="Output 17 4 5 2 2" xfId="43673"/>
    <cellStyle name="Output 17 4 5 3" xfId="33069"/>
    <cellStyle name="Output 17 4 6" xfId="17374"/>
    <cellStyle name="Output 17 4 6 2" xfId="38561"/>
    <cellStyle name="Output 17 4 7" xfId="27681"/>
    <cellStyle name="Output 17 4_Table 2A-1_EFT (Annual)" xfId="3369"/>
    <cellStyle name="Output 17 5" xfId="1945"/>
    <cellStyle name="Output 17 5 2" xfId="5506"/>
    <cellStyle name="Output 17 5 2 2" xfId="13721"/>
    <cellStyle name="Output 17 5 2 2 2" xfId="25709"/>
    <cellStyle name="Output 17 5 2 2 2 2" xfId="46895"/>
    <cellStyle name="Output 17 5 2 2 3" xfId="36291"/>
    <cellStyle name="Output 17 5 2 3" xfId="20596"/>
    <cellStyle name="Output 17 5 2 3 2" xfId="41783"/>
    <cellStyle name="Output 17 5 2 4" xfId="31163"/>
    <cellStyle name="Output 17 5 2_Table 2A-1_EFT (Annual)" xfId="7727"/>
    <cellStyle name="Output 17 5 3" xfId="11065"/>
    <cellStyle name="Output 17 5 3 2" xfId="23163"/>
    <cellStyle name="Output 17 5 3 2 2" xfId="44349"/>
    <cellStyle name="Output 17 5 3 3" xfId="33745"/>
    <cellStyle name="Output 17 5 4" xfId="18050"/>
    <cellStyle name="Output 17 5 4 2" xfId="39237"/>
    <cellStyle name="Output 17 5 5" xfId="28420"/>
    <cellStyle name="Output 17 5_Table 2A-1_EFT (Annual)" xfId="7726"/>
    <cellStyle name="Output 17 6" xfId="1655"/>
    <cellStyle name="Output 17 6 2" xfId="5216"/>
    <cellStyle name="Output 17 6 2 2" xfId="13463"/>
    <cellStyle name="Output 17 6 2 2 2" xfId="25463"/>
    <cellStyle name="Output 17 6 2 2 2 2" xfId="46649"/>
    <cellStyle name="Output 17 6 2 2 3" xfId="36045"/>
    <cellStyle name="Output 17 6 2 3" xfId="20350"/>
    <cellStyle name="Output 17 6 2 3 2" xfId="41537"/>
    <cellStyle name="Output 17 6 2 4" xfId="30873"/>
    <cellStyle name="Output 17 6 2_Table 2A-1_EFT (Annual)" xfId="7729"/>
    <cellStyle name="Output 17 6 3" xfId="10808"/>
    <cellStyle name="Output 17 6 3 2" xfId="22917"/>
    <cellStyle name="Output 17 6 3 2 2" xfId="44103"/>
    <cellStyle name="Output 17 6 3 3" xfId="33499"/>
    <cellStyle name="Output 17 6 4" xfId="17804"/>
    <cellStyle name="Output 17 6 4 2" xfId="38991"/>
    <cellStyle name="Output 17 6 5" xfId="28130"/>
    <cellStyle name="Output 17 6_Table 2A-1_EFT (Annual)" xfId="7728"/>
    <cellStyle name="Output 17 7" xfId="3747"/>
    <cellStyle name="Output 17 7 2" xfId="12115"/>
    <cellStyle name="Output 17 7 2 2" xfId="24145"/>
    <cellStyle name="Output 17 7 2 2 2" xfId="45331"/>
    <cellStyle name="Output 17 7 2 3" xfId="34727"/>
    <cellStyle name="Output 17 7 3" xfId="19032"/>
    <cellStyle name="Output 17 7 3 2" xfId="40219"/>
    <cellStyle name="Output 17 7 4" xfId="29456"/>
    <cellStyle name="Output 17 7_Table 2A-1_EFT (Annual)" xfId="7730"/>
    <cellStyle name="Output 17 8" xfId="9434"/>
    <cellStyle name="Output 17 8 2" xfId="21599"/>
    <cellStyle name="Output 17 8 2 2" xfId="42785"/>
    <cellStyle name="Output 17 8 3" xfId="32181"/>
    <cellStyle name="Output 17 9" xfId="16486"/>
    <cellStyle name="Output 17 9 2" xfId="37673"/>
    <cellStyle name="Output 17_Table 2A-1_EFT (Annual)" xfId="3364"/>
    <cellStyle name="Output 18" xfId="173"/>
    <cellStyle name="Output 18 10" xfId="26728"/>
    <cellStyle name="Output 18 2" xfId="566"/>
    <cellStyle name="Output 18 2 2" xfId="1543"/>
    <cellStyle name="Output 18 2 2 2" xfId="2813"/>
    <cellStyle name="Output 18 2 2 2 2" xfId="6374"/>
    <cellStyle name="Output 18 2 2 2 2 2" xfId="14568"/>
    <cellStyle name="Output 18 2 2 2 2 2 2" xfId="26540"/>
    <cellStyle name="Output 18 2 2 2 2 2 2 2" xfId="47726"/>
    <cellStyle name="Output 18 2 2 2 2 2 3" xfId="37122"/>
    <cellStyle name="Output 18 2 2 2 2 3" xfId="21427"/>
    <cellStyle name="Output 18 2 2 2 2 3 2" xfId="42614"/>
    <cellStyle name="Output 18 2 2 2 2 4" xfId="32030"/>
    <cellStyle name="Output 18 2 2 2 2_Table 2A-1_EFT (Annual)" xfId="7732"/>
    <cellStyle name="Output 18 2 2 2 3" xfId="11910"/>
    <cellStyle name="Output 18 2 2 2 3 2" xfId="23994"/>
    <cellStyle name="Output 18 2 2 2 3 2 2" xfId="45180"/>
    <cellStyle name="Output 18 2 2 2 3 3" xfId="34576"/>
    <cellStyle name="Output 18 2 2 2 4" xfId="18881"/>
    <cellStyle name="Output 18 2 2 2 4 2" xfId="40068"/>
    <cellStyle name="Output 18 2 2 2 5" xfId="29287"/>
    <cellStyle name="Output 18 2 2 2_Table 2A-1_EFT (Annual)" xfId="7731"/>
    <cellStyle name="Output 18 2 2 3" xfId="1926"/>
    <cellStyle name="Output 18 2 2 3 2" xfId="5487"/>
    <cellStyle name="Output 18 2 2 3 2 2" xfId="13702"/>
    <cellStyle name="Output 18 2 2 3 2 2 2" xfId="25690"/>
    <cellStyle name="Output 18 2 2 3 2 2 2 2" xfId="46876"/>
    <cellStyle name="Output 18 2 2 3 2 2 3" xfId="36272"/>
    <cellStyle name="Output 18 2 2 3 2 3" xfId="20577"/>
    <cellStyle name="Output 18 2 2 3 2 3 2" xfId="41764"/>
    <cellStyle name="Output 18 2 2 3 2 4" xfId="31144"/>
    <cellStyle name="Output 18 2 2 3 2_Table 2A-1_EFT (Annual)" xfId="7734"/>
    <cellStyle name="Output 18 2 2 3 3" xfId="11046"/>
    <cellStyle name="Output 18 2 2 3 3 2" xfId="23144"/>
    <cellStyle name="Output 18 2 2 3 3 2 2" xfId="44330"/>
    <cellStyle name="Output 18 2 2 3 3 3" xfId="33726"/>
    <cellStyle name="Output 18 2 2 3 4" xfId="18031"/>
    <cellStyle name="Output 18 2 2 3 4 2" xfId="39218"/>
    <cellStyle name="Output 18 2 2 3 5" xfId="28401"/>
    <cellStyle name="Output 18 2 2 3_Table 2A-1_EFT (Annual)" xfId="7733"/>
    <cellStyle name="Output 18 2 2 4" xfId="5104"/>
    <cellStyle name="Output 18 2 2 4 2" xfId="13364"/>
    <cellStyle name="Output 18 2 2 4 2 2" xfId="25370"/>
    <cellStyle name="Output 18 2 2 4 2 2 2" xfId="46556"/>
    <cellStyle name="Output 18 2 2 4 2 3" xfId="35952"/>
    <cellStyle name="Output 18 2 2 4 3" xfId="20257"/>
    <cellStyle name="Output 18 2 2 4 3 2" xfId="41444"/>
    <cellStyle name="Output 18 2 2 4 4" xfId="30761"/>
    <cellStyle name="Output 18 2 2 4_Table 2A-1_EFT (Annual)" xfId="7735"/>
    <cellStyle name="Output 18 2 2 5" xfId="10708"/>
    <cellStyle name="Output 18 2 2 5 2" xfId="22824"/>
    <cellStyle name="Output 18 2 2 5 2 2" xfId="44010"/>
    <cellStyle name="Output 18 2 2 5 3" xfId="33406"/>
    <cellStyle name="Output 18 2 2 6" xfId="17711"/>
    <cellStyle name="Output 18 2 2 6 2" xfId="38898"/>
    <cellStyle name="Output 18 2 2 7" xfId="28018"/>
    <cellStyle name="Output 18 2 2_Table 2A-1_EFT (Annual)" xfId="3372"/>
    <cellStyle name="Output 18 2 3" xfId="2282"/>
    <cellStyle name="Output 18 2 3 2" xfId="5843"/>
    <cellStyle name="Output 18 2 3 2 2" xfId="14058"/>
    <cellStyle name="Output 18 2 3 2 2 2" xfId="26046"/>
    <cellStyle name="Output 18 2 3 2 2 2 2" xfId="47232"/>
    <cellStyle name="Output 18 2 3 2 2 3" xfId="36628"/>
    <cellStyle name="Output 18 2 3 2 3" xfId="20933"/>
    <cellStyle name="Output 18 2 3 2 3 2" xfId="42120"/>
    <cellStyle name="Output 18 2 3 2 4" xfId="31500"/>
    <cellStyle name="Output 18 2 3 2_Table 2A-1_EFT (Annual)" xfId="7737"/>
    <cellStyle name="Output 18 2 3 3" xfId="11402"/>
    <cellStyle name="Output 18 2 3 3 2" xfId="23500"/>
    <cellStyle name="Output 18 2 3 3 2 2" xfId="44686"/>
    <cellStyle name="Output 18 2 3 3 3" xfId="34082"/>
    <cellStyle name="Output 18 2 3 4" xfId="18387"/>
    <cellStyle name="Output 18 2 3 4 2" xfId="39574"/>
    <cellStyle name="Output 18 2 3 5" xfId="28757"/>
    <cellStyle name="Output 18 2 3_Table 2A-1_EFT (Annual)" xfId="7736"/>
    <cellStyle name="Output 18 2 4" xfId="1751"/>
    <cellStyle name="Output 18 2 4 2" xfId="5312"/>
    <cellStyle name="Output 18 2 4 2 2" xfId="13537"/>
    <cellStyle name="Output 18 2 4 2 2 2" xfId="25528"/>
    <cellStyle name="Output 18 2 4 2 2 2 2" xfId="46714"/>
    <cellStyle name="Output 18 2 4 2 2 3" xfId="36110"/>
    <cellStyle name="Output 18 2 4 2 3" xfId="20415"/>
    <cellStyle name="Output 18 2 4 2 3 2" xfId="41602"/>
    <cellStyle name="Output 18 2 4 2 4" xfId="30969"/>
    <cellStyle name="Output 18 2 4 2_Table 2A-1_EFT (Annual)" xfId="7739"/>
    <cellStyle name="Output 18 2 4 3" xfId="10880"/>
    <cellStyle name="Output 18 2 4 3 2" xfId="22982"/>
    <cellStyle name="Output 18 2 4 3 2 2" xfId="44168"/>
    <cellStyle name="Output 18 2 4 3 3" xfId="33564"/>
    <cellStyle name="Output 18 2 4 4" xfId="17869"/>
    <cellStyle name="Output 18 2 4 4 2" xfId="39056"/>
    <cellStyle name="Output 18 2 4 5" xfId="28226"/>
    <cellStyle name="Output 18 2 4_Table 2A-1_EFT (Annual)" xfId="7738"/>
    <cellStyle name="Output 18 2 5" xfId="4136"/>
    <cellStyle name="Output 18 2 5 2" xfId="12460"/>
    <cellStyle name="Output 18 2 5 2 2" xfId="24482"/>
    <cellStyle name="Output 18 2 5 2 2 2" xfId="45668"/>
    <cellStyle name="Output 18 2 5 2 3" xfId="35064"/>
    <cellStyle name="Output 18 2 5 3" xfId="19369"/>
    <cellStyle name="Output 18 2 5 3 2" xfId="40556"/>
    <cellStyle name="Output 18 2 5 4" xfId="29824"/>
    <cellStyle name="Output 18 2 5_Table 2A-1_EFT (Annual)" xfId="7740"/>
    <cellStyle name="Output 18 2 6" xfId="9799"/>
    <cellStyle name="Output 18 2 6 2" xfId="21936"/>
    <cellStyle name="Output 18 2 6 2 2" xfId="43122"/>
    <cellStyle name="Output 18 2 6 3" xfId="32518"/>
    <cellStyle name="Output 18 2 7" xfId="16823"/>
    <cellStyle name="Output 18 2 7 2" xfId="38010"/>
    <cellStyle name="Output 18 2 8" xfId="27081"/>
    <cellStyle name="Output 18 2_Table 2A-1_EFT (Annual)" xfId="3371"/>
    <cellStyle name="Output 18 3" xfId="404"/>
    <cellStyle name="Output 18 3 2" xfId="1387"/>
    <cellStyle name="Output 18 3 2 2" xfId="2657"/>
    <cellStyle name="Output 18 3 2 2 2" xfId="6218"/>
    <cellStyle name="Output 18 3 2 2 2 2" xfId="14412"/>
    <cellStyle name="Output 18 3 2 2 2 2 2" xfId="26384"/>
    <cellStyle name="Output 18 3 2 2 2 2 2 2" xfId="47570"/>
    <cellStyle name="Output 18 3 2 2 2 2 3" xfId="36966"/>
    <cellStyle name="Output 18 3 2 2 2 3" xfId="21271"/>
    <cellStyle name="Output 18 3 2 2 2 3 2" xfId="42458"/>
    <cellStyle name="Output 18 3 2 2 2 4" xfId="31874"/>
    <cellStyle name="Output 18 3 2 2 2_Table 2A-1_EFT (Annual)" xfId="7742"/>
    <cellStyle name="Output 18 3 2 2 3" xfId="11754"/>
    <cellStyle name="Output 18 3 2 2 3 2" xfId="23838"/>
    <cellStyle name="Output 18 3 2 2 3 2 2" xfId="45024"/>
    <cellStyle name="Output 18 3 2 2 3 3" xfId="34420"/>
    <cellStyle name="Output 18 3 2 2 4" xfId="18725"/>
    <cellStyle name="Output 18 3 2 2 4 2" xfId="39912"/>
    <cellStyle name="Output 18 3 2 2 5" xfId="29131"/>
    <cellStyle name="Output 18 3 2 2_Table 2A-1_EFT (Annual)" xfId="7741"/>
    <cellStyle name="Output 18 3 2 3" xfId="1895"/>
    <cellStyle name="Output 18 3 2 3 2" xfId="5456"/>
    <cellStyle name="Output 18 3 2 3 2 2" xfId="13671"/>
    <cellStyle name="Output 18 3 2 3 2 2 2" xfId="25659"/>
    <cellStyle name="Output 18 3 2 3 2 2 2 2" xfId="46845"/>
    <cellStyle name="Output 18 3 2 3 2 2 3" xfId="36241"/>
    <cellStyle name="Output 18 3 2 3 2 3" xfId="20546"/>
    <cellStyle name="Output 18 3 2 3 2 3 2" xfId="41733"/>
    <cellStyle name="Output 18 3 2 3 2 4" xfId="31113"/>
    <cellStyle name="Output 18 3 2 3 2_Table 2A-1_EFT (Annual)" xfId="7744"/>
    <cellStyle name="Output 18 3 2 3 3" xfId="11015"/>
    <cellStyle name="Output 18 3 2 3 3 2" xfId="23113"/>
    <cellStyle name="Output 18 3 2 3 3 2 2" xfId="44299"/>
    <cellStyle name="Output 18 3 2 3 3 3" xfId="33695"/>
    <cellStyle name="Output 18 3 2 3 4" xfId="18000"/>
    <cellStyle name="Output 18 3 2 3 4 2" xfId="39187"/>
    <cellStyle name="Output 18 3 2 3 5" xfId="28370"/>
    <cellStyle name="Output 18 3 2 3_Table 2A-1_EFT (Annual)" xfId="7743"/>
    <cellStyle name="Output 18 3 2 4" xfId="4948"/>
    <cellStyle name="Output 18 3 2 4 2" xfId="13208"/>
    <cellStyle name="Output 18 3 2 4 2 2" xfId="25214"/>
    <cellStyle name="Output 18 3 2 4 2 2 2" xfId="46400"/>
    <cellStyle name="Output 18 3 2 4 2 3" xfId="35796"/>
    <cellStyle name="Output 18 3 2 4 3" xfId="20101"/>
    <cellStyle name="Output 18 3 2 4 3 2" xfId="41288"/>
    <cellStyle name="Output 18 3 2 4 4" xfId="30605"/>
    <cellStyle name="Output 18 3 2 4_Table 2A-1_EFT (Annual)" xfId="7745"/>
    <cellStyle name="Output 18 3 2 5" xfId="10552"/>
    <cellStyle name="Output 18 3 2 5 2" xfId="22668"/>
    <cellStyle name="Output 18 3 2 5 2 2" xfId="43854"/>
    <cellStyle name="Output 18 3 2 5 3" xfId="33250"/>
    <cellStyle name="Output 18 3 2 6" xfId="17555"/>
    <cellStyle name="Output 18 3 2 6 2" xfId="38742"/>
    <cellStyle name="Output 18 3 2 7" xfId="27862"/>
    <cellStyle name="Output 18 3 2_Table 2A-1_EFT (Annual)" xfId="3374"/>
    <cellStyle name="Output 18 3 3" xfId="2126"/>
    <cellStyle name="Output 18 3 3 2" xfId="5687"/>
    <cellStyle name="Output 18 3 3 2 2" xfId="13902"/>
    <cellStyle name="Output 18 3 3 2 2 2" xfId="25890"/>
    <cellStyle name="Output 18 3 3 2 2 2 2" xfId="47076"/>
    <cellStyle name="Output 18 3 3 2 2 3" xfId="36472"/>
    <cellStyle name="Output 18 3 3 2 3" xfId="20777"/>
    <cellStyle name="Output 18 3 3 2 3 2" xfId="41964"/>
    <cellStyle name="Output 18 3 3 2 4" xfId="31344"/>
    <cellStyle name="Output 18 3 3 2_Table 2A-1_EFT (Annual)" xfId="7747"/>
    <cellStyle name="Output 18 3 3 3" xfId="11246"/>
    <cellStyle name="Output 18 3 3 3 2" xfId="23344"/>
    <cellStyle name="Output 18 3 3 3 2 2" xfId="44530"/>
    <cellStyle name="Output 18 3 3 3 3" xfId="33926"/>
    <cellStyle name="Output 18 3 3 4" xfId="18231"/>
    <cellStyle name="Output 18 3 3 4 2" xfId="39418"/>
    <cellStyle name="Output 18 3 3 5" xfId="28601"/>
    <cellStyle name="Output 18 3 3_Table 2A-1_EFT (Annual)" xfId="7746"/>
    <cellStyle name="Output 18 3 4" xfId="1715"/>
    <cellStyle name="Output 18 3 4 2" xfId="5276"/>
    <cellStyle name="Output 18 3 4 2 2" xfId="13505"/>
    <cellStyle name="Output 18 3 4 2 2 2" xfId="25498"/>
    <cellStyle name="Output 18 3 4 2 2 2 2" xfId="46684"/>
    <cellStyle name="Output 18 3 4 2 2 3" xfId="36080"/>
    <cellStyle name="Output 18 3 4 2 3" xfId="20385"/>
    <cellStyle name="Output 18 3 4 2 3 2" xfId="41572"/>
    <cellStyle name="Output 18 3 4 2 4" xfId="30933"/>
    <cellStyle name="Output 18 3 4 2_Table 2A-1_EFT (Annual)" xfId="7749"/>
    <cellStyle name="Output 18 3 4 3" xfId="10849"/>
    <cellStyle name="Output 18 3 4 3 2" xfId="22952"/>
    <cellStyle name="Output 18 3 4 3 2 2" xfId="44138"/>
    <cellStyle name="Output 18 3 4 3 3" xfId="33534"/>
    <cellStyle name="Output 18 3 4 4" xfId="17839"/>
    <cellStyle name="Output 18 3 4 4 2" xfId="39026"/>
    <cellStyle name="Output 18 3 4 5" xfId="28190"/>
    <cellStyle name="Output 18 3 4_Table 2A-1_EFT (Annual)" xfId="7748"/>
    <cellStyle name="Output 18 3 5" xfId="3974"/>
    <cellStyle name="Output 18 3 5 2" xfId="12302"/>
    <cellStyle name="Output 18 3 5 2 2" xfId="24326"/>
    <cellStyle name="Output 18 3 5 2 2 2" xfId="45512"/>
    <cellStyle name="Output 18 3 5 2 3" xfId="34908"/>
    <cellStyle name="Output 18 3 5 3" xfId="19213"/>
    <cellStyle name="Output 18 3 5 3 2" xfId="40400"/>
    <cellStyle name="Output 18 3 5 4" xfId="29662"/>
    <cellStyle name="Output 18 3 5_Table 2A-1_EFT (Annual)" xfId="7750"/>
    <cellStyle name="Output 18 3 6" xfId="9639"/>
    <cellStyle name="Output 18 3 6 2" xfId="21780"/>
    <cellStyle name="Output 18 3 6 2 2" xfId="42966"/>
    <cellStyle name="Output 18 3 6 3" xfId="32362"/>
    <cellStyle name="Output 18 3 7" xfId="16667"/>
    <cellStyle name="Output 18 3 7 2" xfId="37854"/>
    <cellStyle name="Output 18 3 8" xfId="26919"/>
    <cellStyle name="Output 18 3_Table 2A-1_EFT (Annual)" xfId="3373"/>
    <cellStyle name="Output 18 4" xfId="1221"/>
    <cellStyle name="Output 18 4 2" xfId="2491"/>
    <cellStyle name="Output 18 4 2 2" xfId="6052"/>
    <cellStyle name="Output 18 4 2 2 2" xfId="14246"/>
    <cellStyle name="Output 18 4 2 2 2 2" xfId="26218"/>
    <cellStyle name="Output 18 4 2 2 2 2 2" xfId="47404"/>
    <cellStyle name="Output 18 4 2 2 2 3" xfId="36800"/>
    <cellStyle name="Output 18 4 2 2 3" xfId="21105"/>
    <cellStyle name="Output 18 4 2 2 3 2" xfId="42292"/>
    <cellStyle name="Output 18 4 2 2 4" xfId="31708"/>
    <cellStyle name="Output 18 4 2 2_Table 2A-1_EFT (Annual)" xfId="7752"/>
    <cellStyle name="Output 18 4 2 3" xfId="11588"/>
    <cellStyle name="Output 18 4 2 3 2" xfId="23672"/>
    <cellStyle name="Output 18 4 2 3 2 2" xfId="44858"/>
    <cellStyle name="Output 18 4 2 3 3" xfId="34254"/>
    <cellStyle name="Output 18 4 2 4" xfId="18559"/>
    <cellStyle name="Output 18 4 2 4 2" xfId="39746"/>
    <cellStyle name="Output 18 4 2 5" xfId="28965"/>
    <cellStyle name="Output 18 4 2_Table 2A-1_EFT (Annual)" xfId="7751"/>
    <cellStyle name="Output 18 4 3" xfId="1831"/>
    <cellStyle name="Output 18 4 3 2" xfId="5392"/>
    <cellStyle name="Output 18 4 3 2 2" xfId="13607"/>
    <cellStyle name="Output 18 4 3 2 2 2" xfId="25595"/>
    <cellStyle name="Output 18 4 3 2 2 2 2" xfId="46781"/>
    <cellStyle name="Output 18 4 3 2 2 3" xfId="36177"/>
    <cellStyle name="Output 18 4 3 2 3" xfId="20482"/>
    <cellStyle name="Output 18 4 3 2 3 2" xfId="41669"/>
    <cellStyle name="Output 18 4 3 2 4" xfId="31049"/>
    <cellStyle name="Output 18 4 3 2_Table 2A-1_EFT (Annual)" xfId="7754"/>
    <cellStyle name="Output 18 4 3 3" xfId="10951"/>
    <cellStyle name="Output 18 4 3 3 2" xfId="23049"/>
    <cellStyle name="Output 18 4 3 3 2 2" xfId="44235"/>
    <cellStyle name="Output 18 4 3 3 3" xfId="33631"/>
    <cellStyle name="Output 18 4 3 4" xfId="17936"/>
    <cellStyle name="Output 18 4 3 4 2" xfId="39123"/>
    <cellStyle name="Output 18 4 3 5" xfId="28306"/>
    <cellStyle name="Output 18 4 3_Table 2A-1_EFT (Annual)" xfId="7753"/>
    <cellStyle name="Output 18 4 4" xfId="4782"/>
    <cellStyle name="Output 18 4 4 2" xfId="13042"/>
    <cellStyle name="Output 18 4 4 2 2" xfId="25048"/>
    <cellStyle name="Output 18 4 4 2 2 2" xfId="46234"/>
    <cellStyle name="Output 18 4 4 2 3" xfId="35630"/>
    <cellStyle name="Output 18 4 4 3" xfId="19935"/>
    <cellStyle name="Output 18 4 4 3 2" xfId="41122"/>
    <cellStyle name="Output 18 4 4 4" xfId="30439"/>
    <cellStyle name="Output 18 4 4_Table 2A-1_EFT (Annual)" xfId="7755"/>
    <cellStyle name="Output 18 4 5" xfId="10386"/>
    <cellStyle name="Output 18 4 5 2" xfId="22502"/>
    <cellStyle name="Output 18 4 5 2 2" xfId="43688"/>
    <cellStyle name="Output 18 4 5 3" xfId="33084"/>
    <cellStyle name="Output 18 4 6" xfId="17389"/>
    <cellStyle name="Output 18 4 6 2" xfId="38576"/>
    <cellStyle name="Output 18 4 7" xfId="27696"/>
    <cellStyle name="Output 18 4_Table 2A-1_EFT (Annual)" xfId="3375"/>
    <cellStyle name="Output 18 5" xfId="1960"/>
    <cellStyle name="Output 18 5 2" xfId="5521"/>
    <cellStyle name="Output 18 5 2 2" xfId="13736"/>
    <cellStyle name="Output 18 5 2 2 2" xfId="25724"/>
    <cellStyle name="Output 18 5 2 2 2 2" xfId="46910"/>
    <cellStyle name="Output 18 5 2 2 3" xfId="36306"/>
    <cellStyle name="Output 18 5 2 3" xfId="20611"/>
    <cellStyle name="Output 18 5 2 3 2" xfId="41798"/>
    <cellStyle name="Output 18 5 2 4" xfId="31178"/>
    <cellStyle name="Output 18 5 2_Table 2A-1_EFT (Annual)" xfId="7757"/>
    <cellStyle name="Output 18 5 3" xfId="11080"/>
    <cellStyle name="Output 18 5 3 2" xfId="23178"/>
    <cellStyle name="Output 18 5 3 2 2" xfId="44364"/>
    <cellStyle name="Output 18 5 3 3" xfId="33760"/>
    <cellStyle name="Output 18 5 4" xfId="18065"/>
    <cellStyle name="Output 18 5 4 2" xfId="39252"/>
    <cellStyle name="Output 18 5 5" xfId="28435"/>
    <cellStyle name="Output 18 5_Table 2A-1_EFT (Annual)" xfId="7756"/>
    <cellStyle name="Output 18 6" xfId="1658"/>
    <cellStyle name="Output 18 6 2" xfId="5219"/>
    <cellStyle name="Output 18 6 2 2" xfId="13466"/>
    <cellStyle name="Output 18 6 2 2 2" xfId="25466"/>
    <cellStyle name="Output 18 6 2 2 2 2" xfId="46652"/>
    <cellStyle name="Output 18 6 2 2 3" xfId="36048"/>
    <cellStyle name="Output 18 6 2 3" xfId="20353"/>
    <cellStyle name="Output 18 6 2 3 2" xfId="41540"/>
    <cellStyle name="Output 18 6 2 4" xfId="30876"/>
    <cellStyle name="Output 18 6 2_Table 2A-1_EFT (Annual)" xfId="7759"/>
    <cellStyle name="Output 18 6 3" xfId="10811"/>
    <cellStyle name="Output 18 6 3 2" xfId="22920"/>
    <cellStyle name="Output 18 6 3 2 2" xfId="44106"/>
    <cellStyle name="Output 18 6 3 3" xfId="33502"/>
    <cellStyle name="Output 18 6 4" xfId="17807"/>
    <cellStyle name="Output 18 6 4 2" xfId="38994"/>
    <cellStyle name="Output 18 6 5" xfId="28133"/>
    <cellStyle name="Output 18 6_Table 2A-1_EFT (Annual)" xfId="7758"/>
    <cellStyle name="Output 18 7" xfId="3762"/>
    <cellStyle name="Output 18 7 2" xfId="12130"/>
    <cellStyle name="Output 18 7 2 2" xfId="24160"/>
    <cellStyle name="Output 18 7 2 2 2" xfId="45346"/>
    <cellStyle name="Output 18 7 2 3" xfId="34742"/>
    <cellStyle name="Output 18 7 3" xfId="19047"/>
    <cellStyle name="Output 18 7 3 2" xfId="40234"/>
    <cellStyle name="Output 18 7 4" xfId="29471"/>
    <cellStyle name="Output 18 7_Table 2A-1_EFT (Annual)" xfId="7760"/>
    <cellStyle name="Output 18 8" xfId="9449"/>
    <cellStyle name="Output 18 8 2" xfId="21614"/>
    <cellStyle name="Output 18 8 2 2" xfId="42800"/>
    <cellStyle name="Output 18 8 3" xfId="32196"/>
    <cellStyle name="Output 18 9" xfId="16501"/>
    <cellStyle name="Output 18 9 2" xfId="37688"/>
    <cellStyle name="Output 18_Table 2A-1_EFT (Annual)" xfId="3370"/>
    <cellStyle name="Output 19" xfId="166"/>
    <cellStyle name="Output 19 10" xfId="26721"/>
    <cellStyle name="Output 19 2" xfId="559"/>
    <cellStyle name="Output 19 2 2" xfId="1536"/>
    <cellStyle name="Output 19 2 2 2" xfId="2806"/>
    <cellStyle name="Output 19 2 2 2 2" xfId="6367"/>
    <cellStyle name="Output 19 2 2 2 2 2" xfId="14561"/>
    <cellStyle name="Output 19 2 2 2 2 2 2" xfId="26533"/>
    <cellStyle name="Output 19 2 2 2 2 2 2 2" xfId="47719"/>
    <cellStyle name="Output 19 2 2 2 2 2 3" xfId="37115"/>
    <cellStyle name="Output 19 2 2 2 2 3" xfId="21420"/>
    <cellStyle name="Output 19 2 2 2 2 3 2" xfId="42607"/>
    <cellStyle name="Output 19 2 2 2 2 4" xfId="32023"/>
    <cellStyle name="Output 19 2 2 2 2_Table 2A-1_EFT (Annual)" xfId="7762"/>
    <cellStyle name="Output 19 2 2 2 3" xfId="11903"/>
    <cellStyle name="Output 19 2 2 2 3 2" xfId="23987"/>
    <cellStyle name="Output 19 2 2 2 3 2 2" xfId="45173"/>
    <cellStyle name="Output 19 2 2 2 3 3" xfId="34569"/>
    <cellStyle name="Output 19 2 2 2 4" xfId="18874"/>
    <cellStyle name="Output 19 2 2 2 4 2" xfId="40061"/>
    <cellStyle name="Output 19 2 2 2 5" xfId="29280"/>
    <cellStyle name="Output 19 2 2 2_Table 2A-1_EFT (Annual)" xfId="7761"/>
    <cellStyle name="Output 19 2 2 3" xfId="1925"/>
    <cellStyle name="Output 19 2 2 3 2" xfId="5486"/>
    <cellStyle name="Output 19 2 2 3 2 2" xfId="13701"/>
    <cellStyle name="Output 19 2 2 3 2 2 2" xfId="25689"/>
    <cellStyle name="Output 19 2 2 3 2 2 2 2" xfId="46875"/>
    <cellStyle name="Output 19 2 2 3 2 2 3" xfId="36271"/>
    <cellStyle name="Output 19 2 2 3 2 3" xfId="20576"/>
    <cellStyle name="Output 19 2 2 3 2 3 2" xfId="41763"/>
    <cellStyle name="Output 19 2 2 3 2 4" xfId="31143"/>
    <cellStyle name="Output 19 2 2 3 2_Table 2A-1_EFT (Annual)" xfId="7764"/>
    <cellStyle name="Output 19 2 2 3 3" xfId="11045"/>
    <cellStyle name="Output 19 2 2 3 3 2" xfId="23143"/>
    <cellStyle name="Output 19 2 2 3 3 2 2" xfId="44329"/>
    <cellStyle name="Output 19 2 2 3 3 3" xfId="33725"/>
    <cellStyle name="Output 19 2 2 3 4" xfId="18030"/>
    <cellStyle name="Output 19 2 2 3 4 2" xfId="39217"/>
    <cellStyle name="Output 19 2 2 3 5" xfId="28400"/>
    <cellStyle name="Output 19 2 2 3_Table 2A-1_EFT (Annual)" xfId="7763"/>
    <cellStyle name="Output 19 2 2 4" xfId="5097"/>
    <cellStyle name="Output 19 2 2 4 2" xfId="13357"/>
    <cellStyle name="Output 19 2 2 4 2 2" xfId="25363"/>
    <cellStyle name="Output 19 2 2 4 2 2 2" xfId="46549"/>
    <cellStyle name="Output 19 2 2 4 2 3" xfId="35945"/>
    <cellStyle name="Output 19 2 2 4 3" xfId="20250"/>
    <cellStyle name="Output 19 2 2 4 3 2" xfId="41437"/>
    <cellStyle name="Output 19 2 2 4 4" xfId="30754"/>
    <cellStyle name="Output 19 2 2 4_Table 2A-1_EFT (Annual)" xfId="7765"/>
    <cellStyle name="Output 19 2 2 5" xfId="10701"/>
    <cellStyle name="Output 19 2 2 5 2" xfId="22817"/>
    <cellStyle name="Output 19 2 2 5 2 2" xfId="44003"/>
    <cellStyle name="Output 19 2 2 5 3" xfId="33399"/>
    <cellStyle name="Output 19 2 2 6" xfId="17704"/>
    <cellStyle name="Output 19 2 2 6 2" xfId="38891"/>
    <cellStyle name="Output 19 2 2 7" xfId="28011"/>
    <cellStyle name="Output 19 2 2_Table 2A-1_EFT (Annual)" xfId="3378"/>
    <cellStyle name="Output 19 2 3" xfId="2275"/>
    <cellStyle name="Output 19 2 3 2" xfId="5836"/>
    <cellStyle name="Output 19 2 3 2 2" xfId="14051"/>
    <cellStyle name="Output 19 2 3 2 2 2" xfId="26039"/>
    <cellStyle name="Output 19 2 3 2 2 2 2" xfId="47225"/>
    <cellStyle name="Output 19 2 3 2 2 3" xfId="36621"/>
    <cellStyle name="Output 19 2 3 2 3" xfId="20926"/>
    <cellStyle name="Output 19 2 3 2 3 2" xfId="42113"/>
    <cellStyle name="Output 19 2 3 2 4" xfId="31493"/>
    <cellStyle name="Output 19 2 3 2_Table 2A-1_EFT (Annual)" xfId="7767"/>
    <cellStyle name="Output 19 2 3 3" xfId="11395"/>
    <cellStyle name="Output 19 2 3 3 2" xfId="23493"/>
    <cellStyle name="Output 19 2 3 3 2 2" xfId="44679"/>
    <cellStyle name="Output 19 2 3 3 3" xfId="34075"/>
    <cellStyle name="Output 19 2 3 4" xfId="18380"/>
    <cellStyle name="Output 19 2 3 4 2" xfId="39567"/>
    <cellStyle name="Output 19 2 3 5" xfId="28750"/>
    <cellStyle name="Output 19 2 3_Table 2A-1_EFT (Annual)" xfId="7766"/>
    <cellStyle name="Output 19 2 4" xfId="1750"/>
    <cellStyle name="Output 19 2 4 2" xfId="5311"/>
    <cellStyle name="Output 19 2 4 2 2" xfId="13536"/>
    <cellStyle name="Output 19 2 4 2 2 2" xfId="25527"/>
    <cellStyle name="Output 19 2 4 2 2 2 2" xfId="46713"/>
    <cellStyle name="Output 19 2 4 2 2 3" xfId="36109"/>
    <cellStyle name="Output 19 2 4 2 3" xfId="20414"/>
    <cellStyle name="Output 19 2 4 2 3 2" xfId="41601"/>
    <cellStyle name="Output 19 2 4 2 4" xfId="30968"/>
    <cellStyle name="Output 19 2 4 2_Table 2A-1_EFT (Annual)" xfId="7769"/>
    <cellStyle name="Output 19 2 4 3" xfId="10879"/>
    <cellStyle name="Output 19 2 4 3 2" xfId="22981"/>
    <cellStyle name="Output 19 2 4 3 2 2" xfId="44167"/>
    <cellStyle name="Output 19 2 4 3 3" xfId="33563"/>
    <cellStyle name="Output 19 2 4 4" xfId="17868"/>
    <cellStyle name="Output 19 2 4 4 2" xfId="39055"/>
    <cellStyle name="Output 19 2 4 5" xfId="28225"/>
    <cellStyle name="Output 19 2 4_Table 2A-1_EFT (Annual)" xfId="7768"/>
    <cellStyle name="Output 19 2 5" xfId="4129"/>
    <cellStyle name="Output 19 2 5 2" xfId="12453"/>
    <cellStyle name="Output 19 2 5 2 2" xfId="24475"/>
    <cellStyle name="Output 19 2 5 2 2 2" xfId="45661"/>
    <cellStyle name="Output 19 2 5 2 3" xfId="35057"/>
    <cellStyle name="Output 19 2 5 3" xfId="19362"/>
    <cellStyle name="Output 19 2 5 3 2" xfId="40549"/>
    <cellStyle name="Output 19 2 5 4" xfId="29817"/>
    <cellStyle name="Output 19 2 5_Table 2A-1_EFT (Annual)" xfId="7770"/>
    <cellStyle name="Output 19 2 6" xfId="9792"/>
    <cellStyle name="Output 19 2 6 2" xfId="21929"/>
    <cellStyle name="Output 19 2 6 2 2" xfId="43115"/>
    <cellStyle name="Output 19 2 6 3" xfId="32511"/>
    <cellStyle name="Output 19 2 7" xfId="16816"/>
    <cellStyle name="Output 19 2 7 2" xfId="38003"/>
    <cellStyle name="Output 19 2 8" xfId="27074"/>
    <cellStyle name="Output 19 2_Table 2A-1_EFT (Annual)" xfId="3377"/>
    <cellStyle name="Output 19 3" xfId="397"/>
    <cellStyle name="Output 19 3 2" xfId="1380"/>
    <cellStyle name="Output 19 3 2 2" xfId="2650"/>
    <cellStyle name="Output 19 3 2 2 2" xfId="6211"/>
    <cellStyle name="Output 19 3 2 2 2 2" xfId="14405"/>
    <cellStyle name="Output 19 3 2 2 2 2 2" xfId="26377"/>
    <cellStyle name="Output 19 3 2 2 2 2 2 2" xfId="47563"/>
    <cellStyle name="Output 19 3 2 2 2 2 3" xfId="36959"/>
    <cellStyle name="Output 19 3 2 2 2 3" xfId="21264"/>
    <cellStyle name="Output 19 3 2 2 2 3 2" xfId="42451"/>
    <cellStyle name="Output 19 3 2 2 2 4" xfId="31867"/>
    <cellStyle name="Output 19 3 2 2 2_Table 2A-1_EFT (Annual)" xfId="7772"/>
    <cellStyle name="Output 19 3 2 2 3" xfId="11747"/>
    <cellStyle name="Output 19 3 2 2 3 2" xfId="23831"/>
    <cellStyle name="Output 19 3 2 2 3 2 2" xfId="45017"/>
    <cellStyle name="Output 19 3 2 2 3 3" xfId="34413"/>
    <cellStyle name="Output 19 3 2 2 4" xfId="18718"/>
    <cellStyle name="Output 19 3 2 2 4 2" xfId="39905"/>
    <cellStyle name="Output 19 3 2 2 5" xfId="29124"/>
    <cellStyle name="Output 19 3 2 2_Table 2A-1_EFT (Annual)" xfId="7771"/>
    <cellStyle name="Output 19 3 2 3" xfId="1894"/>
    <cellStyle name="Output 19 3 2 3 2" xfId="5455"/>
    <cellStyle name="Output 19 3 2 3 2 2" xfId="13670"/>
    <cellStyle name="Output 19 3 2 3 2 2 2" xfId="25658"/>
    <cellStyle name="Output 19 3 2 3 2 2 2 2" xfId="46844"/>
    <cellStyle name="Output 19 3 2 3 2 2 3" xfId="36240"/>
    <cellStyle name="Output 19 3 2 3 2 3" xfId="20545"/>
    <cellStyle name="Output 19 3 2 3 2 3 2" xfId="41732"/>
    <cellStyle name="Output 19 3 2 3 2 4" xfId="31112"/>
    <cellStyle name="Output 19 3 2 3 2_Table 2A-1_EFT (Annual)" xfId="7774"/>
    <cellStyle name="Output 19 3 2 3 3" xfId="11014"/>
    <cellStyle name="Output 19 3 2 3 3 2" xfId="23112"/>
    <cellStyle name="Output 19 3 2 3 3 2 2" xfId="44298"/>
    <cellStyle name="Output 19 3 2 3 3 3" xfId="33694"/>
    <cellStyle name="Output 19 3 2 3 4" xfId="17999"/>
    <cellStyle name="Output 19 3 2 3 4 2" xfId="39186"/>
    <cellStyle name="Output 19 3 2 3 5" xfId="28369"/>
    <cellStyle name="Output 19 3 2 3_Table 2A-1_EFT (Annual)" xfId="7773"/>
    <cellStyle name="Output 19 3 2 4" xfId="4941"/>
    <cellStyle name="Output 19 3 2 4 2" xfId="13201"/>
    <cellStyle name="Output 19 3 2 4 2 2" xfId="25207"/>
    <cellStyle name="Output 19 3 2 4 2 2 2" xfId="46393"/>
    <cellStyle name="Output 19 3 2 4 2 3" xfId="35789"/>
    <cellStyle name="Output 19 3 2 4 3" xfId="20094"/>
    <cellStyle name="Output 19 3 2 4 3 2" xfId="41281"/>
    <cellStyle name="Output 19 3 2 4 4" xfId="30598"/>
    <cellStyle name="Output 19 3 2 4_Table 2A-1_EFT (Annual)" xfId="7775"/>
    <cellStyle name="Output 19 3 2 5" xfId="10545"/>
    <cellStyle name="Output 19 3 2 5 2" xfId="22661"/>
    <cellStyle name="Output 19 3 2 5 2 2" xfId="43847"/>
    <cellStyle name="Output 19 3 2 5 3" xfId="33243"/>
    <cellStyle name="Output 19 3 2 6" xfId="17548"/>
    <cellStyle name="Output 19 3 2 6 2" xfId="38735"/>
    <cellStyle name="Output 19 3 2 7" xfId="27855"/>
    <cellStyle name="Output 19 3 2_Table 2A-1_EFT (Annual)" xfId="3380"/>
    <cellStyle name="Output 19 3 3" xfId="2119"/>
    <cellStyle name="Output 19 3 3 2" xfId="5680"/>
    <cellStyle name="Output 19 3 3 2 2" xfId="13895"/>
    <cellStyle name="Output 19 3 3 2 2 2" xfId="25883"/>
    <cellStyle name="Output 19 3 3 2 2 2 2" xfId="47069"/>
    <cellStyle name="Output 19 3 3 2 2 3" xfId="36465"/>
    <cellStyle name="Output 19 3 3 2 3" xfId="20770"/>
    <cellStyle name="Output 19 3 3 2 3 2" xfId="41957"/>
    <cellStyle name="Output 19 3 3 2 4" xfId="31337"/>
    <cellStyle name="Output 19 3 3 2_Table 2A-1_EFT (Annual)" xfId="7777"/>
    <cellStyle name="Output 19 3 3 3" xfId="11239"/>
    <cellStyle name="Output 19 3 3 3 2" xfId="23337"/>
    <cellStyle name="Output 19 3 3 3 2 2" xfId="44523"/>
    <cellStyle name="Output 19 3 3 3 3" xfId="33919"/>
    <cellStyle name="Output 19 3 3 4" xfId="18224"/>
    <cellStyle name="Output 19 3 3 4 2" xfId="39411"/>
    <cellStyle name="Output 19 3 3 5" xfId="28594"/>
    <cellStyle name="Output 19 3 3_Table 2A-1_EFT (Annual)" xfId="7776"/>
    <cellStyle name="Output 19 3 4" xfId="1714"/>
    <cellStyle name="Output 19 3 4 2" xfId="5275"/>
    <cellStyle name="Output 19 3 4 2 2" xfId="13504"/>
    <cellStyle name="Output 19 3 4 2 2 2" xfId="25497"/>
    <cellStyle name="Output 19 3 4 2 2 2 2" xfId="46683"/>
    <cellStyle name="Output 19 3 4 2 2 3" xfId="36079"/>
    <cellStyle name="Output 19 3 4 2 3" xfId="20384"/>
    <cellStyle name="Output 19 3 4 2 3 2" xfId="41571"/>
    <cellStyle name="Output 19 3 4 2 4" xfId="30932"/>
    <cellStyle name="Output 19 3 4 2_Table 2A-1_EFT (Annual)" xfId="7779"/>
    <cellStyle name="Output 19 3 4 3" xfId="10848"/>
    <cellStyle name="Output 19 3 4 3 2" xfId="22951"/>
    <cellStyle name="Output 19 3 4 3 2 2" xfId="44137"/>
    <cellStyle name="Output 19 3 4 3 3" xfId="33533"/>
    <cellStyle name="Output 19 3 4 4" xfId="17838"/>
    <cellStyle name="Output 19 3 4 4 2" xfId="39025"/>
    <cellStyle name="Output 19 3 4 5" xfId="28189"/>
    <cellStyle name="Output 19 3 4_Table 2A-1_EFT (Annual)" xfId="7778"/>
    <cellStyle name="Output 19 3 5" xfId="3967"/>
    <cellStyle name="Output 19 3 5 2" xfId="12295"/>
    <cellStyle name="Output 19 3 5 2 2" xfId="24319"/>
    <cellStyle name="Output 19 3 5 2 2 2" xfId="45505"/>
    <cellStyle name="Output 19 3 5 2 3" xfId="34901"/>
    <cellStyle name="Output 19 3 5 3" xfId="19206"/>
    <cellStyle name="Output 19 3 5 3 2" xfId="40393"/>
    <cellStyle name="Output 19 3 5 4" xfId="29655"/>
    <cellStyle name="Output 19 3 5_Table 2A-1_EFT (Annual)" xfId="7780"/>
    <cellStyle name="Output 19 3 6" xfId="9632"/>
    <cellStyle name="Output 19 3 6 2" xfId="21773"/>
    <cellStyle name="Output 19 3 6 2 2" xfId="42959"/>
    <cellStyle name="Output 19 3 6 3" xfId="32355"/>
    <cellStyle name="Output 19 3 7" xfId="16660"/>
    <cellStyle name="Output 19 3 7 2" xfId="37847"/>
    <cellStyle name="Output 19 3 8" xfId="26912"/>
    <cellStyle name="Output 19 3_Table 2A-1_EFT (Annual)" xfId="3379"/>
    <cellStyle name="Output 19 4" xfId="1214"/>
    <cellStyle name="Output 19 4 2" xfId="2484"/>
    <cellStyle name="Output 19 4 2 2" xfId="6045"/>
    <cellStyle name="Output 19 4 2 2 2" xfId="14239"/>
    <cellStyle name="Output 19 4 2 2 2 2" xfId="26211"/>
    <cellStyle name="Output 19 4 2 2 2 2 2" xfId="47397"/>
    <cellStyle name="Output 19 4 2 2 2 3" xfId="36793"/>
    <cellStyle name="Output 19 4 2 2 3" xfId="21098"/>
    <cellStyle name="Output 19 4 2 2 3 2" xfId="42285"/>
    <cellStyle name="Output 19 4 2 2 4" xfId="31701"/>
    <cellStyle name="Output 19 4 2 2_Table 2A-1_EFT (Annual)" xfId="7782"/>
    <cellStyle name="Output 19 4 2 3" xfId="11581"/>
    <cellStyle name="Output 19 4 2 3 2" xfId="23665"/>
    <cellStyle name="Output 19 4 2 3 2 2" xfId="44851"/>
    <cellStyle name="Output 19 4 2 3 3" xfId="34247"/>
    <cellStyle name="Output 19 4 2 4" xfId="18552"/>
    <cellStyle name="Output 19 4 2 4 2" xfId="39739"/>
    <cellStyle name="Output 19 4 2 5" xfId="28958"/>
    <cellStyle name="Output 19 4 2_Table 2A-1_EFT (Annual)" xfId="7781"/>
    <cellStyle name="Output 19 4 3" xfId="1830"/>
    <cellStyle name="Output 19 4 3 2" xfId="5391"/>
    <cellStyle name="Output 19 4 3 2 2" xfId="13606"/>
    <cellStyle name="Output 19 4 3 2 2 2" xfId="25594"/>
    <cellStyle name="Output 19 4 3 2 2 2 2" xfId="46780"/>
    <cellStyle name="Output 19 4 3 2 2 3" xfId="36176"/>
    <cellStyle name="Output 19 4 3 2 3" xfId="20481"/>
    <cellStyle name="Output 19 4 3 2 3 2" xfId="41668"/>
    <cellStyle name="Output 19 4 3 2 4" xfId="31048"/>
    <cellStyle name="Output 19 4 3 2_Table 2A-1_EFT (Annual)" xfId="7784"/>
    <cellStyle name="Output 19 4 3 3" xfId="10950"/>
    <cellStyle name="Output 19 4 3 3 2" xfId="23048"/>
    <cellStyle name="Output 19 4 3 3 2 2" xfId="44234"/>
    <cellStyle name="Output 19 4 3 3 3" xfId="33630"/>
    <cellStyle name="Output 19 4 3 4" xfId="17935"/>
    <cellStyle name="Output 19 4 3 4 2" xfId="39122"/>
    <cellStyle name="Output 19 4 3 5" xfId="28305"/>
    <cellStyle name="Output 19 4 3_Table 2A-1_EFT (Annual)" xfId="7783"/>
    <cellStyle name="Output 19 4 4" xfId="4775"/>
    <cellStyle name="Output 19 4 4 2" xfId="13035"/>
    <cellStyle name="Output 19 4 4 2 2" xfId="25041"/>
    <cellStyle name="Output 19 4 4 2 2 2" xfId="46227"/>
    <cellStyle name="Output 19 4 4 2 3" xfId="35623"/>
    <cellStyle name="Output 19 4 4 3" xfId="19928"/>
    <cellStyle name="Output 19 4 4 3 2" xfId="41115"/>
    <cellStyle name="Output 19 4 4 4" xfId="30432"/>
    <cellStyle name="Output 19 4 4_Table 2A-1_EFT (Annual)" xfId="7785"/>
    <cellStyle name="Output 19 4 5" xfId="10379"/>
    <cellStyle name="Output 19 4 5 2" xfId="22495"/>
    <cellStyle name="Output 19 4 5 2 2" xfId="43681"/>
    <cellStyle name="Output 19 4 5 3" xfId="33077"/>
    <cellStyle name="Output 19 4 6" xfId="17382"/>
    <cellStyle name="Output 19 4 6 2" xfId="38569"/>
    <cellStyle name="Output 19 4 7" xfId="27689"/>
    <cellStyle name="Output 19 4_Table 2A-1_EFT (Annual)" xfId="3381"/>
    <cellStyle name="Output 19 5" xfId="1953"/>
    <cellStyle name="Output 19 5 2" xfId="5514"/>
    <cellStyle name="Output 19 5 2 2" xfId="13729"/>
    <cellStyle name="Output 19 5 2 2 2" xfId="25717"/>
    <cellStyle name="Output 19 5 2 2 2 2" xfId="46903"/>
    <cellStyle name="Output 19 5 2 2 3" xfId="36299"/>
    <cellStyle name="Output 19 5 2 3" xfId="20604"/>
    <cellStyle name="Output 19 5 2 3 2" xfId="41791"/>
    <cellStyle name="Output 19 5 2 4" xfId="31171"/>
    <cellStyle name="Output 19 5 2_Table 2A-1_EFT (Annual)" xfId="7787"/>
    <cellStyle name="Output 19 5 3" xfId="11073"/>
    <cellStyle name="Output 19 5 3 2" xfId="23171"/>
    <cellStyle name="Output 19 5 3 2 2" xfId="44357"/>
    <cellStyle name="Output 19 5 3 3" xfId="33753"/>
    <cellStyle name="Output 19 5 4" xfId="18058"/>
    <cellStyle name="Output 19 5 4 2" xfId="39245"/>
    <cellStyle name="Output 19 5 5" xfId="28428"/>
    <cellStyle name="Output 19 5_Table 2A-1_EFT (Annual)" xfId="7786"/>
    <cellStyle name="Output 19 6" xfId="1657"/>
    <cellStyle name="Output 19 6 2" xfId="5218"/>
    <cellStyle name="Output 19 6 2 2" xfId="13465"/>
    <cellStyle name="Output 19 6 2 2 2" xfId="25465"/>
    <cellStyle name="Output 19 6 2 2 2 2" xfId="46651"/>
    <cellStyle name="Output 19 6 2 2 3" xfId="36047"/>
    <cellStyle name="Output 19 6 2 3" xfId="20352"/>
    <cellStyle name="Output 19 6 2 3 2" xfId="41539"/>
    <cellStyle name="Output 19 6 2 4" xfId="30875"/>
    <cellStyle name="Output 19 6 2_Table 2A-1_EFT (Annual)" xfId="7789"/>
    <cellStyle name="Output 19 6 3" xfId="10810"/>
    <cellStyle name="Output 19 6 3 2" xfId="22919"/>
    <cellStyle name="Output 19 6 3 2 2" xfId="44105"/>
    <cellStyle name="Output 19 6 3 3" xfId="33501"/>
    <cellStyle name="Output 19 6 4" xfId="17806"/>
    <cellStyle name="Output 19 6 4 2" xfId="38993"/>
    <cellStyle name="Output 19 6 5" xfId="28132"/>
    <cellStyle name="Output 19 6_Table 2A-1_EFT (Annual)" xfId="7788"/>
    <cellStyle name="Output 19 7" xfId="3755"/>
    <cellStyle name="Output 19 7 2" xfId="12123"/>
    <cellStyle name="Output 19 7 2 2" xfId="24153"/>
    <cellStyle name="Output 19 7 2 2 2" xfId="45339"/>
    <cellStyle name="Output 19 7 2 3" xfId="34735"/>
    <cellStyle name="Output 19 7 3" xfId="19040"/>
    <cellStyle name="Output 19 7 3 2" xfId="40227"/>
    <cellStyle name="Output 19 7 4" xfId="29464"/>
    <cellStyle name="Output 19 7_Table 2A-1_EFT (Annual)" xfId="7790"/>
    <cellStyle name="Output 19 8" xfId="9442"/>
    <cellStyle name="Output 19 8 2" xfId="21607"/>
    <cellStyle name="Output 19 8 2 2" xfId="42793"/>
    <cellStyle name="Output 19 8 3" xfId="32189"/>
    <cellStyle name="Output 19 9" xfId="16494"/>
    <cellStyle name="Output 19 9 2" xfId="37681"/>
    <cellStyle name="Output 19_Table 2A-1_EFT (Annual)" xfId="3376"/>
    <cellStyle name="Output 2" xfId="101"/>
    <cellStyle name="Output 2 10" xfId="21514"/>
    <cellStyle name="Output 2 10 2" xfId="42701"/>
    <cellStyle name="Output 2 11" xfId="26656"/>
    <cellStyle name="Output 2 2" xfId="499"/>
    <cellStyle name="Output 2 2 2" xfId="1476"/>
    <cellStyle name="Output 2 2 2 2" xfId="2746"/>
    <cellStyle name="Output 2 2 2 2 2" xfId="6307"/>
    <cellStyle name="Output 2 2 2 2 2 2" xfId="14501"/>
    <cellStyle name="Output 2 2 2 2 2 2 2" xfId="26473"/>
    <cellStyle name="Output 2 2 2 2 2 2 2 2" xfId="47659"/>
    <cellStyle name="Output 2 2 2 2 2 2 3" xfId="37055"/>
    <cellStyle name="Output 2 2 2 2 2 3" xfId="21360"/>
    <cellStyle name="Output 2 2 2 2 2 3 2" xfId="42547"/>
    <cellStyle name="Output 2 2 2 2 2 4" xfId="31963"/>
    <cellStyle name="Output 2 2 2 2 2_Table 2A-1_EFT (Annual)" xfId="7792"/>
    <cellStyle name="Output 2 2 2 2 3" xfId="11843"/>
    <cellStyle name="Output 2 2 2 2 3 2" xfId="23927"/>
    <cellStyle name="Output 2 2 2 2 3 2 2" xfId="45113"/>
    <cellStyle name="Output 2 2 2 2 3 3" xfId="34509"/>
    <cellStyle name="Output 2 2 2 2 4" xfId="18814"/>
    <cellStyle name="Output 2 2 2 2 4 2" xfId="40001"/>
    <cellStyle name="Output 2 2 2 2 5" xfId="29220"/>
    <cellStyle name="Output 2 2 2 2_Table 2A-1_EFT (Annual)" xfId="7791"/>
    <cellStyle name="Output 2 2 2 3" xfId="1914"/>
    <cellStyle name="Output 2 2 2 3 2" xfId="5475"/>
    <cellStyle name="Output 2 2 2 3 2 2" xfId="13690"/>
    <cellStyle name="Output 2 2 2 3 2 2 2" xfId="25678"/>
    <cellStyle name="Output 2 2 2 3 2 2 2 2" xfId="46864"/>
    <cellStyle name="Output 2 2 2 3 2 2 3" xfId="36260"/>
    <cellStyle name="Output 2 2 2 3 2 3" xfId="20565"/>
    <cellStyle name="Output 2 2 2 3 2 3 2" xfId="41752"/>
    <cellStyle name="Output 2 2 2 3 2 4" xfId="31132"/>
    <cellStyle name="Output 2 2 2 3 2_Table 2A-1_EFT (Annual)" xfId="7794"/>
    <cellStyle name="Output 2 2 2 3 3" xfId="11034"/>
    <cellStyle name="Output 2 2 2 3 3 2" xfId="23132"/>
    <cellStyle name="Output 2 2 2 3 3 2 2" xfId="44318"/>
    <cellStyle name="Output 2 2 2 3 3 3" xfId="33714"/>
    <cellStyle name="Output 2 2 2 3 4" xfId="18019"/>
    <cellStyle name="Output 2 2 2 3 4 2" xfId="39206"/>
    <cellStyle name="Output 2 2 2 3 5" xfId="28389"/>
    <cellStyle name="Output 2 2 2 3_Table 2A-1_EFT (Annual)" xfId="7793"/>
    <cellStyle name="Output 2 2 2 4" xfId="5037"/>
    <cellStyle name="Output 2 2 2 4 2" xfId="13297"/>
    <cellStyle name="Output 2 2 2 4 2 2" xfId="25303"/>
    <cellStyle name="Output 2 2 2 4 2 2 2" xfId="46489"/>
    <cellStyle name="Output 2 2 2 4 2 3" xfId="35885"/>
    <cellStyle name="Output 2 2 2 4 3" xfId="20190"/>
    <cellStyle name="Output 2 2 2 4 3 2" xfId="41377"/>
    <cellStyle name="Output 2 2 2 4 4" xfId="30694"/>
    <cellStyle name="Output 2 2 2 4_Table 2A-1_EFT (Annual)" xfId="7795"/>
    <cellStyle name="Output 2 2 2 5" xfId="10641"/>
    <cellStyle name="Output 2 2 2 5 2" xfId="22757"/>
    <cellStyle name="Output 2 2 2 5 2 2" xfId="43943"/>
    <cellStyle name="Output 2 2 2 5 3" xfId="33339"/>
    <cellStyle name="Output 2 2 2 6" xfId="17644"/>
    <cellStyle name="Output 2 2 2 6 2" xfId="38831"/>
    <cellStyle name="Output 2 2 2 7" xfId="27951"/>
    <cellStyle name="Output 2 2 2_Table 2A-1_EFT (Annual)" xfId="3384"/>
    <cellStyle name="Output 2 2 3" xfId="2215"/>
    <cellStyle name="Output 2 2 3 2" xfId="5776"/>
    <cellStyle name="Output 2 2 3 2 2" xfId="13991"/>
    <cellStyle name="Output 2 2 3 2 2 2" xfId="25979"/>
    <cellStyle name="Output 2 2 3 2 2 2 2" xfId="47165"/>
    <cellStyle name="Output 2 2 3 2 2 3" xfId="36561"/>
    <cellStyle name="Output 2 2 3 2 3" xfId="20866"/>
    <cellStyle name="Output 2 2 3 2 3 2" xfId="42053"/>
    <cellStyle name="Output 2 2 3 2 4" xfId="31433"/>
    <cellStyle name="Output 2 2 3 2_Table 2A-1_EFT (Annual)" xfId="7797"/>
    <cellStyle name="Output 2 2 3 3" xfId="11335"/>
    <cellStyle name="Output 2 2 3 3 2" xfId="23433"/>
    <cellStyle name="Output 2 2 3 3 2 2" xfId="44619"/>
    <cellStyle name="Output 2 2 3 3 3" xfId="34015"/>
    <cellStyle name="Output 2 2 3 4" xfId="18320"/>
    <cellStyle name="Output 2 2 3 4 2" xfId="39507"/>
    <cellStyle name="Output 2 2 3 5" xfId="28690"/>
    <cellStyle name="Output 2 2 3_Table 2A-1_EFT (Annual)" xfId="7796"/>
    <cellStyle name="Output 2 2 4" xfId="1739"/>
    <cellStyle name="Output 2 2 4 2" xfId="5300"/>
    <cellStyle name="Output 2 2 4 2 2" xfId="13525"/>
    <cellStyle name="Output 2 2 4 2 2 2" xfId="25516"/>
    <cellStyle name="Output 2 2 4 2 2 2 2" xfId="46702"/>
    <cellStyle name="Output 2 2 4 2 2 3" xfId="36098"/>
    <cellStyle name="Output 2 2 4 2 3" xfId="20403"/>
    <cellStyle name="Output 2 2 4 2 3 2" xfId="41590"/>
    <cellStyle name="Output 2 2 4 2 4" xfId="30957"/>
    <cellStyle name="Output 2 2 4 2_Table 2A-1_EFT (Annual)" xfId="7799"/>
    <cellStyle name="Output 2 2 4 3" xfId="10868"/>
    <cellStyle name="Output 2 2 4 3 2" xfId="22970"/>
    <cellStyle name="Output 2 2 4 3 2 2" xfId="44156"/>
    <cellStyle name="Output 2 2 4 3 3" xfId="33552"/>
    <cellStyle name="Output 2 2 4 4" xfId="17857"/>
    <cellStyle name="Output 2 2 4 4 2" xfId="39044"/>
    <cellStyle name="Output 2 2 4 5" xfId="28214"/>
    <cellStyle name="Output 2 2 4_Table 2A-1_EFT (Annual)" xfId="7798"/>
    <cellStyle name="Output 2 2 5" xfId="4069"/>
    <cellStyle name="Output 2 2 5 2" xfId="12393"/>
    <cellStyle name="Output 2 2 5 2 2" xfId="24415"/>
    <cellStyle name="Output 2 2 5 2 2 2" xfId="45601"/>
    <cellStyle name="Output 2 2 5 2 3" xfId="34997"/>
    <cellStyle name="Output 2 2 5 3" xfId="19302"/>
    <cellStyle name="Output 2 2 5 3 2" xfId="40489"/>
    <cellStyle name="Output 2 2 5 4" xfId="29757"/>
    <cellStyle name="Output 2 2 5_Table 2A-1_EFT (Annual)" xfId="7800"/>
    <cellStyle name="Output 2 2 6" xfId="9732"/>
    <cellStyle name="Output 2 2 6 2" xfId="21869"/>
    <cellStyle name="Output 2 2 6 2 2" xfId="43055"/>
    <cellStyle name="Output 2 2 6 3" xfId="32451"/>
    <cellStyle name="Output 2 2 7" xfId="16756"/>
    <cellStyle name="Output 2 2 7 2" xfId="37943"/>
    <cellStyle name="Output 2 2 8" xfId="27014"/>
    <cellStyle name="Output 2 2_Table 2A-1_EFT (Annual)" xfId="3383"/>
    <cellStyle name="Output 2 3" xfId="332"/>
    <cellStyle name="Output 2 3 2" xfId="1320"/>
    <cellStyle name="Output 2 3 2 2" xfId="2590"/>
    <cellStyle name="Output 2 3 2 2 2" xfId="6151"/>
    <cellStyle name="Output 2 3 2 2 2 2" xfId="14345"/>
    <cellStyle name="Output 2 3 2 2 2 2 2" xfId="26317"/>
    <cellStyle name="Output 2 3 2 2 2 2 2 2" xfId="47503"/>
    <cellStyle name="Output 2 3 2 2 2 2 3" xfId="36899"/>
    <cellStyle name="Output 2 3 2 2 2 3" xfId="21204"/>
    <cellStyle name="Output 2 3 2 2 2 3 2" xfId="42391"/>
    <cellStyle name="Output 2 3 2 2 2 4" xfId="31807"/>
    <cellStyle name="Output 2 3 2 2 2_Table 2A-1_EFT (Annual)" xfId="7802"/>
    <cellStyle name="Output 2 3 2 2 3" xfId="11687"/>
    <cellStyle name="Output 2 3 2 2 3 2" xfId="23771"/>
    <cellStyle name="Output 2 3 2 2 3 2 2" xfId="44957"/>
    <cellStyle name="Output 2 3 2 2 3 3" xfId="34353"/>
    <cellStyle name="Output 2 3 2 2 4" xfId="18658"/>
    <cellStyle name="Output 2 3 2 2 4 2" xfId="39845"/>
    <cellStyle name="Output 2 3 2 2 5" xfId="29064"/>
    <cellStyle name="Output 2 3 2 2_Table 2A-1_EFT (Annual)" xfId="7801"/>
    <cellStyle name="Output 2 3 2 3" xfId="1882"/>
    <cellStyle name="Output 2 3 2 3 2" xfId="5443"/>
    <cellStyle name="Output 2 3 2 3 2 2" xfId="13658"/>
    <cellStyle name="Output 2 3 2 3 2 2 2" xfId="25646"/>
    <cellStyle name="Output 2 3 2 3 2 2 2 2" xfId="46832"/>
    <cellStyle name="Output 2 3 2 3 2 2 3" xfId="36228"/>
    <cellStyle name="Output 2 3 2 3 2 3" xfId="20533"/>
    <cellStyle name="Output 2 3 2 3 2 3 2" xfId="41720"/>
    <cellStyle name="Output 2 3 2 3 2 4" xfId="31100"/>
    <cellStyle name="Output 2 3 2 3 2_Table 2A-1_EFT (Annual)" xfId="7804"/>
    <cellStyle name="Output 2 3 2 3 3" xfId="11002"/>
    <cellStyle name="Output 2 3 2 3 3 2" xfId="23100"/>
    <cellStyle name="Output 2 3 2 3 3 2 2" xfId="44286"/>
    <cellStyle name="Output 2 3 2 3 3 3" xfId="33682"/>
    <cellStyle name="Output 2 3 2 3 4" xfId="17987"/>
    <cellStyle name="Output 2 3 2 3 4 2" xfId="39174"/>
    <cellStyle name="Output 2 3 2 3 5" xfId="28357"/>
    <cellStyle name="Output 2 3 2 3_Table 2A-1_EFT (Annual)" xfId="7803"/>
    <cellStyle name="Output 2 3 2 4" xfId="4881"/>
    <cellStyle name="Output 2 3 2 4 2" xfId="13141"/>
    <cellStyle name="Output 2 3 2 4 2 2" xfId="25147"/>
    <cellStyle name="Output 2 3 2 4 2 2 2" xfId="46333"/>
    <cellStyle name="Output 2 3 2 4 2 3" xfId="35729"/>
    <cellStyle name="Output 2 3 2 4 3" xfId="20034"/>
    <cellStyle name="Output 2 3 2 4 3 2" xfId="41221"/>
    <cellStyle name="Output 2 3 2 4 4" xfId="30538"/>
    <cellStyle name="Output 2 3 2 4_Table 2A-1_EFT (Annual)" xfId="7805"/>
    <cellStyle name="Output 2 3 2 5" xfId="10485"/>
    <cellStyle name="Output 2 3 2 5 2" xfId="22601"/>
    <cellStyle name="Output 2 3 2 5 2 2" xfId="43787"/>
    <cellStyle name="Output 2 3 2 5 3" xfId="33183"/>
    <cellStyle name="Output 2 3 2 6" xfId="17488"/>
    <cellStyle name="Output 2 3 2 6 2" xfId="38675"/>
    <cellStyle name="Output 2 3 2 7" xfId="27795"/>
    <cellStyle name="Output 2 3 2_Table 2A-1_EFT (Annual)" xfId="3386"/>
    <cellStyle name="Output 2 3 3" xfId="2059"/>
    <cellStyle name="Output 2 3 3 2" xfId="5620"/>
    <cellStyle name="Output 2 3 3 2 2" xfId="13835"/>
    <cellStyle name="Output 2 3 3 2 2 2" xfId="25823"/>
    <cellStyle name="Output 2 3 3 2 2 2 2" xfId="47009"/>
    <cellStyle name="Output 2 3 3 2 2 3" xfId="36405"/>
    <cellStyle name="Output 2 3 3 2 3" xfId="20710"/>
    <cellStyle name="Output 2 3 3 2 3 2" xfId="41897"/>
    <cellStyle name="Output 2 3 3 2 4" xfId="31277"/>
    <cellStyle name="Output 2 3 3 2_Table 2A-1_EFT (Annual)" xfId="7807"/>
    <cellStyle name="Output 2 3 3 3" xfId="11179"/>
    <cellStyle name="Output 2 3 3 3 2" xfId="23277"/>
    <cellStyle name="Output 2 3 3 3 2 2" xfId="44463"/>
    <cellStyle name="Output 2 3 3 3 3" xfId="33859"/>
    <cellStyle name="Output 2 3 3 4" xfId="18164"/>
    <cellStyle name="Output 2 3 3 4 2" xfId="39351"/>
    <cellStyle name="Output 2 3 3 5" xfId="28534"/>
    <cellStyle name="Output 2 3 3_Table 2A-1_EFT (Annual)" xfId="7806"/>
    <cellStyle name="Output 2 3 4" xfId="1698"/>
    <cellStyle name="Output 2 3 4 2" xfId="5259"/>
    <cellStyle name="Output 2 3 4 2 2" xfId="13492"/>
    <cellStyle name="Output 2 3 4 2 2 2" xfId="25486"/>
    <cellStyle name="Output 2 3 4 2 2 2 2" xfId="46672"/>
    <cellStyle name="Output 2 3 4 2 2 3" xfId="36068"/>
    <cellStyle name="Output 2 3 4 2 3" xfId="20373"/>
    <cellStyle name="Output 2 3 4 2 3 2" xfId="41560"/>
    <cellStyle name="Output 2 3 4 2 4" xfId="30916"/>
    <cellStyle name="Output 2 3 4 2_Table 2A-1_EFT (Annual)" xfId="7809"/>
    <cellStyle name="Output 2 3 4 3" xfId="10836"/>
    <cellStyle name="Output 2 3 4 3 2" xfId="22940"/>
    <cellStyle name="Output 2 3 4 3 2 2" xfId="44126"/>
    <cellStyle name="Output 2 3 4 3 3" xfId="33522"/>
    <cellStyle name="Output 2 3 4 4" xfId="17827"/>
    <cellStyle name="Output 2 3 4 4 2" xfId="39014"/>
    <cellStyle name="Output 2 3 4 5" xfId="28173"/>
    <cellStyle name="Output 2 3 4_Table 2A-1_EFT (Annual)" xfId="7808"/>
    <cellStyle name="Output 2 3 5" xfId="3902"/>
    <cellStyle name="Output 2 3 5 2" xfId="12234"/>
    <cellStyle name="Output 2 3 5 2 2" xfId="24259"/>
    <cellStyle name="Output 2 3 5 2 2 2" xfId="45445"/>
    <cellStyle name="Output 2 3 5 2 3" xfId="34841"/>
    <cellStyle name="Output 2 3 5 3" xfId="19146"/>
    <cellStyle name="Output 2 3 5 3 2" xfId="40333"/>
    <cellStyle name="Output 2 3 5 4" xfId="29590"/>
    <cellStyle name="Output 2 3 5_Table 2A-1_EFT (Annual)" xfId="7810"/>
    <cellStyle name="Output 2 3 6" xfId="9571"/>
    <cellStyle name="Output 2 3 6 2" xfId="21713"/>
    <cellStyle name="Output 2 3 6 2 2" xfId="42899"/>
    <cellStyle name="Output 2 3 6 3" xfId="32295"/>
    <cellStyle name="Output 2 3 7" xfId="16600"/>
    <cellStyle name="Output 2 3 7 2" xfId="37787"/>
    <cellStyle name="Output 2 3 8" xfId="26847"/>
    <cellStyle name="Output 2 3_Table 2A-1_EFT (Annual)" xfId="3385"/>
    <cellStyle name="Output 2 4" xfId="1154"/>
    <cellStyle name="Output 2 4 2" xfId="2424"/>
    <cellStyle name="Output 2 4 2 2" xfId="5985"/>
    <cellStyle name="Output 2 4 2 2 2" xfId="14179"/>
    <cellStyle name="Output 2 4 2 2 2 2" xfId="26151"/>
    <cellStyle name="Output 2 4 2 2 2 2 2" xfId="47337"/>
    <cellStyle name="Output 2 4 2 2 2 3" xfId="36733"/>
    <cellStyle name="Output 2 4 2 2 3" xfId="21038"/>
    <cellStyle name="Output 2 4 2 2 3 2" xfId="42225"/>
    <cellStyle name="Output 2 4 2 2 4" xfId="31641"/>
    <cellStyle name="Output 2 4 2 2_Table 2A-1_EFT (Annual)" xfId="7812"/>
    <cellStyle name="Output 2 4 2 3" xfId="11521"/>
    <cellStyle name="Output 2 4 2 3 2" xfId="23605"/>
    <cellStyle name="Output 2 4 2 3 2 2" xfId="44791"/>
    <cellStyle name="Output 2 4 2 3 3" xfId="34187"/>
    <cellStyle name="Output 2 4 2 4" xfId="18492"/>
    <cellStyle name="Output 2 4 2 4 2" xfId="39679"/>
    <cellStyle name="Output 2 4 2 5" xfId="28898"/>
    <cellStyle name="Output 2 4 2_Table 2A-1_EFT (Annual)" xfId="7811"/>
    <cellStyle name="Output 2 4 3" xfId="1818"/>
    <cellStyle name="Output 2 4 3 2" xfId="5379"/>
    <cellStyle name="Output 2 4 3 2 2" xfId="13594"/>
    <cellStyle name="Output 2 4 3 2 2 2" xfId="25582"/>
    <cellStyle name="Output 2 4 3 2 2 2 2" xfId="46768"/>
    <cellStyle name="Output 2 4 3 2 2 3" xfId="36164"/>
    <cellStyle name="Output 2 4 3 2 3" xfId="20469"/>
    <cellStyle name="Output 2 4 3 2 3 2" xfId="41656"/>
    <cellStyle name="Output 2 4 3 2 4" xfId="31036"/>
    <cellStyle name="Output 2 4 3 2_Table 2A-1_EFT (Annual)" xfId="7814"/>
    <cellStyle name="Output 2 4 3 3" xfId="10938"/>
    <cellStyle name="Output 2 4 3 3 2" xfId="23036"/>
    <cellStyle name="Output 2 4 3 3 2 2" xfId="44222"/>
    <cellStyle name="Output 2 4 3 3 3" xfId="33618"/>
    <cellStyle name="Output 2 4 3 4" xfId="17923"/>
    <cellStyle name="Output 2 4 3 4 2" xfId="39110"/>
    <cellStyle name="Output 2 4 3 5" xfId="28293"/>
    <cellStyle name="Output 2 4 3_Table 2A-1_EFT (Annual)" xfId="7813"/>
    <cellStyle name="Output 2 4 4" xfId="4715"/>
    <cellStyle name="Output 2 4 4 2" xfId="12975"/>
    <cellStyle name="Output 2 4 4 2 2" xfId="24981"/>
    <cellStyle name="Output 2 4 4 2 2 2" xfId="46167"/>
    <cellStyle name="Output 2 4 4 2 3" xfId="35563"/>
    <cellStyle name="Output 2 4 4 3" xfId="19868"/>
    <cellStyle name="Output 2 4 4 3 2" xfId="41055"/>
    <cellStyle name="Output 2 4 4 4" xfId="30372"/>
    <cellStyle name="Output 2 4 4_Table 2A-1_EFT (Annual)" xfId="7815"/>
    <cellStyle name="Output 2 4 5" xfId="10319"/>
    <cellStyle name="Output 2 4 5 2" xfId="22435"/>
    <cellStyle name="Output 2 4 5 2 2" xfId="43621"/>
    <cellStyle name="Output 2 4 5 3" xfId="33017"/>
    <cellStyle name="Output 2 4 6" xfId="17322"/>
    <cellStyle name="Output 2 4 6 2" xfId="38509"/>
    <cellStyle name="Output 2 4 7" xfId="27629"/>
    <cellStyle name="Output 2 4_Table 2A-1_EFT (Annual)" xfId="3387"/>
    <cellStyle name="Output 2 5" xfId="1803"/>
    <cellStyle name="Output 2 5 2" xfId="5364"/>
    <cellStyle name="Output 2 5 2 2" xfId="13579"/>
    <cellStyle name="Output 2 5 2 2 2" xfId="25567"/>
    <cellStyle name="Output 2 5 2 2 2 2" xfId="46753"/>
    <cellStyle name="Output 2 5 2 2 3" xfId="36149"/>
    <cellStyle name="Output 2 5 2 3" xfId="20454"/>
    <cellStyle name="Output 2 5 2 3 2" xfId="41641"/>
    <cellStyle name="Output 2 5 2 4" xfId="31021"/>
    <cellStyle name="Output 2 5 2_Table 2A-1_EFT (Annual)" xfId="7817"/>
    <cellStyle name="Output 2 5 3" xfId="10923"/>
    <cellStyle name="Output 2 5 3 2" xfId="23021"/>
    <cellStyle name="Output 2 5 3 2 2" xfId="44207"/>
    <cellStyle name="Output 2 5 3 3" xfId="33603"/>
    <cellStyle name="Output 2 5 4" xfId="17908"/>
    <cellStyle name="Output 2 5 4 2" xfId="39095"/>
    <cellStyle name="Output 2 5 5" xfId="28278"/>
    <cellStyle name="Output 2 5_Table 2A-1_EFT (Annual)" xfId="7816"/>
    <cellStyle name="Output 2 6" xfId="1641"/>
    <cellStyle name="Output 2 6 2" xfId="5202"/>
    <cellStyle name="Output 2 6 2 2" xfId="13454"/>
    <cellStyle name="Output 2 6 2 2 2" xfId="25454"/>
    <cellStyle name="Output 2 6 2 2 2 2" xfId="46640"/>
    <cellStyle name="Output 2 6 2 2 3" xfId="36036"/>
    <cellStyle name="Output 2 6 2 3" xfId="20341"/>
    <cellStyle name="Output 2 6 2 3 2" xfId="41528"/>
    <cellStyle name="Output 2 6 2 4" xfId="30859"/>
    <cellStyle name="Output 2 6 2_Table 2A-1_EFT (Annual)" xfId="7819"/>
    <cellStyle name="Output 2 6 3" xfId="10798"/>
    <cellStyle name="Output 2 6 3 2" xfId="22908"/>
    <cellStyle name="Output 2 6 3 2 2" xfId="44094"/>
    <cellStyle name="Output 2 6 3 3" xfId="33490"/>
    <cellStyle name="Output 2 6 4" xfId="17795"/>
    <cellStyle name="Output 2 6 4 2" xfId="38982"/>
    <cellStyle name="Output 2 6 5" xfId="28116"/>
    <cellStyle name="Output 2 6_Table 2A-1_EFT (Annual)" xfId="7818"/>
    <cellStyle name="Output 2 7" xfId="3690"/>
    <cellStyle name="Output 2 7 2" xfId="12062"/>
    <cellStyle name="Output 2 7 2 2" xfId="24093"/>
    <cellStyle name="Output 2 7 2 2 2" xfId="45279"/>
    <cellStyle name="Output 2 7 2 3" xfId="34675"/>
    <cellStyle name="Output 2 7 3" xfId="18980"/>
    <cellStyle name="Output 2 7 3 2" xfId="40167"/>
    <cellStyle name="Output 2 7 4" xfId="29399"/>
    <cellStyle name="Output 2 7_Table 2A-1_EFT (Annual)" xfId="7820"/>
    <cellStyle name="Output 2 8" xfId="9380"/>
    <cellStyle name="Output 2 8 2" xfId="21547"/>
    <cellStyle name="Output 2 8 2 2" xfId="42733"/>
    <cellStyle name="Output 2 8 3" xfId="32129"/>
    <cellStyle name="Output 2 9" xfId="16434"/>
    <cellStyle name="Output 2 9 2" xfId="37621"/>
    <cellStyle name="Output 2_Table 2A-1_EFT (Annual)" xfId="3382"/>
    <cellStyle name="Output 20" xfId="180"/>
    <cellStyle name="Output 20 10" xfId="26735"/>
    <cellStyle name="Output 20 2" xfId="573"/>
    <cellStyle name="Output 20 2 2" xfId="1550"/>
    <cellStyle name="Output 20 2 2 2" xfId="2820"/>
    <cellStyle name="Output 20 2 2 2 2" xfId="6381"/>
    <cellStyle name="Output 20 2 2 2 2 2" xfId="14575"/>
    <cellStyle name="Output 20 2 2 2 2 2 2" xfId="26547"/>
    <cellStyle name="Output 20 2 2 2 2 2 2 2" xfId="47733"/>
    <cellStyle name="Output 20 2 2 2 2 2 3" xfId="37129"/>
    <cellStyle name="Output 20 2 2 2 2 3" xfId="21434"/>
    <cellStyle name="Output 20 2 2 2 2 3 2" xfId="42621"/>
    <cellStyle name="Output 20 2 2 2 2 4" xfId="32037"/>
    <cellStyle name="Output 20 2 2 2 2_Table 2A-1_EFT (Annual)" xfId="7822"/>
    <cellStyle name="Output 20 2 2 2 3" xfId="11917"/>
    <cellStyle name="Output 20 2 2 2 3 2" xfId="24001"/>
    <cellStyle name="Output 20 2 2 2 3 2 2" xfId="45187"/>
    <cellStyle name="Output 20 2 2 2 3 3" xfId="34583"/>
    <cellStyle name="Output 20 2 2 2 4" xfId="18888"/>
    <cellStyle name="Output 20 2 2 2 4 2" xfId="40075"/>
    <cellStyle name="Output 20 2 2 2 5" xfId="29294"/>
    <cellStyle name="Output 20 2 2 2_Table 2A-1_EFT (Annual)" xfId="7821"/>
    <cellStyle name="Output 20 2 2 3" xfId="1927"/>
    <cellStyle name="Output 20 2 2 3 2" xfId="5488"/>
    <cellStyle name="Output 20 2 2 3 2 2" xfId="13703"/>
    <cellStyle name="Output 20 2 2 3 2 2 2" xfId="25691"/>
    <cellStyle name="Output 20 2 2 3 2 2 2 2" xfId="46877"/>
    <cellStyle name="Output 20 2 2 3 2 2 3" xfId="36273"/>
    <cellStyle name="Output 20 2 2 3 2 3" xfId="20578"/>
    <cellStyle name="Output 20 2 2 3 2 3 2" xfId="41765"/>
    <cellStyle name="Output 20 2 2 3 2 4" xfId="31145"/>
    <cellStyle name="Output 20 2 2 3 2_Table 2A-1_EFT (Annual)" xfId="7824"/>
    <cellStyle name="Output 20 2 2 3 3" xfId="11047"/>
    <cellStyle name="Output 20 2 2 3 3 2" xfId="23145"/>
    <cellStyle name="Output 20 2 2 3 3 2 2" xfId="44331"/>
    <cellStyle name="Output 20 2 2 3 3 3" xfId="33727"/>
    <cellStyle name="Output 20 2 2 3 4" xfId="18032"/>
    <cellStyle name="Output 20 2 2 3 4 2" xfId="39219"/>
    <cellStyle name="Output 20 2 2 3 5" xfId="28402"/>
    <cellStyle name="Output 20 2 2 3_Table 2A-1_EFT (Annual)" xfId="7823"/>
    <cellStyle name="Output 20 2 2 4" xfId="5111"/>
    <cellStyle name="Output 20 2 2 4 2" xfId="13371"/>
    <cellStyle name="Output 20 2 2 4 2 2" xfId="25377"/>
    <cellStyle name="Output 20 2 2 4 2 2 2" xfId="46563"/>
    <cellStyle name="Output 20 2 2 4 2 3" xfId="35959"/>
    <cellStyle name="Output 20 2 2 4 3" xfId="20264"/>
    <cellStyle name="Output 20 2 2 4 3 2" xfId="41451"/>
    <cellStyle name="Output 20 2 2 4 4" xfId="30768"/>
    <cellStyle name="Output 20 2 2 4_Table 2A-1_EFT (Annual)" xfId="7825"/>
    <cellStyle name="Output 20 2 2 5" xfId="10715"/>
    <cellStyle name="Output 20 2 2 5 2" xfId="22831"/>
    <cellStyle name="Output 20 2 2 5 2 2" xfId="44017"/>
    <cellStyle name="Output 20 2 2 5 3" xfId="33413"/>
    <cellStyle name="Output 20 2 2 6" xfId="17718"/>
    <cellStyle name="Output 20 2 2 6 2" xfId="38905"/>
    <cellStyle name="Output 20 2 2 7" xfId="28025"/>
    <cellStyle name="Output 20 2 2_Table 2A-1_EFT (Annual)" xfId="3390"/>
    <cellStyle name="Output 20 2 3" xfId="2289"/>
    <cellStyle name="Output 20 2 3 2" xfId="5850"/>
    <cellStyle name="Output 20 2 3 2 2" xfId="14065"/>
    <cellStyle name="Output 20 2 3 2 2 2" xfId="26053"/>
    <cellStyle name="Output 20 2 3 2 2 2 2" xfId="47239"/>
    <cellStyle name="Output 20 2 3 2 2 3" xfId="36635"/>
    <cellStyle name="Output 20 2 3 2 3" xfId="20940"/>
    <cellStyle name="Output 20 2 3 2 3 2" xfId="42127"/>
    <cellStyle name="Output 20 2 3 2 4" xfId="31507"/>
    <cellStyle name="Output 20 2 3 2_Table 2A-1_EFT (Annual)" xfId="7827"/>
    <cellStyle name="Output 20 2 3 3" xfId="11409"/>
    <cellStyle name="Output 20 2 3 3 2" xfId="23507"/>
    <cellStyle name="Output 20 2 3 3 2 2" xfId="44693"/>
    <cellStyle name="Output 20 2 3 3 3" xfId="34089"/>
    <cellStyle name="Output 20 2 3 4" xfId="18394"/>
    <cellStyle name="Output 20 2 3 4 2" xfId="39581"/>
    <cellStyle name="Output 20 2 3 5" xfId="28764"/>
    <cellStyle name="Output 20 2 3_Table 2A-1_EFT (Annual)" xfId="7826"/>
    <cellStyle name="Output 20 2 4" xfId="1752"/>
    <cellStyle name="Output 20 2 4 2" xfId="5313"/>
    <cellStyle name="Output 20 2 4 2 2" xfId="13538"/>
    <cellStyle name="Output 20 2 4 2 2 2" xfId="25529"/>
    <cellStyle name="Output 20 2 4 2 2 2 2" xfId="46715"/>
    <cellStyle name="Output 20 2 4 2 2 3" xfId="36111"/>
    <cellStyle name="Output 20 2 4 2 3" xfId="20416"/>
    <cellStyle name="Output 20 2 4 2 3 2" xfId="41603"/>
    <cellStyle name="Output 20 2 4 2 4" xfId="30970"/>
    <cellStyle name="Output 20 2 4 2_Table 2A-1_EFT (Annual)" xfId="7829"/>
    <cellStyle name="Output 20 2 4 3" xfId="10881"/>
    <cellStyle name="Output 20 2 4 3 2" xfId="22983"/>
    <cellStyle name="Output 20 2 4 3 2 2" xfId="44169"/>
    <cellStyle name="Output 20 2 4 3 3" xfId="33565"/>
    <cellStyle name="Output 20 2 4 4" xfId="17870"/>
    <cellStyle name="Output 20 2 4 4 2" xfId="39057"/>
    <cellStyle name="Output 20 2 4 5" xfId="28227"/>
    <cellStyle name="Output 20 2 4_Table 2A-1_EFT (Annual)" xfId="7828"/>
    <cellStyle name="Output 20 2 5" xfId="4143"/>
    <cellStyle name="Output 20 2 5 2" xfId="12467"/>
    <cellStyle name="Output 20 2 5 2 2" xfId="24489"/>
    <cellStyle name="Output 20 2 5 2 2 2" xfId="45675"/>
    <cellStyle name="Output 20 2 5 2 3" xfId="35071"/>
    <cellStyle name="Output 20 2 5 3" xfId="19376"/>
    <cellStyle name="Output 20 2 5 3 2" xfId="40563"/>
    <cellStyle name="Output 20 2 5 4" xfId="29831"/>
    <cellStyle name="Output 20 2 5_Table 2A-1_EFT (Annual)" xfId="7830"/>
    <cellStyle name="Output 20 2 6" xfId="9806"/>
    <cellStyle name="Output 20 2 6 2" xfId="21943"/>
    <cellStyle name="Output 20 2 6 2 2" xfId="43129"/>
    <cellStyle name="Output 20 2 6 3" xfId="32525"/>
    <cellStyle name="Output 20 2 7" xfId="16830"/>
    <cellStyle name="Output 20 2 7 2" xfId="38017"/>
    <cellStyle name="Output 20 2 8" xfId="27088"/>
    <cellStyle name="Output 20 2_Table 2A-1_EFT (Annual)" xfId="3389"/>
    <cellStyle name="Output 20 3" xfId="411"/>
    <cellStyle name="Output 20 3 2" xfId="1394"/>
    <cellStyle name="Output 20 3 2 2" xfId="2664"/>
    <cellStyle name="Output 20 3 2 2 2" xfId="6225"/>
    <cellStyle name="Output 20 3 2 2 2 2" xfId="14419"/>
    <cellStyle name="Output 20 3 2 2 2 2 2" xfId="26391"/>
    <cellStyle name="Output 20 3 2 2 2 2 2 2" xfId="47577"/>
    <cellStyle name="Output 20 3 2 2 2 2 3" xfId="36973"/>
    <cellStyle name="Output 20 3 2 2 2 3" xfId="21278"/>
    <cellStyle name="Output 20 3 2 2 2 3 2" xfId="42465"/>
    <cellStyle name="Output 20 3 2 2 2 4" xfId="31881"/>
    <cellStyle name="Output 20 3 2 2 2_Table 2A-1_EFT (Annual)" xfId="7832"/>
    <cellStyle name="Output 20 3 2 2 3" xfId="11761"/>
    <cellStyle name="Output 20 3 2 2 3 2" xfId="23845"/>
    <cellStyle name="Output 20 3 2 2 3 2 2" xfId="45031"/>
    <cellStyle name="Output 20 3 2 2 3 3" xfId="34427"/>
    <cellStyle name="Output 20 3 2 2 4" xfId="18732"/>
    <cellStyle name="Output 20 3 2 2 4 2" xfId="39919"/>
    <cellStyle name="Output 20 3 2 2 5" xfId="29138"/>
    <cellStyle name="Output 20 3 2 2_Table 2A-1_EFT (Annual)" xfId="7831"/>
    <cellStyle name="Output 20 3 2 3" xfId="1896"/>
    <cellStyle name="Output 20 3 2 3 2" xfId="5457"/>
    <cellStyle name="Output 20 3 2 3 2 2" xfId="13672"/>
    <cellStyle name="Output 20 3 2 3 2 2 2" xfId="25660"/>
    <cellStyle name="Output 20 3 2 3 2 2 2 2" xfId="46846"/>
    <cellStyle name="Output 20 3 2 3 2 2 3" xfId="36242"/>
    <cellStyle name="Output 20 3 2 3 2 3" xfId="20547"/>
    <cellStyle name="Output 20 3 2 3 2 3 2" xfId="41734"/>
    <cellStyle name="Output 20 3 2 3 2 4" xfId="31114"/>
    <cellStyle name="Output 20 3 2 3 2_Table 2A-1_EFT (Annual)" xfId="7834"/>
    <cellStyle name="Output 20 3 2 3 3" xfId="11016"/>
    <cellStyle name="Output 20 3 2 3 3 2" xfId="23114"/>
    <cellStyle name="Output 20 3 2 3 3 2 2" xfId="44300"/>
    <cellStyle name="Output 20 3 2 3 3 3" xfId="33696"/>
    <cellStyle name="Output 20 3 2 3 4" xfId="18001"/>
    <cellStyle name="Output 20 3 2 3 4 2" xfId="39188"/>
    <cellStyle name="Output 20 3 2 3 5" xfId="28371"/>
    <cellStyle name="Output 20 3 2 3_Table 2A-1_EFT (Annual)" xfId="7833"/>
    <cellStyle name="Output 20 3 2 4" xfId="4955"/>
    <cellStyle name="Output 20 3 2 4 2" xfId="13215"/>
    <cellStyle name="Output 20 3 2 4 2 2" xfId="25221"/>
    <cellStyle name="Output 20 3 2 4 2 2 2" xfId="46407"/>
    <cellStyle name="Output 20 3 2 4 2 3" xfId="35803"/>
    <cellStyle name="Output 20 3 2 4 3" xfId="20108"/>
    <cellStyle name="Output 20 3 2 4 3 2" xfId="41295"/>
    <cellStyle name="Output 20 3 2 4 4" xfId="30612"/>
    <cellStyle name="Output 20 3 2 4_Table 2A-1_EFT (Annual)" xfId="7835"/>
    <cellStyle name="Output 20 3 2 5" xfId="10559"/>
    <cellStyle name="Output 20 3 2 5 2" xfId="22675"/>
    <cellStyle name="Output 20 3 2 5 2 2" xfId="43861"/>
    <cellStyle name="Output 20 3 2 5 3" xfId="33257"/>
    <cellStyle name="Output 20 3 2 6" xfId="17562"/>
    <cellStyle name="Output 20 3 2 6 2" xfId="38749"/>
    <cellStyle name="Output 20 3 2 7" xfId="27869"/>
    <cellStyle name="Output 20 3 2_Table 2A-1_EFT (Annual)" xfId="3392"/>
    <cellStyle name="Output 20 3 3" xfId="2133"/>
    <cellStyle name="Output 20 3 3 2" xfId="5694"/>
    <cellStyle name="Output 20 3 3 2 2" xfId="13909"/>
    <cellStyle name="Output 20 3 3 2 2 2" xfId="25897"/>
    <cellStyle name="Output 20 3 3 2 2 2 2" xfId="47083"/>
    <cellStyle name="Output 20 3 3 2 2 3" xfId="36479"/>
    <cellStyle name="Output 20 3 3 2 3" xfId="20784"/>
    <cellStyle name="Output 20 3 3 2 3 2" xfId="41971"/>
    <cellStyle name="Output 20 3 3 2 4" xfId="31351"/>
    <cellStyle name="Output 20 3 3 2_Table 2A-1_EFT (Annual)" xfId="7837"/>
    <cellStyle name="Output 20 3 3 3" xfId="11253"/>
    <cellStyle name="Output 20 3 3 3 2" xfId="23351"/>
    <cellStyle name="Output 20 3 3 3 2 2" xfId="44537"/>
    <cellStyle name="Output 20 3 3 3 3" xfId="33933"/>
    <cellStyle name="Output 20 3 3 4" xfId="18238"/>
    <cellStyle name="Output 20 3 3 4 2" xfId="39425"/>
    <cellStyle name="Output 20 3 3 5" xfId="28608"/>
    <cellStyle name="Output 20 3 3_Table 2A-1_EFT (Annual)" xfId="7836"/>
    <cellStyle name="Output 20 3 4" xfId="1716"/>
    <cellStyle name="Output 20 3 4 2" xfId="5277"/>
    <cellStyle name="Output 20 3 4 2 2" xfId="13506"/>
    <cellStyle name="Output 20 3 4 2 2 2" xfId="25499"/>
    <cellStyle name="Output 20 3 4 2 2 2 2" xfId="46685"/>
    <cellStyle name="Output 20 3 4 2 2 3" xfId="36081"/>
    <cellStyle name="Output 20 3 4 2 3" xfId="20386"/>
    <cellStyle name="Output 20 3 4 2 3 2" xfId="41573"/>
    <cellStyle name="Output 20 3 4 2 4" xfId="30934"/>
    <cellStyle name="Output 20 3 4 2_Table 2A-1_EFT (Annual)" xfId="7839"/>
    <cellStyle name="Output 20 3 4 3" xfId="10850"/>
    <cellStyle name="Output 20 3 4 3 2" xfId="22953"/>
    <cellStyle name="Output 20 3 4 3 2 2" xfId="44139"/>
    <cellStyle name="Output 20 3 4 3 3" xfId="33535"/>
    <cellStyle name="Output 20 3 4 4" xfId="17840"/>
    <cellStyle name="Output 20 3 4 4 2" xfId="39027"/>
    <cellStyle name="Output 20 3 4 5" xfId="28191"/>
    <cellStyle name="Output 20 3 4_Table 2A-1_EFT (Annual)" xfId="7838"/>
    <cellStyle name="Output 20 3 5" xfId="3981"/>
    <cellStyle name="Output 20 3 5 2" xfId="12309"/>
    <cellStyle name="Output 20 3 5 2 2" xfId="24333"/>
    <cellStyle name="Output 20 3 5 2 2 2" xfId="45519"/>
    <cellStyle name="Output 20 3 5 2 3" xfId="34915"/>
    <cellStyle name="Output 20 3 5 3" xfId="19220"/>
    <cellStyle name="Output 20 3 5 3 2" xfId="40407"/>
    <cellStyle name="Output 20 3 5 4" xfId="29669"/>
    <cellStyle name="Output 20 3 5_Table 2A-1_EFT (Annual)" xfId="7840"/>
    <cellStyle name="Output 20 3 6" xfId="9646"/>
    <cellStyle name="Output 20 3 6 2" xfId="21787"/>
    <cellStyle name="Output 20 3 6 2 2" xfId="42973"/>
    <cellStyle name="Output 20 3 6 3" xfId="32369"/>
    <cellStyle name="Output 20 3 7" xfId="16674"/>
    <cellStyle name="Output 20 3 7 2" xfId="37861"/>
    <cellStyle name="Output 20 3 8" xfId="26926"/>
    <cellStyle name="Output 20 3_Table 2A-1_EFT (Annual)" xfId="3391"/>
    <cellStyle name="Output 20 4" xfId="1228"/>
    <cellStyle name="Output 20 4 2" xfId="2498"/>
    <cellStyle name="Output 20 4 2 2" xfId="6059"/>
    <cellStyle name="Output 20 4 2 2 2" xfId="14253"/>
    <cellStyle name="Output 20 4 2 2 2 2" xfId="26225"/>
    <cellStyle name="Output 20 4 2 2 2 2 2" xfId="47411"/>
    <cellStyle name="Output 20 4 2 2 2 3" xfId="36807"/>
    <cellStyle name="Output 20 4 2 2 3" xfId="21112"/>
    <cellStyle name="Output 20 4 2 2 3 2" xfId="42299"/>
    <cellStyle name="Output 20 4 2 2 4" xfId="31715"/>
    <cellStyle name="Output 20 4 2 2_Table 2A-1_EFT (Annual)" xfId="7842"/>
    <cellStyle name="Output 20 4 2 3" xfId="11595"/>
    <cellStyle name="Output 20 4 2 3 2" xfId="23679"/>
    <cellStyle name="Output 20 4 2 3 2 2" xfId="44865"/>
    <cellStyle name="Output 20 4 2 3 3" xfId="34261"/>
    <cellStyle name="Output 20 4 2 4" xfId="18566"/>
    <cellStyle name="Output 20 4 2 4 2" xfId="39753"/>
    <cellStyle name="Output 20 4 2 5" xfId="28972"/>
    <cellStyle name="Output 20 4 2_Table 2A-1_EFT (Annual)" xfId="7841"/>
    <cellStyle name="Output 20 4 3" xfId="1832"/>
    <cellStyle name="Output 20 4 3 2" xfId="5393"/>
    <cellStyle name="Output 20 4 3 2 2" xfId="13608"/>
    <cellStyle name="Output 20 4 3 2 2 2" xfId="25596"/>
    <cellStyle name="Output 20 4 3 2 2 2 2" xfId="46782"/>
    <cellStyle name="Output 20 4 3 2 2 3" xfId="36178"/>
    <cellStyle name="Output 20 4 3 2 3" xfId="20483"/>
    <cellStyle name="Output 20 4 3 2 3 2" xfId="41670"/>
    <cellStyle name="Output 20 4 3 2 4" xfId="31050"/>
    <cellStyle name="Output 20 4 3 2_Table 2A-1_EFT (Annual)" xfId="7844"/>
    <cellStyle name="Output 20 4 3 3" xfId="10952"/>
    <cellStyle name="Output 20 4 3 3 2" xfId="23050"/>
    <cellStyle name="Output 20 4 3 3 2 2" xfId="44236"/>
    <cellStyle name="Output 20 4 3 3 3" xfId="33632"/>
    <cellStyle name="Output 20 4 3 4" xfId="17937"/>
    <cellStyle name="Output 20 4 3 4 2" xfId="39124"/>
    <cellStyle name="Output 20 4 3 5" xfId="28307"/>
    <cellStyle name="Output 20 4 3_Table 2A-1_EFT (Annual)" xfId="7843"/>
    <cellStyle name="Output 20 4 4" xfId="4789"/>
    <cellStyle name="Output 20 4 4 2" xfId="13049"/>
    <cellStyle name="Output 20 4 4 2 2" xfId="25055"/>
    <cellStyle name="Output 20 4 4 2 2 2" xfId="46241"/>
    <cellStyle name="Output 20 4 4 2 3" xfId="35637"/>
    <cellStyle name="Output 20 4 4 3" xfId="19942"/>
    <cellStyle name="Output 20 4 4 3 2" xfId="41129"/>
    <cellStyle name="Output 20 4 4 4" xfId="30446"/>
    <cellStyle name="Output 20 4 4_Table 2A-1_EFT (Annual)" xfId="7845"/>
    <cellStyle name="Output 20 4 5" xfId="10393"/>
    <cellStyle name="Output 20 4 5 2" xfId="22509"/>
    <cellStyle name="Output 20 4 5 2 2" xfId="43695"/>
    <cellStyle name="Output 20 4 5 3" xfId="33091"/>
    <cellStyle name="Output 20 4 6" xfId="17396"/>
    <cellStyle name="Output 20 4 6 2" xfId="38583"/>
    <cellStyle name="Output 20 4 7" xfId="27703"/>
    <cellStyle name="Output 20 4_Table 2A-1_EFT (Annual)" xfId="3393"/>
    <cellStyle name="Output 20 5" xfId="1967"/>
    <cellStyle name="Output 20 5 2" xfId="5528"/>
    <cellStyle name="Output 20 5 2 2" xfId="13743"/>
    <cellStyle name="Output 20 5 2 2 2" xfId="25731"/>
    <cellStyle name="Output 20 5 2 2 2 2" xfId="46917"/>
    <cellStyle name="Output 20 5 2 2 3" xfId="36313"/>
    <cellStyle name="Output 20 5 2 3" xfId="20618"/>
    <cellStyle name="Output 20 5 2 3 2" xfId="41805"/>
    <cellStyle name="Output 20 5 2 4" xfId="31185"/>
    <cellStyle name="Output 20 5 2_Table 2A-1_EFT (Annual)" xfId="7847"/>
    <cellStyle name="Output 20 5 3" xfId="11087"/>
    <cellStyle name="Output 20 5 3 2" xfId="23185"/>
    <cellStyle name="Output 20 5 3 2 2" xfId="44371"/>
    <cellStyle name="Output 20 5 3 3" xfId="33767"/>
    <cellStyle name="Output 20 5 4" xfId="18072"/>
    <cellStyle name="Output 20 5 4 2" xfId="39259"/>
    <cellStyle name="Output 20 5 5" xfId="28442"/>
    <cellStyle name="Output 20 5_Table 2A-1_EFT (Annual)" xfId="7846"/>
    <cellStyle name="Output 20 6" xfId="1659"/>
    <cellStyle name="Output 20 6 2" xfId="5220"/>
    <cellStyle name="Output 20 6 2 2" xfId="13467"/>
    <cellStyle name="Output 20 6 2 2 2" xfId="25467"/>
    <cellStyle name="Output 20 6 2 2 2 2" xfId="46653"/>
    <cellStyle name="Output 20 6 2 2 3" xfId="36049"/>
    <cellStyle name="Output 20 6 2 3" xfId="20354"/>
    <cellStyle name="Output 20 6 2 3 2" xfId="41541"/>
    <cellStyle name="Output 20 6 2 4" xfId="30877"/>
    <cellStyle name="Output 20 6 2_Table 2A-1_EFT (Annual)" xfId="7849"/>
    <cellStyle name="Output 20 6 3" xfId="10812"/>
    <cellStyle name="Output 20 6 3 2" xfId="22921"/>
    <cellStyle name="Output 20 6 3 2 2" xfId="44107"/>
    <cellStyle name="Output 20 6 3 3" xfId="33503"/>
    <cellStyle name="Output 20 6 4" xfId="17808"/>
    <cellStyle name="Output 20 6 4 2" xfId="38995"/>
    <cellStyle name="Output 20 6 5" xfId="28134"/>
    <cellStyle name="Output 20 6_Table 2A-1_EFT (Annual)" xfId="7848"/>
    <cellStyle name="Output 20 7" xfId="3769"/>
    <cellStyle name="Output 20 7 2" xfId="12137"/>
    <cellStyle name="Output 20 7 2 2" xfId="24167"/>
    <cellStyle name="Output 20 7 2 2 2" xfId="45353"/>
    <cellStyle name="Output 20 7 2 3" xfId="34749"/>
    <cellStyle name="Output 20 7 3" xfId="19054"/>
    <cellStyle name="Output 20 7 3 2" xfId="40241"/>
    <cellStyle name="Output 20 7 4" xfId="29478"/>
    <cellStyle name="Output 20 7_Table 2A-1_EFT (Annual)" xfId="7850"/>
    <cellStyle name="Output 20 8" xfId="9456"/>
    <cellStyle name="Output 20 8 2" xfId="21621"/>
    <cellStyle name="Output 20 8 2 2" xfId="42807"/>
    <cellStyle name="Output 20 8 3" xfId="32203"/>
    <cellStyle name="Output 20 9" xfId="16508"/>
    <cellStyle name="Output 20 9 2" xfId="37695"/>
    <cellStyle name="Output 20_Table 2A-1_EFT (Annual)" xfId="3388"/>
    <cellStyle name="Output 21" xfId="201"/>
    <cellStyle name="Output 21 10" xfId="26756"/>
    <cellStyle name="Output 21 2" xfId="594"/>
    <cellStyle name="Output 21 2 2" xfId="1571"/>
    <cellStyle name="Output 21 2 2 2" xfId="2841"/>
    <cellStyle name="Output 21 2 2 2 2" xfId="6402"/>
    <cellStyle name="Output 21 2 2 2 2 2" xfId="14596"/>
    <cellStyle name="Output 21 2 2 2 2 2 2" xfId="26568"/>
    <cellStyle name="Output 21 2 2 2 2 2 2 2" xfId="47754"/>
    <cellStyle name="Output 21 2 2 2 2 2 3" xfId="37150"/>
    <cellStyle name="Output 21 2 2 2 2 3" xfId="21455"/>
    <cellStyle name="Output 21 2 2 2 2 3 2" xfId="42642"/>
    <cellStyle name="Output 21 2 2 2 2 4" xfId="32058"/>
    <cellStyle name="Output 21 2 2 2 2_Table 2A-1_EFT (Annual)" xfId="7852"/>
    <cellStyle name="Output 21 2 2 2 3" xfId="11938"/>
    <cellStyle name="Output 21 2 2 2 3 2" xfId="24022"/>
    <cellStyle name="Output 21 2 2 2 3 2 2" xfId="45208"/>
    <cellStyle name="Output 21 2 2 2 3 3" xfId="34604"/>
    <cellStyle name="Output 21 2 2 2 4" xfId="18909"/>
    <cellStyle name="Output 21 2 2 2 4 2" xfId="40096"/>
    <cellStyle name="Output 21 2 2 2 5" xfId="29315"/>
    <cellStyle name="Output 21 2 2 2_Table 2A-1_EFT (Annual)" xfId="7851"/>
    <cellStyle name="Output 21 2 2 3" xfId="1931"/>
    <cellStyle name="Output 21 2 2 3 2" xfId="5492"/>
    <cellStyle name="Output 21 2 2 3 2 2" xfId="13707"/>
    <cellStyle name="Output 21 2 2 3 2 2 2" xfId="25695"/>
    <cellStyle name="Output 21 2 2 3 2 2 2 2" xfId="46881"/>
    <cellStyle name="Output 21 2 2 3 2 2 3" xfId="36277"/>
    <cellStyle name="Output 21 2 2 3 2 3" xfId="20582"/>
    <cellStyle name="Output 21 2 2 3 2 3 2" xfId="41769"/>
    <cellStyle name="Output 21 2 2 3 2 4" xfId="31149"/>
    <cellStyle name="Output 21 2 2 3 2_Table 2A-1_EFT (Annual)" xfId="7854"/>
    <cellStyle name="Output 21 2 2 3 3" xfId="11051"/>
    <cellStyle name="Output 21 2 2 3 3 2" xfId="23149"/>
    <cellStyle name="Output 21 2 2 3 3 2 2" xfId="44335"/>
    <cellStyle name="Output 21 2 2 3 3 3" xfId="33731"/>
    <cellStyle name="Output 21 2 2 3 4" xfId="18036"/>
    <cellStyle name="Output 21 2 2 3 4 2" xfId="39223"/>
    <cellStyle name="Output 21 2 2 3 5" xfId="28406"/>
    <cellStyle name="Output 21 2 2 3_Table 2A-1_EFT (Annual)" xfId="7853"/>
    <cellStyle name="Output 21 2 2 4" xfId="5132"/>
    <cellStyle name="Output 21 2 2 4 2" xfId="13392"/>
    <cellStyle name="Output 21 2 2 4 2 2" xfId="25398"/>
    <cellStyle name="Output 21 2 2 4 2 2 2" xfId="46584"/>
    <cellStyle name="Output 21 2 2 4 2 3" xfId="35980"/>
    <cellStyle name="Output 21 2 2 4 3" xfId="20285"/>
    <cellStyle name="Output 21 2 2 4 3 2" xfId="41472"/>
    <cellStyle name="Output 21 2 2 4 4" xfId="30789"/>
    <cellStyle name="Output 21 2 2 4_Table 2A-1_EFT (Annual)" xfId="7855"/>
    <cellStyle name="Output 21 2 2 5" xfId="10736"/>
    <cellStyle name="Output 21 2 2 5 2" xfId="22852"/>
    <cellStyle name="Output 21 2 2 5 2 2" xfId="44038"/>
    <cellStyle name="Output 21 2 2 5 3" xfId="33434"/>
    <cellStyle name="Output 21 2 2 6" xfId="17739"/>
    <cellStyle name="Output 21 2 2 6 2" xfId="38926"/>
    <cellStyle name="Output 21 2 2 7" xfId="28046"/>
    <cellStyle name="Output 21 2 2_Table 2A-1_EFT (Annual)" xfId="3396"/>
    <cellStyle name="Output 21 2 3" xfId="2310"/>
    <cellStyle name="Output 21 2 3 2" xfId="5871"/>
    <cellStyle name="Output 21 2 3 2 2" xfId="14086"/>
    <cellStyle name="Output 21 2 3 2 2 2" xfId="26074"/>
    <cellStyle name="Output 21 2 3 2 2 2 2" xfId="47260"/>
    <cellStyle name="Output 21 2 3 2 2 3" xfId="36656"/>
    <cellStyle name="Output 21 2 3 2 3" xfId="20961"/>
    <cellStyle name="Output 21 2 3 2 3 2" xfId="42148"/>
    <cellStyle name="Output 21 2 3 2 4" xfId="31528"/>
    <cellStyle name="Output 21 2 3 2_Table 2A-1_EFT (Annual)" xfId="7857"/>
    <cellStyle name="Output 21 2 3 3" xfId="11430"/>
    <cellStyle name="Output 21 2 3 3 2" xfId="23528"/>
    <cellStyle name="Output 21 2 3 3 2 2" xfId="44714"/>
    <cellStyle name="Output 21 2 3 3 3" xfId="34110"/>
    <cellStyle name="Output 21 2 3 4" xfId="18415"/>
    <cellStyle name="Output 21 2 3 4 2" xfId="39602"/>
    <cellStyle name="Output 21 2 3 5" xfId="28785"/>
    <cellStyle name="Output 21 2 3_Table 2A-1_EFT (Annual)" xfId="7856"/>
    <cellStyle name="Output 21 2 4" xfId="1756"/>
    <cellStyle name="Output 21 2 4 2" xfId="5317"/>
    <cellStyle name="Output 21 2 4 2 2" xfId="13542"/>
    <cellStyle name="Output 21 2 4 2 2 2" xfId="25533"/>
    <cellStyle name="Output 21 2 4 2 2 2 2" xfId="46719"/>
    <cellStyle name="Output 21 2 4 2 2 3" xfId="36115"/>
    <cellStyle name="Output 21 2 4 2 3" xfId="20420"/>
    <cellStyle name="Output 21 2 4 2 3 2" xfId="41607"/>
    <cellStyle name="Output 21 2 4 2 4" xfId="30974"/>
    <cellStyle name="Output 21 2 4 2_Table 2A-1_EFT (Annual)" xfId="7859"/>
    <cellStyle name="Output 21 2 4 3" xfId="10885"/>
    <cellStyle name="Output 21 2 4 3 2" xfId="22987"/>
    <cellStyle name="Output 21 2 4 3 2 2" xfId="44173"/>
    <cellStyle name="Output 21 2 4 3 3" xfId="33569"/>
    <cellStyle name="Output 21 2 4 4" xfId="17874"/>
    <cellStyle name="Output 21 2 4 4 2" xfId="39061"/>
    <cellStyle name="Output 21 2 4 5" xfId="28231"/>
    <cellStyle name="Output 21 2 4_Table 2A-1_EFT (Annual)" xfId="7858"/>
    <cellStyle name="Output 21 2 5" xfId="4164"/>
    <cellStyle name="Output 21 2 5 2" xfId="12488"/>
    <cellStyle name="Output 21 2 5 2 2" xfId="24510"/>
    <cellStyle name="Output 21 2 5 2 2 2" xfId="45696"/>
    <cellStyle name="Output 21 2 5 2 3" xfId="35092"/>
    <cellStyle name="Output 21 2 5 3" xfId="19397"/>
    <cellStyle name="Output 21 2 5 3 2" xfId="40584"/>
    <cellStyle name="Output 21 2 5 4" xfId="29852"/>
    <cellStyle name="Output 21 2 5_Table 2A-1_EFT (Annual)" xfId="7860"/>
    <cellStyle name="Output 21 2 6" xfId="9827"/>
    <cellStyle name="Output 21 2 6 2" xfId="21964"/>
    <cellStyle name="Output 21 2 6 2 2" xfId="43150"/>
    <cellStyle name="Output 21 2 6 3" xfId="32546"/>
    <cellStyle name="Output 21 2 7" xfId="16851"/>
    <cellStyle name="Output 21 2 7 2" xfId="38038"/>
    <cellStyle name="Output 21 2 8" xfId="27109"/>
    <cellStyle name="Output 21 2_Table 2A-1_EFT (Annual)" xfId="3395"/>
    <cellStyle name="Output 21 3" xfId="430"/>
    <cellStyle name="Output 21 3 2" xfId="1413"/>
    <cellStyle name="Output 21 3 2 2" xfId="2683"/>
    <cellStyle name="Output 21 3 2 2 2" xfId="6244"/>
    <cellStyle name="Output 21 3 2 2 2 2" xfId="14438"/>
    <cellStyle name="Output 21 3 2 2 2 2 2" xfId="26410"/>
    <cellStyle name="Output 21 3 2 2 2 2 2 2" xfId="47596"/>
    <cellStyle name="Output 21 3 2 2 2 2 3" xfId="36992"/>
    <cellStyle name="Output 21 3 2 2 2 3" xfId="21297"/>
    <cellStyle name="Output 21 3 2 2 2 3 2" xfId="42484"/>
    <cellStyle name="Output 21 3 2 2 2 4" xfId="31900"/>
    <cellStyle name="Output 21 3 2 2 2_Table 2A-1_EFT (Annual)" xfId="7862"/>
    <cellStyle name="Output 21 3 2 2 3" xfId="11780"/>
    <cellStyle name="Output 21 3 2 2 3 2" xfId="23864"/>
    <cellStyle name="Output 21 3 2 2 3 2 2" xfId="45050"/>
    <cellStyle name="Output 21 3 2 2 3 3" xfId="34446"/>
    <cellStyle name="Output 21 3 2 2 4" xfId="18751"/>
    <cellStyle name="Output 21 3 2 2 4 2" xfId="39938"/>
    <cellStyle name="Output 21 3 2 2 5" xfId="29157"/>
    <cellStyle name="Output 21 3 2 2_Table 2A-1_EFT (Annual)" xfId="7861"/>
    <cellStyle name="Output 21 3 2 3" xfId="1900"/>
    <cellStyle name="Output 21 3 2 3 2" xfId="5461"/>
    <cellStyle name="Output 21 3 2 3 2 2" xfId="13676"/>
    <cellStyle name="Output 21 3 2 3 2 2 2" xfId="25664"/>
    <cellStyle name="Output 21 3 2 3 2 2 2 2" xfId="46850"/>
    <cellStyle name="Output 21 3 2 3 2 2 3" xfId="36246"/>
    <cellStyle name="Output 21 3 2 3 2 3" xfId="20551"/>
    <cellStyle name="Output 21 3 2 3 2 3 2" xfId="41738"/>
    <cellStyle name="Output 21 3 2 3 2 4" xfId="31118"/>
    <cellStyle name="Output 21 3 2 3 2_Table 2A-1_EFT (Annual)" xfId="7864"/>
    <cellStyle name="Output 21 3 2 3 3" xfId="11020"/>
    <cellStyle name="Output 21 3 2 3 3 2" xfId="23118"/>
    <cellStyle name="Output 21 3 2 3 3 2 2" xfId="44304"/>
    <cellStyle name="Output 21 3 2 3 3 3" xfId="33700"/>
    <cellStyle name="Output 21 3 2 3 4" xfId="18005"/>
    <cellStyle name="Output 21 3 2 3 4 2" xfId="39192"/>
    <cellStyle name="Output 21 3 2 3 5" xfId="28375"/>
    <cellStyle name="Output 21 3 2 3_Table 2A-1_EFT (Annual)" xfId="7863"/>
    <cellStyle name="Output 21 3 2 4" xfId="4974"/>
    <cellStyle name="Output 21 3 2 4 2" xfId="13234"/>
    <cellStyle name="Output 21 3 2 4 2 2" xfId="25240"/>
    <cellStyle name="Output 21 3 2 4 2 2 2" xfId="46426"/>
    <cellStyle name="Output 21 3 2 4 2 3" xfId="35822"/>
    <cellStyle name="Output 21 3 2 4 3" xfId="20127"/>
    <cellStyle name="Output 21 3 2 4 3 2" xfId="41314"/>
    <cellStyle name="Output 21 3 2 4 4" xfId="30631"/>
    <cellStyle name="Output 21 3 2 4_Table 2A-1_EFT (Annual)" xfId="7865"/>
    <cellStyle name="Output 21 3 2 5" xfId="10578"/>
    <cellStyle name="Output 21 3 2 5 2" xfId="22694"/>
    <cellStyle name="Output 21 3 2 5 2 2" xfId="43880"/>
    <cellStyle name="Output 21 3 2 5 3" xfId="33276"/>
    <cellStyle name="Output 21 3 2 6" xfId="17581"/>
    <cellStyle name="Output 21 3 2 6 2" xfId="38768"/>
    <cellStyle name="Output 21 3 2 7" xfId="27888"/>
    <cellStyle name="Output 21 3 2_Table 2A-1_EFT (Annual)" xfId="3398"/>
    <cellStyle name="Output 21 3 3" xfId="2152"/>
    <cellStyle name="Output 21 3 3 2" xfId="5713"/>
    <cellStyle name="Output 21 3 3 2 2" xfId="13928"/>
    <cellStyle name="Output 21 3 3 2 2 2" xfId="25916"/>
    <cellStyle name="Output 21 3 3 2 2 2 2" xfId="47102"/>
    <cellStyle name="Output 21 3 3 2 2 3" xfId="36498"/>
    <cellStyle name="Output 21 3 3 2 3" xfId="20803"/>
    <cellStyle name="Output 21 3 3 2 3 2" xfId="41990"/>
    <cellStyle name="Output 21 3 3 2 4" xfId="31370"/>
    <cellStyle name="Output 21 3 3 2_Table 2A-1_EFT (Annual)" xfId="7867"/>
    <cellStyle name="Output 21 3 3 3" xfId="11272"/>
    <cellStyle name="Output 21 3 3 3 2" xfId="23370"/>
    <cellStyle name="Output 21 3 3 3 2 2" xfId="44556"/>
    <cellStyle name="Output 21 3 3 3 3" xfId="33952"/>
    <cellStyle name="Output 21 3 3 4" xfId="18257"/>
    <cellStyle name="Output 21 3 3 4 2" xfId="39444"/>
    <cellStyle name="Output 21 3 3 5" xfId="28627"/>
    <cellStyle name="Output 21 3 3_Table 2A-1_EFT (Annual)" xfId="7866"/>
    <cellStyle name="Output 21 3 4" xfId="1720"/>
    <cellStyle name="Output 21 3 4 2" xfId="5281"/>
    <cellStyle name="Output 21 3 4 2 2" xfId="13510"/>
    <cellStyle name="Output 21 3 4 2 2 2" xfId="25503"/>
    <cellStyle name="Output 21 3 4 2 2 2 2" xfId="46689"/>
    <cellStyle name="Output 21 3 4 2 2 3" xfId="36085"/>
    <cellStyle name="Output 21 3 4 2 3" xfId="20390"/>
    <cellStyle name="Output 21 3 4 2 3 2" xfId="41577"/>
    <cellStyle name="Output 21 3 4 2 4" xfId="30938"/>
    <cellStyle name="Output 21 3 4 2_Table 2A-1_EFT (Annual)" xfId="7869"/>
    <cellStyle name="Output 21 3 4 3" xfId="10854"/>
    <cellStyle name="Output 21 3 4 3 2" xfId="22957"/>
    <cellStyle name="Output 21 3 4 3 2 2" xfId="44143"/>
    <cellStyle name="Output 21 3 4 3 3" xfId="33539"/>
    <cellStyle name="Output 21 3 4 4" xfId="17844"/>
    <cellStyle name="Output 21 3 4 4 2" xfId="39031"/>
    <cellStyle name="Output 21 3 4 5" xfId="28195"/>
    <cellStyle name="Output 21 3 4_Table 2A-1_EFT (Annual)" xfId="7868"/>
    <cellStyle name="Output 21 3 5" xfId="4000"/>
    <cellStyle name="Output 21 3 5 2" xfId="12328"/>
    <cellStyle name="Output 21 3 5 2 2" xfId="24352"/>
    <cellStyle name="Output 21 3 5 2 2 2" xfId="45538"/>
    <cellStyle name="Output 21 3 5 2 3" xfId="34934"/>
    <cellStyle name="Output 21 3 5 3" xfId="19239"/>
    <cellStyle name="Output 21 3 5 3 2" xfId="40426"/>
    <cellStyle name="Output 21 3 5 4" xfId="29688"/>
    <cellStyle name="Output 21 3 5_Table 2A-1_EFT (Annual)" xfId="7870"/>
    <cellStyle name="Output 21 3 6" xfId="9665"/>
    <cellStyle name="Output 21 3 6 2" xfId="21806"/>
    <cellStyle name="Output 21 3 6 2 2" xfId="42992"/>
    <cellStyle name="Output 21 3 6 3" xfId="32388"/>
    <cellStyle name="Output 21 3 7" xfId="16693"/>
    <cellStyle name="Output 21 3 7 2" xfId="37880"/>
    <cellStyle name="Output 21 3 8" xfId="26945"/>
    <cellStyle name="Output 21 3_Table 2A-1_EFT (Annual)" xfId="3397"/>
    <cellStyle name="Output 21 4" xfId="1249"/>
    <cellStyle name="Output 21 4 2" xfId="2519"/>
    <cellStyle name="Output 21 4 2 2" xfId="6080"/>
    <cellStyle name="Output 21 4 2 2 2" xfId="14274"/>
    <cellStyle name="Output 21 4 2 2 2 2" xfId="26246"/>
    <cellStyle name="Output 21 4 2 2 2 2 2" xfId="47432"/>
    <cellStyle name="Output 21 4 2 2 2 3" xfId="36828"/>
    <cellStyle name="Output 21 4 2 2 3" xfId="21133"/>
    <cellStyle name="Output 21 4 2 2 3 2" xfId="42320"/>
    <cellStyle name="Output 21 4 2 2 4" xfId="31736"/>
    <cellStyle name="Output 21 4 2 2_Table 2A-1_EFT (Annual)" xfId="7872"/>
    <cellStyle name="Output 21 4 2 3" xfId="11616"/>
    <cellStyle name="Output 21 4 2 3 2" xfId="23700"/>
    <cellStyle name="Output 21 4 2 3 2 2" xfId="44886"/>
    <cellStyle name="Output 21 4 2 3 3" xfId="34282"/>
    <cellStyle name="Output 21 4 2 4" xfId="18587"/>
    <cellStyle name="Output 21 4 2 4 2" xfId="39774"/>
    <cellStyle name="Output 21 4 2 5" xfId="28993"/>
    <cellStyle name="Output 21 4 2_Table 2A-1_EFT (Annual)" xfId="7871"/>
    <cellStyle name="Output 21 4 3" xfId="1836"/>
    <cellStyle name="Output 21 4 3 2" xfId="5397"/>
    <cellStyle name="Output 21 4 3 2 2" xfId="13612"/>
    <cellStyle name="Output 21 4 3 2 2 2" xfId="25600"/>
    <cellStyle name="Output 21 4 3 2 2 2 2" xfId="46786"/>
    <cellStyle name="Output 21 4 3 2 2 3" xfId="36182"/>
    <cellStyle name="Output 21 4 3 2 3" xfId="20487"/>
    <cellStyle name="Output 21 4 3 2 3 2" xfId="41674"/>
    <cellStyle name="Output 21 4 3 2 4" xfId="31054"/>
    <cellStyle name="Output 21 4 3 2_Table 2A-1_EFT (Annual)" xfId="7874"/>
    <cellStyle name="Output 21 4 3 3" xfId="10956"/>
    <cellStyle name="Output 21 4 3 3 2" xfId="23054"/>
    <cellStyle name="Output 21 4 3 3 2 2" xfId="44240"/>
    <cellStyle name="Output 21 4 3 3 3" xfId="33636"/>
    <cellStyle name="Output 21 4 3 4" xfId="17941"/>
    <cellStyle name="Output 21 4 3 4 2" xfId="39128"/>
    <cellStyle name="Output 21 4 3 5" xfId="28311"/>
    <cellStyle name="Output 21 4 3_Table 2A-1_EFT (Annual)" xfId="7873"/>
    <cellStyle name="Output 21 4 4" xfId="4810"/>
    <cellStyle name="Output 21 4 4 2" xfId="13070"/>
    <cellStyle name="Output 21 4 4 2 2" xfId="25076"/>
    <cellStyle name="Output 21 4 4 2 2 2" xfId="46262"/>
    <cellStyle name="Output 21 4 4 2 3" xfId="35658"/>
    <cellStyle name="Output 21 4 4 3" xfId="19963"/>
    <cellStyle name="Output 21 4 4 3 2" xfId="41150"/>
    <cellStyle name="Output 21 4 4 4" xfId="30467"/>
    <cellStyle name="Output 21 4 4_Table 2A-1_EFT (Annual)" xfId="7875"/>
    <cellStyle name="Output 21 4 5" xfId="10414"/>
    <cellStyle name="Output 21 4 5 2" xfId="22530"/>
    <cellStyle name="Output 21 4 5 2 2" xfId="43716"/>
    <cellStyle name="Output 21 4 5 3" xfId="33112"/>
    <cellStyle name="Output 21 4 6" xfId="17417"/>
    <cellStyle name="Output 21 4 6 2" xfId="38604"/>
    <cellStyle name="Output 21 4 7" xfId="27724"/>
    <cellStyle name="Output 21 4_Table 2A-1_EFT (Annual)" xfId="3399"/>
    <cellStyle name="Output 21 5" xfId="1988"/>
    <cellStyle name="Output 21 5 2" xfId="5549"/>
    <cellStyle name="Output 21 5 2 2" xfId="13764"/>
    <cellStyle name="Output 21 5 2 2 2" xfId="25752"/>
    <cellStyle name="Output 21 5 2 2 2 2" xfId="46938"/>
    <cellStyle name="Output 21 5 2 2 3" xfId="36334"/>
    <cellStyle name="Output 21 5 2 3" xfId="20639"/>
    <cellStyle name="Output 21 5 2 3 2" xfId="41826"/>
    <cellStyle name="Output 21 5 2 4" xfId="31206"/>
    <cellStyle name="Output 21 5 2_Table 2A-1_EFT (Annual)" xfId="7877"/>
    <cellStyle name="Output 21 5 3" xfId="11108"/>
    <cellStyle name="Output 21 5 3 2" xfId="23206"/>
    <cellStyle name="Output 21 5 3 2 2" xfId="44392"/>
    <cellStyle name="Output 21 5 3 3" xfId="33788"/>
    <cellStyle name="Output 21 5 4" xfId="18093"/>
    <cellStyle name="Output 21 5 4 2" xfId="39280"/>
    <cellStyle name="Output 21 5 5" xfId="28463"/>
    <cellStyle name="Output 21 5_Table 2A-1_EFT (Annual)" xfId="7876"/>
    <cellStyle name="Output 21 6" xfId="1663"/>
    <cellStyle name="Output 21 6 2" xfId="5224"/>
    <cellStyle name="Output 21 6 2 2" xfId="13471"/>
    <cellStyle name="Output 21 6 2 2 2" xfId="25471"/>
    <cellStyle name="Output 21 6 2 2 2 2" xfId="46657"/>
    <cellStyle name="Output 21 6 2 2 3" xfId="36053"/>
    <cellStyle name="Output 21 6 2 3" xfId="20358"/>
    <cellStyle name="Output 21 6 2 3 2" xfId="41545"/>
    <cellStyle name="Output 21 6 2 4" xfId="30881"/>
    <cellStyle name="Output 21 6 2_Table 2A-1_EFT (Annual)" xfId="7879"/>
    <cellStyle name="Output 21 6 3" xfId="10816"/>
    <cellStyle name="Output 21 6 3 2" xfId="22925"/>
    <cellStyle name="Output 21 6 3 2 2" xfId="44111"/>
    <cellStyle name="Output 21 6 3 3" xfId="33507"/>
    <cellStyle name="Output 21 6 4" xfId="17812"/>
    <cellStyle name="Output 21 6 4 2" xfId="38999"/>
    <cellStyle name="Output 21 6 5" xfId="28138"/>
    <cellStyle name="Output 21 6_Table 2A-1_EFT (Annual)" xfId="7878"/>
    <cellStyle name="Output 21 7" xfId="3790"/>
    <cellStyle name="Output 21 7 2" xfId="12158"/>
    <cellStyle name="Output 21 7 2 2" xfId="24188"/>
    <cellStyle name="Output 21 7 2 2 2" xfId="45374"/>
    <cellStyle name="Output 21 7 2 3" xfId="34770"/>
    <cellStyle name="Output 21 7 3" xfId="19075"/>
    <cellStyle name="Output 21 7 3 2" xfId="40262"/>
    <cellStyle name="Output 21 7 4" xfId="29499"/>
    <cellStyle name="Output 21 7_Table 2A-1_EFT (Annual)" xfId="7880"/>
    <cellStyle name="Output 21 8" xfId="9477"/>
    <cellStyle name="Output 21 8 2" xfId="21642"/>
    <cellStyle name="Output 21 8 2 2" xfId="42828"/>
    <cellStyle name="Output 21 8 3" xfId="32224"/>
    <cellStyle name="Output 21 9" xfId="16529"/>
    <cellStyle name="Output 21 9 2" xfId="37716"/>
    <cellStyle name="Output 21_Table 2A-1_EFT (Annual)" xfId="3394"/>
    <cellStyle name="Output 22" xfId="209"/>
    <cellStyle name="Output 22 10" xfId="26764"/>
    <cellStyle name="Output 22 2" xfId="602"/>
    <cellStyle name="Output 22 2 2" xfId="1579"/>
    <cellStyle name="Output 22 2 2 2" xfId="2849"/>
    <cellStyle name="Output 22 2 2 2 2" xfId="6410"/>
    <cellStyle name="Output 22 2 2 2 2 2" xfId="14604"/>
    <cellStyle name="Output 22 2 2 2 2 2 2" xfId="26576"/>
    <cellStyle name="Output 22 2 2 2 2 2 2 2" xfId="47762"/>
    <cellStyle name="Output 22 2 2 2 2 2 3" xfId="37158"/>
    <cellStyle name="Output 22 2 2 2 2 3" xfId="21463"/>
    <cellStyle name="Output 22 2 2 2 2 3 2" xfId="42650"/>
    <cellStyle name="Output 22 2 2 2 2 4" xfId="32066"/>
    <cellStyle name="Output 22 2 2 2 2_Table 2A-1_EFT (Annual)" xfId="7882"/>
    <cellStyle name="Output 22 2 2 2 3" xfId="11946"/>
    <cellStyle name="Output 22 2 2 2 3 2" xfId="24030"/>
    <cellStyle name="Output 22 2 2 2 3 2 2" xfId="45216"/>
    <cellStyle name="Output 22 2 2 2 3 3" xfId="34612"/>
    <cellStyle name="Output 22 2 2 2 4" xfId="18917"/>
    <cellStyle name="Output 22 2 2 2 4 2" xfId="40104"/>
    <cellStyle name="Output 22 2 2 2 5" xfId="29323"/>
    <cellStyle name="Output 22 2 2 2_Table 2A-1_EFT (Annual)" xfId="7881"/>
    <cellStyle name="Output 22 2 2 3" xfId="1933"/>
    <cellStyle name="Output 22 2 2 3 2" xfId="5494"/>
    <cellStyle name="Output 22 2 2 3 2 2" xfId="13709"/>
    <cellStyle name="Output 22 2 2 3 2 2 2" xfId="25697"/>
    <cellStyle name="Output 22 2 2 3 2 2 2 2" xfId="46883"/>
    <cellStyle name="Output 22 2 2 3 2 2 3" xfId="36279"/>
    <cellStyle name="Output 22 2 2 3 2 3" xfId="20584"/>
    <cellStyle name="Output 22 2 2 3 2 3 2" xfId="41771"/>
    <cellStyle name="Output 22 2 2 3 2 4" xfId="31151"/>
    <cellStyle name="Output 22 2 2 3 2_Table 2A-1_EFT (Annual)" xfId="7884"/>
    <cellStyle name="Output 22 2 2 3 3" xfId="11053"/>
    <cellStyle name="Output 22 2 2 3 3 2" xfId="23151"/>
    <cellStyle name="Output 22 2 2 3 3 2 2" xfId="44337"/>
    <cellStyle name="Output 22 2 2 3 3 3" xfId="33733"/>
    <cellStyle name="Output 22 2 2 3 4" xfId="18038"/>
    <cellStyle name="Output 22 2 2 3 4 2" xfId="39225"/>
    <cellStyle name="Output 22 2 2 3 5" xfId="28408"/>
    <cellStyle name="Output 22 2 2 3_Table 2A-1_EFT (Annual)" xfId="7883"/>
    <cellStyle name="Output 22 2 2 4" xfId="5140"/>
    <cellStyle name="Output 22 2 2 4 2" xfId="13400"/>
    <cellStyle name="Output 22 2 2 4 2 2" xfId="25406"/>
    <cellStyle name="Output 22 2 2 4 2 2 2" xfId="46592"/>
    <cellStyle name="Output 22 2 2 4 2 3" xfId="35988"/>
    <cellStyle name="Output 22 2 2 4 3" xfId="20293"/>
    <cellStyle name="Output 22 2 2 4 3 2" xfId="41480"/>
    <cellStyle name="Output 22 2 2 4 4" xfId="30797"/>
    <cellStyle name="Output 22 2 2 4_Table 2A-1_EFT (Annual)" xfId="7885"/>
    <cellStyle name="Output 22 2 2 5" xfId="10744"/>
    <cellStyle name="Output 22 2 2 5 2" xfId="22860"/>
    <cellStyle name="Output 22 2 2 5 2 2" xfId="44046"/>
    <cellStyle name="Output 22 2 2 5 3" xfId="33442"/>
    <cellStyle name="Output 22 2 2 6" xfId="17747"/>
    <cellStyle name="Output 22 2 2 6 2" xfId="38934"/>
    <cellStyle name="Output 22 2 2 7" xfId="28054"/>
    <cellStyle name="Output 22 2 2_Table 2A-1_EFT (Annual)" xfId="3402"/>
    <cellStyle name="Output 22 2 3" xfId="2318"/>
    <cellStyle name="Output 22 2 3 2" xfId="5879"/>
    <cellStyle name="Output 22 2 3 2 2" xfId="14094"/>
    <cellStyle name="Output 22 2 3 2 2 2" xfId="26082"/>
    <cellStyle name="Output 22 2 3 2 2 2 2" xfId="47268"/>
    <cellStyle name="Output 22 2 3 2 2 3" xfId="36664"/>
    <cellStyle name="Output 22 2 3 2 3" xfId="20969"/>
    <cellStyle name="Output 22 2 3 2 3 2" xfId="42156"/>
    <cellStyle name="Output 22 2 3 2 4" xfId="31536"/>
    <cellStyle name="Output 22 2 3 2_Table 2A-1_EFT (Annual)" xfId="7887"/>
    <cellStyle name="Output 22 2 3 3" xfId="11438"/>
    <cellStyle name="Output 22 2 3 3 2" xfId="23536"/>
    <cellStyle name="Output 22 2 3 3 2 2" xfId="44722"/>
    <cellStyle name="Output 22 2 3 3 3" xfId="34118"/>
    <cellStyle name="Output 22 2 3 4" xfId="18423"/>
    <cellStyle name="Output 22 2 3 4 2" xfId="39610"/>
    <cellStyle name="Output 22 2 3 5" xfId="28793"/>
    <cellStyle name="Output 22 2 3_Table 2A-1_EFT (Annual)" xfId="7886"/>
    <cellStyle name="Output 22 2 4" xfId="1758"/>
    <cellStyle name="Output 22 2 4 2" xfId="5319"/>
    <cellStyle name="Output 22 2 4 2 2" xfId="13544"/>
    <cellStyle name="Output 22 2 4 2 2 2" xfId="25535"/>
    <cellStyle name="Output 22 2 4 2 2 2 2" xfId="46721"/>
    <cellStyle name="Output 22 2 4 2 2 3" xfId="36117"/>
    <cellStyle name="Output 22 2 4 2 3" xfId="20422"/>
    <cellStyle name="Output 22 2 4 2 3 2" xfId="41609"/>
    <cellStyle name="Output 22 2 4 2 4" xfId="30976"/>
    <cellStyle name="Output 22 2 4 2_Table 2A-1_EFT (Annual)" xfId="7889"/>
    <cellStyle name="Output 22 2 4 3" xfId="10887"/>
    <cellStyle name="Output 22 2 4 3 2" xfId="22989"/>
    <cellStyle name="Output 22 2 4 3 2 2" xfId="44175"/>
    <cellStyle name="Output 22 2 4 3 3" xfId="33571"/>
    <cellStyle name="Output 22 2 4 4" xfId="17876"/>
    <cellStyle name="Output 22 2 4 4 2" xfId="39063"/>
    <cellStyle name="Output 22 2 4 5" xfId="28233"/>
    <cellStyle name="Output 22 2 4_Table 2A-1_EFT (Annual)" xfId="7888"/>
    <cellStyle name="Output 22 2 5" xfId="4172"/>
    <cellStyle name="Output 22 2 5 2" xfId="12496"/>
    <cellStyle name="Output 22 2 5 2 2" xfId="24518"/>
    <cellStyle name="Output 22 2 5 2 2 2" xfId="45704"/>
    <cellStyle name="Output 22 2 5 2 3" xfId="35100"/>
    <cellStyle name="Output 22 2 5 3" xfId="19405"/>
    <cellStyle name="Output 22 2 5 3 2" xfId="40592"/>
    <cellStyle name="Output 22 2 5 4" xfId="29860"/>
    <cellStyle name="Output 22 2 5_Table 2A-1_EFT (Annual)" xfId="7890"/>
    <cellStyle name="Output 22 2 6" xfId="9835"/>
    <cellStyle name="Output 22 2 6 2" xfId="21972"/>
    <cellStyle name="Output 22 2 6 2 2" xfId="43158"/>
    <cellStyle name="Output 22 2 6 3" xfId="32554"/>
    <cellStyle name="Output 22 2 7" xfId="16859"/>
    <cellStyle name="Output 22 2 7 2" xfId="38046"/>
    <cellStyle name="Output 22 2 8" xfId="27117"/>
    <cellStyle name="Output 22 2_Table 2A-1_EFT (Annual)" xfId="3401"/>
    <cellStyle name="Output 22 3" xfId="437"/>
    <cellStyle name="Output 22 3 2" xfId="1420"/>
    <cellStyle name="Output 22 3 2 2" xfId="2690"/>
    <cellStyle name="Output 22 3 2 2 2" xfId="6251"/>
    <cellStyle name="Output 22 3 2 2 2 2" xfId="14445"/>
    <cellStyle name="Output 22 3 2 2 2 2 2" xfId="26417"/>
    <cellStyle name="Output 22 3 2 2 2 2 2 2" xfId="47603"/>
    <cellStyle name="Output 22 3 2 2 2 2 3" xfId="36999"/>
    <cellStyle name="Output 22 3 2 2 2 3" xfId="21304"/>
    <cellStyle name="Output 22 3 2 2 2 3 2" xfId="42491"/>
    <cellStyle name="Output 22 3 2 2 2 4" xfId="31907"/>
    <cellStyle name="Output 22 3 2 2 2_Table 2A-1_EFT (Annual)" xfId="7892"/>
    <cellStyle name="Output 22 3 2 2 3" xfId="11787"/>
    <cellStyle name="Output 22 3 2 2 3 2" xfId="23871"/>
    <cellStyle name="Output 22 3 2 2 3 2 2" xfId="45057"/>
    <cellStyle name="Output 22 3 2 2 3 3" xfId="34453"/>
    <cellStyle name="Output 22 3 2 2 4" xfId="18758"/>
    <cellStyle name="Output 22 3 2 2 4 2" xfId="39945"/>
    <cellStyle name="Output 22 3 2 2 5" xfId="29164"/>
    <cellStyle name="Output 22 3 2 2_Table 2A-1_EFT (Annual)" xfId="7891"/>
    <cellStyle name="Output 22 3 2 3" xfId="1902"/>
    <cellStyle name="Output 22 3 2 3 2" xfId="5463"/>
    <cellStyle name="Output 22 3 2 3 2 2" xfId="13678"/>
    <cellStyle name="Output 22 3 2 3 2 2 2" xfId="25666"/>
    <cellStyle name="Output 22 3 2 3 2 2 2 2" xfId="46852"/>
    <cellStyle name="Output 22 3 2 3 2 2 3" xfId="36248"/>
    <cellStyle name="Output 22 3 2 3 2 3" xfId="20553"/>
    <cellStyle name="Output 22 3 2 3 2 3 2" xfId="41740"/>
    <cellStyle name="Output 22 3 2 3 2 4" xfId="31120"/>
    <cellStyle name="Output 22 3 2 3 2_Table 2A-1_EFT (Annual)" xfId="7894"/>
    <cellStyle name="Output 22 3 2 3 3" xfId="11022"/>
    <cellStyle name="Output 22 3 2 3 3 2" xfId="23120"/>
    <cellStyle name="Output 22 3 2 3 3 2 2" xfId="44306"/>
    <cellStyle name="Output 22 3 2 3 3 3" xfId="33702"/>
    <cellStyle name="Output 22 3 2 3 4" xfId="18007"/>
    <cellStyle name="Output 22 3 2 3 4 2" xfId="39194"/>
    <cellStyle name="Output 22 3 2 3 5" xfId="28377"/>
    <cellStyle name="Output 22 3 2 3_Table 2A-1_EFT (Annual)" xfId="7893"/>
    <cellStyle name="Output 22 3 2 4" xfId="4981"/>
    <cellStyle name="Output 22 3 2 4 2" xfId="13241"/>
    <cellStyle name="Output 22 3 2 4 2 2" xfId="25247"/>
    <cellStyle name="Output 22 3 2 4 2 2 2" xfId="46433"/>
    <cellStyle name="Output 22 3 2 4 2 3" xfId="35829"/>
    <cellStyle name="Output 22 3 2 4 3" xfId="20134"/>
    <cellStyle name="Output 22 3 2 4 3 2" xfId="41321"/>
    <cellStyle name="Output 22 3 2 4 4" xfId="30638"/>
    <cellStyle name="Output 22 3 2 4_Table 2A-1_EFT (Annual)" xfId="7895"/>
    <cellStyle name="Output 22 3 2 5" xfId="10585"/>
    <cellStyle name="Output 22 3 2 5 2" xfId="22701"/>
    <cellStyle name="Output 22 3 2 5 2 2" xfId="43887"/>
    <cellStyle name="Output 22 3 2 5 3" xfId="33283"/>
    <cellStyle name="Output 22 3 2 6" xfId="17588"/>
    <cellStyle name="Output 22 3 2 6 2" xfId="38775"/>
    <cellStyle name="Output 22 3 2 7" xfId="27895"/>
    <cellStyle name="Output 22 3 2_Table 2A-1_EFT (Annual)" xfId="3404"/>
    <cellStyle name="Output 22 3 3" xfId="2159"/>
    <cellStyle name="Output 22 3 3 2" xfId="5720"/>
    <cellStyle name="Output 22 3 3 2 2" xfId="13935"/>
    <cellStyle name="Output 22 3 3 2 2 2" xfId="25923"/>
    <cellStyle name="Output 22 3 3 2 2 2 2" xfId="47109"/>
    <cellStyle name="Output 22 3 3 2 2 3" xfId="36505"/>
    <cellStyle name="Output 22 3 3 2 3" xfId="20810"/>
    <cellStyle name="Output 22 3 3 2 3 2" xfId="41997"/>
    <cellStyle name="Output 22 3 3 2 4" xfId="31377"/>
    <cellStyle name="Output 22 3 3 2_Table 2A-1_EFT (Annual)" xfId="7897"/>
    <cellStyle name="Output 22 3 3 3" xfId="11279"/>
    <cellStyle name="Output 22 3 3 3 2" xfId="23377"/>
    <cellStyle name="Output 22 3 3 3 2 2" xfId="44563"/>
    <cellStyle name="Output 22 3 3 3 3" xfId="33959"/>
    <cellStyle name="Output 22 3 3 4" xfId="18264"/>
    <cellStyle name="Output 22 3 3 4 2" xfId="39451"/>
    <cellStyle name="Output 22 3 3 5" xfId="28634"/>
    <cellStyle name="Output 22 3 3_Table 2A-1_EFT (Annual)" xfId="7896"/>
    <cellStyle name="Output 22 3 4" xfId="1722"/>
    <cellStyle name="Output 22 3 4 2" xfId="5283"/>
    <cellStyle name="Output 22 3 4 2 2" xfId="13512"/>
    <cellStyle name="Output 22 3 4 2 2 2" xfId="25505"/>
    <cellStyle name="Output 22 3 4 2 2 2 2" xfId="46691"/>
    <cellStyle name="Output 22 3 4 2 2 3" xfId="36087"/>
    <cellStyle name="Output 22 3 4 2 3" xfId="20392"/>
    <cellStyle name="Output 22 3 4 2 3 2" xfId="41579"/>
    <cellStyle name="Output 22 3 4 2 4" xfId="30940"/>
    <cellStyle name="Output 22 3 4 2_Table 2A-1_EFT (Annual)" xfId="7899"/>
    <cellStyle name="Output 22 3 4 3" xfId="10856"/>
    <cellStyle name="Output 22 3 4 3 2" xfId="22959"/>
    <cellStyle name="Output 22 3 4 3 2 2" xfId="44145"/>
    <cellStyle name="Output 22 3 4 3 3" xfId="33541"/>
    <cellStyle name="Output 22 3 4 4" xfId="17846"/>
    <cellStyle name="Output 22 3 4 4 2" xfId="39033"/>
    <cellStyle name="Output 22 3 4 5" xfId="28197"/>
    <cellStyle name="Output 22 3 4_Table 2A-1_EFT (Annual)" xfId="7898"/>
    <cellStyle name="Output 22 3 5" xfId="4007"/>
    <cellStyle name="Output 22 3 5 2" xfId="12335"/>
    <cellStyle name="Output 22 3 5 2 2" xfId="24359"/>
    <cellStyle name="Output 22 3 5 2 2 2" xfId="45545"/>
    <cellStyle name="Output 22 3 5 2 3" xfId="34941"/>
    <cellStyle name="Output 22 3 5 3" xfId="19246"/>
    <cellStyle name="Output 22 3 5 3 2" xfId="40433"/>
    <cellStyle name="Output 22 3 5 4" xfId="29695"/>
    <cellStyle name="Output 22 3 5_Table 2A-1_EFT (Annual)" xfId="7900"/>
    <cellStyle name="Output 22 3 6" xfId="9672"/>
    <cellStyle name="Output 22 3 6 2" xfId="21813"/>
    <cellStyle name="Output 22 3 6 2 2" xfId="42999"/>
    <cellStyle name="Output 22 3 6 3" xfId="32395"/>
    <cellStyle name="Output 22 3 7" xfId="16700"/>
    <cellStyle name="Output 22 3 7 2" xfId="37887"/>
    <cellStyle name="Output 22 3 8" xfId="26952"/>
    <cellStyle name="Output 22 3_Table 2A-1_EFT (Annual)" xfId="3403"/>
    <cellStyle name="Output 22 4" xfId="1257"/>
    <cellStyle name="Output 22 4 2" xfId="2527"/>
    <cellStyle name="Output 22 4 2 2" xfId="6088"/>
    <cellStyle name="Output 22 4 2 2 2" xfId="14282"/>
    <cellStyle name="Output 22 4 2 2 2 2" xfId="26254"/>
    <cellStyle name="Output 22 4 2 2 2 2 2" xfId="47440"/>
    <cellStyle name="Output 22 4 2 2 2 3" xfId="36836"/>
    <cellStyle name="Output 22 4 2 2 3" xfId="21141"/>
    <cellStyle name="Output 22 4 2 2 3 2" xfId="42328"/>
    <cellStyle name="Output 22 4 2 2 4" xfId="31744"/>
    <cellStyle name="Output 22 4 2 2_Table 2A-1_EFT (Annual)" xfId="7902"/>
    <cellStyle name="Output 22 4 2 3" xfId="11624"/>
    <cellStyle name="Output 22 4 2 3 2" xfId="23708"/>
    <cellStyle name="Output 22 4 2 3 2 2" xfId="44894"/>
    <cellStyle name="Output 22 4 2 3 3" xfId="34290"/>
    <cellStyle name="Output 22 4 2 4" xfId="18595"/>
    <cellStyle name="Output 22 4 2 4 2" xfId="39782"/>
    <cellStyle name="Output 22 4 2 5" xfId="29001"/>
    <cellStyle name="Output 22 4 2_Table 2A-1_EFT (Annual)" xfId="7901"/>
    <cellStyle name="Output 22 4 3" xfId="1838"/>
    <cellStyle name="Output 22 4 3 2" xfId="5399"/>
    <cellStyle name="Output 22 4 3 2 2" xfId="13614"/>
    <cellStyle name="Output 22 4 3 2 2 2" xfId="25602"/>
    <cellStyle name="Output 22 4 3 2 2 2 2" xfId="46788"/>
    <cellStyle name="Output 22 4 3 2 2 3" xfId="36184"/>
    <cellStyle name="Output 22 4 3 2 3" xfId="20489"/>
    <cellStyle name="Output 22 4 3 2 3 2" xfId="41676"/>
    <cellStyle name="Output 22 4 3 2 4" xfId="31056"/>
    <cellStyle name="Output 22 4 3 2_Table 2A-1_EFT (Annual)" xfId="7904"/>
    <cellStyle name="Output 22 4 3 3" xfId="10958"/>
    <cellStyle name="Output 22 4 3 3 2" xfId="23056"/>
    <cellStyle name="Output 22 4 3 3 2 2" xfId="44242"/>
    <cellStyle name="Output 22 4 3 3 3" xfId="33638"/>
    <cellStyle name="Output 22 4 3 4" xfId="17943"/>
    <cellStyle name="Output 22 4 3 4 2" xfId="39130"/>
    <cellStyle name="Output 22 4 3 5" xfId="28313"/>
    <cellStyle name="Output 22 4 3_Table 2A-1_EFT (Annual)" xfId="7903"/>
    <cellStyle name="Output 22 4 4" xfId="4818"/>
    <cellStyle name="Output 22 4 4 2" xfId="13078"/>
    <cellStyle name="Output 22 4 4 2 2" xfId="25084"/>
    <cellStyle name="Output 22 4 4 2 2 2" xfId="46270"/>
    <cellStyle name="Output 22 4 4 2 3" xfId="35666"/>
    <cellStyle name="Output 22 4 4 3" xfId="19971"/>
    <cellStyle name="Output 22 4 4 3 2" xfId="41158"/>
    <cellStyle name="Output 22 4 4 4" xfId="30475"/>
    <cellStyle name="Output 22 4 4_Table 2A-1_EFT (Annual)" xfId="7905"/>
    <cellStyle name="Output 22 4 5" xfId="10422"/>
    <cellStyle name="Output 22 4 5 2" xfId="22538"/>
    <cellStyle name="Output 22 4 5 2 2" xfId="43724"/>
    <cellStyle name="Output 22 4 5 3" xfId="33120"/>
    <cellStyle name="Output 22 4 6" xfId="17425"/>
    <cellStyle name="Output 22 4 6 2" xfId="38612"/>
    <cellStyle name="Output 22 4 7" xfId="27732"/>
    <cellStyle name="Output 22 4_Table 2A-1_EFT (Annual)" xfId="3405"/>
    <cellStyle name="Output 22 5" xfId="1996"/>
    <cellStyle name="Output 22 5 2" xfId="5557"/>
    <cellStyle name="Output 22 5 2 2" xfId="13772"/>
    <cellStyle name="Output 22 5 2 2 2" xfId="25760"/>
    <cellStyle name="Output 22 5 2 2 2 2" xfId="46946"/>
    <cellStyle name="Output 22 5 2 2 3" xfId="36342"/>
    <cellStyle name="Output 22 5 2 3" xfId="20647"/>
    <cellStyle name="Output 22 5 2 3 2" xfId="41834"/>
    <cellStyle name="Output 22 5 2 4" xfId="31214"/>
    <cellStyle name="Output 22 5 2_Table 2A-1_EFT (Annual)" xfId="7907"/>
    <cellStyle name="Output 22 5 3" xfId="11116"/>
    <cellStyle name="Output 22 5 3 2" xfId="23214"/>
    <cellStyle name="Output 22 5 3 2 2" xfId="44400"/>
    <cellStyle name="Output 22 5 3 3" xfId="33796"/>
    <cellStyle name="Output 22 5 4" xfId="18101"/>
    <cellStyle name="Output 22 5 4 2" xfId="39288"/>
    <cellStyle name="Output 22 5 5" xfId="28471"/>
    <cellStyle name="Output 22 5_Table 2A-1_EFT (Annual)" xfId="7906"/>
    <cellStyle name="Output 22 6" xfId="1665"/>
    <cellStyle name="Output 22 6 2" xfId="5226"/>
    <cellStyle name="Output 22 6 2 2" xfId="13473"/>
    <cellStyle name="Output 22 6 2 2 2" xfId="25473"/>
    <cellStyle name="Output 22 6 2 2 2 2" xfId="46659"/>
    <cellStyle name="Output 22 6 2 2 3" xfId="36055"/>
    <cellStyle name="Output 22 6 2 3" xfId="20360"/>
    <cellStyle name="Output 22 6 2 3 2" xfId="41547"/>
    <cellStyle name="Output 22 6 2 4" xfId="30883"/>
    <cellStyle name="Output 22 6 2_Table 2A-1_EFT (Annual)" xfId="7909"/>
    <cellStyle name="Output 22 6 3" xfId="10818"/>
    <cellStyle name="Output 22 6 3 2" xfId="22927"/>
    <cellStyle name="Output 22 6 3 2 2" xfId="44113"/>
    <cellStyle name="Output 22 6 3 3" xfId="33509"/>
    <cellStyle name="Output 22 6 4" xfId="17814"/>
    <cellStyle name="Output 22 6 4 2" xfId="39001"/>
    <cellStyle name="Output 22 6 5" xfId="28140"/>
    <cellStyle name="Output 22 6_Table 2A-1_EFT (Annual)" xfId="7908"/>
    <cellStyle name="Output 22 7" xfId="3798"/>
    <cellStyle name="Output 22 7 2" xfId="12166"/>
    <cellStyle name="Output 22 7 2 2" xfId="24196"/>
    <cellStyle name="Output 22 7 2 2 2" xfId="45382"/>
    <cellStyle name="Output 22 7 2 3" xfId="34778"/>
    <cellStyle name="Output 22 7 3" xfId="19083"/>
    <cellStyle name="Output 22 7 3 2" xfId="40270"/>
    <cellStyle name="Output 22 7 4" xfId="29507"/>
    <cellStyle name="Output 22 7_Table 2A-1_EFT (Annual)" xfId="7910"/>
    <cellStyle name="Output 22 8" xfId="9485"/>
    <cellStyle name="Output 22 8 2" xfId="21650"/>
    <cellStyle name="Output 22 8 2 2" xfId="42836"/>
    <cellStyle name="Output 22 8 3" xfId="32232"/>
    <cellStyle name="Output 22 9" xfId="16537"/>
    <cellStyle name="Output 22 9 2" xfId="37724"/>
    <cellStyle name="Output 22_Table 2A-1_EFT (Annual)" xfId="3400"/>
    <cellStyle name="Output 23" xfId="232"/>
    <cellStyle name="Output 23 10" xfId="26787"/>
    <cellStyle name="Output 23 2" xfId="619"/>
    <cellStyle name="Output 23 2 2" xfId="1596"/>
    <cellStyle name="Output 23 2 2 2" xfId="2866"/>
    <cellStyle name="Output 23 2 2 2 2" xfId="6427"/>
    <cellStyle name="Output 23 2 2 2 2 2" xfId="14621"/>
    <cellStyle name="Output 23 2 2 2 2 2 2" xfId="26593"/>
    <cellStyle name="Output 23 2 2 2 2 2 2 2" xfId="47779"/>
    <cellStyle name="Output 23 2 2 2 2 2 3" xfId="37175"/>
    <cellStyle name="Output 23 2 2 2 2 3" xfId="21480"/>
    <cellStyle name="Output 23 2 2 2 2 3 2" xfId="42667"/>
    <cellStyle name="Output 23 2 2 2 2 4" xfId="32083"/>
    <cellStyle name="Output 23 2 2 2 2_Table 2A-1_EFT (Annual)" xfId="7912"/>
    <cellStyle name="Output 23 2 2 2 3" xfId="11963"/>
    <cellStyle name="Output 23 2 2 2 3 2" xfId="24047"/>
    <cellStyle name="Output 23 2 2 2 3 2 2" xfId="45233"/>
    <cellStyle name="Output 23 2 2 2 3 3" xfId="34629"/>
    <cellStyle name="Output 23 2 2 2 4" xfId="18934"/>
    <cellStyle name="Output 23 2 2 2 4 2" xfId="40121"/>
    <cellStyle name="Output 23 2 2 2 5" xfId="29340"/>
    <cellStyle name="Output 23 2 2 2_Table 2A-1_EFT (Annual)" xfId="7911"/>
    <cellStyle name="Output 23 2 2 3" xfId="1936"/>
    <cellStyle name="Output 23 2 2 3 2" xfId="5497"/>
    <cellStyle name="Output 23 2 2 3 2 2" xfId="13712"/>
    <cellStyle name="Output 23 2 2 3 2 2 2" xfId="25700"/>
    <cellStyle name="Output 23 2 2 3 2 2 2 2" xfId="46886"/>
    <cellStyle name="Output 23 2 2 3 2 2 3" xfId="36282"/>
    <cellStyle name="Output 23 2 2 3 2 3" xfId="20587"/>
    <cellStyle name="Output 23 2 2 3 2 3 2" xfId="41774"/>
    <cellStyle name="Output 23 2 2 3 2 4" xfId="31154"/>
    <cellStyle name="Output 23 2 2 3 2_Table 2A-1_EFT (Annual)" xfId="7914"/>
    <cellStyle name="Output 23 2 2 3 3" xfId="11056"/>
    <cellStyle name="Output 23 2 2 3 3 2" xfId="23154"/>
    <cellStyle name="Output 23 2 2 3 3 2 2" xfId="44340"/>
    <cellStyle name="Output 23 2 2 3 3 3" xfId="33736"/>
    <cellStyle name="Output 23 2 2 3 4" xfId="18041"/>
    <cellStyle name="Output 23 2 2 3 4 2" xfId="39228"/>
    <cellStyle name="Output 23 2 2 3 5" xfId="28411"/>
    <cellStyle name="Output 23 2 2 3_Table 2A-1_EFT (Annual)" xfId="7913"/>
    <cellStyle name="Output 23 2 2 4" xfId="5157"/>
    <cellStyle name="Output 23 2 2 4 2" xfId="13417"/>
    <cellStyle name="Output 23 2 2 4 2 2" xfId="25423"/>
    <cellStyle name="Output 23 2 2 4 2 2 2" xfId="46609"/>
    <cellStyle name="Output 23 2 2 4 2 3" xfId="36005"/>
    <cellStyle name="Output 23 2 2 4 3" xfId="20310"/>
    <cellStyle name="Output 23 2 2 4 3 2" xfId="41497"/>
    <cellStyle name="Output 23 2 2 4 4" xfId="30814"/>
    <cellStyle name="Output 23 2 2 4_Table 2A-1_EFT (Annual)" xfId="7915"/>
    <cellStyle name="Output 23 2 2 5" xfId="10761"/>
    <cellStyle name="Output 23 2 2 5 2" xfId="22877"/>
    <cellStyle name="Output 23 2 2 5 2 2" xfId="44063"/>
    <cellStyle name="Output 23 2 2 5 3" xfId="33459"/>
    <cellStyle name="Output 23 2 2 6" xfId="17764"/>
    <cellStyle name="Output 23 2 2 6 2" xfId="38951"/>
    <cellStyle name="Output 23 2 2 7" xfId="28071"/>
    <cellStyle name="Output 23 2 2_Table 2A-1_EFT (Annual)" xfId="3408"/>
    <cellStyle name="Output 23 2 3" xfId="2335"/>
    <cellStyle name="Output 23 2 3 2" xfId="5896"/>
    <cellStyle name="Output 23 2 3 2 2" xfId="14111"/>
    <cellStyle name="Output 23 2 3 2 2 2" xfId="26099"/>
    <cellStyle name="Output 23 2 3 2 2 2 2" xfId="47285"/>
    <cellStyle name="Output 23 2 3 2 2 3" xfId="36681"/>
    <cellStyle name="Output 23 2 3 2 3" xfId="20986"/>
    <cellStyle name="Output 23 2 3 2 3 2" xfId="42173"/>
    <cellStyle name="Output 23 2 3 2 4" xfId="31553"/>
    <cellStyle name="Output 23 2 3 2_Table 2A-1_EFT (Annual)" xfId="7917"/>
    <cellStyle name="Output 23 2 3 3" xfId="11455"/>
    <cellStyle name="Output 23 2 3 3 2" xfId="23553"/>
    <cellStyle name="Output 23 2 3 3 2 2" xfId="44739"/>
    <cellStyle name="Output 23 2 3 3 3" xfId="34135"/>
    <cellStyle name="Output 23 2 3 4" xfId="18440"/>
    <cellStyle name="Output 23 2 3 4 2" xfId="39627"/>
    <cellStyle name="Output 23 2 3 5" xfId="28810"/>
    <cellStyle name="Output 23 2 3_Table 2A-1_EFT (Annual)" xfId="7916"/>
    <cellStyle name="Output 23 2 4" xfId="1761"/>
    <cellStyle name="Output 23 2 4 2" xfId="5322"/>
    <cellStyle name="Output 23 2 4 2 2" xfId="13547"/>
    <cellStyle name="Output 23 2 4 2 2 2" xfId="25538"/>
    <cellStyle name="Output 23 2 4 2 2 2 2" xfId="46724"/>
    <cellStyle name="Output 23 2 4 2 2 3" xfId="36120"/>
    <cellStyle name="Output 23 2 4 2 3" xfId="20425"/>
    <cellStyle name="Output 23 2 4 2 3 2" xfId="41612"/>
    <cellStyle name="Output 23 2 4 2 4" xfId="30979"/>
    <cellStyle name="Output 23 2 4 2_Table 2A-1_EFT (Annual)" xfId="7919"/>
    <cellStyle name="Output 23 2 4 3" xfId="10890"/>
    <cellStyle name="Output 23 2 4 3 2" xfId="22992"/>
    <cellStyle name="Output 23 2 4 3 2 2" xfId="44178"/>
    <cellStyle name="Output 23 2 4 3 3" xfId="33574"/>
    <cellStyle name="Output 23 2 4 4" xfId="17879"/>
    <cellStyle name="Output 23 2 4 4 2" xfId="39066"/>
    <cellStyle name="Output 23 2 4 5" xfId="28236"/>
    <cellStyle name="Output 23 2 4_Table 2A-1_EFT (Annual)" xfId="7918"/>
    <cellStyle name="Output 23 2 5" xfId="4189"/>
    <cellStyle name="Output 23 2 5 2" xfId="12513"/>
    <cellStyle name="Output 23 2 5 2 2" xfId="24535"/>
    <cellStyle name="Output 23 2 5 2 2 2" xfId="45721"/>
    <cellStyle name="Output 23 2 5 2 3" xfId="35117"/>
    <cellStyle name="Output 23 2 5 3" xfId="19422"/>
    <cellStyle name="Output 23 2 5 3 2" xfId="40609"/>
    <cellStyle name="Output 23 2 5 4" xfId="29877"/>
    <cellStyle name="Output 23 2 5_Table 2A-1_EFT (Annual)" xfId="7920"/>
    <cellStyle name="Output 23 2 6" xfId="9852"/>
    <cellStyle name="Output 23 2 6 2" xfId="21989"/>
    <cellStyle name="Output 23 2 6 2 2" xfId="43175"/>
    <cellStyle name="Output 23 2 6 3" xfId="32571"/>
    <cellStyle name="Output 23 2 7" xfId="16876"/>
    <cellStyle name="Output 23 2 7 2" xfId="38063"/>
    <cellStyle name="Output 23 2 8" xfId="27134"/>
    <cellStyle name="Output 23 2_Table 2A-1_EFT (Annual)" xfId="3407"/>
    <cellStyle name="Output 23 3" xfId="459"/>
    <cellStyle name="Output 23 3 2" xfId="1436"/>
    <cellStyle name="Output 23 3 2 2" xfId="2706"/>
    <cellStyle name="Output 23 3 2 2 2" xfId="6267"/>
    <cellStyle name="Output 23 3 2 2 2 2" xfId="14461"/>
    <cellStyle name="Output 23 3 2 2 2 2 2" xfId="26433"/>
    <cellStyle name="Output 23 3 2 2 2 2 2 2" xfId="47619"/>
    <cellStyle name="Output 23 3 2 2 2 2 3" xfId="37015"/>
    <cellStyle name="Output 23 3 2 2 2 3" xfId="21320"/>
    <cellStyle name="Output 23 3 2 2 2 3 2" xfId="42507"/>
    <cellStyle name="Output 23 3 2 2 2 4" xfId="31923"/>
    <cellStyle name="Output 23 3 2 2 2_Table 2A-1_EFT (Annual)" xfId="7922"/>
    <cellStyle name="Output 23 3 2 2 3" xfId="11803"/>
    <cellStyle name="Output 23 3 2 2 3 2" xfId="23887"/>
    <cellStyle name="Output 23 3 2 2 3 2 2" xfId="45073"/>
    <cellStyle name="Output 23 3 2 2 3 3" xfId="34469"/>
    <cellStyle name="Output 23 3 2 2 4" xfId="18774"/>
    <cellStyle name="Output 23 3 2 2 4 2" xfId="39961"/>
    <cellStyle name="Output 23 3 2 2 5" xfId="29180"/>
    <cellStyle name="Output 23 3 2 2_Table 2A-1_EFT (Annual)" xfId="7921"/>
    <cellStyle name="Output 23 3 2 3" xfId="1905"/>
    <cellStyle name="Output 23 3 2 3 2" xfId="5466"/>
    <cellStyle name="Output 23 3 2 3 2 2" xfId="13681"/>
    <cellStyle name="Output 23 3 2 3 2 2 2" xfId="25669"/>
    <cellStyle name="Output 23 3 2 3 2 2 2 2" xfId="46855"/>
    <cellStyle name="Output 23 3 2 3 2 2 3" xfId="36251"/>
    <cellStyle name="Output 23 3 2 3 2 3" xfId="20556"/>
    <cellStyle name="Output 23 3 2 3 2 3 2" xfId="41743"/>
    <cellStyle name="Output 23 3 2 3 2 4" xfId="31123"/>
    <cellStyle name="Output 23 3 2 3 2_Table 2A-1_EFT (Annual)" xfId="7924"/>
    <cellStyle name="Output 23 3 2 3 3" xfId="11025"/>
    <cellStyle name="Output 23 3 2 3 3 2" xfId="23123"/>
    <cellStyle name="Output 23 3 2 3 3 2 2" xfId="44309"/>
    <cellStyle name="Output 23 3 2 3 3 3" xfId="33705"/>
    <cellStyle name="Output 23 3 2 3 4" xfId="18010"/>
    <cellStyle name="Output 23 3 2 3 4 2" xfId="39197"/>
    <cellStyle name="Output 23 3 2 3 5" xfId="28380"/>
    <cellStyle name="Output 23 3 2 3_Table 2A-1_EFT (Annual)" xfId="7923"/>
    <cellStyle name="Output 23 3 2 4" xfId="4997"/>
    <cellStyle name="Output 23 3 2 4 2" xfId="13257"/>
    <cellStyle name="Output 23 3 2 4 2 2" xfId="25263"/>
    <cellStyle name="Output 23 3 2 4 2 2 2" xfId="46449"/>
    <cellStyle name="Output 23 3 2 4 2 3" xfId="35845"/>
    <cellStyle name="Output 23 3 2 4 3" xfId="20150"/>
    <cellStyle name="Output 23 3 2 4 3 2" xfId="41337"/>
    <cellStyle name="Output 23 3 2 4 4" xfId="30654"/>
    <cellStyle name="Output 23 3 2 4_Table 2A-1_EFT (Annual)" xfId="7925"/>
    <cellStyle name="Output 23 3 2 5" xfId="10601"/>
    <cellStyle name="Output 23 3 2 5 2" xfId="22717"/>
    <cellStyle name="Output 23 3 2 5 2 2" xfId="43903"/>
    <cellStyle name="Output 23 3 2 5 3" xfId="33299"/>
    <cellStyle name="Output 23 3 2 6" xfId="17604"/>
    <cellStyle name="Output 23 3 2 6 2" xfId="38791"/>
    <cellStyle name="Output 23 3 2 7" xfId="27911"/>
    <cellStyle name="Output 23 3 2_Table 2A-1_EFT (Annual)" xfId="3410"/>
    <cellStyle name="Output 23 3 3" xfId="2175"/>
    <cellStyle name="Output 23 3 3 2" xfId="5736"/>
    <cellStyle name="Output 23 3 3 2 2" xfId="13951"/>
    <cellStyle name="Output 23 3 3 2 2 2" xfId="25939"/>
    <cellStyle name="Output 23 3 3 2 2 2 2" xfId="47125"/>
    <cellStyle name="Output 23 3 3 2 2 3" xfId="36521"/>
    <cellStyle name="Output 23 3 3 2 3" xfId="20826"/>
    <cellStyle name="Output 23 3 3 2 3 2" xfId="42013"/>
    <cellStyle name="Output 23 3 3 2 4" xfId="31393"/>
    <cellStyle name="Output 23 3 3 2_Table 2A-1_EFT (Annual)" xfId="7927"/>
    <cellStyle name="Output 23 3 3 3" xfId="11295"/>
    <cellStyle name="Output 23 3 3 3 2" xfId="23393"/>
    <cellStyle name="Output 23 3 3 3 2 2" xfId="44579"/>
    <cellStyle name="Output 23 3 3 3 3" xfId="33975"/>
    <cellStyle name="Output 23 3 3 4" xfId="18280"/>
    <cellStyle name="Output 23 3 3 4 2" xfId="39467"/>
    <cellStyle name="Output 23 3 3 5" xfId="28650"/>
    <cellStyle name="Output 23 3 3_Table 2A-1_EFT (Annual)" xfId="7926"/>
    <cellStyle name="Output 23 3 4" xfId="1730"/>
    <cellStyle name="Output 23 3 4 2" xfId="5291"/>
    <cellStyle name="Output 23 3 4 2 2" xfId="13516"/>
    <cellStyle name="Output 23 3 4 2 2 2" xfId="25507"/>
    <cellStyle name="Output 23 3 4 2 2 2 2" xfId="46693"/>
    <cellStyle name="Output 23 3 4 2 2 3" xfId="36089"/>
    <cellStyle name="Output 23 3 4 2 3" xfId="20394"/>
    <cellStyle name="Output 23 3 4 2 3 2" xfId="41581"/>
    <cellStyle name="Output 23 3 4 2 4" xfId="30948"/>
    <cellStyle name="Output 23 3 4 2_Table 2A-1_EFT (Annual)" xfId="7929"/>
    <cellStyle name="Output 23 3 4 3" xfId="10859"/>
    <cellStyle name="Output 23 3 4 3 2" xfId="22961"/>
    <cellStyle name="Output 23 3 4 3 2 2" xfId="44147"/>
    <cellStyle name="Output 23 3 4 3 3" xfId="33543"/>
    <cellStyle name="Output 23 3 4 4" xfId="17848"/>
    <cellStyle name="Output 23 3 4 4 2" xfId="39035"/>
    <cellStyle name="Output 23 3 4 5" xfId="28205"/>
    <cellStyle name="Output 23 3 4_Table 2A-1_EFT (Annual)" xfId="7928"/>
    <cellStyle name="Output 23 3 5" xfId="4029"/>
    <cellStyle name="Output 23 3 5 2" xfId="12353"/>
    <cellStyle name="Output 23 3 5 2 2" xfId="24375"/>
    <cellStyle name="Output 23 3 5 2 2 2" xfId="45561"/>
    <cellStyle name="Output 23 3 5 2 3" xfId="34957"/>
    <cellStyle name="Output 23 3 5 3" xfId="19262"/>
    <cellStyle name="Output 23 3 5 3 2" xfId="40449"/>
    <cellStyle name="Output 23 3 5 4" xfId="29717"/>
    <cellStyle name="Output 23 3 5_Table 2A-1_EFT (Annual)" xfId="7930"/>
    <cellStyle name="Output 23 3 6" xfId="9692"/>
    <cellStyle name="Output 23 3 6 2" xfId="21829"/>
    <cellStyle name="Output 23 3 6 2 2" xfId="43015"/>
    <cellStyle name="Output 23 3 6 3" xfId="32411"/>
    <cellStyle name="Output 23 3 7" xfId="16716"/>
    <cellStyle name="Output 23 3 7 2" xfId="37903"/>
    <cellStyle name="Output 23 3 8" xfId="26974"/>
    <cellStyle name="Output 23 3_Table 2A-1_EFT (Annual)" xfId="3409"/>
    <cellStyle name="Output 23 4" xfId="1274"/>
    <cellStyle name="Output 23 4 2" xfId="2544"/>
    <cellStyle name="Output 23 4 2 2" xfId="6105"/>
    <cellStyle name="Output 23 4 2 2 2" xfId="14299"/>
    <cellStyle name="Output 23 4 2 2 2 2" xfId="26271"/>
    <cellStyle name="Output 23 4 2 2 2 2 2" xfId="47457"/>
    <cellStyle name="Output 23 4 2 2 2 3" xfId="36853"/>
    <cellStyle name="Output 23 4 2 2 3" xfId="21158"/>
    <cellStyle name="Output 23 4 2 2 3 2" xfId="42345"/>
    <cellStyle name="Output 23 4 2 2 4" xfId="31761"/>
    <cellStyle name="Output 23 4 2 2_Table 2A-1_EFT (Annual)" xfId="7932"/>
    <cellStyle name="Output 23 4 2 3" xfId="11641"/>
    <cellStyle name="Output 23 4 2 3 2" xfId="23725"/>
    <cellStyle name="Output 23 4 2 3 2 2" xfId="44911"/>
    <cellStyle name="Output 23 4 2 3 3" xfId="34307"/>
    <cellStyle name="Output 23 4 2 4" xfId="18612"/>
    <cellStyle name="Output 23 4 2 4 2" xfId="39799"/>
    <cellStyle name="Output 23 4 2 5" xfId="29018"/>
    <cellStyle name="Output 23 4 2_Table 2A-1_EFT (Annual)" xfId="7931"/>
    <cellStyle name="Output 23 4 3" xfId="1842"/>
    <cellStyle name="Output 23 4 3 2" xfId="5403"/>
    <cellStyle name="Output 23 4 3 2 2" xfId="13618"/>
    <cellStyle name="Output 23 4 3 2 2 2" xfId="25606"/>
    <cellStyle name="Output 23 4 3 2 2 2 2" xfId="46792"/>
    <cellStyle name="Output 23 4 3 2 2 3" xfId="36188"/>
    <cellStyle name="Output 23 4 3 2 3" xfId="20493"/>
    <cellStyle name="Output 23 4 3 2 3 2" xfId="41680"/>
    <cellStyle name="Output 23 4 3 2 4" xfId="31060"/>
    <cellStyle name="Output 23 4 3 2_Table 2A-1_EFT (Annual)" xfId="7934"/>
    <cellStyle name="Output 23 4 3 3" xfId="10962"/>
    <cellStyle name="Output 23 4 3 3 2" xfId="23060"/>
    <cellStyle name="Output 23 4 3 3 2 2" xfId="44246"/>
    <cellStyle name="Output 23 4 3 3 3" xfId="33642"/>
    <cellStyle name="Output 23 4 3 4" xfId="17947"/>
    <cellStyle name="Output 23 4 3 4 2" xfId="39134"/>
    <cellStyle name="Output 23 4 3 5" xfId="28317"/>
    <cellStyle name="Output 23 4 3_Table 2A-1_EFT (Annual)" xfId="7933"/>
    <cellStyle name="Output 23 4 4" xfId="4835"/>
    <cellStyle name="Output 23 4 4 2" xfId="13095"/>
    <cellStyle name="Output 23 4 4 2 2" xfId="25101"/>
    <cellStyle name="Output 23 4 4 2 2 2" xfId="46287"/>
    <cellStyle name="Output 23 4 4 2 3" xfId="35683"/>
    <cellStyle name="Output 23 4 4 3" xfId="19988"/>
    <cellStyle name="Output 23 4 4 3 2" xfId="41175"/>
    <cellStyle name="Output 23 4 4 4" xfId="30492"/>
    <cellStyle name="Output 23 4 4_Table 2A-1_EFT (Annual)" xfId="7935"/>
    <cellStyle name="Output 23 4 5" xfId="10439"/>
    <cellStyle name="Output 23 4 5 2" xfId="22555"/>
    <cellStyle name="Output 23 4 5 2 2" xfId="43741"/>
    <cellStyle name="Output 23 4 5 3" xfId="33137"/>
    <cellStyle name="Output 23 4 6" xfId="17442"/>
    <cellStyle name="Output 23 4 6 2" xfId="38629"/>
    <cellStyle name="Output 23 4 7" xfId="27749"/>
    <cellStyle name="Output 23 4_Table 2A-1_EFT (Annual)" xfId="3411"/>
    <cellStyle name="Output 23 5" xfId="2013"/>
    <cellStyle name="Output 23 5 2" xfId="5574"/>
    <cellStyle name="Output 23 5 2 2" xfId="13789"/>
    <cellStyle name="Output 23 5 2 2 2" xfId="25777"/>
    <cellStyle name="Output 23 5 2 2 2 2" xfId="46963"/>
    <cellStyle name="Output 23 5 2 2 3" xfId="36359"/>
    <cellStyle name="Output 23 5 2 3" xfId="20664"/>
    <cellStyle name="Output 23 5 2 3 2" xfId="41851"/>
    <cellStyle name="Output 23 5 2 4" xfId="31231"/>
    <cellStyle name="Output 23 5 2_Table 2A-1_EFT (Annual)" xfId="7937"/>
    <cellStyle name="Output 23 5 3" xfId="11133"/>
    <cellStyle name="Output 23 5 3 2" xfId="23231"/>
    <cellStyle name="Output 23 5 3 2 2" xfId="44417"/>
    <cellStyle name="Output 23 5 3 3" xfId="33813"/>
    <cellStyle name="Output 23 5 4" xfId="18118"/>
    <cellStyle name="Output 23 5 4 2" xfId="39305"/>
    <cellStyle name="Output 23 5 5" xfId="28488"/>
    <cellStyle name="Output 23 5_Table 2A-1_EFT (Annual)" xfId="7936"/>
    <cellStyle name="Output 23 6" xfId="1674"/>
    <cellStyle name="Output 23 6 2" xfId="5235"/>
    <cellStyle name="Output 23 6 2 2" xfId="13478"/>
    <cellStyle name="Output 23 6 2 2 2" xfId="25476"/>
    <cellStyle name="Output 23 6 2 2 2 2" xfId="46662"/>
    <cellStyle name="Output 23 6 2 2 3" xfId="36058"/>
    <cellStyle name="Output 23 6 2 3" xfId="20363"/>
    <cellStyle name="Output 23 6 2 3 2" xfId="41550"/>
    <cellStyle name="Output 23 6 2 4" xfId="30892"/>
    <cellStyle name="Output 23 6 2_Table 2A-1_EFT (Annual)" xfId="7939"/>
    <cellStyle name="Output 23 6 3" xfId="10823"/>
    <cellStyle name="Output 23 6 3 2" xfId="22930"/>
    <cellStyle name="Output 23 6 3 2 2" xfId="44116"/>
    <cellStyle name="Output 23 6 3 3" xfId="33512"/>
    <cellStyle name="Output 23 6 4" xfId="17817"/>
    <cellStyle name="Output 23 6 4 2" xfId="39004"/>
    <cellStyle name="Output 23 6 5" xfId="28149"/>
    <cellStyle name="Output 23 6_Table 2A-1_EFT (Annual)" xfId="7938"/>
    <cellStyle name="Output 23 7" xfId="3821"/>
    <cellStyle name="Output 23 7 2" xfId="12184"/>
    <cellStyle name="Output 23 7 2 2" xfId="24213"/>
    <cellStyle name="Output 23 7 2 2 2" xfId="45399"/>
    <cellStyle name="Output 23 7 2 3" xfId="34795"/>
    <cellStyle name="Output 23 7 3" xfId="19100"/>
    <cellStyle name="Output 23 7 3 2" xfId="40287"/>
    <cellStyle name="Output 23 7 4" xfId="29530"/>
    <cellStyle name="Output 23 7_Table 2A-1_EFT (Annual)" xfId="7940"/>
    <cellStyle name="Output 23 8" xfId="9503"/>
    <cellStyle name="Output 23 8 2" xfId="21667"/>
    <cellStyle name="Output 23 8 2 2" xfId="42853"/>
    <cellStyle name="Output 23 8 3" xfId="32249"/>
    <cellStyle name="Output 23 9" xfId="16554"/>
    <cellStyle name="Output 23 9 2" xfId="37741"/>
    <cellStyle name="Output 23_Table 2A-1_EFT (Annual)" xfId="3406"/>
    <cellStyle name="Output 24" xfId="183"/>
    <cellStyle name="Output 24 10" xfId="26738"/>
    <cellStyle name="Output 24 2" xfId="576"/>
    <cellStyle name="Output 24 2 2" xfId="1553"/>
    <cellStyle name="Output 24 2 2 2" xfId="2823"/>
    <cellStyle name="Output 24 2 2 2 2" xfId="6384"/>
    <cellStyle name="Output 24 2 2 2 2 2" xfId="14578"/>
    <cellStyle name="Output 24 2 2 2 2 2 2" xfId="26550"/>
    <cellStyle name="Output 24 2 2 2 2 2 2 2" xfId="47736"/>
    <cellStyle name="Output 24 2 2 2 2 2 3" xfId="37132"/>
    <cellStyle name="Output 24 2 2 2 2 3" xfId="21437"/>
    <cellStyle name="Output 24 2 2 2 2 3 2" xfId="42624"/>
    <cellStyle name="Output 24 2 2 2 2 4" xfId="32040"/>
    <cellStyle name="Output 24 2 2 2 2_Table 2A-1_EFT (Annual)" xfId="7942"/>
    <cellStyle name="Output 24 2 2 2 3" xfId="11920"/>
    <cellStyle name="Output 24 2 2 2 3 2" xfId="24004"/>
    <cellStyle name="Output 24 2 2 2 3 2 2" xfId="45190"/>
    <cellStyle name="Output 24 2 2 2 3 3" xfId="34586"/>
    <cellStyle name="Output 24 2 2 2 4" xfId="18891"/>
    <cellStyle name="Output 24 2 2 2 4 2" xfId="40078"/>
    <cellStyle name="Output 24 2 2 2 5" xfId="29297"/>
    <cellStyle name="Output 24 2 2 2_Table 2A-1_EFT (Annual)" xfId="7941"/>
    <cellStyle name="Output 24 2 2 3" xfId="1928"/>
    <cellStyle name="Output 24 2 2 3 2" xfId="5489"/>
    <cellStyle name="Output 24 2 2 3 2 2" xfId="13704"/>
    <cellStyle name="Output 24 2 2 3 2 2 2" xfId="25692"/>
    <cellStyle name="Output 24 2 2 3 2 2 2 2" xfId="46878"/>
    <cellStyle name="Output 24 2 2 3 2 2 3" xfId="36274"/>
    <cellStyle name="Output 24 2 2 3 2 3" xfId="20579"/>
    <cellStyle name="Output 24 2 2 3 2 3 2" xfId="41766"/>
    <cellStyle name="Output 24 2 2 3 2 4" xfId="31146"/>
    <cellStyle name="Output 24 2 2 3 2_Table 2A-1_EFT (Annual)" xfId="7944"/>
    <cellStyle name="Output 24 2 2 3 3" xfId="11048"/>
    <cellStyle name="Output 24 2 2 3 3 2" xfId="23146"/>
    <cellStyle name="Output 24 2 2 3 3 2 2" xfId="44332"/>
    <cellStyle name="Output 24 2 2 3 3 3" xfId="33728"/>
    <cellStyle name="Output 24 2 2 3 4" xfId="18033"/>
    <cellStyle name="Output 24 2 2 3 4 2" xfId="39220"/>
    <cellStyle name="Output 24 2 2 3 5" xfId="28403"/>
    <cellStyle name="Output 24 2 2 3_Table 2A-1_EFT (Annual)" xfId="7943"/>
    <cellStyle name="Output 24 2 2 4" xfId="5114"/>
    <cellStyle name="Output 24 2 2 4 2" xfId="13374"/>
    <cellStyle name="Output 24 2 2 4 2 2" xfId="25380"/>
    <cellStyle name="Output 24 2 2 4 2 2 2" xfId="46566"/>
    <cellStyle name="Output 24 2 2 4 2 3" xfId="35962"/>
    <cellStyle name="Output 24 2 2 4 3" xfId="20267"/>
    <cellStyle name="Output 24 2 2 4 3 2" xfId="41454"/>
    <cellStyle name="Output 24 2 2 4 4" xfId="30771"/>
    <cellStyle name="Output 24 2 2 4_Table 2A-1_EFT (Annual)" xfId="7945"/>
    <cellStyle name="Output 24 2 2 5" xfId="10718"/>
    <cellStyle name="Output 24 2 2 5 2" xfId="22834"/>
    <cellStyle name="Output 24 2 2 5 2 2" xfId="44020"/>
    <cellStyle name="Output 24 2 2 5 3" xfId="33416"/>
    <cellStyle name="Output 24 2 2 6" xfId="17721"/>
    <cellStyle name="Output 24 2 2 6 2" xfId="38908"/>
    <cellStyle name="Output 24 2 2 7" xfId="28028"/>
    <cellStyle name="Output 24 2 2_Table 2A-1_EFT (Annual)" xfId="3414"/>
    <cellStyle name="Output 24 2 3" xfId="2292"/>
    <cellStyle name="Output 24 2 3 2" xfId="5853"/>
    <cellStyle name="Output 24 2 3 2 2" xfId="14068"/>
    <cellStyle name="Output 24 2 3 2 2 2" xfId="26056"/>
    <cellStyle name="Output 24 2 3 2 2 2 2" xfId="47242"/>
    <cellStyle name="Output 24 2 3 2 2 3" xfId="36638"/>
    <cellStyle name="Output 24 2 3 2 3" xfId="20943"/>
    <cellStyle name="Output 24 2 3 2 3 2" xfId="42130"/>
    <cellStyle name="Output 24 2 3 2 4" xfId="31510"/>
    <cellStyle name="Output 24 2 3 2_Table 2A-1_EFT (Annual)" xfId="7947"/>
    <cellStyle name="Output 24 2 3 3" xfId="11412"/>
    <cellStyle name="Output 24 2 3 3 2" xfId="23510"/>
    <cellStyle name="Output 24 2 3 3 2 2" xfId="44696"/>
    <cellStyle name="Output 24 2 3 3 3" xfId="34092"/>
    <cellStyle name="Output 24 2 3 4" xfId="18397"/>
    <cellStyle name="Output 24 2 3 4 2" xfId="39584"/>
    <cellStyle name="Output 24 2 3 5" xfId="28767"/>
    <cellStyle name="Output 24 2 3_Table 2A-1_EFT (Annual)" xfId="7946"/>
    <cellStyle name="Output 24 2 4" xfId="1753"/>
    <cellStyle name="Output 24 2 4 2" xfId="5314"/>
    <cellStyle name="Output 24 2 4 2 2" xfId="13539"/>
    <cellStyle name="Output 24 2 4 2 2 2" xfId="25530"/>
    <cellStyle name="Output 24 2 4 2 2 2 2" xfId="46716"/>
    <cellStyle name="Output 24 2 4 2 2 3" xfId="36112"/>
    <cellStyle name="Output 24 2 4 2 3" xfId="20417"/>
    <cellStyle name="Output 24 2 4 2 3 2" xfId="41604"/>
    <cellStyle name="Output 24 2 4 2 4" xfId="30971"/>
    <cellStyle name="Output 24 2 4 2_Table 2A-1_EFT (Annual)" xfId="7949"/>
    <cellStyle name="Output 24 2 4 3" xfId="10882"/>
    <cellStyle name="Output 24 2 4 3 2" xfId="22984"/>
    <cellStyle name="Output 24 2 4 3 2 2" xfId="44170"/>
    <cellStyle name="Output 24 2 4 3 3" xfId="33566"/>
    <cellStyle name="Output 24 2 4 4" xfId="17871"/>
    <cellStyle name="Output 24 2 4 4 2" xfId="39058"/>
    <cellStyle name="Output 24 2 4 5" xfId="28228"/>
    <cellStyle name="Output 24 2 4_Table 2A-1_EFT (Annual)" xfId="7948"/>
    <cellStyle name="Output 24 2 5" xfId="4146"/>
    <cellStyle name="Output 24 2 5 2" xfId="12470"/>
    <cellStyle name="Output 24 2 5 2 2" xfId="24492"/>
    <cellStyle name="Output 24 2 5 2 2 2" xfId="45678"/>
    <cellStyle name="Output 24 2 5 2 3" xfId="35074"/>
    <cellStyle name="Output 24 2 5 3" xfId="19379"/>
    <cellStyle name="Output 24 2 5 3 2" xfId="40566"/>
    <cellStyle name="Output 24 2 5 4" xfId="29834"/>
    <cellStyle name="Output 24 2 5_Table 2A-1_EFT (Annual)" xfId="7950"/>
    <cellStyle name="Output 24 2 6" xfId="9809"/>
    <cellStyle name="Output 24 2 6 2" xfId="21946"/>
    <cellStyle name="Output 24 2 6 2 2" xfId="43132"/>
    <cellStyle name="Output 24 2 6 3" xfId="32528"/>
    <cellStyle name="Output 24 2 7" xfId="16833"/>
    <cellStyle name="Output 24 2 7 2" xfId="38020"/>
    <cellStyle name="Output 24 2 8" xfId="27091"/>
    <cellStyle name="Output 24 2_Table 2A-1_EFT (Annual)" xfId="3413"/>
    <cellStyle name="Output 24 3" xfId="414"/>
    <cellStyle name="Output 24 3 2" xfId="1397"/>
    <cellStyle name="Output 24 3 2 2" xfId="2667"/>
    <cellStyle name="Output 24 3 2 2 2" xfId="6228"/>
    <cellStyle name="Output 24 3 2 2 2 2" xfId="14422"/>
    <cellStyle name="Output 24 3 2 2 2 2 2" xfId="26394"/>
    <cellStyle name="Output 24 3 2 2 2 2 2 2" xfId="47580"/>
    <cellStyle name="Output 24 3 2 2 2 2 3" xfId="36976"/>
    <cellStyle name="Output 24 3 2 2 2 3" xfId="21281"/>
    <cellStyle name="Output 24 3 2 2 2 3 2" xfId="42468"/>
    <cellStyle name="Output 24 3 2 2 2 4" xfId="31884"/>
    <cellStyle name="Output 24 3 2 2 2_Table 2A-1_EFT (Annual)" xfId="7952"/>
    <cellStyle name="Output 24 3 2 2 3" xfId="11764"/>
    <cellStyle name="Output 24 3 2 2 3 2" xfId="23848"/>
    <cellStyle name="Output 24 3 2 2 3 2 2" xfId="45034"/>
    <cellStyle name="Output 24 3 2 2 3 3" xfId="34430"/>
    <cellStyle name="Output 24 3 2 2 4" xfId="18735"/>
    <cellStyle name="Output 24 3 2 2 4 2" xfId="39922"/>
    <cellStyle name="Output 24 3 2 2 5" xfId="29141"/>
    <cellStyle name="Output 24 3 2 2_Table 2A-1_EFT (Annual)" xfId="7951"/>
    <cellStyle name="Output 24 3 2 3" xfId="1897"/>
    <cellStyle name="Output 24 3 2 3 2" xfId="5458"/>
    <cellStyle name="Output 24 3 2 3 2 2" xfId="13673"/>
    <cellStyle name="Output 24 3 2 3 2 2 2" xfId="25661"/>
    <cellStyle name="Output 24 3 2 3 2 2 2 2" xfId="46847"/>
    <cellStyle name="Output 24 3 2 3 2 2 3" xfId="36243"/>
    <cellStyle name="Output 24 3 2 3 2 3" xfId="20548"/>
    <cellStyle name="Output 24 3 2 3 2 3 2" xfId="41735"/>
    <cellStyle name="Output 24 3 2 3 2 4" xfId="31115"/>
    <cellStyle name="Output 24 3 2 3 2_Table 2A-1_EFT (Annual)" xfId="7954"/>
    <cellStyle name="Output 24 3 2 3 3" xfId="11017"/>
    <cellStyle name="Output 24 3 2 3 3 2" xfId="23115"/>
    <cellStyle name="Output 24 3 2 3 3 2 2" xfId="44301"/>
    <cellStyle name="Output 24 3 2 3 3 3" xfId="33697"/>
    <cellStyle name="Output 24 3 2 3 4" xfId="18002"/>
    <cellStyle name="Output 24 3 2 3 4 2" xfId="39189"/>
    <cellStyle name="Output 24 3 2 3 5" xfId="28372"/>
    <cellStyle name="Output 24 3 2 3_Table 2A-1_EFT (Annual)" xfId="7953"/>
    <cellStyle name="Output 24 3 2 4" xfId="4958"/>
    <cellStyle name="Output 24 3 2 4 2" xfId="13218"/>
    <cellStyle name="Output 24 3 2 4 2 2" xfId="25224"/>
    <cellStyle name="Output 24 3 2 4 2 2 2" xfId="46410"/>
    <cellStyle name="Output 24 3 2 4 2 3" xfId="35806"/>
    <cellStyle name="Output 24 3 2 4 3" xfId="20111"/>
    <cellStyle name="Output 24 3 2 4 3 2" xfId="41298"/>
    <cellStyle name="Output 24 3 2 4 4" xfId="30615"/>
    <cellStyle name="Output 24 3 2 4_Table 2A-1_EFT (Annual)" xfId="7955"/>
    <cellStyle name="Output 24 3 2 5" xfId="10562"/>
    <cellStyle name="Output 24 3 2 5 2" xfId="22678"/>
    <cellStyle name="Output 24 3 2 5 2 2" xfId="43864"/>
    <cellStyle name="Output 24 3 2 5 3" xfId="33260"/>
    <cellStyle name="Output 24 3 2 6" xfId="17565"/>
    <cellStyle name="Output 24 3 2 6 2" xfId="38752"/>
    <cellStyle name="Output 24 3 2 7" xfId="27872"/>
    <cellStyle name="Output 24 3 2_Table 2A-1_EFT (Annual)" xfId="3416"/>
    <cellStyle name="Output 24 3 3" xfId="2136"/>
    <cellStyle name="Output 24 3 3 2" xfId="5697"/>
    <cellStyle name="Output 24 3 3 2 2" xfId="13912"/>
    <cellStyle name="Output 24 3 3 2 2 2" xfId="25900"/>
    <cellStyle name="Output 24 3 3 2 2 2 2" xfId="47086"/>
    <cellStyle name="Output 24 3 3 2 2 3" xfId="36482"/>
    <cellStyle name="Output 24 3 3 2 3" xfId="20787"/>
    <cellStyle name="Output 24 3 3 2 3 2" xfId="41974"/>
    <cellStyle name="Output 24 3 3 2 4" xfId="31354"/>
    <cellStyle name="Output 24 3 3 2_Table 2A-1_EFT (Annual)" xfId="7957"/>
    <cellStyle name="Output 24 3 3 3" xfId="11256"/>
    <cellStyle name="Output 24 3 3 3 2" xfId="23354"/>
    <cellStyle name="Output 24 3 3 3 2 2" xfId="44540"/>
    <cellStyle name="Output 24 3 3 3 3" xfId="33936"/>
    <cellStyle name="Output 24 3 3 4" xfId="18241"/>
    <cellStyle name="Output 24 3 3 4 2" xfId="39428"/>
    <cellStyle name="Output 24 3 3 5" xfId="28611"/>
    <cellStyle name="Output 24 3 3_Table 2A-1_EFT (Annual)" xfId="7956"/>
    <cellStyle name="Output 24 3 4" xfId="1717"/>
    <cellStyle name="Output 24 3 4 2" xfId="5278"/>
    <cellStyle name="Output 24 3 4 2 2" xfId="13507"/>
    <cellStyle name="Output 24 3 4 2 2 2" xfId="25500"/>
    <cellStyle name="Output 24 3 4 2 2 2 2" xfId="46686"/>
    <cellStyle name="Output 24 3 4 2 2 3" xfId="36082"/>
    <cellStyle name="Output 24 3 4 2 3" xfId="20387"/>
    <cellStyle name="Output 24 3 4 2 3 2" xfId="41574"/>
    <cellStyle name="Output 24 3 4 2 4" xfId="30935"/>
    <cellStyle name="Output 24 3 4 2_Table 2A-1_EFT (Annual)" xfId="7959"/>
    <cellStyle name="Output 24 3 4 3" xfId="10851"/>
    <cellStyle name="Output 24 3 4 3 2" xfId="22954"/>
    <cellStyle name="Output 24 3 4 3 2 2" xfId="44140"/>
    <cellStyle name="Output 24 3 4 3 3" xfId="33536"/>
    <cellStyle name="Output 24 3 4 4" xfId="17841"/>
    <cellStyle name="Output 24 3 4 4 2" xfId="39028"/>
    <cellStyle name="Output 24 3 4 5" xfId="28192"/>
    <cellStyle name="Output 24 3 4_Table 2A-1_EFT (Annual)" xfId="7958"/>
    <cellStyle name="Output 24 3 5" xfId="3984"/>
    <cellStyle name="Output 24 3 5 2" xfId="12312"/>
    <cellStyle name="Output 24 3 5 2 2" xfId="24336"/>
    <cellStyle name="Output 24 3 5 2 2 2" xfId="45522"/>
    <cellStyle name="Output 24 3 5 2 3" xfId="34918"/>
    <cellStyle name="Output 24 3 5 3" xfId="19223"/>
    <cellStyle name="Output 24 3 5 3 2" xfId="40410"/>
    <cellStyle name="Output 24 3 5 4" xfId="29672"/>
    <cellStyle name="Output 24 3 5_Table 2A-1_EFT (Annual)" xfId="7960"/>
    <cellStyle name="Output 24 3 6" xfId="9649"/>
    <cellStyle name="Output 24 3 6 2" xfId="21790"/>
    <cellStyle name="Output 24 3 6 2 2" xfId="42976"/>
    <cellStyle name="Output 24 3 6 3" xfId="32372"/>
    <cellStyle name="Output 24 3 7" xfId="16677"/>
    <cellStyle name="Output 24 3 7 2" xfId="37864"/>
    <cellStyle name="Output 24 3 8" xfId="26929"/>
    <cellStyle name="Output 24 3_Table 2A-1_EFT (Annual)" xfId="3415"/>
    <cellStyle name="Output 24 4" xfId="1231"/>
    <cellStyle name="Output 24 4 2" xfId="2501"/>
    <cellStyle name="Output 24 4 2 2" xfId="6062"/>
    <cellStyle name="Output 24 4 2 2 2" xfId="14256"/>
    <cellStyle name="Output 24 4 2 2 2 2" xfId="26228"/>
    <cellStyle name="Output 24 4 2 2 2 2 2" xfId="47414"/>
    <cellStyle name="Output 24 4 2 2 2 3" xfId="36810"/>
    <cellStyle name="Output 24 4 2 2 3" xfId="21115"/>
    <cellStyle name="Output 24 4 2 2 3 2" xfId="42302"/>
    <cellStyle name="Output 24 4 2 2 4" xfId="31718"/>
    <cellStyle name="Output 24 4 2 2_Table 2A-1_EFT (Annual)" xfId="7962"/>
    <cellStyle name="Output 24 4 2 3" xfId="11598"/>
    <cellStyle name="Output 24 4 2 3 2" xfId="23682"/>
    <cellStyle name="Output 24 4 2 3 2 2" xfId="44868"/>
    <cellStyle name="Output 24 4 2 3 3" xfId="34264"/>
    <cellStyle name="Output 24 4 2 4" xfId="18569"/>
    <cellStyle name="Output 24 4 2 4 2" xfId="39756"/>
    <cellStyle name="Output 24 4 2 5" xfId="28975"/>
    <cellStyle name="Output 24 4 2_Table 2A-1_EFT (Annual)" xfId="7961"/>
    <cellStyle name="Output 24 4 3" xfId="1833"/>
    <cellStyle name="Output 24 4 3 2" xfId="5394"/>
    <cellStyle name="Output 24 4 3 2 2" xfId="13609"/>
    <cellStyle name="Output 24 4 3 2 2 2" xfId="25597"/>
    <cellStyle name="Output 24 4 3 2 2 2 2" xfId="46783"/>
    <cellStyle name="Output 24 4 3 2 2 3" xfId="36179"/>
    <cellStyle name="Output 24 4 3 2 3" xfId="20484"/>
    <cellStyle name="Output 24 4 3 2 3 2" xfId="41671"/>
    <cellStyle name="Output 24 4 3 2 4" xfId="31051"/>
    <cellStyle name="Output 24 4 3 2_Table 2A-1_EFT (Annual)" xfId="7964"/>
    <cellStyle name="Output 24 4 3 3" xfId="10953"/>
    <cellStyle name="Output 24 4 3 3 2" xfId="23051"/>
    <cellStyle name="Output 24 4 3 3 2 2" xfId="44237"/>
    <cellStyle name="Output 24 4 3 3 3" xfId="33633"/>
    <cellStyle name="Output 24 4 3 4" xfId="17938"/>
    <cellStyle name="Output 24 4 3 4 2" xfId="39125"/>
    <cellStyle name="Output 24 4 3 5" xfId="28308"/>
    <cellStyle name="Output 24 4 3_Table 2A-1_EFT (Annual)" xfId="7963"/>
    <cellStyle name="Output 24 4 4" xfId="4792"/>
    <cellStyle name="Output 24 4 4 2" xfId="13052"/>
    <cellStyle name="Output 24 4 4 2 2" xfId="25058"/>
    <cellStyle name="Output 24 4 4 2 2 2" xfId="46244"/>
    <cellStyle name="Output 24 4 4 2 3" xfId="35640"/>
    <cellStyle name="Output 24 4 4 3" xfId="19945"/>
    <cellStyle name="Output 24 4 4 3 2" xfId="41132"/>
    <cellStyle name="Output 24 4 4 4" xfId="30449"/>
    <cellStyle name="Output 24 4 4_Table 2A-1_EFT (Annual)" xfId="7965"/>
    <cellStyle name="Output 24 4 5" xfId="10396"/>
    <cellStyle name="Output 24 4 5 2" xfId="22512"/>
    <cellStyle name="Output 24 4 5 2 2" xfId="43698"/>
    <cellStyle name="Output 24 4 5 3" xfId="33094"/>
    <cellStyle name="Output 24 4 6" xfId="17399"/>
    <cellStyle name="Output 24 4 6 2" xfId="38586"/>
    <cellStyle name="Output 24 4 7" xfId="27706"/>
    <cellStyle name="Output 24 4_Table 2A-1_EFT (Annual)" xfId="3417"/>
    <cellStyle name="Output 24 5" xfId="1970"/>
    <cellStyle name="Output 24 5 2" xfId="5531"/>
    <cellStyle name="Output 24 5 2 2" xfId="13746"/>
    <cellStyle name="Output 24 5 2 2 2" xfId="25734"/>
    <cellStyle name="Output 24 5 2 2 2 2" xfId="46920"/>
    <cellStyle name="Output 24 5 2 2 3" xfId="36316"/>
    <cellStyle name="Output 24 5 2 3" xfId="20621"/>
    <cellStyle name="Output 24 5 2 3 2" xfId="41808"/>
    <cellStyle name="Output 24 5 2 4" xfId="31188"/>
    <cellStyle name="Output 24 5 2_Table 2A-1_EFT (Annual)" xfId="7967"/>
    <cellStyle name="Output 24 5 3" xfId="11090"/>
    <cellStyle name="Output 24 5 3 2" xfId="23188"/>
    <cellStyle name="Output 24 5 3 2 2" xfId="44374"/>
    <cellStyle name="Output 24 5 3 3" xfId="33770"/>
    <cellStyle name="Output 24 5 4" xfId="18075"/>
    <cellStyle name="Output 24 5 4 2" xfId="39262"/>
    <cellStyle name="Output 24 5 5" xfId="28445"/>
    <cellStyle name="Output 24 5_Table 2A-1_EFT (Annual)" xfId="7966"/>
    <cellStyle name="Output 24 6" xfId="1660"/>
    <cellStyle name="Output 24 6 2" xfId="5221"/>
    <cellStyle name="Output 24 6 2 2" xfId="13468"/>
    <cellStyle name="Output 24 6 2 2 2" xfId="25468"/>
    <cellStyle name="Output 24 6 2 2 2 2" xfId="46654"/>
    <cellStyle name="Output 24 6 2 2 3" xfId="36050"/>
    <cellStyle name="Output 24 6 2 3" xfId="20355"/>
    <cellStyle name="Output 24 6 2 3 2" xfId="41542"/>
    <cellStyle name="Output 24 6 2 4" xfId="30878"/>
    <cellStyle name="Output 24 6 2_Table 2A-1_EFT (Annual)" xfId="7969"/>
    <cellStyle name="Output 24 6 3" xfId="10813"/>
    <cellStyle name="Output 24 6 3 2" xfId="22922"/>
    <cellStyle name="Output 24 6 3 2 2" xfId="44108"/>
    <cellStyle name="Output 24 6 3 3" xfId="33504"/>
    <cellStyle name="Output 24 6 4" xfId="17809"/>
    <cellStyle name="Output 24 6 4 2" xfId="38996"/>
    <cellStyle name="Output 24 6 5" xfId="28135"/>
    <cellStyle name="Output 24 6_Table 2A-1_EFT (Annual)" xfId="7968"/>
    <cellStyle name="Output 24 7" xfId="3772"/>
    <cellStyle name="Output 24 7 2" xfId="12140"/>
    <cellStyle name="Output 24 7 2 2" xfId="24170"/>
    <cellStyle name="Output 24 7 2 2 2" xfId="45356"/>
    <cellStyle name="Output 24 7 2 3" xfId="34752"/>
    <cellStyle name="Output 24 7 3" xfId="19057"/>
    <cellStyle name="Output 24 7 3 2" xfId="40244"/>
    <cellStyle name="Output 24 7 4" xfId="29481"/>
    <cellStyle name="Output 24 7_Table 2A-1_EFT (Annual)" xfId="7970"/>
    <cellStyle name="Output 24 8" xfId="9459"/>
    <cellStyle name="Output 24 8 2" xfId="21624"/>
    <cellStyle name="Output 24 8 2 2" xfId="42810"/>
    <cellStyle name="Output 24 8 3" xfId="32206"/>
    <cellStyle name="Output 24 9" xfId="16511"/>
    <cellStyle name="Output 24 9 2" xfId="37698"/>
    <cellStyle name="Output 24_Table 2A-1_EFT (Annual)" xfId="3412"/>
    <cellStyle name="Output 25" xfId="240"/>
    <cellStyle name="Output 25 10" xfId="26795"/>
    <cellStyle name="Output 25 2" xfId="627"/>
    <cellStyle name="Output 25 2 2" xfId="1604"/>
    <cellStyle name="Output 25 2 2 2" xfId="2874"/>
    <cellStyle name="Output 25 2 2 2 2" xfId="6435"/>
    <cellStyle name="Output 25 2 2 2 2 2" xfId="14629"/>
    <cellStyle name="Output 25 2 2 2 2 2 2" xfId="26601"/>
    <cellStyle name="Output 25 2 2 2 2 2 2 2" xfId="47787"/>
    <cellStyle name="Output 25 2 2 2 2 2 3" xfId="37183"/>
    <cellStyle name="Output 25 2 2 2 2 3" xfId="21488"/>
    <cellStyle name="Output 25 2 2 2 2 3 2" xfId="42675"/>
    <cellStyle name="Output 25 2 2 2 2 4" xfId="32091"/>
    <cellStyle name="Output 25 2 2 2 2_Table 2A-1_EFT (Annual)" xfId="7972"/>
    <cellStyle name="Output 25 2 2 2 3" xfId="11971"/>
    <cellStyle name="Output 25 2 2 2 3 2" xfId="24055"/>
    <cellStyle name="Output 25 2 2 2 3 2 2" xfId="45241"/>
    <cellStyle name="Output 25 2 2 2 3 3" xfId="34637"/>
    <cellStyle name="Output 25 2 2 2 4" xfId="18942"/>
    <cellStyle name="Output 25 2 2 2 4 2" xfId="40129"/>
    <cellStyle name="Output 25 2 2 2 5" xfId="29348"/>
    <cellStyle name="Output 25 2 2 2_Table 2A-1_EFT (Annual)" xfId="7971"/>
    <cellStyle name="Output 25 2 2 3" xfId="1938"/>
    <cellStyle name="Output 25 2 2 3 2" xfId="5499"/>
    <cellStyle name="Output 25 2 2 3 2 2" xfId="13714"/>
    <cellStyle name="Output 25 2 2 3 2 2 2" xfId="25702"/>
    <cellStyle name="Output 25 2 2 3 2 2 2 2" xfId="46888"/>
    <cellStyle name="Output 25 2 2 3 2 2 3" xfId="36284"/>
    <cellStyle name="Output 25 2 2 3 2 3" xfId="20589"/>
    <cellStyle name="Output 25 2 2 3 2 3 2" xfId="41776"/>
    <cellStyle name="Output 25 2 2 3 2 4" xfId="31156"/>
    <cellStyle name="Output 25 2 2 3 2_Table 2A-1_EFT (Annual)" xfId="7974"/>
    <cellStyle name="Output 25 2 2 3 3" xfId="11058"/>
    <cellStyle name="Output 25 2 2 3 3 2" xfId="23156"/>
    <cellStyle name="Output 25 2 2 3 3 2 2" xfId="44342"/>
    <cellStyle name="Output 25 2 2 3 3 3" xfId="33738"/>
    <cellStyle name="Output 25 2 2 3 4" xfId="18043"/>
    <cellStyle name="Output 25 2 2 3 4 2" xfId="39230"/>
    <cellStyle name="Output 25 2 2 3 5" xfId="28413"/>
    <cellStyle name="Output 25 2 2 3_Table 2A-1_EFT (Annual)" xfId="7973"/>
    <cellStyle name="Output 25 2 2 4" xfId="5165"/>
    <cellStyle name="Output 25 2 2 4 2" xfId="13425"/>
    <cellStyle name="Output 25 2 2 4 2 2" xfId="25431"/>
    <cellStyle name="Output 25 2 2 4 2 2 2" xfId="46617"/>
    <cellStyle name="Output 25 2 2 4 2 3" xfId="36013"/>
    <cellStyle name="Output 25 2 2 4 3" xfId="20318"/>
    <cellStyle name="Output 25 2 2 4 3 2" xfId="41505"/>
    <cellStyle name="Output 25 2 2 4 4" xfId="30822"/>
    <cellStyle name="Output 25 2 2 4_Table 2A-1_EFT (Annual)" xfId="7975"/>
    <cellStyle name="Output 25 2 2 5" xfId="10769"/>
    <cellStyle name="Output 25 2 2 5 2" xfId="22885"/>
    <cellStyle name="Output 25 2 2 5 2 2" xfId="44071"/>
    <cellStyle name="Output 25 2 2 5 3" xfId="33467"/>
    <cellStyle name="Output 25 2 2 6" xfId="17772"/>
    <cellStyle name="Output 25 2 2 6 2" xfId="38959"/>
    <cellStyle name="Output 25 2 2 7" xfId="28079"/>
    <cellStyle name="Output 25 2 2_Table 2A-1_EFT (Annual)" xfId="3420"/>
    <cellStyle name="Output 25 2 3" xfId="2343"/>
    <cellStyle name="Output 25 2 3 2" xfId="5904"/>
    <cellStyle name="Output 25 2 3 2 2" xfId="14119"/>
    <cellStyle name="Output 25 2 3 2 2 2" xfId="26107"/>
    <cellStyle name="Output 25 2 3 2 2 2 2" xfId="47293"/>
    <cellStyle name="Output 25 2 3 2 2 3" xfId="36689"/>
    <cellStyle name="Output 25 2 3 2 3" xfId="20994"/>
    <cellStyle name="Output 25 2 3 2 3 2" xfId="42181"/>
    <cellStyle name="Output 25 2 3 2 4" xfId="31561"/>
    <cellStyle name="Output 25 2 3 2_Table 2A-1_EFT (Annual)" xfId="7977"/>
    <cellStyle name="Output 25 2 3 3" xfId="11463"/>
    <cellStyle name="Output 25 2 3 3 2" xfId="23561"/>
    <cellStyle name="Output 25 2 3 3 2 2" xfId="44747"/>
    <cellStyle name="Output 25 2 3 3 3" xfId="34143"/>
    <cellStyle name="Output 25 2 3 4" xfId="18448"/>
    <cellStyle name="Output 25 2 3 4 2" xfId="39635"/>
    <cellStyle name="Output 25 2 3 5" xfId="28818"/>
    <cellStyle name="Output 25 2 3_Table 2A-1_EFT (Annual)" xfId="7976"/>
    <cellStyle name="Output 25 2 4" xfId="1763"/>
    <cellStyle name="Output 25 2 4 2" xfId="5324"/>
    <cellStyle name="Output 25 2 4 2 2" xfId="13549"/>
    <cellStyle name="Output 25 2 4 2 2 2" xfId="25540"/>
    <cellStyle name="Output 25 2 4 2 2 2 2" xfId="46726"/>
    <cellStyle name="Output 25 2 4 2 2 3" xfId="36122"/>
    <cellStyle name="Output 25 2 4 2 3" xfId="20427"/>
    <cellStyle name="Output 25 2 4 2 3 2" xfId="41614"/>
    <cellStyle name="Output 25 2 4 2 4" xfId="30981"/>
    <cellStyle name="Output 25 2 4 2_Table 2A-1_EFT (Annual)" xfId="7979"/>
    <cellStyle name="Output 25 2 4 3" xfId="10892"/>
    <cellStyle name="Output 25 2 4 3 2" xfId="22994"/>
    <cellStyle name="Output 25 2 4 3 2 2" xfId="44180"/>
    <cellStyle name="Output 25 2 4 3 3" xfId="33576"/>
    <cellStyle name="Output 25 2 4 4" xfId="17881"/>
    <cellStyle name="Output 25 2 4 4 2" xfId="39068"/>
    <cellStyle name="Output 25 2 4 5" xfId="28238"/>
    <cellStyle name="Output 25 2 4_Table 2A-1_EFT (Annual)" xfId="7978"/>
    <cellStyle name="Output 25 2 5" xfId="4197"/>
    <cellStyle name="Output 25 2 5 2" xfId="12521"/>
    <cellStyle name="Output 25 2 5 2 2" xfId="24543"/>
    <cellStyle name="Output 25 2 5 2 2 2" xfId="45729"/>
    <cellStyle name="Output 25 2 5 2 3" xfId="35125"/>
    <cellStyle name="Output 25 2 5 3" xfId="19430"/>
    <cellStyle name="Output 25 2 5 3 2" xfId="40617"/>
    <cellStyle name="Output 25 2 5 4" xfId="29885"/>
    <cellStyle name="Output 25 2 5_Table 2A-1_EFT (Annual)" xfId="7980"/>
    <cellStyle name="Output 25 2 6" xfId="9860"/>
    <cellStyle name="Output 25 2 6 2" xfId="21997"/>
    <cellStyle name="Output 25 2 6 2 2" xfId="43183"/>
    <cellStyle name="Output 25 2 6 3" xfId="32579"/>
    <cellStyle name="Output 25 2 7" xfId="16884"/>
    <cellStyle name="Output 25 2 7 2" xfId="38071"/>
    <cellStyle name="Output 25 2 8" xfId="27142"/>
    <cellStyle name="Output 25 2_Table 2A-1_EFT (Annual)" xfId="3419"/>
    <cellStyle name="Output 25 3" xfId="466"/>
    <cellStyle name="Output 25 3 2" xfId="1443"/>
    <cellStyle name="Output 25 3 2 2" xfId="2713"/>
    <cellStyle name="Output 25 3 2 2 2" xfId="6274"/>
    <cellStyle name="Output 25 3 2 2 2 2" xfId="14468"/>
    <cellStyle name="Output 25 3 2 2 2 2 2" xfId="26440"/>
    <cellStyle name="Output 25 3 2 2 2 2 2 2" xfId="47626"/>
    <cellStyle name="Output 25 3 2 2 2 2 3" xfId="37022"/>
    <cellStyle name="Output 25 3 2 2 2 3" xfId="21327"/>
    <cellStyle name="Output 25 3 2 2 2 3 2" xfId="42514"/>
    <cellStyle name="Output 25 3 2 2 2 4" xfId="31930"/>
    <cellStyle name="Output 25 3 2 2 2_Table 2A-1_EFT (Annual)" xfId="7982"/>
    <cellStyle name="Output 25 3 2 2 3" xfId="11810"/>
    <cellStyle name="Output 25 3 2 2 3 2" xfId="23894"/>
    <cellStyle name="Output 25 3 2 2 3 2 2" xfId="45080"/>
    <cellStyle name="Output 25 3 2 2 3 3" xfId="34476"/>
    <cellStyle name="Output 25 3 2 2 4" xfId="18781"/>
    <cellStyle name="Output 25 3 2 2 4 2" xfId="39968"/>
    <cellStyle name="Output 25 3 2 2 5" xfId="29187"/>
    <cellStyle name="Output 25 3 2 2_Table 2A-1_EFT (Annual)" xfId="7981"/>
    <cellStyle name="Output 25 3 2 3" xfId="1907"/>
    <cellStyle name="Output 25 3 2 3 2" xfId="5468"/>
    <cellStyle name="Output 25 3 2 3 2 2" xfId="13683"/>
    <cellStyle name="Output 25 3 2 3 2 2 2" xfId="25671"/>
    <cellStyle name="Output 25 3 2 3 2 2 2 2" xfId="46857"/>
    <cellStyle name="Output 25 3 2 3 2 2 3" xfId="36253"/>
    <cellStyle name="Output 25 3 2 3 2 3" xfId="20558"/>
    <cellStyle name="Output 25 3 2 3 2 3 2" xfId="41745"/>
    <cellStyle name="Output 25 3 2 3 2 4" xfId="31125"/>
    <cellStyle name="Output 25 3 2 3 2_Table 2A-1_EFT (Annual)" xfId="7984"/>
    <cellStyle name="Output 25 3 2 3 3" xfId="11027"/>
    <cellStyle name="Output 25 3 2 3 3 2" xfId="23125"/>
    <cellStyle name="Output 25 3 2 3 3 2 2" xfId="44311"/>
    <cellStyle name="Output 25 3 2 3 3 3" xfId="33707"/>
    <cellStyle name="Output 25 3 2 3 4" xfId="18012"/>
    <cellStyle name="Output 25 3 2 3 4 2" xfId="39199"/>
    <cellStyle name="Output 25 3 2 3 5" xfId="28382"/>
    <cellStyle name="Output 25 3 2 3_Table 2A-1_EFT (Annual)" xfId="7983"/>
    <cellStyle name="Output 25 3 2 4" xfId="5004"/>
    <cellStyle name="Output 25 3 2 4 2" xfId="13264"/>
    <cellStyle name="Output 25 3 2 4 2 2" xfId="25270"/>
    <cellStyle name="Output 25 3 2 4 2 2 2" xfId="46456"/>
    <cellStyle name="Output 25 3 2 4 2 3" xfId="35852"/>
    <cellStyle name="Output 25 3 2 4 3" xfId="20157"/>
    <cellStyle name="Output 25 3 2 4 3 2" xfId="41344"/>
    <cellStyle name="Output 25 3 2 4 4" xfId="30661"/>
    <cellStyle name="Output 25 3 2 4_Table 2A-1_EFT (Annual)" xfId="7985"/>
    <cellStyle name="Output 25 3 2 5" xfId="10608"/>
    <cellStyle name="Output 25 3 2 5 2" xfId="22724"/>
    <cellStyle name="Output 25 3 2 5 2 2" xfId="43910"/>
    <cellStyle name="Output 25 3 2 5 3" xfId="33306"/>
    <cellStyle name="Output 25 3 2 6" xfId="17611"/>
    <cellStyle name="Output 25 3 2 6 2" xfId="38798"/>
    <cellStyle name="Output 25 3 2 7" xfId="27918"/>
    <cellStyle name="Output 25 3 2_Table 2A-1_EFT (Annual)" xfId="3422"/>
    <cellStyle name="Output 25 3 3" xfId="2182"/>
    <cellStyle name="Output 25 3 3 2" xfId="5743"/>
    <cellStyle name="Output 25 3 3 2 2" xfId="13958"/>
    <cellStyle name="Output 25 3 3 2 2 2" xfId="25946"/>
    <cellStyle name="Output 25 3 3 2 2 2 2" xfId="47132"/>
    <cellStyle name="Output 25 3 3 2 2 3" xfId="36528"/>
    <cellStyle name="Output 25 3 3 2 3" xfId="20833"/>
    <cellStyle name="Output 25 3 3 2 3 2" xfId="42020"/>
    <cellStyle name="Output 25 3 3 2 4" xfId="31400"/>
    <cellStyle name="Output 25 3 3 2_Table 2A-1_EFT (Annual)" xfId="7987"/>
    <cellStyle name="Output 25 3 3 3" xfId="11302"/>
    <cellStyle name="Output 25 3 3 3 2" xfId="23400"/>
    <cellStyle name="Output 25 3 3 3 2 2" xfId="44586"/>
    <cellStyle name="Output 25 3 3 3 3" xfId="33982"/>
    <cellStyle name="Output 25 3 3 4" xfId="18287"/>
    <cellStyle name="Output 25 3 3 4 2" xfId="39474"/>
    <cellStyle name="Output 25 3 3 5" xfId="28657"/>
    <cellStyle name="Output 25 3 3_Table 2A-1_EFT (Annual)" xfId="7986"/>
    <cellStyle name="Output 25 3 4" xfId="1732"/>
    <cellStyle name="Output 25 3 4 2" xfId="5293"/>
    <cellStyle name="Output 25 3 4 2 2" xfId="13518"/>
    <cellStyle name="Output 25 3 4 2 2 2" xfId="25509"/>
    <cellStyle name="Output 25 3 4 2 2 2 2" xfId="46695"/>
    <cellStyle name="Output 25 3 4 2 2 3" xfId="36091"/>
    <cellStyle name="Output 25 3 4 2 3" xfId="20396"/>
    <cellStyle name="Output 25 3 4 2 3 2" xfId="41583"/>
    <cellStyle name="Output 25 3 4 2 4" xfId="30950"/>
    <cellStyle name="Output 25 3 4 2_Table 2A-1_EFT (Annual)" xfId="7989"/>
    <cellStyle name="Output 25 3 4 3" xfId="10861"/>
    <cellStyle name="Output 25 3 4 3 2" xfId="22963"/>
    <cellStyle name="Output 25 3 4 3 2 2" xfId="44149"/>
    <cellStyle name="Output 25 3 4 3 3" xfId="33545"/>
    <cellStyle name="Output 25 3 4 4" xfId="17850"/>
    <cellStyle name="Output 25 3 4 4 2" xfId="39037"/>
    <cellStyle name="Output 25 3 4 5" xfId="28207"/>
    <cellStyle name="Output 25 3 4_Table 2A-1_EFT (Annual)" xfId="7988"/>
    <cellStyle name="Output 25 3 5" xfId="4036"/>
    <cellStyle name="Output 25 3 5 2" xfId="12360"/>
    <cellStyle name="Output 25 3 5 2 2" xfId="24382"/>
    <cellStyle name="Output 25 3 5 2 2 2" xfId="45568"/>
    <cellStyle name="Output 25 3 5 2 3" xfId="34964"/>
    <cellStyle name="Output 25 3 5 3" xfId="19269"/>
    <cellStyle name="Output 25 3 5 3 2" xfId="40456"/>
    <cellStyle name="Output 25 3 5 4" xfId="29724"/>
    <cellStyle name="Output 25 3 5_Table 2A-1_EFT (Annual)" xfId="7990"/>
    <cellStyle name="Output 25 3 6" xfId="9699"/>
    <cellStyle name="Output 25 3 6 2" xfId="21836"/>
    <cellStyle name="Output 25 3 6 2 2" xfId="43022"/>
    <cellStyle name="Output 25 3 6 3" xfId="32418"/>
    <cellStyle name="Output 25 3 7" xfId="16723"/>
    <cellStyle name="Output 25 3 7 2" xfId="37910"/>
    <cellStyle name="Output 25 3 8" xfId="26981"/>
    <cellStyle name="Output 25 3_Table 2A-1_EFT (Annual)" xfId="3421"/>
    <cellStyle name="Output 25 4" xfId="1282"/>
    <cellStyle name="Output 25 4 2" xfId="2552"/>
    <cellStyle name="Output 25 4 2 2" xfId="6113"/>
    <cellStyle name="Output 25 4 2 2 2" xfId="14307"/>
    <cellStyle name="Output 25 4 2 2 2 2" xfId="26279"/>
    <cellStyle name="Output 25 4 2 2 2 2 2" xfId="47465"/>
    <cellStyle name="Output 25 4 2 2 2 3" xfId="36861"/>
    <cellStyle name="Output 25 4 2 2 3" xfId="21166"/>
    <cellStyle name="Output 25 4 2 2 3 2" xfId="42353"/>
    <cellStyle name="Output 25 4 2 2 4" xfId="31769"/>
    <cellStyle name="Output 25 4 2 2_Table 2A-1_EFT (Annual)" xfId="7992"/>
    <cellStyle name="Output 25 4 2 3" xfId="11649"/>
    <cellStyle name="Output 25 4 2 3 2" xfId="23733"/>
    <cellStyle name="Output 25 4 2 3 2 2" xfId="44919"/>
    <cellStyle name="Output 25 4 2 3 3" xfId="34315"/>
    <cellStyle name="Output 25 4 2 4" xfId="18620"/>
    <cellStyle name="Output 25 4 2 4 2" xfId="39807"/>
    <cellStyle name="Output 25 4 2 5" xfId="29026"/>
    <cellStyle name="Output 25 4 2_Table 2A-1_EFT (Annual)" xfId="7991"/>
    <cellStyle name="Output 25 4 3" xfId="1844"/>
    <cellStyle name="Output 25 4 3 2" xfId="5405"/>
    <cellStyle name="Output 25 4 3 2 2" xfId="13620"/>
    <cellStyle name="Output 25 4 3 2 2 2" xfId="25608"/>
    <cellStyle name="Output 25 4 3 2 2 2 2" xfId="46794"/>
    <cellStyle name="Output 25 4 3 2 2 3" xfId="36190"/>
    <cellStyle name="Output 25 4 3 2 3" xfId="20495"/>
    <cellStyle name="Output 25 4 3 2 3 2" xfId="41682"/>
    <cellStyle name="Output 25 4 3 2 4" xfId="31062"/>
    <cellStyle name="Output 25 4 3 2_Table 2A-1_EFT (Annual)" xfId="7994"/>
    <cellStyle name="Output 25 4 3 3" xfId="10964"/>
    <cellStyle name="Output 25 4 3 3 2" xfId="23062"/>
    <cellStyle name="Output 25 4 3 3 2 2" xfId="44248"/>
    <cellStyle name="Output 25 4 3 3 3" xfId="33644"/>
    <cellStyle name="Output 25 4 3 4" xfId="17949"/>
    <cellStyle name="Output 25 4 3 4 2" xfId="39136"/>
    <cellStyle name="Output 25 4 3 5" xfId="28319"/>
    <cellStyle name="Output 25 4 3_Table 2A-1_EFT (Annual)" xfId="7993"/>
    <cellStyle name="Output 25 4 4" xfId="4843"/>
    <cellStyle name="Output 25 4 4 2" xfId="13103"/>
    <cellStyle name="Output 25 4 4 2 2" xfId="25109"/>
    <cellStyle name="Output 25 4 4 2 2 2" xfId="46295"/>
    <cellStyle name="Output 25 4 4 2 3" xfId="35691"/>
    <cellStyle name="Output 25 4 4 3" xfId="19996"/>
    <cellStyle name="Output 25 4 4 3 2" xfId="41183"/>
    <cellStyle name="Output 25 4 4 4" xfId="30500"/>
    <cellStyle name="Output 25 4 4_Table 2A-1_EFT (Annual)" xfId="7995"/>
    <cellStyle name="Output 25 4 5" xfId="10447"/>
    <cellStyle name="Output 25 4 5 2" xfId="22563"/>
    <cellStyle name="Output 25 4 5 2 2" xfId="43749"/>
    <cellStyle name="Output 25 4 5 3" xfId="33145"/>
    <cellStyle name="Output 25 4 6" xfId="17450"/>
    <cellStyle name="Output 25 4 6 2" xfId="38637"/>
    <cellStyle name="Output 25 4 7" xfId="27757"/>
    <cellStyle name="Output 25 4_Table 2A-1_EFT (Annual)" xfId="3423"/>
    <cellStyle name="Output 25 5" xfId="2021"/>
    <cellStyle name="Output 25 5 2" xfId="5582"/>
    <cellStyle name="Output 25 5 2 2" xfId="13797"/>
    <cellStyle name="Output 25 5 2 2 2" xfId="25785"/>
    <cellStyle name="Output 25 5 2 2 2 2" xfId="46971"/>
    <cellStyle name="Output 25 5 2 2 3" xfId="36367"/>
    <cellStyle name="Output 25 5 2 3" xfId="20672"/>
    <cellStyle name="Output 25 5 2 3 2" xfId="41859"/>
    <cellStyle name="Output 25 5 2 4" xfId="31239"/>
    <cellStyle name="Output 25 5 2_Table 2A-1_EFT (Annual)" xfId="7997"/>
    <cellStyle name="Output 25 5 3" xfId="11141"/>
    <cellStyle name="Output 25 5 3 2" xfId="23239"/>
    <cellStyle name="Output 25 5 3 2 2" xfId="44425"/>
    <cellStyle name="Output 25 5 3 3" xfId="33821"/>
    <cellStyle name="Output 25 5 4" xfId="18126"/>
    <cellStyle name="Output 25 5 4 2" xfId="39313"/>
    <cellStyle name="Output 25 5 5" xfId="28496"/>
    <cellStyle name="Output 25 5_Table 2A-1_EFT (Annual)" xfId="7996"/>
    <cellStyle name="Output 25 6" xfId="1676"/>
    <cellStyle name="Output 25 6 2" xfId="5237"/>
    <cellStyle name="Output 25 6 2 2" xfId="13480"/>
    <cellStyle name="Output 25 6 2 2 2" xfId="25478"/>
    <cellStyle name="Output 25 6 2 2 2 2" xfId="46664"/>
    <cellStyle name="Output 25 6 2 2 3" xfId="36060"/>
    <cellStyle name="Output 25 6 2 3" xfId="20365"/>
    <cellStyle name="Output 25 6 2 3 2" xfId="41552"/>
    <cellStyle name="Output 25 6 2 4" xfId="30894"/>
    <cellStyle name="Output 25 6 2_Table 2A-1_EFT (Annual)" xfId="7999"/>
    <cellStyle name="Output 25 6 3" xfId="10825"/>
    <cellStyle name="Output 25 6 3 2" xfId="22932"/>
    <cellStyle name="Output 25 6 3 2 2" xfId="44118"/>
    <cellStyle name="Output 25 6 3 3" xfId="33514"/>
    <cellStyle name="Output 25 6 4" xfId="17819"/>
    <cellStyle name="Output 25 6 4 2" xfId="39006"/>
    <cellStyle name="Output 25 6 5" xfId="28151"/>
    <cellStyle name="Output 25 6_Table 2A-1_EFT (Annual)" xfId="7998"/>
    <cellStyle name="Output 25 7" xfId="3829"/>
    <cellStyle name="Output 25 7 2" xfId="12192"/>
    <cellStyle name="Output 25 7 2 2" xfId="24221"/>
    <cellStyle name="Output 25 7 2 2 2" xfId="45407"/>
    <cellStyle name="Output 25 7 2 3" xfId="34803"/>
    <cellStyle name="Output 25 7 3" xfId="19108"/>
    <cellStyle name="Output 25 7 3 2" xfId="40295"/>
    <cellStyle name="Output 25 7 4" xfId="29538"/>
    <cellStyle name="Output 25 7_Table 2A-1_EFT (Annual)" xfId="8000"/>
    <cellStyle name="Output 25 8" xfId="9511"/>
    <cellStyle name="Output 25 8 2" xfId="21675"/>
    <cellStyle name="Output 25 8 2 2" xfId="42861"/>
    <cellStyle name="Output 25 8 3" xfId="32257"/>
    <cellStyle name="Output 25 9" xfId="16562"/>
    <cellStyle name="Output 25 9 2" xfId="37749"/>
    <cellStyle name="Output 25_Table 2A-1_EFT (Annual)" xfId="3418"/>
    <cellStyle name="Output 26" xfId="196"/>
    <cellStyle name="Output 26 10" xfId="26751"/>
    <cellStyle name="Output 26 2" xfId="589"/>
    <cellStyle name="Output 26 2 2" xfId="1566"/>
    <cellStyle name="Output 26 2 2 2" xfId="2836"/>
    <cellStyle name="Output 26 2 2 2 2" xfId="6397"/>
    <cellStyle name="Output 26 2 2 2 2 2" xfId="14591"/>
    <cellStyle name="Output 26 2 2 2 2 2 2" xfId="26563"/>
    <cellStyle name="Output 26 2 2 2 2 2 2 2" xfId="47749"/>
    <cellStyle name="Output 26 2 2 2 2 2 3" xfId="37145"/>
    <cellStyle name="Output 26 2 2 2 2 3" xfId="21450"/>
    <cellStyle name="Output 26 2 2 2 2 3 2" xfId="42637"/>
    <cellStyle name="Output 26 2 2 2 2 4" xfId="32053"/>
    <cellStyle name="Output 26 2 2 2 2_Table 2A-1_EFT (Annual)" xfId="8002"/>
    <cellStyle name="Output 26 2 2 2 3" xfId="11933"/>
    <cellStyle name="Output 26 2 2 2 3 2" xfId="24017"/>
    <cellStyle name="Output 26 2 2 2 3 2 2" xfId="45203"/>
    <cellStyle name="Output 26 2 2 2 3 3" xfId="34599"/>
    <cellStyle name="Output 26 2 2 2 4" xfId="18904"/>
    <cellStyle name="Output 26 2 2 2 4 2" xfId="40091"/>
    <cellStyle name="Output 26 2 2 2 5" xfId="29310"/>
    <cellStyle name="Output 26 2 2 2_Table 2A-1_EFT (Annual)" xfId="8001"/>
    <cellStyle name="Output 26 2 2 3" xfId="1930"/>
    <cellStyle name="Output 26 2 2 3 2" xfId="5491"/>
    <cellStyle name="Output 26 2 2 3 2 2" xfId="13706"/>
    <cellStyle name="Output 26 2 2 3 2 2 2" xfId="25694"/>
    <cellStyle name="Output 26 2 2 3 2 2 2 2" xfId="46880"/>
    <cellStyle name="Output 26 2 2 3 2 2 3" xfId="36276"/>
    <cellStyle name="Output 26 2 2 3 2 3" xfId="20581"/>
    <cellStyle name="Output 26 2 2 3 2 3 2" xfId="41768"/>
    <cellStyle name="Output 26 2 2 3 2 4" xfId="31148"/>
    <cellStyle name="Output 26 2 2 3 2_Table 2A-1_EFT (Annual)" xfId="8004"/>
    <cellStyle name="Output 26 2 2 3 3" xfId="11050"/>
    <cellStyle name="Output 26 2 2 3 3 2" xfId="23148"/>
    <cellStyle name="Output 26 2 2 3 3 2 2" xfId="44334"/>
    <cellStyle name="Output 26 2 2 3 3 3" xfId="33730"/>
    <cellStyle name="Output 26 2 2 3 4" xfId="18035"/>
    <cellStyle name="Output 26 2 2 3 4 2" xfId="39222"/>
    <cellStyle name="Output 26 2 2 3 5" xfId="28405"/>
    <cellStyle name="Output 26 2 2 3_Table 2A-1_EFT (Annual)" xfId="8003"/>
    <cellStyle name="Output 26 2 2 4" xfId="5127"/>
    <cellStyle name="Output 26 2 2 4 2" xfId="13387"/>
    <cellStyle name="Output 26 2 2 4 2 2" xfId="25393"/>
    <cellStyle name="Output 26 2 2 4 2 2 2" xfId="46579"/>
    <cellStyle name="Output 26 2 2 4 2 3" xfId="35975"/>
    <cellStyle name="Output 26 2 2 4 3" xfId="20280"/>
    <cellStyle name="Output 26 2 2 4 3 2" xfId="41467"/>
    <cellStyle name="Output 26 2 2 4 4" xfId="30784"/>
    <cellStyle name="Output 26 2 2 4_Table 2A-1_EFT (Annual)" xfId="8005"/>
    <cellStyle name="Output 26 2 2 5" xfId="10731"/>
    <cellStyle name="Output 26 2 2 5 2" xfId="22847"/>
    <cellStyle name="Output 26 2 2 5 2 2" xfId="44033"/>
    <cellStyle name="Output 26 2 2 5 3" xfId="33429"/>
    <cellStyle name="Output 26 2 2 6" xfId="17734"/>
    <cellStyle name="Output 26 2 2 6 2" xfId="38921"/>
    <cellStyle name="Output 26 2 2 7" xfId="28041"/>
    <cellStyle name="Output 26 2 2_Table 2A-1_EFT (Annual)" xfId="3426"/>
    <cellStyle name="Output 26 2 3" xfId="2305"/>
    <cellStyle name="Output 26 2 3 2" xfId="5866"/>
    <cellStyle name="Output 26 2 3 2 2" xfId="14081"/>
    <cellStyle name="Output 26 2 3 2 2 2" xfId="26069"/>
    <cellStyle name="Output 26 2 3 2 2 2 2" xfId="47255"/>
    <cellStyle name="Output 26 2 3 2 2 3" xfId="36651"/>
    <cellStyle name="Output 26 2 3 2 3" xfId="20956"/>
    <cellStyle name="Output 26 2 3 2 3 2" xfId="42143"/>
    <cellStyle name="Output 26 2 3 2 4" xfId="31523"/>
    <cellStyle name="Output 26 2 3 2_Table 2A-1_EFT (Annual)" xfId="8007"/>
    <cellStyle name="Output 26 2 3 3" xfId="11425"/>
    <cellStyle name="Output 26 2 3 3 2" xfId="23523"/>
    <cellStyle name="Output 26 2 3 3 2 2" xfId="44709"/>
    <cellStyle name="Output 26 2 3 3 3" xfId="34105"/>
    <cellStyle name="Output 26 2 3 4" xfId="18410"/>
    <cellStyle name="Output 26 2 3 4 2" xfId="39597"/>
    <cellStyle name="Output 26 2 3 5" xfId="28780"/>
    <cellStyle name="Output 26 2 3_Table 2A-1_EFT (Annual)" xfId="8006"/>
    <cellStyle name="Output 26 2 4" xfId="1755"/>
    <cellStyle name="Output 26 2 4 2" xfId="5316"/>
    <cellStyle name="Output 26 2 4 2 2" xfId="13541"/>
    <cellStyle name="Output 26 2 4 2 2 2" xfId="25532"/>
    <cellStyle name="Output 26 2 4 2 2 2 2" xfId="46718"/>
    <cellStyle name="Output 26 2 4 2 2 3" xfId="36114"/>
    <cellStyle name="Output 26 2 4 2 3" xfId="20419"/>
    <cellStyle name="Output 26 2 4 2 3 2" xfId="41606"/>
    <cellStyle name="Output 26 2 4 2 4" xfId="30973"/>
    <cellStyle name="Output 26 2 4 2_Table 2A-1_EFT (Annual)" xfId="8009"/>
    <cellStyle name="Output 26 2 4 3" xfId="10884"/>
    <cellStyle name="Output 26 2 4 3 2" xfId="22986"/>
    <cellStyle name="Output 26 2 4 3 2 2" xfId="44172"/>
    <cellStyle name="Output 26 2 4 3 3" xfId="33568"/>
    <cellStyle name="Output 26 2 4 4" xfId="17873"/>
    <cellStyle name="Output 26 2 4 4 2" xfId="39060"/>
    <cellStyle name="Output 26 2 4 5" xfId="28230"/>
    <cellStyle name="Output 26 2 4_Table 2A-1_EFT (Annual)" xfId="8008"/>
    <cellStyle name="Output 26 2 5" xfId="4159"/>
    <cellStyle name="Output 26 2 5 2" xfId="12483"/>
    <cellStyle name="Output 26 2 5 2 2" xfId="24505"/>
    <cellStyle name="Output 26 2 5 2 2 2" xfId="45691"/>
    <cellStyle name="Output 26 2 5 2 3" xfId="35087"/>
    <cellStyle name="Output 26 2 5 3" xfId="19392"/>
    <cellStyle name="Output 26 2 5 3 2" xfId="40579"/>
    <cellStyle name="Output 26 2 5 4" xfId="29847"/>
    <cellStyle name="Output 26 2 5_Table 2A-1_EFT (Annual)" xfId="8010"/>
    <cellStyle name="Output 26 2 6" xfId="9822"/>
    <cellStyle name="Output 26 2 6 2" xfId="21959"/>
    <cellStyle name="Output 26 2 6 2 2" xfId="43145"/>
    <cellStyle name="Output 26 2 6 3" xfId="32541"/>
    <cellStyle name="Output 26 2 7" xfId="16846"/>
    <cellStyle name="Output 26 2 7 2" xfId="38033"/>
    <cellStyle name="Output 26 2 8" xfId="27104"/>
    <cellStyle name="Output 26 2_Table 2A-1_EFT (Annual)" xfId="3425"/>
    <cellStyle name="Output 26 3" xfId="425"/>
    <cellStyle name="Output 26 3 2" xfId="1408"/>
    <cellStyle name="Output 26 3 2 2" xfId="2678"/>
    <cellStyle name="Output 26 3 2 2 2" xfId="6239"/>
    <cellStyle name="Output 26 3 2 2 2 2" xfId="14433"/>
    <cellStyle name="Output 26 3 2 2 2 2 2" xfId="26405"/>
    <cellStyle name="Output 26 3 2 2 2 2 2 2" xfId="47591"/>
    <cellStyle name="Output 26 3 2 2 2 2 3" xfId="36987"/>
    <cellStyle name="Output 26 3 2 2 2 3" xfId="21292"/>
    <cellStyle name="Output 26 3 2 2 2 3 2" xfId="42479"/>
    <cellStyle name="Output 26 3 2 2 2 4" xfId="31895"/>
    <cellStyle name="Output 26 3 2 2 2_Table 2A-1_EFT (Annual)" xfId="8012"/>
    <cellStyle name="Output 26 3 2 2 3" xfId="11775"/>
    <cellStyle name="Output 26 3 2 2 3 2" xfId="23859"/>
    <cellStyle name="Output 26 3 2 2 3 2 2" xfId="45045"/>
    <cellStyle name="Output 26 3 2 2 3 3" xfId="34441"/>
    <cellStyle name="Output 26 3 2 2 4" xfId="18746"/>
    <cellStyle name="Output 26 3 2 2 4 2" xfId="39933"/>
    <cellStyle name="Output 26 3 2 2 5" xfId="29152"/>
    <cellStyle name="Output 26 3 2 2_Table 2A-1_EFT (Annual)" xfId="8011"/>
    <cellStyle name="Output 26 3 2 3" xfId="1899"/>
    <cellStyle name="Output 26 3 2 3 2" xfId="5460"/>
    <cellStyle name="Output 26 3 2 3 2 2" xfId="13675"/>
    <cellStyle name="Output 26 3 2 3 2 2 2" xfId="25663"/>
    <cellStyle name="Output 26 3 2 3 2 2 2 2" xfId="46849"/>
    <cellStyle name="Output 26 3 2 3 2 2 3" xfId="36245"/>
    <cellStyle name="Output 26 3 2 3 2 3" xfId="20550"/>
    <cellStyle name="Output 26 3 2 3 2 3 2" xfId="41737"/>
    <cellStyle name="Output 26 3 2 3 2 4" xfId="31117"/>
    <cellStyle name="Output 26 3 2 3 2_Table 2A-1_EFT (Annual)" xfId="8014"/>
    <cellStyle name="Output 26 3 2 3 3" xfId="11019"/>
    <cellStyle name="Output 26 3 2 3 3 2" xfId="23117"/>
    <cellStyle name="Output 26 3 2 3 3 2 2" xfId="44303"/>
    <cellStyle name="Output 26 3 2 3 3 3" xfId="33699"/>
    <cellStyle name="Output 26 3 2 3 4" xfId="18004"/>
    <cellStyle name="Output 26 3 2 3 4 2" xfId="39191"/>
    <cellStyle name="Output 26 3 2 3 5" xfId="28374"/>
    <cellStyle name="Output 26 3 2 3_Table 2A-1_EFT (Annual)" xfId="8013"/>
    <cellStyle name="Output 26 3 2 4" xfId="4969"/>
    <cellStyle name="Output 26 3 2 4 2" xfId="13229"/>
    <cellStyle name="Output 26 3 2 4 2 2" xfId="25235"/>
    <cellStyle name="Output 26 3 2 4 2 2 2" xfId="46421"/>
    <cellStyle name="Output 26 3 2 4 2 3" xfId="35817"/>
    <cellStyle name="Output 26 3 2 4 3" xfId="20122"/>
    <cellStyle name="Output 26 3 2 4 3 2" xfId="41309"/>
    <cellStyle name="Output 26 3 2 4 4" xfId="30626"/>
    <cellStyle name="Output 26 3 2 4_Table 2A-1_EFT (Annual)" xfId="8015"/>
    <cellStyle name="Output 26 3 2 5" xfId="10573"/>
    <cellStyle name="Output 26 3 2 5 2" xfId="22689"/>
    <cellStyle name="Output 26 3 2 5 2 2" xfId="43875"/>
    <cellStyle name="Output 26 3 2 5 3" xfId="33271"/>
    <cellStyle name="Output 26 3 2 6" xfId="17576"/>
    <cellStyle name="Output 26 3 2 6 2" xfId="38763"/>
    <cellStyle name="Output 26 3 2 7" xfId="27883"/>
    <cellStyle name="Output 26 3 2_Table 2A-1_EFT (Annual)" xfId="3428"/>
    <cellStyle name="Output 26 3 3" xfId="2147"/>
    <cellStyle name="Output 26 3 3 2" xfId="5708"/>
    <cellStyle name="Output 26 3 3 2 2" xfId="13923"/>
    <cellStyle name="Output 26 3 3 2 2 2" xfId="25911"/>
    <cellStyle name="Output 26 3 3 2 2 2 2" xfId="47097"/>
    <cellStyle name="Output 26 3 3 2 2 3" xfId="36493"/>
    <cellStyle name="Output 26 3 3 2 3" xfId="20798"/>
    <cellStyle name="Output 26 3 3 2 3 2" xfId="41985"/>
    <cellStyle name="Output 26 3 3 2 4" xfId="31365"/>
    <cellStyle name="Output 26 3 3 2_Table 2A-1_EFT (Annual)" xfId="8017"/>
    <cellStyle name="Output 26 3 3 3" xfId="11267"/>
    <cellStyle name="Output 26 3 3 3 2" xfId="23365"/>
    <cellStyle name="Output 26 3 3 3 2 2" xfId="44551"/>
    <cellStyle name="Output 26 3 3 3 3" xfId="33947"/>
    <cellStyle name="Output 26 3 3 4" xfId="18252"/>
    <cellStyle name="Output 26 3 3 4 2" xfId="39439"/>
    <cellStyle name="Output 26 3 3 5" xfId="28622"/>
    <cellStyle name="Output 26 3 3_Table 2A-1_EFT (Annual)" xfId="8016"/>
    <cellStyle name="Output 26 3 4" xfId="1719"/>
    <cellStyle name="Output 26 3 4 2" xfId="5280"/>
    <cellStyle name="Output 26 3 4 2 2" xfId="13509"/>
    <cellStyle name="Output 26 3 4 2 2 2" xfId="25502"/>
    <cellStyle name="Output 26 3 4 2 2 2 2" xfId="46688"/>
    <cellStyle name="Output 26 3 4 2 2 3" xfId="36084"/>
    <cellStyle name="Output 26 3 4 2 3" xfId="20389"/>
    <cellStyle name="Output 26 3 4 2 3 2" xfId="41576"/>
    <cellStyle name="Output 26 3 4 2 4" xfId="30937"/>
    <cellStyle name="Output 26 3 4 2_Table 2A-1_EFT (Annual)" xfId="8019"/>
    <cellStyle name="Output 26 3 4 3" xfId="10853"/>
    <cellStyle name="Output 26 3 4 3 2" xfId="22956"/>
    <cellStyle name="Output 26 3 4 3 2 2" xfId="44142"/>
    <cellStyle name="Output 26 3 4 3 3" xfId="33538"/>
    <cellStyle name="Output 26 3 4 4" xfId="17843"/>
    <cellStyle name="Output 26 3 4 4 2" xfId="39030"/>
    <cellStyle name="Output 26 3 4 5" xfId="28194"/>
    <cellStyle name="Output 26 3 4_Table 2A-1_EFT (Annual)" xfId="8018"/>
    <cellStyle name="Output 26 3 5" xfId="3995"/>
    <cellStyle name="Output 26 3 5 2" xfId="12323"/>
    <cellStyle name="Output 26 3 5 2 2" xfId="24347"/>
    <cellStyle name="Output 26 3 5 2 2 2" xfId="45533"/>
    <cellStyle name="Output 26 3 5 2 3" xfId="34929"/>
    <cellStyle name="Output 26 3 5 3" xfId="19234"/>
    <cellStyle name="Output 26 3 5 3 2" xfId="40421"/>
    <cellStyle name="Output 26 3 5 4" xfId="29683"/>
    <cellStyle name="Output 26 3 5_Table 2A-1_EFT (Annual)" xfId="8020"/>
    <cellStyle name="Output 26 3 6" xfId="9660"/>
    <cellStyle name="Output 26 3 6 2" xfId="21801"/>
    <cellStyle name="Output 26 3 6 2 2" xfId="42987"/>
    <cellStyle name="Output 26 3 6 3" xfId="32383"/>
    <cellStyle name="Output 26 3 7" xfId="16688"/>
    <cellStyle name="Output 26 3 7 2" xfId="37875"/>
    <cellStyle name="Output 26 3 8" xfId="26940"/>
    <cellStyle name="Output 26 3_Table 2A-1_EFT (Annual)" xfId="3427"/>
    <cellStyle name="Output 26 4" xfId="1244"/>
    <cellStyle name="Output 26 4 2" xfId="2514"/>
    <cellStyle name="Output 26 4 2 2" xfId="6075"/>
    <cellStyle name="Output 26 4 2 2 2" xfId="14269"/>
    <cellStyle name="Output 26 4 2 2 2 2" xfId="26241"/>
    <cellStyle name="Output 26 4 2 2 2 2 2" xfId="47427"/>
    <cellStyle name="Output 26 4 2 2 2 3" xfId="36823"/>
    <cellStyle name="Output 26 4 2 2 3" xfId="21128"/>
    <cellStyle name="Output 26 4 2 2 3 2" xfId="42315"/>
    <cellStyle name="Output 26 4 2 2 4" xfId="31731"/>
    <cellStyle name="Output 26 4 2 2_Table 2A-1_EFT (Annual)" xfId="8022"/>
    <cellStyle name="Output 26 4 2 3" xfId="11611"/>
    <cellStyle name="Output 26 4 2 3 2" xfId="23695"/>
    <cellStyle name="Output 26 4 2 3 2 2" xfId="44881"/>
    <cellStyle name="Output 26 4 2 3 3" xfId="34277"/>
    <cellStyle name="Output 26 4 2 4" xfId="18582"/>
    <cellStyle name="Output 26 4 2 4 2" xfId="39769"/>
    <cellStyle name="Output 26 4 2 5" xfId="28988"/>
    <cellStyle name="Output 26 4 2_Table 2A-1_EFT (Annual)" xfId="8021"/>
    <cellStyle name="Output 26 4 3" xfId="1835"/>
    <cellStyle name="Output 26 4 3 2" xfId="5396"/>
    <cellStyle name="Output 26 4 3 2 2" xfId="13611"/>
    <cellStyle name="Output 26 4 3 2 2 2" xfId="25599"/>
    <cellStyle name="Output 26 4 3 2 2 2 2" xfId="46785"/>
    <cellStyle name="Output 26 4 3 2 2 3" xfId="36181"/>
    <cellStyle name="Output 26 4 3 2 3" xfId="20486"/>
    <cellStyle name="Output 26 4 3 2 3 2" xfId="41673"/>
    <cellStyle name="Output 26 4 3 2 4" xfId="31053"/>
    <cellStyle name="Output 26 4 3 2_Table 2A-1_EFT (Annual)" xfId="8024"/>
    <cellStyle name="Output 26 4 3 3" xfId="10955"/>
    <cellStyle name="Output 26 4 3 3 2" xfId="23053"/>
    <cellStyle name="Output 26 4 3 3 2 2" xfId="44239"/>
    <cellStyle name="Output 26 4 3 3 3" xfId="33635"/>
    <cellStyle name="Output 26 4 3 4" xfId="17940"/>
    <cellStyle name="Output 26 4 3 4 2" xfId="39127"/>
    <cellStyle name="Output 26 4 3 5" xfId="28310"/>
    <cellStyle name="Output 26 4 3_Table 2A-1_EFT (Annual)" xfId="8023"/>
    <cellStyle name="Output 26 4 4" xfId="4805"/>
    <cellStyle name="Output 26 4 4 2" xfId="13065"/>
    <cellStyle name="Output 26 4 4 2 2" xfId="25071"/>
    <cellStyle name="Output 26 4 4 2 2 2" xfId="46257"/>
    <cellStyle name="Output 26 4 4 2 3" xfId="35653"/>
    <cellStyle name="Output 26 4 4 3" xfId="19958"/>
    <cellStyle name="Output 26 4 4 3 2" xfId="41145"/>
    <cellStyle name="Output 26 4 4 4" xfId="30462"/>
    <cellStyle name="Output 26 4 4_Table 2A-1_EFT (Annual)" xfId="8025"/>
    <cellStyle name="Output 26 4 5" xfId="10409"/>
    <cellStyle name="Output 26 4 5 2" xfId="22525"/>
    <cellStyle name="Output 26 4 5 2 2" xfId="43711"/>
    <cellStyle name="Output 26 4 5 3" xfId="33107"/>
    <cellStyle name="Output 26 4 6" xfId="17412"/>
    <cellStyle name="Output 26 4 6 2" xfId="38599"/>
    <cellStyle name="Output 26 4 7" xfId="27719"/>
    <cellStyle name="Output 26 4_Table 2A-1_EFT (Annual)" xfId="3429"/>
    <cellStyle name="Output 26 5" xfId="1983"/>
    <cellStyle name="Output 26 5 2" xfId="5544"/>
    <cellStyle name="Output 26 5 2 2" xfId="13759"/>
    <cellStyle name="Output 26 5 2 2 2" xfId="25747"/>
    <cellStyle name="Output 26 5 2 2 2 2" xfId="46933"/>
    <cellStyle name="Output 26 5 2 2 3" xfId="36329"/>
    <cellStyle name="Output 26 5 2 3" xfId="20634"/>
    <cellStyle name="Output 26 5 2 3 2" xfId="41821"/>
    <cellStyle name="Output 26 5 2 4" xfId="31201"/>
    <cellStyle name="Output 26 5 2_Table 2A-1_EFT (Annual)" xfId="8027"/>
    <cellStyle name="Output 26 5 3" xfId="11103"/>
    <cellStyle name="Output 26 5 3 2" xfId="23201"/>
    <cellStyle name="Output 26 5 3 2 2" xfId="44387"/>
    <cellStyle name="Output 26 5 3 3" xfId="33783"/>
    <cellStyle name="Output 26 5 4" xfId="18088"/>
    <cellStyle name="Output 26 5 4 2" xfId="39275"/>
    <cellStyle name="Output 26 5 5" xfId="28458"/>
    <cellStyle name="Output 26 5_Table 2A-1_EFT (Annual)" xfId="8026"/>
    <cellStyle name="Output 26 6" xfId="1662"/>
    <cellStyle name="Output 26 6 2" xfId="5223"/>
    <cellStyle name="Output 26 6 2 2" xfId="13470"/>
    <cellStyle name="Output 26 6 2 2 2" xfId="25470"/>
    <cellStyle name="Output 26 6 2 2 2 2" xfId="46656"/>
    <cellStyle name="Output 26 6 2 2 3" xfId="36052"/>
    <cellStyle name="Output 26 6 2 3" xfId="20357"/>
    <cellStyle name="Output 26 6 2 3 2" xfId="41544"/>
    <cellStyle name="Output 26 6 2 4" xfId="30880"/>
    <cellStyle name="Output 26 6 2_Table 2A-1_EFT (Annual)" xfId="8029"/>
    <cellStyle name="Output 26 6 3" xfId="10815"/>
    <cellStyle name="Output 26 6 3 2" xfId="22924"/>
    <cellStyle name="Output 26 6 3 2 2" xfId="44110"/>
    <cellStyle name="Output 26 6 3 3" xfId="33506"/>
    <cellStyle name="Output 26 6 4" xfId="17811"/>
    <cellStyle name="Output 26 6 4 2" xfId="38998"/>
    <cellStyle name="Output 26 6 5" xfId="28137"/>
    <cellStyle name="Output 26 6_Table 2A-1_EFT (Annual)" xfId="8028"/>
    <cellStyle name="Output 26 7" xfId="3785"/>
    <cellStyle name="Output 26 7 2" xfId="12153"/>
    <cellStyle name="Output 26 7 2 2" xfId="24183"/>
    <cellStyle name="Output 26 7 2 2 2" xfId="45369"/>
    <cellStyle name="Output 26 7 2 3" xfId="34765"/>
    <cellStyle name="Output 26 7 3" xfId="19070"/>
    <cellStyle name="Output 26 7 3 2" xfId="40257"/>
    <cellStyle name="Output 26 7 4" xfId="29494"/>
    <cellStyle name="Output 26 7_Table 2A-1_EFT (Annual)" xfId="8030"/>
    <cellStyle name="Output 26 8" xfId="9472"/>
    <cellStyle name="Output 26 8 2" xfId="21637"/>
    <cellStyle name="Output 26 8 2 2" xfId="42823"/>
    <cellStyle name="Output 26 8 3" xfId="32219"/>
    <cellStyle name="Output 26 9" xfId="16524"/>
    <cellStyle name="Output 26 9 2" xfId="37711"/>
    <cellStyle name="Output 26_Table 2A-1_EFT (Annual)" xfId="3424"/>
    <cellStyle name="Output 27" xfId="235"/>
    <cellStyle name="Output 27 10" xfId="26790"/>
    <cellStyle name="Output 27 2" xfId="622"/>
    <cellStyle name="Output 27 2 2" xfId="1599"/>
    <cellStyle name="Output 27 2 2 2" xfId="2869"/>
    <cellStyle name="Output 27 2 2 2 2" xfId="6430"/>
    <cellStyle name="Output 27 2 2 2 2 2" xfId="14624"/>
    <cellStyle name="Output 27 2 2 2 2 2 2" xfId="26596"/>
    <cellStyle name="Output 27 2 2 2 2 2 2 2" xfId="47782"/>
    <cellStyle name="Output 27 2 2 2 2 2 3" xfId="37178"/>
    <cellStyle name="Output 27 2 2 2 2 3" xfId="21483"/>
    <cellStyle name="Output 27 2 2 2 2 3 2" xfId="42670"/>
    <cellStyle name="Output 27 2 2 2 2 4" xfId="32086"/>
    <cellStyle name="Output 27 2 2 2 2_Table 2A-1_EFT (Annual)" xfId="8032"/>
    <cellStyle name="Output 27 2 2 2 3" xfId="11966"/>
    <cellStyle name="Output 27 2 2 2 3 2" xfId="24050"/>
    <cellStyle name="Output 27 2 2 2 3 2 2" xfId="45236"/>
    <cellStyle name="Output 27 2 2 2 3 3" xfId="34632"/>
    <cellStyle name="Output 27 2 2 2 4" xfId="18937"/>
    <cellStyle name="Output 27 2 2 2 4 2" xfId="40124"/>
    <cellStyle name="Output 27 2 2 2 5" xfId="29343"/>
    <cellStyle name="Output 27 2 2 2_Table 2A-1_EFT (Annual)" xfId="8031"/>
    <cellStyle name="Output 27 2 2 3" xfId="1937"/>
    <cellStyle name="Output 27 2 2 3 2" xfId="5498"/>
    <cellStyle name="Output 27 2 2 3 2 2" xfId="13713"/>
    <cellStyle name="Output 27 2 2 3 2 2 2" xfId="25701"/>
    <cellStyle name="Output 27 2 2 3 2 2 2 2" xfId="46887"/>
    <cellStyle name="Output 27 2 2 3 2 2 3" xfId="36283"/>
    <cellStyle name="Output 27 2 2 3 2 3" xfId="20588"/>
    <cellStyle name="Output 27 2 2 3 2 3 2" xfId="41775"/>
    <cellStyle name="Output 27 2 2 3 2 4" xfId="31155"/>
    <cellStyle name="Output 27 2 2 3 2_Table 2A-1_EFT (Annual)" xfId="8034"/>
    <cellStyle name="Output 27 2 2 3 3" xfId="11057"/>
    <cellStyle name="Output 27 2 2 3 3 2" xfId="23155"/>
    <cellStyle name="Output 27 2 2 3 3 2 2" xfId="44341"/>
    <cellStyle name="Output 27 2 2 3 3 3" xfId="33737"/>
    <cellStyle name="Output 27 2 2 3 4" xfId="18042"/>
    <cellStyle name="Output 27 2 2 3 4 2" xfId="39229"/>
    <cellStyle name="Output 27 2 2 3 5" xfId="28412"/>
    <cellStyle name="Output 27 2 2 3_Table 2A-1_EFT (Annual)" xfId="8033"/>
    <cellStyle name="Output 27 2 2 4" xfId="5160"/>
    <cellStyle name="Output 27 2 2 4 2" xfId="13420"/>
    <cellStyle name="Output 27 2 2 4 2 2" xfId="25426"/>
    <cellStyle name="Output 27 2 2 4 2 2 2" xfId="46612"/>
    <cellStyle name="Output 27 2 2 4 2 3" xfId="36008"/>
    <cellStyle name="Output 27 2 2 4 3" xfId="20313"/>
    <cellStyle name="Output 27 2 2 4 3 2" xfId="41500"/>
    <cellStyle name="Output 27 2 2 4 4" xfId="30817"/>
    <cellStyle name="Output 27 2 2 4_Table 2A-1_EFT (Annual)" xfId="8035"/>
    <cellStyle name="Output 27 2 2 5" xfId="10764"/>
    <cellStyle name="Output 27 2 2 5 2" xfId="22880"/>
    <cellStyle name="Output 27 2 2 5 2 2" xfId="44066"/>
    <cellStyle name="Output 27 2 2 5 3" xfId="33462"/>
    <cellStyle name="Output 27 2 2 6" xfId="17767"/>
    <cellStyle name="Output 27 2 2 6 2" xfId="38954"/>
    <cellStyle name="Output 27 2 2 7" xfId="28074"/>
    <cellStyle name="Output 27 2 2_Table 2A-1_EFT (Annual)" xfId="3432"/>
    <cellStyle name="Output 27 2 3" xfId="2338"/>
    <cellStyle name="Output 27 2 3 2" xfId="5899"/>
    <cellStyle name="Output 27 2 3 2 2" xfId="14114"/>
    <cellStyle name="Output 27 2 3 2 2 2" xfId="26102"/>
    <cellStyle name="Output 27 2 3 2 2 2 2" xfId="47288"/>
    <cellStyle name="Output 27 2 3 2 2 3" xfId="36684"/>
    <cellStyle name="Output 27 2 3 2 3" xfId="20989"/>
    <cellStyle name="Output 27 2 3 2 3 2" xfId="42176"/>
    <cellStyle name="Output 27 2 3 2 4" xfId="31556"/>
    <cellStyle name="Output 27 2 3 2_Table 2A-1_EFT (Annual)" xfId="8037"/>
    <cellStyle name="Output 27 2 3 3" xfId="11458"/>
    <cellStyle name="Output 27 2 3 3 2" xfId="23556"/>
    <cellStyle name="Output 27 2 3 3 2 2" xfId="44742"/>
    <cellStyle name="Output 27 2 3 3 3" xfId="34138"/>
    <cellStyle name="Output 27 2 3 4" xfId="18443"/>
    <cellStyle name="Output 27 2 3 4 2" xfId="39630"/>
    <cellStyle name="Output 27 2 3 5" xfId="28813"/>
    <cellStyle name="Output 27 2 3_Table 2A-1_EFT (Annual)" xfId="8036"/>
    <cellStyle name="Output 27 2 4" xfId="1762"/>
    <cellStyle name="Output 27 2 4 2" xfId="5323"/>
    <cellStyle name="Output 27 2 4 2 2" xfId="13548"/>
    <cellStyle name="Output 27 2 4 2 2 2" xfId="25539"/>
    <cellStyle name="Output 27 2 4 2 2 2 2" xfId="46725"/>
    <cellStyle name="Output 27 2 4 2 2 3" xfId="36121"/>
    <cellStyle name="Output 27 2 4 2 3" xfId="20426"/>
    <cellStyle name="Output 27 2 4 2 3 2" xfId="41613"/>
    <cellStyle name="Output 27 2 4 2 4" xfId="30980"/>
    <cellStyle name="Output 27 2 4 2_Table 2A-1_EFT (Annual)" xfId="8039"/>
    <cellStyle name="Output 27 2 4 3" xfId="10891"/>
    <cellStyle name="Output 27 2 4 3 2" xfId="22993"/>
    <cellStyle name="Output 27 2 4 3 2 2" xfId="44179"/>
    <cellStyle name="Output 27 2 4 3 3" xfId="33575"/>
    <cellStyle name="Output 27 2 4 4" xfId="17880"/>
    <cellStyle name="Output 27 2 4 4 2" xfId="39067"/>
    <cellStyle name="Output 27 2 4 5" xfId="28237"/>
    <cellStyle name="Output 27 2 4_Table 2A-1_EFT (Annual)" xfId="8038"/>
    <cellStyle name="Output 27 2 5" xfId="4192"/>
    <cellStyle name="Output 27 2 5 2" xfId="12516"/>
    <cellStyle name="Output 27 2 5 2 2" xfId="24538"/>
    <cellStyle name="Output 27 2 5 2 2 2" xfId="45724"/>
    <cellStyle name="Output 27 2 5 2 3" xfId="35120"/>
    <cellStyle name="Output 27 2 5 3" xfId="19425"/>
    <cellStyle name="Output 27 2 5 3 2" xfId="40612"/>
    <cellStyle name="Output 27 2 5 4" xfId="29880"/>
    <cellStyle name="Output 27 2 5_Table 2A-1_EFT (Annual)" xfId="8040"/>
    <cellStyle name="Output 27 2 6" xfId="9855"/>
    <cellStyle name="Output 27 2 6 2" xfId="21992"/>
    <cellStyle name="Output 27 2 6 2 2" xfId="43178"/>
    <cellStyle name="Output 27 2 6 3" xfId="32574"/>
    <cellStyle name="Output 27 2 7" xfId="16879"/>
    <cellStyle name="Output 27 2 7 2" xfId="38066"/>
    <cellStyle name="Output 27 2 8" xfId="27137"/>
    <cellStyle name="Output 27 2_Table 2A-1_EFT (Annual)" xfId="3431"/>
    <cellStyle name="Output 27 3" xfId="461"/>
    <cellStyle name="Output 27 3 2" xfId="1438"/>
    <cellStyle name="Output 27 3 2 2" xfId="2708"/>
    <cellStyle name="Output 27 3 2 2 2" xfId="6269"/>
    <cellStyle name="Output 27 3 2 2 2 2" xfId="14463"/>
    <cellStyle name="Output 27 3 2 2 2 2 2" xfId="26435"/>
    <cellStyle name="Output 27 3 2 2 2 2 2 2" xfId="47621"/>
    <cellStyle name="Output 27 3 2 2 2 2 3" xfId="37017"/>
    <cellStyle name="Output 27 3 2 2 2 3" xfId="21322"/>
    <cellStyle name="Output 27 3 2 2 2 3 2" xfId="42509"/>
    <cellStyle name="Output 27 3 2 2 2 4" xfId="31925"/>
    <cellStyle name="Output 27 3 2 2 2_Table 2A-1_EFT (Annual)" xfId="8042"/>
    <cellStyle name="Output 27 3 2 2 3" xfId="11805"/>
    <cellStyle name="Output 27 3 2 2 3 2" xfId="23889"/>
    <cellStyle name="Output 27 3 2 2 3 2 2" xfId="45075"/>
    <cellStyle name="Output 27 3 2 2 3 3" xfId="34471"/>
    <cellStyle name="Output 27 3 2 2 4" xfId="18776"/>
    <cellStyle name="Output 27 3 2 2 4 2" xfId="39963"/>
    <cellStyle name="Output 27 3 2 2 5" xfId="29182"/>
    <cellStyle name="Output 27 3 2 2_Table 2A-1_EFT (Annual)" xfId="8041"/>
    <cellStyle name="Output 27 3 2 3" xfId="1906"/>
    <cellStyle name="Output 27 3 2 3 2" xfId="5467"/>
    <cellStyle name="Output 27 3 2 3 2 2" xfId="13682"/>
    <cellStyle name="Output 27 3 2 3 2 2 2" xfId="25670"/>
    <cellStyle name="Output 27 3 2 3 2 2 2 2" xfId="46856"/>
    <cellStyle name="Output 27 3 2 3 2 2 3" xfId="36252"/>
    <cellStyle name="Output 27 3 2 3 2 3" xfId="20557"/>
    <cellStyle name="Output 27 3 2 3 2 3 2" xfId="41744"/>
    <cellStyle name="Output 27 3 2 3 2 4" xfId="31124"/>
    <cellStyle name="Output 27 3 2 3 2_Table 2A-1_EFT (Annual)" xfId="8044"/>
    <cellStyle name="Output 27 3 2 3 3" xfId="11026"/>
    <cellStyle name="Output 27 3 2 3 3 2" xfId="23124"/>
    <cellStyle name="Output 27 3 2 3 3 2 2" xfId="44310"/>
    <cellStyle name="Output 27 3 2 3 3 3" xfId="33706"/>
    <cellStyle name="Output 27 3 2 3 4" xfId="18011"/>
    <cellStyle name="Output 27 3 2 3 4 2" xfId="39198"/>
    <cellStyle name="Output 27 3 2 3 5" xfId="28381"/>
    <cellStyle name="Output 27 3 2 3_Table 2A-1_EFT (Annual)" xfId="8043"/>
    <cellStyle name="Output 27 3 2 4" xfId="4999"/>
    <cellStyle name="Output 27 3 2 4 2" xfId="13259"/>
    <cellStyle name="Output 27 3 2 4 2 2" xfId="25265"/>
    <cellStyle name="Output 27 3 2 4 2 2 2" xfId="46451"/>
    <cellStyle name="Output 27 3 2 4 2 3" xfId="35847"/>
    <cellStyle name="Output 27 3 2 4 3" xfId="20152"/>
    <cellStyle name="Output 27 3 2 4 3 2" xfId="41339"/>
    <cellStyle name="Output 27 3 2 4 4" xfId="30656"/>
    <cellStyle name="Output 27 3 2 4_Table 2A-1_EFT (Annual)" xfId="8045"/>
    <cellStyle name="Output 27 3 2 5" xfId="10603"/>
    <cellStyle name="Output 27 3 2 5 2" xfId="22719"/>
    <cellStyle name="Output 27 3 2 5 2 2" xfId="43905"/>
    <cellStyle name="Output 27 3 2 5 3" xfId="33301"/>
    <cellStyle name="Output 27 3 2 6" xfId="17606"/>
    <cellStyle name="Output 27 3 2 6 2" xfId="38793"/>
    <cellStyle name="Output 27 3 2 7" xfId="27913"/>
    <cellStyle name="Output 27 3 2_Table 2A-1_EFT (Annual)" xfId="3434"/>
    <cellStyle name="Output 27 3 3" xfId="2177"/>
    <cellStyle name="Output 27 3 3 2" xfId="5738"/>
    <cellStyle name="Output 27 3 3 2 2" xfId="13953"/>
    <cellStyle name="Output 27 3 3 2 2 2" xfId="25941"/>
    <cellStyle name="Output 27 3 3 2 2 2 2" xfId="47127"/>
    <cellStyle name="Output 27 3 3 2 2 3" xfId="36523"/>
    <cellStyle name="Output 27 3 3 2 3" xfId="20828"/>
    <cellStyle name="Output 27 3 3 2 3 2" xfId="42015"/>
    <cellStyle name="Output 27 3 3 2 4" xfId="31395"/>
    <cellStyle name="Output 27 3 3 2_Table 2A-1_EFT (Annual)" xfId="8047"/>
    <cellStyle name="Output 27 3 3 3" xfId="11297"/>
    <cellStyle name="Output 27 3 3 3 2" xfId="23395"/>
    <cellStyle name="Output 27 3 3 3 2 2" xfId="44581"/>
    <cellStyle name="Output 27 3 3 3 3" xfId="33977"/>
    <cellStyle name="Output 27 3 3 4" xfId="18282"/>
    <cellStyle name="Output 27 3 3 4 2" xfId="39469"/>
    <cellStyle name="Output 27 3 3 5" xfId="28652"/>
    <cellStyle name="Output 27 3 3_Table 2A-1_EFT (Annual)" xfId="8046"/>
    <cellStyle name="Output 27 3 4" xfId="1731"/>
    <cellStyle name="Output 27 3 4 2" xfId="5292"/>
    <cellStyle name="Output 27 3 4 2 2" xfId="13517"/>
    <cellStyle name="Output 27 3 4 2 2 2" xfId="25508"/>
    <cellStyle name="Output 27 3 4 2 2 2 2" xfId="46694"/>
    <cellStyle name="Output 27 3 4 2 2 3" xfId="36090"/>
    <cellStyle name="Output 27 3 4 2 3" xfId="20395"/>
    <cellStyle name="Output 27 3 4 2 3 2" xfId="41582"/>
    <cellStyle name="Output 27 3 4 2 4" xfId="30949"/>
    <cellStyle name="Output 27 3 4 2_Table 2A-1_EFT (Annual)" xfId="8049"/>
    <cellStyle name="Output 27 3 4 3" xfId="10860"/>
    <cellStyle name="Output 27 3 4 3 2" xfId="22962"/>
    <cellStyle name="Output 27 3 4 3 2 2" xfId="44148"/>
    <cellStyle name="Output 27 3 4 3 3" xfId="33544"/>
    <cellStyle name="Output 27 3 4 4" xfId="17849"/>
    <cellStyle name="Output 27 3 4 4 2" xfId="39036"/>
    <cellStyle name="Output 27 3 4 5" xfId="28206"/>
    <cellStyle name="Output 27 3 4_Table 2A-1_EFT (Annual)" xfId="8048"/>
    <cellStyle name="Output 27 3 5" xfId="4031"/>
    <cellStyle name="Output 27 3 5 2" xfId="12355"/>
    <cellStyle name="Output 27 3 5 2 2" xfId="24377"/>
    <cellStyle name="Output 27 3 5 2 2 2" xfId="45563"/>
    <cellStyle name="Output 27 3 5 2 3" xfId="34959"/>
    <cellStyle name="Output 27 3 5 3" xfId="19264"/>
    <cellStyle name="Output 27 3 5 3 2" xfId="40451"/>
    <cellStyle name="Output 27 3 5 4" xfId="29719"/>
    <cellStyle name="Output 27 3 5_Table 2A-1_EFT (Annual)" xfId="8050"/>
    <cellStyle name="Output 27 3 6" xfId="9694"/>
    <cellStyle name="Output 27 3 6 2" xfId="21831"/>
    <cellStyle name="Output 27 3 6 2 2" xfId="43017"/>
    <cellStyle name="Output 27 3 6 3" xfId="32413"/>
    <cellStyle name="Output 27 3 7" xfId="16718"/>
    <cellStyle name="Output 27 3 7 2" xfId="37905"/>
    <cellStyle name="Output 27 3 8" xfId="26976"/>
    <cellStyle name="Output 27 3_Table 2A-1_EFT (Annual)" xfId="3433"/>
    <cellStyle name="Output 27 4" xfId="1277"/>
    <cellStyle name="Output 27 4 2" xfId="2547"/>
    <cellStyle name="Output 27 4 2 2" xfId="6108"/>
    <cellStyle name="Output 27 4 2 2 2" xfId="14302"/>
    <cellStyle name="Output 27 4 2 2 2 2" xfId="26274"/>
    <cellStyle name="Output 27 4 2 2 2 2 2" xfId="47460"/>
    <cellStyle name="Output 27 4 2 2 2 3" xfId="36856"/>
    <cellStyle name="Output 27 4 2 2 3" xfId="21161"/>
    <cellStyle name="Output 27 4 2 2 3 2" xfId="42348"/>
    <cellStyle name="Output 27 4 2 2 4" xfId="31764"/>
    <cellStyle name="Output 27 4 2 2_Table 2A-1_EFT (Annual)" xfId="8052"/>
    <cellStyle name="Output 27 4 2 3" xfId="11644"/>
    <cellStyle name="Output 27 4 2 3 2" xfId="23728"/>
    <cellStyle name="Output 27 4 2 3 2 2" xfId="44914"/>
    <cellStyle name="Output 27 4 2 3 3" xfId="34310"/>
    <cellStyle name="Output 27 4 2 4" xfId="18615"/>
    <cellStyle name="Output 27 4 2 4 2" xfId="39802"/>
    <cellStyle name="Output 27 4 2 5" xfId="29021"/>
    <cellStyle name="Output 27 4 2_Table 2A-1_EFT (Annual)" xfId="8051"/>
    <cellStyle name="Output 27 4 3" xfId="1843"/>
    <cellStyle name="Output 27 4 3 2" xfId="5404"/>
    <cellStyle name="Output 27 4 3 2 2" xfId="13619"/>
    <cellStyle name="Output 27 4 3 2 2 2" xfId="25607"/>
    <cellStyle name="Output 27 4 3 2 2 2 2" xfId="46793"/>
    <cellStyle name="Output 27 4 3 2 2 3" xfId="36189"/>
    <cellStyle name="Output 27 4 3 2 3" xfId="20494"/>
    <cellStyle name="Output 27 4 3 2 3 2" xfId="41681"/>
    <cellStyle name="Output 27 4 3 2 4" xfId="31061"/>
    <cellStyle name="Output 27 4 3 2_Table 2A-1_EFT (Annual)" xfId="8054"/>
    <cellStyle name="Output 27 4 3 3" xfId="10963"/>
    <cellStyle name="Output 27 4 3 3 2" xfId="23061"/>
    <cellStyle name="Output 27 4 3 3 2 2" xfId="44247"/>
    <cellStyle name="Output 27 4 3 3 3" xfId="33643"/>
    <cellStyle name="Output 27 4 3 4" xfId="17948"/>
    <cellStyle name="Output 27 4 3 4 2" xfId="39135"/>
    <cellStyle name="Output 27 4 3 5" xfId="28318"/>
    <cellStyle name="Output 27 4 3_Table 2A-1_EFT (Annual)" xfId="8053"/>
    <cellStyle name="Output 27 4 4" xfId="4838"/>
    <cellStyle name="Output 27 4 4 2" xfId="13098"/>
    <cellStyle name="Output 27 4 4 2 2" xfId="25104"/>
    <cellStyle name="Output 27 4 4 2 2 2" xfId="46290"/>
    <cellStyle name="Output 27 4 4 2 3" xfId="35686"/>
    <cellStyle name="Output 27 4 4 3" xfId="19991"/>
    <cellStyle name="Output 27 4 4 3 2" xfId="41178"/>
    <cellStyle name="Output 27 4 4 4" xfId="30495"/>
    <cellStyle name="Output 27 4 4_Table 2A-1_EFT (Annual)" xfId="8055"/>
    <cellStyle name="Output 27 4 5" xfId="10442"/>
    <cellStyle name="Output 27 4 5 2" xfId="22558"/>
    <cellStyle name="Output 27 4 5 2 2" xfId="43744"/>
    <cellStyle name="Output 27 4 5 3" xfId="33140"/>
    <cellStyle name="Output 27 4 6" xfId="17445"/>
    <cellStyle name="Output 27 4 6 2" xfId="38632"/>
    <cellStyle name="Output 27 4 7" xfId="27752"/>
    <cellStyle name="Output 27 4_Table 2A-1_EFT (Annual)" xfId="3435"/>
    <cellStyle name="Output 27 5" xfId="2016"/>
    <cellStyle name="Output 27 5 2" xfId="5577"/>
    <cellStyle name="Output 27 5 2 2" xfId="13792"/>
    <cellStyle name="Output 27 5 2 2 2" xfId="25780"/>
    <cellStyle name="Output 27 5 2 2 2 2" xfId="46966"/>
    <cellStyle name="Output 27 5 2 2 3" xfId="36362"/>
    <cellStyle name="Output 27 5 2 3" xfId="20667"/>
    <cellStyle name="Output 27 5 2 3 2" xfId="41854"/>
    <cellStyle name="Output 27 5 2 4" xfId="31234"/>
    <cellStyle name="Output 27 5 2_Table 2A-1_EFT (Annual)" xfId="8057"/>
    <cellStyle name="Output 27 5 3" xfId="11136"/>
    <cellStyle name="Output 27 5 3 2" xfId="23234"/>
    <cellStyle name="Output 27 5 3 2 2" xfId="44420"/>
    <cellStyle name="Output 27 5 3 3" xfId="33816"/>
    <cellStyle name="Output 27 5 4" xfId="18121"/>
    <cellStyle name="Output 27 5 4 2" xfId="39308"/>
    <cellStyle name="Output 27 5 5" xfId="28491"/>
    <cellStyle name="Output 27 5_Table 2A-1_EFT (Annual)" xfId="8056"/>
    <cellStyle name="Output 27 6" xfId="1675"/>
    <cellStyle name="Output 27 6 2" xfId="5236"/>
    <cellStyle name="Output 27 6 2 2" xfId="13479"/>
    <cellStyle name="Output 27 6 2 2 2" xfId="25477"/>
    <cellStyle name="Output 27 6 2 2 2 2" xfId="46663"/>
    <cellStyle name="Output 27 6 2 2 3" xfId="36059"/>
    <cellStyle name="Output 27 6 2 3" xfId="20364"/>
    <cellStyle name="Output 27 6 2 3 2" xfId="41551"/>
    <cellStyle name="Output 27 6 2 4" xfId="30893"/>
    <cellStyle name="Output 27 6 2_Table 2A-1_EFT (Annual)" xfId="8059"/>
    <cellStyle name="Output 27 6 3" xfId="10824"/>
    <cellStyle name="Output 27 6 3 2" xfId="22931"/>
    <cellStyle name="Output 27 6 3 2 2" xfId="44117"/>
    <cellStyle name="Output 27 6 3 3" xfId="33513"/>
    <cellStyle name="Output 27 6 4" xfId="17818"/>
    <cellStyle name="Output 27 6 4 2" xfId="39005"/>
    <cellStyle name="Output 27 6 5" xfId="28150"/>
    <cellStyle name="Output 27 6_Table 2A-1_EFT (Annual)" xfId="8058"/>
    <cellStyle name="Output 27 7" xfId="3824"/>
    <cellStyle name="Output 27 7 2" xfId="12187"/>
    <cellStyle name="Output 27 7 2 2" xfId="24216"/>
    <cellStyle name="Output 27 7 2 2 2" xfId="45402"/>
    <cellStyle name="Output 27 7 2 3" xfId="34798"/>
    <cellStyle name="Output 27 7 3" xfId="19103"/>
    <cellStyle name="Output 27 7 3 2" xfId="40290"/>
    <cellStyle name="Output 27 7 4" xfId="29533"/>
    <cellStyle name="Output 27 7_Table 2A-1_EFT (Annual)" xfId="8060"/>
    <cellStyle name="Output 27 8" xfId="9506"/>
    <cellStyle name="Output 27 8 2" xfId="21670"/>
    <cellStyle name="Output 27 8 2 2" xfId="42856"/>
    <cellStyle name="Output 27 8 3" xfId="32252"/>
    <cellStyle name="Output 27 9" xfId="16557"/>
    <cellStyle name="Output 27 9 2" xfId="37744"/>
    <cellStyle name="Output 27_Table 2A-1_EFT (Annual)" xfId="3430"/>
    <cellStyle name="Output 28" xfId="208"/>
    <cellStyle name="Output 28 10" xfId="26763"/>
    <cellStyle name="Output 28 2" xfId="601"/>
    <cellStyle name="Output 28 2 2" xfId="1578"/>
    <cellStyle name="Output 28 2 2 2" xfId="2848"/>
    <cellStyle name="Output 28 2 2 2 2" xfId="6409"/>
    <cellStyle name="Output 28 2 2 2 2 2" xfId="14603"/>
    <cellStyle name="Output 28 2 2 2 2 2 2" xfId="26575"/>
    <cellStyle name="Output 28 2 2 2 2 2 2 2" xfId="47761"/>
    <cellStyle name="Output 28 2 2 2 2 2 3" xfId="37157"/>
    <cellStyle name="Output 28 2 2 2 2 3" xfId="21462"/>
    <cellStyle name="Output 28 2 2 2 2 3 2" xfId="42649"/>
    <cellStyle name="Output 28 2 2 2 2 4" xfId="32065"/>
    <cellStyle name="Output 28 2 2 2 2_Table 2A-1_EFT (Annual)" xfId="8062"/>
    <cellStyle name="Output 28 2 2 2 3" xfId="11945"/>
    <cellStyle name="Output 28 2 2 2 3 2" xfId="24029"/>
    <cellStyle name="Output 28 2 2 2 3 2 2" xfId="45215"/>
    <cellStyle name="Output 28 2 2 2 3 3" xfId="34611"/>
    <cellStyle name="Output 28 2 2 2 4" xfId="18916"/>
    <cellStyle name="Output 28 2 2 2 4 2" xfId="40103"/>
    <cellStyle name="Output 28 2 2 2 5" xfId="29322"/>
    <cellStyle name="Output 28 2 2 2_Table 2A-1_EFT (Annual)" xfId="8061"/>
    <cellStyle name="Output 28 2 2 3" xfId="1932"/>
    <cellStyle name="Output 28 2 2 3 2" xfId="5493"/>
    <cellStyle name="Output 28 2 2 3 2 2" xfId="13708"/>
    <cellStyle name="Output 28 2 2 3 2 2 2" xfId="25696"/>
    <cellStyle name="Output 28 2 2 3 2 2 2 2" xfId="46882"/>
    <cellStyle name="Output 28 2 2 3 2 2 3" xfId="36278"/>
    <cellStyle name="Output 28 2 2 3 2 3" xfId="20583"/>
    <cellStyle name="Output 28 2 2 3 2 3 2" xfId="41770"/>
    <cellStyle name="Output 28 2 2 3 2 4" xfId="31150"/>
    <cellStyle name="Output 28 2 2 3 2_Table 2A-1_EFT (Annual)" xfId="8064"/>
    <cellStyle name="Output 28 2 2 3 3" xfId="11052"/>
    <cellStyle name="Output 28 2 2 3 3 2" xfId="23150"/>
    <cellStyle name="Output 28 2 2 3 3 2 2" xfId="44336"/>
    <cellStyle name="Output 28 2 2 3 3 3" xfId="33732"/>
    <cellStyle name="Output 28 2 2 3 4" xfId="18037"/>
    <cellStyle name="Output 28 2 2 3 4 2" xfId="39224"/>
    <cellStyle name="Output 28 2 2 3 5" xfId="28407"/>
    <cellStyle name="Output 28 2 2 3_Table 2A-1_EFT (Annual)" xfId="8063"/>
    <cellStyle name="Output 28 2 2 4" xfId="5139"/>
    <cellStyle name="Output 28 2 2 4 2" xfId="13399"/>
    <cellStyle name="Output 28 2 2 4 2 2" xfId="25405"/>
    <cellStyle name="Output 28 2 2 4 2 2 2" xfId="46591"/>
    <cellStyle name="Output 28 2 2 4 2 3" xfId="35987"/>
    <cellStyle name="Output 28 2 2 4 3" xfId="20292"/>
    <cellStyle name="Output 28 2 2 4 3 2" xfId="41479"/>
    <cellStyle name="Output 28 2 2 4 4" xfId="30796"/>
    <cellStyle name="Output 28 2 2 4_Table 2A-1_EFT (Annual)" xfId="8065"/>
    <cellStyle name="Output 28 2 2 5" xfId="10743"/>
    <cellStyle name="Output 28 2 2 5 2" xfId="22859"/>
    <cellStyle name="Output 28 2 2 5 2 2" xfId="44045"/>
    <cellStyle name="Output 28 2 2 5 3" xfId="33441"/>
    <cellStyle name="Output 28 2 2 6" xfId="17746"/>
    <cellStyle name="Output 28 2 2 6 2" xfId="38933"/>
    <cellStyle name="Output 28 2 2 7" xfId="28053"/>
    <cellStyle name="Output 28 2 2_Table 2A-1_EFT (Annual)" xfId="3438"/>
    <cellStyle name="Output 28 2 3" xfId="2317"/>
    <cellStyle name="Output 28 2 3 2" xfId="5878"/>
    <cellStyle name="Output 28 2 3 2 2" xfId="14093"/>
    <cellStyle name="Output 28 2 3 2 2 2" xfId="26081"/>
    <cellStyle name="Output 28 2 3 2 2 2 2" xfId="47267"/>
    <cellStyle name="Output 28 2 3 2 2 3" xfId="36663"/>
    <cellStyle name="Output 28 2 3 2 3" xfId="20968"/>
    <cellStyle name="Output 28 2 3 2 3 2" xfId="42155"/>
    <cellStyle name="Output 28 2 3 2 4" xfId="31535"/>
    <cellStyle name="Output 28 2 3 2_Table 2A-1_EFT (Annual)" xfId="8067"/>
    <cellStyle name="Output 28 2 3 3" xfId="11437"/>
    <cellStyle name="Output 28 2 3 3 2" xfId="23535"/>
    <cellStyle name="Output 28 2 3 3 2 2" xfId="44721"/>
    <cellStyle name="Output 28 2 3 3 3" xfId="34117"/>
    <cellStyle name="Output 28 2 3 4" xfId="18422"/>
    <cellStyle name="Output 28 2 3 4 2" xfId="39609"/>
    <cellStyle name="Output 28 2 3 5" xfId="28792"/>
    <cellStyle name="Output 28 2 3_Table 2A-1_EFT (Annual)" xfId="8066"/>
    <cellStyle name="Output 28 2 4" xfId="1757"/>
    <cellStyle name="Output 28 2 4 2" xfId="5318"/>
    <cellStyle name="Output 28 2 4 2 2" xfId="13543"/>
    <cellStyle name="Output 28 2 4 2 2 2" xfId="25534"/>
    <cellStyle name="Output 28 2 4 2 2 2 2" xfId="46720"/>
    <cellStyle name="Output 28 2 4 2 2 3" xfId="36116"/>
    <cellStyle name="Output 28 2 4 2 3" xfId="20421"/>
    <cellStyle name="Output 28 2 4 2 3 2" xfId="41608"/>
    <cellStyle name="Output 28 2 4 2 4" xfId="30975"/>
    <cellStyle name="Output 28 2 4 2_Table 2A-1_EFT (Annual)" xfId="8069"/>
    <cellStyle name="Output 28 2 4 3" xfId="10886"/>
    <cellStyle name="Output 28 2 4 3 2" xfId="22988"/>
    <cellStyle name="Output 28 2 4 3 2 2" xfId="44174"/>
    <cellStyle name="Output 28 2 4 3 3" xfId="33570"/>
    <cellStyle name="Output 28 2 4 4" xfId="17875"/>
    <cellStyle name="Output 28 2 4 4 2" xfId="39062"/>
    <cellStyle name="Output 28 2 4 5" xfId="28232"/>
    <cellStyle name="Output 28 2 4_Table 2A-1_EFT (Annual)" xfId="8068"/>
    <cellStyle name="Output 28 2 5" xfId="4171"/>
    <cellStyle name="Output 28 2 5 2" xfId="12495"/>
    <cellStyle name="Output 28 2 5 2 2" xfId="24517"/>
    <cellStyle name="Output 28 2 5 2 2 2" xfId="45703"/>
    <cellStyle name="Output 28 2 5 2 3" xfId="35099"/>
    <cellStyle name="Output 28 2 5 3" xfId="19404"/>
    <cellStyle name="Output 28 2 5 3 2" xfId="40591"/>
    <cellStyle name="Output 28 2 5 4" xfId="29859"/>
    <cellStyle name="Output 28 2 5_Table 2A-1_EFT (Annual)" xfId="8070"/>
    <cellStyle name="Output 28 2 6" xfId="9834"/>
    <cellStyle name="Output 28 2 6 2" xfId="21971"/>
    <cellStyle name="Output 28 2 6 2 2" xfId="43157"/>
    <cellStyle name="Output 28 2 6 3" xfId="32553"/>
    <cellStyle name="Output 28 2 7" xfId="16858"/>
    <cellStyle name="Output 28 2 7 2" xfId="38045"/>
    <cellStyle name="Output 28 2 8" xfId="27116"/>
    <cellStyle name="Output 28 2_Table 2A-1_EFT (Annual)" xfId="3437"/>
    <cellStyle name="Output 28 3" xfId="436"/>
    <cellStyle name="Output 28 3 2" xfId="1419"/>
    <cellStyle name="Output 28 3 2 2" xfId="2689"/>
    <cellStyle name="Output 28 3 2 2 2" xfId="6250"/>
    <cellStyle name="Output 28 3 2 2 2 2" xfId="14444"/>
    <cellStyle name="Output 28 3 2 2 2 2 2" xfId="26416"/>
    <cellStyle name="Output 28 3 2 2 2 2 2 2" xfId="47602"/>
    <cellStyle name="Output 28 3 2 2 2 2 3" xfId="36998"/>
    <cellStyle name="Output 28 3 2 2 2 3" xfId="21303"/>
    <cellStyle name="Output 28 3 2 2 2 3 2" xfId="42490"/>
    <cellStyle name="Output 28 3 2 2 2 4" xfId="31906"/>
    <cellStyle name="Output 28 3 2 2 2_Table 2A-1_EFT (Annual)" xfId="8072"/>
    <cellStyle name="Output 28 3 2 2 3" xfId="11786"/>
    <cellStyle name="Output 28 3 2 2 3 2" xfId="23870"/>
    <cellStyle name="Output 28 3 2 2 3 2 2" xfId="45056"/>
    <cellStyle name="Output 28 3 2 2 3 3" xfId="34452"/>
    <cellStyle name="Output 28 3 2 2 4" xfId="18757"/>
    <cellStyle name="Output 28 3 2 2 4 2" xfId="39944"/>
    <cellStyle name="Output 28 3 2 2 5" xfId="29163"/>
    <cellStyle name="Output 28 3 2 2_Table 2A-1_EFT (Annual)" xfId="8071"/>
    <cellStyle name="Output 28 3 2 3" xfId="1901"/>
    <cellStyle name="Output 28 3 2 3 2" xfId="5462"/>
    <cellStyle name="Output 28 3 2 3 2 2" xfId="13677"/>
    <cellStyle name="Output 28 3 2 3 2 2 2" xfId="25665"/>
    <cellStyle name="Output 28 3 2 3 2 2 2 2" xfId="46851"/>
    <cellStyle name="Output 28 3 2 3 2 2 3" xfId="36247"/>
    <cellStyle name="Output 28 3 2 3 2 3" xfId="20552"/>
    <cellStyle name="Output 28 3 2 3 2 3 2" xfId="41739"/>
    <cellStyle name="Output 28 3 2 3 2 4" xfId="31119"/>
    <cellStyle name="Output 28 3 2 3 2_Table 2A-1_EFT (Annual)" xfId="8074"/>
    <cellStyle name="Output 28 3 2 3 3" xfId="11021"/>
    <cellStyle name="Output 28 3 2 3 3 2" xfId="23119"/>
    <cellStyle name="Output 28 3 2 3 3 2 2" xfId="44305"/>
    <cellStyle name="Output 28 3 2 3 3 3" xfId="33701"/>
    <cellStyle name="Output 28 3 2 3 4" xfId="18006"/>
    <cellStyle name="Output 28 3 2 3 4 2" xfId="39193"/>
    <cellStyle name="Output 28 3 2 3 5" xfId="28376"/>
    <cellStyle name="Output 28 3 2 3_Table 2A-1_EFT (Annual)" xfId="8073"/>
    <cellStyle name="Output 28 3 2 4" xfId="4980"/>
    <cellStyle name="Output 28 3 2 4 2" xfId="13240"/>
    <cellStyle name="Output 28 3 2 4 2 2" xfId="25246"/>
    <cellStyle name="Output 28 3 2 4 2 2 2" xfId="46432"/>
    <cellStyle name="Output 28 3 2 4 2 3" xfId="35828"/>
    <cellStyle name="Output 28 3 2 4 3" xfId="20133"/>
    <cellStyle name="Output 28 3 2 4 3 2" xfId="41320"/>
    <cellStyle name="Output 28 3 2 4 4" xfId="30637"/>
    <cellStyle name="Output 28 3 2 4_Table 2A-1_EFT (Annual)" xfId="8075"/>
    <cellStyle name="Output 28 3 2 5" xfId="10584"/>
    <cellStyle name="Output 28 3 2 5 2" xfId="22700"/>
    <cellStyle name="Output 28 3 2 5 2 2" xfId="43886"/>
    <cellStyle name="Output 28 3 2 5 3" xfId="33282"/>
    <cellStyle name="Output 28 3 2 6" xfId="17587"/>
    <cellStyle name="Output 28 3 2 6 2" xfId="38774"/>
    <cellStyle name="Output 28 3 2 7" xfId="27894"/>
    <cellStyle name="Output 28 3 2_Table 2A-1_EFT (Annual)" xfId="3440"/>
    <cellStyle name="Output 28 3 3" xfId="2158"/>
    <cellStyle name="Output 28 3 3 2" xfId="5719"/>
    <cellStyle name="Output 28 3 3 2 2" xfId="13934"/>
    <cellStyle name="Output 28 3 3 2 2 2" xfId="25922"/>
    <cellStyle name="Output 28 3 3 2 2 2 2" xfId="47108"/>
    <cellStyle name="Output 28 3 3 2 2 3" xfId="36504"/>
    <cellStyle name="Output 28 3 3 2 3" xfId="20809"/>
    <cellStyle name="Output 28 3 3 2 3 2" xfId="41996"/>
    <cellStyle name="Output 28 3 3 2 4" xfId="31376"/>
    <cellStyle name="Output 28 3 3 2_Table 2A-1_EFT (Annual)" xfId="8077"/>
    <cellStyle name="Output 28 3 3 3" xfId="11278"/>
    <cellStyle name="Output 28 3 3 3 2" xfId="23376"/>
    <cellStyle name="Output 28 3 3 3 2 2" xfId="44562"/>
    <cellStyle name="Output 28 3 3 3 3" xfId="33958"/>
    <cellStyle name="Output 28 3 3 4" xfId="18263"/>
    <cellStyle name="Output 28 3 3 4 2" xfId="39450"/>
    <cellStyle name="Output 28 3 3 5" xfId="28633"/>
    <cellStyle name="Output 28 3 3_Table 2A-1_EFT (Annual)" xfId="8076"/>
    <cellStyle name="Output 28 3 4" xfId="1721"/>
    <cellStyle name="Output 28 3 4 2" xfId="5282"/>
    <cellStyle name="Output 28 3 4 2 2" xfId="13511"/>
    <cellStyle name="Output 28 3 4 2 2 2" xfId="25504"/>
    <cellStyle name="Output 28 3 4 2 2 2 2" xfId="46690"/>
    <cellStyle name="Output 28 3 4 2 2 3" xfId="36086"/>
    <cellStyle name="Output 28 3 4 2 3" xfId="20391"/>
    <cellStyle name="Output 28 3 4 2 3 2" xfId="41578"/>
    <cellStyle name="Output 28 3 4 2 4" xfId="30939"/>
    <cellStyle name="Output 28 3 4 2_Table 2A-1_EFT (Annual)" xfId="8079"/>
    <cellStyle name="Output 28 3 4 3" xfId="10855"/>
    <cellStyle name="Output 28 3 4 3 2" xfId="22958"/>
    <cellStyle name="Output 28 3 4 3 2 2" xfId="44144"/>
    <cellStyle name="Output 28 3 4 3 3" xfId="33540"/>
    <cellStyle name="Output 28 3 4 4" xfId="17845"/>
    <cellStyle name="Output 28 3 4 4 2" xfId="39032"/>
    <cellStyle name="Output 28 3 4 5" xfId="28196"/>
    <cellStyle name="Output 28 3 4_Table 2A-1_EFT (Annual)" xfId="8078"/>
    <cellStyle name="Output 28 3 5" xfId="4006"/>
    <cellStyle name="Output 28 3 5 2" xfId="12334"/>
    <cellStyle name="Output 28 3 5 2 2" xfId="24358"/>
    <cellStyle name="Output 28 3 5 2 2 2" xfId="45544"/>
    <cellStyle name="Output 28 3 5 2 3" xfId="34940"/>
    <cellStyle name="Output 28 3 5 3" xfId="19245"/>
    <cellStyle name="Output 28 3 5 3 2" xfId="40432"/>
    <cellStyle name="Output 28 3 5 4" xfId="29694"/>
    <cellStyle name="Output 28 3 5_Table 2A-1_EFT (Annual)" xfId="8080"/>
    <cellStyle name="Output 28 3 6" xfId="9671"/>
    <cellStyle name="Output 28 3 6 2" xfId="21812"/>
    <cellStyle name="Output 28 3 6 2 2" xfId="42998"/>
    <cellStyle name="Output 28 3 6 3" xfId="32394"/>
    <cellStyle name="Output 28 3 7" xfId="16699"/>
    <cellStyle name="Output 28 3 7 2" xfId="37886"/>
    <cellStyle name="Output 28 3 8" xfId="26951"/>
    <cellStyle name="Output 28 3_Table 2A-1_EFT (Annual)" xfId="3439"/>
    <cellStyle name="Output 28 4" xfId="1256"/>
    <cellStyle name="Output 28 4 2" xfId="2526"/>
    <cellStyle name="Output 28 4 2 2" xfId="6087"/>
    <cellStyle name="Output 28 4 2 2 2" xfId="14281"/>
    <cellStyle name="Output 28 4 2 2 2 2" xfId="26253"/>
    <cellStyle name="Output 28 4 2 2 2 2 2" xfId="47439"/>
    <cellStyle name="Output 28 4 2 2 2 3" xfId="36835"/>
    <cellStyle name="Output 28 4 2 2 3" xfId="21140"/>
    <cellStyle name="Output 28 4 2 2 3 2" xfId="42327"/>
    <cellStyle name="Output 28 4 2 2 4" xfId="31743"/>
    <cellStyle name="Output 28 4 2 2_Table 2A-1_EFT (Annual)" xfId="8082"/>
    <cellStyle name="Output 28 4 2 3" xfId="11623"/>
    <cellStyle name="Output 28 4 2 3 2" xfId="23707"/>
    <cellStyle name="Output 28 4 2 3 2 2" xfId="44893"/>
    <cellStyle name="Output 28 4 2 3 3" xfId="34289"/>
    <cellStyle name="Output 28 4 2 4" xfId="18594"/>
    <cellStyle name="Output 28 4 2 4 2" xfId="39781"/>
    <cellStyle name="Output 28 4 2 5" xfId="29000"/>
    <cellStyle name="Output 28 4 2_Table 2A-1_EFT (Annual)" xfId="8081"/>
    <cellStyle name="Output 28 4 3" xfId="1837"/>
    <cellStyle name="Output 28 4 3 2" xfId="5398"/>
    <cellStyle name="Output 28 4 3 2 2" xfId="13613"/>
    <cellStyle name="Output 28 4 3 2 2 2" xfId="25601"/>
    <cellStyle name="Output 28 4 3 2 2 2 2" xfId="46787"/>
    <cellStyle name="Output 28 4 3 2 2 3" xfId="36183"/>
    <cellStyle name="Output 28 4 3 2 3" xfId="20488"/>
    <cellStyle name="Output 28 4 3 2 3 2" xfId="41675"/>
    <cellStyle name="Output 28 4 3 2 4" xfId="31055"/>
    <cellStyle name="Output 28 4 3 2_Table 2A-1_EFT (Annual)" xfId="8084"/>
    <cellStyle name="Output 28 4 3 3" xfId="10957"/>
    <cellStyle name="Output 28 4 3 3 2" xfId="23055"/>
    <cellStyle name="Output 28 4 3 3 2 2" xfId="44241"/>
    <cellStyle name="Output 28 4 3 3 3" xfId="33637"/>
    <cellStyle name="Output 28 4 3 4" xfId="17942"/>
    <cellStyle name="Output 28 4 3 4 2" xfId="39129"/>
    <cellStyle name="Output 28 4 3 5" xfId="28312"/>
    <cellStyle name="Output 28 4 3_Table 2A-1_EFT (Annual)" xfId="8083"/>
    <cellStyle name="Output 28 4 4" xfId="4817"/>
    <cellStyle name="Output 28 4 4 2" xfId="13077"/>
    <cellStyle name="Output 28 4 4 2 2" xfId="25083"/>
    <cellStyle name="Output 28 4 4 2 2 2" xfId="46269"/>
    <cellStyle name="Output 28 4 4 2 3" xfId="35665"/>
    <cellStyle name="Output 28 4 4 3" xfId="19970"/>
    <cellStyle name="Output 28 4 4 3 2" xfId="41157"/>
    <cellStyle name="Output 28 4 4 4" xfId="30474"/>
    <cellStyle name="Output 28 4 4_Table 2A-1_EFT (Annual)" xfId="8085"/>
    <cellStyle name="Output 28 4 5" xfId="10421"/>
    <cellStyle name="Output 28 4 5 2" xfId="22537"/>
    <cellStyle name="Output 28 4 5 2 2" xfId="43723"/>
    <cellStyle name="Output 28 4 5 3" xfId="33119"/>
    <cellStyle name="Output 28 4 6" xfId="17424"/>
    <cellStyle name="Output 28 4 6 2" xfId="38611"/>
    <cellStyle name="Output 28 4 7" xfId="27731"/>
    <cellStyle name="Output 28 4_Table 2A-1_EFT (Annual)" xfId="3441"/>
    <cellStyle name="Output 28 5" xfId="1995"/>
    <cellStyle name="Output 28 5 2" xfId="5556"/>
    <cellStyle name="Output 28 5 2 2" xfId="13771"/>
    <cellStyle name="Output 28 5 2 2 2" xfId="25759"/>
    <cellStyle name="Output 28 5 2 2 2 2" xfId="46945"/>
    <cellStyle name="Output 28 5 2 2 3" xfId="36341"/>
    <cellStyle name="Output 28 5 2 3" xfId="20646"/>
    <cellStyle name="Output 28 5 2 3 2" xfId="41833"/>
    <cellStyle name="Output 28 5 2 4" xfId="31213"/>
    <cellStyle name="Output 28 5 2_Table 2A-1_EFT (Annual)" xfId="8087"/>
    <cellStyle name="Output 28 5 3" xfId="11115"/>
    <cellStyle name="Output 28 5 3 2" xfId="23213"/>
    <cellStyle name="Output 28 5 3 2 2" xfId="44399"/>
    <cellStyle name="Output 28 5 3 3" xfId="33795"/>
    <cellStyle name="Output 28 5 4" xfId="18100"/>
    <cellStyle name="Output 28 5 4 2" xfId="39287"/>
    <cellStyle name="Output 28 5 5" xfId="28470"/>
    <cellStyle name="Output 28 5_Table 2A-1_EFT (Annual)" xfId="8086"/>
    <cellStyle name="Output 28 6" xfId="1664"/>
    <cellStyle name="Output 28 6 2" xfId="5225"/>
    <cellStyle name="Output 28 6 2 2" xfId="13472"/>
    <cellStyle name="Output 28 6 2 2 2" xfId="25472"/>
    <cellStyle name="Output 28 6 2 2 2 2" xfId="46658"/>
    <cellStyle name="Output 28 6 2 2 3" xfId="36054"/>
    <cellStyle name="Output 28 6 2 3" xfId="20359"/>
    <cellStyle name="Output 28 6 2 3 2" xfId="41546"/>
    <cellStyle name="Output 28 6 2 4" xfId="30882"/>
    <cellStyle name="Output 28 6 2_Table 2A-1_EFT (Annual)" xfId="8089"/>
    <cellStyle name="Output 28 6 3" xfId="10817"/>
    <cellStyle name="Output 28 6 3 2" xfId="22926"/>
    <cellStyle name="Output 28 6 3 2 2" xfId="44112"/>
    <cellStyle name="Output 28 6 3 3" xfId="33508"/>
    <cellStyle name="Output 28 6 4" xfId="17813"/>
    <cellStyle name="Output 28 6 4 2" xfId="39000"/>
    <cellStyle name="Output 28 6 5" xfId="28139"/>
    <cellStyle name="Output 28 6_Table 2A-1_EFT (Annual)" xfId="8088"/>
    <cellStyle name="Output 28 7" xfId="3797"/>
    <cellStyle name="Output 28 7 2" xfId="12165"/>
    <cellStyle name="Output 28 7 2 2" xfId="24195"/>
    <cellStyle name="Output 28 7 2 2 2" xfId="45381"/>
    <cellStyle name="Output 28 7 2 3" xfId="34777"/>
    <cellStyle name="Output 28 7 3" xfId="19082"/>
    <cellStyle name="Output 28 7 3 2" xfId="40269"/>
    <cellStyle name="Output 28 7 4" xfId="29506"/>
    <cellStyle name="Output 28 7_Table 2A-1_EFT (Annual)" xfId="8090"/>
    <cellStyle name="Output 28 8" xfId="9484"/>
    <cellStyle name="Output 28 8 2" xfId="21649"/>
    <cellStyle name="Output 28 8 2 2" xfId="42835"/>
    <cellStyle name="Output 28 8 3" xfId="32231"/>
    <cellStyle name="Output 28 9" xfId="16536"/>
    <cellStyle name="Output 28 9 2" xfId="37723"/>
    <cellStyle name="Output 28_Table 2A-1_EFT (Annual)" xfId="3436"/>
    <cellStyle name="Output 29" xfId="218"/>
    <cellStyle name="Output 29 10" xfId="26773"/>
    <cellStyle name="Output 29 2" xfId="611"/>
    <cellStyle name="Output 29 2 2" xfId="1588"/>
    <cellStyle name="Output 29 2 2 2" xfId="2858"/>
    <cellStyle name="Output 29 2 2 2 2" xfId="6419"/>
    <cellStyle name="Output 29 2 2 2 2 2" xfId="14613"/>
    <cellStyle name="Output 29 2 2 2 2 2 2" xfId="26585"/>
    <cellStyle name="Output 29 2 2 2 2 2 2 2" xfId="47771"/>
    <cellStyle name="Output 29 2 2 2 2 2 3" xfId="37167"/>
    <cellStyle name="Output 29 2 2 2 2 3" xfId="21472"/>
    <cellStyle name="Output 29 2 2 2 2 3 2" xfId="42659"/>
    <cellStyle name="Output 29 2 2 2 2 4" xfId="32075"/>
    <cellStyle name="Output 29 2 2 2 2_Table 2A-1_EFT (Annual)" xfId="8092"/>
    <cellStyle name="Output 29 2 2 2 3" xfId="11955"/>
    <cellStyle name="Output 29 2 2 2 3 2" xfId="24039"/>
    <cellStyle name="Output 29 2 2 2 3 2 2" xfId="45225"/>
    <cellStyle name="Output 29 2 2 2 3 3" xfId="34621"/>
    <cellStyle name="Output 29 2 2 2 4" xfId="18926"/>
    <cellStyle name="Output 29 2 2 2 4 2" xfId="40113"/>
    <cellStyle name="Output 29 2 2 2 5" xfId="29332"/>
    <cellStyle name="Output 29 2 2 2_Table 2A-1_EFT (Annual)" xfId="8091"/>
    <cellStyle name="Output 29 2 2 3" xfId="1934"/>
    <cellStyle name="Output 29 2 2 3 2" xfId="5495"/>
    <cellStyle name="Output 29 2 2 3 2 2" xfId="13710"/>
    <cellStyle name="Output 29 2 2 3 2 2 2" xfId="25698"/>
    <cellStyle name="Output 29 2 2 3 2 2 2 2" xfId="46884"/>
    <cellStyle name="Output 29 2 2 3 2 2 3" xfId="36280"/>
    <cellStyle name="Output 29 2 2 3 2 3" xfId="20585"/>
    <cellStyle name="Output 29 2 2 3 2 3 2" xfId="41772"/>
    <cellStyle name="Output 29 2 2 3 2 4" xfId="31152"/>
    <cellStyle name="Output 29 2 2 3 2_Table 2A-1_EFT (Annual)" xfId="8094"/>
    <cellStyle name="Output 29 2 2 3 3" xfId="11054"/>
    <cellStyle name="Output 29 2 2 3 3 2" xfId="23152"/>
    <cellStyle name="Output 29 2 2 3 3 2 2" xfId="44338"/>
    <cellStyle name="Output 29 2 2 3 3 3" xfId="33734"/>
    <cellStyle name="Output 29 2 2 3 4" xfId="18039"/>
    <cellStyle name="Output 29 2 2 3 4 2" xfId="39226"/>
    <cellStyle name="Output 29 2 2 3 5" xfId="28409"/>
    <cellStyle name="Output 29 2 2 3_Table 2A-1_EFT (Annual)" xfId="8093"/>
    <cellStyle name="Output 29 2 2 4" xfId="5149"/>
    <cellStyle name="Output 29 2 2 4 2" xfId="13409"/>
    <cellStyle name="Output 29 2 2 4 2 2" xfId="25415"/>
    <cellStyle name="Output 29 2 2 4 2 2 2" xfId="46601"/>
    <cellStyle name="Output 29 2 2 4 2 3" xfId="35997"/>
    <cellStyle name="Output 29 2 2 4 3" xfId="20302"/>
    <cellStyle name="Output 29 2 2 4 3 2" xfId="41489"/>
    <cellStyle name="Output 29 2 2 4 4" xfId="30806"/>
    <cellStyle name="Output 29 2 2 4_Table 2A-1_EFT (Annual)" xfId="8095"/>
    <cellStyle name="Output 29 2 2 5" xfId="10753"/>
    <cellStyle name="Output 29 2 2 5 2" xfId="22869"/>
    <cellStyle name="Output 29 2 2 5 2 2" xfId="44055"/>
    <cellStyle name="Output 29 2 2 5 3" xfId="33451"/>
    <cellStyle name="Output 29 2 2 6" xfId="17756"/>
    <cellStyle name="Output 29 2 2 6 2" xfId="38943"/>
    <cellStyle name="Output 29 2 2 7" xfId="28063"/>
    <cellStyle name="Output 29 2 2_Table 2A-1_EFT (Annual)" xfId="3444"/>
    <cellStyle name="Output 29 2 3" xfId="2327"/>
    <cellStyle name="Output 29 2 3 2" xfId="5888"/>
    <cellStyle name="Output 29 2 3 2 2" xfId="14103"/>
    <cellStyle name="Output 29 2 3 2 2 2" xfId="26091"/>
    <cellStyle name="Output 29 2 3 2 2 2 2" xfId="47277"/>
    <cellStyle name="Output 29 2 3 2 2 3" xfId="36673"/>
    <cellStyle name="Output 29 2 3 2 3" xfId="20978"/>
    <cellStyle name="Output 29 2 3 2 3 2" xfId="42165"/>
    <cellStyle name="Output 29 2 3 2 4" xfId="31545"/>
    <cellStyle name="Output 29 2 3 2_Table 2A-1_EFT (Annual)" xfId="8097"/>
    <cellStyle name="Output 29 2 3 3" xfId="11447"/>
    <cellStyle name="Output 29 2 3 3 2" xfId="23545"/>
    <cellStyle name="Output 29 2 3 3 2 2" xfId="44731"/>
    <cellStyle name="Output 29 2 3 3 3" xfId="34127"/>
    <cellStyle name="Output 29 2 3 4" xfId="18432"/>
    <cellStyle name="Output 29 2 3 4 2" xfId="39619"/>
    <cellStyle name="Output 29 2 3 5" xfId="28802"/>
    <cellStyle name="Output 29 2 3_Table 2A-1_EFT (Annual)" xfId="8096"/>
    <cellStyle name="Output 29 2 4" xfId="1759"/>
    <cellStyle name="Output 29 2 4 2" xfId="5320"/>
    <cellStyle name="Output 29 2 4 2 2" xfId="13545"/>
    <cellStyle name="Output 29 2 4 2 2 2" xfId="25536"/>
    <cellStyle name="Output 29 2 4 2 2 2 2" xfId="46722"/>
    <cellStyle name="Output 29 2 4 2 2 3" xfId="36118"/>
    <cellStyle name="Output 29 2 4 2 3" xfId="20423"/>
    <cellStyle name="Output 29 2 4 2 3 2" xfId="41610"/>
    <cellStyle name="Output 29 2 4 2 4" xfId="30977"/>
    <cellStyle name="Output 29 2 4 2_Table 2A-1_EFT (Annual)" xfId="8099"/>
    <cellStyle name="Output 29 2 4 3" xfId="10888"/>
    <cellStyle name="Output 29 2 4 3 2" xfId="22990"/>
    <cellStyle name="Output 29 2 4 3 2 2" xfId="44176"/>
    <cellStyle name="Output 29 2 4 3 3" xfId="33572"/>
    <cellStyle name="Output 29 2 4 4" xfId="17877"/>
    <cellStyle name="Output 29 2 4 4 2" xfId="39064"/>
    <cellStyle name="Output 29 2 4 5" xfId="28234"/>
    <cellStyle name="Output 29 2 4_Table 2A-1_EFT (Annual)" xfId="8098"/>
    <cellStyle name="Output 29 2 5" xfId="4181"/>
    <cellStyle name="Output 29 2 5 2" xfId="12505"/>
    <cellStyle name="Output 29 2 5 2 2" xfId="24527"/>
    <cellStyle name="Output 29 2 5 2 2 2" xfId="45713"/>
    <cellStyle name="Output 29 2 5 2 3" xfId="35109"/>
    <cellStyle name="Output 29 2 5 3" xfId="19414"/>
    <cellStyle name="Output 29 2 5 3 2" xfId="40601"/>
    <cellStyle name="Output 29 2 5 4" xfId="29869"/>
    <cellStyle name="Output 29 2 5_Table 2A-1_EFT (Annual)" xfId="8100"/>
    <cellStyle name="Output 29 2 6" xfId="9844"/>
    <cellStyle name="Output 29 2 6 2" xfId="21981"/>
    <cellStyle name="Output 29 2 6 2 2" xfId="43167"/>
    <cellStyle name="Output 29 2 6 3" xfId="32563"/>
    <cellStyle name="Output 29 2 7" xfId="16868"/>
    <cellStyle name="Output 29 2 7 2" xfId="38055"/>
    <cellStyle name="Output 29 2 8" xfId="27126"/>
    <cellStyle name="Output 29 2_Table 2A-1_EFT (Annual)" xfId="3443"/>
    <cellStyle name="Output 29 3" xfId="446"/>
    <cellStyle name="Output 29 3 2" xfId="1429"/>
    <cellStyle name="Output 29 3 2 2" xfId="2699"/>
    <cellStyle name="Output 29 3 2 2 2" xfId="6260"/>
    <cellStyle name="Output 29 3 2 2 2 2" xfId="14454"/>
    <cellStyle name="Output 29 3 2 2 2 2 2" xfId="26426"/>
    <cellStyle name="Output 29 3 2 2 2 2 2 2" xfId="47612"/>
    <cellStyle name="Output 29 3 2 2 2 2 3" xfId="37008"/>
    <cellStyle name="Output 29 3 2 2 2 3" xfId="21313"/>
    <cellStyle name="Output 29 3 2 2 2 3 2" xfId="42500"/>
    <cellStyle name="Output 29 3 2 2 2 4" xfId="31916"/>
    <cellStyle name="Output 29 3 2 2 2_Table 2A-1_EFT (Annual)" xfId="8102"/>
    <cellStyle name="Output 29 3 2 2 3" xfId="11796"/>
    <cellStyle name="Output 29 3 2 2 3 2" xfId="23880"/>
    <cellStyle name="Output 29 3 2 2 3 2 2" xfId="45066"/>
    <cellStyle name="Output 29 3 2 2 3 3" xfId="34462"/>
    <cellStyle name="Output 29 3 2 2 4" xfId="18767"/>
    <cellStyle name="Output 29 3 2 2 4 2" xfId="39954"/>
    <cellStyle name="Output 29 3 2 2 5" xfId="29173"/>
    <cellStyle name="Output 29 3 2 2_Table 2A-1_EFT (Annual)" xfId="8101"/>
    <cellStyle name="Output 29 3 2 3" xfId="1903"/>
    <cellStyle name="Output 29 3 2 3 2" xfId="5464"/>
    <cellStyle name="Output 29 3 2 3 2 2" xfId="13679"/>
    <cellStyle name="Output 29 3 2 3 2 2 2" xfId="25667"/>
    <cellStyle name="Output 29 3 2 3 2 2 2 2" xfId="46853"/>
    <cellStyle name="Output 29 3 2 3 2 2 3" xfId="36249"/>
    <cellStyle name="Output 29 3 2 3 2 3" xfId="20554"/>
    <cellStyle name="Output 29 3 2 3 2 3 2" xfId="41741"/>
    <cellStyle name="Output 29 3 2 3 2 4" xfId="31121"/>
    <cellStyle name="Output 29 3 2 3 2_Table 2A-1_EFT (Annual)" xfId="8104"/>
    <cellStyle name="Output 29 3 2 3 3" xfId="11023"/>
    <cellStyle name="Output 29 3 2 3 3 2" xfId="23121"/>
    <cellStyle name="Output 29 3 2 3 3 2 2" xfId="44307"/>
    <cellStyle name="Output 29 3 2 3 3 3" xfId="33703"/>
    <cellStyle name="Output 29 3 2 3 4" xfId="18008"/>
    <cellStyle name="Output 29 3 2 3 4 2" xfId="39195"/>
    <cellStyle name="Output 29 3 2 3 5" xfId="28378"/>
    <cellStyle name="Output 29 3 2 3_Table 2A-1_EFT (Annual)" xfId="8103"/>
    <cellStyle name="Output 29 3 2 4" xfId="4990"/>
    <cellStyle name="Output 29 3 2 4 2" xfId="13250"/>
    <cellStyle name="Output 29 3 2 4 2 2" xfId="25256"/>
    <cellStyle name="Output 29 3 2 4 2 2 2" xfId="46442"/>
    <cellStyle name="Output 29 3 2 4 2 3" xfId="35838"/>
    <cellStyle name="Output 29 3 2 4 3" xfId="20143"/>
    <cellStyle name="Output 29 3 2 4 3 2" xfId="41330"/>
    <cellStyle name="Output 29 3 2 4 4" xfId="30647"/>
    <cellStyle name="Output 29 3 2 4_Table 2A-1_EFT (Annual)" xfId="8105"/>
    <cellStyle name="Output 29 3 2 5" xfId="10594"/>
    <cellStyle name="Output 29 3 2 5 2" xfId="22710"/>
    <cellStyle name="Output 29 3 2 5 2 2" xfId="43896"/>
    <cellStyle name="Output 29 3 2 5 3" xfId="33292"/>
    <cellStyle name="Output 29 3 2 6" xfId="17597"/>
    <cellStyle name="Output 29 3 2 6 2" xfId="38784"/>
    <cellStyle name="Output 29 3 2 7" xfId="27904"/>
    <cellStyle name="Output 29 3 2_Table 2A-1_EFT (Annual)" xfId="3446"/>
    <cellStyle name="Output 29 3 3" xfId="2168"/>
    <cellStyle name="Output 29 3 3 2" xfId="5729"/>
    <cellStyle name="Output 29 3 3 2 2" xfId="13944"/>
    <cellStyle name="Output 29 3 3 2 2 2" xfId="25932"/>
    <cellStyle name="Output 29 3 3 2 2 2 2" xfId="47118"/>
    <cellStyle name="Output 29 3 3 2 2 3" xfId="36514"/>
    <cellStyle name="Output 29 3 3 2 3" xfId="20819"/>
    <cellStyle name="Output 29 3 3 2 3 2" xfId="42006"/>
    <cellStyle name="Output 29 3 3 2 4" xfId="31386"/>
    <cellStyle name="Output 29 3 3 2_Table 2A-1_EFT (Annual)" xfId="8107"/>
    <cellStyle name="Output 29 3 3 3" xfId="11288"/>
    <cellStyle name="Output 29 3 3 3 2" xfId="23386"/>
    <cellStyle name="Output 29 3 3 3 2 2" xfId="44572"/>
    <cellStyle name="Output 29 3 3 3 3" xfId="33968"/>
    <cellStyle name="Output 29 3 3 4" xfId="18273"/>
    <cellStyle name="Output 29 3 3 4 2" xfId="39460"/>
    <cellStyle name="Output 29 3 3 5" xfId="28643"/>
    <cellStyle name="Output 29 3 3_Table 2A-1_EFT (Annual)" xfId="8106"/>
    <cellStyle name="Output 29 3 4" xfId="1723"/>
    <cellStyle name="Output 29 3 4 2" xfId="5284"/>
    <cellStyle name="Output 29 3 4 2 2" xfId="13513"/>
    <cellStyle name="Output 29 3 4 2 2 2" xfId="25506"/>
    <cellStyle name="Output 29 3 4 2 2 2 2" xfId="46692"/>
    <cellStyle name="Output 29 3 4 2 2 3" xfId="36088"/>
    <cellStyle name="Output 29 3 4 2 3" xfId="20393"/>
    <cellStyle name="Output 29 3 4 2 3 2" xfId="41580"/>
    <cellStyle name="Output 29 3 4 2 4" xfId="30941"/>
    <cellStyle name="Output 29 3 4 2_Table 2A-1_EFT (Annual)" xfId="8109"/>
    <cellStyle name="Output 29 3 4 3" xfId="10857"/>
    <cellStyle name="Output 29 3 4 3 2" xfId="22960"/>
    <cellStyle name="Output 29 3 4 3 2 2" xfId="44146"/>
    <cellStyle name="Output 29 3 4 3 3" xfId="33542"/>
    <cellStyle name="Output 29 3 4 4" xfId="17847"/>
    <cellStyle name="Output 29 3 4 4 2" xfId="39034"/>
    <cellStyle name="Output 29 3 4 5" xfId="28198"/>
    <cellStyle name="Output 29 3 4_Table 2A-1_EFT (Annual)" xfId="8108"/>
    <cellStyle name="Output 29 3 5" xfId="4016"/>
    <cellStyle name="Output 29 3 5 2" xfId="12344"/>
    <cellStyle name="Output 29 3 5 2 2" xfId="24368"/>
    <cellStyle name="Output 29 3 5 2 2 2" xfId="45554"/>
    <cellStyle name="Output 29 3 5 2 3" xfId="34950"/>
    <cellStyle name="Output 29 3 5 3" xfId="19255"/>
    <cellStyle name="Output 29 3 5 3 2" xfId="40442"/>
    <cellStyle name="Output 29 3 5 4" xfId="29704"/>
    <cellStyle name="Output 29 3 5_Table 2A-1_EFT (Annual)" xfId="8110"/>
    <cellStyle name="Output 29 3 6" xfId="9681"/>
    <cellStyle name="Output 29 3 6 2" xfId="21822"/>
    <cellStyle name="Output 29 3 6 2 2" xfId="43008"/>
    <cellStyle name="Output 29 3 6 3" xfId="32404"/>
    <cellStyle name="Output 29 3 7" xfId="16709"/>
    <cellStyle name="Output 29 3 7 2" xfId="37896"/>
    <cellStyle name="Output 29 3 8" xfId="26961"/>
    <cellStyle name="Output 29 3_Table 2A-1_EFT (Annual)" xfId="3445"/>
    <cellStyle name="Output 29 4" xfId="1266"/>
    <cellStyle name="Output 29 4 2" xfId="2536"/>
    <cellStyle name="Output 29 4 2 2" xfId="6097"/>
    <cellStyle name="Output 29 4 2 2 2" xfId="14291"/>
    <cellStyle name="Output 29 4 2 2 2 2" xfId="26263"/>
    <cellStyle name="Output 29 4 2 2 2 2 2" xfId="47449"/>
    <cellStyle name="Output 29 4 2 2 2 3" xfId="36845"/>
    <cellStyle name="Output 29 4 2 2 3" xfId="21150"/>
    <cellStyle name="Output 29 4 2 2 3 2" xfId="42337"/>
    <cellStyle name="Output 29 4 2 2 4" xfId="31753"/>
    <cellStyle name="Output 29 4 2 2_Table 2A-1_EFT (Annual)" xfId="8112"/>
    <cellStyle name="Output 29 4 2 3" xfId="11633"/>
    <cellStyle name="Output 29 4 2 3 2" xfId="23717"/>
    <cellStyle name="Output 29 4 2 3 2 2" xfId="44903"/>
    <cellStyle name="Output 29 4 2 3 3" xfId="34299"/>
    <cellStyle name="Output 29 4 2 4" xfId="18604"/>
    <cellStyle name="Output 29 4 2 4 2" xfId="39791"/>
    <cellStyle name="Output 29 4 2 5" xfId="29010"/>
    <cellStyle name="Output 29 4 2_Table 2A-1_EFT (Annual)" xfId="8111"/>
    <cellStyle name="Output 29 4 3" xfId="1839"/>
    <cellStyle name="Output 29 4 3 2" xfId="5400"/>
    <cellStyle name="Output 29 4 3 2 2" xfId="13615"/>
    <cellStyle name="Output 29 4 3 2 2 2" xfId="25603"/>
    <cellStyle name="Output 29 4 3 2 2 2 2" xfId="46789"/>
    <cellStyle name="Output 29 4 3 2 2 3" xfId="36185"/>
    <cellStyle name="Output 29 4 3 2 3" xfId="20490"/>
    <cellStyle name="Output 29 4 3 2 3 2" xfId="41677"/>
    <cellStyle name="Output 29 4 3 2 4" xfId="31057"/>
    <cellStyle name="Output 29 4 3 2_Table 2A-1_EFT (Annual)" xfId="8114"/>
    <cellStyle name="Output 29 4 3 3" xfId="10959"/>
    <cellStyle name="Output 29 4 3 3 2" xfId="23057"/>
    <cellStyle name="Output 29 4 3 3 2 2" xfId="44243"/>
    <cellStyle name="Output 29 4 3 3 3" xfId="33639"/>
    <cellStyle name="Output 29 4 3 4" xfId="17944"/>
    <cellStyle name="Output 29 4 3 4 2" xfId="39131"/>
    <cellStyle name="Output 29 4 3 5" xfId="28314"/>
    <cellStyle name="Output 29 4 3_Table 2A-1_EFT (Annual)" xfId="8113"/>
    <cellStyle name="Output 29 4 4" xfId="4827"/>
    <cellStyle name="Output 29 4 4 2" xfId="13087"/>
    <cellStyle name="Output 29 4 4 2 2" xfId="25093"/>
    <cellStyle name="Output 29 4 4 2 2 2" xfId="46279"/>
    <cellStyle name="Output 29 4 4 2 3" xfId="35675"/>
    <cellStyle name="Output 29 4 4 3" xfId="19980"/>
    <cellStyle name="Output 29 4 4 3 2" xfId="41167"/>
    <cellStyle name="Output 29 4 4 4" xfId="30484"/>
    <cellStyle name="Output 29 4 4_Table 2A-1_EFT (Annual)" xfId="8115"/>
    <cellStyle name="Output 29 4 5" xfId="10431"/>
    <cellStyle name="Output 29 4 5 2" xfId="22547"/>
    <cellStyle name="Output 29 4 5 2 2" xfId="43733"/>
    <cellStyle name="Output 29 4 5 3" xfId="33129"/>
    <cellStyle name="Output 29 4 6" xfId="17434"/>
    <cellStyle name="Output 29 4 6 2" xfId="38621"/>
    <cellStyle name="Output 29 4 7" xfId="27741"/>
    <cellStyle name="Output 29 4_Table 2A-1_EFT (Annual)" xfId="3447"/>
    <cellStyle name="Output 29 5" xfId="2005"/>
    <cellStyle name="Output 29 5 2" xfId="5566"/>
    <cellStyle name="Output 29 5 2 2" xfId="13781"/>
    <cellStyle name="Output 29 5 2 2 2" xfId="25769"/>
    <cellStyle name="Output 29 5 2 2 2 2" xfId="46955"/>
    <cellStyle name="Output 29 5 2 2 3" xfId="36351"/>
    <cellStyle name="Output 29 5 2 3" xfId="20656"/>
    <cellStyle name="Output 29 5 2 3 2" xfId="41843"/>
    <cellStyle name="Output 29 5 2 4" xfId="31223"/>
    <cellStyle name="Output 29 5 2_Table 2A-1_EFT (Annual)" xfId="8117"/>
    <cellStyle name="Output 29 5 3" xfId="11125"/>
    <cellStyle name="Output 29 5 3 2" xfId="23223"/>
    <cellStyle name="Output 29 5 3 2 2" xfId="44409"/>
    <cellStyle name="Output 29 5 3 3" xfId="33805"/>
    <cellStyle name="Output 29 5 4" xfId="18110"/>
    <cellStyle name="Output 29 5 4 2" xfId="39297"/>
    <cellStyle name="Output 29 5 5" xfId="28480"/>
    <cellStyle name="Output 29 5_Table 2A-1_EFT (Annual)" xfId="8116"/>
    <cellStyle name="Output 29 6" xfId="1666"/>
    <cellStyle name="Output 29 6 2" xfId="5227"/>
    <cellStyle name="Output 29 6 2 2" xfId="13474"/>
    <cellStyle name="Output 29 6 2 2 2" xfId="25474"/>
    <cellStyle name="Output 29 6 2 2 2 2" xfId="46660"/>
    <cellStyle name="Output 29 6 2 2 3" xfId="36056"/>
    <cellStyle name="Output 29 6 2 3" xfId="20361"/>
    <cellStyle name="Output 29 6 2 3 2" xfId="41548"/>
    <cellStyle name="Output 29 6 2 4" xfId="30884"/>
    <cellStyle name="Output 29 6 2_Table 2A-1_EFT (Annual)" xfId="8119"/>
    <cellStyle name="Output 29 6 3" xfId="10819"/>
    <cellStyle name="Output 29 6 3 2" xfId="22928"/>
    <cellStyle name="Output 29 6 3 2 2" xfId="44114"/>
    <cellStyle name="Output 29 6 3 3" xfId="33510"/>
    <cellStyle name="Output 29 6 4" xfId="17815"/>
    <cellStyle name="Output 29 6 4 2" xfId="39002"/>
    <cellStyle name="Output 29 6 5" xfId="28141"/>
    <cellStyle name="Output 29 6_Table 2A-1_EFT (Annual)" xfId="8118"/>
    <cellStyle name="Output 29 7" xfId="3807"/>
    <cellStyle name="Output 29 7 2" xfId="12175"/>
    <cellStyle name="Output 29 7 2 2" xfId="24205"/>
    <cellStyle name="Output 29 7 2 2 2" xfId="45391"/>
    <cellStyle name="Output 29 7 2 3" xfId="34787"/>
    <cellStyle name="Output 29 7 3" xfId="19092"/>
    <cellStyle name="Output 29 7 3 2" xfId="40279"/>
    <cellStyle name="Output 29 7 4" xfId="29516"/>
    <cellStyle name="Output 29 7_Table 2A-1_EFT (Annual)" xfId="8120"/>
    <cellStyle name="Output 29 8" xfId="9494"/>
    <cellStyle name="Output 29 8 2" xfId="21659"/>
    <cellStyle name="Output 29 8 2 2" xfId="42845"/>
    <cellStyle name="Output 29 8 3" xfId="32241"/>
    <cellStyle name="Output 29 9" xfId="16546"/>
    <cellStyle name="Output 29 9 2" xfId="37733"/>
    <cellStyle name="Output 29_Table 2A-1_EFT (Annual)" xfId="3442"/>
    <cellStyle name="Output 3" xfId="114"/>
    <cellStyle name="Output 3 10" xfId="21509"/>
    <cellStyle name="Output 3 10 2" xfId="42696"/>
    <cellStyle name="Output 3 11" xfId="26669"/>
    <cellStyle name="Output 3 2" xfId="507"/>
    <cellStyle name="Output 3 2 2" xfId="1484"/>
    <cellStyle name="Output 3 2 2 2" xfId="2754"/>
    <cellStyle name="Output 3 2 2 2 2" xfId="6315"/>
    <cellStyle name="Output 3 2 2 2 2 2" xfId="14509"/>
    <cellStyle name="Output 3 2 2 2 2 2 2" xfId="26481"/>
    <cellStyle name="Output 3 2 2 2 2 2 2 2" xfId="47667"/>
    <cellStyle name="Output 3 2 2 2 2 2 3" xfId="37063"/>
    <cellStyle name="Output 3 2 2 2 2 3" xfId="21368"/>
    <cellStyle name="Output 3 2 2 2 2 3 2" xfId="42555"/>
    <cellStyle name="Output 3 2 2 2 2 4" xfId="31971"/>
    <cellStyle name="Output 3 2 2 2 2_Table 2A-1_EFT (Annual)" xfId="8122"/>
    <cellStyle name="Output 3 2 2 2 3" xfId="11851"/>
    <cellStyle name="Output 3 2 2 2 3 2" xfId="23935"/>
    <cellStyle name="Output 3 2 2 2 3 2 2" xfId="45121"/>
    <cellStyle name="Output 3 2 2 2 3 3" xfId="34517"/>
    <cellStyle name="Output 3 2 2 2 4" xfId="18822"/>
    <cellStyle name="Output 3 2 2 2 4 2" xfId="40009"/>
    <cellStyle name="Output 3 2 2 2 5" xfId="29228"/>
    <cellStyle name="Output 3 2 2 2_Table 2A-1_EFT (Annual)" xfId="8121"/>
    <cellStyle name="Output 3 2 2 3" xfId="1916"/>
    <cellStyle name="Output 3 2 2 3 2" xfId="5477"/>
    <cellStyle name="Output 3 2 2 3 2 2" xfId="13692"/>
    <cellStyle name="Output 3 2 2 3 2 2 2" xfId="25680"/>
    <cellStyle name="Output 3 2 2 3 2 2 2 2" xfId="46866"/>
    <cellStyle name="Output 3 2 2 3 2 2 3" xfId="36262"/>
    <cellStyle name="Output 3 2 2 3 2 3" xfId="20567"/>
    <cellStyle name="Output 3 2 2 3 2 3 2" xfId="41754"/>
    <cellStyle name="Output 3 2 2 3 2 4" xfId="31134"/>
    <cellStyle name="Output 3 2 2 3 2_Table 2A-1_EFT (Annual)" xfId="8124"/>
    <cellStyle name="Output 3 2 2 3 3" xfId="11036"/>
    <cellStyle name="Output 3 2 2 3 3 2" xfId="23134"/>
    <cellStyle name="Output 3 2 2 3 3 2 2" xfId="44320"/>
    <cellStyle name="Output 3 2 2 3 3 3" xfId="33716"/>
    <cellStyle name="Output 3 2 2 3 4" xfId="18021"/>
    <cellStyle name="Output 3 2 2 3 4 2" xfId="39208"/>
    <cellStyle name="Output 3 2 2 3 5" xfId="28391"/>
    <cellStyle name="Output 3 2 2 3_Table 2A-1_EFT (Annual)" xfId="8123"/>
    <cellStyle name="Output 3 2 2 4" xfId="5045"/>
    <cellStyle name="Output 3 2 2 4 2" xfId="13305"/>
    <cellStyle name="Output 3 2 2 4 2 2" xfId="25311"/>
    <cellStyle name="Output 3 2 2 4 2 2 2" xfId="46497"/>
    <cellStyle name="Output 3 2 2 4 2 3" xfId="35893"/>
    <cellStyle name="Output 3 2 2 4 3" xfId="20198"/>
    <cellStyle name="Output 3 2 2 4 3 2" xfId="41385"/>
    <cellStyle name="Output 3 2 2 4 4" xfId="30702"/>
    <cellStyle name="Output 3 2 2 4_Table 2A-1_EFT (Annual)" xfId="8125"/>
    <cellStyle name="Output 3 2 2 5" xfId="10649"/>
    <cellStyle name="Output 3 2 2 5 2" xfId="22765"/>
    <cellStyle name="Output 3 2 2 5 2 2" xfId="43951"/>
    <cellStyle name="Output 3 2 2 5 3" xfId="33347"/>
    <cellStyle name="Output 3 2 2 6" xfId="17652"/>
    <cellStyle name="Output 3 2 2 6 2" xfId="38839"/>
    <cellStyle name="Output 3 2 2 7" xfId="27959"/>
    <cellStyle name="Output 3 2 2_Table 2A-1_EFT (Annual)" xfId="3450"/>
    <cellStyle name="Output 3 2 3" xfId="2223"/>
    <cellStyle name="Output 3 2 3 2" xfId="5784"/>
    <cellStyle name="Output 3 2 3 2 2" xfId="13999"/>
    <cellStyle name="Output 3 2 3 2 2 2" xfId="25987"/>
    <cellStyle name="Output 3 2 3 2 2 2 2" xfId="47173"/>
    <cellStyle name="Output 3 2 3 2 2 3" xfId="36569"/>
    <cellStyle name="Output 3 2 3 2 3" xfId="20874"/>
    <cellStyle name="Output 3 2 3 2 3 2" xfId="42061"/>
    <cellStyle name="Output 3 2 3 2 4" xfId="31441"/>
    <cellStyle name="Output 3 2 3 2_Table 2A-1_EFT (Annual)" xfId="8127"/>
    <cellStyle name="Output 3 2 3 3" xfId="11343"/>
    <cellStyle name="Output 3 2 3 3 2" xfId="23441"/>
    <cellStyle name="Output 3 2 3 3 2 2" xfId="44627"/>
    <cellStyle name="Output 3 2 3 3 3" xfId="34023"/>
    <cellStyle name="Output 3 2 3 4" xfId="18328"/>
    <cellStyle name="Output 3 2 3 4 2" xfId="39515"/>
    <cellStyle name="Output 3 2 3 5" xfId="28698"/>
    <cellStyle name="Output 3 2 3_Table 2A-1_EFT (Annual)" xfId="8126"/>
    <cellStyle name="Output 3 2 4" xfId="1741"/>
    <cellStyle name="Output 3 2 4 2" xfId="5302"/>
    <cellStyle name="Output 3 2 4 2 2" xfId="13527"/>
    <cellStyle name="Output 3 2 4 2 2 2" xfId="25518"/>
    <cellStyle name="Output 3 2 4 2 2 2 2" xfId="46704"/>
    <cellStyle name="Output 3 2 4 2 2 3" xfId="36100"/>
    <cellStyle name="Output 3 2 4 2 3" xfId="20405"/>
    <cellStyle name="Output 3 2 4 2 3 2" xfId="41592"/>
    <cellStyle name="Output 3 2 4 2 4" xfId="30959"/>
    <cellStyle name="Output 3 2 4 2_Table 2A-1_EFT (Annual)" xfId="8129"/>
    <cellStyle name="Output 3 2 4 3" xfId="10870"/>
    <cellStyle name="Output 3 2 4 3 2" xfId="22972"/>
    <cellStyle name="Output 3 2 4 3 2 2" xfId="44158"/>
    <cellStyle name="Output 3 2 4 3 3" xfId="33554"/>
    <cellStyle name="Output 3 2 4 4" xfId="17859"/>
    <cellStyle name="Output 3 2 4 4 2" xfId="39046"/>
    <cellStyle name="Output 3 2 4 5" xfId="28216"/>
    <cellStyle name="Output 3 2 4_Table 2A-1_EFT (Annual)" xfId="8128"/>
    <cellStyle name="Output 3 2 5" xfId="4077"/>
    <cellStyle name="Output 3 2 5 2" xfId="12401"/>
    <cellStyle name="Output 3 2 5 2 2" xfId="24423"/>
    <cellStyle name="Output 3 2 5 2 2 2" xfId="45609"/>
    <cellStyle name="Output 3 2 5 2 3" xfId="35005"/>
    <cellStyle name="Output 3 2 5 3" xfId="19310"/>
    <cellStyle name="Output 3 2 5 3 2" xfId="40497"/>
    <cellStyle name="Output 3 2 5 4" xfId="29765"/>
    <cellStyle name="Output 3 2 5_Table 2A-1_EFT (Annual)" xfId="8130"/>
    <cellStyle name="Output 3 2 6" xfId="9740"/>
    <cellStyle name="Output 3 2 6 2" xfId="21877"/>
    <cellStyle name="Output 3 2 6 2 2" xfId="43063"/>
    <cellStyle name="Output 3 2 6 3" xfId="32459"/>
    <cellStyle name="Output 3 2 7" xfId="16764"/>
    <cellStyle name="Output 3 2 7 2" xfId="37951"/>
    <cellStyle name="Output 3 2 8" xfId="27022"/>
    <cellStyle name="Output 3 2_Table 2A-1_EFT (Annual)" xfId="3449"/>
    <cellStyle name="Output 3 3" xfId="345"/>
    <cellStyle name="Output 3 3 2" xfId="1328"/>
    <cellStyle name="Output 3 3 2 2" xfId="2598"/>
    <cellStyle name="Output 3 3 2 2 2" xfId="6159"/>
    <cellStyle name="Output 3 3 2 2 2 2" xfId="14353"/>
    <cellStyle name="Output 3 3 2 2 2 2 2" xfId="26325"/>
    <cellStyle name="Output 3 3 2 2 2 2 2 2" xfId="47511"/>
    <cellStyle name="Output 3 3 2 2 2 2 3" xfId="36907"/>
    <cellStyle name="Output 3 3 2 2 2 3" xfId="21212"/>
    <cellStyle name="Output 3 3 2 2 2 3 2" xfId="42399"/>
    <cellStyle name="Output 3 3 2 2 2 4" xfId="31815"/>
    <cellStyle name="Output 3 3 2 2 2_Table 2A-1_EFT (Annual)" xfId="8132"/>
    <cellStyle name="Output 3 3 2 2 3" xfId="11695"/>
    <cellStyle name="Output 3 3 2 2 3 2" xfId="23779"/>
    <cellStyle name="Output 3 3 2 2 3 2 2" xfId="44965"/>
    <cellStyle name="Output 3 3 2 2 3 3" xfId="34361"/>
    <cellStyle name="Output 3 3 2 2 4" xfId="18666"/>
    <cellStyle name="Output 3 3 2 2 4 2" xfId="39853"/>
    <cellStyle name="Output 3 3 2 2 5" xfId="29072"/>
    <cellStyle name="Output 3 3 2 2_Table 2A-1_EFT (Annual)" xfId="8131"/>
    <cellStyle name="Output 3 3 2 3" xfId="1885"/>
    <cellStyle name="Output 3 3 2 3 2" xfId="5446"/>
    <cellStyle name="Output 3 3 2 3 2 2" xfId="13661"/>
    <cellStyle name="Output 3 3 2 3 2 2 2" xfId="25649"/>
    <cellStyle name="Output 3 3 2 3 2 2 2 2" xfId="46835"/>
    <cellStyle name="Output 3 3 2 3 2 2 3" xfId="36231"/>
    <cellStyle name="Output 3 3 2 3 2 3" xfId="20536"/>
    <cellStyle name="Output 3 3 2 3 2 3 2" xfId="41723"/>
    <cellStyle name="Output 3 3 2 3 2 4" xfId="31103"/>
    <cellStyle name="Output 3 3 2 3 2_Table 2A-1_EFT (Annual)" xfId="8134"/>
    <cellStyle name="Output 3 3 2 3 3" xfId="11005"/>
    <cellStyle name="Output 3 3 2 3 3 2" xfId="23103"/>
    <cellStyle name="Output 3 3 2 3 3 2 2" xfId="44289"/>
    <cellStyle name="Output 3 3 2 3 3 3" xfId="33685"/>
    <cellStyle name="Output 3 3 2 3 4" xfId="17990"/>
    <cellStyle name="Output 3 3 2 3 4 2" xfId="39177"/>
    <cellStyle name="Output 3 3 2 3 5" xfId="28360"/>
    <cellStyle name="Output 3 3 2 3_Table 2A-1_EFT (Annual)" xfId="8133"/>
    <cellStyle name="Output 3 3 2 4" xfId="4889"/>
    <cellStyle name="Output 3 3 2 4 2" xfId="13149"/>
    <cellStyle name="Output 3 3 2 4 2 2" xfId="25155"/>
    <cellStyle name="Output 3 3 2 4 2 2 2" xfId="46341"/>
    <cellStyle name="Output 3 3 2 4 2 3" xfId="35737"/>
    <cellStyle name="Output 3 3 2 4 3" xfId="20042"/>
    <cellStyle name="Output 3 3 2 4 3 2" xfId="41229"/>
    <cellStyle name="Output 3 3 2 4 4" xfId="30546"/>
    <cellStyle name="Output 3 3 2 4_Table 2A-1_EFT (Annual)" xfId="8135"/>
    <cellStyle name="Output 3 3 2 5" xfId="10493"/>
    <cellStyle name="Output 3 3 2 5 2" xfId="22609"/>
    <cellStyle name="Output 3 3 2 5 2 2" xfId="43795"/>
    <cellStyle name="Output 3 3 2 5 3" xfId="33191"/>
    <cellStyle name="Output 3 3 2 6" xfId="17496"/>
    <cellStyle name="Output 3 3 2 6 2" xfId="38683"/>
    <cellStyle name="Output 3 3 2 7" xfId="27803"/>
    <cellStyle name="Output 3 3 2_Table 2A-1_EFT (Annual)" xfId="3452"/>
    <cellStyle name="Output 3 3 3" xfId="2067"/>
    <cellStyle name="Output 3 3 3 2" xfId="5628"/>
    <cellStyle name="Output 3 3 3 2 2" xfId="13843"/>
    <cellStyle name="Output 3 3 3 2 2 2" xfId="25831"/>
    <cellStyle name="Output 3 3 3 2 2 2 2" xfId="47017"/>
    <cellStyle name="Output 3 3 3 2 2 3" xfId="36413"/>
    <cellStyle name="Output 3 3 3 2 3" xfId="20718"/>
    <cellStyle name="Output 3 3 3 2 3 2" xfId="41905"/>
    <cellStyle name="Output 3 3 3 2 4" xfId="31285"/>
    <cellStyle name="Output 3 3 3 2_Table 2A-1_EFT (Annual)" xfId="8137"/>
    <cellStyle name="Output 3 3 3 3" xfId="11187"/>
    <cellStyle name="Output 3 3 3 3 2" xfId="23285"/>
    <cellStyle name="Output 3 3 3 3 2 2" xfId="44471"/>
    <cellStyle name="Output 3 3 3 3 3" xfId="33867"/>
    <cellStyle name="Output 3 3 3 4" xfId="18172"/>
    <cellStyle name="Output 3 3 3 4 2" xfId="39359"/>
    <cellStyle name="Output 3 3 3 5" xfId="28542"/>
    <cellStyle name="Output 3 3 3_Table 2A-1_EFT (Annual)" xfId="8136"/>
    <cellStyle name="Output 3 3 4" xfId="1705"/>
    <cellStyle name="Output 3 3 4 2" xfId="5266"/>
    <cellStyle name="Output 3 3 4 2 2" xfId="13495"/>
    <cellStyle name="Output 3 3 4 2 2 2" xfId="25488"/>
    <cellStyle name="Output 3 3 4 2 2 2 2" xfId="46674"/>
    <cellStyle name="Output 3 3 4 2 2 3" xfId="36070"/>
    <cellStyle name="Output 3 3 4 2 3" xfId="20375"/>
    <cellStyle name="Output 3 3 4 2 3 2" xfId="41562"/>
    <cellStyle name="Output 3 3 4 2 4" xfId="30923"/>
    <cellStyle name="Output 3 3 4 2_Table 2A-1_EFT (Annual)" xfId="8139"/>
    <cellStyle name="Output 3 3 4 3" xfId="10839"/>
    <cellStyle name="Output 3 3 4 3 2" xfId="22942"/>
    <cellStyle name="Output 3 3 4 3 2 2" xfId="44128"/>
    <cellStyle name="Output 3 3 4 3 3" xfId="33524"/>
    <cellStyle name="Output 3 3 4 4" xfId="17829"/>
    <cellStyle name="Output 3 3 4 4 2" xfId="39016"/>
    <cellStyle name="Output 3 3 4 5" xfId="28180"/>
    <cellStyle name="Output 3 3 4_Table 2A-1_EFT (Annual)" xfId="8138"/>
    <cellStyle name="Output 3 3 5" xfId="3915"/>
    <cellStyle name="Output 3 3 5 2" xfId="12243"/>
    <cellStyle name="Output 3 3 5 2 2" xfId="24267"/>
    <cellStyle name="Output 3 3 5 2 2 2" xfId="45453"/>
    <cellStyle name="Output 3 3 5 2 3" xfId="34849"/>
    <cellStyle name="Output 3 3 5 3" xfId="19154"/>
    <cellStyle name="Output 3 3 5 3 2" xfId="40341"/>
    <cellStyle name="Output 3 3 5 4" xfId="29603"/>
    <cellStyle name="Output 3 3 5_Table 2A-1_EFT (Annual)" xfId="8140"/>
    <cellStyle name="Output 3 3 6" xfId="9580"/>
    <cellStyle name="Output 3 3 6 2" xfId="21721"/>
    <cellStyle name="Output 3 3 6 2 2" xfId="42907"/>
    <cellStyle name="Output 3 3 6 3" xfId="32303"/>
    <cellStyle name="Output 3 3 7" xfId="16608"/>
    <cellStyle name="Output 3 3 7 2" xfId="37795"/>
    <cellStyle name="Output 3 3 8" xfId="26860"/>
    <cellStyle name="Output 3 3_Table 2A-1_EFT (Annual)" xfId="3451"/>
    <cellStyle name="Output 3 4" xfId="1162"/>
    <cellStyle name="Output 3 4 2" xfId="2432"/>
    <cellStyle name="Output 3 4 2 2" xfId="5993"/>
    <cellStyle name="Output 3 4 2 2 2" xfId="14187"/>
    <cellStyle name="Output 3 4 2 2 2 2" xfId="26159"/>
    <cellStyle name="Output 3 4 2 2 2 2 2" xfId="47345"/>
    <cellStyle name="Output 3 4 2 2 2 3" xfId="36741"/>
    <cellStyle name="Output 3 4 2 2 3" xfId="21046"/>
    <cellStyle name="Output 3 4 2 2 3 2" xfId="42233"/>
    <cellStyle name="Output 3 4 2 2 4" xfId="31649"/>
    <cellStyle name="Output 3 4 2 2_Table 2A-1_EFT (Annual)" xfId="8142"/>
    <cellStyle name="Output 3 4 2 3" xfId="11529"/>
    <cellStyle name="Output 3 4 2 3 2" xfId="23613"/>
    <cellStyle name="Output 3 4 2 3 2 2" xfId="44799"/>
    <cellStyle name="Output 3 4 2 3 3" xfId="34195"/>
    <cellStyle name="Output 3 4 2 4" xfId="18500"/>
    <cellStyle name="Output 3 4 2 4 2" xfId="39687"/>
    <cellStyle name="Output 3 4 2 5" xfId="28906"/>
    <cellStyle name="Output 3 4 2_Table 2A-1_EFT (Annual)" xfId="8141"/>
    <cellStyle name="Output 3 4 3" xfId="1821"/>
    <cellStyle name="Output 3 4 3 2" xfId="5382"/>
    <cellStyle name="Output 3 4 3 2 2" xfId="13597"/>
    <cellStyle name="Output 3 4 3 2 2 2" xfId="25585"/>
    <cellStyle name="Output 3 4 3 2 2 2 2" xfId="46771"/>
    <cellStyle name="Output 3 4 3 2 2 3" xfId="36167"/>
    <cellStyle name="Output 3 4 3 2 3" xfId="20472"/>
    <cellStyle name="Output 3 4 3 2 3 2" xfId="41659"/>
    <cellStyle name="Output 3 4 3 2 4" xfId="31039"/>
    <cellStyle name="Output 3 4 3 2_Table 2A-1_EFT (Annual)" xfId="8144"/>
    <cellStyle name="Output 3 4 3 3" xfId="10941"/>
    <cellStyle name="Output 3 4 3 3 2" xfId="23039"/>
    <cellStyle name="Output 3 4 3 3 2 2" xfId="44225"/>
    <cellStyle name="Output 3 4 3 3 3" xfId="33621"/>
    <cellStyle name="Output 3 4 3 4" xfId="17926"/>
    <cellStyle name="Output 3 4 3 4 2" xfId="39113"/>
    <cellStyle name="Output 3 4 3 5" xfId="28296"/>
    <cellStyle name="Output 3 4 3_Table 2A-1_EFT (Annual)" xfId="8143"/>
    <cellStyle name="Output 3 4 4" xfId="4723"/>
    <cellStyle name="Output 3 4 4 2" xfId="12983"/>
    <cellStyle name="Output 3 4 4 2 2" xfId="24989"/>
    <cellStyle name="Output 3 4 4 2 2 2" xfId="46175"/>
    <cellStyle name="Output 3 4 4 2 3" xfId="35571"/>
    <cellStyle name="Output 3 4 4 3" xfId="19876"/>
    <cellStyle name="Output 3 4 4 3 2" xfId="41063"/>
    <cellStyle name="Output 3 4 4 4" xfId="30380"/>
    <cellStyle name="Output 3 4 4_Table 2A-1_EFT (Annual)" xfId="8145"/>
    <cellStyle name="Output 3 4 5" xfId="10327"/>
    <cellStyle name="Output 3 4 5 2" xfId="22443"/>
    <cellStyle name="Output 3 4 5 2 2" xfId="43629"/>
    <cellStyle name="Output 3 4 5 3" xfId="33025"/>
    <cellStyle name="Output 3 4 6" xfId="17330"/>
    <cellStyle name="Output 3 4 6 2" xfId="38517"/>
    <cellStyle name="Output 3 4 7" xfId="27637"/>
    <cellStyle name="Output 3 4_Table 2A-1_EFT (Annual)" xfId="3453"/>
    <cellStyle name="Output 3 5" xfId="1867"/>
    <cellStyle name="Output 3 5 2" xfId="5428"/>
    <cellStyle name="Output 3 5 2 2" xfId="13643"/>
    <cellStyle name="Output 3 5 2 2 2" xfId="25631"/>
    <cellStyle name="Output 3 5 2 2 2 2" xfId="46817"/>
    <cellStyle name="Output 3 5 2 2 3" xfId="36213"/>
    <cellStyle name="Output 3 5 2 3" xfId="20518"/>
    <cellStyle name="Output 3 5 2 3 2" xfId="41705"/>
    <cellStyle name="Output 3 5 2 4" xfId="31085"/>
    <cellStyle name="Output 3 5 2_Table 2A-1_EFT (Annual)" xfId="8147"/>
    <cellStyle name="Output 3 5 3" xfId="10987"/>
    <cellStyle name="Output 3 5 3 2" xfId="23085"/>
    <cellStyle name="Output 3 5 3 2 2" xfId="44271"/>
    <cellStyle name="Output 3 5 3 3" xfId="33667"/>
    <cellStyle name="Output 3 5 4" xfId="17972"/>
    <cellStyle name="Output 3 5 4 2" xfId="39159"/>
    <cellStyle name="Output 3 5 5" xfId="28342"/>
    <cellStyle name="Output 3 5_Table 2A-1_EFT (Annual)" xfId="8146"/>
    <cellStyle name="Output 3 6" xfId="1648"/>
    <cellStyle name="Output 3 6 2" xfId="5209"/>
    <cellStyle name="Output 3 6 2 2" xfId="13456"/>
    <cellStyle name="Output 3 6 2 2 2" xfId="25456"/>
    <cellStyle name="Output 3 6 2 2 2 2" xfId="46642"/>
    <cellStyle name="Output 3 6 2 2 3" xfId="36038"/>
    <cellStyle name="Output 3 6 2 3" xfId="20343"/>
    <cellStyle name="Output 3 6 2 3 2" xfId="41530"/>
    <cellStyle name="Output 3 6 2 4" xfId="30866"/>
    <cellStyle name="Output 3 6 2_Table 2A-1_EFT (Annual)" xfId="8149"/>
    <cellStyle name="Output 3 6 3" xfId="10801"/>
    <cellStyle name="Output 3 6 3 2" xfId="22910"/>
    <cellStyle name="Output 3 6 3 2 2" xfId="44096"/>
    <cellStyle name="Output 3 6 3 3" xfId="33492"/>
    <cellStyle name="Output 3 6 4" xfId="17797"/>
    <cellStyle name="Output 3 6 4 2" xfId="38984"/>
    <cellStyle name="Output 3 6 5" xfId="28123"/>
    <cellStyle name="Output 3 6_Table 2A-1_EFT (Annual)" xfId="8148"/>
    <cellStyle name="Output 3 7" xfId="3703"/>
    <cellStyle name="Output 3 7 2" xfId="12071"/>
    <cellStyle name="Output 3 7 2 2" xfId="24101"/>
    <cellStyle name="Output 3 7 2 2 2" xfId="45287"/>
    <cellStyle name="Output 3 7 2 3" xfId="34683"/>
    <cellStyle name="Output 3 7 3" xfId="18988"/>
    <cellStyle name="Output 3 7 3 2" xfId="40175"/>
    <cellStyle name="Output 3 7 4" xfId="29412"/>
    <cellStyle name="Output 3 7_Table 2A-1_EFT (Annual)" xfId="8150"/>
    <cellStyle name="Output 3 8" xfId="9390"/>
    <cellStyle name="Output 3 8 2" xfId="21555"/>
    <cellStyle name="Output 3 8 2 2" xfId="42741"/>
    <cellStyle name="Output 3 8 3" xfId="32137"/>
    <cellStyle name="Output 3 9" xfId="16442"/>
    <cellStyle name="Output 3 9 2" xfId="37629"/>
    <cellStyle name="Output 3_Table 2A-1_EFT (Annual)" xfId="3448"/>
    <cellStyle name="Output 30" xfId="190"/>
    <cellStyle name="Output 30 10" xfId="26745"/>
    <cellStyle name="Output 30 2" xfId="583"/>
    <cellStyle name="Output 30 2 2" xfId="1560"/>
    <cellStyle name="Output 30 2 2 2" xfId="2830"/>
    <cellStyle name="Output 30 2 2 2 2" xfId="6391"/>
    <cellStyle name="Output 30 2 2 2 2 2" xfId="14585"/>
    <cellStyle name="Output 30 2 2 2 2 2 2" xfId="26557"/>
    <cellStyle name="Output 30 2 2 2 2 2 2 2" xfId="47743"/>
    <cellStyle name="Output 30 2 2 2 2 2 3" xfId="37139"/>
    <cellStyle name="Output 30 2 2 2 2 3" xfId="21444"/>
    <cellStyle name="Output 30 2 2 2 2 3 2" xfId="42631"/>
    <cellStyle name="Output 30 2 2 2 2 4" xfId="32047"/>
    <cellStyle name="Output 30 2 2 2 2_Table 2A-1_EFT (Annual)" xfId="8152"/>
    <cellStyle name="Output 30 2 2 2 3" xfId="11927"/>
    <cellStyle name="Output 30 2 2 2 3 2" xfId="24011"/>
    <cellStyle name="Output 30 2 2 2 3 2 2" xfId="45197"/>
    <cellStyle name="Output 30 2 2 2 3 3" xfId="34593"/>
    <cellStyle name="Output 30 2 2 2 4" xfId="18898"/>
    <cellStyle name="Output 30 2 2 2 4 2" xfId="40085"/>
    <cellStyle name="Output 30 2 2 2 5" xfId="29304"/>
    <cellStyle name="Output 30 2 2 2_Table 2A-1_EFT (Annual)" xfId="8151"/>
    <cellStyle name="Output 30 2 2 3" xfId="1929"/>
    <cellStyle name="Output 30 2 2 3 2" xfId="5490"/>
    <cellStyle name="Output 30 2 2 3 2 2" xfId="13705"/>
    <cellStyle name="Output 30 2 2 3 2 2 2" xfId="25693"/>
    <cellStyle name="Output 30 2 2 3 2 2 2 2" xfId="46879"/>
    <cellStyle name="Output 30 2 2 3 2 2 3" xfId="36275"/>
    <cellStyle name="Output 30 2 2 3 2 3" xfId="20580"/>
    <cellStyle name="Output 30 2 2 3 2 3 2" xfId="41767"/>
    <cellStyle name="Output 30 2 2 3 2 4" xfId="31147"/>
    <cellStyle name="Output 30 2 2 3 2_Table 2A-1_EFT (Annual)" xfId="8154"/>
    <cellStyle name="Output 30 2 2 3 3" xfId="11049"/>
    <cellStyle name="Output 30 2 2 3 3 2" xfId="23147"/>
    <cellStyle name="Output 30 2 2 3 3 2 2" xfId="44333"/>
    <cellStyle name="Output 30 2 2 3 3 3" xfId="33729"/>
    <cellStyle name="Output 30 2 2 3 4" xfId="18034"/>
    <cellStyle name="Output 30 2 2 3 4 2" xfId="39221"/>
    <cellStyle name="Output 30 2 2 3 5" xfId="28404"/>
    <cellStyle name="Output 30 2 2 3_Table 2A-1_EFT (Annual)" xfId="8153"/>
    <cellStyle name="Output 30 2 2 4" xfId="5121"/>
    <cellStyle name="Output 30 2 2 4 2" xfId="13381"/>
    <cellStyle name="Output 30 2 2 4 2 2" xfId="25387"/>
    <cellStyle name="Output 30 2 2 4 2 2 2" xfId="46573"/>
    <cellStyle name="Output 30 2 2 4 2 3" xfId="35969"/>
    <cellStyle name="Output 30 2 2 4 3" xfId="20274"/>
    <cellStyle name="Output 30 2 2 4 3 2" xfId="41461"/>
    <cellStyle name="Output 30 2 2 4 4" xfId="30778"/>
    <cellStyle name="Output 30 2 2 4_Table 2A-1_EFT (Annual)" xfId="8155"/>
    <cellStyle name="Output 30 2 2 5" xfId="10725"/>
    <cellStyle name="Output 30 2 2 5 2" xfId="22841"/>
    <cellStyle name="Output 30 2 2 5 2 2" xfId="44027"/>
    <cellStyle name="Output 30 2 2 5 3" xfId="33423"/>
    <cellStyle name="Output 30 2 2 6" xfId="17728"/>
    <cellStyle name="Output 30 2 2 6 2" xfId="38915"/>
    <cellStyle name="Output 30 2 2 7" xfId="28035"/>
    <cellStyle name="Output 30 2 2_Table 2A-1_EFT (Annual)" xfId="3456"/>
    <cellStyle name="Output 30 2 3" xfId="2299"/>
    <cellStyle name="Output 30 2 3 2" xfId="5860"/>
    <cellStyle name="Output 30 2 3 2 2" xfId="14075"/>
    <cellStyle name="Output 30 2 3 2 2 2" xfId="26063"/>
    <cellStyle name="Output 30 2 3 2 2 2 2" xfId="47249"/>
    <cellStyle name="Output 30 2 3 2 2 3" xfId="36645"/>
    <cellStyle name="Output 30 2 3 2 3" xfId="20950"/>
    <cellStyle name="Output 30 2 3 2 3 2" xfId="42137"/>
    <cellStyle name="Output 30 2 3 2 4" xfId="31517"/>
    <cellStyle name="Output 30 2 3 2_Table 2A-1_EFT (Annual)" xfId="8157"/>
    <cellStyle name="Output 30 2 3 3" xfId="11419"/>
    <cellStyle name="Output 30 2 3 3 2" xfId="23517"/>
    <cellStyle name="Output 30 2 3 3 2 2" xfId="44703"/>
    <cellStyle name="Output 30 2 3 3 3" xfId="34099"/>
    <cellStyle name="Output 30 2 3 4" xfId="18404"/>
    <cellStyle name="Output 30 2 3 4 2" xfId="39591"/>
    <cellStyle name="Output 30 2 3 5" xfId="28774"/>
    <cellStyle name="Output 30 2 3_Table 2A-1_EFT (Annual)" xfId="8156"/>
    <cellStyle name="Output 30 2 4" xfId="1754"/>
    <cellStyle name="Output 30 2 4 2" xfId="5315"/>
    <cellStyle name="Output 30 2 4 2 2" xfId="13540"/>
    <cellStyle name="Output 30 2 4 2 2 2" xfId="25531"/>
    <cellStyle name="Output 30 2 4 2 2 2 2" xfId="46717"/>
    <cellStyle name="Output 30 2 4 2 2 3" xfId="36113"/>
    <cellStyle name="Output 30 2 4 2 3" xfId="20418"/>
    <cellStyle name="Output 30 2 4 2 3 2" xfId="41605"/>
    <cellStyle name="Output 30 2 4 2 4" xfId="30972"/>
    <cellStyle name="Output 30 2 4 2_Table 2A-1_EFT (Annual)" xfId="8159"/>
    <cellStyle name="Output 30 2 4 3" xfId="10883"/>
    <cellStyle name="Output 30 2 4 3 2" xfId="22985"/>
    <cellStyle name="Output 30 2 4 3 2 2" xfId="44171"/>
    <cellStyle name="Output 30 2 4 3 3" xfId="33567"/>
    <cellStyle name="Output 30 2 4 4" xfId="17872"/>
    <cellStyle name="Output 30 2 4 4 2" xfId="39059"/>
    <cellStyle name="Output 30 2 4 5" xfId="28229"/>
    <cellStyle name="Output 30 2 4_Table 2A-1_EFT (Annual)" xfId="8158"/>
    <cellStyle name="Output 30 2 5" xfId="4153"/>
    <cellStyle name="Output 30 2 5 2" xfId="12477"/>
    <cellStyle name="Output 30 2 5 2 2" xfId="24499"/>
    <cellStyle name="Output 30 2 5 2 2 2" xfId="45685"/>
    <cellStyle name="Output 30 2 5 2 3" xfId="35081"/>
    <cellStyle name="Output 30 2 5 3" xfId="19386"/>
    <cellStyle name="Output 30 2 5 3 2" xfId="40573"/>
    <cellStyle name="Output 30 2 5 4" xfId="29841"/>
    <cellStyle name="Output 30 2 5_Table 2A-1_EFT (Annual)" xfId="8160"/>
    <cellStyle name="Output 30 2 6" xfId="9816"/>
    <cellStyle name="Output 30 2 6 2" xfId="21953"/>
    <cellStyle name="Output 30 2 6 2 2" xfId="43139"/>
    <cellStyle name="Output 30 2 6 3" xfId="32535"/>
    <cellStyle name="Output 30 2 7" xfId="16840"/>
    <cellStyle name="Output 30 2 7 2" xfId="38027"/>
    <cellStyle name="Output 30 2 8" xfId="27098"/>
    <cellStyle name="Output 30 2_Table 2A-1_EFT (Annual)" xfId="3455"/>
    <cellStyle name="Output 30 3" xfId="420"/>
    <cellStyle name="Output 30 3 2" xfId="1403"/>
    <cellStyle name="Output 30 3 2 2" xfId="2673"/>
    <cellStyle name="Output 30 3 2 2 2" xfId="6234"/>
    <cellStyle name="Output 30 3 2 2 2 2" xfId="14428"/>
    <cellStyle name="Output 30 3 2 2 2 2 2" xfId="26400"/>
    <cellStyle name="Output 30 3 2 2 2 2 2 2" xfId="47586"/>
    <cellStyle name="Output 30 3 2 2 2 2 3" xfId="36982"/>
    <cellStyle name="Output 30 3 2 2 2 3" xfId="21287"/>
    <cellStyle name="Output 30 3 2 2 2 3 2" xfId="42474"/>
    <cellStyle name="Output 30 3 2 2 2 4" xfId="31890"/>
    <cellStyle name="Output 30 3 2 2 2_Table 2A-1_EFT (Annual)" xfId="8162"/>
    <cellStyle name="Output 30 3 2 2 3" xfId="11770"/>
    <cellStyle name="Output 30 3 2 2 3 2" xfId="23854"/>
    <cellStyle name="Output 30 3 2 2 3 2 2" xfId="45040"/>
    <cellStyle name="Output 30 3 2 2 3 3" xfId="34436"/>
    <cellStyle name="Output 30 3 2 2 4" xfId="18741"/>
    <cellStyle name="Output 30 3 2 2 4 2" xfId="39928"/>
    <cellStyle name="Output 30 3 2 2 5" xfId="29147"/>
    <cellStyle name="Output 30 3 2 2_Table 2A-1_EFT (Annual)" xfId="8161"/>
    <cellStyle name="Output 30 3 2 3" xfId="1898"/>
    <cellStyle name="Output 30 3 2 3 2" xfId="5459"/>
    <cellStyle name="Output 30 3 2 3 2 2" xfId="13674"/>
    <cellStyle name="Output 30 3 2 3 2 2 2" xfId="25662"/>
    <cellStyle name="Output 30 3 2 3 2 2 2 2" xfId="46848"/>
    <cellStyle name="Output 30 3 2 3 2 2 3" xfId="36244"/>
    <cellStyle name="Output 30 3 2 3 2 3" xfId="20549"/>
    <cellStyle name="Output 30 3 2 3 2 3 2" xfId="41736"/>
    <cellStyle name="Output 30 3 2 3 2 4" xfId="31116"/>
    <cellStyle name="Output 30 3 2 3 2_Table 2A-1_EFT (Annual)" xfId="8164"/>
    <cellStyle name="Output 30 3 2 3 3" xfId="11018"/>
    <cellStyle name="Output 30 3 2 3 3 2" xfId="23116"/>
    <cellStyle name="Output 30 3 2 3 3 2 2" xfId="44302"/>
    <cellStyle name="Output 30 3 2 3 3 3" xfId="33698"/>
    <cellStyle name="Output 30 3 2 3 4" xfId="18003"/>
    <cellStyle name="Output 30 3 2 3 4 2" xfId="39190"/>
    <cellStyle name="Output 30 3 2 3 5" xfId="28373"/>
    <cellStyle name="Output 30 3 2 3_Table 2A-1_EFT (Annual)" xfId="8163"/>
    <cellStyle name="Output 30 3 2 4" xfId="4964"/>
    <cellStyle name="Output 30 3 2 4 2" xfId="13224"/>
    <cellStyle name="Output 30 3 2 4 2 2" xfId="25230"/>
    <cellStyle name="Output 30 3 2 4 2 2 2" xfId="46416"/>
    <cellStyle name="Output 30 3 2 4 2 3" xfId="35812"/>
    <cellStyle name="Output 30 3 2 4 3" xfId="20117"/>
    <cellStyle name="Output 30 3 2 4 3 2" xfId="41304"/>
    <cellStyle name="Output 30 3 2 4 4" xfId="30621"/>
    <cellStyle name="Output 30 3 2 4_Table 2A-1_EFT (Annual)" xfId="8165"/>
    <cellStyle name="Output 30 3 2 5" xfId="10568"/>
    <cellStyle name="Output 30 3 2 5 2" xfId="22684"/>
    <cellStyle name="Output 30 3 2 5 2 2" xfId="43870"/>
    <cellStyle name="Output 30 3 2 5 3" xfId="33266"/>
    <cellStyle name="Output 30 3 2 6" xfId="17571"/>
    <cellStyle name="Output 30 3 2 6 2" xfId="38758"/>
    <cellStyle name="Output 30 3 2 7" xfId="27878"/>
    <cellStyle name="Output 30 3 2_Table 2A-1_EFT (Annual)" xfId="3458"/>
    <cellStyle name="Output 30 3 3" xfId="2142"/>
    <cellStyle name="Output 30 3 3 2" xfId="5703"/>
    <cellStyle name="Output 30 3 3 2 2" xfId="13918"/>
    <cellStyle name="Output 30 3 3 2 2 2" xfId="25906"/>
    <cellStyle name="Output 30 3 3 2 2 2 2" xfId="47092"/>
    <cellStyle name="Output 30 3 3 2 2 3" xfId="36488"/>
    <cellStyle name="Output 30 3 3 2 3" xfId="20793"/>
    <cellStyle name="Output 30 3 3 2 3 2" xfId="41980"/>
    <cellStyle name="Output 30 3 3 2 4" xfId="31360"/>
    <cellStyle name="Output 30 3 3 2_Table 2A-1_EFT (Annual)" xfId="8167"/>
    <cellStyle name="Output 30 3 3 3" xfId="11262"/>
    <cellStyle name="Output 30 3 3 3 2" xfId="23360"/>
    <cellStyle name="Output 30 3 3 3 2 2" xfId="44546"/>
    <cellStyle name="Output 30 3 3 3 3" xfId="33942"/>
    <cellStyle name="Output 30 3 3 4" xfId="18247"/>
    <cellStyle name="Output 30 3 3 4 2" xfId="39434"/>
    <cellStyle name="Output 30 3 3 5" xfId="28617"/>
    <cellStyle name="Output 30 3 3_Table 2A-1_EFT (Annual)" xfId="8166"/>
    <cellStyle name="Output 30 3 4" xfId="1718"/>
    <cellStyle name="Output 30 3 4 2" xfId="5279"/>
    <cellStyle name="Output 30 3 4 2 2" xfId="13508"/>
    <cellStyle name="Output 30 3 4 2 2 2" xfId="25501"/>
    <cellStyle name="Output 30 3 4 2 2 2 2" xfId="46687"/>
    <cellStyle name="Output 30 3 4 2 2 3" xfId="36083"/>
    <cellStyle name="Output 30 3 4 2 3" xfId="20388"/>
    <cellStyle name="Output 30 3 4 2 3 2" xfId="41575"/>
    <cellStyle name="Output 30 3 4 2 4" xfId="30936"/>
    <cellStyle name="Output 30 3 4 2_Table 2A-1_EFT (Annual)" xfId="8169"/>
    <cellStyle name="Output 30 3 4 3" xfId="10852"/>
    <cellStyle name="Output 30 3 4 3 2" xfId="22955"/>
    <cellStyle name="Output 30 3 4 3 2 2" xfId="44141"/>
    <cellStyle name="Output 30 3 4 3 3" xfId="33537"/>
    <cellStyle name="Output 30 3 4 4" xfId="17842"/>
    <cellStyle name="Output 30 3 4 4 2" xfId="39029"/>
    <cellStyle name="Output 30 3 4 5" xfId="28193"/>
    <cellStyle name="Output 30 3 4_Table 2A-1_EFT (Annual)" xfId="8168"/>
    <cellStyle name="Output 30 3 5" xfId="3990"/>
    <cellStyle name="Output 30 3 5 2" xfId="12318"/>
    <cellStyle name="Output 30 3 5 2 2" xfId="24342"/>
    <cellStyle name="Output 30 3 5 2 2 2" xfId="45528"/>
    <cellStyle name="Output 30 3 5 2 3" xfId="34924"/>
    <cellStyle name="Output 30 3 5 3" xfId="19229"/>
    <cellStyle name="Output 30 3 5 3 2" xfId="40416"/>
    <cellStyle name="Output 30 3 5 4" xfId="29678"/>
    <cellStyle name="Output 30 3 5_Table 2A-1_EFT (Annual)" xfId="8170"/>
    <cellStyle name="Output 30 3 6" xfId="9655"/>
    <cellStyle name="Output 30 3 6 2" xfId="21796"/>
    <cellStyle name="Output 30 3 6 2 2" xfId="42982"/>
    <cellStyle name="Output 30 3 6 3" xfId="32378"/>
    <cellStyle name="Output 30 3 7" xfId="16683"/>
    <cellStyle name="Output 30 3 7 2" xfId="37870"/>
    <cellStyle name="Output 30 3 8" xfId="26935"/>
    <cellStyle name="Output 30 3_Table 2A-1_EFT (Annual)" xfId="3457"/>
    <cellStyle name="Output 30 4" xfId="1238"/>
    <cellStyle name="Output 30 4 2" xfId="2508"/>
    <cellStyle name="Output 30 4 2 2" xfId="6069"/>
    <cellStyle name="Output 30 4 2 2 2" xfId="14263"/>
    <cellStyle name="Output 30 4 2 2 2 2" xfId="26235"/>
    <cellStyle name="Output 30 4 2 2 2 2 2" xfId="47421"/>
    <cellStyle name="Output 30 4 2 2 2 3" xfId="36817"/>
    <cellStyle name="Output 30 4 2 2 3" xfId="21122"/>
    <cellStyle name="Output 30 4 2 2 3 2" xfId="42309"/>
    <cellStyle name="Output 30 4 2 2 4" xfId="31725"/>
    <cellStyle name="Output 30 4 2 2_Table 2A-1_EFT (Annual)" xfId="8172"/>
    <cellStyle name="Output 30 4 2 3" xfId="11605"/>
    <cellStyle name="Output 30 4 2 3 2" xfId="23689"/>
    <cellStyle name="Output 30 4 2 3 2 2" xfId="44875"/>
    <cellStyle name="Output 30 4 2 3 3" xfId="34271"/>
    <cellStyle name="Output 30 4 2 4" xfId="18576"/>
    <cellStyle name="Output 30 4 2 4 2" xfId="39763"/>
    <cellStyle name="Output 30 4 2 5" xfId="28982"/>
    <cellStyle name="Output 30 4 2_Table 2A-1_EFT (Annual)" xfId="8171"/>
    <cellStyle name="Output 30 4 3" xfId="1834"/>
    <cellStyle name="Output 30 4 3 2" xfId="5395"/>
    <cellStyle name="Output 30 4 3 2 2" xfId="13610"/>
    <cellStyle name="Output 30 4 3 2 2 2" xfId="25598"/>
    <cellStyle name="Output 30 4 3 2 2 2 2" xfId="46784"/>
    <cellStyle name="Output 30 4 3 2 2 3" xfId="36180"/>
    <cellStyle name="Output 30 4 3 2 3" xfId="20485"/>
    <cellStyle name="Output 30 4 3 2 3 2" xfId="41672"/>
    <cellStyle name="Output 30 4 3 2 4" xfId="31052"/>
    <cellStyle name="Output 30 4 3 2_Table 2A-1_EFT (Annual)" xfId="8174"/>
    <cellStyle name="Output 30 4 3 3" xfId="10954"/>
    <cellStyle name="Output 30 4 3 3 2" xfId="23052"/>
    <cellStyle name="Output 30 4 3 3 2 2" xfId="44238"/>
    <cellStyle name="Output 30 4 3 3 3" xfId="33634"/>
    <cellStyle name="Output 30 4 3 4" xfId="17939"/>
    <cellStyle name="Output 30 4 3 4 2" xfId="39126"/>
    <cellStyle name="Output 30 4 3 5" xfId="28309"/>
    <cellStyle name="Output 30 4 3_Table 2A-1_EFT (Annual)" xfId="8173"/>
    <cellStyle name="Output 30 4 4" xfId="4799"/>
    <cellStyle name="Output 30 4 4 2" xfId="13059"/>
    <cellStyle name="Output 30 4 4 2 2" xfId="25065"/>
    <cellStyle name="Output 30 4 4 2 2 2" xfId="46251"/>
    <cellStyle name="Output 30 4 4 2 3" xfId="35647"/>
    <cellStyle name="Output 30 4 4 3" xfId="19952"/>
    <cellStyle name="Output 30 4 4 3 2" xfId="41139"/>
    <cellStyle name="Output 30 4 4 4" xfId="30456"/>
    <cellStyle name="Output 30 4 4_Table 2A-1_EFT (Annual)" xfId="8175"/>
    <cellStyle name="Output 30 4 5" xfId="10403"/>
    <cellStyle name="Output 30 4 5 2" xfId="22519"/>
    <cellStyle name="Output 30 4 5 2 2" xfId="43705"/>
    <cellStyle name="Output 30 4 5 3" xfId="33101"/>
    <cellStyle name="Output 30 4 6" xfId="17406"/>
    <cellStyle name="Output 30 4 6 2" xfId="38593"/>
    <cellStyle name="Output 30 4 7" xfId="27713"/>
    <cellStyle name="Output 30 4_Table 2A-1_EFT (Annual)" xfId="3459"/>
    <cellStyle name="Output 30 5" xfId="1977"/>
    <cellStyle name="Output 30 5 2" xfId="5538"/>
    <cellStyle name="Output 30 5 2 2" xfId="13753"/>
    <cellStyle name="Output 30 5 2 2 2" xfId="25741"/>
    <cellStyle name="Output 30 5 2 2 2 2" xfId="46927"/>
    <cellStyle name="Output 30 5 2 2 3" xfId="36323"/>
    <cellStyle name="Output 30 5 2 3" xfId="20628"/>
    <cellStyle name="Output 30 5 2 3 2" xfId="41815"/>
    <cellStyle name="Output 30 5 2 4" xfId="31195"/>
    <cellStyle name="Output 30 5 2_Table 2A-1_EFT (Annual)" xfId="8177"/>
    <cellStyle name="Output 30 5 3" xfId="11097"/>
    <cellStyle name="Output 30 5 3 2" xfId="23195"/>
    <cellStyle name="Output 30 5 3 2 2" xfId="44381"/>
    <cellStyle name="Output 30 5 3 3" xfId="33777"/>
    <cellStyle name="Output 30 5 4" xfId="18082"/>
    <cellStyle name="Output 30 5 4 2" xfId="39269"/>
    <cellStyle name="Output 30 5 5" xfId="28452"/>
    <cellStyle name="Output 30 5_Table 2A-1_EFT (Annual)" xfId="8176"/>
    <cellStyle name="Output 30 6" xfId="1661"/>
    <cellStyle name="Output 30 6 2" xfId="5222"/>
    <cellStyle name="Output 30 6 2 2" xfId="13469"/>
    <cellStyle name="Output 30 6 2 2 2" xfId="25469"/>
    <cellStyle name="Output 30 6 2 2 2 2" xfId="46655"/>
    <cellStyle name="Output 30 6 2 2 3" xfId="36051"/>
    <cellStyle name="Output 30 6 2 3" xfId="20356"/>
    <cellStyle name="Output 30 6 2 3 2" xfId="41543"/>
    <cellStyle name="Output 30 6 2 4" xfId="30879"/>
    <cellStyle name="Output 30 6 2_Table 2A-1_EFT (Annual)" xfId="8179"/>
    <cellStyle name="Output 30 6 3" xfId="10814"/>
    <cellStyle name="Output 30 6 3 2" xfId="22923"/>
    <cellStyle name="Output 30 6 3 2 2" xfId="44109"/>
    <cellStyle name="Output 30 6 3 3" xfId="33505"/>
    <cellStyle name="Output 30 6 4" xfId="17810"/>
    <cellStyle name="Output 30 6 4 2" xfId="38997"/>
    <cellStyle name="Output 30 6 5" xfId="28136"/>
    <cellStyle name="Output 30 6_Table 2A-1_EFT (Annual)" xfId="8178"/>
    <cellStyle name="Output 30 7" xfId="3779"/>
    <cellStyle name="Output 30 7 2" xfId="12147"/>
    <cellStyle name="Output 30 7 2 2" xfId="24177"/>
    <cellStyle name="Output 30 7 2 2 2" xfId="45363"/>
    <cellStyle name="Output 30 7 2 3" xfId="34759"/>
    <cellStyle name="Output 30 7 3" xfId="19064"/>
    <cellStyle name="Output 30 7 3 2" xfId="40251"/>
    <cellStyle name="Output 30 7 4" xfId="29488"/>
    <cellStyle name="Output 30 7_Table 2A-1_EFT (Annual)" xfId="8180"/>
    <cellStyle name="Output 30 8" xfId="9466"/>
    <cellStyle name="Output 30 8 2" xfId="21631"/>
    <cellStyle name="Output 30 8 2 2" xfId="42817"/>
    <cellStyle name="Output 30 8 3" xfId="32213"/>
    <cellStyle name="Output 30 9" xfId="16518"/>
    <cellStyle name="Output 30 9 2" xfId="37705"/>
    <cellStyle name="Output 30_Table 2A-1_EFT (Annual)" xfId="3454"/>
    <cellStyle name="Output 31" xfId="249"/>
    <cellStyle name="Output 31 10" xfId="26804"/>
    <cellStyle name="Output 31 2" xfId="636"/>
    <cellStyle name="Output 31 2 2" xfId="1613"/>
    <cellStyle name="Output 31 2 2 2" xfId="2883"/>
    <cellStyle name="Output 31 2 2 2 2" xfId="6444"/>
    <cellStyle name="Output 31 2 2 2 2 2" xfId="14638"/>
    <cellStyle name="Output 31 2 2 2 2 2 2" xfId="26610"/>
    <cellStyle name="Output 31 2 2 2 2 2 2 2" xfId="47796"/>
    <cellStyle name="Output 31 2 2 2 2 2 3" xfId="37192"/>
    <cellStyle name="Output 31 2 2 2 2 3" xfId="21497"/>
    <cellStyle name="Output 31 2 2 2 2 3 2" xfId="42684"/>
    <cellStyle name="Output 31 2 2 2 2 4" xfId="32100"/>
    <cellStyle name="Output 31 2 2 2 2_Table 2A-1_EFT (Annual)" xfId="8182"/>
    <cellStyle name="Output 31 2 2 2 3" xfId="11980"/>
    <cellStyle name="Output 31 2 2 2 3 2" xfId="24064"/>
    <cellStyle name="Output 31 2 2 2 3 2 2" xfId="45250"/>
    <cellStyle name="Output 31 2 2 2 3 3" xfId="34646"/>
    <cellStyle name="Output 31 2 2 2 4" xfId="18951"/>
    <cellStyle name="Output 31 2 2 2 4 2" xfId="40138"/>
    <cellStyle name="Output 31 2 2 2 5" xfId="29357"/>
    <cellStyle name="Output 31 2 2 2_Table 2A-1_EFT (Annual)" xfId="8181"/>
    <cellStyle name="Output 31 2 2 3" xfId="1939"/>
    <cellStyle name="Output 31 2 2 3 2" xfId="5500"/>
    <cellStyle name="Output 31 2 2 3 2 2" xfId="13715"/>
    <cellStyle name="Output 31 2 2 3 2 2 2" xfId="25703"/>
    <cellStyle name="Output 31 2 2 3 2 2 2 2" xfId="46889"/>
    <cellStyle name="Output 31 2 2 3 2 2 3" xfId="36285"/>
    <cellStyle name="Output 31 2 2 3 2 3" xfId="20590"/>
    <cellStyle name="Output 31 2 2 3 2 3 2" xfId="41777"/>
    <cellStyle name="Output 31 2 2 3 2 4" xfId="31157"/>
    <cellStyle name="Output 31 2 2 3 2_Table 2A-1_EFT (Annual)" xfId="8184"/>
    <cellStyle name="Output 31 2 2 3 3" xfId="11059"/>
    <cellStyle name="Output 31 2 2 3 3 2" xfId="23157"/>
    <cellStyle name="Output 31 2 2 3 3 2 2" xfId="44343"/>
    <cellStyle name="Output 31 2 2 3 3 3" xfId="33739"/>
    <cellStyle name="Output 31 2 2 3 4" xfId="18044"/>
    <cellStyle name="Output 31 2 2 3 4 2" xfId="39231"/>
    <cellStyle name="Output 31 2 2 3 5" xfId="28414"/>
    <cellStyle name="Output 31 2 2 3_Table 2A-1_EFT (Annual)" xfId="8183"/>
    <cellStyle name="Output 31 2 2 4" xfId="5174"/>
    <cellStyle name="Output 31 2 2 4 2" xfId="13434"/>
    <cellStyle name="Output 31 2 2 4 2 2" xfId="25440"/>
    <cellStyle name="Output 31 2 2 4 2 2 2" xfId="46626"/>
    <cellStyle name="Output 31 2 2 4 2 3" xfId="36022"/>
    <cellStyle name="Output 31 2 2 4 3" xfId="20327"/>
    <cellStyle name="Output 31 2 2 4 3 2" xfId="41514"/>
    <cellStyle name="Output 31 2 2 4 4" xfId="30831"/>
    <cellStyle name="Output 31 2 2 4_Table 2A-1_EFT (Annual)" xfId="8185"/>
    <cellStyle name="Output 31 2 2 5" xfId="10778"/>
    <cellStyle name="Output 31 2 2 5 2" xfId="22894"/>
    <cellStyle name="Output 31 2 2 5 2 2" xfId="44080"/>
    <cellStyle name="Output 31 2 2 5 3" xfId="33476"/>
    <cellStyle name="Output 31 2 2 6" xfId="17781"/>
    <cellStyle name="Output 31 2 2 6 2" xfId="38968"/>
    <cellStyle name="Output 31 2 2 7" xfId="28088"/>
    <cellStyle name="Output 31 2 2_Table 2A-1_EFT (Annual)" xfId="3462"/>
    <cellStyle name="Output 31 2 3" xfId="2352"/>
    <cellStyle name="Output 31 2 3 2" xfId="5913"/>
    <cellStyle name="Output 31 2 3 2 2" xfId="14128"/>
    <cellStyle name="Output 31 2 3 2 2 2" xfId="26116"/>
    <cellStyle name="Output 31 2 3 2 2 2 2" xfId="47302"/>
    <cellStyle name="Output 31 2 3 2 2 3" xfId="36698"/>
    <cellStyle name="Output 31 2 3 2 3" xfId="21003"/>
    <cellStyle name="Output 31 2 3 2 3 2" xfId="42190"/>
    <cellStyle name="Output 31 2 3 2 4" xfId="31570"/>
    <cellStyle name="Output 31 2 3 2_Table 2A-1_EFT (Annual)" xfId="8187"/>
    <cellStyle name="Output 31 2 3 3" xfId="11472"/>
    <cellStyle name="Output 31 2 3 3 2" xfId="23570"/>
    <cellStyle name="Output 31 2 3 3 2 2" xfId="44756"/>
    <cellStyle name="Output 31 2 3 3 3" xfId="34152"/>
    <cellStyle name="Output 31 2 3 4" xfId="18457"/>
    <cellStyle name="Output 31 2 3 4 2" xfId="39644"/>
    <cellStyle name="Output 31 2 3 5" xfId="28827"/>
    <cellStyle name="Output 31 2 3_Table 2A-1_EFT (Annual)" xfId="8186"/>
    <cellStyle name="Output 31 2 4" xfId="1764"/>
    <cellStyle name="Output 31 2 4 2" xfId="5325"/>
    <cellStyle name="Output 31 2 4 2 2" xfId="13550"/>
    <cellStyle name="Output 31 2 4 2 2 2" xfId="25541"/>
    <cellStyle name="Output 31 2 4 2 2 2 2" xfId="46727"/>
    <cellStyle name="Output 31 2 4 2 2 3" xfId="36123"/>
    <cellStyle name="Output 31 2 4 2 3" xfId="20428"/>
    <cellStyle name="Output 31 2 4 2 3 2" xfId="41615"/>
    <cellStyle name="Output 31 2 4 2 4" xfId="30982"/>
    <cellStyle name="Output 31 2 4 2_Table 2A-1_EFT (Annual)" xfId="8189"/>
    <cellStyle name="Output 31 2 4 3" xfId="10893"/>
    <cellStyle name="Output 31 2 4 3 2" xfId="22995"/>
    <cellStyle name="Output 31 2 4 3 2 2" xfId="44181"/>
    <cellStyle name="Output 31 2 4 3 3" xfId="33577"/>
    <cellStyle name="Output 31 2 4 4" xfId="17882"/>
    <cellStyle name="Output 31 2 4 4 2" xfId="39069"/>
    <cellStyle name="Output 31 2 4 5" xfId="28239"/>
    <cellStyle name="Output 31 2 4_Table 2A-1_EFT (Annual)" xfId="8188"/>
    <cellStyle name="Output 31 2 5" xfId="4206"/>
    <cellStyle name="Output 31 2 5 2" xfId="12530"/>
    <cellStyle name="Output 31 2 5 2 2" xfId="24552"/>
    <cellStyle name="Output 31 2 5 2 2 2" xfId="45738"/>
    <cellStyle name="Output 31 2 5 2 3" xfId="35134"/>
    <cellStyle name="Output 31 2 5 3" xfId="19439"/>
    <cellStyle name="Output 31 2 5 3 2" xfId="40626"/>
    <cellStyle name="Output 31 2 5 4" xfId="29894"/>
    <cellStyle name="Output 31 2 5_Table 2A-1_EFT (Annual)" xfId="8190"/>
    <cellStyle name="Output 31 2 6" xfId="9869"/>
    <cellStyle name="Output 31 2 6 2" xfId="22006"/>
    <cellStyle name="Output 31 2 6 2 2" xfId="43192"/>
    <cellStyle name="Output 31 2 6 3" xfId="32588"/>
    <cellStyle name="Output 31 2 7" xfId="16893"/>
    <cellStyle name="Output 31 2 7 2" xfId="38080"/>
    <cellStyle name="Output 31 2 8" xfId="27151"/>
    <cellStyle name="Output 31 2_Table 2A-1_EFT (Annual)" xfId="3461"/>
    <cellStyle name="Output 31 3" xfId="475"/>
    <cellStyle name="Output 31 3 2" xfId="1452"/>
    <cellStyle name="Output 31 3 2 2" xfId="2722"/>
    <cellStyle name="Output 31 3 2 2 2" xfId="6283"/>
    <cellStyle name="Output 31 3 2 2 2 2" xfId="14477"/>
    <cellStyle name="Output 31 3 2 2 2 2 2" xfId="26449"/>
    <cellStyle name="Output 31 3 2 2 2 2 2 2" xfId="47635"/>
    <cellStyle name="Output 31 3 2 2 2 2 3" xfId="37031"/>
    <cellStyle name="Output 31 3 2 2 2 3" xfId="21336"/>
    <cellStyle name="Output 31 3 2 2 2 3 2" xfId="42523"/>
    <cellStyle name="Output 31 3 2 2 2 4" xfId="31939"/>
    <cellStyle name="Output 31 3 2 2 2_Table 2A-1_EFT (Annual)" xfId="8192"/>
    <cellStyle name="Output 31 3 2 2 3" xfId="11819"/>
    <cellStyle name="Output 31 3 2 2 3 2" xfId="23903"/>
    <cellStyle name="Output 31 3 2 2 3 2 2" xfId="45089"/>
    <cellStyle name="Output 31 3 2 2 3 3" xfId="34485"/>
    <cellStyle name="Output 31 3 2 2 4" xfId="18790"/>
    <cellStyle name="Output 31 3 2 2 4 2" xfId="39977"/>
    <cellStyle name="Output 31 3 2 2 5" xfId="29196"/>
    <cellStyle name="Output 31 3 2 2_Table 2A-1_EFT (Annual)" xfId="8191"/>
    <cellStyle name="Output 31 3 2 3" xfId="1908"/>
    <cellStyle name="Output 31 3 2 3 2" xfId="5469"/>
    <cellStyle name="Output 31 3 2 3 2 2" xfId="13684"/>
    <cellStyle name="Output 31 3 2 3 2 2 2" xfId="25672"/>
    <cellStyle name="Output 31 3 2 3 2 2 2 2" xfId="46858"/>
    <cellStyle name="Output 31 3 2 3 2 2 3" xfId="36254"/>
    <cellStyle name="Output 31 3 2 3 2 3" xfId="20559"/>
    <cellStyle name="Output 31 3 2 3 2 3 2" xfId="41746"/>
    <cellStyle name="Output 31 3 2 3 2 4" xfId="31126"/>
    <cellStyle name="Output 31 3 2 3 2_Table 2A-1_EFT (Annual)" xfId="8194"/>
    <cellStyle name="Output 31 3 2 3 3" xfId="11028"/>
    <cellStyle name="Output 31 3 2 3 3 2" xfId="23126"/>
    <cellStyle name="Output 31 3 2 3 3 2 2" xfId="44312"/>
    <cellStyle name="Output 31 3 2 3 3 3" xfId="33708"/>
    <cellStyle name="Output 31 3 2 3 4" xfId="18013"/>
    <cellStyle name="Output 31 3 2 3 4 2" xfId="39200"/>
    <cellStyle name="Output 31 3 2 3 5" xfId="28383"/>
    <cellStyle name="Output 31 3 2 3_Table 2A-1_EFT (Annual)" xfId="8193"/>
    <cellStyle name="Output 31 3 2 4" xfId="5013"/>
    <cellStyle name="Output 31 3 2 4 2" xfId="13273"/>
    <cellStyle name="Output 31 3 2 4 2 2" xfId="25279"/>
    <cellStyle name="Output 31 3 2 4 2 2 2" xfId="46465"/>
    <cellStyle name="Output 31 3 2 4 2 3" xfId="35861"/>
    <cellStyle name="Output 31 3 2 4 3" xfId="20166"/>
    <cellStyle name="Output 31 3 2 4 3 2" xfId="41353"/>
    <cellStyle name="Output 31 3 2 4 4" xfId="30670"/>
    <cellStyle name="Output 31 3 2 4_Table 2A-1_EFT (Annual)" xfId="8195"/>
    <cellStyle name="Output 31 3 2 5" xfId="10617"/>
    <cellStyle name="Output 31 3 2 5 2" xfId="22733"/>
    <cellStyle name="Output 31 3 2 5 2 2" xfId="43919"/>
    <cellStyle name="Output 31 3 2 5 3" xfId="33315"/>
    <cellStyle name="Output 31 3 2 6" xfId="17620"/>
    <cellStyle name="Output 31 3 2 6 2" xfId="38807"/>
    <cellStyle name="Output 31 3 2 7" xfId="27927"/>
    <cellStyle name="Output 31 3 2_Table 2A-1_EFT (Annual)" xfId="3464"/>
    <cellStyle name="Output 31 3 3" xfId="2191"/>
    <cellStyle name="Output 31 3 3 2" xfId="5752"/>
    <cellStyle name="Output 31 3 3 2 2" xfId="13967"/>
    <cellStyle name="Output 31 3 3 2 2 2" xfId="25955"/>
    <cellStyle name="Output 31 3 3 2 2 2 2" xfId="47141"/>
    <cellStyle name="Output 31 3 3 2 2 3" xfId="36537"/>
    <cellStyle name="Output 31 3 3 2 3" xfId="20842"/>
    <cellStyle name="Output 31 3 3 2 3 2" xfId="42029"/>
    <cellStyle name="Output 31 3 3 2 4" xfId="31409"/>
    <cellStyle name="Output 31 3 3 2_Table 2A-1_EFT (Annual)" xfId="8197"/>
    <cellStyle name="Output 31 3 3 3" xfId="11311"/>
    <cellStyle name="Output 31 3 3 3 2" xfId="23409"/>
    <cellStyle name="Output 31 3 3 3 2 2" xfId="44595"/>
    <cellStyle name="Output 31 3 3 3 3" xfId="33991"/>
    <cellStyle name="Output 31 3 3 4" xfId="18296"/>
    <cellStyle name="Output 31 3 3 4 2" xfId="39483"/>
    <cellStyle name="Output 31 3 3 5" xfId="28666"/>
    <cellStyle name="Output 31 3 3_Table 2A-1_EFT (Annual)" xfId="8196"/>
    <cellStyle name="Output 31 3 4" xfId="1733"/>
    <cellStyle name="Output 31 3 4 2" xfId="5294"/>
    <cellStyle name="Output 31 3 4 2 2" xfId="13519"/>
    <cellStyle name="Output 31 3 4 2 2 2" xfId="25510"/>
    <cellStyle name="Output 31 3 4 2 2 2 2" xfId="46696"/>
    <cellStyle name="Output 31 3 4 2 2 3" xfId="36092"/>
    <cellStyle name="Output 31 3 4 2 3" xfId="20397"/>
    <cellStyle name="Output 31 3 4 2 3 2" xfId="41584"/>
    <cellStyle name="Output 31 3 4 2 4" xfId="30951"/>
    <cellStyle name="Output 31 3 4 2_Table 2A-1_EFT (Annual)" xfId="8199"/>
    <cellStyle name="Output 31 3 4 3" xfId="10862"/>
    <cellStyle name="Output 31 3 4 3 2" xfId="22964"/>
    <cellStyle name="Output 31 3 4 3 2 2" xfId="44150"/>
    <cellStyle name="Output 31 3 4 3 3" xfId="33546"/>
    <cellStyle name="Output 31 3 4 4" xfId="17851"/>
    <cellStyle name="Output 31 3 4 4 2" xfId="39038"/>
    <cellStyle name="Output 31 3 4 5" xfId="28208"/>
    <cellStyle name="Output 31 3 4_Table 2A-1_EFT (Annual)" xfId="8198"/>
    <cellStyle name="Output 31 3 5" xfId="4045"/>
    <cellStyle name="Output 31 3 5 2" xfId="12369"/>
    <cellStyle name="Output 31 3 5 2 2" xfId="24391"/>
    <cellStyle name="Output 31 3 5 2 2 2" xfId="45577"/>
    <cellStyle name="Output 31 3 5 2 3" xfId="34973"/>
    <cellStyle name="Output 31 3 5 3" xfId="19278"/>
    <cellStyle name="Output 31 3 5 3 2" xfId="40465"/>
    <cellStyle name="Output 31 3 5 4" xfId="29733"/>
    <cellStyle name="Output 31 3 5_Table 2A-1_EFT (Annual)" xfId="8200"/>
    <cellStyle name="Output 31 3 6" xfId="9708"/>
    <cellStyle name="Output 31 3 6 2" xfId="21845"/>
    <cellStyle name="Output 31 3 6 2 2" xfId="43031"/>
    <cellStyle name="Output 31 3 6 3" xfId="32427"/>
    <cellStyle name="Output 31 3 7" xfId="16732"/>
    <cellStyle name="Output 31 3 7 2" xfId="37919"/>
    <cellStyle name="Output 31 3 8" xfId="26990"/>
    <cellStyle name="Output 31 3_Table 2A-1_EFT (Annual)" xfId="3463"/>
    <cellStyle name="Output 31 4" xfId="1291"/>
    <cellStyle name="Output 31 4 2" xfId="2561"/>
    <cellStyle name="Output 31 4 2 2" xfId="6122"/>
    <cellStyle name="Output 31 4 2 2 2" xfId="14316"/>
    <cellStyle name="Output 31 4 2 2 2 2" xfId="26288"/>
    <cellStyle name="Output 31 4 2 2 2 2 2" xfId="47474"/>
    <cellStyle name="Output 31 4 2 2 2 3" xfId="36870"/>
    <cellStyle name="Output 31 4 2 2 3" xfId="21175"/>
    <cellStyle name="Output 31 4 2 2 3 2" xfId="42362"/>
    <cellStyle name="Output 31 4 2 2 4" xfId="31778"/>
    <cellStyle name="Output 31 4 2 2_Table 2A-1_EFT (Annual)" xfId="8202"/>
    <cellStyle name="Output 31 4 2 3" xfId="11658"/>
    <cellStyle name="Output 31 4 2 3 2" xfId="23742"/>
    <cellStyle name="Output 31 4 2 3 2 2" xfId="44928"/>
    <cellStyle name="Output 31 4 2 3 3" xfId="34324"/>
    <cellStyle name="Output 31 4 2 4" xfId="18629"/>
    <cellStyle name="Output 31 4 2 4 2" xfId="39816"/>
    <cellStyle name="Output 31 4 2 5" xfId="29035"/>
    <cellStyle name="Output 31 4 2_Table 2A-1_EFT (Annual)" xfId="8201"/>
    <cellStyle name="Output 31 4 3" xfId="1845"/>
    <cellStyle name="Output 31 4 3 2" xfId="5406"/>
    <cellStyle name="Output 31 4 3 2 2" xfId="13621"/>
    <cellStyle name="Output 31 4 3 2 2 2" xfId="25609"/>
    <cellStyle name="Output 31 4 3 2 2 2 2" xfId="46795"/>
    <cellStyle name="Output 31 4 3 2 2 3" xfId="36191"/>
    <cellStyle name="Output 31 4 3 2 3" xfId="20496"/>
    <cellStyle name="Output 31 4 3 2 3 2" xfId="41683"/>
    <cellStyle name="Output 31 4 3 2 4" xfId="31063"/>
    <cellStyle name="Output 31 4 3 2_Table 2A-1_EFT (Annual)" xfId="8204"/>
    <cellStyle name="Output 31 4 3 3" xfId="10965"/>
    <cellStyle name="Output 31 4 3 3 2" xfId="23063"/>
    <cellStyle name="Output 31 4 3 3 2 2" xfId="44249"/>
    <cellStyle name="Output 31 4 3 3 3" xfId="33645"/>
    <cellStyle name="Output 31 4 3 4" xfId="17950"/>
    <cellStyle name="Output 31 4 3 4 2" xfId="39137"/>
    <cellStyle name="Output 31 4 3 5" xfId="28320"/>
    <cellStyle name="Output 31 4 3_Table 2A-1_EFT (Annual)" xfId="8203"/>
    <cellStyle name="Output 31 4 4" xfId="4852"/>
    <cellStyle name="Output 31 4 4 2" xfId="13112"/>
    <cellStyle name="Output 31 4 4 2 2" xfId="25118"/>
    <cellStyle name="Output 31 4 4 2 2 2" xfId="46304"/>
    <cellStyle name="Output 31 4 4 2 3" xfId="35700"/>
    <cellStyle name="Output 31 4 4 3" xfId="20005"/>
    <cellStyle name="Output 31 4 4 3 2" xfId="41192"/>
    <cellStyle name="Output 31 4 4 4" xfId="30509"/>
    <cellStyle name="Output 31 4 4_Table 2A-1_EFT (Annual)" xfId="8205"/>
    <cellStyle name="Output 31 4 5" xfId="10456"/>
    <cellStyle name="Output 31 4 5 2" xfId="22572"/>
    <cellStyle name="Output 31 4 5 2 2" xfId="43758"/>
    <cellStyle name="Output 31 4 5 3" xfId="33154"/>
    <cellStyle name="Output 31 4 6" xfId="17459"/>
    <cellStyle name="Output 31 4 6 2" xfId="38646"/>
    <cellStyle name="Output 31 4 7" xfId="27766"/>
    <cellStyle name="Output 31 4_Table 2A-1_EFT (Annual)" xfId="3465"/>
    <cellStyle name="Output 31 5" xfId="2030"/>
    <cellStyle name="Output 31 5 2" xfId="5591"/>
    <cellStyle name="Output 31 5 2 2" xfId="13806"/>
    <cellStyle name="Output 31 5 2 2 2" xfId="25794"/>
    <cellStyle name="Output 31 5 2 2 2 2" xfId="46980"/>
    <cellStyle name="Output 31 5 2 2 3" xfId="36376"/>
    <cellStyle name="Output 31 5 2 3" xfId="20681"/>
    <cellStyle name="Output 31 5 2 3 2" xfId="41868"/>
    <cellStyle name="Output 31 5 2 4" xfId="31248"/>
    <cellStyle name="Output 31 5 2_Table 2A-1_EFT (Annual)" xfId="8207"/>
    <cellStyle name="Output 31 5 3" xfId="11150"/>
    <cellStyle name="Output 31 5 3 2" xfId="23248"/>
    <cellStyle name="Output 31 5 3 2 2" xfId="44434"/>
    <cellStyle name="Output 31 5 3 3" xfId="33830"/>
    <cellStyle name="Output 31 5 4" xfId="18135"/>
    <cellStyle name="Output 31 5 4 2" xfId="39322"/>
    <cellStyle name="Output 31 5 5" xfId="28505"/>
    <cellStyle name="Output 31 5_Table 2A-1_EFT (Annual)" xfId="8206"/>
    <cellStyle name="Output 31 6" xfId="1677"/>
    <cellStyle name="Output 31 6 2" xfId="5238"/>
    <cellStyle name="Output 31 6 2 2" xfId="13481"/>
    <cellStyle name="Output 31 6 2 2 2" xfId="25479"/>
    <cellStyle name="Output 31 6 2 2 2 2" xfId="46665"/>
    <cellStyle name="Output 31 6 2 2 3" xfId="36061"/>
    <cellStyle name="Output 31 6 2 3" xfId="20366"/>
    <cellStyle name="Output 31 6 2 3 2" xfId="41553"/>
    <cellStyle name="Output 31 6 2 4" xfId="30895"/>
    <cellStyle name="Output 31 6 2_Table 2A-1_EFT (Annual)" xfId="8209"/>
    <cellStyle name="Output 31 6 3" xfId="10826"/>
    <cellStyle name="Output 31 6 3 2" xfId="22933"/>
    <cellStyle name="Output 31 6 3 2 2" xfId="44119"/>
    <cellStyle name="Output 31 6 3 3" xfId="33515"/>
    <cellStyle name="Output 31 6 4" xfId="17820"/>
    <cellStyle name="Output 31 6 4 2" xfId="39007"/>
    <cellStyle name="Output 31 6 5" xfId="28152"/>
    <cellStyle name="Output 31 6_Table 2A-1_EFT (Annual)" xfId="8208"/>
    <cellStyle name="Output 31 7" xfId="3838"/>
    <cellStyle name="Output 31 7 2" xfId="12201"/>
    <cellStyle name="Output 31 7 2 2" xfId="24230"/>
    <cellStyle name="Output 31 7 2 2 2" xfId="45416"/>
    <cellStyle name="Output 31 7 2 3" xfId="34812"/>
    <cellStyle name="Output 31 7 3" xfId="19117"/>
    <cellStyle name="Output 31 7 3 2" xfId="40304"/>
    <cellStyle name="Output 31 7 4" xfId="29547"/>
    <cellStyle name="Output 31 7_Table 2A-1_EFT (Annual)" xfId="8210"/>
    <cellStyle name="Output 31 8" xfId="9520"/>
    <cellStyle name="Output 31 8 2" xfId="21684"/>
    <cellStyle name="Output 31 8 2 2" xfId="42870"/>
    <cellStyle name="Output 31 8 3" xfId="32266"/>
    <cellStyle name="Output 31 9" xfId="16571"/>
    <cellStyle name="Output 31 9 2" xfId="37758"/>
    <cellStyle name="Output 31_Table 2A-1_EFT (Annual)" xfId="3460"/>
    <cellStyle name="Output 32" xfId="220"/>
    <cellStyle name="Output 32 2" xfId="613"/>
    <cellStyle name="Output 32 2 2" xfId="1590"/>
    <cellStyle name="Output 32 2 2 2" xfId="2860"/>
    <cellStyle name="Output 32 2 2 2 2" xfId="6421"/>
    <cellStyle name="Output 32 2 2 2 2 2" xfId="14615"/>
    <cellStyle name="Output 32 2 2 2 2 2 2" xfId="26587"/>
    <cellStyle name="Output 32 2 2 2 2 2 2 2" xfId="47773"/>
    <cellStyle name="Output 32 2 2 2 2 2 3" xfId="37169"/>
    <cellStyle name="Output 32 2 2 2 2 3" xfId="21474"/>
    <cellStyle name="Output 32 2 2 2 2 3 2" xfId="42661"/>
    <cellStyle name="Output 32 2 2 2 2 4" xfId="32077"/>
    <cellStyle name="Output 32 2 2 2 2_Table 2A-1_EFT (Annual)" xfId="8212"/>
    <cellStyle name="Output 32 2 2 2 3" xfId="11957"/>
    <cellStyle name="Output 32 2 2 2 3 2" xfId="24041"/>
    <cellStyle name="Output 32 2 2 2 3 2 2" xfId="45227"/>
    <cellStyle name="Output 32 2 2 2 3 3" xfId="34623"/>
    <cellStyle name="Output 32 2 2 2 4" xfId="18928"/>
    <cellStyle name="Output 32 2 2 2 4 2" xfId="40115"/>
    <cellStyle name="Output 32 2 2 2 5" xfId="29334"/>
    <cellStyle name="Output 32 2 2 2_Table 2A-1_EFT (Annual)" xfId="8211"/>
    <cellStyle name="Output 32 2 2 3" xfId="1935"/>
    <cellStyle name="Output 32 2 2 3 2" xfId="5496"/>
    <cellStyle name="Output 32 2 2 3 2 2" xfId="13711"/>
    <cellStyle name="Output 32 2 2 3 2 2 2" xfId="25699"/>
    <cellStyle name="Output 32 2 2 3 2 2 2 2" xfId="46885"/>
    <cellStyle name="Output 32 2 2 3 2 2 3" xfId="36281"/>
    <cellStyle name="Output 32 2 2 3 2 3" xfId="20586"/>
    <cellStyle name="Output 32 2 2 3 2 3 2" xfId="41773"/>
    <cellStyle name="Output 32 2 2 3 2 4" xfId="31153"/>
    <cellStyle name="Output 32 2 2 3 2_Table 2A-1_EFT (Annual)" xfId="8214"/>
    <cellStyle name="Output 32 2 2 3 3" xfId="11055"/>
    <cellStyle name="Output 32 2 2 3 3 2" xfId="23153"/>
    <cellStyle name="Output 32 2 2 3 3 2 2" xfId="44339"/>
    <cellStyle name="Output 32 2 2 3 3 3" xfId="33735"/>
    <cellStyle name="Output 32 2 2 3 4" xfId="18040"/>
    <cellStyle name="Output 32 2 2 3 4 2" xfId="39227"/>
    <cellStyle name="Output 32 2 2 3 5" xfId="28410"/>
    <cellStyle name="Output 32 2 2 3_Table 2A-1_EFT (Annual)" xfId="8213"/>
    <cellStyle name="Output 32 2 2 4" xfId="5151"/>
    <cellStyle name="Output 32 2 2 4 2" xfId="13411"/>
    <cellStyle name="Output 32 2 2 4 2 2" xfId="25417"/>
    <cellStyle name="Output 32 2 2 4 2 2 2" xfId="46603"/>
    <cellStyle name="Output 32 2 2 4 2 3" xfId="35999"/>
    <cellStyle name="Output 32 2 2 4 3" xfId="20304"/>
    <cellStyle name="Output 32 2 2 4 3 2" xfId="41491"/>
    <cellStyle name="Output 32 2 2 4 4" xfId="30808"/>
    <cellStyle name="Output 32 2 2 4_Table 2A-1_EFT (Annual)" xfId="8215"/>
    <cellStyle name="Output 32 2 2 5" xfId="10755"/>
    <cellStyle name="Output 32 2 2 5 2" xfId="22871"/>
    <cellStyle name="Output 32 2 2 5 2 2" xfId="44057"/>
    <cellStyle name="Output 32 2 2 5 3" xfId="33453"/>
    <cellStyle name="Output 32 2 2 6" xfId="17758"/>
    <cellStyle name="Output 32 2 2 6 2" xfId="38945"/>
    <cellStyle name="Output 32 2 2 7" xfId="28065"/>
    <cellStyle name="Output 32 2 2_Table 2A-1_EFT (Annual)" xfId="3468"/>
    <cellStyle name="Output 32 2 3" xfId="2329"/>
    <cellStyle name="Output 32 2 3 2" xfId="5890"/>
    <cellStyle name="Output 32 2 3 2 2" xfId="14105"/>
    <cellStyle name="Output 32 2 3 2 2 2" xfId="26093"/>
    <cellStyle name="Output 32 2 3 2 2 2 2" xfId="47279"/>
    <cellStyle name="Output 32 2 3 2 2 3" xfId="36675"/>
    <cellStyle name="Output 32 2 3 2 3" xfId="20980"/>
    <cellStyle name="Output 32 2 3 2 3 2" xfId="42167"/>
    <cellStyle name="Output 32 2 3 2 4" xfId="31547"/>
    <cellStyle name="Output 32 2 3 2_Table 2A-1_EFT (Annual)" xfId="8217"/>
    <cellStyle name="Output 32 2 3 3" xfId="11449"/>
    <cellStyle name="Output 32 2 3 3 2" xfId="23547"/>
    <cellStyle name="Output 32 2 3 3 2 2" xfId="44733"/>
    <cellStyle name="Output 32 2 3 3 3" xfId="34129"/>
    <cellStyle name="Output 32 2 3 4" xfId="18434"/>
    <cellStyle name="Output 32 2 3 4 2" xfId="39621"/>
    <cellStyle name="Output 32 2 3 5" xfId="28804"/>
    <cellStyle name="Output 32 2 3_Table 2A-1_EFT (Annual)" xfId="8216"/>
    <cellStyle name="Output 32 2 4" xfId="1760"/>
    <cellStyle name="Output 32 2 4 2" xfId="5321"/>
    <cellStyle name="Output 32 2 4 2 2" xfId="13546"/>
    <cellStyle name="Output 32 2 4 2 2 2" xfId="25537"/>
    <cellStyle name="Output 32 2 4 2 2 2 2" xfId="46723"/>
    <cellStyle name="Output 32 2 4 2 2 3" xfId="36119"/>
    <cellStyle name="Output 32 2 4 2 3" xfId="20424"/>
    <cellStyle name="Output 32 2 4 2 3 2" xfId="41611"/>
    <cellStyle name="Output 32 2 4 2 4" xfId="30978"/>
    <cellStyle name="Output 32 2 4 2_Table 2A-1_EFT (Annual)" xfId="8219"/>
    <cellStyle name="Output 32 2 4 3" xfId="10889"/>
    <cellStyle name="Output 32 2 4 3 2" xfId="22991"/>
    <cellStyle name="Output 32 2 4 3 2 2" xfId="44177"/>
    <cellStyle name="Output 32 2 4 3 3" xfId="33573"/>
    <cellStyle name="Output 32 2 4 4" xfId="17878"/>
    <cellStyle name="Output 32 2 4 4 2" xfId="39065"/>
    <cellStyle name="Output 32 2 4 5" xfId="28235"/>
    <cellStyle name="Output 32 2 4_Table 2A-1_EFT (Annual)" xfId="8218"/>
    <cellStyle name="Output 32 2 5" xfId="4183"/>
    <cellStyle name="Output 32 2 5 2" xfId="12507"/>
    <cellStyle name="Output 32 2 5 2 2" xfId="24529"/>
    <cellStyle name="Output 32 2 5 2 2 2" xfId="45715"/>
    <cellStyle name="Output 32 2 5 2 3" xfId="35111"/>
    <cellStyle name="Output 32 2 5 3" xfId="19416"/>
    <cellStyle name="Output 32 2 5 3 2" xfId="40603"/>
    <cellStyle name="Output 32 2 5 4" xfId="29871"/>
    <cellStyle name="Output 32 2 5_Table 2A-1_EFT (Annual)" xfId="8220"/>
    <cellStyle name="Output 32 2 6" xfId="9846"/>
    <cellStyle name="Output 32 2 6 2" xfId="21983"/>
    <cellStyle name="Output 32 2 6 2 2" xfId="43169"/>
    <cellStyle name="Output 32 2 6 3" xfId="32565"/>
    <cellStyle name="Output 32 2 7" xfId="16870"/>
    <cellStyle name="Output 32 2 7 2" xfId="38057"/>
    <cellStyle name="Output 32 2 8" xfId="27128"/>
    <cellStyle name="Output 32 2_Table 2A-1_EFT (Annual)" xfId="3467"/>
    <cellStyle name="Output 32 3" xfId="1268"/>
    <cellStyle name="Output 32 3 2" xfId="2538"/>
    <cellStyle name="Output 32 3 2 2" xfId="6099"/>
    <cellStyle name="Output 32 3 2 2 2" xfId="14293"/>
    <cellStyle name="Output 32 3 2 2 2 2" xfId="26265"/>
    <cellStyle name="Output 32 3 2 2 2 2 2" xfId="47451"/>
    <cellStyle name="Output 32 3 2 2 2 3" xfId="36847"/>
    <cellStyle name="Output 32 3 2 2 3" xfId="21152"/>
    <cellStyle name="Output 32 3 2 2 3 2" xfId="42339"/>
    <cellStyle name="Output 32 3 2 2 4" xfId="31755"/>
    <cellStyle name="Output 32 3 2 2_Table 2A-1_EFT (Annual)" xfId="8222"/>
    <cellStyle name="Output 32 3 2 3" xfId="11635"/>
    <cellStyle name="Output 32 3 2 3 2" xfId="23719"/>
    <cellStyle name="Output 32 3 2 3 2 2" xfId="44905"/>
    <cellStyle name="Output 32 3 2 3 3" xfId="34301"/>
    <cellStyle name="Output 32 3 2 4" xfId="18606"/>
    <cellStyle name="Output 32 3 2 4 2" xfId="39793"/>
    <cellStyle name="Output 32 3 2 5" xfId="29012"/>
    <cellStyle name="Output 32 3 2_Table 2A-1_EFT (Annual)" xfId="8221"/>
    <cellStyle name="Output 32 3 3" xfId="1840"/>
    <cellStyle name="Output 32 3 3 2" xfId="5401"/>
    <cellStyle name="Output 32 3 3 2 2" xfId="13616"/>
    <cellStyle name="Output 32 3 3 2 2 2" xfId="25604"/>
    <cellStyle name="Output 32 3 3 2 2 2 2" xfId="46790"/>
    <cellStyle name="Output 32 3 3 2 2 3" xfId="36186"/>
    <cellStyle name="Output 32 3 3 2 3" xfId="20491"/>
    <cellStyle name="Output 32 3 3 2 3 2" xfId="41678"/>
    <cellStyle name="Output 32 3 3 2 4" xfId="31058"/>
    <cellStyle name="Output 32 3 3 2_Table 2A-1_EFT (Annual)" xfId="8224"/>
    <cellStyle name="Output 32 3 3 3" xfId="10960"/>
    <cellStyle name="Output 32 3 3 3 2" xfId="23058"/>
    <cellStyle name="Output 32 3 3 3 2 2" xfId="44244"/>
    <cellStyle name="Output 32 3 3 3 3" xfId="33640"/>
    <cellStyle name="Output 32 3 3 4" xfId="17945"/>
    <cellStyle name="Output 32 3 3 4 2" xfId="39132"/>
    <cellStyle name="Output 32 3 3 5" xfId="28315"/>
    <cellStyle name="Output 32 3 3_Table 2A-1_EFT (Annual)" xfId="8223"/>
    <cellStyle name="Output 32 3 4" xfId="4829"/>
    <cellStyle name="Output 32 3 4 2" xfId="13089"/>
    <cellStyle name="Output 32 3 4 2 2" xfId="25095"/>
    <cellStyle name="Output 32 3 4 2 2 2" xfId="46281"/>
    <cellStyle name="Output 32 3 4 2 3" xfId="35677"/>
    <cellStyle name="Output 32 3 4 3" xfId="19982"/>
    <cellStyle name="Output 32 3 4 3 2" xfId="41169"/>
    <cellStyle name="Output 32 3 4 4" xfId="30486"/>
    <cellStyle name="Output 32 3 4_Table 2A-1_EFT (Annual)" xfId="8225"/>
    <cellStyle name="Output 32 3 5" xfId="10433"/>
    <cellStyle name="Output 32 3 5 2" xfId="22549"/>
    <cellStyle name="Output 32 3 5 2 2" xfId="43735"/>
    <cellStyle name="Output 32 3 5 3" xfId="33131"/>
    <cellStyle name="Output 32 3 6" xfId="17436"/>
    <cellStyle name="Output 32 3 6 2" xfId="38623"/>
    <cellStyle name="Output 32 3 7" xfId="27743"/>
    <cellStyle name="Output 32 3_Table 2A-1_EFT (Annual)" xfId="3469"/>
    <cellStyle name="Output 32 4" xfId="2007"/>
    <cellStyle name="Output 32 4 2" xfId="5568"/>
    <cellStyle name="Output 32 4 2 2" xfId="13783"/>
    <cellStyle name="Output 32 4 2 2 2" xfId="25771"/>
    <cellStyle name="Output 32 4 2 2 2 2" xfId="46957"/>
    <cellStyle name="Output 32 4 2 2 3" xfId="36353"/>
    <cellStyle name="Output 32 4 2 3" xfId="20658"/>
    <cellStyle name="Output 32 4 2 3 2" xfId="41845"/>
    <cellStyle name="Output 32 4 2 4" xfId="31225"/>
    <cellStyle name="Output 32 4 2_Table 2A-1_EFT (Annual)" xfId="8227"/>
    <cellStyle name="Output 32 4 3" xfId="11127"/>
    <cellStyle name="Output 32 4 3 2" xfId="23225"/>
    <cellStyle name="Output 32 4 3 2 2" xfId="44411"/>
    <cellStyle name="Output 32 4 3 3" xfId="33807"/>
    <cellStyle name="Output 32 4 4" xfId="18112"/>
    <cellStyle name="Output 32 4 4 2" xfId="39299"/>
    <cellStyle name="Output 32 4 5" xfId="28482"/>
    <cellStyle name="Output 32 4_Table 2A-1_EFT (Annual)" xfId="8226"/>
    <cellStyle name="Output 32 5" xfId="1667"/>
    <cellStyle name="Output 32 5 2" xfId="5228"/>
    <cellStyle name="Output 32 5 2 2" xfId="13475"/>
    <cellStyle name="Output 32 5 2 2 2" xfId="25475"/>
    <cellStyle name="Output 32 5 2 2 2 2" xfId="46661"/>
    <cellStyle name="Output 32 5 2 2 3" xfId="36057"/>
    <cellStyle name="Output 32 5 2 3" xfId="20362"/>
    <cellStyle name="Output 32 5 2 3 2" xfId="41549"/>
    <cellStyle name="Output 32 5 2 4" xfId="30885"/>
    <cellStyle name="Output 32 5 2_Table 2A-1_EFT (Annual)" xfId="8229"/>
    <cellStyle name="Output 32 5 3" xfId="10820"/>
    <cellStyle name="Output 32 5 3 2" xfId="22929"/>
    <cellStyle name="Output 32 5 3 2 2" xfId="44115"/>
    <cellStyle name="Output 32 5 3 3" xfId="33511"/>
    <cellStyle name="Output 32 5 4" xfId="17816"/>
    <cellStyle name="Output 32 5 4 2" xfId="39003"/>
    <cellStyle name="Output 32 5 5" xfId="28142"/>
    <cellStyle name="Output 32 5_Table 2A-1_EFT (Annual)" xfId="8228"/>
    <cellStyle name="Output 32 6" xfId="3809"/>
    <cellStyle name="Output 32 6 2" xfId="12177"/>
    <cellStyle name="Output 32 6 2 2" xfId="24207"/>
    <cellStyle name="Output 32 6 2 2 2" xfId="45393"/>
    <cellStyle name="Output 32 6 2 3" xfId="34789"/>
    <cellStyle name="Output 32 6 3" xfId="19094"/>
    <cellStyle name="Output 32 6 3 2" xfId="40281"/>
    <cellStyle name="Output 32 6 4" xfId="29518"/>
    <cellStyle name="Output 32 6_Table 2A-1_EFT (Annual)" xfId="8230"/>
    <cellStyle name="Output 32 7" xfId="9496"/>
    <cellStyle name="Output 32 7 2" xfId="21661"/>
    <cellStyle name="Output 32 7 2 2" xfId="42847"/>
    <cellStyle name="Output 32 7 3" xfId="32243"/>
    <cellStyle name="Output 32 8" xfId="16548"/>
    <cellStyle name="Output 32 8 2" xfId="37735"/>
    <cellStyle name="Output 32 9" xfId="26775"/>
    <cellStyle name="Output 32_Table 2A-1_EFT (Annual)" xfId="3466"/>
    <cellStyle name="Output 33" xfId="293"/>
    <cellStyle name="Output 33 2" xfId="1297"/>
    <cellStyle name="Output 33 2 2" xfId="2567"/>
    <cellStyle name="Output 33 2 2 2" xfId="6128"/>
    <cellStyle name="Output 33 2 2 2 2" xfId="14322"/>
    <cellStyle name="Output 33 2 2 2 2 2" xfId="26294"/>
    <cellStyle name="Output 33 2 2 2 2 2 2" xfId="47480"/>
    <cellStyle name="Output 33 2 2 2 2 3" xfId="36876"/>
    <cellStyle name="Output 33 2 2 2 3" xfId="21181"/>
    <cellStyle name="Output 33 2 2 2 3 2" xfId="42368"/>
    <cellStyle name="Output 33 2 2 2 4" xfId="31784"/>
    <cellStyle name="Output 33 2 2 2_Table 2A-1_EFT (Annual)" xfId="8232"/>
    <cellStyle name="Output 33 2 2 3" xfId="11664"/>
    <cellStyle name="Output 33 2 2 3 2" xfId="23748"/>
    <cellStyle name="Output 33 2 2 3 2 2" xfId="44934"/>
    <cellStyle name="Output 33 2 2 3 3" xfId="34330"/>
    <cellStyle name="Output 33 2 2 4" xfId="18635"/>
    <cellStyle name="Output 33 2 2 4 2" xfId="39822"/>
    <cellStyle name="Output 33 2 2 5" xfId="29041"/>
    <cellStyle name="Output 33 2 2_Table 2A-1_EFT (Annual)" xfId="8231"/>
    <cellStyle name="Output 33 2 3" xfId="1872"/>
    <cellStyle name="Output 33 2 3 2" xfId="5433"/>
    <cellStyle name="Output 33 2 3 2 2" xfId="13648"/>
    <cellStyle name="Output 33 2 3 2 2 2" xfId="25636"/>
    <cellStyle name="Output 33 2 3 2 2 2 2" xfId="46822"/>
    <cellStyle name="Output 33 2 3 2 2 3" xfId="36218"/>
    <cellStyle name="Output 33 2 3 2 3" xfId="20523"/>
    <cellStyle name="Output 33 2 3 2 3 2" xfId="41710"/>
    <cellStyle name="Output 33 2 3 2 4" xfId="31090"/>
    <cellStyle name="Output 33 2 3 2_Table 2A-1_EFT (Annual)" xfId="8234"/>
    <cellStyle name="Output 33 2 3 3" xfId="10992"/>
    <cellStyle name="Output 33 2 3 3 2" xfId="23090"/>
    <cellStyle name="Output 33 2 3 3 2 2" xfId="44276"/>
    <cellStyle name="Output 33 2 3 3 3" xfId="33672"/>
    <cellStyle name="Output 33 2 3 4" xfId="17977"/>
    <cellStyle name="Output 33 2 3 4 2" xfId="39164"/>
    <cellStyle name="Output 33 2 3 5" xfId="28347"/>
    <cellStyle name="Output 33 2 3_Table 2A-1_EFT (Annual)" xfId="8233"/>
    <cellStyle name="Output 33 2 4" xfId="4858"/>
    <cellStyle name="Output 33 2 4 2" xfId="13118"/>
    <cellStyle name="Output 33 2 4 2 2" xfId="25124"/>
    <cellStyle name="Output 33 2 4 2 2 2" xfId="46310"/>
    <cellStyle name="Output 33 2 4 2 3" xfId="35706"/>
    <cellStyle name="Output 33 2 4 3" xfId="20011"/>
    <cellStyle name="Output 33 2 4 3 2" xfId="41198"/>
    <cellStyle name="Output 33 2 4 4" xfId="30515"/>
    <cellStyle name="Output 33 2 4_Table 2A-1_EFT (Annual)" xfId="8235"/>
    <cellStyle name="Output 33 2 5" xfId="10462"/>
    <cellStyle name="Output 33 2 5 2" xfId="22578"/>
    <cellStyle name="Output 33 2 5 2 2" xfId="43764"/>
    <cellStyle name="Output 33 2 5 3" xfId="33160"/>
    <cellStyle name="Output 33 2 6" xfId="17465"/>
    <cellStyle name="Output 33 2 6 2" xfId="38652"/>
    <cellStyle name="Output 33 2 7" xfId="27772"/>
    <cellStyle name="Output 33 2_Table 2A-1_EFT (Annual)" xfId="3471"/>
    <cellStyle name="Output 33 3" xfId="2036"/>
    <cellStyle name="Output 33 3 2" xfId="5597"/>
    <cellStyle name="Output 33 3 2 2" xfId="13812"/>
    <cellStyle name="Output 33 3 2 2 2" xfId="25800"/>
    <cellStyle name="Output 33 3 2 2 2 2" xfId="46986"/>
    <cellStyle name="Output 33 3 2 2 3" xfId="36382"/>
    <cellStyle name="Output 33 3 2 3" xfId="20687"/>
    <cellStyle name="Output 33 3 2 3 2" xfId="41874"/>
    <cellStyle name="Output 33 3 2 4" xfId="31254"/>
    <cellStyle name="Output 33 3 2_Table 2A-1_EFT (Annual)" xfId="8237"/>
    <cellStyle name="Output 33 3 3" xfId="11156"/>
    <cellStyle name="Output 33 3 3 2" xfId="23254"/>
    <cellStyle name="Output 33 3 3 2 2" xfId="44440"/>
    <cellStyle name="Output 33 3 3 3" xfId="33836"/>
    <cellStyle name="Output 33 3 4" xfId="18141"/>
    <cellStyle name="Output 33 3 4 2" xfId="39328"/>
    <cellStyle name="Output 33 3 5" xfId="28511"/>
    <cellStyle name="Output 33 3_Table 2A-1_EFT (Annual)" xfId="8236"/>
    <cellStyle name="Output 33 4" xfId="1679"/>
    <cellStyle name="Output 33 4 2" xfId="5240"/>
    <cellStyle name="Output 33 4 2 2" xfId="13483"/>
    <cellStyle name="Output 33 4 2 2 2" xfId="25480"/>
    <cellStyle name="Output 33 4 2 2 2 2" xfId="46666"/>
    <cellStyle name="Output 33 4 2 2 3" xfId="36062"/>
    <cellStyle name="Output 33 4 2 3" xfId="20367"/>
    <cellStyle name="Output 33 4 2 3 2" xfId="41554"/>
    <cellStyle name="Output 33 4 2 4" xfId="30897"/>
    <cellStyle name="Output 33 4 2_Table 2A-1_EFT (Annual)" xfId="8239"/>
    <cellStyle name="Output 33 4 3" xfId="10827"/>
    <cellStyle name="Output 33 4 3 2" xfId="22934"/>
    <cellStyle name="Output 33 4 3 2 2" xfId="44120"/>
    <cellStyle name="Output 33 4 3 3" xfId="33516"/>
    <cellStyle name="Output 33 4 4" xfId="17821"/>
    <cellStyle name="Output 33 4 4 2" xfId="39008"/>
    <cellStyle name="Output 33 4 5" xfId="28154"/>
    <cellStyle name="Output 33 4_Table 2A-1_EFT (Annual)" xfId="8238"/>
    <cellStyle name="Output 33 5" xfId="3865"/>
    <cellStyle name="Output 33 5 2" xfId="12207"/>
    <cellStyle name="Output 33 5 2 2" xfId="24236"/>
    <cellStyle name="Output 33 5 2 2 2" xfId="45422"/>
    <cellStyle name="Output 33 5 2 3" xfId="34818"/>
    <cellStyle name="Output 33 5 3" xfId="19123"/>
    <cellStyle name="Output 33 5 3 2" xfId="40310"/>
    <cellStyle name="Output 33 5 4" xfId="29554"/>
    <cellStyle name="Output 33 5_Table 2A-1_EFT (Annual)" xfId="8240"/>
    <cellStyle name="Output 33 6" xfId="9542"/>
    <cellStyle name="Output 33 6 2" xfId="21690"/>
    <cellStyle name="Output 33 6 2 2" xfId="42876"/>
    <cellStyle name="Output 33 6 3" xfId="32272"/>
    <cellStyle name="Output 33 7" xfId="16577"/>
    <cellStyle name="Output 33 7 2" xfId="37764"/>
    <cellStyle name="Output 33 8" xfId="26811"/>
    <cellStyle name="Output 33_Table 2A-1_EFT (Annual)" xfId="3470"/>
    <cellStyle name="Output 34" xfId="640"/>
    <cellStyle name="Output 34 2" xfId="1617"/>
    <cellStyle name="Output 34 2 2" xfId="2887"/>
    <cellStyle name="Output 34 2 2 2" xfId="6448"/>
    <cellStyle name="Output 34 2 2 2 2" xfId="14642"/>
    <cellStyle name="Output 34 2 2 2 2 2" xfId="26614"/>
    <cellStyle name="Output 34 2 2 2 2 2 2" xfId="47800"/>
    <cellStyle name="Output 34 2 2 2 2 3" xfId="37196"/>
    <cellStyle name="Output 34 2 2 2 3" xfId="21501"/>
    <cellStyle name="Output 34 2 2 2 3 2" xfId="42688"/>
    <cellStyle name="Output 34 2 2 2 4" xfId="32104"/>
    <cellStyle name="Output 34 2 2 2_Table 2A-1_EFT (Annual)" xfId="8243"/>
    <cellStyle name="Output 34 2 2 3" xfId="11984"/>
    <cellStyle name="Output 34 2 2 3 2" xfId="24068"/>
    <cellStyle name="Output 34 2 2 3 2 2" xfId="45254"/>
    <cellStyle name="Output 34 2 2 3 3" xfId="34650"/>
    <cellStyle name="Output 34 2 2 4" xfId="18955"/>
    <cellStyle name="Output 34 2 2 4 2" xfId="40142"/>
    <cellStyle name="Output 34 2 2 5" xfId="29361"/>
    <cellStyle name="Output 34 2 2_Table 2A-1_EFT (Annual)" xfId="8242"/>
    <cellStyle name="Output 34 2 3" xfId="1940"/>
    <cellStyle name="Output 34 2 3 2" xfId="5501"/>
    <cellStyle name="Output 34 2 3 2 2" xfId="13716"/>
    <cellStyle name="Output 34 2 3 2 2 2" xfId="25704"/>
    <cellStyle name="Output 34 2 3 2 2 2 2" xfId="46890"/>
    <cellStyle name="Output 34 2 3 2 2 3" xfId="36286"/>
    <cellStyle name="Output 34 2 3 2 3" xfId="20591"/>
    <cellStyle name="Output 34 2 3 2 3 2" xfId="41778"/>
    <cellStyle name="Output 34 2 3 2 4" xfId="31158"/>
    <cellStyle name="Output 34 2 3 2_Table 2A-1_EFT (Annual)" xfId="8245"/>
    <cellStyle name="Output 34 2 3 3" xfId="11060"/>
    <cellStyle name="Output 34 2 3 3 2" xfId="23158"/>
    <cellStyle name="Output 34 2 3 3 2 2" xfId="44344"/>
    <cellStyle name="Output 34 2 3 3 3" xfId="33740"/>
    <cellStyle name="Output 34 2 3 4" xfId="18045"/>
    <cellStyle name="Output 34 2 3 4 2" xfId="39232"/>
    <cellStyle name="Output 34 2 3 5" xfId="28415"/>
    <cellStyle name="Output 34 2 3_Table 2A-1_EFT (Annual)" xfId="8244"/>
    <cellStyle name="Output 34 2 4" xfId="5178"/>
    <cellStyle name="Output 34 2 4 2" xfId="13438"/>
    <cellStyle name="Output 34 2 4 2 2" xfId="25444"/>
    <cellStyle name="Output 34 2 4 2 2 2" xfId="46630"/>
    <cellStyle name="Output 34 2 4 2 3" xfId="36026"/>
    <cellStyle name="Output 34 2 4 3" xfId="20331"/>
    <cellStyle name="Output 34 2 4 3 2" xfId="41518"/>
    <cellStyle name="Output 34 2 4 4" xfId="30835"/>
    <cellStyle name="Output 34 2 4_Table 2A-1_EFT (Annual)" xfId="8246"/>
    <cellStyle name="Output 34 2 5" xfId="10782"/>
    <cellStyle name="Output 34 2 5 2" xfId="22898"/>
    <cellStyle name="Output 34 2 5 2 2" xfId="44084"/>
    <cellStyle name="Output 34 2 5 3" xfId="33480"/>
    <cellStyle name="Output 34 2 6" xfId="17785"/>
    <cellStyle name="Output 34 2 6 2" xfId="38972"/>
    <cellStyle name="Output 34 2 7" xfId="28092"/>
    <cellStyle name="Output 34 2_Table 2A-1_EFT (Annual)" xfId="3472"/>
    <cellStyle name="Output 34 3" xfId="1129"/>
    <cellStyle name="Output 34 3 2" xfId="2402"/>
    <cellStyle name="Output 34 3 2 2" xfId="5963"/>
    <cellStyle name="Output 34 3 2 2 2" xfId="14157"/>
    <cellStyle name="Output 34 3 2 2 2 2" xfId="26129"/>
    <cellStyle name="Output 34 3 2 2 2 2 2" xfId="47315"/>
    <cellStyle name="Output 34 3 2 2 2 3" xfId="36711"/>
    <cellStyle name="Output 34 3 2 2 3" xfId="21016"/>
    <cellStyle name="Output 34 3 2 2 3 2" xfId="42203"/>
    <cellStyle name="Output 34 3 2 2 4" xfId="31619"/>
    <cellStyle name="Output 34 3 2 2_Table 2A-1_EFT (Annual)" xfId="8248"/>
    <cellStyle name="Output 34 3 2 3" xfId="11499"/>
    <cellStyle name="Output 34 3 2 3 2" xfId="23583"/>
    <cellStyle name="Output 34 3 2 3 2 2" xfId="44769"/>
    <cellStyle name="Output 34 3 2 3 3" xfId="34165"/>
    <cellStyle name="Output 34 3 2 4" xfId="18470"/>
    <cellStyle name="Output 34 3 2 4 2" xfId="39657"/>
    <cellStyle name="Output 34 3 2 5" xfId="28876"/>
    <cellStyle name="Output 34 3 2_Table 2A-1_EFT (Annual)" xfId="8247"/>
    <cellStyle name="Output 34 3 3" xfId="4690"/>
    <cellStyle name="Output 34 3 3 2" xfId="12950"/>
    <cellStyle name="Output 34 3 3 2 2" xfId="24956"/>
    <cellStyle name="Output 34 3 3 2 2 2" xfId="46142"/>
    <cellStyle name="Output 34 3 3 2 3" xfId="35538"/>
    <cellStyle name="Output 34 3 3 3" xfId="19843"/>
    <cellStyle name="Output 34 3 3 3 2" xfId="41030"/>
    <cellStyle name="Output 34 3 3 4" xfId="30347"/>
    <cellStyle name="Output 34 3 3_Table 2A-1_EFT (Annual)" xfId="8249"/>
    <cellStyle name="Output 34 3 4" xfId="10294"/>
    <cellStyle name="Output 34 3 4 2" xfId="22410"/>
    <cellStyle name="Output 34 3 4 2 2" xfId="43596"/>
    <cellStyle name="Output 34 3 4 3" xfId="32992"/>
    <cellStyle name="Output 34 3 5" xfId="17297"/>
    <cellStyle name="Output 34 3 5 2" xfId="38484"/>
    <cellStyle name="Output 34 3 6" xfId="27604"/>
    <cellStyle name="Output 34 3_Table 2A-1_EFT (Annual)" xfId="3473"/>
    <cellStyle name="Output 34 4" xfId="2356"/>
    <cellStyle name="Output 34 4 2" xfId="5917"/>
    <cellStyle name="Output 34 4 2 2" xfId="14132"/>
    <cellStyle name="Output 34 4 2 2 2" xfId="26120"/>
    <cellStyle name="Output 34 4 2 2 2 2" xfId="47306"/>
    <cellStyle name="Output 34 4 2 2 3" xfId="36702"/>
    <cellStyle name="Output 34 4 2 3" xfId="21007"/>
    <cellStyle name="Output 34 4 2 3 2" xfId="42194"/>
    <cellStyle name="Output 34 4 2 4" xfId="31574"/>
    <cellStyle name="Output 34 4 2_Table 2A-1_EFT (Annual)" xfId="8251"/>
    <cellStyle name="Output 34 4 3" xfId="11476"/>
    <cellStyle name="Output 34 4 3 2" xfId="23574"/>
    <cellStyle name="Output 34 4 3 2 2" xfId="44760"/>
    <cellStyle name="Output 34 4 3 3" xfId="34156"/>
    <cellStyle name="Output 34 4 4" xfId="18461"/>
    <cellStyle name="Output 34 4 4 2" xfId="39648"/>
    <cellStyle name="Output 34 4 5" xfId="28831"/>
    <cellStyle name="Output 34 4_Table 2A-1_EFT (Annual)" xfId="8250"/>
    <cellStyle name="Output 34 5" xfId="4210"/>
    <cellStyle name="Output 34 5 2" xfId="12534"/>
    <cellStyle name="Output 34 5 2 2" xfId="24556"/>
    <cellStyle name="Output 34 5 2 2 2" xfId="45742"/>
    <cellStyle name="Output 34 5 2 3" xfId="35138"/>
    <cellStyle name="Output 34 5 3" xfId="19443"/>
    <cellStyle name="Output 34 5 3 2" xfId="40630"/>
    <cellStyle name="Output 34 5 4" xfId="29898"/>
    <cellStyle name="Output 34 5_Table 2A-1_EFT (Annual)" xfId="8252"/>
    <cellStyle name="Output 34 6" xfId="9873"/>
    <cellStyle name="Output 34 6 2" xfId="22010"/>
    <cellStyle name="Output 34 6 2 2" xfId="43196"/>
    <cellStyle name="Output 34 6 3" xfId="32592"/>
    <cellStyle name="Output 34 7" xfId="16897"/>
    <cellStyle name="Output 34 7 2" xfId="38084"/>
    <cellStyle name="Output 34 8" xfId="27155"/>
    <cellStyle name="Output 34_Table 2A-1_EFT (Annual)" xfId="8241"/>
    <cellStyle name="Output 35" xfId="697"/>
    <cellStyle name="Output 35 2" xfId="2364"/>
    <cellStyle name="Output 35 2 2" xfId="5925"/>
    <cellStyle name="Output 35 2 2 2" xfId="14139"/>
    <cellStyle name="Output 35 2 2 2 2" xfId="26127"/>
    <cellStyle name="Output 35 2 2 2 2 2" xfId="47313"/>
    <cellStyle name="Output 35 2 2 2 3" xfId="36709"/>
    <cellStyle name="Output 35 2 2 3" xfId="21014"/>
    <cellStyle name="Output 35 2 2 3 2" xfId="42201"/>
    <cellStyle name="Output 35 2 2 4" xfId="31581"/>
    <cellStyle name="Output 35 2 2_Table 2A-1_EFT (Annual)" xfId="8254"/>
    <cellStyle name="Output 35 2 3" xfId="11484"/>
    <cellStyle name="Output 35 2 3 2" xfId="23581"/>
    <cellStyle name="Output 35 2 3 2 2" xfId="44767"/>
    <cellStyle name="Output 35 2 3 3" xfId="34163"/>
    <cellStyle name="Output 35 2 4" xfId="18468"/>
    <cellStyle name="Output 35 2 4 2" xfId="39655"/>
    <cellStyle name="Output 35 2 5" xfId="28838"/>
    <cellStyle name="Output 35 2_Table 2A-1_EFT (Annual)" xfId="8253"/>
    <cellStyle name="Output 35 3" xfId="1622"/>
    <cellStyle name="Output 35 3 2" xfId="5183"/>
    <cellStyle name="Output 35 3 2 2" xfId="13443"/>
    <cellStyle name="Output 35 3 2 2 2" xfId="25448"/>
    <cellStyle name="Output 35 3 2 2 2 2" xfId="46634"/>
    <cellStyle name="Output 35 3 2 2 3" xfId="36030"/>
    <cellStyle name="Output 35 3 2 3" xfId="20335"/>
    <cellStyle name="Output 35 3 2 3 2" xfId="41522"/>
    <cellStyle name="Output 35 3 2 4" xfId="30840"/>
    <cellStyle name="Output 35 3 2_Table 2A-1_EFT (Annual)" xfId="8256"/>
    <cellStyle name="Output 35 3 3" xfId="10786"/>
    <cellStyle name="Output 35 3 3 2" xfId="22902"/>
    <cellStyle name="Output 35 3 3 2 2" xfId="44088"/>
    <cellStyle name="Output 35 3 3 3" xfId="33484"/>
    <cellStyle name="Output 35 3 4" xfId="17789"/>
    <cellStyle name="Output 35 3 4 2" xfId="38976"/>
    <cellStyle name="Output 35 3 5" xfId="28097"/>
    <cellStyle name="Output 35 3_Table 2A-1_EFT (Annual)" xfId="8255"/>
    <cellStyle name="Output 35 4" xfId="4260"/>
    <cellStyle name="Output 35 4 2" xfId="12545"/>
    <cellStyle name="Output 35 4 2 2" xfId="24563"/>
    <cellStyle name="Output 35 4 2 2 2" xfId="45749"/>
    <cellStyle name="Output 35 4 2 3" xfId="35145"/>
    <cellStyle name="Output 35 4 3" xfId="19450"/>
    <cellStyle name="Output 35 4 3 2" xfId="40637"/>
    <cellStyle name="Output 35 4 4" xfId="29918"/>
    <cellStyle name="Output 35 4_Table 2A-1_EFT (Annual)" xfId="8257"/>
    <cellStyle name="Output 35 5" xfId="9891"/>
    <cellStyle name="Output 35 5 2" xfId="22017"/>
    <cellStyle name="Output 35 5 2 2" xfId="43203"/>
    <cellStyle name="Output 35 5 3" xfId="32599"/>
    <cellStyle name="Output 35 6" xfId="16904"/>
    <cellStyle name="Output 35 6 2" xfId="38091"/>
    <cellStyle name="Output 35 7" xfId="27175"/>
    <cellStyle name="Output 35_Table 2A-1_EFT (Annual)" xfId="3474"/>
    <cellStyle name="Output 36" xfId="16011"/>
    <cellStyle name="Output 36 2" xfId="37204"/>
    <cellStyle name="Output 37" xfId="47808"/>
    <cellStyle name="Output 4" xfId="92"/>
    <cellStyle name="Output 4 10" xfId="21520"/>
    <cellStyle name="Output 4 10 2" xfId="42707"/>
    <cellStyle name="Output 4 11" xfId="26648"/>
    <cellStyle name="Output 4 2" xfId="491"/>
    <cellStyle name="Output 4 2 2" xfId="1468"/>
    <cellStyle name="Output 4 2 2 2" xfId="2738"/>
    <cellStyle name="Output 4 2 2 2 2" xfId="6299"/>
    <cellStyle name="Output 4 2 2 2 2 2" xfId="14493"/>
    <cellStyle name="Output 4 2 2 2 2 2 2" xfId="26465"/>
    <cellStyle name="Output 4 2 2 2 2 2 2 2" xfId="47651"/>
    <cellStyle name="Output 4 2 2 2 2 2 3" xfId="37047"/>
    <cellStyle name="Output 4 2 2 2 2 3" xfId="21352"/>
    <cellStyle name="Output 4 2 2 2 2 3 2" xfId="42539"/>
    <cellStyle name="Output 4 2 2 2 2 4" xfId="31955"/>
    <cellStyle name="Output 4 2 2 2 2_Table 2A-1_EFT (Annual)" xfId="8259"/>
    <cellStyle name="Output 4 2 2 2 3" xfId="11835"/>
    <cellStyle name="Output 4 2 2 2 3 2" xfId="23919"/>
    <cellStyle name="Output 4 2 2 2 3 2 2" xfId="45105"/>
    <cellStyle name="Output 4 2 2 2 3 3" xfId="34501"/>
    <cellStyle name="Output 4 2 2 2 4" xfId="18806"/>
    <cellStyle name="Output 4 2 2 2 4 2" xfId="39993"/>
    <cellStyle name="Output 4 2 2 2 5" xfId="29212"/>
    <cellStyle name="Output 4 2 2 2_Table 2A-1_EFT (Annual)" xfId="8258"/>
    <cellStyle name="Output 4 2 2 3" xfId="1912"/>
    <cellStyle name="Output 4 2 2 3 2" xfId="5473"/>
    <cellStyle name="Output 4 2 2 3 2 2" xfId="13688"/>
    <cellStyle name="Output 4 2 2 3 2 2 2" xfId="25676"/>
    <cellStyle name="Output 4 2 2 3 2 2 2 2" xfId="46862"/>
    <cellStyle name="Output 4 2 2 3 2 2 3" xfId="36258"/>
    <cellStyle name="Output 4 2 2 3 2 3" xfId="20563"/>
    <cellStyle name="Output 4 2 2 3 2 3 2" xfId="41750"/>
    <cellStyle name="Output 4 2 2 3 2 4" xfId="31130"/>
    <cellStyle name="Output 4 2 2 3 2_Table 2A-1_EFT (Annual)" xfId="8261"/>
    <cellStyle name="Output 4 2 2 3 3" xfId="11032"/>
    <cellStyle name="Output 4 2 2 3 3 2" xfId="23130"/>
    <cellStyle name="Output 4 2 2 3 3 2 2" xfId="44316"/>
    <cellStyle name="Output 4 2 2 3 3 3" xfId="33712"/>
    <cellStyle name="Output 4 2 2 3 4" xfId="18017"/>
    <cellStyle name="Output 4 2 2 3 4 2" xfId="39204"/>
    <cellStyle name="Output 4 2 2 3 5" xfId="28387"/>
    <cellStyle name="Output 4 2 2 3_Table 2A-1_EFT (Annual)" xfId="8260"/>
    <cellStyle name="Output 4 2 2 4" xfId="5029"/>
    <cellStyle name="Output 4 2 2 4 2" xfId="13289"/>
    <cellStyle name="Output 4 2 2 4 2 2" xfId="25295"/>
    <cellStyle name="Output 4 2 2 4 2 2 2" xfId="46481"/>
    <cellStyle name="Output 4 2 2 4 2 3" xfId="35877"/>
    <cellStyle name="Output 4 2 2 4 3" xfId="20182"/>
    <cellStyle name="Output 4 2 2 4 3 2" xfId="41369"/>
    <cellStyle name="Output 4 2 2 4 4" xfId="30686"/>
    <cellStyle name="Output 4 2 2 4_Table 2A-1_EFT (Annual)" xfId="8262"/>
    <cellStyle name="Output 4 2 2 5" xfId="10633"/>
    <cellStyle name="Output 4 2 2 5 2" xfId="22749"/>
    <cellStyle name="Output 4 2 2 5 2 2" xfId="43935"/>
    <cellStyle name="Output 4 2 2 5 3" xfId="33331"/>
    <cellStyle name="Output 4 2 2 6" xfId="17636"/>
    <cellStyle name="Output 4 2 2 6 2" xfId="38823"/>
    <cellStyle name="Output 4 2 2 7" xfId="27943"/>
    <cellStyle name="Output 4 2 2_Table 2A-1_EFT (Annual)" xfId="3477"/>
    <cellStyle name="Output 4 2 3" xfId="2207"/>
    <cellStyle name="Output 4 2 3 2" xfId="5768"/>
    <cellStyle name="Output 4 2 3 2 2" xfId="13983"/>
    <cellStyle name="Output 4 2 3 2 2 2" xfId="25971"/>
    <cellStyle name="Output 4 2 3 2 2 2 2" xfId="47157"/>
    <cellStyle name="Output 4 2 3 2 2 3" xfId="36553"/>
    <cellStyle name="Output 4 2 3 2 3" xfId="20858"/>
    <cellStyle name="Output 4 2 3 2 3 2" xfId="42045"/>
    <cellStyle name="Output 4 2 3 2 4" xfId="31425"/>
    <cellStyle name="Output 4 2 3 2_Table 2A-1_EFT (Annual)" xfId="8264"/>
    <cellStyle name="Output 4 2 3 3" xfId="11327"/>
    <cellStyle name="Output 4 2 3 3 2" xfId="23425"/>
    <cellStyle name="Output 4 2 3 3 2 2" xfId="44611"/>
    <cellStyle name="Output 4 2 3 3 3" xfId="34007"/>
    <cellStyle name="Output 4 2 3 4" xfId="18312"/>
    <cellStyle name="Output 4 2 3 4 2" xfId="39499"/>
    <cellStyle name="Output 4 2 3 5" xfId="28682"/>
    <cellStyle name="Output 4 2 3_Table 2A-1_EFT (Annual)" xfId="8263"/>
    <cellStyle name="Output 4 2 4" xfId="1737"/>
    <cellStyle name="Output 4 2 4 2" xfId="5298"/>
    <cellStyle name="Output 4 2 4 2 2" xfId="13523"/>
    <cellStyle name="Output 4 2 4 2 2 2" xfId="25514"/>
    <cellStyle name="Output 4 2 4 2 2 2 2" xfId="46700"/>
    <cellStyle name="Output 4 2 4 2 2 3" xfId="36096"/>
    <cellStyle name="Output 4 2 4 2 3" xfId="20401"/>
    <cellStyle name="Output 4 2 4 2 3 2" xfId="41588"/>
    <cellStyle name="Output 4 2 4 2 4" xfId="30955"/>
    <cellStyle name="Output 4 2 4 2_Table 2A-1_EFT (Annual)" xfId="8266"/>
    <cellStyle name="Output 4 2 4 3" xfId="10866"/>
    <cellStyle name="Output 4 2 4 3 2" xfId="22968"/>
    <cellStyle name="Output 4 2 4 3 2 2" xfId="44154"/>
    <cellStyle name="Output 4 2 4 3 3" xfId="33550"/>
    <cellStyle name="Output 4 2 4 4" xfId="17855"/>
    <cellStyle name="Output 4 2 4 4 2" xfId="39042"/>
    <cellStyle name="Output 4 2 4 5" xfId="28212"/>
    <cellStyle name="Output 4 2 4_Table 2A-1_EFT (Annual)" xfId="8265"/>
    <cellStyle name="Output 4 2 5" xfId="4061"/>
    <cellStyle name="Output 4 2 5 2" xfId="12385"/>
    <cellStyle name="Output 4 2 5 2 2" xfId="24407"/>
    <cellStyle name="Output 4 2 5 2 2 2" xfId="45593"/>
    <cellStyle name="Output 4 2 5 2 3" xfId="34989"/>
    <cellStyle name="Output 4 2 5 3" xfId="19294"/>
    <cellStyle name="Output 4 2 5 3 2" xfId="40481"/>
    <cellStyle name="Output 4 2 5 4" xfId="29749"/>
    <cellStyle name="Output 4 2 5_Table 2A-1_EFT (Annual)" xfId="8267"/>
    <cellStyle name="Output 4 2 6" xfId="9724"/>
    <cellStyle name="Output 4 2 6 2" xfId="21861"/>
    <cellStyle name="Output 4 2 6 2 2" xfId="43047"/>
    <cellStyle name="Output 4 2 6 3" xfId="32443"/>
    <cellStyle name="Output 4 2 7" xfId="16748"/>
    <cellStyle name="Output 4 2 7 2" xfId="37935"/>
    <cellStyle name="Output 4 2 8" xfId="27006"/>
    <cellStyle name="Output 4 2_Table 2A-1_EFT (Annual)" xfId="3476"/>
    <cellStyle name="Output 4 3" xfId="324"/>
    <cellStyle name="Output 4 3 2" xfId="1312"/>
    <cellStyle name="Output 4 3 2 2" xfId="2582"/>
    <cellStyle name="Output 4 3 2 2 2" xfId="6143"/>
    <cellStyle name="Output 4 3 2 2 2 2" xfId="14337"/>
    <cellStyle name="Output 4 3 2 2 2 2 2" xfId="26309"/>
    <cellStyle name="Output 4 3 2 2 2 2 2 2" xfId="47495"/>
    <cellStyle name="Output 4 3 2 2 2 2 3" xfId="36891"/>
    <cellStyle name="Output 4 3 2 2 2 3" xfId="21196"/>
    <cellStyle name="Output 4 3 2 2 2 3 2" xfId="42383"/>
    <cellStyle name="Output 4 3 2 2 2 4" xfId="31799"/>
    <cellStyle name="Output 4 3 2 2 2_Table 2A-1_EFT (Annual)" xfId="8269"/>
    <cellStyle name="Output 4 3 2 2 3" xfId="11679"/>
    <cellStyle name="Output 4 3 2 2 3 2" xfId="23763"/>
    <cellStyle name="Output 4 3 2 2 3 2 2" xfId="44949"/>
    <cellStyle name="Output 4 3 2 2 3 3" xfId="34345"/>
    <cellStyle name="Output 4 3 2 2 4" xfId="18650"/>
    <cellStyle name="Output 4 3 2 2 4 2" xfId="39837"/>
    <cellStyle name="Output 4 3 2 2 5" xfId="29056"/>
    <cellStyle name="Output 4 3 2 2_Table 2A-1_EFT (Annual)" xfId="8268"/>
    <cellStyle name="Output 4 3 2 3" xfId="1880"/>
    <cellStyle name="Output 4 3 2 3 2" xfId="5441"/>
    <cellStyle name="Output 4 3 2 3 2 2" xfId="13656"/>
    <cellStyle name="Output 4 3 2 3 2 2 2" xfId="25644"/>
    <cellStyle name="Output 4 3 2 3 2 2 2 2" xfId="46830"/>
    <cellStyle name="Output 4 3 2 3 2 2 3" xfId="36226"/>
    <cellStyle name="Output 4 3 2 3 2 3" xfId="20531"/>
    <cellStyle name="Output 4 3 2 3 2 3 2" xfId="41718"/>
    <cellStyle name="Output 4 3 2 3 2 4" xfId="31098"/>
    <cellStyle name="Output 4 3 2 3 2_Table 2A-1_EFT (Annual)" xfId="8271"/>
    <cellStyle name="Output 4 3 2 3 3" xfId="11000"/>
    <cellStyle name="Output 4 3 2 3 3 2" xfId="23098"/>
    <cellStyle name="Output 4 3 2 3 3 2 2" xfId="44284"/>
    <cellStyle name="Output 4 3 2 3 3 3" xfId="33680"/>
    <cellStyle name="Output 4 3 2 3 4" xfId="17985"/>
    <cellStyle name="Output 4 3 2 3 4 2" xfId="39172"/>
    <cellStyle name="Output 4 3 2 3 5" xfId="28355"/>
    <cellStyle name="Output 4 3 2 3_Table 2A-1_EFT (Annual)" xfId="8270"/>
    <cellStyle name="Output 4 3 2 4" xfId="4873"/>
    <cellStyle name="Output 4 3 2 4 2" xfId="13133"/>
    <cellStyle name="Output 4 3 2 4 2 2" xfId="25139"/>
    <cellStyle name="Output 4 3 2 4 2 2 2" xfId="46325"/>
    <cellStyle name="Output 4 3 2 4 2 3" xfId="35721"/>
    <cellStyle name="Output 4 3 2 4 3" xfId="20026"/>
    <cellStyle name="Output 4 3 2 4 3 2" xfId="41213"/>
    <cellStyle name="Output 4 3 2 4 4" xfId="30530"/>
    <cellStyle name="Output 4 3 2 4_Table 2A-1_EFT (Annual)" xfId="8272"/>
    <cellStyle name="Output 4 3 2 5" xfId="10477"/>
    <cellStyle name="Output 4 3 2 5 2" xfId="22593"/>
    <cellStyle name="Output 4 3 2 5 2 2" xfId="43779"/>
    <cellStyle name="Output 4 3 2 5 3" xfId="33175"/>
    <cellStyle name="Output 4 3 2 6" xfId="17480"/>
    <cellStyle name="Output 4 3 2 6 2" xfId="38667"/>
    <cellStyle name="Output 4 3 2 7" xfId="27787"/>
    <cellStyle name="Output 4 3 2_Table 2A-1_EFT (Annual)" xfId="3479"/>
    <cellStyle name="Output 4 3 3" xfId="2051"/>
    <cellStyle name="Output 4 3 3 2" xfId="5612"/>
    <cellStyle name="Output 4 3 3 2 2" xfId="13827"/>
    <cellStyle name="Output 4 3 3 2 2 2" xfId="25815"/>
    <cellStyle name="Output 4 3 3 2 2 2 2" xfId="47001"/>
    <cellStyle name="Output 4 3 3 2 2 3" xfId="36397"/>
    <cellStyle name="Output 4 3 3 2 3" xfId="20702"/>
    <cellStyle name="Output 4 3 3 2 3 2" xfId="41889"/>
    <cellStyle name="Output 4 3 3 2 4" xfId="31269"/>
    <cellStyle name="Output 4 3 3 2_Table 2A-1_EFT (Annual)" xfId="8274"/>
    <cellStyle name="Output 4 3 3 3" xfId="11171"/>
    <cellStyle name="Output 4 3 3 3 2" xfId="23269"/>
    <cellStyle name="Output 4 3 3 3 2 2" xfId="44455"/>
    <cellStyle name="Output 4 3 3 3 3" xfId="33851"/>
    <cellStyle name="Output 4 3 3 4" xfId="18156"/>
    <cellStyle name="Output 4 3 3 4 2" xfId="39343"/>
    <cellStyle name="Output 4 3 3 5" xfId="28526"/>
    <cellStyle name="Output 4 3 3_Table 2A-1_EFT (Annual)" xfId="8273"/>
    <cellStyle name="Output 4 3 4" xfId="1696"/>
    <cellStyle name="Output 4 3 4 2" xfId="5257"/>
    <cellStyle name="Output 4 3 4 2 2" xfId="13490"/>
    <cellStyle name="Output 4 3 4 2 2 2" xfId="25484"/>
    <cellStyle name="Output 4 3 4 2 2 2 2" xfId="46670"/>
    <cellStyle name="Output 4 3 4 2 2 3" xfId="36066"/>
    <cellStyle name="Output 4 3 4 2 3" xfId="20371"/>
    <cellStyle name="Output 4 3 4 2 3 2" xfId="41558"/>
    <cellStyle name="Output 4 3 4 2 4" xfId="30914"/>
    <cellStyle name="Output 4 3 4 2_Table 2A-1_EFT (Annual)" xfId="8276"/>
    <cellStyle name="Output 4 3 4 3" xfId="10834"/>
    <cellStyle name="Output 4 3 4 3 2" xfId="22938"/>
    <cellStyle name="Output 4 3 4 3 2 2" xfId="44124"/>
    <cellStyle name="Output 4 3 4 3 3" xfId="33520"/>
    <cellStyle name="Output 4 3 4 4" xfId="17825"/>
    <cellStyle name="Output 4 3 4 4 2" xfId="39012"/>
    <cellStyle name="Output 4 3 4 5" xfId="28171"/>
    <cellStyle name="Output 4 3 4_Table 2A-1_EFT (Annual)" xfId="8275"/>
    <cellStyle name="Output 4 3 5" xfId="3894"/>
    <cellStyle name="Output 4 3 5 2" xfId="12226"/>
    <cellStyle name="Output 4 3 5 2 2" xfId="24251"/>
    <cellStyle name="Output 4 3 5 2 2 2" xfId="45437"/>
    <cellStyle name="Output 4 3 5 2 3" xfId="34833"/>
    <cellStyle name="Output 4 3 5 3" xfId="19138"/>
    <cellStyle name="Output 4 3 5 3 2" xfId="40325"/>
    <cellStyle name="Output 4 3 5 4" xfId="29582"/>
    <cellStyle name="Output 4 3 5_Table 2A-1_EFT (Annual)" xfId="8277"/>
    <cellStyle name="Output 4 3 6" xfId="9563"/>
    <cellStyle name="Output 4 3 6 2" xfId="21705"/>
    <cellStyle name="Output 4 3 6 2 2" xfId="42891"/>
    <cellStyle name="Output 4 3 6 3" xfId="32287"/>
    <cellStyle name="Output 4 3 7" xfId="16592"/>
    <cellStyle name="Output 4 3 7 2" xfId="37779"/>
    <cellStyle name="Output 4 3 8" xfId="26839"/>
    <cellStyle name="Output 4 3_Table 2A-1_EFT (Annual)" xfId="3478"/>
    <cellStyle name="Output 4 4" xfId="1146"/>
    <cellStyle name="Output 4 4 2" xfId="2416"/>
    <cellStyle name="Output 4 4 2 2" xfId="5977"/>
    <cellStyle name="Output 4 4 2 2 2" xfId="14171"/>
    <cellStyle name="Output 4 4 2 2 2 2" xfId="26143"/>
    <cellStyle name="Output 4 4 2 2 2 2 2" xfId="47329"/>
    <cellStyle name="Output 4 4 2 2 2 3" xfId="36725"/>
    <cellStyle name="Output 4 4 2 2 3" xfId="21030"/>
    <cellStyle name="Output 4 4 2 2 3 2" xfId="42217"/>
    <cellStyle name="Output 4 4 2 2 4" xfId="31633"/>
    <cellStyle name="Output 4 4 2 2_Table 2A-1_EFT (Annual)" xfId="8279"/>
    <cellStyle name="Output 4 4 2 3" xfId="11513"/>
    <cellStyle name="Output 4 4 2 3 2" xfId="23597"/>
    <cellStyle name="Output 4 4 2 3 2 2" xfId="44783"/>
    <cellStyle name="Output 4 4 2 3 3" xfId="34179"/>
    <cellStyle name="Output 4 4 2 4" xfId="18484"/>
    <cellStyle name="Output 4 4 2 4 2" xfId="39671"/>
    <cellStyle name="Output 4 4 2 5" xfId="28890"/>
    <cellStyle name="Output 4 4 2_Table 2A-1_EFT (Annual)" xfId="8278"/>
    <cellStyle name="Output 4 4 3" xfId="1815"/>
    <cellStyle name="Output 4 4 3 2" xfId="5376"/>
    <cellStyle name="Output 4 4 3 2 2" xfId="13591"/>
    <cellStyle name="Output 4 4 3 2 2 2" xfId="25579"/>
    <cellStyle name="Output 4 4 3 2 2 2 2" xfId="46765"/>
    <cellStyle name="Output 4 4 3 2 2 3" xfId="36161"/>
    <cellStyle name="Output 4 4 3 2 3" xfId="20466"/>
    <cellStyle name="Output 4 4 3 2 3 2" xfId="41653"/>
    <cellStyle name="Output 4 4 3 2 4" xfId="31033"/>
    <cellStyle name="Output 4 4 3 2_Table 2A-1_EFT (Annual)" xfId="8281"/>
    <cellStyle name="Output 4 4 3 3" xfId="10935"/>
    <cellStyle name="Output 4 4 3 3 2" xfId="23033"/>
    <cellStyle name="Output 4 4 3 3 2 2" xfId="44219"/>
    <cellStyle name="Output 4 4 3 3 3" xfId="33615"/>
    <cellStyle name="Output 4 4 3 4" xfId="17920"/>
    <cellStyle name="Output 4 4 3 4 2" xfId="39107"/>
    <cellStyle name="Output 4 4 3 5" xfId="28290"/>
    <cellStyle name="Output 4 4 3_Table 2A-1_EFT (Annual)" xfId="8280"/>
    <cellStyle name="Output 4 4 4" xfId="4707"/>
    <cellStyle name="Output 4 4 4 2" xfId="12967"/>
    <cellStyle name="Output 4 4 4 2 2" xfId="24973"/>
    <cellStyle name="Output 4 4 4 2 2 2" xfId="46159"/>
    <cellStyle name="Output 4 4 4 2 3" xfId="35555"/>
    <cellStyle name="Output 4 4 4 3" xfId="19860"/>
    <cellStyle name="Output 4 4 4 3 2" xfId="41047"/>
    <cellStyle name="Output 4 4 4 4" xfId="30364"/>
    <cellStyle name="Output 4 4 4_Table 2A-1_EFT (Annual)" xfId="8282"/>
    <cellStyle name="Output 4 4 5" xfId="10311"/>
    <cellStyle name="Output 4 4 5 2" xfId="22427"/>
    <cellStyle name="Output 4 4 5 2 2" xfId="43613"/>
    <cellStyle name="Output 4 4 5 3" xfId="33009"/>
    <cellStyle name="Output 4 4 6" xfId="17314"/>
    <cellStyle name="Output 4 4 6 2" xfId="38501"/>
    <cellStyle name="Output 4 4 7" xfId="27621"/>
    <cellStyle name="Output 4 4_Table 2A-1_EFT (Annual)" xfId="3480"/>
    <cellStyle name="Output 4 5" xfId="1873"/>
    <cellStyle name="Output 4 5 2" xfId="5434"/>
    <cellStyle name="Output 4 5 2 2" xfId="13649"/>
    <cellStyle name="Output 4 5 2 2 2" xfId="25637"/>
    <cellStyle name="Output 4 5 2 2 2 2" xfId="46823"/>
    <cellStyle name="Output 4 5 2 2 3" xfId="36219"/>
    <cellStyle name="Output 4 5 2 3" xfId="20524"/>
    <cellStyle name="Output 4 5 2 3 2" xfId="41711"/>
    <cellStyle name="Output 4 5 2 4" xfId="31091"/>
    <cellStyle name="Output 4 5 2_Table 2A-1_EFT (Annual)" xfId="8284"/>
    <cellStyle name="Output 4 5 3" xfId="10993"/>
    <cellStyle name="Output 4 5 3 2" xfId="23091"/>
    <cellStyle name="Output 4 5 3 2 2" xfId="44277"/>
    <cellStyle name="Output 4 5 3 3" xfId="33673"/>
    <cellStyle name="Output 4 5 4" xfId="17978"/>
    <cellStyle name="Output 4 5 4 2" xfId="39165"/>
    <cellStyle name="Output 4 5 5" xfId="28348"/>
    <cellStyle name="Output 4 5_Table 2A-1_EFT (Annual)" xfId="8283"/>
    <cellStyle name="Output 4 6" xfId="1639"/>
    <cellStyle name="Output 4 6 2" xfId="5200"/>
    <cellStyle name="Output 4 6 2 2" xfId="13452"/>
    <cellStyle name="Output 4 6 2 2 2" xfId="25452"/>
    <cellStyle name="Output 4 6 2 2 2 2" xfId="46638"/>
    <cellStyle name="Output 4 6 2 2 3" xfId="36034"/>
    <cellStyle name="Output 4 6 2 3" xfId="20339"/>
    <cellStyle name="Output 4 6 2 3 2" xfId="41526"/>
    <cellStyle name="Output 4 6 2 4" xfId="30857"/>
    <cellStyle name="Output 4 6 2_Table 2A-1_EFT (Annual)" xfId="8286"/>
    <cellStyle name="Output 4 6 3" xfId="10796"/>
    <cellStyle name="Output 4 6 3 2" xfId="22906"/>
    <cellStyle name="Output 4 6 3 2 2" xfId="44092"/>
    <cellStyle name="Output 4 6 3 3" xfId="33488"/>
    <cellStyle name="Output 4 6 4" xfId="17793"/>
    <cellStyle name="Output 4 6 4 2" xfId="38980"/>
    <cellStyle name="Output 4 6 5" xfId="28114"/>
    <cellStyle name="Output 4 6_Table 2A-1_EFT (Annual)" xfId="8285"/>
    <cellStyle name="Output 4 7" xfId="3681"/>
    <cellStyle name="Output 4 7 2" xfId="12054"/>
    <cellStyle name="Output 4 7 2 2" xfId="24085"/>
    <cellStyle name="Output 4 7 2 2 2" xfId="45271"/>
    <cellStyle name="Output 4 7 2 3" xfId="34667"/>
    <cellStyle name="Output 4 7 3" xfId="18972"/>
    <cellStyle name="Output 4 7 3 2" xfId="40159"/>
    <cellStyle name="Output 4 7 4" xfId="29391"/>
    <cellStyle name="Output 4 7_Table 2A-1_EFT (Annual)" xfId="8287"/>
    <cellStyle name="Output 4 8" xfId="9371"/>
    <cellStyle name="Output 4 8 2" xfId="21539"/>
    <cellStyle name="Output 4 8 2 2" xfId="42725"/>
    <cellStyle name="Output 4 8 3" xfId="32121"/>
    <cellStyle name="Output 4 9" xfId="16426"/>
    <cellStyle name="Output 4 9 2" xfId="37613"/>
    <cellStyle name="Output 4_Table 2A-1_EFT (Annual)" xfId="3475"/>
    <cellStyle name="Output 5" xfId="98"/>
    <cellStyle name="Output 5 10" xfId="21515"/>
    <cellStyle name="Output 5 10 2" xfId="42702"/>
    <cellStyle name="Output 5 11" xfId="26653"/>
    <cellStyle name="Output 5 2" xfId="496"/>
    <cellStyle name="Output 5 2 2" xfId="1473"/>
    <cellStyle name="Output 5 2 2 2" xfId="2743"/>
    <cellStyle name="Output 5 2 2 2 2" xfId="6304"/>
    <cellStyle name="Output 5 2 2 2 2 2" xfId="14498"/>
    <cellStyle name="Output 5 2 2 2 2 2 2" xfId="26470"/>
    <cellStyle name="Output 5 2 2 2 2 2 2 2" xfId="47656"/>
    <cellStyle name="Output 5 2 2 2 2 2 3" xfId="37052"/>
    <cellStyle name="Output 5 2 2 2 2 3" xfId="21357"/>
    <cellStyle name="Output 5 2 2 2 2 3 2" xfId="42544"/>
    <cellStyle name="Output 5 2 2 2 2 4" xfId="31960"/>
    <cellStyle name="Output 5 2 2 2 2_Table 2A-1_EFT (Annual)" xfId="8289"/>
    <cellStyle name="Output 5 2 2 2 3" xfId="11840"/>
    <cellStyle name="Output 5 2 2 2 3 2" xfId="23924"/>
    <cellStyle name="Output 5 2 2 2 3 2 2" xfId="45110"/>
    <cellStyle name="Output 5 2 2 2 3 3" xfId="34506"/>
    <cellStyle name="Output 5 2 2 2 4" xfId="18811"/>
    <cellStyle name="Output 5 2 2 2 4 2" xfId="39998"/>
    <cellStyle name="Output 5 2 2 2 5" xfId="29217"/>
    <cellStyle name="Output 5 2 2 2_Table 2A-1_EFT (Annual)" xfId="8288"/>
    <cellStyle name="Output 5 2 2 3" xfId="1913"/>
    <cellStyle name="Output 5 2 2 3 2" xfId="5474"/>
    <cellStyle name="Output 5 2 2 3 2 2" xfId="13689"/>
    <cellStyle name="Output 5 2 2 3 2 2 2" xfId="25677"/>
    <cellStyle name="Output 5 2 2 3 2 2 2 2" xfId="46863"/>
    <cellStyle name="Output 5 2 2 3 2 2 3" xfId="36259"/>
    <cellStyle name="Output 5 2 2 3 2 3" xfId="20564"/>
    <cellStyle name="Output 5 2 2 3 2 3 2" xfId="41751"/>
    <cellStyle name="Output 5 2 2 3 2 4" xfId="31131"/>
    <cellStyle name="Output 5 2 2 3 2_Table 2A-1_EFT (Annual)" xfId="8291"/>
    <cellStyle name="Output 5 2 2 3 3" xfId="11033"/>
    <cellStyle name="Output 5 2 2 3 3 2" xfId="23131"/>
    <cellStyle name="Output 5 2 2 3 3 2 2" xfId="44317"/>
    <cellStyle name="Output 5 2 2 3 3 3" xfId="33713"/>
    <cellStyle name="Output 5 2 2 3 4" xfId="18018"/>
    <cellStyle name="Output 5 2 2 3 4 2" xfId="39205"/>
    <cellStyle name="Output 5 2 2 3 5" xfId="28388"/>
    <cellStyle name="Output 5 2 2 3_Table 2A-1_EFT (Annual)" xfId="8290"/>
    <cellStyle name="Output 5 2 2 4" xfId="5034"/>
    <cellStyle name="Output 5 2 2 4 2" xfId="13294"/>
    <cellStyle name="Output 5 2 2 4 2 2" xfId="25300"/>
    <cellStyle name="Output 5 2 2 4 2 2 2" xfId="46486"/>
    <cellStyle name="Output 5 2 2 4 2 3" xfId="35882"/>
    <cellStyle name="Output 5 2 2 4 3" xfId="20187"/>
    <cellStyle name="Output 5 2 2 4 3 2" xfId="41374"/>
    <cellStyle name="Output 5 2 2 4 4" xfId="30691"/>
    <cellStyle name="Output 5 2 2 4_Table 2A-1_EFT (Annual)" xfId="8292"/>
    <cellStyle name="Output 5 2 2 5" xfId="10638"/>
    <cellStyle name="Output 5 2 2 5 2" xfId="22754"/>
    <cellStyle name="Output 5 2 2 5 2 2" xfId="43940"/>
    <cellStyle name="Output 5 2 2 5 3" xfId="33336"/>
    <cellStyle name="Output 5 2 2 6" xfId="17641"/>
    <cellStyle name="Output 5 2 2 6 2" xfId="38828"/>
    <cellStyle name="Output 5 2 2 7" xfId="27948"/>
    <cellStyle name="Output 5 2 2_Table 2A-1_EFT (Annual)" xfId="3483"/>
    <cellStyle name="Output 5 2 3" xfId="2212"/>
    <cellStyle name="Output 5 2 3 2" xfId="5773"/>
    <cellStyle name="Output 5 2 3 2 2" xfId="13988"/>
    <cellStyle name="Output 5 2 3 2 2 2" xfId="25976"/>
    <cellStyle name="Output 5 2 3 2 2 2 2" xfId="47162"/>
    <cellStyle name="Output 5 2 3 2 2 3" xfId="36558"/>
    <cellStyle name="Output 5 2 3 2 3" xfId="20863"/>
    <cellStyle name="Output 5 2 3 2 3 2" xfId="42050"/>
    <cellStyle name="Output 5 2 3 2 4" xfId="31430"/>
    <cellStyle name="Output 5 2 3 2_Table 2A-1_EFT (Annual)" xfId="8294"/>
    <cellStyle name="Output 5 2 3 3" xfId="11332"/>
    <cellStyle name="Output 5 2 3 3 2" xfId="23430"/>
    <cellStyle name="Output 5 2 3 3 2 2" xfId="44616"/>
    <cellStyle name="Output 5 2 3 3 3" xfId="34012"/>
    <cellStyle name="Output 5 2 3 4" xfId="18317"/>
    <cellStyle name="Output 5 2 3 4 2" xfId="39504"/>
    <cellStyle name="Output 5 2 3 5" xfId="28687"/>
    <cellStyle name="Output 5 2 3_Table 2A-1_EFT (Annual)" xfId="8293"/>
    <cellStyle name="Output 5 2 4" xfId="1738"/>
    <cellStyle name="Output 5 2 4 2" xfId="5299"/>
    <cellStyle name="Output 5 2 4 2 2" xfId="13524"/>
    <cellStyle name="Output 5 2 4 2 2 2" xfId="25515"/>
    <cellStyle name="Output 5 2 4 2 2 2 2" xfId="46701"/>
    <cellStyle name="Output 5 2 4 2 2 3" xfId="36097"/>
    <cellStyle name="Output 5 2 4 2 3" xfId="20402"/>
    <cellStyle name="Output 5 2 4 2 3 2" xfId="41589"/>
    <cellStyle name="Output 5 2 4 2 4" xfId="30956"/>
    <cellStyle name="Output 5 2 4 2_Table 2A-1_EFT (Annual)" xfId="8296"/>
    <cellStyle name="Output 5 2 4 3" xfId="10867"/>
    <cellStyle name="Output 5 2 4 3 2" xfId="22969"/>
    <cellStyle name="Output 5 2 4 3 2 2" xfId="44155"/>
    <cellStyle name="Output 5 2 4 3 3" xfId="33551"/>
    <cellStyle name="Output 5 2 4 4" xfId="17856"/>
    <cellStyle name="Output 5 2 4 4 2" xfId="39043"/>
    <cellStyle name="Output 5 2 4 5" xfId="28213"/>
    <cellStyle name="Output 5 2 4_Table 2A-1_EFT (Annual)" xfId="8295"/>
    <cellStyle name="Output 5 2 5" xfId="4066"/>
    <cellStyle name="Output 5 2 5 2" xfId="12390"/>
    <cellStyle name="Output 5 2 5 2 2" xfId="24412"/>
    <cellStyle name="Output 5 2 5 2 2 2" xfId="45598"/>
    <cellStyle name="Output 5 2 5 2 3" xfId="34994"/>
    <cellStyle name="Output 5 2 5 3" xfId="19299"/>
    <cellStyle name="Output 5 2 5 3 2" xfId="40486"/>
    <cellStyle name="Output 5 2 5 4" xfId="29754"/>
    <cellStyle name="Output 5 2 5_Table 2A-1_EFT (Annual)" xfId="8297"/>
    <cellStyle name="Output 5 2 6" xfId="9729"/>
    <cellStyle name="Output 5 2 6 2" xfId="21866"/>
    <cellStyle name="Output 5 2 6 2 2" xfId="43052"/>
    <cellStyle name="Output 5 2 6 3" xfId="32448"/>
    <cellStyle name="Output 5 2 7" xfId="16753"/>
    <cellStyle name="Output 5 2 7 2" xfId="37940"/>
    <cellStyle name="Output 5 2 8" xfId="27011"/>
    <cellStyle name="Output 5 2_Table 2A-1_EFT (Annual)" xfId="3482"/>
    <cellStyle name="Output 5 3" xfId="329"/>
    <cellStyle name="Output 5 3 2" xfId="1317"/>
    <cellStyle name="Output 5 3 2 2" xfId="2587"/>
    <cellStyle name="Output 5 3 2 2 2" xfId="6148"/>
    <cellStyle name="Output 5 3 2 2 2 2" xfId="14342"/>
    <cellStyle name="Output 5 3 2 2 2 2 2" xfId="26314"/>
    <cellStyle name="Output 5 3 2 2 2 2 2 2" xfId="47500"/>
    <cellStyle name="Output 5 3 2 2 2 2 3" xfId="36896"/>
    <cellStyle name="Output 5 3 2 2 2 3" xfId="21201"/>
    <cellStyle name="Output 5 3 2 2 2 3 2" xfId="42388"/>
    <cellStyle name="Output 5 3 2 2 2 4" xfId="31804"/>
    <cellStyle name="Output 5 3 2 2 2_Table 2A-1_EFT (Annual)" xfId="8299"/>
    <cellStyle name="Output 5 3 2 2 3" xfId="11684"/>
    <cellStyle name="Output 5 3 2 2 3 2" xfId="23768"/>
    <cellStyle name="Output 5 3 2 2 3 2 2" xfId="44954"/>
    <cellStyle name="Output 5 3 2 2 3 3" xfId="34350"/>
    <cellStyle name="Output 5 3 2 2 4" xfId="18655"/>
    <cellStyle name="Output 5 3 2 2 4 2" xfId="39842"/>
    <cellStyle name="Output 5 3 2 2 5" xfId="29061"/>
    <cellStyle name="Output 5 3 2 2_Table 2A-1_EFT (Annual)" xfId="8298"/>
    <cellStyle name="Output 5 3 2 3" xfId="1881"/>
    <cellStyle name="Output 5 3 2 3 2" xfId="5442"/>
    <cellStyle name="Output 5 3 2 3 2 2" xfId="13657"/>
    <cellStyle name="Output 5 3 2 3 2 2 2" xfId="25645"/>
    <cellStyle name="Output 5 3 2 3 2 2 2 2" xfId="46831"/>
    <cellStyle name="Output 5 3 2 3 2 2 3" xfId="36227"/>
    <cellStyle name="Output 5 3 2 3 2 3" xfId="20532"/>
    <cellStyle name="Output 5 3 2 3 2 3 2" xfId="41719"/>
    <cellStyle name="Output 5 3 2 3 2 4" xfId="31099"/>
    <cellStyle name="Output 5 3 2 3 2_Table 2A-1_EFT (Annual)" xfId="8301"/>
    <cellStyle name="Output 5 3 2 3 3" xfId="11001"/>
    <cellStyle name="Output 5 3 2 3 3 2" xfId="23099"/>
    <cellStyle name="Output 5 3 2 3 3 2 2" xfId="44285"/>
    <cellStyle name="Output 5 3 2 3 3 3" xfId="33681"/>
    <cellStyle name="Output 5 3 2 3 4" xfId="17986"/>
    <cellStyle name="Output 5 3 2 3 4 2" xfId="39173"/>
    <cellStyle name="Output 5 3 2 3 5" xfId="28356"/>
    <cellStyle name="Output 5 3 2 3_Table 2A-1_EFT (Annual)" xfId="8300"/>
    <cellStyle name="Output 5 3 2 4" xfId="4878"/>
    <cellStyle name="Output 5 3 2 4 2" xfId="13138"/>
    <cellStyle name="Output 5 3 2 4 2 2" xfId="25144"/>
    <cellStyle name="Output 5 3 2 4 2 2 2" xfId="46330"/>
    <cellStyle name="Output 5 3 2 4 2 3" xfId="35726"/>
    <cellStyle name="Output 5 3 2 4 3" xfId="20031"/>
    <cellStyle name="Output 5 3 2 4 3 2" xfId="41218"/>
    <cellStyle name="Output 5 3 2 4 4" xfId="30535"/>
    <cellStyle name="Output 5 3 2 4_Table 2A-1_EFT (Annual)" xfId="8302"/>
    <cellStyle name="Output 5 3 2 5" xfId="10482"/>
    <cellStyle name="Output 5 3 2 5 2" xfId="22598"/>
    <cellStyle name="Output 5 3 2 5 2 2" xfId="43784"/>
    <cellStyle name="Output 5 3 2 5 3" xfId="33180"/>
    <cellStyle name="Output 5 3 2 6" xfId="17485"/>
    <cellStyle name="Output 5 3 2 6 2" xfId="38672"/>
    <cellStyle name="Output 5 3 2 7" xfId="27792"/>
    <cellStyle name="Output 5 3 2_Table 2A-1_EFT (Annual)" xfId="3485"/>
    <cellStyle name="Output 5 3 3" xfId="2056"/>
    <cellStyle name="Output 5 3 3 2" xfId="5617"/>
    <cellStyle name="Output 5 3 3 2 2" xfId="13832"/>
    <cellStyle name="Output 5 3 3 2 2 2" xfId="25820"/>
    <cellStyle name="Output 5 3 3 2 2 2 2" xfId="47006"/>
    <cellStyle name="Output 5 3 3 2 2 3" xfId="36402"/>
    <cellStyle name="Output 5 3 3 2 3" xfId="20707"/>
    <cellStyle name="Output 5 3 3 2 3 2" xfId="41894"/>
    <cellStyle name="Output 5 3 3 2 4" xfId="31274"/>
    <cellStyle name="Output 5 3 3 2_Table 2A-1_EFT (Annual)" xfId="8304"/>
    <cellStyle name="Output 5 3 3 3" xfId="11176"/>
    <cellStyle name="Output 5 3 3 3 2" xfId="23274"/>
    <cellStyle name="Output 5 3 3 3 2 2" xfId="44460"/>
    <cellStyle name="Output 5 3 3 3 3" xfId="33856"/>
    <cellStyle name="Output 5 3 3 4" xfId="18161"/>
    <cellStyle name="Output 5 3 3 4 2" xfId="39348"/>
    <cellStyle name="Output 5 3 3 5" xfId="28531"/>
    <cellStyle name="Output 5 3 3_Table 2A-1_EFT (Annual)" xfId="8303"/>
    <cellStyle name="Output 5 3 4" xfId="1697"/>
    <cellStyle name="Output 5 3 4 2" xfId="5258"/>
    <cellStyle name="Output 5 3 4 2 2" xfId="13491"/>
    <cellStyle name="Output 5 3 4 2 2 2" xfId="25485"/>
    <cellStyle name="Output 5 3 4 2 2 2 2" xfId="46671"/>
    <cellStyle name="Output 5 3 4 2 2 3" xfId="36067"/>
    <cellStyle name="Output 5 3 4 2 3" xfId="20372"/>
    <cellStyle name="Output 5 3 4 2 3 2" xfId="41559"/>
    <cellStyle name="Output 5 3 4 2 4" xfId="30915"/>
    <cellStyle name="Output 5 3 4 2_Table 2A-1_EFT (Annual)" xfId="8306"/>
    <cellStyle name="Output 5 3 4 3" xfId="10835"/>
    <cellStyle name="Output 5 3 4 3 2" xfId="22939"/>
    <cellStyle name="Output 5 3 4 3 2 2" xfId="44125"/>
    <cellStyle name="Output 5 3 4 3 3" xfId="33521"/>
    <cellStyle name="Output 5 3 4 4" xfId="17826"/>
    <cellStyle name="Output 5 3 4 4 2" xfId="39013"/>
    <cellStyle name="Output 5 3 4 5" xfId="28172"/>
    <cellStyle name="Output 5 3 4_Table 2A-1_EFT (Annual)" xfId="8305"/>
    <cellStyle name="Output 5 3 5" xfId="3899"/>
    <cellStyle name="Output 5 3 5 2" xfId="12231"/>
    <cellStyle name="Output 5 3 5 2 2" xfId="24256"/>
    <cellStyle name="Output 5 3 5 2 2 2" xfId="45442"/>
    <cellStyle name="Output 5 3 5 2 3" xfId="34838"/>
    <cellStyle name="Output 5 3 5 3" xfId="19143"/>
    <cellStyle name="Output 5 3 5 3 2" xfId="40330"/>
    <cellStyle name="Output 5 3 5 4" xfId="29587"/>
    <cellStyle name="Output 5 3 5_Table 2A-1_EFT (Annual)" xfId="8307"/>
    <cellStyle name="Output 5 3 6" xfId="9568"/>
    <cellStyle name="Output 5 3 6 2" xfId="21710"/>
    <cellStyle name="Output 5 3 6 2 2" xfId="42896"/>
    <cellStyle name="Output 5 3 6 3" xfId="32292"/>
    <cellStyle name="Output 5 3 7" xfId="16597"/>
    <cellStyle name="Output 5 3 7 2" xfId="37784"/>
    <cellStyle name="Output 5 3 8" xfId="26844"/>
    <cellStyle name="Output 5 3_Table 2A-1_EFT (Annual)" xfId="3484"/>
    <cellStyle name="Output 5 4" xfId="1151"/>
    <cellStyle name="Output 5 4 2" xfId="2421"/>
    <cellStyle name="Output 5 4 2 2" xfId="5982"/>
    <cellStyle name="Output 5 4 2 2 2" xfId="14176"/>
    <cellStyle name="Output 5 4 2 2 2 2" xfId="26148"/>
    <cellStyle name="Output 5 4 2 2 2 2 2" xfId="47334"/>
    <cellStyle name="Output 5 4 2 2 2 3" xfId="36730"/>
    <cellStyle name="Output 5 4 2 2 3" xfId="21035"/>
    <cellStyle name="Output 5 4 2 2 3 2" xfId="42222"/>
    <cellStyle name="Output 5 4 2 2 4" xfId="31638"/>
    <cellStyle name="Output 5 4 2 2_Table 2A-1_EFT (Annual)" xfId="8309"/>
    <cellStyle name="Output 5 4 2 3" xfId="11518"/>
    <cellStyle name="Output 5 4 2 3 2" xfId="23602"/>
    <cellStyle name="Output 5 4 2 3 2 2" xfId="44788"/>
    <cellStyle name="Output 5 4 2 3 3" xfId="34184"/>
    <cellStyle name="Output 5 4 2 4" xfId="18489"/>
    <cellStyle name="Output 5 4 2 4 2" xfId="39676"/>
    <cellStyle name="Output 5 4 2 5" xfId="28895"/>
    <cellStyle name="Output 5 4 2_Table 2A-1_EFT (Annual)" xfId="8308"/>
    <cellStyle name="Output 5 4 3" xfId="1817"/>
    <cellStyle name="Output 5 4 3 2" xfId="5378"/>
    <cellStyle name="Output 5 4 3 2 2" xfId="13593"/>
    <cellStyle name="Output 5 4 3 2 2 2" xfId="25581"/>
    <cellStyle name="Output 5 4 3 2 2 2 2" xfId="46767"/>
    <cellStyle name="Output 5 4 3 2 2 3" xfId="36163"/>
    <cellStyle name="Output 5 4 3 2 3" xfId="20468"/>
    <cellStyle name="Output 5 4 3 2 3 2" xfId="41655"/>
    <cellStyle name="Output 5 4 3 2 4" xfId="31035"/>
    <cellStyle name="Output 5 4 3 2_Table 2A-1_EFT (Annual)" xfId="8311"/>
    <cellStyle name="Output 5 4 3 3" xfId="10937"/>
    <cellStyle name="Output 5 4 3 3 2" xfId="23035"/>
    <cellStyle name="Output 5 4 3 3 2 2" xfId="44221"/>
    <cellStyle name="Output 5 4 3 3 3" xfId="33617"/>
    <cellStyle name="Output 5 4 3 4" xfId="17922"/>
    <cellStyle name="Output 5 4 3 4 2" xfId="39109"/>
    <cellStyle name="Output 5 4 3 5" xfId="28292"/>
    <cellStyle name="Output 5 4 3_Table 2A-1_EFT (Annual)" xfId="8310"/>
    <cellStyle name="Output 5 4 4" xfId="4712"/>
    <cellStyle name="Output 5 4 4 2" xfId="12972"/>
    <cellStyle name="Output 5 4 4 2 2" xfId="24978"/>
    <cellStyle name="Output 5 4 4 2 2 2" xfId="46164"/>
    <cellStyle name="Output 5 4 4 2 3" xfId="35560"/>
    <cellStyle name="Output 5 4 4 3" xfId="19865"/>
    <cellStyle name="Output 5 4 4 3 2" xfId="41052"/>
    <cellStyle name="Output 5 4 4 4" xfId="30369"/>
    <cellStyle name="Output 5 4 4_Table 2A-1_EFT (Annual)" xfId="8312"/>
    <cellStyle name="Output 5 4 5" xfId="10316"/>
    <cellStyle name="Output 5 4 5 2" xfId="22432"/>
    <cellStyle name="Output 5 4 5 2 2" xfId="43618"/>
    <cellStyle name="Output 5 4 5 3" xfId="33014"/>
    <cellStyle name="Output 5 4 6" xfId="17319"/>
    <cellStyle name="Output 5 4 6 2" xfId="38506"/>
    <cellStyle name="Output 5 4 7" xfId="27626"/>
    <cellStyle name="Output 5 4_Table 2A-1_EFT (Annual)" xfId="3486"/>
    <cellStyle name="Output 5 5" xfId="1816"/>
    <cellStyle name="Output 5 5 2" xfId="5377"/>
    <cellStyle name="Output 5 5 2 2" xfId="13592"/>
    <cellStyle name="Output 5 5 2 2 2" xfId="25580"/>
    <cellStyle name="Output 5 5 2 2 2 2" xfId="46766"/>
    <cellStyle name="Output 5 5 2 2 3" xfId="36162"/>
    <cellStyle name="Output 5 5 2 3" xfId="20467"/>
    <cellStyle name="Output 5 5 2 3 2" xfId="41654"/>
    <cellStyle name="Output 5 5 2 4" xfId="31034"/>
    <cellStyle name="Output 5 5 2_Table 2A-1_EFT (Annual)" xfId="8314"/>
    <cellStyle name="Output 5 5 3" xfId="10936"/>
    <cellStyle name="Output 5 5 3 2" xfId="23034"/>
    <cellStyle name="Output 5 5 3 2 2" xfId="44220"/>
    <cellStyle name="Output 5 5 3 3" xfId="33616"/>
    <cellStyle name="Output 5 5 4" xfId="17921"/>
    <cellStyle name="Output 5 5 4 2" xfId="39108"/>
    <cellStyle name="Output 5 5 5" xfId="28291"/>
    <cellStyle name="Output 5 5_Table 2A-1_EFT (Annual)" xfId="8313"/>
    <cellStyle name="Output 5 6" xfId="1640"/>
    <cellStyle name="Output 5 6 2" xfId="5201"/>
    <cellStyle name="Output 5 6 2 2" xfId="13453"/>
    <cellStyle name="Output 5 6 2 2 2" xfId="25453"/>
    <cellStyle name="Output 5 6 2 2 2 2" xfId="46639"/>
    <cellStyle name="Output 5 6 2 2 3" xfId="36035"/>
    <cellStyle name="Output 5 6 2 3" xfId="20340"/>
    <cellStyle name="Output 5 6 2 3 2" xfId="41527"/>
    <cellStyle name="Output 5 6 2 4" xfId="30858"/>
    <cellStyle name="Output 5 6 2_Table 2A-1_EFT (Annual)" xfId="8316"/>
    <cellStyle name="Output 5 6 3" xfId="10797"/>
    <cellStyle name="Output 5 6 3 2" xfId="22907"/>
    <cellStyle name="Output 5 6 3 2 2" xfId="44093"/>
    <cellStyle name="Output 5 6 3 3" xfId="33489"/>
    <cellStyle name="Output 5 6 4" xfId="17794"/>
    <cellStyle name="Output 5 6 4 2" xfId="38981"/>
    <cellStyle name="Output 5 6 5" xfId="28115"/>
    <cellStyle name="Output 5 6_Table 2A-1_EFT (Annual)" xfId="8315"/>
    <cellStyle name="Output 5 7" xfId="3687"/>
    <cellStyle name="Output 5 7 2" xfId="12059"/>
    <cellStyle name="Output 5 7 2 2" xfId="24090"/>
    <cellStyle name="Output 5 7 2 2 2" xfId="45276"/>
    <cellStyle name="Output 5 7 2 3" xfId="34672"/>
    <cellStyle name="Output 5 7 3" xfId="18977"/>
    <cellStyle name="Output 5 7 3 2" xfId="40164"/>
    <cellStyle name="Output 5 7 4" xfId="29396"/>
    <cellStyle name="Output 5 7_Table 2A-1_EFT (Annual)" xfId="8317"/>
    <cellStyle name="Output 5 8" xfId="9377"/>
    <cellStyle name="Output 5 8 2" xfId="21544"/>
    <cellStyle name="Output 5 8 2 2" xfId="42730"/>
    <cellStyle name="Output 5 8 3" xfId="32126"/>
    <cellStyle name="Output 5 9" xfId="16431"/>
    <cellStyle name="Output 5 9 2" xfId="37618"/>
    <cellStyle name="Output 5_Table 2A-1_EFT (Annual)" xfId="3481"/>
    <cellStyle name="Output 6" xfId="117"/>
    <cellStyle name="Output 6 10" xfId="26672"/>
    <cellStyle name="Output 6 2" xfId="510"/>
    <cellStyle name="Output 6 2 2" xfId="1487"/>
    <cellStyle name="Output 6 2 2 2" xfId="2757"/>
    <cellStyle name="Output 6 2 2 2 2" xfId="6318"/>
    <cellStyle name="Output 6 2 2 2 2 2" xfId="14512"/>
    <cellStyle name="Output 6 2 2 2 2 2 2" xfId="26484"/>
    <cellStyle name="Output 6 2 2 2 2 2 2 2" xfId="47670"/>
    <cellStyle name="Output 6 2 2 2 2 2 3" xfId="37066"/>
    <cellStyle name="Output 6 2 2 2 2 3" xfId="21371"/>
    <cellStyle name="Output 6 2 2 2 2 3 2" xfId="42558"/>
    <cellStyle name="Output 6 2 2 2 2 4" xfId="31974"/>
    <cellStyle name="Output 6 2 2 2 2_Table 2A-1_EFT (Annual)" xfId="8319"/>
    <cellStyle name="Output 6 2 2 2 3" xfId="11854"/>
    <cellStyle name="Output 6 2 2 2 3 2" xfId="23938"/>
    <cellStyle name="Output 6 2 2 2 3 2 2" xfId="45124"/>
    <cellStyle name="Output 6 2 2 2 3 3" xfId="34520"/>
    <cellStyle name="Output 6 2 2 2 4" xfId="18825"/>
    <cellStyle name="Output 6 2 2 2 4 2" xfId="40012"/>
    <cellStyle name="Output 6 2 2 2 5" xfId="29231"/>
    <cellStyle name="Output 6 2 2 2_Table 2A-1_EFT (Annual)" xfId="8318"/>
    <cellStyle name="Output 6 2 2 3" xfId="1917"/>
    <cellStyle name="Output 6 2 2 3 2" xfId="5478"/>
    <cellStyle name="Output 6 2 2 3 2 2" xfId="13693"/>
    <cellStyle name="Output 6 2 2 3 2 2 2" xfId="25681"/>
    <cellStyle name="Output 6 2 2 3 2 2 2 2" xfId="46867"/>
    <cellStyle name="Output 6 2 2 3 2 2 3" xfId="36263"/>
    <cellStyle name="Output 6 2 2 3 2 3" xfId="20568"/>
    <cellStyle name="Output 6 2 2 3 2 3 2" xfId="41755"/>
    <cellStyle name="Output 6 2 2 3 2 4" xfId="31135"/>
    <cellStyle name="Output 6 2 2 3 2_Table 2A-1_EFT (Annual)" xfId="8321"/>
    <cellStyle name="Output 6 2 2 3 3" xfId="11037"/>
    <cellStyle name="Output 6 2 2 3 3 2" xfId="23135"/>
    <cellStyle name="Output 6 2 2 3 3 2 2" xfId="44321"/>
    <cellStyle name="Output 6 2 2 3 3 3" xfId="33717"/>
    <cellStyle name="Output 6 2 2 3 4" xfId="18022"/>
    <cellStyle name="Output 6 2 2 3 4 2" xfId="39209"/>
    <cellStyle name="Output 6 2 2 3 5" xfId="28392"/>
    <cellStyle name="Output 6 2 2 3_Table 2A-1_EFT (Annual)" xfId="8320"/>
    <cellStyle name="Output 6 2 2 4" xfId="5048"/>
    <cellStyle name="Output 6 2 2 4 2" xfId="13308"/>
    <cellStyle name="Output 6 2 2 4 2 2" xfId="25314"/>
    <cellStyle name="Output 6 2 2 4 2 2 2" xfId="46500"/>
    <cellStyle name="Output 6 2 2 4 2 3" xfId="35896"/>
    <cellStyle name="Output 6 2 2 4 3" xfId="20201"/>
    <cellStyle name="Output 6 2 2 4 3 2" xfId="41388"/>
    <cellStyle name="Output 6 2 2 4 4" xfId="30705"/>
    <cellStyle name="Output 6 2 2 4_Table 2A-1_EFT (Annual)" xfId="8322"/>
    <cellStyle name="Output 6 2 2 5" xfId="10652"/>
    <cellStyle name="Output 6 2 2 5 2" xfId="22768"/>
    <cellStyle name="Output 6 2 2 5 2 2" xfId="43954"/>
    <cellStyle name="Output 6 2 2 5 3" xfId="33350"/>
    <cellStyle name="Output 6 2 2 6" xfId="17655"/>
    <cellStyle name="Output 6 2 2 6 2" xfId="38842"/>
    <cellStyle name="Output 6 2 2 7" xfId="27962"/>
    <cellStyle name="Output 6 2 2_Table 2A-1_EFT (Annual)" xfId="3489"/>
    <cellStyle name="Output 6 2 3" xfId="2226"/>
    <cellStyle name="Output 6 2 3 2" xfId="5787"/>
    <cellStyle name="Output 6 2 3 2 2" xfId="14002"/>
    <cellStyle name="Output 6 2 3 2 2 2" xfId="25990"/>
    <cellStyle name="Output 6 2 3 2 2 2 2" xfId="47176"/>
    <cellStyle name="Output 6 2 3 2 2 3" xfId="36572"/>
    <cellStyle name="Output 6 2 3 2 3" xfId="20877"/>
    <cellStyle name="Output 6 2 3 2 3 2" xfId="42064"/>
    <cellStyle name="Output 6 2 3 2 4" xfId="31444"/>
    <cellStyle name="Output 6 2 3 2_Table 2A-1_EFT (Annual)" xfId="8324"/>
    <cellStyle name="Output 6 2 3 3" xfId="11346"/>
    <cellStyle name="Output 6 2 3 3 2" xfId="23444"/>
    <cellStyle name="Output 6 2 3 3 2 2" xfId="44630"/>
    <cellStyle name="Output 6 2 3 3 3" xfId="34026"/>
    <cellStyle name="Output 6 2 3 4" xfId="18331"/>
    <cellStyle name="Output 6 2 3 4 2" xfId="39518"/>
    <cellStyle name="Output 6 2 3 5" xfId="28701"/>
    <cellStyle name="Output 6 2 3_Table 2A-1_EFT (Annual)" xfId="8323"/>
    <cellStyle name="Output 6 2 4" xfId="1742"/>
    <cellStyle name="Output 6 2 4 2" xfId="5303"/>
    <cellStyle name="Output 6 2 4 2 2" xfId="13528"/>
    <cellStyle name="Output 6 2 4 2 2 2" xfId="25519"/>
    <cellStyle name="Output 6 2 4 2 2 2 2" xfId="46705"/>
    <cellStyle name="Output 6 2 4 2 2 3" xfId="36101"/>
    <cellStyle name="Output 6 2 4 2 3" xfId="20406"/>
    <cellStyle name="Output 6 2 4 2 3 2" xfId="41593"/>
    <cellStyle name="Output 6 2 4 2 4" xfId="30960"/>
    <cellStyle name="Output 6 2 4 2_Table 2A-1_EFT (Annual)" xfId="8326"/>
    <cellStyle name="Output 6 2 4 3" xfId="10871"/>
    <cellStyle name="Output 6 2 4 3 2" xfId="22973"/>
    <cellStyle name="Output 6 2 4 3 2 2" xfId="44159"/>
    <cellStyle name="Output 6 2 4 3 3" xfId="33555"/>
    <cellStyle name="Output 6 2 4 4" xfId="17860"/>
    <cellStyle name="Output 6 2 4 4 2" xfId="39047"/>
    <cellStyle name="Output 6 2 4 5" xfId="28217"/>
    <cellStyle name="Output 6 2 4_Table 2A-1_EFT (Annual)" xfId="8325"/>
    <cellStyle name="Output 6 2 5" xfId="4080"/>
    <cellStyle name="Output 6 2 5 2" xfId="12404"/>
    <cellStyle name="Output 6 2 5 2 2" xfId="24426"/>
    <cellStyle name="Output 6 2 5 2 2 2" xfId="45612"/>
    <cellStyle name="Output 6 2 5 2 3" xfId="35008"/>
    <cellStyle name="Output 6 2 5 3" xfId="19313"/>
    <cellStyle name="Output 6 2 5 3 2" xfId="40500"/>
    <cellStyle name="Output 6 2 5 4" xfId="29768"/>
    <cellStyle name="Output 6 2 5_Table 2A-1_EFT (Annual)" xfId="8327"/>
    <cellStyle name="Output 6 2 6" xfId="9743"/>
    <cellStyle name="Output 6 2 6 2" xfId="21880"/>
    <cellStyle name="Output 6 2 6 2 2" xfId="43066"/>
    <cellStyle name="Output 6 2 6 3" xfId="32462"/>
    <cellStyle name="Output 6 2 7" xfId="16767"/>
    <cellStyle name="Output 6 2 7 2" xfId="37954"/>
    <cellStyle name="Output 6 2 8" xfId="27025"/>
    <cellStyle name="Output 6 2_Table 2A-1_EFT (Annual)" xfId="3488"/>
    <cellStyle name="Output 6 3" xfId="348"/>
    <cellStyle name="Output 6 3 2" xfId="1331"/>
    <cellStyle name="Output 6 3 2 2" xfId="2601"/>
    <cellStyle name="Output 6 3 2 2 2" xfId="6162"/>
    <cellStyle name="Output 6 3 2 2 2 2" xfId="14356"/>
    <cellStyle name="Output 6 3 2 2 2 2 2" xfId="26328"/>
    <cellStyle name="Output 6 3 2 2 2 2 2 2" xfId="47514"/>
    <cellStyle name="Output 6 3 2 2 2 2 3" xfId="36910"/>
    <cellStyle name="Output 6 3 2 2 2 3" xfId="21215"/>
    <cellStyle name="Output 6 3 2 2 2 3 2" xfId="42402"/>
    <cellStyle name="Output 6 3 2 2 2 4" xfId="31818"/>
    <cellStyle name="Output 6 3 2 2 2_Table 2A-1_EFT (Annual)" xfId="8329"/>
    <cellStyle name="Output 6 3 2 2 3" xfId="11698"/>
    <cellStyle name="Output 6 3 2 2 3 2" xfId="23782"/>
    <cellStyle name="Output 6 3 2 2 3 2 2" xfId="44968"/>
    <cellStyle name="Output 6 3 2 2 3 3" xfId="34364"/>
    <cellStyle name="Output 6 3 2 2 4" xfId="18669"/>
    <cellStyle name="Output 6 3 2 2 4 2" xfId="39856"/>
    <cellStyle name="Output 6 3 2 2 5" xfId="29075"/>
    <cellStyle name="Output 6 3 2 2_Table 2A-1_EFT (Annual)" xfId="8328"/>
    <cellStyle name="Output 6 3 2 3" xfId="1886"/>
    <cellStyle name="Output 6 3 2 3 2" xfId="5447"/>
    <cellStyle name="Output 6 3 2 3 2 2" xfId="13662"/>
    <cellStyle name="Output 6 3 2 3 2 2 2" xfId="25650"/>
    <cellStyle name="Output 6 3 2 3 2 2 2 2" xfId="46836"/>
    <cellStyle name="Output 6 3 2 3 2 2 3" xfId="36232"/>
    <cellStyle name="Output 6 3 2 3 2 3" xfId="20537"/>
    <cellStyle name="Output 6 3 2 3 2 3 2" xfId="41724"/>
    <cellStyle name="Output 6 3 2 3 2 4" xfId="31104"/>
    <cellStyle name="Output 6 3 2 3 2_Table 2A-1_EFT (Annual)" xfId="8331"/>
    <cellStyle name="Output 6 3 2 3 3" xfId="11006"/>
    <cellStyle name="Output 6 3 2 3 3 2" xfId="23104"/>
    <cellStyle name="Output 6 3 2 3 3 2 2" xfId="44290"/>
    <cellStyle name="Output 6 3 2 3 3 3" xfId="33686"/>
    <cellStyle name="Output 6 3 2 3 4" xfId="17991"/>
    <cellStyle name="Output 6 3 2 3 4 2" xfId="39178"/>
    <cellStyle name="Output 6 3 2 3 5" xfId="28361"/>
    <cellStyle name="Output 6 3 2 3_Table 2A-1_EFT (Annual)" xfId="8330"/>
    <cellStyle name="Output 6 3 2 4" xfId="4892"/>
    <cellStyle name="Output 6 3 2 4 2" xfId="13152"/>
    <cellStyle name="Output 6 3 2 4 2 2" xfId="25158"/>
    <cellStyle name="Output 6 3 2 4 2 2 2" xfId="46344"/>
    <cellStyle name="Output 6 3 2 4 2 3" xfId="35740"/>
    <cellStyle name="Output 6 3 2 4 3" xfId="20045"/>
    <cellStyle name="Output 6 3 2 4 3 2" xfId="41232"/>
    <cellStyle name="Output 6 3 2 4 4" xfId="30549"/>
    <cellStyle name="Output 6 3 2 4_Table 2A-1_EFT (Annual)" xfId="8332"/>
    <cellStyle name="Output 6 3 2 5" xfId="10496"/>
    <cellStyle name="Output 6 3 2 5 2" xfId="22612"/>
    <cellStyle name="Output 6 3 2 5 2 2" xfId="43798"/>
    <cellStyle name="Output 6 3 2 5 3" xfId="33194"/>
    <cellStyle name="Output 6 3 2 6" xfId="17499"/>
    <cellStyle name="Output 6 3 2 6 2" xfId="38686"/>
    <cellStyle name="Output 6 3 2 7" xfId="27806"/>
    <cellStyle name="Output 6 3 2_Table 2A-1_EFT (Annual)" xfId="3491"/>
    <cellStyle name="Output 6 3 3" xfId="2070"/>
    <cellStyle name="Output 6 3 3 2" xfId="5631"/>
    <cellStyle name="Output 6 3 3 2 2" xfId="13846"/>
    <cellStyle name="Output 6 3 3 2 2 2" xfId="25834"/>
    <cellStyle name="Output 6 3 3 2 2 2 2" xfId="47020"/>
    <cellStyle name="Output 6 3 3 2 2 3" xfId="36416"/>
    <cellStyle name="Output 6 3 3 2 3" xfId="20721"/>
    <cellStyle name="Output 6 3 3 2 3 2" xfId="41908"/>
    <cellStyle name="Output 6 3 3 2 4" xfId="31288"/>
    <cellStyle name="Output 6 3 3 2_Table 2A-1_EFT (Annual)" xfId="8334"/>
    <cellStyle name="Output 6 3 3 3" xfId="11190"/>
    <cellStyle name="Output 6 3 3 3 2" xfId="23288"/>
    <cellStyle name="Output 6 3 3 3 2 2" xfId="44474"/>
    <cellStyle name="Output 6 3 3 3 3" xfId="33870"/>
    <cellStyle name="Output 6 3 3 4" xfId="18175"/>
    <cellStyle name="Output 6 3 3 4 2" xfId="39362"/>
    <cellStyle name="Output 6 3 3 5" xfId="28545"/>
    <cellStyle name="Output 6 3 3_Table 2A-1_EFT (Annual)" xfId="8333"/>
    <cellStyle name="Output 6 3 4" xfId="1706"/>
    <cellStyle name="Output 6 3 4 2" xfId="5267"/>
    <cellStyle name="Output 6 3 4 2 2" xfId="13496"/>
    <cellStyle name="Output 6 3 4 2 2 2" xfId="25489"/>
    <cellStyle name="Output 6 3 4 2 2 2 2" xfId="46675"/>
    <cellStyle name="Output 6 3 4 2 2 3" xfId="36071"/>
    <cellStyle name="Output 6 3 4 2 3" xfId="20376"/>
    <cellStyle name="Output 6 3 4 2 3 2" xfId="41563"/>
    <cellStyle name="Output 6 3 4 2 4" xfId="30924"/>
    <cellStyle name="Output 6 3 4 2_Table 2A-1_EFT (Annual)" xfId="8336"/>
    <cellStyle name="Output 6 3 4 3" xfId="10840"/>
    <cellStyle name="Output 6 3 4 3 2" xfId="22943"/>
    <cellStyle name="Output 6 3 4 3 2 2" xfId="44129"/>
    <cellStyle name="Output 6 3 4 3 3" xfId="33525"/>
    <cellStyle name="Output 6 3 4 4" xfId="17830"/>
    <cellStyle name="Output 6 3 4 4 2" xfId="39017"/>
    <cellStyle name="Output 6 3 4 5" xfId="28181"/>
    <cellStyle name="Output 6 3 4_Table 2A-1_EFT (Annual)" xfId="8335"/>
    <cellStyle name="Output 6 3 5" xfId="3918"/>
    <cellStyle name="Output 6 3 5 2" xfId="12246"/>
    <cellStyle name="Output 6 3 5 2 2" xfId="24270"/>
    <cellStyle name="Output 6 3 5 2 2 2" xfId="45456"/>
    <cellStyle name="Output 6 3 5 2 3" xfId="34852"/>
    <cellStyle name="Output 6 3 5 3" xfId="19157"/>
    <cellStyle name="Output 6 3 5 3 2" xfId="40344"/>
    <cellStyle name="Output 6 3 5 4" xfId="29606"/>
    <cellStyle name="Output 6 3 5_Table 2A-1_EFT (Annual)" xfId="8337"/>
    <cellStyle name="Output 6 3 6" xfId="9583"/>
    <cellStyle name="Output 6 3 6 2" xfId="21724"/>
    <cellStyle name="Output 6 3 6 2 2" xfId="42910"/>
    <cellStyle name="Output 6 3 6 3" xfId="32306"/>
    <cellStyle name="Output 6 3 7" xfId="16611"/>
    <cellStyle name="Output 6 3 7 2" xfId="37798"/>
    <cellStyle name="Output 6 3 8" xfId="26863"/>
    <cellStyle name="Output 6 3_Table 2A-1_EFT (Annual)" xfId="3490"/>
    <cellStyle name="Output 6 4" xfId="1165"/>
    <cellStyle name="Output 6 4 2" xfId="2435"/>
    <cellStyle name="Output 6 4 2 2" xfId="5996"/>
    <cellStyle name="Output 6 4 2 2 2" xfId="14190"/>
    <cellStyle name="Output 6 4 2 2 2 2" xfId="26162"/>
    <cellStyle name="Output 6 4 2 2 2 2 2" xfId="47348"/>
    <cellStyle name="Output 6 4 2 2 2 3" xfId="36744"/>
    <cellStyle name="Output 6 4 2 2 3" xfId="21049"/>
    <cellStyle name="Output 6 4 2 2 3 2" xfId="42236"/>
    <cellStyle name="Output 6 4 2 2 4" xfId="31652"/>
    <cellStyle name="Output 6 4 2 2_Table 2A-1_EFT (Annual)" xfId="8339"/>
    <cellStyle name="Output 6 4 2 3" xfId="11532"/>
    <cellStyle name="Output 6 4 2 3 2" xfId="23616"/>
    <cellStyle name="Output 6 4 2 3 2 2" xfId="44802"/>
    <cellStyle name="Output 6 4 2 3 3" xfId="34198"/>
    <cellStyle name="Output 6 4 2 4" xfId="18503"/>
    <cellStyle name="Output 6 4 2 4 2" xfId="39690"/>
    <cellStyle name="Output 6 4 2 5" xfId="28909"/>
    <cellStyle name="Output 6 4 2_Table 2A-1_EFT (Annual)" xfId="8338"/>
    <cellStyle name="Output 6 4 3" xfId="1822"/>
    <cellStyle name="Output 6 4 3 2" xfId="5383"/>
    <cellStyle name="Output 6 4 3 2 2" xfId="13598"/>
    <cellStyle name="Output 6 4 3 2 2 2" xfId="25586"/>
    <cellStyle name="Output 6 4 3 2 2 2 2" xfId="46772"/>
    <cellStyle name="Output 6 4 3 2 2 3" xfId="36168"/>
    <cellStyle name="Output 6 4 3 2 3" xfId="20473"/>
    <cellStyle name="Output 6 4 3 2 3 2" xfId="41660"/>
    <cellStyle name="Output 6 4 3 2 4" xfId="31040"/>
    <cellStyle name="Output 6 4 3 2_Table 2A-1_EFT (Annual)" xfId="8341"/>
    <cellStyle name="Output 6 4 3 3" xfId="10942"/>
    <cellStyle name="Output 6 4 3 3 2" xfId="23040"/>
    <cellStyle name="Output 6 4 3 3 2 2" xfId="44226"/>
    <cellStyle name="Output 6 4 3 3 3" xfId="33622"/>
    <cellStyle name="Output 6 4 3 4" xfId="17927"/>
    <cellStyle name="Output 6 4 3 4 2" xfId="39114"/>
    <cellStyle name="Output 6 4 3 5" xfId="28297"/>
    <cellStyle name="Output 6 4 3_Table 2A-1_EFT (Annual)" xfId="8340"/>
    <cellStyle name="Output 6 4 4" xfId="4726"/>
    <cellStyle name="Output 6 4 4 2" xfId="12986"/>
    <cellStyle name="Output 6 4 4 2 2" xfId="24992"/>
    <cellStyle name="Output 6 4 4 2 2 2" xfId="46178"/>
    <cellStyle name="Output 6 4 4 2 3" xfId="35574"/>
    <cellStyle name="Output 6 4 4 3" xfId="19879"/>
    <cellStyle name="Output 6 4 4 3 2" xfId="41066"/>
    <cellStyle name="Output 6 4 4 4" xfId="30383"/>
    <cellStyle name="Output 6 4 4_Table 2A-1_EFT (Annual)" xfId="8342"/>
    <cellStyle name="Output 6 4 5" xfId="10330"/>
    <cellStyle name="Output 6 4 5 2" xfId="22446"/>
    <cellStyle name="Output 6 4 5 2 2" xfId="43632"/>
    <cellStyle name="Output 6 4 5 3" xfId="33028"/>
    <cellStyle name="Output 6 4 6" xfId="17333"/>
    <cellStyle name="Output 6 4 6 2" xfId="38520"/>
    <cellStyle name="Output 6 4 7" xfId="27640"/>
    <cellStyle name="Output 6 4_Table 2A-1_EFT (Annual)" xfId="3492"/>
    <cellStyle name="Output 6 5" xfId="1798"/>
    <cellStyle name="Output 6 5 2" xfId="5359"/>
    <cellStyle name="Output 6 5 2 2" xfId="13574"/>
    <cellStyle name="Output 6 5 2 2 2" xfId="25562"/>
    <cellStyle name="Output 6 5 2 2 2 2" xfId="46748"/>
    <cellStyle name="Output 6 5 2 2 3" xfId="36144"/>
    <cellStyle name="Output 6 5 2 3" xfId="20449"/>
    <cellStyle name="Output 6 5 2 3 2" xfId="41636"/>
    <cellStyle name="Output 6 5 2 4" xfId="31016"/>
    <cellStyle name="Output 6 5 2_Table 2A-1_EFT (Annual)" xfId="8344"/>
    <cellStyle name="Output 6 5 3" xfId="10918"/>
    <cellStyle name="Output 6 5 3 2" xfId="23016"/>
    <cellStyle name="Output 6 5 3 2 2" xfId="44202"/>
    <cellStyle name="Output 6 5 3 3" xfId="33598"/>
    <cellStyle name="Output 6 5 4" xfId="17903"/>
    <cellStyle name="Output 6 5 4 2" xfId="39090"/>
    <cellStyle name="Output 6 5 5" xfId="28273"/>
    <cellStyle name="Output 6 5_Table 2A-1_EFT (Annual)" xfId="8343"/>
    <cellStyle name="Output 6 6" xfId="1649"/>
    <cellStyle name="Output 6 6 2" xfId="5210"/>
    <cellStyle name="Output 6 6 2 2" xfId="13457"/>
    <cellStyle name="Output 6 6 2 2 2" xfId="25457"/>
    <cellStyle name="Output 6 6 2 2 2 2" xfId="46643"/>
    <cellStyle name="Output 6 6 2 2 3" xfId="36039"/>
    <cellStyle name="Output 6 6 2 3" xfId="20344"/>
    <cellStyle name="Output 6 6 2 3 2" xfId="41531"/>
    <cellStyle name="Output 6 6 2 4" xfId="30867"/>
    <cellStyle name="Output 6 6 2_Table 2A-1_EFT (Annual)" xfId="8346"/>
    <cellStyle name="Output 6 6 3" xfId="10802"/>
    <cellStyle name="Output 6 6 3 2" xfId="22911"/>
    <cellStyle name="Output 6 6 3 2 2" xfId="44097"/>
    <cellStyle name="Output 6 6 3 3" xfId="33493"/>
    <cellStyle name="Output 6 6 4" xfId="17798"/>
    <cellStyle name="Output 6 6 4 2" xfId="38985"/>
    <cellStyle name="Output 6 6 5" xfId="28124"/>
    <cellStyle name="Output 6 6_Table 2A-1_EFT (Annual)" xfId="8345"/>
    <cellStyle name="Output 6 7" xfId="3706"/>
    <cellStyle name="Output 6 7 2" xfId="12074"/>
    <cellStyle name="Output 6 7 2 2" xfId="24104"/>
    <cellStyle name="Output 6 7 2 2 2" xfId="45290"/>
    <cellStyle name="Output 6 7 2 3" xfId="34686"/>
    <cellStyle name="Output 6 7 3" xfId="18991"/>
    <cellStyle name="Output 6 7 3 2" xfId="40178"/>
    <cellStyle name="Output 6 7 4" xfId="29415"/>
    <cellStyle name="Output 6 7_Table 2A-1_EFT (Annual)" xfId="8347"/>
    <cellStyle name="Output 6 8" xfId="9393"/>
    <cellStyle name="Output 6 8 2" xfId="21558"/>
    <cellStyle name="Output 6 8 2 2" xfId="42744"/>
    <cellStyle name="Output 6 8 3" xfId="32140"/>
    <cellStyle name="Output 6 9" xfId="16445"/>
    <cellStyle name="Output 6 9 2" xfId="37632"/>
    <cellStyle name="Output 6_Table 2A-1_EFT (Annual)" xfId="3487"/>
    <cellStyle name="Output 7" xfId="111"/>
    <cellStyle name="Output 7 10" xfId="26666"/>
    <cellStyle name="Output 7 2" xfId="504"/>
    <cellStyle name="Output 7 2 2" xfId="1481"/>
    <cellStyle name="Output 7 2 2 2" xfId="2751"/>
    <cellStyle name="Output 7 2 2 2 2" xfId="6312"/>
    <cellStyle name="Output 7 2 2 2 2 2" xfId="14506"/>
    <cellStyle name="Output 7 2 2 2 2 2 2" xfId="26478"/>
    <cellStyle name="Output 7 2 2 2 2 2 2 2" xfId="47664"/>
    <cellStyle name="Output 7 2 2 2 2 2 3" xfId="37060"/>
    <cellStyle name="Output 7 2 2 2 2 3" xfId="21365"/>
    <cellStyle name="Output 7 2 2 2 2 3 2" xfId="42552"/>
    <cellStyle name="Output 7 2 2 2 2 4" xfId="31968"/>
    <cellStyle name="Output 7 2 2 2 2_Table 2A-1_EFT (Annual)" xfId="8349"/>
    <cellStyle name="Output 7 2 2 2 3" xfId="11848"/>
    <cellStyle name="Output 7 2 2 2 3 2" xfId="23932"/>
    <cellStyle name="Output 7 2 2 2 3 2 2" xfId="45118"/>
    <cellStyle name="Output 7 2 2 2 3 3" xfId="34514"/>
    <cellStyle name="Output 7 2 2 2 4" xfId="18819"/>
    <cellStyle name="Output 7 2 2 2 4 2" xfId="40006"/>
    <cellStyle name="Output 7 2 2 2 5" xfId="29225"/>
    <cellStyle name="Output 7 2 2 2_Table 2A-1_EFT (Annual)" xfId="8348"/>
    <cellStyle name="Output 7 2 2 3" xfId="1915"/>
    <cellStyle name="Output 7 2 2 3 2" xfId="5476"/>
    <cellStyle name="Output 7 2 2 3 2 2" xfId="13691"/>
    <cellStyle name="Output 7 2 2 3 2 2 2" xfId="25679"/>
    <cellStyle name="Output 7 2 2 3 2 2 2 2" xfId="46865"/>
    <cellStyle name="Output 7 2 2 3 2 2 3" xfId="36261"/>
    <cellStyle name="Output 7 2 2 3 2 3" xfId="20566"/>
    <cellStyle name="Output 7 2 2 3 2 3 2" xfId="41753"/>
    <cellStyle name="Output 7 2 2 3 2 4" xfId="31133"/>
    <cellStyle name="Output 7 2 2 3 2_Table 2A-1_EFT (Annual)" xfId="8351"/>
    <cellStyle name="Output 7 2 2 3 3" xfId="11035"/>
    <cellStyle name="Output 7 2 2 3 3 2" xfId="23133"/>
    <cellStyle name="Output 7 2 2 3 3 2 2" xfId="44319"/>
    <cellStyle name="Output 7 2 2 3 3 3" xfId="33715"/>
    <cellStyle name="Output 7 2 2 3 4" xfId="18020"/>
    <cellStyle name="Output 7 2 2 3 4 2" xfId="39207"/>
    <cellStyle name="Output 7 2 2 3 5" xfId="28390"/>
    <cellStyle name="Output 7 2 2 3_Table 2A-1_EFT (Annual)" xfId="8350"/>
    <cellStyle name="Output 7 2 2 4" xfId="5042"/>
    <cellStyle name="Output 7 2 2 4 2" xfId="13302"/>
    <cellStyle name="Output 7 2 2 4 2 2" xfId="25308"/>
    <cellStyle name="Output 7 2 2 4 2 2 2" xfId="46494"/>
    <cellStyle name="Output 7 2 2 4 2 3" xfId="35890"/>
    <cellStyle name="Output 7 2 2 4 3" xfId="20195"/>
    <cellStyle name="Output 7 2 2 4 3 2" xfId="41382"/>
    <cellStyle name="Output 7 2 2 4 4" xfId="30699"/>
    <cellStyle name="Output 7 2 2 4_Table 2A-1_EFT (Annual)" xfId="8352"/>
    <cellStyle name="Output 7 2 2 5" xfId="10646"/>
    <cellStyle name="Output 7 2 2 5 2" xfId="22762"/>
    <cellStyle name="Output 7 2 2 5 2 2" xfId="43948"/>
    <cellStyle name="Output 7 2 2 5 3" xfId="33344"/>
    <cellStyle name="Output 7 2 2 6" xfId="17649"/>
    <cellStyle name="Output 7 2 2 6 2" xfId="38836"/>
    <cellStyle name="Output 7 2 2 7" xfId="27956"/>
    <cellStyle name="Output 7 2 2_Table 2A-1_EFT (Annual)" xfId="3495"/>
    <cellStyle name="Output 7 2 3" xfId="2220"/>
    <cellStyle name="Output 7 2 3 2" xfId="5781"/>
    <cellStyle name="Output 7 2 3 2 2" xfId="13996"/>
    <cellStyle name="Output 7 2 3 2 2 2" xfId="25984"/>
    <cellStyle name="Output 7 2 3 2 2 2 2" xfId="47170"/>
    <cellStyle name="Output 7 2 3 2 2 3" xfId="36566"/>
    <cellStyle name="Output 7 2 3 2 3" xfId="20871"/>
    <cellStyle name="Output 7 2 3 2 3 2" xfId="42058"/>
    <cellStyle name="Output 7 2 3 2 4" xfId="31438"/>
    <cellStyle name="Output 7 2 3 2_Table 2A-1_EFT (Annual)" xfId="8354"/>
    <cellStyle name="Output 7 2 3 3" xfId="11340"/>
    <cellStyle name="Output 7 2 3 3 2" xfId="23438"/>
    <cellStyle name="Output 7 2 3 3 2 2" xfId="44624"/>
    <cellStyle name="Output 7 2 3 3 3" xfId="34020"/>
    <cellStyle name="Output 7 2 3 4" xfId="18325"/>
    <cellStyle name="Output 7 2 3 4 2" xfId="39512"/>
    <cellStyle name="Output 7 2 3 5" xfId="28695"/>
    <cellStyle name="Output 7 2 3_Table 2A-1_EFT (Annual)" xfId="8353"/>
    <cellStyle name="Output 7 2 4" xfId="1740"/>
    <cellStyle name="Output 7 2 4 2" xfId="5301"/>
    <cellStyle name="Output 7 2 4 2 2" xfId="13526"/>
    <cellStyle name="Output 7 2 4 2 2 2" xfId="25517"/>
    <cellStyle name="Output 7 2 4 2 2 2 2" xfId="46703"/>
    <cellStyle name="Output 7 2 4 2 2 3" xfId="36099"/>
    <cellStyle name="Output 7 2 4 2 3" xfId="20404"/>
    <cellStyle name="Output 7 2 4 2 3 2" xfId="41591"/>
    <cellStyle name="Output 7 2 4 2 4" xfId="30958"/>
    <cellStyle name="Output 7 2 4 2_Table 2A-1_EFT (Annual)" xfId="8356"/>
    <cellStyle name="Output 7 2 4 3" xfId="10869"/>
    <cellStyle name="Output 7 2 4 3 2" xfId="22971"/>
    <cellStyle name="Output 7 2 4 3 2 2" xfId="44157"/>
    <cellStyle name="Output 7 2 4 3 3" xfId="33553"/>
    <cellStyle name="Output 7 2 4 4" xfId="17858"/>
    <cellStyle name="Output 7 2 4 4 2" xfId="39045"/>
    <cellStyle name="Output 7 2 4 5" xfId="28215"/>
    <cellStyle name="Output 7 2 4_Table 2A-1_EFT (Annual)" xfId="8355"/>
    <cellStyle name="Output 7 2 5" xfId="4074"/>
    <cellStyle name="Output 7 2 5 2" xfId="12398"/>
    <cellStyle name="Output 7 2 5 2 2" xfId="24420"/>
    <cellStyle name="Output 7 2 5 2 2 2" xfId="45606"/>
    <cellStyle name="Output 7 2 5 2 3" xfId="35002"/>
    <cellStyle name="Output 7 2 5 3" xfId="19307"/>
    <cellStyle name="Output 7 2 5 3 2" xfId="40494"/>
    <cellStyle name="Output 7 2 5 4" xfId="29762"/>
    <cellStyle name="Output 7 2 5_Table 2A-1_EFT (Annual)" xfId="8357"/>
    <cellStyle name="Output 7 2 6" xfId="9737"/>
    <cellStyle name="Output 7 2 6 2" xfId="21874"/>
    <cellStyle name="Output 7 2 6 2 2" xfId="43060"/>
    <cellStyle name="Output 7 2 6 3" xfId="32456"/>
    <cellStyle name="Output 7 2 7" xfId="16761"/>
    <cellStyle name="Output 7 2 7 2" xfId="37948"/>
    <cellStyle name="Output 7 2 8" xfId="27019"/>
    <cellStyle name="Output 7 2_Table 2A-1_EFT (Annual)" xfId="3494"/>
    <cellStyle name="Output 7 3" xfId="342"/>
    <cellStyle name="Output 7 3 2" xfId="1325"/>
    <cellStyle name="Output 7 3 2 2" xfId="2595"/>
    <cellStyle name="Output 7 3 2 2 2" xfId="6156"/>
    <cellStyle name="Output 7 3 2 2 2 2" xfId="14350"/>
    <cellStyle name="Output 7 3 2 2 2 2 2" xfId="26322"/>
    <cellStyle name="Output 7 3 2 2 2 2 2 2" xfId="47508"/>
    <cellStyle name="Output 7 3 2 2 2 2 3" xfId="36904"/>
    <cellStyle name="Output 7 3 2 2 2 3" xfId="21209"/>
    <cellStyle name="Output 7 3 2 2 2 3 2" xfId="42396"/>
    <cellStyle name="Output 7 3 2 2 2 4" xfId="31812"/>
    <cellStyle name="Output 7 3 2 2 2_Table 2A-1_EFT (Annual)" xfId="8359"/>
    <cellStyle name="Output 7 3 2 2 3" xfId="11692"/>
    <cellStyle name="Output 7 3 2 2 3 2" xfId="23776"/>
    <cellStyle name="Output 7 3 2 2 3 2 2" xfId="44962"/>
    <cellStyle name="Output 7 3 2 2 3 3" xfId="34358"/>
    <cellStyle name="Output 7 3 2 2 4" xfId="18663"/>
    <cellStyle name="Output 7 3 2 2 4 2" xfId="39850"/>
    <cellStyle name="Output 7 3 2 2 5" xfId="29069"/>
    <cellStyle name="Output 7 3 2 2_Table 2A-1_EFT (Annual)" xfId="8358"/>
    <cellStyle name="Output 7 3 2 3" xfId="1884"/>
    <cellStyle name="Output 7 3 2 3 2" xfId="5445"/>
    <cellStyle name="Output 7 3 2 3 2 2" xfId="13660"/>
    <cellStyle name="Output 7 3 2 3 2 2 2" xfId="25648"/>
    <cellStyle name="Output 7 3 2 3 2 2 2 2" xfId="46834"/>
    <cellStyle name="Output 7 3 2 3 2 2 3" xfId="36230"/>
    <cellStyle name="Output 7 3 2 3 2 3" xfId="20535"/>
    <cellStyle name="Output 7 3 2 3 2 3 2" xfId="41722"/>
    <cellStyle name="Output 7 3 2 3 2 4" xfId="31102"/>
    <cellStyle name="Output 7 3 2 3 2_Table 2A-1_EFT (Annual)" xfId="8361"/>
    <cellStyle name="Output 7 3 2 3 3" xfId="11004"/>
    <cellStyle name="Output 7 3 2 3 3 2" xfId="23102"/>
    <cellStyle name="Output 7 3 2 3 3 2 2" xfId="44288"/>
    <cellStyle name="Output 7 3 2 3 3 3" xfId="33684"/>
    <cellStyle name="Output 7 3 2 3 4" xfId="17989"/>
    <cellStyle name="Output 7 3 2 3 4 2" xfId="39176"/>
    <cellStyle name="Output 7 3 2 3 5" xfId="28359"/>
    <cellStyle name="Output 7 3 2 3_Table 2A-1_EFT (Annual)" xfId="8360"/>
    <cellStyle name="Output 7 3 2 4" xfId="4886"/>
    <cellStyle name="Output 7 3 2 4 2" xfId="13146"/>
    <cellStyle name="Output 7 3 2 4 2 2" xfId="25152"/>
    <cellStyle name="Output 7 3 2 4 2 2 2" xfId="46338"/>
    <cellStyle name="Output 7 3 2 4 2 3" xfId="35734"/>
    <cellStyle name="Output 7 3 2 4 3" xfId="20039"/>
    <cellStyle name="Output 7 3 2 4 3 2" xfId="41226"/>
    <cellStyle name="Output 7 3 2 4 4" xfId="30543"/>
    <cellStyle name="Output 7 3 2 4_Table 2A-1_EFT (Annual)" xfId="8362"/>
    <cellStyle name="Output 7 3 2 5" xfId="10490"/>
    <cellStyle name="Output 7 3 2 5 2" xfId="22606"/>
    <cellStyle name="Output 7 3 2 5 2 2" xfId="43792"/>
    <cellStyle name="Output 7 3 2 5 3" xfId="33188"/>
    <cellStyle name="Output 7 3 2 6" xfId="17493"/>
    <cellStyle name="Output 7 3 2 6 2" xfId="38680"/>
    <cellStyle name="Output 7 3 2 7" xfId="27800"/>
    <cellStyle name="Output 7 3 2_Table 2A-1_EFT (Annual)" xfId="3497"/>
    <cellStyle name="Output 7 3 3" xfId="2064"/>
    <cellStyle name="Output 7 3 3 2" xfId="5625"/>
    <cellStyle name="Output 7 3 3 2 2" xfId="13840"/>
    <cellStyle name="Output 7 3 3 2 2 2" xfId="25828"/>
    <cellStyle name="Output 7 3 3 2 2 2 2" xfId="47014"/>
    <cellStyle name="Output 7 3 3 2 2 3" xfId="36410"/>
    <cellStyle name="Output 7 3 3 2 3" xfId="20715"/>
    <cellStyle name="Output 7 3 3 2 3 2" xfId="41902"/>
    <cellStyle name="Output 7 3 3 2 4" xfId="31282"/>
    <cellStyle name="Output 7 3 3 2_Table 2A-1_EFT (Annual)" xfId="8364"/>
    <cellStyle name="Output 7 3 3 3" xfId="11184"/>
    <cellStyle name="Output 7 3 3 3 2" xfId="23282"/>
    <cellStyle name="Output 7 3 3 3 2 2" xfId="44468"/>
    <cellStyle name="Output 7 3 3 3 3" xfId="33864"/>
    <cellStyle name="Output 7 3 3 4" xfId="18169"/>
    <cellStyle name="Output 7 3 3 4 2" xfId="39356"/>
    <cellStyle name="Output 7 3 3 5" xfId="28539"/>
    <cellStyle name="Output 7 3 3_Table 2A-1_EFT (Annual)" xfId="8363"/>
    <cellStyle name="Output 7 3 4" xfId="1704"/>
    <cellStyle name="Output 7 3 4 2" xfId="5265"/>
    <cellStyle name="Output 7 3 4 2 2" xfId="13494"/>
    <cellStyle name="Output 7 3 4 2 2 2" xfId="25487"/>
    <cellStyle name="Output 7 3 4 2 2 2 2" xfId="46673"/>
    <cellStyle name="Output 7 3 4 2 2 3" xfId="36069"/>
    <cellStyle name="Output 7 3 4 2 3" xfId="20374"/>
    <cellStyle name="Output 7 3 4 2 3 2" xfId="41561"/>
    <cellStyle name="Output 7 3 4 2 4" xfId="30922"/>
    <cellStyle name="Output 7 3 4 2_Table 2A-1_EFT (Annual)" xfId="8366"/>
    <cellStyle name="Output 7 3 4 3" xfId="10838"/>
    <cellStyle name="Output 7 3 4 3 2" xfId="22941"/>
    <cellStyle name="Output 7 3 4 3 2 2" xfId="44127"/>
    <cellStyle name="Output 7 3 4 3 3" xfId="33523"/>
    <cellStyle name="Output 7 3 4 4" xfId="17828"/>
    <cellStyle name="Output 7 3 4 4 2" xfId="39015"/>
    <cellStyle name="Output 7 3 4 5" xfId="28179"/>
    <cellStyle name="Output 7 3 4_Table 2A-1_EFT (Annual)" xfId="8365"/>
    <cellStyle name="Output 7 3 5" xfId="3912"/>
    <cellStyle name="Output 7 3 5 2" xfId="12240"/>
    <cellStyle name="Output 7 3 5 2 2" xfId="24264"/>
    <cellStyle name="Output 7 3 5 2 2 2" xfId="45450"/>
    <cellStyle name="Output 7 3 5 2 3" xfId="34846"/>
    <cellStyle name="Output 7 3 5 3" xfId="19151"/>
    <cellStyle name="Output 7 3 5 3 2" xfId="40338"/>
    <cellStyle name="Output 7 3 5 4" xfId="29600"/>
    <cellStyle name="Output 7 3 5_Table 2A-1_EFT (Annual)" xfId="8367"/>
    <cellStyle name="Output 7 3 6" xfId="9577"/>
    <cellStyle name="Output 7 3 6 2" xfId="21718"/>
    <cellStyle name="Output 7 3 6 2 2" xfId="42904"/>
    <cellStyle name="Output 7 3 6 3" xfId="32300"/>
    <cellStyle name="Output 7 3 7" xfId="16605"/>
    <cellStyle name="Output 7 3 7 2" xfId="37792"/>
    <cellStyle name="Output 7 3 8" xfId="26857"/>
    <cellStyle name="Output 7 3_Table 2A-1_EFT (Annual)" xfId="3496"/>
    <cellStyle name="Output 7 4" xfId="1159"/>
    <cellStyle name="Output 7 4 2" xfId="2429"/>
    <cellStyle name="Output 7 4 2 2" xfId="5990"/>
    <cellStyle name="Output 7 4 2 2 2" xfId="14184"/>
    <cellStyle name="Output 7 4 2 2 2 2" xfId="26156"/>
    <cellStyle name="Output 7 4 2 2 2 2 2" xfId="47342"/>
    <cellStyle name="Output 7 4 2 2 2 3" xfId="36738"/>
    <cellStyle name="Output 7 4 2 2 3" xfId="21043"/>
    <cellStyle name="Output 7 4 2 2 3 2" xfId="42230"/>
    <cellStyle name="Output 7 4 2 2 4" xfId="31646"/>
    <cellStyle name="Output 7 4 2 2_Table 2A-1_EFT (Annual)" xfId="8369"/>
    <cellStyle name="Output 7 4 2 3" xfId="11526"/>
    <cellStyle name="Output 7 4 2 3 2" xfId="23610"/>
    <cellStyle name="Output 7 4 2 3 2 2" xfId="44796"/>
    <cellStyle name="Output 7 4 2 3 3" xfId="34192"/>
    <cellStyle name="Output 7 4 2 4" xfId="18497"/>
    <cellStyle name="Output 7 4 2 4 2" xfId="39684"/>
    <cellStyle name="Output 7 4 2 5" xfId="28903"/>
    <cellStyle name="Output 7 4 2_Table 2A-1_EFT (Annual)" xfId="8368"/>
    <cellStyle name="Output 7 4 3" xfId="1820"/>
    <cellStyle name="Output 7 4 3 2" xfId="5381"/>
    <cellStyle name="Output 7 4 3 2 2" xfId="13596"/>
    <cellStyle name="Output 7 4 3 2 2 2" xfId="25584"/>
    <cellStyle name="Output 7 4 3 2 2 2 2" xfId="46770"/>
    <cellStyle name="Output 7 4 3 2 2 3" xfId="36166"/>
    <cellStyle name="Output 7 4 3 2 3" xfId="20471"/>
    <cellStyle name="Output 7 4 3 2 3 2" xfId="41658"/>
    <cellStyle name="Output 7 4 3 2 4" xfId="31038"/>
    <cellStyle name="Output 7 4 3 2_Table 2A-1_EFT (Annual)" xfId="8371"/>
    <cellStyle name="Output 7 4 3 3" xfId="10940"/>
    <cellStyle name="Output 7 4 3 3 2" xfId="23038"/>
    <cellStyle name="Output 7 4 3 3 2 2" xfId="44224"/>
    <cellStyle name="Output 7 4 3 3 3" xfId="33620"/>
    <cellStyle name="Output 7 4 3 4" xfId="17925"/>
    <cellStyle name="Output 7 4 3 4 2" xfId="39112"/>
    <cellStyle name="Output 7 4 3 5" xfId="28295"/>
    <cellStyle name="Output 7 4 3_Table 2A-1_EFT (Annual)" xfId="8370"/>
    <cellStyle name="Output 7 4 4" xfId="4720"/>
    <cellStyle name="Output 7 4 4 2" xfId="12980"/>
    <cellStyle name="Output 7 4 4 2 2" xfId="24986"/>
    <cellStyle name="Output 7 4 4 2 2 2" xfId="46172"/>
    <cellStyle name="Output 7 4 4 2 3" xfId="35568"/>
    <cellStyle name="Output 7 4 4 3" xfId="19873"/>
    <cellStyle name="Output 7 4 4 3 2" xfId="41060"/>
    <cellStyle name="Output 7 4 4 4" xfId="30377"/>
    <cellStyle name="Output 7 4 4_Table 2A-1_EFT (Annual)" xfId="8372"/>
    <cellStyle name="Output 7 4 5" xfId="10324"/>
    <cellStyle name="Output 7 4 5 2" xfId="22440"/>
    <cellStyle name="Output 7 4 5 2 2" xfId="43626"/>
    <cellStyle name="Output 7 4 5 3" xfId="33022"/>
    <cellStyle name="Output 7 4 6" xfId="17327"/>
    <cellStyle name="Output 7 4 6 2" xfId="38514"/>
    <cellStyle name="Output 7 4 7" xfId="27634"/>
    <cellStyle name="Output 7 4_Table 2A-1_EFT (Annual)" xfId="3498"/>
    <cellStyle name="Output 7 5" xfId="1801"/>
    <cellStyle name="Output 7 5 2" xfId="5362"/>
    <cellStyle name="Output 7 5 2 2" xfId="13577"/>
    <cellStyle name="Output 7 5 2 2 2" xfId="25565"/>
    <cellStyle name="Output 7 5 2 2 2 2" xfId="46751"/>
    <cellStyle name="Output 7 5 2 2 3" xfId="36147"/>
    <cellStyle name="Output 7 5 2 3" xfId="20452"/>
    <cellStyle name="Output 7 5 2 3 2" xfId="41639"/>
    <cellStyle name="Output 7 5 2 4" xfId="31019"/>
    <cellStyle name="Output 7 5 2_Table 2A-1_EFT (Annual)" xfId="8374"/>
    <cellStyle name="Output 7 5 3" xfId="10921"/>
    <cellStyle name="Output 7 5 3 2" xfId="23019"/>
    <cellStyle name="Output 7 5 3 2 2" xfId="44205"/>
    <cellStyle name="Output 7 5 3 3" xfId="33601"/>
    <cellStyle name="Output 7 5 4" xfId="17906"/>
    <cellStyle name="Output 7 5 4 2" xfId="39093"/>
    <cellStyle name="Output 7 5 5" xfId="28276"/>
    <cellStyle name="Output 7 5_Table 2A-1_EFT (Annual)" xfId="8373"/>
    <cellStyle name="Output 7 6" xfId="1647"/>
    <cellStyle name="Output 7 6 2" xfId="5208"/>
    <cellStyle name="Output 7 6 2 2" xfId="13455"/>
    <cellStyle name="Output 7 6 2 2 2" xfId="25455"/>
    <cellStyle name="Output 7 6 2 2 2 2" xfId="46641"/>
    <cellStyle name="Output 7 6 2 2 3" xfId="36037"/>
    <cellStyle name="Output 7 6 2 3" xfId="20342"/>
    <cellStyle name="Output 7 6 2 3 2" xfId="41529"/>
    <cellStyle name="Output 7 6 2 4" xfId="30865"/>
    <cellStyle name="Output 7 6 2_Table 2A-1_EFT (Annual)" xfId="8376"/>
    <cellStyle name="Output 7 6 3" xfId="10800"/>
    <cellStyle name="Output 7 6 3 2" xfId="22909"/>
    <cellStyle name="Output 7 6 3 2 2" xfId="44095"/>
    <cellStyle name="Output 7 6 3 3" xfId="33491"/>
    <cellStyle name="Output 7 6 4" xfId="17796"/>
    <cellStyle name="Output 7 6 4 2" xfId="38983"/>
    <cellStyle name="Output 7 6 5" xfId="28122"/>
    <cellStyle name="Output 7 6_Table 2A-1_EFT (Annual)" xfId="8375"/>
    <cellStyle name="Output 7 7" xfId="3700"/>
    <cellStyle name="Output 7 7 2" xfId="12068"/>
    <cellStyle name="Output 7 7 2 2" xfId="24098"/>
    <cellStyle name="Output 7 7 2 2 2" xfId="45284"/>
    <cellStyle name="Output 7 7 2 3" xfId="34680"/>
    <cellStyle name="Output 7 7 3" xfId="18985"/>
    <cellStyle name="Output 7 7 3 2" xfId="40172"/>
    <cellStyle name="Output 7 7 4" xfId="29409"/>
    <cellStyle name="Output 7 7_Table 2A-1_EFT (Annual)" xfId="8377"/>
    <cellStyle name="Output 7 8" xfId="9387"/>
    <cellStyle name="Output 7 8 2" xfId="21552"/>
    <cellStyle name="Output 7 8 2 2" xfId="42738"/>
    <cellStyle name="Output 7 8 3" xfId="32134"/>
    <cellStyle name="Output 7 9" xfId="16439"/>
    <cellStyle name="Output 7 9 2" xfId="37626"/>
    <cellStyle name="Output 7_Table 2A-1_EFT (Annual)" xfId="3493"/>
    <cellStyle name="Output 8" xfId="90"/>
    <cellStyle name="Output 8 10" xfId="26646"/>
    <cellStyle name="Output 8 2" xfId="489"/>
    <cellStyle name="Output 8 2 2" xfId="1466"/>
    <cellStyle name="Output 8 2 2 2" xfId="2736"/>
    <cellStyle name="Output 8 2 2 2 2" xfId="6297"/>
    <cellStyle name="Output 8 2 2 2 2 2" xfId="14491"/>
    <cellStyle name="Output 8 2 2 2 2 2 2" xfId="26463"/>
    <cellStyle name="Output 8 2 2 2 2 2 2 2" xfId="47649"/>
    <cellStyle name="Output 8 2 2 2 2 2 3" xfId="37045"/>
    <cellStyle name="Output 8 2 2 2 2 3" xfId="21350"/>
    <cellStyle name="Output 8 2 2 2 2 3 2" xfId="42537"/>
    <cellStyle name="Output 8 2 2 2 2 4" xfId="31953"/>
    <cellStyle name="Output 8 2 2 2 2_Table 2A-1_EFT (Annual)" xfId="8379"/>
    <cellStyle name="Output 8 2 2 2 3" xfId="11833"/>
    <cellStyle name="Output 8 2 2 2 3 2" xfId="23917"/>
    <cellStyle name="Output 8 2 2 2 3 2 2" xfId="45103"/>
    <cellStyle name="Output 8 2 2 2 3 3" xfId="34499"/>
    <cellStyle name="Output 8 2 2 2 4" xfId="18804"/>
    <cellStyle name="Output 8 2 2 2 4 2" xfId="39991"/>
    <cellStyle name="Output 8 2 2 2 5" xfId="29210"/>
    <cellStyle name="Output 8 2 2 2_Table 2A-1_EFT (Annual)" xfId="8378"/>
    <cellStyle name="Output 8 2 2 3" xfId="1911"/>
    <cellStyle name="Output 8 2 2 3 2" xfId="5472"/>
    <cellStyle name="Output 8 2 2 3 2 2" xfId="13687"/>
    <cellStyle name="Output 8 2 2 3 2 2 2" xfId="25675"/>
    <cellStyle name="Output 8 2 2 3 2 2 2 2" xfId="46861"/>
    <cellStyle name="Output 8 2 2 3 2 2 3" xfId="36257"/>
    <cellStyle name="Output 8 2 2 3 2 3" xfId="20562"/>
    <cellStyle name="Output 8 2 2 3 2 3 2" xfId="41749"/>
    <cellStyle name="Output 8 2 2 3 2 4" xfId="31129"/>
    <cellStyle name="Output 8 2 2 3 2_Table 2A-1_EFT (Annual)" xfId="8381"/>
    <cellStyle name="Output 8 2 2 3 3" xfId="11031"/>
    <cellStyle name="Output 8 2 2 3 3 2" xfId="23129"/>
    <cellStyle name="Output 8 2 2 3 3 2 2" xfId="44315"/>
    <cellStyle name="Output 8 2 2 3 3 3" xfId="33711"/>
    <cellStyle name="Output 8 2 2 3 4" xfId="18016"/>
    <cellStyle name="Output 8 2 2 3 4 2" xfId="39203"/>
    <cellStyle name="Output 8 2 2 3 5" xfId="28386"/>
    <cellStyle name="Output 8 2 2 3_Table 2A-1_EFT (Annual)" xfId="8380"/>
    <cellStyle name="Output 8 2 2 4" xfId="5027"/>
    <cellStyle name="Output 8 2 2 4 2" xfId="13287"/>
    <cellStyle name="Output 8 2 2 4 2 2" xfId="25293"/>
    <cellStyle name="Output 8 2 2 4 2 2 2" xfId="46479"/>
    <cellStyle name="Output 8 2 2 4 2 3" xfId="35875"/>
    <cellStyle name="Output 8 2 2 4 3" xfId="20180"/>
    <cellStyle name="Output 8 2 2 4 3 2" xfId="41367"/>
    <cellStyle name="Output 8 2 2 4 4" xfId="30684"/>
    <cellStyle name="Output 8 2 2 4_Table 2A-1_EFT (Annual)" xfId="8382"/>
    <cellStyle name="Output 8 2 2 5" xfId="10631"/>
    <cellStyle name="Output 8 2 2 5 2" xfId="22747"/>
    <cellStyle name="Output 8 2 2 5 2 2" xfId="43933"/>
    <cellStyle name="Output 8 2 2 5 3" xfId="33329"/>
    <cellStyle name="Output 8 2 2 6" xfId="17634"/>
    <cellStyle name="Output 8 2 2 6 2" xfId="38821"/>
    <cellStyle name="Output 8 2 2 7" xfId="27941"/>
    <cellStyle name="Output 8 2 2_Table 2A-1_EFT (Annual)" xfId="3501"/>
    <cellStyle name="Output 8 2 3" xfId="2205"/>
    <cellStyle name="Output 8 2 3 2" xfId="5766"/>
    <cellStyle name="Output 8 2 3 2 2" xfId="13981"/>
    <cellStyle name="Output 8 2 3 2 2 2" xfId="25969"/>
    <cellStyle name="Output 8 2 3 2 2 2 2" xfId="47155"/>
    <cellStyle name="Output 8 2 3 2 2 3" xfId="36551"/>
    <cellStyle name="Output 8 2 3 2 3" xfId="20856"/>
    <cellStyle name="Output 8 2 3 2 3 2" xfId="42043"/>
    <cellStyle name="Output 8 2 3 2 4" xfId="31423"/>
    <cellStyle name="Output 8 2 3 2_Table 2A-1_EFT (Annual)" xfId="8384"/>
    <cellStyle name="Output 8 2 3 3" xfId="11325"/>
    <cellStyle name="Output 8 2 3 3 2" xfId="23423"/>
    <cellStyle name="Output 8 2 3 3 2 2" xfId="44609"/>
    <cellStyle name="Output 8 2 3 3 3" xfId="34005"/>
    <cellStyle name="Output 8 2 3 4" xfId="18310"/>
    <cellStyle name="Output 8 2 3 4 2" xfId="39497"/>
    <cellStyle name="Output 8 2 3 5" xfId="28680"/>
    <cellStyle name="Output 8 2 3_Table 2A-1_EFT (Annual)" xfId="8383"/>
    <cellStyle name="Output 8 2 4" xfId="1736"/>
    <cellStyle name="Output 8 2 4 2" xfId="5297"/>
    <cellStyle name="Output 8 2 4 2 2" xfId="13522"/>
    <cellStyle name="Output 8 2 4 2 2 2" xfId="25513"/>
    <cellStyle name="Output 8 2 4 2 2 2 2" xfId="46699"/>
    <cellStyle name="Output 8 2 4 2 2 3" xfId="36095"/>
    <cellStyle name="Output 8 2 4 2 3" xfId="20400"/>
    <cellStyle name="Output 8 2 4 2 3 2" xfId="41587"/>
    <cellStyle name="Output 8 2 4 2 4" xfId="30954"/>
    <cellStyle name="Output 8 2 4 2_Table 2A-1_EFT (Annual)" xfId="8386"/>
    <cellStyle name="Output 8 2 4 3" xfId="10865"/>
    <cellStyle name="Output 8 2 4 3 2" xfId="22967"/>
    <cellStyle name="Output 8 2 4 3 2 2" xfId="44153"/>
    <cellStyle name="Output 8 2 4 3 3" xfId="33549"/>
    <cellStyle name="Output 8 2 4 4" xfId="17854"/>
    <cellStyle name="Output 8 2 4 4 2" xfId="39041"/>
    <cellStyle name="Output 8 2 4 5" xfId="28211"/>
    <cellStyle name="Output 8 2 4_Table 2A-1_EFT (Annual)" xfId="8385"/>
    <cellStyle name="Output 8 2 5" xfId="4059"/>
    <cellStyle name="Output 8 2 5 2" xfId="12383"/>
    <cellStyle name="Output 8 2 5 2 2" xfId="24405"/>
    <cellStyle name="Output 8 2 5 2 2 2" xfId="45591"/>
    <cellStyle name="Output 8 2 5 2 3" xfId="34987"/>
    <cellStyle name="Output 8 2 5 3" xfId="19292"/>
    <cellStyle name="Output 8 2 5 3 2" xfId="40479"/>
    <cellStyle name="Output 8 2 5 4" xfId="29747"/>
    <cellStyle name="Output 8 2 5_Table 2A-1_EFT (Annual)" xfId="8387"/>
    <cellStyle name="Output 8 2 6" xfId="9722"/>
    <cellStyle name="Output 8 2 6 2" xfId="21859"/>
    <cellStyle name="Output 8 2 6 2 2" xfId="43045"/>
    <cellStyle name="Output 8 2 6 3" xfId="32441"/>
    <cellStyle name="Output 8 2 7" xfId="16746"/>
    <cellStyle name="Output 8 2 7 2" xfId="37933"/>
    <cellStyle name="Output 8 2 8" xfId="27004"/>
    <cellStyle name="Output 8 2_Table 2A-1_EFT (Annual)" xfId="3500"/>
    <cellStyle name="Output 8 3" xfId="322"/>
    <cellStyle name="Output 8 3 2" xfId="1310"/>
    <cellStyle name="Output 8 3 2 2" xfId="2580"/>
    <cellStyle name="Output 8 3 2 2 2" xfId="6141"/>
    <cellStyle name="Output 8 3 2 2 2 2" xfId="14335"/>
    <cellStyle name="Output 8 3 2 2 2 2 2" xfId="26307"/>
    <cellStyle name="Output 8 3 2 2 2 2 2 2" xfId="47493"/>
    <cellStyle name="Output 8 3 2 2 2 2 3" xfId="36889"/>
    <cellStyle name="Output 8 3 2 2 2 3" xfId="21194"/>
    <cellStyle name="Output 8 3 2 2 2 3 2" xfId="42381"/>
    <cellStyle name="Output 8 3 2 2 2 4" xfId="31797"/>
    <cellStyle name="Output 8 3 2 2 2_Table 2A-1_EFT (Annual)" xfId="8389"/>
    <cellStyle name="Output 8 3 2 2 3" xfId="11677"/>
    <cellStyle name="Output 8 3 2 2 3 2" xfId="23761"/>
    <cellStyle name="Output 8 3 2 2 3 2 2" xfId="44947"/>
    <cellStyle name="Output 8 3 2 2 3 3" xfId="34343"/>
    <cellStyle name="Output 8 3 2 2 4" xfId="18648"/>
    <cellStyle name="Output 8 3 2 2 4 2" xfId="39835"/>
    <cellStyle name="Output 8 3 2 2 5" xfId="29054"/>
    <cellStyle name="Output 8 3 2 2_Table 2A-1_EFT (Annual)" xfId="8388"/>
    <cellStyle name="Output 8 3 2 3" xfId="1879"/>
    <cellStyle name="Output 8 3 2 3 2" xfId="5440"/>
    <cellStyle name="Output 8 3 2 3 2 2" xfId="13655"/>
    <cellStyle name="Output 8 3 2 3 2 2 2" xfId="25643"/>
    <cellStyle name="Output 8 3 2 3 2 2 2 2" xfId="46829"/>
    <cellStyle name="Output 8 3 2 3 2 2 3" xfId="36225"/>
    <cellStyle name="Output 8 3 2 3 2 3" xfId="20530"/>
    <cellStyle name="Output 8 3 2 3 2 3 2" xfId="41717"/>
    <cellStyle name="Output 8 3 2 3 2 4" xfId="31097"/>
    <cellStyle name="Output 8 3 2 3 2_Table 2A-1_EFT (Annual)" xfId="8391"/>
    <cellStyle name="Output 8 3 2 3 3" xfId="10999"/>
    <cellStyle name="Output 8 3 2 3 3 2" xfId="23097"/>
    <cellStyle name="Output 8 3 2 3 3 2 2" xfId="44283"/>
    <cellStyle name="Output 8 3 2 3 3 3" xfId="33679"/>
    <cellStyle name="Output 8 3 2 3 4" xfId="17984"/>
    <cellStyle name="Output 8 3 2 3 4 2" xfId="39171"/>
    <cellStyle name="Output 8 3 2 3 5" xfId="28354"/>
    <cellStyle name="Output 8 3 2 3_Table 2A-1_EFT (Annual)" xfId="8390"/>
    <cellStyle name="Output 8 3 2 4" xfId="4871"/>
    <cellStyle name="Output 8 3 2 4 2" xfId="13131"/>
    <cellStyle name="Output 8 3 2 4 2 2" xfId="25137"/>
    <cellStyle name="Output 8 3 2 4 2 2 2" xfId="46323"/>
    <cellStyle name="Output 8 3 2 4 2 3" xfId="35719"/>
    <cellStyle name="Output 8 3 2 4 3" xfId="20024"/>
    <cellStyle name="Output 8 3 2 4 3 2" xfId="41211"/>
    <cellStyle name="Output 8 3 2 4 4" xfId="30528"/>
    <cellStyle name="Output 8 3 2 4_Table 2A-1_EFT (Annual)" xfId="8392"/>
    <cellStyle name="Output 8 3 2 5" xfId="10475"/>
    <cellStyle name="Output 8 3 2 5 2" xfId="22591"/>
    <cellStyle name="Output 8 3 2 5 2 2" xfId="43777"/>
    <cellStyle name="Output 8 3 2 5 3" xfId="33173"/>
    <cellStyle name="Output 8 3 2 6" xfId="17478"/>
    <cellStyle name="Output 8 3 2 6 2" xfId="38665"/>
    <cellStyle name="Output 8 3 2 7" xfId="27785"/>
    <cellStyle name="Output 8 3 2_Table 2A-1_EFT (Annual)" xfId="3503"/>
    <cellStyle name="Output 8 3 3" xfId="2049"/>
    <cellStyle name="Output 8 3 3 2" xfId="5610"/>
    <cellStyle name="Output 8 3 3 2 2" xfId="13825"/>
    <cellStyle name="Output 8 3 3 2 2 2" xfId="25813"/>
    <cellStyle name="Output 8 3 3 2 2 2 2" xfId="46999"/>
    <cellStyle name="Output 8 3 3 2 2 3" xfId="36395"/>
    <cellStyle name="Output 8 3 3 2 3" xfId="20700"/>
    <cellStyle name="Output 8 3 3 2 3 2" xfId="41887"/>
    <cellStyle name="Output 8 3 3 2 4" xfId="31267"/>
    <cellStyle name="Output 8 3 3 2_Table 2A-1_EFT (Annual)" xfId="8394"/>
    <cellStyle name="Output 8 3 3 3" xfId="11169"/>
    <cellStyle name="Output 8 3 3 3 2" xfId="23267"/>
    <cellStyle name="Output 8 3 3 3 2 2" xfId="44453"/>
    <cellStyle name="Output 8 3 3 3 3" xfId="33849"/>
    <cellStyle name="Output 8 3 3 4" xfId="18154"/>
    <cellStyle name="Output 8 3 3 4 2" xfId="39341"/>
    <cellStyle name="Output 8 3 3 5" xfId="28524"/>
    <cellStyle name="Output 8 3 3_Table 2A-1_EFT (Annual)" xfId="8393"/>
    <cellStyle name="Output 8 3 4" xfId="1695"/>
    <cellStyle name="Output 8 3 4 2" xfId="5256"/>
    <cellStyle name="Output 8 3 4 2 2" xfId="13489"/>
    <cellStyle name="Output 8 3 4 2 2 2" xfId="25483"/>
    <cellStyle name="Output 8 3 4 2 2 2 2" xfId="46669"/>
    <cellStyle name="Output 8 3 4 2 2 3" xfId="36065"/>
    <cellStyle name="Output 8 3 4 2 3" xfId="20370"/>
    <cellStyle name="Output 8 3 4 2 3 2" xfId="41557"/>
    <cellStyle name="Output 8 3 4 2 4" xfId="30913"/>
    <cellStyle name="Output 8 3 4 2_Table 2A-1_EFT (Annual)" xfId="8396"/>
    <cellStyle name="Output 8 3 4 3" xfId="10833"/>
    <cellStyle name="Output 8 3 4 3 2" xfId="22937"/>
    <cellStyle name="Output 8 3 4 3 2 2" xfId="44123"/>
    <cellStyle name="Output 8 3 4 3 3" xfId="33519"/>
    <cellStyle name="Output 8 3 4 4" xfId="17824"/>
    <cellStyle name="Output 8 3 4 4 2" xfId="39011"/>
    <cellStyle name="Output 8 3 4 5" xfId="28170"/>
    <cellStyle name="Output 8 3 4_Table 2A-1_EFT (Annual)" xfId="8395"/>
    <cellStyle name="Output 8 3 5" xfId="3892"/>
    <cellStyle name="Output 8 3 5 2" xfId="12224"/>
    <cellStyle name="Output 8 3 5 2 2" xfId="24249"/>
    <cellStyle name="Output 8 3 5 2 2 2" xfId="45435"/>
    <cellStyle name="Output 8 3 5 2 3" xfId="34831"/>
    <cellStyle name="Output 8 3 5 3" xfId="19136"/>
    <cellStyle name="Output 8 3 5 3 2" xfId="40323"/>
    <cellStyle name="Output 8 3 5 4" xfId="29580"/>
    <cellStyle name="Output 8 3 5_Table 2A-1_EFT (Annual)" xfId="8397"/>
    <cellStyle name="Output 8 3 6" xfId="9561"/>
    <cellStyle name="Output 8 3 6 2" xfId="21703"/>
    <cellStyle name="Output 8 3 6 2 2" xfId="42889"/>
    <cellStyle name="Output 8 3 6 3" xfId="32285"/>
    <cellStyle name="Output 8 3 7" xfId="16590"/>
    <cellStyle name="Output 8 3 7 2" xfId="37777"/>
    <cellStyle name="Output 8 3 8" xfId="26837"/>
    <cellStyle name="Output 8 3_Table 2A-1_EFT (Annual)" xfId="3502"/>
    <cellStyle name="Output 8 4" xfId="1144"/>
    <cellStyle name="Output 8 4 2" xfId="2414"/>
    <cellStyle name="Output 8 4 2 2" xfId="5975"/>
    <cellStyle name="Output 8 4 2 2 2" xfId="14169"/>
    <cellStyle name="Output 8 4 2 2 2 2" xfId="26141"/>
    <cellStyle name="Output 8 4 2 2 2 2 2" xfId="47327"/>
    <cellStyle name="Output 8 4 2 2 2 3" xfId="36723"/>
    <cellStyle name="Output 8 4 2 2 3" xfId="21028"/>
    <cellStyle name="Output 8 4 2 2 3 2" xfId="42215"/>
    <cellStyle name="Output 8 4 2 2 4" xfId="31631"/>
    <cellStyle name="Output 8 4 2 2_Table 2A-1_EFT (Annual)" xfId="8399"/>
    <cellStyle name="Output 8 4 2 3" xfId="11511"/>
    <cellStyle name="Output 8 4 2 3 2" xfId="23595"/>
    <cellStyle name="Output 8 4 2 3 2 2" xfId="44781"/>
    <cellStyle name="Output 8 4 2 3 3" xfId="34177"/>
    <cellStyle name="Output 8 4 2 4" xfId="18482"/>
    <cellStyle name="Output 8 4 2 4 2" xfId="39669"/>
    <cellStyle name="Output 8 4 2 5" xfId="28888"/>
    <cellStyle name="Output 8 4 2_Table 2A-1_EFT (Annual)" xfId="8398"/>
    <cellStyle name="Output 8 4 3" xfId="1814"/>
    <cellStyle name="Output 8 4 3 2" xfId="5375"/>
    <cellStyle name="Output 8 4 3 2 2" xfId="13590"/>
    <cellStyle name="Output 8 4 3 2 2 2" xfId="25578"/>
    <cellStyle name="Output 8 4 3 2 2 2 2" xfId="46764"/>
    <cellStyle name="Output 8 4 3 2 2 3" xfId="36160"/>
    <cellStyle name="Output 8 4 3 2 3" xfId="20465"/>
    <cellStyle name="Output 8 4 3 2 3 2" xfId="41652"/>
    <cellStyle name="Output 8 4 3 2 4" xfId="31032"/>
    <cellStyle name="Output 8 4 3 2_Table 2A-1_EFT (Annual)" xfId="8401"/>
    <cellStyle name="Output 8 4 3 3" xfId="10934"/>
    <cellStyle name="Output 8 4 3 3 2" xfId="23032"/>
    <cellStyle name="Output 8 4 3 3 2 2" xfId="44218"/>
    <cellStyle name="Output 8 4 3 3 3" xfId="33614"/>
    <cellStyle name="Output 8 4 3 4" xfId="17919"/>
    <cellStyle name="Output 8 4 3 4 2" xfId="39106"/>
    <cellStyle name="Output 8 4 3 5" xfId="28289"/>
    <cellStyle name="Output 8 4 3_Table 2A-1_EFT (Annual)" xfId="8400"/>
    <cellStyle name="Output 8 4 4" xfId="4705"/>
    <cellStyle name="Output 8 4 4 2" xfId="12965"/>
    <cellStyle name="Output 8 4 4 2 2" xfId="24971"/>
    <cellStyle name="Output 8 4 4 2 2 2" xfId="46157"/>
    <cellStyle name="Output 8 4 4 2 3" xfId="35553"/>
    <cellStyle name="Output 8 4 4 3" xfId="19858"/>
    <cellStyle name="Output 8 4 4 3 2" xfId="41045"/>
    <cellStyle name="Output 8 4 4 4" xfId="30362"/>
    <cellStyle name="Output 8 4 4_Table 2A-1_EFT (Annual)" xfId="8402"/>
    <cellStyle name="Output 8 4 5" xfId="10309"/>
    <cellStyle name="Output 8 4 5 2" xfId="22425"/>
    <cellStyle name="Output 8 4 5 2 2" xfId="43611"/>
    <cellStyle name="Output 8 4 5 3" xfId="33007"/>
    <cellStyle name="Output 8 4 6" xfId="17312"/>
    <cellStyle name="Output 8 4 6 2" xfId="38499"/>
    <cellStyle name="Output 8 4 7" xfId="27619"/>
    <cellStyle name="Output 8 4_Table 2A-1_EFT (Annual)" xfId="3504"/>
    <cellStyle name="Output 8 5" xfId="1807"/>
    <cellStyle name="Output 8 5 2" xfId="5368"/>
    <cellStyle name="Output 8 5 2 2" xfId="13583"/>
    <cellStyle name="Output 8 5 2 2 2" xfId="25571"/>
    <cellStyle name="Output 8 5 2 2 2 2" xfId="46757"/>
    <cellStyle name="Output 8 5 2 2 3" xfId="36153"/>
    <cellStyle name="Output 8 5 2 3" xfId="20458"/>
    <cellStyle name="Output 8 5 2 3 2" xfId="41645"/>
    <cellStyle name="Output 8 5 2 4" xfId="31025"/>
    <cellStyle name="Output 8 5 2_Table 2A-1_EFT (Annual)" xfId="8404"/>
    <cellStyle name="Output 8 5 3" xfId="10927"/>
    <cellStyle name="Output 8 5 3 2" xfId="23025"/>
    <cellStyle name="Output 8 5 3 2 2" xfId="44211"/>
    <cellStyle name="Output 8 5 3 3" xfId="33607"/>
    <cellStyle name="Output 8 5 4" xfId="17912"/>
    <cellStyle name="Output 8 5 4 2" xfId="39099"/>
    <cellStyle name="Output 8 5 5" xfId="28282"/>
    <cellStyle name="Output 8 5_Table 2A-1_EFT (Annual)" xfId="8403"/>
    <cellStyle name="Output 8 6" xfId="1638"/>
    <cellStyle name="Output 8 6 2" xfId="5199"/>
    <cellStyle name="Output 8 6 2 2" xfId="13451"/>
    <cellStyle name="Output 8 6 2 2 2" xfId="25451"/>
    <cellStyle name="Output 8 6 2 2 2 2" xfId="46637"/>
    <cellStyle name="Output 8 6 2 2 3" xfId="36033"/>
    <cellStyle name="Output 8 6 2 3" xfId="20338"/>
    <cellStyle name="Output 8 6 2 3 2" xfId="41525"/>
    <cellStyle name="Output 8 6 2 4" xfId="30856"/>
    <cellStyle name="Output 8 6 2_Table 2A-1_EFT (Annual)" xfId="8406"/>
    <cellStyle name="Output 8 6 3" xfId="10795"/>
    <cellStyle name="Output 8 6 3 2" xfId="22905"/>
    <cellStyle name="Output 8 6 3 2 2" xfId="44091"/>
    <cellStyle name="Output 8 6 3 3" xfId="33487"/>
    <cellStyle name="Output 8 6 4" xfId="17792"/>
    <cellStyle name="Output 8 6 4 2" xfId="38979"/>
    <cellStyle name="Output 8 6 5" xfId="28113"/>
    <cellStyle name="Output 8 6_Table 2A-1_EFT (Annual)" xfId="8405"/>
    <cellStyle name="Output 8 7" xfId="3679"/>
    <cellStyle name="Output 8 7 2" xfId="12052"/>
    <cellStyle name="Output 8 7 2 2" xfId="24083"/>
    <cellStyle name="Output 8 7 2 2 2" xfId="45269"/>
    <cellStyle name="Output 8 7 2 3" xfId="34665"/>
    <cellStyle name="Output 8 7 3" xfId="18970"/>
    <cellStyle name="Output 8 7 3 2" xfId="40157"/>
    <cellStyle name="Output 8 7 4" xfId="29389"/>
    <cellStyle name="Output 8 7_Table 2A-1_EFT (Annual)" xfId="8407"/>
    <cellStyle name="Output 8 8" xfId="9369"/>
    <cellStyle name="Output 8 8 2" xfId="21537"/>
    <cellStyle name="Output 8 8 2 2" xfId="42723"/>
    <cellStyle name="Output 8 8 3" xfId="32119"/>
    <cellStyle name="Output 8 9" xfId="16424"/>
    <cellStyle name="Output 8 9 2" xfId="37611"/>
    <cellStyle name="Output 8_Table 2A-1_EFT (Annual)" xfId="3499"/>
    <cellStyle name="Output 9" xfId="123"/>
    <cellStyle name="Output 9 10" xfId="26678"/>
    <cellStyle name="Output 9 2" xfId="516"/>
    <cellStyle name="Output 9 2 2" xfId="1493"/>
    <cellStyle name="Output 9 2 2 2" xfId="2763"/>
    <cellStyle name="Output 9 2 2 2 2" xfId="6324"/>
    <cellStyle name="Output 9 2 2 2 2 2" xfId="14518"/>
    <cellStyle name="Output 9 2 2 2 2 2 2" xfId="26490"/>
    <cellStyle name="Output 9 2 2 2 2 2 2 2" xfId="47676"/>
    <cellStyle name="Output 9 2 2 2 2 2 3" xfId="37072"/>
    <cellStyle name="Output 9 2 2 2 2 3" xfId="21377"/>
    <cellStyle name="Output 9 2 2 2 2 3 2" xfId="42564"/>
    <cellStyle name="Output 9 2 2 2 2 4" xfId="31980"/>
    <cellStyle name="Output 9 2 2 2 2_Table 2A-1_EFT (Annual)" xfId="8409"/>
    <cellStyle name="Output 9 2 2 2 3" xfId="11860"/>
    <cellStyle name="Output 9 2 2 2 3 2" xfId="23944"/>
    <cellStyle name="Output 9 2 2 2 3 2 2" xfId="45130"/>
    <cellStyle name="Output 9 2 2 2 3 3" xfId="34526"/>
    <cellStyle name="Output 9 2 2 2 4" xfId="18831"/>
    <cellStyle name="Output 9 2 2 2 4 2" xfId="40018"/>
    <cellStyle name="Output 9 2 2 2 5" xfId="29237"/>
    <cellStyle name="Output 9 2 2 2_Table 2A-1_EFT (Annual)" xfId="8408"/>
    <cellStyle name="Output 9 2 2 3" xfId="1918"/>
    <cellStyle name="Output 9 2 2 3 2" xfId="5479"/>
    <cellStyle name="Output 9 2 2 3 2 2" xfId="13694"/>
    <cellStyle name="Output 9 2 2 3 2 2 2" xfId="25682"/>
    <cellStyle name="Output 9 2 2 3 2 2 2 2" xfId="46868"/>
    <cellStyle name="Output 9 2 2 3 2 2 3" xfId="36264"/>
    <cellStyle name="Output 9 2 2 3 2 3" xfId="20569"/>
    <cellStyle name="Output 9 2 2 3 2 3 2" xfId="41756"/>
    <cellStyle name="Output 9 2 2 3 2 4" xfId="31136"/>
    <cellStyle name="Output 9 2 2 3 2_Table 2A-1_EFT (Annual)" xfId="8411"/>
    <cellStyle name="Output 9 2 2 3 3" xfId="11038"/>
    <cellStyle name="Output 9 2 2 3 3 2" xfId="23136"/>
    <cellStyle name="Output 9 2 2 3 3 2 2" xfId="44322"/>
    <cellStyle name="Output 9 2 2 3 3 3" xfId="33718"/>
    <cellStyle name="Output 9 2 2 3 4" xfId="18023"/>
    <cellStyle name="Output 9 2 2 3 4 2" xfId="39210"/>
    <cellStyle name="Output 9 2 2 3 5" xfId="28393"/>
    <cellStyle name="Output 9 2 2 3_Table 2A-1_EFT (Annual)" xfId="8410"/>
    <cellStyle name="Output 9 2 2 4" xfId="5054"/>
    <cellStyle name="Output 9 2 2 4 2" xfId="13314"/>
    <cellStyle name="Output 9 2 2 4 2 2" xfId="25320"/>
    <cellStyle name="Output 9 2 2 4 2 2 2" xfId="46506"/>
    <cellStyle name="Output 9 2 2 4 2 3" xfId="35902"/>
    <cellStyle name="Output 9 2 2 4 3" xfId="20207"/>
    <cellStyle name="Output 9 2 2 4 3 2" xfId="41394"/>
    <cellStyle name="Output 9 2 2 4 4" xfId="30711"/>
    <cellStyle name="Output 9 2 2 4_Table 2A-1_EFT (Annual)" xfId="8412"/>
    <cellStyle name="Output 9 2 2 5" xfId="10658"/>
    <cellStyle name="Output 9 2 2 5 2" xfId="22774"/>
    <cellStyle name="Output 9 2 2 5 2 2" xfId="43960"/>
    <cellStyle name="Output 9 2 2 5 3" xfId="33356"/>
    <cellStyle name="Output 9 2 2 6" xfId="17661"/>
    <cellStyle name="Output 9 2 2 6 2" xfId="38848"/>
    <cellStyle name="Output 9 2 2 7" xfId="27968"/>
    <cellStyle name="Output 9 2 2_Table 2A-1_EFT (Annual)" xfId="3507"/>
    <cellStyle name="Output 9 2 3" xfId="2232"/>
    <cellStyle name="Output 9 2 3 2" xfId="5793"/>
    <cellStyle name="Output 9 2 3 2 2" xfId="14008"/>
    <cellStyle name="Output 9 2 3 2 2 2" xfId="25996"/>
    <cellStyle name="Output 9 2 3 2 2 2 2" xfId="47182"/>
    <cellStyle name="Output 9 2 3 2 2 3" xfId="36578"/>
    <cellStyle name="Output 9 2 3 2 3" xfId="20883"/>
    <cellStyle name="Output 9 2 3 2 3 2" xfId="42070"/>
    <cellStyle name="Output 9 2 3 2 4" xfId="31450"/>
    <cellStyle name="Output 9 2 3 2_Table 2A-1_EFT (Annual)" xfId="8414"/>
    <cellStyle name="Output 9 2 3 3" xfId="11352"/>
    <cellStyle name="Output 9 2 3 3 2" xfId="23450"/>
    <cellStyle name="Output 9 2 3 3 2 2" xfId="44636"/>
    <cellStyle name="Output 9 2 3 3 3" xfId="34032"/>
    <cellStyle name="Output 9 2 3 4" xfId="18337"/>
    <cellStyle name="Output 9 2 3 4 2" xfId="39524"/>
    <cellStyle name="Output 9 2 3 5" xfId="28707"/>
    <cellStyle name="Output 9 2 3_Table 2A-1_EFT (Annual)" xfId="8413"/>
    <cellStyle name="Output 9 2 4" xfId="1743"/>
    <cellStyle name="Output 9 2 4 2" xfId="5304"/>
    <cellStyle name="Output 9 2 4 2 2" xfId="13529"/>
    <cellStyle name="Output 9 2 4 2 2 2" xfId="25520"/>
    <cellStyle name="Output 9 2 4 2 2 2 2" xfId="46706"/>
    <cellStyle name="Output 9 2 4 2 2 3" xfId="36102"/>
    <cellStyle name="Output 9 2 4 2 3" xfId="20407"/>
    <cellStyle name="Output 9 2 4 2 3 2" xfId="41594"/>
    <cellStyle name="Output 9 2 4 2 4" xfId="30961"/>
    <cellStyle name="Output 9 2 4 2_Table 2A-1_EFT (Annual)" xfId="8416"/>
    <cellStyle name="Output 9 2 4 3" xfId="10872"/>
    <cellStyle name="Output 9 2 4 3 2" xfId="22974"/>
    <cellStyle name="Output 9 2 4 3 2 2" xfId="44160"/>
    <cellStyle name="Output 9 2 4 3 3" xfId="33556"/>
    <cellStyle name="Output 9 2 4 4" xfId="17861"/>
    <cellStyle name="Output 9 2 4 4 2" xfId="39048"/>
    <cellStyle name="Output 9 2 4 5" xfId="28218"/>
    <cellStyle name="Output 9 2 4_Table 2A-1_EFT (Annual)" xfId="8415"/>
    <cellStyle name="Output 9 2 5" xfId="4086"/>
    <cellStyle name="Output 9 2 5 2" xfId="12410"/>
    <cellStyle name="Output 9 2 5 2 2" xfId="24432"/>
    <cellStyle name="Output 9 2 5 2 2 2" xfId="45618"/>
    <cellStyle name="Output 9 2 5 2 3" xfId="35014"/>
    <cellStyle name="Output 9 2 5 3" xfId="19319"/>
    <cellStyle name="Output 9 2 5 3 2" xfId="40506"/>
    <cellStyle name="Output 9 2 5 4" xfId="29774"/>
    <cellStyle name="Output 9 2 5_Table 2A-1_EFT (Annual)" xfId="8417"/>
    <cellStyle name="Output 9 2 6" xfId="9749"/>
    <cellStyle name="Output 9 2 6 2" xfId="21886"/>
    <cellStyle name="Output 9 2 6 2 2" xfId="43072"/>
    <cellStyle name="Output 9 2 6 3" xfId="32468"/>
    <cellStyle name="Output 9 2 7" xfId="16773"/>
    <cellStyle name="Output 9 2 7 2" xfId="37960"/>
    <cellStyle name="Output 9 2 8" xfId="27031"/>
    <cellStyle name="Output 9 2_Table 2A-1_EFT (Annual)" xfId="3506"/>
    <cellStyle name="Output 9 3" xfId="354"/>
    <cellStyle name="Output 9 3 2" xfId="1337"/>
    <cellStyle name="Output 9 3 2 2" xfId="2607"/>
    <cellStyle name="Output 9 3 2 2 2" xfId="6168"/>
    <cellStyle name="Output 9 3 2 2 2 2" xfId="14362"/>
    <cellStyle name="Output 9 3 2 2 2 2 2" xfId="26334"/>
    <cellStyle name="Output 9 3 2 2 2 2 2 2" xfId="47520"/>
    <cellStyle name="Output 9 3 2 2 2 2 3" xfId="36916"/>
    <cellStyle name="Output 9 3 2 2 2 3" xfId="21221"/>
    <cellStyle name="Output 9 3 2 2 2 3 2" xfId="42408"/>
    <cellStyle name="Output 9 3 2 2 2 4" xfId="31824"/>
    <cellStyle name="Output 9 3 2 2 2_Table 2A-1_EFT (Annual)" xfId="8419"/>
    <cellStyle name="Output 9 3 2 2 3" xfId="11704"/>
    <cellStyle name="Output 9 3 2 2 3 2" xfId="23788"/>
    <cellStyle name="Output 9 3 2 2 3 2 2" xfId="44974"/>
    <cellStyle name="Output 9 3 2 2 3 3" xfId="34370"/>
    <cellStyle name="Output 9 3 2 2 4" xfId="18675"/>
    <cellStyle name="Output 9 3 2 2 4 2" xfId="39862"/>
    <cellStyle name="Output 9 3 2 2 5" xfId="29081"/>
    <cellStyle name="Output 9 3 2 2_Table 2A-1_EFT (Annual)" xfId="8418"/>
    <cellStyle name="Output 9 3 2 3" xfId="1887"/>
    <cellStyle name="Output 9 3 2 3 2" xfId="5448"/>
    <cellStyle name="Output 9 3 2 3 2 2" xfId="13663"/>
    <cellStyle name="Output 9 3 2 3 2 2 2" xfId="25651"/>
    <cellStyle name="Output 9 3 2 3 2 2 2 2" xfId="46837"/>
    <cellStyle name="Output 9 3 2 3 2 2 3" xfId="36233"/>
    <cellStyle name="Output 9 3 2 3 2 3" xfId="20538"/>
    <cellStyle name="Output 9 3 2 3 2 3 2" xfId="41725"/>
    <cellStyle name="Output 9 3 2 3 2 4" xfId="31105"/>
    <cellStyle name="Output 9 3 2 3 2_Table 2A-1_EFT (Annual)" xfId="8421"/>
    <cellStyle name="Output 9 3 2 3 3" xfId="11007"/>
    <cellStyle name="Output 9 3 2 3 3 2" xfId="23105"/>
    <cellStyle name="Output 9 3 2 3 3 2 2" xfId="44291"/>
    <cellStyle name="Output 9 3 2 3 3 3" xfId="33687"/>
    <cellStyle name="Output 9 3 2 3 4" xfId="17992"/>
    <cellStyle name="Output 9 3 2 3 4 2" xfId="39179"/>
    <cellStyle name="Output 9 3 2 3 5" xfId="28362"/>
    <cellStyle name="Output 9 3 2 3_Table 2A-1_EFT (Annual)" xfId="8420"/>
    <cellStyle name="Output 9 3 2 4" xfId="4898"/>
    <cellStyle name="Output 9 3 2 4 2" xfId="13158"/>
    <cellStyle name="Output 9 3 2 4 2 2" xfId="25164"/>
    <cellStyle name="Output 9 3 2 4 2 2 2" xfId="46350"/>
    <cellStyle name="Output 9 3 2 4 2 3" xfId="35746"/>
    <cellStyle name="Output 9 3 2 4 3" xfId="20051"/>
    <cellStyle name="Output 9 3 2 4 3 2" xfId="41238"/>
    <cellStyle name="Output 9 3 2 4 4" xfId="30555"/>
    <cellStyle name="Output 9 3 2 4_Table 2A-1_EFT (Annual)" xfId="8422"/>
    <cellStyle name="Output 9 3 2 5" xfId="10502"/>
    <cellStyle name="Output 9 3 2 5 2" xfId="22618"/>
    <cellStyle name="Output 9 3 2 5 2 2" xfId="43804"/>
    <cellStyle name="Output 9 3 2 5 3" xfId="33200"/>
    <cellStyle name="Output 9 3 2 6" xfId="17505"/>
    <cellStyle name="Output 9 3 2 6 2" xfId="38692"/>
    <cellStyle name="Output 9 3 2 7" xfId="27812"/>
    <cellStyle name="Output 9 3 2_Table 2A-1_EFT (Annual)" xfId="3509"/>
    <cellStyle name="Output 9 3 3" xfId="2076"/>
    <cellStyle name="Output 9 3 3 2" xfId="5637"/>
    <cellStyle name="Output 9 3 3 2 2" xfId="13852"/>
    <cellStyle name="Output 9 3 3 2 2 2" xfId="25840"/>
    <cellStyle name="Output 9 3 3 2 2 2 2" xfId="47026"/>
    <cellStyle name="Output 9 3 3 2 2 3" xfId="36422"/>
    <cellStyle name="Output 9 3 3 2 3" xfId="20727"/>
    <cellStyle name="Output 9 3 3 2 3 2" xfId="41914"/>
    <cellStyle name="Output 9 3 3 2 4" xfId="31294"/>
    <cellStyle name="Output 9 3 3 2_Table 2A-1_EFT (Annual)" xfId="8424"/>
    <cellStyle name="Output 9 3 3 3" xfId="11196"/>
    <cellStyle name="Output 9 3 3 3 2" xfId="23294"/>
    <cellStyle name="Output 9 3 3 3 2 2" xfId="44480"/>
    <cellStyle name="Output 9 3 3 3 3" xfId="33876"/>
    <cellStyle name="Output 9 3 3 4" xfId="18181"/>
    <cellStyle name="Output 9 3 3 4 2" xfId="39368"/>
    <cellStyle name="Output 9 3 3 5" xfId="28551"/>
    <cellStyle name="Output 9 3 3_Table 2A-1_EFT (Annual)" xfId="8423"/>
    <cellStyle name="Output 9 3 4" xfId="1707"/>
    <cellStyle name="Output 9 3 4 2" xfId="5268"/>
    <cellStyle name="Output 9 3 4 2 2" xfId="13497"/>
    <cellStyle name="Output 9 3 4 2 2 2" xfId="25490"/>
    <cellStyle name="Output 9 3 4 2 2 2 2" xfId="46676"/>
    <cellStyle name="Output 9 3 4 2 2 3" xfId="36072"/>
    <cellStyle name="Output 9 3 4 2 3" xfId="20377"/>
    <cellStyle name="Output 9 3 4 2 3 2" xfId="41564"/>
    <cellStyle name="Output 9 3 4 2 4" xfId="30925"/>
    <cellStyle name="Output 9 3 4 2_Table 2A-1_EFT (Annual)" xfId="8426"/>
    <cellStyle name="Output 9 3 4 3" xfId="10841"/>
    <cellStyle name="Output 9 3 4 3 2" xfId="22944"/>
    <cellStyle name="Output 9 3 4 3 2 2" xfId="44130"/>
    <cellStyle name="Output 9 3 4 3 3" xfId="33526"/>
    <cellStyle name="Output 9 3 4 4" xfId="17831"/>
    <cellStyle name="Output 9 3 4 4 2" xfId="39018"/>
    <cellStyle name="Output 9 3 4 5" xfId="28182"/>
    <cellStyle name="Output 9 3 4_Table 2A-1_EFT (Annual)" xfId="8425"/>
    <cellStyle name="Output 9 3 5" xfId="3924"/>
    <cellStyle name="Output 9 3 5 2" xfId="12252"/>
    <cellStyle name="Output 9 3 5 2 2" xfId="24276"/>
    <cellStyle name="Output 9 3 5 2 2 2" xfId="45462"/>
    <cellStyle name="Output 9 3 5 2 3" xfId="34858"/>
    <cellStyle name="Output 9 3 5 3" xfId="19163"/>
    <cellStyle name="Output 9 3 5 3 2" xfId="40350"/>
    <cellStyle name="Output 9 3 5 4" xfId="29612"/>
    <cellStyle name="Output 9 3 5_Table 2A-1_EFT (Annual)" xfId="8427"/>
    <cellStyle name="Output 9 3 6" xfId="9589"/>
    <cellStyle name="Output 9 3 6 2" xfId="21730"/>
    <cellStyle name="Output 9 3 6 2 2" xfId="42916"/>
    <cellStyle name="Output 9 3 6 3" xfId="32312"/>
    <cellStyle name="Output 9 3 7" xfId="16617"/>
    <cellStyle name="Output 9 3 7 2" xfId="37804"/>
    <cellStyle name="Output 9 3 8" xfId="26869"/>
    <cellStyle name="Output 9 3_Table 2A-1_EFT (Annual)" xfId="3508"/>
    <cellStyle name="Output 9 4" xfId="1171"/>
    <cellStyle name="Output 9 4 2" xfId="2441"/>
    <cellStyle name="Output 9 4 2 2" xfId="6002"/>
    <cellStyle name="Output 9 4 2 2 2" xfId="14196"/>
    <cellStyle name="Output 9 4 2 2 2 2" xfId="26168"/>
    <cellStyle name="Output 9 4 2 2 2 2 2" xfId="47354"/>
    <cellStyle name="Output 9 4 2 2 2 3" xfId="36750"/>
    <cellStyle name="Output 9 4 2 2 3" xfId="21055"/>
    <cellStyle name="Output 9 4 2 2 3 2" xfId="42242"/>
    <cellStyle name="Output 9 4 2 2 4" xfId="31658"/>
    <cellStyle name="Output 9 4 2 2_Table 2A-1_EFT (Annual)" xfId="8429"/>
    <cellStyle name="Output 9 4 2 3" xfId="11538"/>
    <cellStyle name="Output 9 4 2 3 2" xfId="23622"/>
    <cellStyle name="Output 9 4 2 3 2 2" xfId="44808"/>
    <cellStyle name="Output 9 4 2 3 3" xfId="34204"/>
    <cellStyle name="Output 9 4 2 4" xfId="18509"/>
    <cellStyle name="Output 9 4 2 4 2" xfId="39696"/>
    <cellStyle name="Output 9 4 2 5" xfId="28915"/>
    <cellStyle name="Output 9 4 2_Table 2A-1_EFT (Annual)" xfId="8428"/>
    <cellStyle name="Output 9 4 3" xfId="1823"/>
    <cellStyle name="Output 9 4 3 2" xfId="5384"/>
    <cellStyle name="Output 9 4 3 2 2" xfId="13599"/>
    <cellStyle name="Output 9 4 3 2 2 2" xfId="25587"/>
    <cellStyle name="Output 9 4 3 2 2 2 2" xfId="46773"/>
    <cellStyle name="Output 9 4 3 2 2 3" xfId="36169"/>
    <cellStyle name="Output 9 4 3 2 3" xfId="20474"/>
    <cellStyle name="Output 9 4 3 2 3 2" xfId="41661"/>
    <cellStyle name="Output 9 4 3 2 4" xfId="31041"/>
    <cellStyle name="Output 9 4 3 2_Table 2A-1_EFT (Annual)" xfId="8431"/>
    <cellStyle name="Output 9 4 3 3" xfId="10943"/>
    <cellStyle name="Output 9 4 3 3 2" xfId="23041"/>
    <cellStyle name="Output 9 4 3 3 2 2" xfId="44227"/>
    <cellStyle name="Output 9 4 3 3 3" xfId="33623"/>
    <cellStyle name="Output 9 4 3 4" xfId="17928"/>
    <cellStyle name="Output 9 4 3 4 2" xfId="39115"/>
    <cellStyle name="Output 9 4 3 5" xfId="28298"/>
    <cellStyle name="Output 9 4 3_Table 2A-1_EFT (Annual)" xfId="8430"/>
    <cellStyle name="Output 9 4 4" xfId="4732"/>
    <cellStyle name="Output 9 4 4 2" xfId="12992"/>
    <cellStyle name="Output 9 4 4 2 2" xfId="24998"/>
    <cellStyle name="Output 9 4 4 2 2 2" xfId="46184"/>
    <cellStyle name="Output 9 4 4 2 3" xfId="35580"/>
    <cellStyle name="Output 9 4 4 3" xfId="19885"/>
    <cellStyle name="Output 9 4 4 3 2" xfId="41072"/>
    <cellStyle name="Output 9 4 4 4" xfId="30389"/>
    <cellStyle name="Output 9 4 4_Table 2A-1_EFT (Annual)" xfId="8432"/>
    <cellStyle name="Output 9 4 5" xfId="10336"/>
    <cellStyle name="Output 9 4 5 2" xfId="22452"/>
    <cellStyle name="Output 9 4 5 2 2" xfId="43638"/>
    <cellStyle name="Output 9 4 5 3" xfId="33034"/>
    <cellStyle name="Output 9 4 6" xfId="17339"/>
    <cellStyle name="Output 9 4 6 2" xfId="38526"/>
    <cellStyle name="Output 9 4 7" xfId="27646"/>
    <cellStyle name="Output 9 4_Table 2A-1_EFT (Annual)" xfId="3510"/>
    <cellStyle name="Output 9 5" xfId="1795"/>
    <cellStyle name="Output 9 5 2" xfId="5356"/>
    <cellStyle name="Output 9 5 2 2" xfId="13571"/>
    <cellStyle name="Output 9 5 2 2 2" xfId="25559"/>
    <cellStyle name="Output 9 5 2 2 2 2" xfId="46745"/>
    <cellStyle name="Output 9 5 2 2 3" xfId="36141"/>
    <cellStyle name="Output 9 5 2 3" xfId="20446"/>
    <cellStyle name="Output 9 5 2 3 2" xfId="41633"/>
    <cellStyle name="Output 9 5 2 4" xfId="31013"/>
    <cellStyle name="Output 9 5 2_Table 2A-1_EFT (Annual)" xfId="8434"/>
    <cellStyle name="Output 9 5 3" xfId="10915"/>
    <cellStyle name="Output 9 5 3 2" xfId="23013"/>
    <cellStyle name="Output 9 5 3 2 2" xfId="44199"/>
    <cellStyle name="Output 9 5 3 3" xfId="33595"/>
    <cellStyle name="Output 9 5 4" xfId="17900"/>
    <cellStyle name="Output 9 5 4 2" xfId="39087"/>
    <cellStyle name="Output 9 5 5" xfId="28270"/>
    <cellStyle name="Output 9 5_Table 2A-1_EFT (Annual)" xfId="8433"/>
    <cellStyle name="Output 9 6" xfId="1650"/>
    <cellStyle name="Output 9 6 2" xfId="5211"/>
    <cellStyle name="Output 9 6 2 2" xfId="13458"/>
    <cellStyle name="Output 9 6 2 2 2" xfId="25458"/>
    <cellStyle name="Output 9 6 2 2 2 2" xfId="46644"/>
    <cellStyle name="Output 9 6 2 2 3" xfId="36040"/>
    <cellStyle name="Output 9 6 2 3" xfId="20345"/>
    <cellStyle name="Output 9 6 2 3 2" xfId="41532"/>
    <cellStyle name="Output 9 6 2 4" xfId="30868"/>
    <cellStyle name="Output 9 6 2_Table 2A-1_EFT (Annual)" xfId="8436"/>
    <cellStyle name="Output 9 6 3" xfId="10803"/>
    <cellStyle name="Output 9 6 3 2" xfId="22912"/>
    <cellStyle name="Output 9 6 3 2 2" xfId="44098"/>
    <cellStyle name="Output 9 6 3 3" xfId="33494"/>
    <cellStyle name="Output 9 6 4" xfId="17799"/>
    <cellStyle name="Output 9 6 4 2" xfId="38986"/>
    <cellStyle name="Output 9 6 5" xfId="28125"/>
    <cellStyle name="Output 9 6_Table 2A-1_EFT (Annual)" xfId="8435"/>
    <cellStyle name="Output 9 7" xfId="3712"/>
    <cellStyle name="Output 9 7 2" xfId="12080"/>
    <cellStyle name="Output 9 7 2 2" xfId="24110"/>
    <cellStyle name="Output 9 7 2 2 2" xfId="45296"/>
    <cellStyle name="Output 9 7 2 3" xfId="34692"/>
    <cellStyle name="Output 9 7 3" xfId="18997"/>
    <cellStyle name="Output 9 7 3 2" xfId="40184"/>
    <cellStyle name="Output 9 7 4" xfId="29421"/>
    <cellStyle name="Output 9 7_Table 2A-1_EFT (Annual)" xfId="8437"/>
    <cellStyle name="Output 9 8" xfId="9399"/>
    <cellStyle name="Output 9 8 2" xfId="21564"/>
    <cellStyle name="Output 9 8 2 2" xfId="42750"/>
    <cellStyle name="Output 9 8 3" xfId="32146"/>
    <cellStyle name="Output 9 9" xfId="16451"/>
    <cellStyle name="Output 9 9 2" xfId="37638"/>
    <cellStyle name="Output 9_Table 2A-1_EFT (Annual)" xfId="3505"/>
    <cellStyle name="Percent" xfId="48" builtinId="5"/>
    <cellStyle name="Percent 2" xfId="49"/>
    <cellStyle name="Percent 2 2" xfId="55"/>
    <cellStyle name="Percent 2 2 2" xfId="47829"/>
    <cellStyle name="Percent 2 3" xfId="47830"/>
    <cellStyle name="Percent 2_Table 2A-1_EFT (Annual)" xfId="8438"/>
    <cellStyle name="Percent 3" xfId="67"/>
    <cellStyle name="Percent 3 10" xfId="47827"/>
    <cellStyle name="Percent 3 2" xfId="223"/>
    <cellStyle name="Percent 3 2 2" xfId="450"/>
    <cellStyle name="Percent 3 2 2 2" xfId="974"/>
    <cellStyle name="Percent 3 2 2 2 2" xfId="2396"/>
    <cellStyle name="Percent 3 2 2 2 2 2" xfId="5957"/>
    <cellStyle name="Percent 3 2 2 2 2 2 2" xfId="16405"/>
    <cellStyle name="Percent 3 2 2 2 2 2 2 2" xfId="37594"/>
    <cellStyle name="Percent 3 2 2 2 2 2 3" xfId="31613"/>
    <cellStyle name="Percent 3 2 2 2 2 3" xfId="16207"/>
    <cellStyle name="Percent 3 2 2 2 2 3 2" xfId="37397"/>
    <cellStyle name="Percent 3 2 2 2 2 4" xfId="28870"/>
    <cellStyle name="Percent 3 2 2 2 2_Table 2A-1_EFT (Annual)" xfId="8443"/>
    <cellStyle name="Percent 3 2 2 2 3" xfId="4535"/>
    <cellStyle name="Percent 3 2 2 2 3 2" xfId="16305"/>
    <cellStyle name="Percent 3 2 2 2 3 2 2" xfId="37495"/>
    <cellStyle name="Percent 3 2 2 2 3 3" xfId="30192"/>
    <cellStyle name="Percent 3 2 2 2 4" xfId="16108"/>
    <cellStyle name="Percent 3 2 2 2 4 2" xfId="37298"/>
    <cellStyle name="Percent 3 2 2 2 5" xfId="27449"/>
    <cellStyle name="Percent 3 2 2 2_Table 2A-1_EFT (Annual)" xfId="8442"/>
    <cellStyle name="Percent 3 2 2 3" xfId="1724"/>
    <cellStyle name="Percent 3 2 2 3 2" xfId="5285"/>
    <cellStyle name="Percent 3 2 2 3 2 2" xfId="16356"/>
    <cellStyle name="Percent 3 2 2 3 2 2 2" xfId="37545"/>
    <cellStyle name="Percent 3 2 2 3 2 3" xfId="30942"/>
    <cellStyle name="Percent 3 2 2 3 3" xfId="16158"/>
    <cellStyle name="Percent 3 2 2 3 3 2" xfId="37348"/>
    <cellStyle name="Percent 3 2 2 3 4" xfId="28199"/>
    <cellStyle name="Percent 3 2 2 3_Table 2A-1_EFT (Annual)" xfId="8444"/>
    <cellStyle name="Percent 3 2 2 4" xfId="4020"/>
    <cellStyle name="Percent 3 2 2 4 2" xfId="16256"/>
    <cellStyle name="Percent 3 2 2 4 2 2" xfId="37446"/>
    <cellStyle name="Percent 3 2 2 4 3" xfId="29708"/>
    <cellStyle name="Percent 3 2 2 5" xfId="16059"/>
    <cellStyle name="Percent 3 2 2 5 2" xfId="37249"/>
    <cellStyle name="Percent 3 2 2 6" xfId="26965"/>
    <cellStyle name="Percent 3 2 2_Table 2A-1_EFT (Annual)" xfId="8441"/>
    <cellStyle name="Percent 3 2 3" xfId="818"/>
    <cellStyle name="Percent 3 2 3 2" xfId="2371"/>
    <cellStyle name="Percent 3 2 3 2 2" xfId="5932"/>
    <cellStyle name="Percent 3 2 3 2 2 2" xfId="16380"/>
    <cellStyle name="Percent 3 2 3 2 2 2 2" xfId="37569"/>
    <cellStyle name="Percent 3 2 3 2 2 3" xfId="31588"/>
    <cellStyle name="Percent 3 2 3 2 3" xfId="16182"/>
    <cellStyle name="Percent 3 2 3 2 3 2" xfId="37372"/>
    <cellStyle name="Percent 3 2 3 2 4" xfId="28845"/>
    <cellStyle name="Percent 3 2 3 2_Table 2A-1_EFT (Annual)" xfId="8446"/>
    <cellStyle name="Percent 3 2 3 3" xfId="4379"/>
    <cellStyle name="Percent 3 2 3 3 2" xfId="16280"/>
    <cellStyle name="Percent 3 2 3 3 2 2" xfId="37470"/>
    <cellStyle name="Percent 3 2 3 3 3" xfId="30036"/>
    <cellStyle name="Percent 3 2 3 4" xfId="16083"/>
    <cellStyle name="Percent 3 2 3 4 2" xfId="37273"/>
    <cellStyle name="Percent 3 2 3 5" xfId="27293"/>
    <cellStyle name="Percent 3 2 3_Table 2A-1_EFT (Annual)" xfId="8445"/>
    <cellStyle name="Percent 3 2 4" xfId="1668"/>
    <cellStyle name="Percent 3 2 4 2" xfId="5229"/>
    <cellStyle name="Percent 3 2 4 2 2" xfId="16331"/>
    <cellStyle name="Percent 3 2 4 2 2 2" xfId="37520"/>
    <cellStyle name="Percent 3 2 4 2 3" xfId="30886"/>
    <cellStyle name="Percent 3 2 4 3" xfId="16133"/>
    <cellStyle name="Percent 3 2 4 3 2" xfId="37323"/>
    <cellStyle name="Percent 3 2 4 4" xfId="28143"/>
    <cellStyle name="Percent 3 2 4_Table 2A-1_EFT (Annual)" xfId="8447"/>
    <cellStyle name="Percent 3 2 5" xfId="3812"/>
    <cellStyle name="Percent 3 2 5 2" xfId="16231"/>
    <cellStyle name="Percent 3 2 5 2 2" xfId="37421"/>
    <cellStyle name="Percent 3 2 5 3" xfId="29521"/>
    <cellStyle name="Percent 3 2 6" xfId="16034"/>
    <cellStyle name="Percent 3 2 6 2" xfId="37224"/>
    <cellStyle name="Percent 3 2 7" xfId="26778"/>
    <cellStyle name="Percent 3 2_Table 2A-1_EFT (Annual)" xfId="8440"/>
    <cellStyle name="Percent 3 3" xfId="304"/>
    <cellStyle name="Percent 3 3 2" xfId="854"/>
    <cellStyle name="Percent 3 3 2 2" xfId="2384"/>
    <cellStyle name="Percent 3 3 2 2 2" xfId="5945"/>
    <cellStyle name="Percent 3 3 2 2 2 2" xfId="16393"/>
    <cellStyle name="Percent 3 3 2 2 2 2 2" xfId="37582"/>
    <cellStyle name="Percent 3 3 2 2 2 3" xfId="31601"/>
    <cellStyle name="Percent 3 3 2 2 3" xfId="16195"/>
    <cellStyle name="Percent 3 3 2 2 3 2" xfId="37385"/>
    <cellStyle name="Percent 3 3 2 2 4" xfId="28858"/>
    <cellStyle name="Percent 3 3 2 2_Table 2A-1_EFT (Annual)" xfId="8450"/>
    <cellStyle name="Percent 3 3 2 3" xfId="4415"/>
    <cellStyle name="Percent 3 3 2 3 2" xfId="16293"/>
    <cellStyle name="Percent 3 3 2 3 2 2" xfId="37483"/>
    <cellStyle name="Percent 3 3 2 3 3" xfId="30072"/>
    <cellStyle name="Percent 3 3 2 4" xfId="16096"/>
    <cellStyle name="Percent 3 3 2 4 2" xfId="37286"/>
    <cellStyle name="Percent 3 3 2 5" xfId="27329"/>
    <cellStyle name="Percent 3 3 2_Table 2A-1_EFT (Annual)" xfId="8449"/>
    <cellStyle name="Percent 3 3 3" xfId="1686"/>
    <cellStyle name="Percent 3 3 3 2" xfId="5247"/>
    <cellStyle name="Percent 3 3 3 2 2" xfId="16344"/>
    <cellStyle name="Percent 3 3 3 2 2 2" xfId="37533"/>
    <cellStyle name="Percent 3 3 3 2 3" xfId="30904"/>
    <cellStyle name="Percent 3 3 3 3" xfId="16146"/>
    <cellStyle name="Percent 3 3 3 3 2" xfId="37336"/>
    <cellStyle name="Percent 3 3 3 4" xfId="28161"/>
    <cellStyle name="Percent 3 3 3_Table 2A-1_EFT (Annual)" xfId="8451"/>
    <cellStyle name="Percent 3 3 4" xfId="3874"/>
    <cellStyle name="Percent 3 3 4 2" xfId="16244"/>
    <cellStyle name="Percent 3 3 4 2 2" xfId="37434"/>
    <cellStyle name="Percent 3 3 4 3" xfId="29562"/>
    <cellStyle name="Percent 3 3 5" xfId="16047"/>
    <cellStyle name="Percent 3 3 5 2" xfId="37237"/>
    <cellStyle name="Percent 3 3 6" xfId="26819"/>
    <cellStyle name="Percent 3 3_Table 2A-1_EFT (Annual)" xfId="8448"/>
    <cellStyle name="Percent 3 4" xfId="650"/>
    <cellStyle name="Percent 3 4 2" xfId="1771"/>
    <cellStyle name="Percent 3 4 2 2" xfId="5332"/>
    <cellStyle name="Percent 3 4 2 2 2" xfId="16368"/>
    <cellStyle name="Percent 3 4 2 2 2 2" xfId="37557"/>
    <cellStyle name="Percent 3 4 2 2 3" xfId="30989"/>
    <cellStyle name="Percent 3 4 2 3" xfId="16170"/>
    <cellStyle name="Percent 3 4 2 3 2" xfId="37360"/>
    <cellStyle name="Percent 3 4 2 4" xfId="28246"/>
    <cellStyle name="Percent 3 4 2_Table 2A-1_EFT (Annual)" xfId="8453"/>
    <cellStyle name="Percent 3 4 3" xfId="4220"/>
    <cellStyle name="Percent 3 4 3 2" xfId="16268"/>
    <cellStyle name="Percent 3 4 3 2 2" xfId="37458"/>
    <cellStyle name="Percent 3 4 3 3" xfId="29908"/>
    <cellStyle name="Percent 3 4 4" xfId="16071"/>
    <cellStyle name="Percent 3 4 4 2" xfId="37261"/>
    <cellStyle name="Percent 3 4 5" xfId="27165"/>
    <cellStyle name="Percent 3 4_Table 2A-1_EFT (Annual)" xfId="8452"/>
    <cellStyle name="Percent 3 5" xfId="1629"/>
    <cellStyle name="Percent 3 5 2" xfId="5190"/>
    <cellStyle name="Percent 3 5 2 2" xfId="16319"/>
    <cellStyle name="Percent 3 5 2 2 2" xfId="37508"/>
    <cellStyle name="Percent 3 5 2 3" xfId="30847"/>
    <cellStyle name="Percent 3 5 3" xfId="16121"/>
    <cellStyle name="Percent 3 5 3 2" xfId="37311"/>
    <cellStyle name="Percent 3 5 4" xfId="28104"/>
    <cellStyle name="Percent 3 5_Table 2A-1_EFT (Annual)" xfId="8454"/>
    <cellStyle name="Percent 3 6" xfId="3658"/>
    <cellStyle name="Percent 3 6 2" xfId="16219"/>
    <cellStyle name="Percent 3 6 2 2" xfId="37409"/>
    <cellStyle name="Percent 3 6 3" xfId="29371"/>
    <cellStyle name="Percent 3 7" xfId="16022"/>
    <cellStyle name="Percent 3 7 2" xfId="37212"/>
    <cellStyle name="Percent 3 8" xfId="26628"/>
    <cellStyle name="Percent 3 9" xfId="47816"/>
    <cellStyle name="Percent 3_Table 2A-1_EFT (Annual)" xfId="8439"/>
    <cellStyle name="Percent 4" xfId="294"/>
    <cellStyle name="Percent 5" xfId="698"/>
    <cellStyle name="Percent 6" xfId="16012"/>
    <cellStyle name="Percent 7" xfId="47833"/>
    <cellStyle name="Percent 7 2" xfId="47838"/>
    <cellStyle name="Percent 8" xfId="47836"/>
    <cellStyle name="Title" xfId="50" builtinId="15" customBuiltin="1"/>
    <cellStyle name="Title 2" xfId="295"/>
    <cellStyle name="Title 3" xfId="699"/>
    <cellStyle name="Title 4" xfId="16013"/>
    <cellStyle name="Total" xfId="51" builtinId="25" customBuiltin="1"/>
    <cellStyle name="Total 10" xfId="138"/>
    <cellStyle name="Total 10 10" xfId="26693"/>
    <cellStyle name="Total 10 2" xfId="531"/>
    <cellStyle name="Total 10 2 2" xfId="1508"/>
    <cellStyle name="Total 10 2 2 2" xfId="2778"/>
    <cellStyle name="Total 10 2 2 2 2" xfId="6339"/>
    <cellStyle name="Total 10 2 2 2 2 2" xfId="14533"/>
    <cellStyle name="Total 10 2 2 2 2 2 2" xfId="26505"/>
    <cellStyle name="Total 10 2 2 2 2 2 2 2" xfId="47691"/>
    <cellStyle name="Total 10 2 2 2 2 2 3" xfId="37087"/>
    <cellStyle name="Total 10 2 2 2 2 3" xfId="21392"/>
    <cellStyle name="Total 10 2 2 2 2 3 2" xfId="42579"/>
    <cellStyle name="Total 10 2 2 2 2 4" xfId="31995"/>
    <cellStyle name="Total 10 2 2 2 2_Table 2A-1_EFT (Annual)" xfId="8457"/>
    <cellStyle name="Total 10 2 2 2 3" xfId="11875"/>
    <cellStyle name="Total 10 2 2 2 3 2" xfId="23959"/>
    <cellStyle name="Total 10 2 2 2 3 2 2" xfId="45145"/>
    <cellStyle name="Total 10 2 2 2 3 3" xfId="34541"/>
    <cellStyle name="Total 10 2 2 2 4" xfId="18846"/>
    <cellStyle name="Total 10 2 2 2 4 2" xfId="40033"/>
    <cellStyle name="Total 10 2 2 2 5" xfId="29252"/>
    <cellStyle name="Total 10 2 2 2_Table 2A-1_EFT (Annual)" xfId="8456"/>
    <cellStyle name="Total 10 2 2 3" xfId="5069"/>
    <cellStyle name="Total 10 2 2 3 2" xfId="13329"/>
    <cellStyle name="Total 10 2 2 3 2 2" xfId="25335"/>
    <cellStyle name="Total 10 2 2 3 2 2 2" xfId="46521"/>
    <cellStyle name="Total 10 2 2 3 2 3" xfId="35917"/>
    <cellStyle name="Total 10 2 2 3 3" xfId="20222"/>
    <cellStyle name="Total 10 2 2 3 3 2" xfId="41409"/>
    <cellStyle name="Total 10 2 2 3 4" xfId="30726"/>
    <cellStyle name="Total 10 2 2 3_Table 2A-1_EFT (Annual)" xfId="8458"/>
    <cellStyle name="Total 10 2 2 4" xfId="10673"/>
    <cellStyle name="Total 10 2 2 4 2" xfId="22789"/>
    <cellStyle name="Total 10 2 2 4 2 2" xfId="43975"/>
    <cellStyle name="Total 10 2 2 4 3" xfId="33371"/>
    <cellStyle name="Total 10 2 2 5" xfId="17676"/>
    <cellStyle name="Total 10 2 2 5 2" xfId="38863"/>
    <cellStyle name="Total 10 2 2 6" xfId="27983"/>
    <cellStyle name="Total 10 2 2_Table 2A-1_EFT (Annual)" xfId="8455"/>
    <cellStyle name="Total 10 2 3" xfId="1040"/>
    <cellStyle name="Total 10 2 3 2" xfId="4601"/>
    <cellStyle name="Total 10 2 3 2 2" xfId="12861"/>
    <cellStyle name="Total 10 2 3 2 2 2" xfId="24867"/>
    <cellStyle name="Total 10 2 3 2 2 2 2" xfId="46053"/>
    <cellStyle name="Total 10 2 3 2 2 3" xfId="35449"/>
    <cellStyle name="Total 10 2 3 2 3" xfId="19754"/>
    <cellStyle name="Total 10 2 3 2 3 2" xfId="40941"/>
    <cellStyle name="Total 10 2 3 2 4" xfId="30258"/>
    <cellStyle name="Total 10 2 3 2_Table 2A-1_EFT (Annual)" xfId="8460"/>
    <cellStyle name="Total 10 2 3 3" xfId="10205"/>
    <cellStyle name="Total 10 2 3 3 2" xfId="22321"/>
    <cellStyle name="Total 10 2 3 3 2 2" xfId="43507"/>
    <cellStyle name="Total 10 2 3 3 3" xfId="32903"/>
    <cellStyle name="Total 10 2 3 4" xfId="17208"/>
    <cellStyle name="Total 10 2 3 4 2" xfId="38395"/>
    <cellStyle name="Total 10 2 3 5" xfId="27515"/>
    <cellStyle name="Total 10 2 3_Table 2A-1_EFT (Annual)" xfId="8459"/>
    <cellStyle name="Total 10 2 4" xfId="2247"/>
    <cellStyle name="Total 10 2 4 2" xfId="5808"/>
    <cellStyle name="Total 10 2 4 2 2" xfId="14023"/>
    <cellStyle name="Total 10 2 4 2 2 2" xfId="26011"/>
    <cellStyle name="Total 10 2 4 2 2 2 2" xfId="47197"/>
    <cellStyle name="Total 10 2 4 2 2 3" xfId="36593"/>
    <cellStyle name="Total 10 2 4 2 3" xfId="20898"/>
    <cellStyle name="Total 10 2 4 2 3 2" xfId="42085"/>
    <cellStyle name="Total 10 2 4 2 4" xfId="31465"/>
    <cellStyle name="Total 10 2 4 2_Table 2A-1_EFT (Annual)" xfId="8462"/>
    <cellStyle name="Total 10 2 4 3" xfId="11367"/>
    <cellStyle name="Total 10 2 4 3 2" xfId="23465"/>
    <cellStyle name="Total 10 2 4 3 2 2" xfId="44651"/>
    <cellStyle name="Total 10 2 4 3 3" xfId="34047"/>
    <cellStyle name="Total 10 2 4 4" xfId="18352"/>
    <cellStyle name="Total 10 2 4 4 2" xfId="39539"/>
    <cellStyle name="Total 10 2 4 5" xfId="28722"/>
    <cellStyle name="Total 10 2 4_Table 2A-1_EFT (Annual)" xfId="8461"/>
    <cellStyle name="Total 10 2 5" xfId="4101"/>
    <cellStyle name="Total 10 2 5 2" xfId="12425"/>
    <cellStyle name="Total 10 2 5 2 2" xfId="24447"/>
    <cellStyle name="Total 10 2 5 2 2 2" xfId="45633"/>
    <cellStyle name="Total 10 2 5 2 3" xfId="35029"/>
    <cellStyle name="Total 10 2 5 3" xfId="19334"/>
    <cellStyle name="Total 10 2 5 3 2" xfId="40521"/>
    <cellStyle name="Total 10 2 5 4" xfId="29789"/>
    <cellStyle name="Total 10 2 5_Table 2A-1_EFT (Annual)" xfId="8463"/>
    <cellStyle name="Total 10 2 6" xfId="9764"/>
    <cellStyle name="Total 10 2 6 2" xfId="21901"/>
    <cellStyle name="Total 10 2 6 2 2" xfId="43087"/>
    <cellStyle name="Total 10 2 6 3" xfId="32483"/>
    <cellStyle name="Total 10 2 7" xfId="16788"/>
    <cellStyle name="Total 10 2 7 2" xfId="37975"/>
    <cellStyle name="Total 10 2 8" xfId="27046"/>
    <cellStyle name="Total 10 2_Table 2A-1_EFT (Annual)" xfId="3512"/>
    <cellStyle name="Total 10 3" xfId="369"/>
    <cellStyle name="Total 10 3 2" xfId="1352"/>
    <cellStyle name="Total 10 3 2 2" xfId="2622"/>
    <cellStyle name="Total 10 3 2 2 2" xfId="6183"/>
    <cellStyle name="Total 10 3 2 2 2 2" xfId="14377"/>
    <cellStyle name="Total 10 3 2 2 2 2 2" xfId="26349"/>
    <cellStyle name="Total 10 3 2 2 2 2 2 2" xfId="47535"/>
    <cellStyle name="Total 10 3 2 2 2 2 3" xfId="36931"/>
    <cellStyle name="Total 10 3 2 2 2 3" xfId="21236"/>
    <cellStyle name="Total 10 3 2 2 2 3 2" xfId="42423"/>
    <cellStyle name="Total 10 3 2 2 2 4" xfId="31839"/>
    <cellStyle name="Total 10 3 2 2 2_Table 2A-1_EFT (Annual)" xfId="8466"/>
    <cellStyle name="Total 10 3 2 2 3" xfId="11719"/>
    <cellStyle name="Total 10 3 2 2 3 2" xfId="23803"/>
    <cellStyle name="Total 10 3 2 2 3 2 2" xfId="44989"/>
    <cellStyle name="Total 10 3 2 2 3 3" xfId="34385"/>
    <cellStyle name="Total 10 3 2 2 4" xfId="18690"/>
    <cellStyle name="Total 10 3 2 2 4 2" xfId="39877"/>
    <cellStyle name="Total 10 3 2 2 5" xfId="29096"/>
    <cellStyle name="Total 10 3 2 2_Table 2A-1_EFT (Annual)" xfId="8465"/>
    <cellStyle name="Total 10 3 2 3" xfId="4913"/>
    <cellStyle name="Total 10 3 2 3 2" xfId="13173"/>
    <cellStyle name="Total 10 3 2 3 2 2" xfId="25179"/>
    <cellStyle name="Total 10 3 2 3 2 2 2" xfId="46365"/>
    <cellStyle name="Total 10 3 2 3 2 3" xfId="35761"/>
    <cellStyle name="Total 10 3 2 3 3" xfId="20066"/>
    <cellStyle name="Total 10 3 2 3 3 2" xfId="41253"/>
    <cellStyle name="Total 10 3 2 3 4" xfId="30570"/>
    <cellStyle name="Total 10 3 2 3_Table 2A-1_EFT (Annual)" xfId="8467"/>
    <cellStyle name="Total 10 3 2 4" xfId="10517"/>
    <cellStyle name="Total 10 3 2 4 2" xfId="22633"/>
    <cellStyle name="Total 10 3 2 4 2 2" xfId="43819"/>
    <cellStyle name="Total 10 3 2 4 3" xfId="33215"/>
    <cellStyle name="Total 10 3 2 5" xfId="17520"/>
    <cellStyle name="Total 10 3 2 5 2" xfId="38707"/>
    <cellStyle name="Total 10 3 2 6" xfId="27827"/>
    <cellStyle name="Total 10 3 2_Table 2A-1_EFT (Annual)" xfId="8464"/>
    <cellStyle name="Total 10 3 3" xfId="908"/>
    <cellStyle name="Total 10 3 3 2" xfId="4469"/>
    <cellStyle name="Total 10 3 3 2 2" xfId="12731"/>
    <cellStyle name="Total 10 3 3 2 2 2" xfId="24741"/>
    <cellStyle name="Total 10 3 3 2 2 2 2" xfId="45927"/>
    <cellStyle name="Total 10 3 3 2 2 3" xfId="35323"/>
    <cellStyle name="Total 10 3 3 2 3" xfId="19628"/>
    <cellStyle name="Total 10 3 3 2 3 2" xfId="40815"/>
    <cellStyle name="Total 10 3 3 2 4" xfId="30126"/>
    <cellStyle name="Total 10 3 3 2_Table 2A-1_EFT (Annual)" xfId="8469"/>
    <cellStyle name="Total 10 3 3 3" xfId="10078"/>
    <cellStyle name="Total 10 3 3 3 2" xfId="22195"/>
    <cellStyle name="Total 10 3 3 3 2 2" xfId="43381"/>
    <cellStyle name="Total 10 3 3 3 3" xfId="32777"/>
    <cellStyle name="Total 10 3 3 4" xfId="17082"/>
    <cellStyle name="Total 10 3 3 4 2" xfId="38269"/>
    <cellStyle name="Total 10 3 3 5" xfId="27383"/>
    <cellStyle name="Total 10 3 3_Table 2A-1_EFT (Annual)" xfId="8468"/>
    <cellStyle name="Total 10 3 4" xfId="2091"/>
    <cellStyle name="Total 10 3 4 2" xfId="5652"/>
    <cellStyle name="Total 10 3 4 2 2" xfId="13867"/>
    <cellStyle name="Total 10 3 4 2 2 2" xfId="25855"/>
    <cellStyle name="Total 10 3 4 2 2 2 2" xfId="47041"/>
    <cellStyle name="Total 10 3 4 2 2 3" xfId="36437"/>
    <cellStyle name="Total 10 3 4 2 3" xfId="20742"/>
    <cellStyle name="Total 10 3 4 2 3 2" xfId="41929"/>
    <cellStyle name="Total 10 3 4 2 4" xfId="31309"/>
    <cellStyle name="Total 10 3 4 2_Table 2A-1_EFT (Annual)" xfId="8471"/>
    <cellStyle name="Total 10 3 4 3" xfId="11211"/>
    <cellStyle name="Total 10 3 4 3 2" xfId="23309"/>
    <cellStyle name="Total 10 3 4 3 2 2" xfId="44495"/>
    <cellStyle name="Total 10 3 4 3 3" xfId="33891"/>
    <cellStyle name="Total 10 3 4 4" xfId="18196"/>
    <cellStyle name="Total 10 3 4 4 2" xfId="39383"/>
    <cellStyle name="Total 10 3 4 5" xfId="28566"/>
    <cellStyle name="Total 10 3 4_Table 2A-1_EFT (Annual)" xfId="8470"/>
    <cellStyle name="Total 10 3 5" xfId="3939"/>
    <cellStyle name="Total 10 3 5 2" xfId="12267"/>
    <cellStyle name="Total 10 3 5 2 2" xfId="24291"/>
    <cellStyle name="Total 10 3 5 2 2 2" xfId="45477"/>
    <cellStyle name="Total 10 3 5 2 3" xfId="34873"/>
    <cellStyle name="Total 10 3 5 3" xfId="19178"/>
    <cellStyle name="Total 10 3 5 3 2" xfId="40365"/>
    <cellStyle name="Total 10 3 5 4" xfId="29627"/>
    <cellStyle name="Total 10 3 5_Table 2A-1_EFT (Annual)" xfId="8472"/>
    <cellStyle name="Total 10 3 6" xfId="9604"/>
    <cellStyle name="Total 10 3 6 2" xfId="21745"/>
    <cellStyle name="Total 10 3 6 2 2" xfId="42931"/>
    <cellStyle name="Total 10 3 6 3" xfId="32327"/>
    <cellStyle name="Total 10 3 7" xfId="16632"/>
    <cellStyle name="Total 10 3 7 2" xfId="37819"/>
    <cellStyle name="Total 10 3 8" xfId="26884"/>
    <cellStyle name="Total 10 3_Table 2A-1_EFT (Annual)" xfId="3513"/>
    <cellStyle name="Total 10 4" xfId="1186"/>
    <cellStyle name="Total 10 4 2" xfId="2456"/>
    <cellStyle name="Total 10 4 2 2" xfId="6017"/>
    <cellStyle name="Total 10 4 2 2 2" xfId="14211"/>
    <cellStyle name="Total 10 4 2 2 2 2" xfId="26183"/>
    <cellStyle name="Total 10 4 2 2 2 2 2" xfId="47369"/>
    <cellStyle name="Total 10 4 2 2 2 3" xfId="36765"/>
    <cellStyle name="Total 10 4 2 2 3" xfId="21070"/>
    <cellStyle name="Total 10 4 2 2 3 2" xfId="42257"/>
    <cellStyle name="Total 10 4 2 2 4" xfId="31673"/>
    <cellStyle name="Total 10 4 2 2_Table 2A-1_EFT (Annual)" xfId="8475"/>
    <cellStyle name="Total 10 4 2 3" xfId="11553"/>
    <cellStyle name="Total 10 4 2 3 2" xfId="23637"/>
    <cellStyle name="Total 10 4 2 3 2 2" xfId="44823"/>
    <cellStyle name="Total 10 4 2 3 3" xfId="34219"/>
    <cellStyle name="Total 10 4 2 4" xfId="18524"/>
    <cellStyle name="Total 10 4 2 4 2" xfId="39711"/>
    <cellStyle name="Total 10 4 2 5" xfId="28930"/>
    <cellStyle name="Total 10 4 2_Table 2A-1_EFT (Annual)" xfId="8474"/>
    <cellStyle name="Total 10 4 3" xfId="4747"/>
    <cellStyle name="Total 10 4 3 2" xfId="13007"/>
    <cellStyle name="Total 10 4 3 2 2" xfId="25013"/>
    <cellStyle name="Total 10 4 3 2 2 2" xfId="46199"/>
    <cellStyle name="Total 10 4 3 2 3" xfId="35595"/>
    <cellStyle name="Total 10 4 3 3" xfId="19900"/>
    <cellStyle name="Total 10 4 3 3 2" xfId="41087"/>
    <cellStyle name="Total 10 4 3 4" xfId="30404"/>
    <cellStyle name="Total 10 4 3_Table 2A-1_EFT (Annual)" xfId="8476"/>
    <cellStyle name="Total 10 4 4" xfId="10351"/>
    <cellStyle name="Total 10 4 4 2" xfId="22467"/>
    <cellStyle name="Total 10 4 4 2 2" xfId="43653"/>
    <cellStyle name="Total 10 4 4 3" xfId="33049"/>
    <cellStyle name="Total 10 4 5" xfId="17354"/>
    <cellStyle name="Total 10 4 5 2" xfId="38541"/>
    <cellStyle name="Total 10 4 6" xfId="27661"/>
    <cellStyle name="Total 10 4_Table 2A-1_EFT (Annual)" xfId="8473"/>
    <cellStyle name="Total 10 5" xfId="749"/>
    <cellStyle name="Total 10 5 2" xfId="4310"/>
    <cellStyle name="Total 10 5 2 2" xfId="12590"/>
    <cellStyle name="Total 10 5 2 2 2" xfId="24607"/>
    <cellStyle name="Total 10 5 2 2 2 2" xfId="45793"/>
    <cellStyle name="Total 10 5 2 2 3" xfId="35189"/>
    <cellStyle name="Total 10 5 2 3" xfId="19494"/>
    <cellStyle name="Total 10 5 2 3 2" xfId="40681"/>
    <cellStyle name="Total 10 5 2 4" xfId="29967"/>
    <cellStyle name="Total 10 5 2_Table 2A-1_EFT (Annual)" xfId="8478"/>
    <cellStyle name="Total 10 5 3" xfId="9938"/>
    <cellStyle name="Total 10 5 3 2" xfId="22061"/>
    <cellStyle name="Total 10 5 3 2 2" xfId="43247"/>
    <cellStyle name="Total 10 5 3 3" xfId="32643"/>
    <cellStyle name="Total 10 5 4" xfId="16948"/>
    <cellStyle name="Total 10 5 4 2" xfId="38135"/>
    <cellStyle name="Total 10 5 5" xfId="27224"/>
    <cellStyle name="Total 10 5_Table 2A-1_EFT (Annual)" xfId="8477"/>
    <cellStyle name="Total 10 6" xfId="1855"/>
    <cellStyle name="Total 10 6 2" xfId="5416"/>
    <cellStyle name="Total 10 6 2 2" xfId="13631"/>
    <cellStyle name="Total 10 6 2 2 2" xfId="25619"/>
    <cellStyle name="Total 10 6 2 2 2 2" xfId="46805"/>
    <cellStyle name="Total 10 6 2 2 3" xfId="36201"/>
    <cellStyle name="Total 10 6 2 3" xfId="20506"/>
    <cellStyle name="Total 10 6 2 3 2" xfId="41693"/>
    <cellStyle name="Total 10 6 2 4" xfId="31073"/>
    <cellStyle name="Total 10 6 2_Table 2A-1_EFT (Annual)" xfId="8480"/>
    <cellStyle name="Total 10 6 3" xfId="10975"/>
    <cellStyle name="Total 10 6 3 2" xfId="23073"/>
    <cellStyle name="Total 10 6 3 2 2" xfId="44259"/>
    <cellStyle name="Total 10 6 3 3" xfId="33655"/>
    <cellStyle name="Total 10 6 4" xfId="17960"/>
    <cellStyle name="Total 10 6 4 2" xfId="39147"/>
    <cellStyle name="Total 10 6 5" xfId="28330"/>
    <cellStyle name="Total 10 6_Table 2A-1_EFT (Annual)" xfId="8479"/>
    <cellStyle name="Total 10 7" xfId="3727"/>
    <cellStyle name="Total 10 7 2" xfId="12095"/>
    <cellStyle name="Total 10 7 2 2" xfId="24125"/>
    <cellStyle name="Total 10 7 2 2 2" xfId="45311"/>
    <cellStyle name="Total 10 7 2 3" xfId="34707"/>
    <cellStyle name="Total 10 7 3" xfId="19012"/>
    <cellStyle name="Total 10 7 3 2" xfId="40199"/>
    <cellStyle name="Total 10 7 4" xfId="29436"/>
    <cellStyle name="Total 10 7_Table 2A-1_EFT (Annual)" xfId="8481"/>
    <cellStyle name="Total 10 8" xfId="9414"/>
    <cellStyle name="Total 10 8 2" xfId="21579"/>
    <cellStyle name="Total 10 8 2 2" xfId="42765"/>
    <cellStyle name="Total 10 8 3" xfId="32161"/>
    <cellStyle name="Total 10 9" xfId="16466"/>
    <cellStyle name="Total 10 9 2" xfId="37653"/>
    <cellStyle name="Total 10_Table 2A-1_EFT (Annual)" xfId="3511"/>
    <cellStyle name="Total 11" xfId="129"/>
    <cellStyle name="Total 11 10" xfId="26684"/>
    <cellStyle name="Total 11 2" xfId="522"/>
    <cellStyle name="Total 11 2 2" xfId="1499"/>
    <cellStyle name="Total 11 2 2 2" xfId="2769"/>
    <cellStyle name="Total 11 2 2 2 2" xfId="6330"/>
    <cellStyle name="Total 11 2 2 2 2 2" xfId="14524"/>
    <cellStyle name="Total 11 2 2 2 2 2 2" xfId="26496"/>
    <cellStyle name="Total 11 2 2 2 2 2 2 2" xfId="47682"/>
    <cellStyle name="Total 11 2 2 2 2 2 3" xfId="37078"/>
    <cellStyle name="Total 11 2 2 2 2 3" xfId="21383"/>
    <cellStyle name="Total 11 2 2 2 2 3 2" xfId="42570"/>
    <cellStyle name="Total 11 2 2 2 2 4" xfId="31986"/>
    <cellStyle name="Total 11 2 2 2 2_Table 2A-1_EFT (Annual)" xfId="8484"/>
    <cellStyle name="Total 11 2 2 2 3" xfId="11866"/>
    <cellStyle name="Total 11 2 2 2 3 2" xfId="23950"/>
    <cellStyle name="Total 11 2 2 2 3 2 2" xfId="45136"/>
    <cellStyle name="Total 11 2 2 2 3 3" xfId="34532"/>
    <cellStyle name="Total 11 2 2 2 4" xfId="18837"/>
    <cellStyle name="Total 11 2 2 2 4 2" xfId="40024"/>
    <cellStyle name="Total 11 2 2 2 5" xfId="29243"/>
    <cellStyle name="Total 11 2 2 2_Table 2A-1_EFT (Annual)" xfId="8483"/>
    <cellStyle name="Total 11 2 2 3" xfId="5060"/>
    <cellStyle name="Total 11 2 2 3 2" xfId="13320"/>
    <cellStyle name="Total 11 2 2 3 2 2" xfId="25326"/>
    <cellStyle name="Total 11 2 2 3 2 2 2" xfId="46512"/>
    <cellStyle name="Total 11 2 2 3 2 3" xfId="35908"/>
    <cellStyle name="Total 11 2 2 3 3" xfId="20213"/>
    <cellStyle name="Total 11 2 2 3 3 2" xfId="41400"/>
    <cellStyle name="Total 11 2 2 3 4" xfId="30717"/>
    <cellStyle name="Total 11 2 2 3_Table 2A-1_EFT (Annual)" xfId="8485"/>
    <cellStyle name="Total 11 2 2 4" xfId="10664"/>
    <cellStyle name="Total 11 2 2 4 2" xfId="22780"/>
    <cellStyle name="Total 11 2 2 4 2 2" xfId="43966"/>
    <cellStyle name="Total 11 2 2 4 3" xfId="33362"/>
    <cellStyle name="Total 11 2 2 5" xfId="17667"/>
    <cellStyle name="Total 11 2 2 5 2" xfId="38854"/>
    <cellStyle name="Total 11 2 2 6" xfId="27974"/>
    <cellStyle name="Total 11 2 2_Table 2A-1_EFT (Annual)" xfId="8482"/>
    <cellStyle name="Total 11 2 3" xfId="1032"/>
    <cellStyle name="Total 11 2 3 2" xfId="4593"/>
    <cellStyle name="Total 11 2 3 2 2" xfId="12853"/>
    <cellStyle name="Total 11 2 3 2 2 2" xfId="24859"/>
    <cellStyle name="Total 11 2 3 2 2 2 2" xfId="46045"/>
    <cellStyle name="Total 11 2 3 2 2 3" xfId="35441"/>
    <cellStyle name="Total 11 2 3 2 3" xfId="19746"/>
    <cellStyle name="Total 11 2 3 2 3 2" xfId="40933"/>
    <cellStyle name="Total 11 2 3 2 4" xfId="30250"/>
    <cellStyle name="Total 11 2 3 2_Table 2A-1_EFT (Annual)" xfId="8487"/>
    <cellStyle name="Total 11 2 3 3" xfId="10197"/>
    <cellStyle name="Total 11 2 3 3 2" xfId="22313"/>
    <cellStyle name="Total 11 2 3 3 2 2" xfId="43499"/>
    <cellStyle name="Total 11 2 3 3 3" xfId="32895"/>
    <cellStyle name="Total 11 2 3 4" xfId="17200"/>
    <cellStyle name="Total 11 2 3 4 2" xfId="38387"/>
    <cellStyle name="Total 11 2 3 5" xfId="27507"/>
    <cellStyle name="Total 11 2 3_Table 2A-1_EFT (Annual)" xfId="8486"/>
    <cellStyle name="Total 11 2 4" xfId="2238"/>
    <cellStyle name="Total 11 2 4 2" xfId="5799"/>
    <cellStyle name="Total 11 2 4 2 2" xfId="14014"/>
    <cellStyle name="Total 11 2 4 2 2 2" xfId="26002"/>
    <cellStyle name="Total 11 2 4 2 2 2 2" xfId="47188"/>
    <cellStyle name="Total 11 2 4 2 2 3" xfId="36584"/>
    <cellStyle name="Total 11 2 4 2 3" xfId="20889"/>
    <cellStyle name="Total 11 2 4 2 3 2" xfId="42076"/>
    <cellStyle name="Total 11 2 4 2 4" xfId="31456"/>
    <cellStyle name="Total 11 2 4 2_Table 2A-1_EFT (Annual)" xfId="8489"/>
    <cellStyle name="Total 11 2 4 3" xfId="11358"/>
    <cellStyle name="Total 11 2 4 3 2" xfId="23456"/>
    <cellStyle name="Total 11 2 4 3 2 2" xfId="44642"/>
    <cellStyle name="Total 11 2 4 3 3" xfId="34038"/>
    <cellStyle name="Total 11 2 4 4" xfId="18343"/>
    <cellStyle name="Total 11 2 4 4 2" xfId="39530"/>
    <cellStyle name="Total 11 2 4 5" xfId="28713"/>
    <cellStyle name="Total 11 2 4_Table 2A-1_EFT (Annual)" xfId="8488"/>
    <cellStyle name="Total 11 2 5" xfId="4092"/>
    <cellStyle name="Total 11 2 5 2" xfId="12416"/>
    <cellStyle name="Total 11 2 5 2 2" xfId="24438"/>
    <cellStyle name="Total 11 2 5 2 2 2" xfId="45624"/>
    <cellStyle name="Total 11 2 5 2 3" xfId="35020"/>
    <cellStyle name="Total 11 2 5 3" xfId="19325"/>
    <cellStyle name="Total 11 2 5 3 2" xfId="40512"/>
    <cellStyle name="Total 11 2 5 4" xfId="29780"/>
    <cellStyle name="Total 11 2 5_Table 2A-1_EFT (Annual)" xfId="8490"/>
    <cellStyle name="Total 11 2 6" xfId="9755"/>
    <cellStyle name="Total 11 2 6 2" xfId="21892"/>
    <cellStyle name="Total 11 2 6 2 2" xfId="43078"/>
    <cellStyle name="Total 11 2 6 3" xfId="32474"/>
    <cellStyle name="Total 11 2 7" xfId="16779"/>
    <cellStyle name="Total 11 2 7 2" xfId="37966"/>
    <cellStyle name="Total 11 2 8" xfId="27037"/>
    <cellStyle name="Total 11 2_Table 2A-1_EFT (Annual)" xfId="3515"/>
    <cellStyle name="Total 11 3" xfId="360"/>
    <cellStyle name="Total 11 3 2" xfId="1343"/>
    <cellStyle name="Total 11 3 2 2" xfId="2613"/>
    <cellStyle name="Total 11 3 2 2 2" xfId="6174"/>
    <cellStyle name="Total 11 3 2 2 2 2" xfId="14368"/>
    <cellStyle name="Total 11 3 2 2 2 2 2" xfId="26340"/>
    <cellStyle name="Total 11 3 2 2 2 2 2 2" xfId="47526"/>
    <cellStyle name="Total 11 3 2 2 2 2 3" xfId="36922"/>
    <cellStyle name="Total 11 3 2 2 2 3" xfId="21227"/>
    <cellStyle name="Total 11 3 2 2 2 3 2" xfId="42414"/>
    <cellStyle name="Total 11 3 2 2 2 4" xfId="31830"/>
    <cellStyle name="Total 11 3 2 2 2_Table 2A-1_EFT (Annual)" xfId="8493"/>
    <cellStyle name="Total 11 3 2 2 3" xfId="11710"/>
    <cellStyle name="Total 11 3 2 2 3 2" xfId="23794"/>
    <cellStyle name="Total 11 3 2 2 3 2 2" xfId="44980"/>
    <cellStyle name="Total 11 3 2 2 3 3" xfId="34376"/>
    <cellStyle name="Total 11 3 2 2 4" xfId="18681"/>
    <cellStyle name="Total 11 3 2 2 4 2" xfId="39868"/>
    <cellStyle name="Total 11 3 2 2 5" xfId="29087"/>
    <cellStyle name="Total 11 3 2 2_Table 2A-1_EFT (Annual)" xfId="8492"/>
    <cellStyle name="Total 11 3 2 3" xfId="4904"/>
    <cellStyle name="Total 11 3 2 3 2" xfId="13164"/>
    <cellStyle name="Total 11 3 2 3 2 2" xfId="25170"/>
    <cellStyle name="Total 11 3 2 3 2 2 2" xfId="46356"/>
    <cellStyle name="Total 11 3 2 3 2 3" xfId="35752"/>
    <cellStyle name="Total 11 3 2 3 3" xfId="20057"/>
    <cellStyle name="Total 11 3 2 3 3 2" xfId="41244"/>
    <cellStyle name="Total 11 3 2 3 4" xfId="30561"/>
    <cellStyle name="Total 11 3 2 3_Table 2A-1_EFT (Annual)" xfId="8494"/>
    <cellStyle name="Total 11 3 2 4" xfId="10508"/>
    <cellStyle name="Total 11 3 2 4 2" xfId="22624"/>
    <cellStyle name="Total 11 3 2 4 2 2" xfId="43810"/>
    <cellStyle name="Total 11 3 2 4 3" xfId="33206"/>
    <cellStyle name="Total 11 3 2 5" xfId="17511"/>
    <cellStyle name="Total 11 3 2 5 2" xfId="38698"/>
    <cellStyle name="Total 11 3 2 6" xfId="27818"/>
    <cellStyle name="Total 11 3 2_Table 2A-1_EFT (Annual)" xfId="8491"/>
    <cellStyle name="Total 11 3 3" xfId="900"/>
    <cellStyle name="Total 11 3 3 2" xfId="4461"/>
    <cellStyle name="Total 11 3 3 2 2" xfId="12723"/>
    <cellStyle name="Total 11 3 3 2 2 2" xfId="24733"/>
    <cellStyle name="Total 11 3 3 2 2 2 2" xfId="45919"/>
    <cellStyle name="Total 11 3 3 2 2 3" xfId="35315"/>
    <cellStyle name="Total 11 3 3 2 3" xfId="19620"/>
    <cellStyle name="Total 11 3 3 2 3 2" xfId="40807"/>
    <cellStyle name="Total 11 3 3 2 4" xfId="30118"/>
    <cellStyle name="Total 11 3 3 2_Table 2A-1_EFT (Annual)" xfId="8496"/>
    <cellStyle name="Total 11 3 3 3" xfId="10070"/>
    <cellStyle name="Total 11 3 3 3 2" xfId="22187"/>
    <cellStyle name="Total 11 3 3 3 2 2" xfId="43373"/>
    <cellStyle name="Total 11 3 3 3 3" xfId="32769"/>
    <cellStyle name="Total 11 3 3 4" xfId="17074"/>
    <cellStyle name="Total 11 3 3 4 2" xfId="38261"/>
    <cellStyle name="Total 11 3 3 5" xfId="27375"/>
    <cellStyle name="Total 11 3 3_Table 2A-1_EFT (Annual)" xfId="8495"/>
    <cellStyle name="Total 11 3 4" xfId="2082"/>
    <cellStyle name="Total 11 3 4 2" xfId="5643"/>
    <cellStyle name="Total 11 3 4 2 2" xfId="13858"/>
    <cellStyle name="Total 11 3 4 2 2 2" xfId="25846"/>
    <cellStyle name="Total 11 3 4 2 2 2 2" xfId="47032"/>
    <cellStyle name="Total 11 3 4 2 2 3" xfId="36428"/>
    <cellStyle name="Total 11 3 4 2 3" xfId="20733"/>
    <cellStyle name="Total 11 3 4 2 3 2" xfId="41920"/>
    <cellStyle name="Total 11 3 4 2 4" xfId="31300"/>
    <cellStyle name="Total 11 3 4 2_Table 2A-1_EFT (Annual)" xfId="8498"/>
    <cellStyle name="Total 11 3 4 3" xfId="11202"/>
    <cellStyle name="Total 11 3 4 3 2" xfId="23300"/>
    <cellStyle name="Total 11 3 4 3 2 2" xfId="44486"/>
    <cellStyle name="Total 11 3 4 3 3" xfId="33882"/>
    <cellStyle name="Total 11 3 4 4" xfId="18187"/>
    <cellStyle name="Total 11 3 4 4 2" xfId="39374"/>
    <cellStyle name="Total 11 3 4 5" xfId="28557"/>
    <cellStyle name="Total 11 3 4_Table 2A-1_EFT (Annual)" xfId="8497"/>
    <cellStyle name="Total 11 3 5" xfId="3930"/>
    <cellStyle name="Total 11 3 5 2" xfId="12258"/>
    <cellStyle name="Total 11 3 5 2 2" xfId="24282"/>
    <cellStyle name="Total 11 3 5 2 2 2" xfId="45468"/>
    <cellStyle name="Total 11 3 5 2 3" xfId="34864"/>
    <cellStyle name="Total 11 3 5 3" xfId="19169"/>
    <cellStyle name="Total 11 3 5 3 2" xfId="40356"/>
    <cellStyle name="Total 11 3 5 4" xfId="29618"/>
    <cellStyle name="Total 11 3 5_Table 2A-1_EFT (Annual)" xfId="8499"/>
    <cellStyle name="Total 11 3 6" xfId="9595"/>
    <cellStyle name="Total 11 3 6 2" xfId="21736"/>
    <cellStyle name="Total 11 3 6 2 2" xfId="42922"/>
    <cellStyle name="Total 11 3 6 3" xfId="32318"/>
    <cellStyle name="Total 11 3 7" xfId="16623"/>
    <cellStyle name="Total 11 3 7 2" xfId="37810"/>
    <cellStyle name="Total 11 3 8" xfId="26875"/>
    <cellStyle name="Total 11 3_Table 2A-1_EFT (Annual)" xfId="3516"/>
    <cellStyle name="Total 11 4" xfId="1177"/>
    <cellStyle name="Total 11 4 2" xfId="2447"/>
    <cellStyle name="Total 11 4 2 2" xfId="6008"/>
    <cellStyle name="Total 11 4 2 2 2" xfId="14202"/>
    <cellStyle name="Total 11 4 2 2 2 2" xfId="26174"/>
    <cellStyle name="Total 11 4 2 2 2 2 2" xfId="47360"/>
    <cellStyle name="Total 11 4 2 2 2 3" xfId="36756"/>
    <cellStyle name="Total 11 4 2 2 3" xfId="21061"/>
    <cellStyle name="Total 11 4 2 2 3 2" xfId="42248"/>
    <cellStyle name="Total 11 4 2 2 4" xfId="31664"/>
    <cellStyle name="Total 11 4 2 2_Table 2A-1_EFT (Annual)" xfId="8502"/>
    <cellStyle name="Total 11 4 2 3" xfId="11544"/>
    <cellStyle name="Total 11 4 2 3 2" xfId="23628"/>
    <cellStyle name="Total 11 4 2 3 2 2" xfId="44814"/>
    <cellStyle name="Total 11 4 2 3 3" xfId="34210"/>
    <cellStyle name="Total 11 4 2 4" xfId="18515"/>
    <cellStyle name="Total 11 4 2 4 2" xfId="39702"/>
    <cellStyle name="Total 11 4 2 5" xfId="28921"/>
    <cellStyle name="Total 11 4 2_Table 2A-1_EFT (Annual)" xfId="8501"/>
    <cellStyle name="Total 11 4 3" xfId="4738"/>
    <cellStyle name="Total 11 4 3 2" xfId="12998"/>
    <cellStyle name="Total 11 4 3 2 2" xfId="25004"/>
    <cellStyle name="Total 11 4 3 2 2 2" xfId="46190"/>
    <cellStyle name="Total 11 4 3 2 3" xfId="35586"/>
    <cellStyle name="Total 11 4 3 3" xfId="19891"/>
    <cellStyle name="Total 11 4 3 3 2" xfId="41078"/>
    <cellStyle name="Total 11 4 3 4" xfId="30395"/>
    <cellStyle name="Total 11 4 3_Table 2A-1_EFT (Annual)" xfId="8503"/>
    <cellStyle name="Total 11 4 4" xfId="10342"/>
    <cellStyle name="Total 11 4 4 2" xfId="22458"/>
    <cellStyle name="Total 11 4 4 2 2" xfId="43644"/>
    <cellStyle name="Total 11 4 4 3" xfId="33040"/>
    <cellStyle name="Total 11 4 5" xfId="17345"/>
    <cellStyle name="Total 11 4 5 2" xfId="38532"/>
    <cellStyle name="Total 11 4 6" xfId="27652"/>
    <cellStyle name="Total 11 4_Table 2A-1_EFT (Annual)" xfId="8500"/>
    <cellStyle name="Total 11 5" xfId="741"/>
    <cellStyle name="Total 11 5 2" xfId="4302"/>
    <cellStyle name="Total 11 5 2 2" xfId="12582"/>
    <cellStyle name="Total 11 5 2 2 2" xfId="24599"/>
    <cellStyle name="Total 11 5 2 2 2 2" xfId="45785"/>
    <cellStyle name="Total 11 5 2 2 3" xfId="35181"/>
    <cellStyle name="Total 11 5 2 3" xfId="19486"/>
    <cellStyle name="Total 11 5 2 3 2" xfId="40673"/>
    <cellStyle name="Total 11 5 2 4" xfId="29959"/>
    <cellStyle name="Total 11 5 2_Table 2A-1_EFT (Annual)" xfId="8505"/>
    <cellStyle name="Total 11 5 3" xfId="9930"/>
    <cellStyle name="Total 11 5 3 2" xfId="22053"/>
    <cellStyle name="Total 11 5 3 2 2" xfId="43239"/>
    <cellStyle name="Total 11 5 3 3" xfId="32635"/>
    <cellStyle name="Total 11 5 4" xfId="16940"/>
    <cellStyle name="Total 11 5 4 2" xfId="38127"/>
    <cellStyle name="Total 11 5 5" xfId="27216"/>
    <cellStyle name="Total 11 5_Table 2A-1_EFT (Annual)" xfId="8504"/>
    <cellStyle name="Total 11 6" xfId="1792"/>
    <cellStyle name="Total 11 6 2" xfId="5353"/>
    <cellStyle name="Total 11 6 2 2" xfId="13568"/>
    <cellStyle name="Total 11 6 2 2 2" xfId="25556"/>
    <cellStyle name="Total 11 6 2 2 2 2" xfId="46742"/>
    <cellStyle name="Total 11 6 2 2 3" xfId="36138"/>
    <cellStyle name="Total 11 6 2 3" xfId="20443"/>
    <cellStyle name="Total 11 6 2 3 2" xfId="41630"/>
    <cellStyle name="Total 11 6 2 4" xfId="31010"/>
    <cellStyle name="Total 11 6 2_Table 2A-1_EFT (Annual)" xfId="8507"/>
    <cellStyle name="Total 11 6 3" xfId="10912"/>
    <cellStyle name="Total 11 6 3 2" xfId="23010"/>
    <cellStyle name="Total 11 6 3 2 2" xfId="44196"/>
    <cellStyle name="Total 11 6 3 3" xfId="33592"/>
    <cellStyle name="Total 11 6 4" xfId="17897"/>
    <cellStyle name="Total 11 6 4 2" xfId="39084"/>
    <cellStyle name="Total 11 6 5" xfId="28267"/>
    <cellStyle name="Total 11 6_Table 2A-1_EFT (Annual)" xfId="8506"/>
    <cellStyle name="Total 11 7" xfId="3718"/>
    <cellStyle name="Total 11 7 2" xfId="12086"/>
    <cellStyle name="Total 11 7 2 2" xfId="24116"/>
    <cellStyle name="Total 11 7 2 2 2" xfId="45302"/>
    <cellStyle name="Total 11 7 2 3" xfId="34698"/>
    <cellStyle name="Total 11 7 3" xfId="19003"/>
    <cellStyle name="Total 11 7 3 2" xfId="40190"/>
    <cellStyle name="Total 11 7 4" xfId="29427"/>
    <cellStyle name="Total 11 7_Table 2A-1_EFT (Annual)" xfId="8508"/>
    <cellStyle name="Total 11 8" xfId="9405"/>
    <cellStyle name="Total 11 8 2" xfId="21570"/>
    <cellStyle name="Total 11 8 2 2" xfId="42756"/>
    <cellStyle name="Total 11 8 3" xfId="32152"/>
    <cellStyle name="Total 11 9" xfId="16457"/>
    <cellStyle name="Total 11 9 2" xfId="37644"/>
    <cellStyle name="Total 11_Table 2A-1_EFT (Annual)" xfId="3514"/>
    <cellStyle name="Total 12" xfId="144"/>
    <cellStyle name="Total 12 10" xfId="26699"/>
    <cellStyle name="Total 12 2" xfId="537"/>
    <cellStyle name="Total 12 2 2" xfId="1514"/>
    <cellStyle name="Total 12 2 2 2" xfId="2784"/>
    <cellStyle name="Total 12 2 2 2 2" xfId="6345"/>
    <cellStyle name="Total 12 2 2 2 2 2" xfId="14539"/>
    <cellStyle name="Total 12 2 2 2 2 2 2" xfId="26511"/>
    <cellStyle name="Total 12 2 2 2 2 2 2 2" xfId="47697"/>
    <cellStyle name="Total 12 2 2 2 2 2 3" xfId="37093"/>
    <cellStyle name="Total 12 2 2 2 2 3" xfId="21398"/>
    <cellStyle name="Total 12 2 2 2 2 3 2" xfId="42585"/>
    <cellStyle name="Total 12 2 2 2 2 4" xfId="32001"/>
    <cellStyle name="Total 12 2 2 2 2_Table 2A-1_EFT (Annual)" xfId="8511"/>
    <cellStyle name="Total 12 2 2 2 3" xfId="11881"/>
    <cellStyle name="Total 12 2 2 2 3 2" xfId="23965"/>
    <cellStyle name="Total 12 2 2 2 3 2 2" xfId="45151"/>
    <cellStyle name="Total 12 2 2 2 3 3" xfId="34547"/>
    <cellStyle name="Total 12 2 2 2 4" xfId="18852"/>
    <cellStyle name="Total 12 2 2 2 4 2" xfId="40039"/>
    <cellStyle name="Total 12 2 2 2 5" xfId="29258"/>
    <cellStyle name="Total 12 2 2 2_Table 2A-1_EFT (Annual)" xfId="8510"/>
    <cellStyle name="Total 12 2 2 3" xfId="5075"/>
    <cellStyle name="Total 12 2 2 3 2" xfId="13335"/>
    <cellStyle name="Total 12 2 2 3 2 2" xfId="25341"/>
    <cellStyle name="Total 12 2 2 3 2 2 2" xfId="46527"/>
    <cellStyle name="Total 12 2 2 3 2 3" xfId="35923"/>
    <cellStyle name="Total 12 2 2 3 3" xfId="20228"/>
    <cellStyle name="Total 12 2 2 3 3 2" xfId="41415"/>
    <cellStyle name="Total 12 2 2 3 4" xfId="30732"/>
    <cellStyle name="Total 12 2 2 3_Table 2A-1_EFT (Annual)" xfId="8512"/>
    <cellStyle name="Total 12 2 2 4" xfId="10679"/>
    <cellStyle name="Total 12 2 2 4 2" xfId="22795"/>
    <cellStyle name="Total 12 2 2 4 2 2" xfId="43981"/>
    <cellStyle name="Total 12 2 2 4 3" xfId="33377"/>
    <cellStyle name="Total 12 2 2 5" xfId="17682"/>
    <cellStyle name="Total 12 2 2 5 2" xfId="38869"/>
    <cellStyle name="Total 12 2 2 6" xfId="27989"/>
    <cellStyle name="Total 12 2 2_Table 2A-1_EFT (Annual)" xfId="8509"/>
    <cellStyle name="Total 12 2 3" xfId="1046"/>
    <cellStyle name="Total 12 2 3 2" xfId="4607"/>
    <cellStyle name="Total 12 2 3 2 2" xfId="12867"/>
    <cellStyle name="Total 12 2 3 2 2 2" xfId="24873"/>
    <cellStyle name="Total 12 2 3 2 2 2 2" xfId="46059"/>
    <cellStyle name="Total 12 2 3 2 2 3" xfId="35455"/>
    <cellStyle name="Total 12 2 3 2 3" xfId="19760"/>
    <cellStyle name="Total 12 2 3 2 3 2" xfId="40947"/>
    <cellStyle name="Total 12 2 3 2 4" xfId="30264"/>
    <cellStyle name="Total 12 2 3 2_Table 2A-1_EFT (Annual)" xfId="8514"/>
    <cellStyle name="Total 12 2 3 3" xfId="10211"/>
    <cellStyle name="Total 12 2 3 3 2" xfId="22327"/>
    <cellStyle name="Total 12 2 3 3 2 2" xfId="43513"/>
    <cellStyle name="Total 12 2 3 3 3" xfId="32909"/>
    <cellStyle name="Total 12 2 3 4" xfId="17214"/>
    <cellStyle name="Total 12 2 3 4 2" xfId="38401"/>
    <cellStyle name="Total 12 2 3 5" xfId="27521"/>
    <cellStyle name="Total 12 2 3_Table 2A-1_EFT (Annual)" xfId="8513"/>
    <cellStyle name="Total 12 2 4" xfId="2253"/>
    <cellStyle name="Total 12 2 4 2" xfId="5814"/>
    <cellStyle name="Total 12 2 4 2 2" xfId="14029"/>
    <cellStyle name="Total 12 2 4 2 2 2" xfId="26017"/>
    <cellStyle name="Total 12 2 4 2 2 2 2" xfId="47203"/>
    <cellStyle name="Total 12 2 4 2 2 3" xfId="36599"/>
    <cellStyle name="Total 12 2 4 2 3" xfId="20904"/>
    <cellStyle name="Total 12 2 4 2 3 2" xfId="42091"/>
    <cellStyle name="Total 12 2 4 2 4" xfId="31471"/>
    <cellStyle name="Total 12 2 4 2_Table 2A-1_EFT (Annual)" xfId="8516"/>
    <cellStyle name="Total 12 2 4 3" xfId="11373"/>
    <cellStyle name="Total 12 2 4 3 2" xfId="23471"/>
    <cellStyle name="Total 12 2 4 3 2 2" xfId="44657"/>
    <cellStyle name="Total 12 2 4 3 3" xfId="34053"/>
    <cellStyle name="Total 12 2 4 4" xfId="18358"/>
    <cellStyle name="Total 12 2 4 4 2" xfId="39545"/>
    <cellStyle name="Total 12 2 4 5" xfId="28728"/>
    <cellStyle name="Total 12 2 4_Table 2A-1_EFT (Annual)" xfId="8515"/>
    <cellStyle name="Total 12 2 5" xfId="4107"/>
    <cellStyle name="Total 12 2 5 2" xfId="12431"/>
    <cellStyle name="Total 12 2 5 2 2" xfId="24453"/>
    <cellStyle name="Total 12 2 5 2 2 2" xfId="45639"/>
    <cellStyle name="Total 12 2 5 2 3" xfId="35035"/>
    <cellStyle name="Total 12 2 5 3" xfId="19340"/>
    <cellStyle name="Total 12 2 5 3 2" xfId="40527"/>
    <cellStyle name="Total 12 2 5 4" xfId="29795"/>
    <cellStyle name="Total 12 2 5_Table 2A-1_EFT (Annual)" xfId="8517"/>
    <cellStyle name="Total 12 2 6" xfId="9770"/>
    <cellStyle name="Total 12 2 6 2" xfId="21907"/>
    <cellStyle name="Total 12 2 6 2 2" xfId="43093"/>
    <cellStyle name="Total 12 2 6 3" xfId="32489"/>
    <cellStyle name="Total 12 2 7" xfId="16794"/>
    <cellStyle name="Total 12 2 7 2" xfId="37981"/>
    <cellStyle name="Total 12 2 8" xfId="27052"/>
    <cellStyle name="Total 12 2_Table 2A-1_EFT (Annual)" xfId="3518"/>
    <cellStyle name="Total 12 3" xfId="375"/>
    <cellStyle name="Total 12 3 2" xfId="1358"/>
    <cellStyle name="Total 12 3 2 2" xfId="2628"/>
    <cellStyle name="Total 12 3 2 2 2" xfId="6189"/>
    <cellStyle name="Total 12 3 2 2 2 2" xfId="14383"/>
    <cellStyle name="Total 12 3 2 2 2 2 2" xfId="26355"/>
    <cellStyle name="Total 12 3 2 2 2 2 2 2" xfId="47541"/>
    <cellStyle name="Total 12 3 2 2 2 2 3" xfId="36937"/>
    <cellStyle name="Total 12 3 2 2 2 3" xfId="21242"/>
    <cellStyle name="Total 12 3 2 2 2 3 2" xfId="42429"/>
    <cellStyle name="Total 12 3 2 2 2 4" xfId="31845"/>
    <cellStyle name="Total 12 3 2 2 2_Table 2A-1_EFT (Annual)" xfId="8520"/>
    <cellStyle name="Total 12 3 2 2 3" xfId="11725"/>
    <cellStyle name="Total 12 3 2 2 3 2" xfId="23809"/>
    <cellStyle name="Total 12 3 2 2 3 2 2" xfId="44995"/>
    <cellStyle name="Total 12 3 2 2 3 3" xfId="34391"/>
    <cellStyle name="Total 12 3 2 2 4" xfId="18696"/>
    <cellStyle name="Total 12 3 2 2 4 2" xfId="39883"/>
    <cellStyle name="Total 12 3 2 2 5" xfId="29102"/>
    <cellStyle name="Total 12 3 2 2_Table 2A-1_EFT (Annual)" xfId="8519"/>
    <cellStyle name="Total 12 3 2 3" xfId="4919"/>
    <cellStyle name="Total 12 3 2 3 2" xfId="13179"/>
    <cellStyle name="Total 12 3 2 3 2 2" xfId="25185"/>
    <cellStyle name="Total 12 3 2 3 2 2 2" xfId="46371"/>
    <cellStyle name="Total 12 3 2 3 2 3" xfId="35767"/>
    <cellStyle name="Total 12 3 2 3 3" xfId="20072"/>
    <cellStyle name="Total 12 3 2 3 3 2" xfId="41259"/>
    <cellStyle name="Total 12 3 2 3 4" xfId="30576"/>
    <cellStyle name="Total 12 3 2 3_Table 2A-1_EFT (Annual)" xfId="8521"/>
    <cellStyle name="Total 12 3 2 4" xfId="10523"/>
    <cellStyle name="Total 12 3 2 4 2" xfId="22639"/>
    <cellStyle name="Total 12 3 2 4 2 2" xfId="43825"/>
    <cellStyle name="Total 12 3 2 4 3" xfId="33221"/>
    <cellStyle name="Total 12 3 2 5" xfId="17526"/>
    <cellStyle name="Total 12 3 2 5 2" xfId="38713"/>
    <cellStyle name="Total 12 3 2 6" xfId="27833"/>
    <cellStyle name="Total 12 3 2_Table 2A-1_EFT (Annual)" xfId="8518"/>
    <cellStyle name="Total 12 3 3" xfId="914"/>
    <cellStyle name="Total 12 3 3 2" xfId="4475"/>
    <cellStyle name="Total 12 3 3 2 2" xfId="12737"/>
    <cellStyle name="Total 12 3 3 2 2 2" xfId="24747"/>
    <cellStyle name="Total 12 3 3 2 2 2 2" xfId="45933"/>
    <cellStyle name="Total 12 3 3 2 2 3" xfId="35329"/>
    <cellStyle name="Total 12 3 3 2 3" xfId="19634"/>
    <cellStyle name="Total 12 3 3 2 3 2" xfId="40821"/>
    <cellStyle name="Total 12 3 3 2 4" xfId="30132"/>
    <cellStyle name="Total 12 3 3 2_Table 2A-1_EFT (Annual)" xfId="8523"/>
    <cellStyle name="Total 12 3 3 3" xfId="10084"/>
    <cellStyle name="Total 12 3 3 3 2" xfId="22201"/>
    <cellStyle name="Total 12 3 3 3 2 2" xfId="43387"/>
    <cellStyle name="Total 12 3 3 3 3" xfId="32783"/>
    <cellStyle name="Total 12 3 3 4" xfId="17088"/>
    <cellStyle name="Total 12 3 3 4 2" xfId="38275"/>
    <cellStyle name="Total 12 3 3 5" xfId="27389"/>
    <cellStyle name="Total 12 3 3_Table 2A-1_EFT (Annual)" xfId="8522"/>
    <cellStyle name="Total 12 3 4" xfId="2097"/>
    <cellStyle name="Total 12 3 4 2" xfId="5658"/>
    <cellStyle name="Total 12 3 4 2 2" xfId="13873"/>
    <cellStyle name="Total 12 3 4 2 2 2" xfId="25861"/>
    <cellStyle name="Total 12 3 4 2 2 2 2" xfId="47047"/>
    <cellStyle name="Total 12 3 4 2 2 3" xfId="36443"/>
    <cellStyle name="Total 12 3 4 2 3" xfId="20748"/>
    <cellStyle name="Total 12 3 4 2 3 2" xfId="41935"/>
    <cellStyle name="Total 12 3 4 2 4" xfId="31315"/>
    <cellStyle name="Total 12 3 4 2_Table 2A-1_EFT (Annual)" xfId="8525"/>
    <cellStyle name="Total 12 3 4 3" xfId="11217"/>
    <cellStyle name="Total 12 3 4 3 2" xfId="23315"/>
    <cellStyle name="Total 12 3 4 3 2 2" xfId="44501"/>
    <cellStyle name="Total 12 3 4 3 3" xfId="33897"/>
    <cellStyle name="Total 12 3 4 4" xfId="18202"/>
    <cellStyle name="Total 12 3 4 4 2" xfId="39389"/>
    <cellStyle name="Total 12 3 4 5" xfId="28572"/>
    <cellStyle name="Total 12 3 4_Table 2A-1_EFT (Annual)" xfId="8524"/>
    <cellStyle name="Total 12 3 5" xfId="3945"/>
    <cellStyle name="Total 12 3 5 2" xfId="12273"/>
    <cellStyle name="Total 12 3 5 2 2" xfId="24297"/>
    <cellStyle name="Total 12 3 5 2 2 2" xfId="45483"/>
    <cellStyle name="Total 12 3 5 2 3" xfId="34879"/>
    <cellStyle name="Total 12 3 5 3" xfId="19184"/>
    <cellStyle name="Total 12 3 5 3 2" xfId="40371"/>
    <cellStyle name="Total 12 3 5 4" xfId="29633"/>
    <cellStyle name="Total 12 3 5_Table 2A-1_EFT (Annual)" xfId="8526"/>
    <cellStyle name="Total 12 3 6" xfId="9610"/>
    <cellStyle name="Total 12 3 6 2" xfId="21751"/>
    <cellStyle name="Total 12 3 6 2 2" xfId="42937"/>
    <cellStyle name="Total 12 3 6 3" xfId="32333"/>
    <cellStyle name="Total 12 3 7" xfId="16638"/>
    <cellStyle name="Total 12 3 7 2" xfId="37825"/>
    <cellStyle name="Total 12 3 8" xfId="26890"/>
    <cellStyle name="Total 12 3_Table 2A-1_EFT (Annual)" xfId="3519"/>
    <cellStyle name="Total 12 4" xfId="1192"/>
    <cellStyle name="Total 12 4 2" xfId="2462"/>
    <cellStyle name="Total 12 4 2 2" xfId="6023"/>
    <cellStyle name="Total 12 4 2 2 2" xfId="14217"/>
    <cellStyle name="Total 12 4 2 2 2 2" xfId="26189"/>
    <cellStyle name="Total 12 4 2 2 2 2 2" xfId="47375"/>
    <cellStyle name="Total 12 4 2 2 2 3" xfId="36771"/>
    <cellStyle name="Total 12 4 2 2 3" xfId="21076"/>
    <cellStyle name="Total 12 4 2 2 3 2" xfId="42263"/>
    <cellStyle name="Total 12 4 2 2 4" xfId="31679"/>
    <cellStyle name="Total 12 4 2 2_Table 2A-1_EFT (Annual)" xfId="8529"/>
    <cellStyle name="Total 12 4 2 3" xfId="11559"/>
    <cellStyle name="Total 12 4 2 3 2" xfId="23643"/>
    <cellStyle name="Total 12 4 2 3 2 2" xfId="44829"/>
    <cellStyle name="Total 12 4 2 3 3" xfId="34225"/>
    <cellStyle name="Total 12 4 2 4" xfId="18530"/>
    <cellStyle name="Total 12 4 2 4 2" xfId="39717"/>
    <cellStyle name="Total 12 4 2 5" xfId="28936"/>
    <cellStyle name="Total 12 4 2_Table 2A-1_EFT (Annual)" xfId="8528"/>
    <cellStyle name="Total 12 4 3" xfId="4753"/>
    <cellStyle name="Total 12 4 3 2" xfId="13013"/>
    <cellStyle name="Total 12 4 3 2 2" xfId="25019"/>
    <cellStyle name="Total 12 4 3 2 2 2" xfId="46205"/>
    <cellStyle name="Total 12 4 3 2 3" xfId="35601"/>
    <cellStyle name="Total 12 4 3 3" xfId="19906"/>
    <cellStyle name="Total 12 4 3 3 2" xfId="41093"/>
    <cellStyle name="Total 12 4 3 4" xfId="30410"/>
    <cellStyle name="Total 12 4 3_Table 2A-1_EFT (Annual)" xfId="8530"/>
    <cellStyle name="Total 12 4 4" xfId="10357"/>
    <cellStyle name="Total 12 4 4 2" xfId="22473"/>
    <cellStyle name="Total 12 4 4 2 2" xfId="43659"/>
    <cellStyle name="Total 12 4 4 3" xfId="33055"/>
    <cellStyle name="Total 12 4 5" xfId="17360"/>
    <cellStyle name="Total 12 4 5 2" xfId="38547"/>
    <cellStyle name="Total 12 4 6" xfId="27667"/>
    <cellStyle name="Total 12 4_Table 2A-1_EFT (Annual)" xfId="8527"/>
    <cellStyle name="Total 12 5" xfId="755"/>
    <cellStyle name="Total 12 5 2" xfId="4316"/>
    <cellStyle name="Total 12 5 2 2" xfId="12596"/>
    <cellStyle name="Total 12 5 2 2 2" xfId="24613"/>
    <cellStyle name="Total 12 5 2 2 2 2" xfId="45799"/>
    <cellStyle name="Total 12 5 2 2 3" xfId="35195"/>
    <cellStyle name="Total 12 5 2 3" xfId="19500"/>
    <cellStyle name="Total 12 5 2 3 2" xfId="40687"/>
    <cellStyle name="Total 12 5 2 4" xfId="29973"/>
    <cellStyle name="Total 12 5 2_Table 2A-1_EFT (Annual)" xfId="8532"/>
    <cellStyle name="Total 12 5 3" xfId="9944"/>
    <cellStyle name="Total 12 5 3 2" xfId="22067"/>
    <cellStyle name="Total 12 5 3 2 2" xfId="43253"/>
    <cellStyle name="Total 12 5 3 3" xfId="32649"/>
    <cellStyle name="Total 12 5 4" xfId="16954"/>
    <cellStyle name="Total 12 5 4 2" xfId="38141"/>
    <cellStyle name="Total 12 5 5" xfId="27230"/>
    <cellStyle name="Total 12 5_Table 2A-1_EFT (Annual)" xfId="8531"/>
    <cellStyle name="Total 12 6" xfId="1852"/>
    <cellStyle name="Total 12 6 2" xfId="5413"/>
    <cellStyle name="Total 12 6 2 2" xfId="13628"/>
    <cellStyle name="Total 12 6 2 2 2" xfId="25616"/>
    <cellStyle name="Total 12 6 2 2 2 2" xfId="46802"/>
    <cellStyle name="Total 12 6 2 2 3" xfId="36198"/>
    <cellStyle name="Total 12 6 2 3" xfId="20503"/>
    <cellStyle name="Total 12 6 2 3 2" xfId="41690"/>
    <cellStyle name="Total 12 6 2 4" xfId="31070"/>
    <cellStyle name="Total 12 6 2_Table 2A-1_EFT (Annual)" xfId="8534"/>
    <cellStyle name="Total 12 6 3" xfId="10972"/>
    <cellStyle name="Total 12 6 3 2" xfId="23070"/>
    <cellStyle name="Total 12 6 3 2 2" xfId="44256"/>
    <cellStyle name="Total 12 6 3 3" xfId="33652"/>
    <cellStyle name="Total 12 6 4" xfId="17957"/>
    <cellStyle name="Total 12 6 4 2" xfId="39144"/>
    <cellStyle name="Total 12 6 5" xfId="28327"/>
    <cellStyle name="Total 12 6_Table 2A-1_EFT (Annual)" xfId="8533"/>
    <cellStyle name="Total 12 7" xfId="3733"/>
    <cellStyle name="Total 12 7 2" xfId="12101"/>
    <cellStyle name="Total 12 7 2 2" xfId="24131"/>
    <cellStyle name="Total 12 7 2 2 2" xfId="45317"/>
    <cellStyle name="Total 12 7 2 3" xfId="34713"/>
    <cellStyle name="Total 12 7 3" xfId="19018"/>
    <cellStyle name="Total 12 7 3 2" xfId="40205"/>
    <cellStyle name="Total 12 7 4" xfId="29442"/>
    <cellStyle name="Total 12 7_Table 2A-1_EFT (Annual)" xfId="8535"/>
    <cellStyle name="Total 12 8" xfId="9420"/>
    <cellStyle name="Total 12 8 2" xfId="21585"/>
    <cellStyle name="Total 12 8 2 2" xfId="42771"/>
    <cellStyle name="Total 12 8 3" xfId="32167"/>
    <cellStyle name="Total 12 9" xfId="16472"/>
    <cellStyle name="Total 12 9 2" xfId="37659"/>
    <cellStyle name="Total 12_Table 2A-1_EFT (Annual)" xfId="3517"/>
    <cellStyle name="Total 13" xfId="152"/>
    <cellStyle name="Total 13 10" xfId="26707"/>
    <cellStyle name="Total 13 2" xfId="545"/>
    <cellStyle name="Total 13 2 2" xfId="1522"/>
    <cellStyle name="Total 13 2 2 2" xfId="2792"/>
    <cellStyle name="Total 13 2 2 2 2" xfId="6353"/>
    <cellStyle name="Total 13 2 2 2 2 2" xfId="14547"/>
    <cellStyle name="Total 13 2 2 2 2 2 2" xfId="26519"/>
    <cellStyle name="Total 13 2 2 2 2 2 2 2" xfId="47705"/>
    <cellStyle name="Total 13 2 2 2 2 2 3" xfId="37101"/>
    <cellStyle name="Total 13 2 2 2 2 3" xfId="21406"/>
    <cellStyle name="Total 13 2 2 2 2 3 2" xfId="42593"/>
    <cellStyle name="Total 13 2 2 2 2 4" xfId="32009"/>
    <cellStyle name="Total 13 2 2 2 2_Table 2A-1_EFT (Annual)" xfId="8538"/>
    <cellStyle name="Total 13 2 2 2 3" xfId="11889"/>
    <cellStyle name="Total 13 2 2 2 3 2" xfId="23973"/>
    <cellStyle name="Total 13 2 2 2 3 2 2" xfId="45159"/>
    <cellStyle name="Total 13 2 2 2 3 3" xfId="34555"/>
    <cellStyle name="Total 13 2 2 2 4" xfId="18860"/>
    <cellStyle name="Total 13 2 2 2 4 2" xfId="40047"/>
    <cellStyle name="Total 13 2 2 2 5" xfId="29266"/>
    <cellStyle name="Total 13 2 2 2_Table 2A-1_EFT (Annual)" xfId="8537"/>
    <cellStyle name="Total 13 2 2 3" xfId="5083"/>
    <cellStyle name="Total 13 2 2 3 2" xfId="13343"/>
    <cellStyle name="Total 13 2 2 3 2 2" xfId="25349"/>
    <cellStyle name="Total 13 2 2 3 2 2 2" xfId="46535"/>
    <cellStyle name="Total 13 2 2 3 2 3" xfId="35931"/>
    <cellStyle name="Total 13 2 2 3 3" xfId="20236"/>
    <cellStyle name="Total 13 2 2 3 3 2" xfId="41423"/>
    <cellStyle name="Total 13 2 2 3 4" xfId="30740"/>
    <cellStyle name="Total 13 2 2 3_Table 2A-1_EFT (Annual)" xfId="8539"/>
    <cellStyle name="Total 13 2 2 4" xfId="10687"/>
    <cellStyle name="Total 13 2 2 4 2" xfId="22803"/>
    <cellStyle name="Total 13 2 2 4 2 2" xfId="43989"/>
    <cellStyle name="Total 13 2 2 4 3" xfId="33385"/>
    <cellStyle name="Total 13 2 2 5" xfId="17690"/>
    <cellStyle name="Total 13 2 2 5 2" xfId="38877"/>
    <cellStyle name="Total 13 2 2 6" xfId="27997"/>
    <cellStyle name="Total 13 2 2_Table 2A-1_EFT (Annual)" xfId="8536"/>
    <cellStyle name="Total 13 2 3" xfId="1052"/>
    <cellStyle name="Total 13 2 3 2" xfId="4613"/>
    <cellStyle name="Total 13 2 3 2 2" xfId="12873"/>
    <cellStyle name="Total 13 2 3 2 2 2" xfId="24879"/>
    <cellStyle name="Total 13 2 3 2 2 2 2" xfId="46065"/>
    <cellStyle name="Total 13 2 3 2 2 3" xfId="35461"/>
    <cellStyle name="Total 13 2 3 2 3" xfId="19766"/>
    <cellStyle name="Total 13 2 3 2 3 2" xfId="40953"/>
    <cellStyle name="Total 13 2 3 2 4" xfId="30270"/>
    <cellStyle name="Total 13 2 3 2_Table 2A-1_EFT (Annual)" xfId="8541"/>
    <cellStyle name="Total 13 2 3 3" xfId="10217"/>
    <cellStyle name="Total 13 2 3 3 2" xfId="22333"/>
    <cellStyle name="Total 13 2 3 3 2 2" xfId="43519"/>
    <cellStyle name="Total 13 2 3 3 3" xfId="32915"/>
    <cellStyle name="Total 13 2 3 4" xfId="17220"/>
    <cellStyle name="Total 13 2 3 4 2" xfId="38407"/>
    <cellStyle name="Total 13 2 3 5" xfId="27527"/>
    <cellStyle name="Total 13 2 3_Table 2A-1_EFT (Annual)" xfId="8540"/>
    <cellStyle name="Total 13 2 4" xfId="2261"/>
    <cellStyle name="Total 13 2 4 2" xfId="5822"/>
    <cellStyle name="Total 13 2 4 2 2" xfId="14037"/>
    <cellStyle name="Total 13 2 4 2 2 2" xfId="26025"/>
    <cellStyle name="Total 13 2 4 2 2 2 2" xfId="47211"/>
    <cellStyle name="Total 13 2 4 2 2 3" xfId="36607"/>
    <cellStyle name="Total 13 2 4 2 3" xfId="20912"/>
    <cellStyle name="Total 13 2 4 2 3 2" xfId="42099"/>
    <cellStyle name="Total 13 2 4 2 4" xfId="31479"/>
    <cellStyle name="Total 13 2 4 2_Table 2A-1_EFT (Annual)" xfId="8543"/>
    <cellStyle name="Total 13 2 4 3" xfId="11381"/>
    <cellStyle name="Total 13 2 4 3 2" xfId="23479"/>
    <cellStyle name="Total 13 2 4 3 2 2" xfId="44665"/>
    <cellStyle name="Total 13 2 4 3 3" xfId="34061"/>
    <cellStyle name="Total 13 2 4 4" xfId="18366"/>
    <cellStyle name="Total 13 2 4 4 2" xfId="39553"/>
    <cellStyle name="Total 13 2 4 5" xfId="28736"/>
    <cellStyle name="Total 13 2 4_Table 2A-1_EFT (Annual)" xfId="8542"/>
    <cellStyle name="Total 13 2 5" xfId="4115"/>
    <cellStyle name="Total 13 2 5 2" xfId="12439"/>
    <cellStyle name="Total 13 2 5 2 2" xfId="24461"/>
    <cellStyle name="Total 13 2 5 2 2 2" xfId="45647"/>
    <cellStyle name="Total 13 2 5 2 3" xfId="35043"/>
    <cellStyle name="Total 13 2 5 3" xfId="19348"/>
    <cellStyle name="Total 13 2 5 3 2" xfId="40535"/>
    <cellStyle name="Total 13 2 5 4" xfId="29803"/>
    <cellStyle name="Total 13 2 5_Table 2A-1_EFT (Annual)" xfId="8544"/>
    <cellStyle name="Total 13 2 6" xfId="9778"/>
    <cellStyle name="Total 13 2 6 2" xfId="21915"/>
    <cellStyle name="Total 13 2 6 2 2" xfId="43101"/>
    <cellStyle name="Total 13 2 6 3" xfId="32497"/>
    <cellStyle name="Total 13 2 7" xfId="16802"/>
    <cellStyle name="Total 13 2 7 2" xfId="37989"/>
    <cellStyle name="Total 13 2 8" xfId="27060"/>
    <cellStyle name="Total 13 2_Table 2A-1_EFT (Annual)" xfId="3521"/>
    <cellStyle name="Total 13 3" xfId="383"/>
    <cellStyle name="Total 13 3 2" xfId="1366"/>
    <cellStyle name="Total 13 3 2 2" xfId="2636"/>
    <cellStyle name="Total 13 3 2 2 2" xfId="6197"/>
    <cellStyle name="Total 13 3 2 2 2 2" xfId="14391"/>
    <cellStyle name="Total 13 3 2 2 2 2 2" xfId="26363"/>
    <cellStyle name="Total 13 3 2 2 2 2 2 2" xfId="47549"/>
    <cellStyle name="Total 13 3 2 2 2 2 3" xfId="36945"/>
    <cellStyle name="Total 13 3 2 2 2 3" xfId="21250"/>
    <cellStyle name="Total 13 3 2 2 2 3 2" xfId="42437"/>
    <cellStyle name="Total 13 3 2 2 2 4" xfId="31853"/>
    <cellStyle name="Total 13 3 2 2 2_Table 2A-1_EFT (Annual)" xfId="8547"/>
    <cellStyle name="Total 13 3 2 2 3" xfId="11733"/>
    <cellStyle name="Total 13 3 2 2 3 2" xfId="23817"/>
    <cellStyle name="Total 13 3 2 2 3 2 2" xfId="45003"/>
    <cellStyle name="Total 13 3 2 2 3 3" xfId="34399"/>
    <cellStyle name="Total 13 3 2 2 4" xfId="18704"/>
    <cellStyle name="Total 13 3 2 2 4 2" xfId="39891"/>
    <cellStyle name="Total 13 3 2 2 5" xfId="29110"/>
    <cellStyle name="Total 13 3 2 2_Table 2A-1_EFT (Annual)" xfId="8546"/>
    <cellStyle name="Total 13 3 2 3" xfId="4927"/>
    <cellStyle name="Total 13 3 2 3 2" xfId="13187"/>
    <cellStyle name="Total 13 3 2 3 2 2" xfId="25193"/>
    <cellStyle name="Total 13 3 2 3 2 2 2" xfId="46379"/>
    <cellStyle name="Total 13 3 2 3 2 3" xfId="35775"/>
    <cellStyle name="Total 13 3 2 3 3" xfId="20080"/>
    <cellStyle name="Total 13 3 2 3 3 2" xfId="41267"/>
    <cellStyle name="Total 13 3 2 3 4" xfId="30584"/>
    <cellStyle name="Total 13 3 2 3_Table 2A-1_EFT (Annual)" xfId="8548"/>
    <cellStyle name="Total 13 3 2 4" xfId="10531"/>
    <cellStyle name="Total 13 3 2 4 2" xfId="22647"/>
    <cellStyle name="Total 13 3 2 4 2 2" xfId="43833"/>
    <cellStyle name="Total 13 3 2 4 3" xfId="33229"/>
    <cellStyle name="Total 13 3 2 5" xfId="17534"/>
    <cellStyle name="Total 13 3 2 5 2" xfId="38721"/>
    <cellStyle name="Total 13 3 2 6" xfId="27841"/>
    <cellStyle name="Total 13 3 2_Table 2A-1_EFT (Annual)" xfId="8545"/>
    <cellStyle name="Total 13 3 3" xfId="920"/>
    <cellStyle name="Total 13 3 3 2" xfId="4481"/>
    <cellStyle name="Total 13 3 3 2 2" xfId="12743"/>
    <cellStyle name="Total 13 3 3 2 2 2" xfId="24753"/>
    <cellStyle name="Total 13 3 3 2 2 2 2" xfId="45939"/>
    <cellStyle name="Total 13 3 3 2 2 3" xfId="35335"/>
    <cellStyle name="Total 13 3 3 2 3" xfId="19640"/>
    <cellStyle name="Total 13 3 3 2 3 2" xfId="40827"/>
    <cellStyle name="Total 13 3 3 2 4" xfId="30138"/>
    <cellStyle name="Total 13 3 3 2_Table 2A-1_EFT (Annual)" xfId="8550"/>
    <cellStyle name="Total 13 3 3 3" xfId="10090"/>
    <cellStyle name="Total 13 3 3 3 2" xfId="22207"/>
    <cellStyle name="Total 13 3 3 3 2 2" xfId="43393"/>
    <cellStyle name="Total 13 3 3 3 3" xfId="32789"/>
    <cellStyle name="Total 13 3 3 4" xfId="17094"/>
    <cellStyle name="Total 13 3 3 4 2" xfId="38281"/>
    <cellStyle name="Total 13 3 3 5" xfId="27395"/>
    <cellStyle name="Total 13 3 3_Table 2A-1_EFT (Annual)" xfId="8549"/>
    <cellStyle name="Total 13 3 4" xfId="2105"/>
    <cellStyle name="Total 13 3 4 2" xfId="5666"/>
    <cellStyle name="Total 13 3 4 2 2" xfId="13881"/>
    <cellStyle name="Total 13 3 4 2 2 2" xfId="25869"/>
    <cellStyle name="Total 13 3 4 2 2 2 2" xfId="47055"/>
    <cellStyle name="Total 13 3 4 2 2 3" xfId="36451"/>
    <cellStyle name="Total 13 3 4 2 3" xfId="20756"/>
    <cellStyle name="Total 13 3 4 2 3 2" xfId="41943"/>
    <cellStyle name="Total 13 3 4 2 4" xfId="31323"/>
    <cellStyle name="Total 13 3 4 2_Table 2A-1_EFT (Annual)" xfId="8552"/>
    <cellStyle name="Total 13 3 4 3" xfId="11225"/>
    <cellStyle name="Total 13 3 4 3 2" xfId="23323"/>
    <cellStyle name="Total 13 3 4 3 2 2" xfId="44509"/>
    <cellStyle name="Total 13 3 4 3 3" xfId="33905"/>
    <cellStyle name="Total 13 3 4 4" xfId="18210"/>
    <cellStyle name="Total 13 3 4 4 2" xfId="39397"/>
    <cellStyle name="Total 13 3 4 5" xfId="28580"/>
    <cellStyle name="Total 13 3 4_Table 2A-1_EFT (Annual)" xfId="8551"/>
    <cellStyle name="Total 13 3 5" xfId="3953"/>
    <cellStyle name="Total 13 3 5 2" xfId="12281"/>
    <cellStyle name="Total 13 3 5 2 2" xfId="24305"/>
    <cellStyle name="Total 13 3 5 2 2 2" xfId="45491"/>
    <cellStyle name="Total 13 3 5 2 3" xfId="34887"/>
    <cellStyle name="Total 13 3 5 3" xfId="19192"/>
    <cellStyle name="Total 13 3 5 3 2" xfId="40379"/>
    <cellStyle name="Total 13 3 5 4" xfId="29641"/>
    <cellStyle name="Total 13 3 5_Table 2A-1_EFT (Annual)" xfId="8553"/>
    <cellStyle name="Total 13 3 6" xfId="9618"/>
    <cellStyle name="Total 13 3 6 2" xfId="21759"/>
    <cellStyle name="Total 13 3 6 2 2" xfId="42945"/>
    <cellStyle name="Total 13 3 6 3" xfId="32341"/>
    <cellStyle name="Total 13 3 7" xfId="16646"/>
    <cellStyle name="Total 13 3 7 2" xfId="37833"/>
    <cellStyle name="Total 13 3 8" xfId="26898"/>
    <cellStyle name="Total 13 3_Table 2A-1_EFT (Annual)" xfId="3522"/>
    <cellStyle name="Total 13 4" xfId="1200"/>
    <cellStyle name="Total 13 4 2" xfId="2470"/>
    <cellStyle name="Total 13 4 2 2" xfId="6031"/>
    <cellStyle name="Total 13 4 2 2 2" xfId="14225"/>
    <cellStyle name="Total 13 4 2 2 2 2" xfId="26197"/>
    <cellStyle name="Total 13 4 2 2 2 2 2" xfId="47383"/>
    <cellStyle name="Total 13 4 2 2 2 3" xfId="36779"/>
    <cellStyle name="Total 13 4 2 2 3" xfId="21084"/>
    <cellStyle name="Total 13 4 2 2 3 2" xfId="42271"/>
    <cellStyle name="Total 13 4 2 2 4" xfId="31687"/>
    <cellStyle name="Total 13 4 2 2_Table 2A-1_EFT (Annual)" xfId="8556"/>
    <cellStyle name="Total 13 4 2 3" xfId="11567"/>
    <cellStyle name="Total 13 4 2 3 2" xfId="23651"/>
    <cellStyle name="Total 13 4 2 3 2 2" xfId="44837"/>
    <cellStyle name="Total 13 4 2 3 3" xfId="34233"/>
    <cellStyle name="Total 13 4 2 4" xfId="18538"/>
    <cellStyle name="Total 13 4 2 4 2" xfId="39725"/>
    <cellStyle name="Total 13 4 2 5" xfId="28944"/>
    <cellStyle name="Total 13 4 2_Table 2A-1_EFT (Annual)" xfId="8555"/>
    <cellStyle name="Total 13 4 3" xfId="4761"/>
    <cellStyle name="Total 13 4 3 2" xfId="13021"/>
    <cellStyle name="Total 13 4 3 2 2" xfId="25027"/>
    <cellStyle name="Total 13 4 3 2 2 2" xfId="46213"/>
    <cellStyle name="Total 13 4 3 2 3" xfId="35609"/>
    <cellStyle name="Total 13 4 3 3" xfId="19914"/>
    <cellStyle name="Total 13 4 3 3 2" xfId="41101"/>
    <cellStyle name="Total 13 4 3 4" xfId="30418"/>
    <cellStyle name="Total 13 4 3_Table 2A-1_EFT (Annual)" xfId="8557"/>
    <cellStyle name="Total 13 4 4" xfId="10365"/>
    <cellStyle name="Total 13 4 4 2" xfId="22481"/>
    <cellStyle name="Total 13 4 4 2 2" xfId="43667"/>
    <cellStyle name="Total 13 4 4 3" xfId="33063"/>
    <cellStyle name="Total 13 4 5" xfId="17368"/>
    <cellStyle name="Total 13 4 5 2" xfId="38555"/>
    <cellStyle name="Total 13 4 6" xfId="27675"/>
    <cellStyle name="Total 13 4_Table 2A-1_EFT (Annual)" xfId="8554"/>
    <cellStyle name="Total 13 5" xfId="761"/>
    <cellStyle name="Total 13 5 2" xfId="4322"/>
    <cellStyle name="Total 13 5 2 2" xfId="12602"/>
    <cellStyle name="Total 13 5 2 2 2" xfId="24619"/>
    <cellStyle name="Total 13 5 2 2 2 2" xfId="45805"/>
    <cellStyle name="Total 13 5 2 2 3" xfId="35201"/>
    <cellStyle name="Total 13 5 2 3" xfId="19506"/>
    <cellStyle name="Total 13 5 2 3 2" xfId="40693"/>
    <cellStyle name="Total 13 5 2 4" xfId="29979"/>
    <cellStyle name="Total 13 5 2_Table 2A-1_EFT (Annual)" xfId="8559"/>
    <cellStyle name="Total 13 5 3" xfId="9950"/>
    <cellStyle name="Total 13 5 3 2" xfId="22073"/>
    <cellStyle name="Total 13 5 3 2 2" xfId="43259"/>
    <cellStyle name="Total 13 5 3 3" xfId="32655"/>
    <cellStyle name="Total 13 5 4" xfId="16960"/>
    <cellStyle name="Total 13 5 4 2" xfId="38147"/>
    <cellStyle name="Total 13 5 5" xfId="27236"/>
    <cellStyle name="Total 13 5_Table 2A-1_EFT (Annual)" xfId="8558"/>
    <cellStyle name="Total 13 6" xfId="1848"/>
    <cellStyle name="Total 13 6 2" xfId="5409"/>
    <cellStyle name="Total 13 6 2 2" xfId="13624"/>
    <cellStyle name="Total 13 6 2 2 2" xfId="25612"/>
    <cellStyle name="Total 13 6 2 2 2 2" xfId="46798"/>
    <cellStyle name="Total 13 6 2 2 3" xfId="36194"/>
    <cellStyle name="Total 13 6 2 3" xfId="20499"/>
    <cellStyle name="Total 13 6 2 3 2" xfId="41686"/>
    <cellStyle name="Total 13 6 2 4" xfId="31066"/>
    <cellStyle name="Total 13 6 2_Table 2A-1_EFT (Annual)" xfId="8561"/>
    <cellStyle name="Total 13 6 3" xfId="10968"/>
    <cellStyle name="Total 13 6 3 2" xfId="23066"/>
    <cellStyle name="Total 13 6 3 2 2" xfId="44252"/>
    <cellStyle name="Total 13 6 3 3" xfId="33648"/>
    <cellStyle name="Total 13 6 4" xfId="17953"/>
    <cellStyle name="Total 13 6 4 2" xfId="39140"/>
    <cellStyle name="Total 13 6 5" xfId="28323"/>
    <cellStyle name="Total 13 6_Table 2A-1_EFT (Annual)" xfId="8560"/>
    <cellStyle name="Total 13 7" xfId="3741"/>
    <cellStyle name="Total 13 7 2" xfId="12109"/>
    <cellStyle name="Total 13 7 2 2" xfId="24139"/>
    <cellStyle name="Total 13 7 2 2 2" xfId="45325"/>
    <cellStyle name="Total 13 7 2 3" xfId="34721"/>
    <cellStyle name="Total 13 7 3" xfId="19026"/>
    <cellStyle name="Total 13 7 3 2" xfId="40213"/>
    <cellStyle name="Total 13 7 4" xfId="29450"/>
    <cellStyle name="Total 13 7_Table 2A-1_EFT (Annual)" xfId="8562"/>
    <cellStyle name="Total 13 8" xfId="9428"/>
    <cellStyle name="Total 13 8 2" xfId="21593"/>
    <cellStyle name="Total 13 8 2 2" xfId="42779"/>
    <cellStyle name="Total 13 8 3" xfId="32175"/>
    <cellStyle name="Total 13 9" xfId="16480"/>
    <cellStyle name="Total 13 9 2" xfId="37667"/>
    <cellStyle name="Total 13_Table 2A-1_EFT (Annual)" xfId="3520"/>
    <cellStyle name="Total 14" xfId="128"/>
    <cellStyle name="Total 14 10" xfId="26683"/>
    <cellStyle name="Total 14 2" xfId="521"/>
    <cellStyle name="Total 14 2 2" xfId="1498"/>
    <cellStyle name="Total 14 2 2 2" xfId="2768"/>
    <cellStyle name="Total 14 2 2 2 2" xfId="6329"/>
    <cellStyle name="Total 14 2 2 2 2 2" xfId="14523"/>
    <cellStyle name="Total 14 2 2 2 2 2 2" xfId="26495"/>
    <cellStyle name="Total 14 2 2 2 2 2 2 2" xfId="47681"/>
    <cellStyle name="Total 14 2 2 2 2 2 3" xfId="37077"/>
    <cellStyle name="Total 14 2 2 2 2 3" xfId="21382"/>
    <cellStyle name="Total 14 2 2 2 2 3 2" xfId="42569"/>
    <cellStyle name="Total 14 2 2 2 2 4" xfId="31985"/>
    <cellStyle name="Total 14 2 2 2 2_Table 2A-1_EFT (Annual)" xfId="8565"/>
    <cellStyle name="Total 14 2 2 2 3" xfId="11865"/>
    <cellStyle name="Total 14 2 2 2 3 2" xfId="23949"/>
    <cellStyle name="Total 14 2 2 2 3 2 2" xfId="45135"/>
    <cellStyle name="Total 14 2 2 2 3 3" xfId="34531"/>
    <cellStyle name="Total 14 2 2 2 4" xfId="18836"/>
    <cellStyle name="Total 14 2 2 2 4 2" xfId="40023"/>
    <cellStyle name="Total 14 2 2 2 5" xfId="29242"/>
    <cellStyle name="Total 14 2 2 2_Table 2A-1_EFT (Annual)" xfId="8564"/>
    <cellStyle name="Total 14 2 2 3" xfId="5059"/>
    <cellStyle name="Total 14 2 2 3 2" xfId="13319"/>
    <cellStyle name="Total 14 2 2 3 2 2" xfId="25325"/>
    <cellStyle name="Total 14 2 2 3 2 2 2" xfId="46511"/>
    <cellStyle name="Total 14 2 2 3 2 3" xfId="35907"/>
    <cellStyle name="Total 14 2 2 3 3" xfId="20212"/>
    <cellStyle name="Total 14 2 2 3 3 2" xfId="41399"/>
    <cellStyle name="Total 14 2 2 3 4" xfId="30716"/>
    <cellStyle name="Total 14 2 2 3_Table 2A-1_EFT (Annual)" xfId="8566"/>
    <cellStyle name="Total 14 2 2 4" xfId="10663"/>
    <cellStyle name="Total 14 2 2 4 2" xfId="22779"/>
    <cellStyle name="Total 14 2 2 4 2 2" xfId="43965"/>
    <cellStyle name="Total 14 2 2 4 3" xfId="33361"/>
    <cellStyle name="Total 14 2 2 5" xfId="17666"/>
    <cellStyle name="Total 14 2 2 5 2" xfId="38853"/>
    <cellStyle name="Total 14 2 2 6" xfId="27973"/>
    <cellStyle name="Total 14 2 2_Table 2A-1_EFT (Annual)" xfId="8563"/>
    <cellStyle name="Total 14 2 3" xfId="1031"/>
    <cellStyle name="Total 14 2 3 2" xfId="4592"/>
    <cellStyle name="Total 14 2 3 2 2" xfId="12852"/>
    <cellStyle name="Total 14 2 3 2 2 2" xfId="24858"/>
    <cellStyle name="Total 14 2 3 2 2 2 2" xfId="46044"/>
    <cellStyle name="Total 14 2 3 2 2 3" xfId="35440"/>
    <cellStyle name="Total 14 2 3 2 3" xfId="19745"/>
    <cellStyle name="Total 14 2 3 2 3 2" xfId="40932"/>
    <cellStyle name="Total 14 2 3 2 4" xfId="30249"/>
    <cellStyle name="Total 14 2 3 2_Table 2A-1_EFT (Annual)" xfId="8568"/>
    <cellStyle name="Total 14 2 3 3" xfId="10196"/>
    <cellStyle name="Total 14 2 3 3 2" xfId="22312"/>
    <cellStyle name="Total 14 2 3 3 2 2" xfId="43498"/>
    <cellStyle name="Total 14 2 3 3 3" xfId="32894"/>
    <cellStyle name="Total 14 2 3 4" xfId="17199"/>
    <cellStyle name="Total 14 2 3 4 2" xfId="38386"/>
    <cellStyle name="Total 14 2 3 5" xfId="27506"/>
    <cellStyle name="Total 14 2 3_Table 2A-1_EFT (Annual)" xfId="8567"/>
    <cellStyle name="Total 14 2 4" xfId="2237"/>
    <cellStyle name="Total 14 2 4 2" xfId="5798"/>
    <cellStyle name="Total 14 2 4 2 2" xfId="14013"/>
    <cellStyle name="Total 14 2 4 2 2 2" xfId="26001"/>
    <cellStyle name="Total 14 2 4 2 2 2 2" xfId="47187"/>
    <cellStyle name="Total 14 2 4 2 2 3" xfId="36583"/>
    <cellStyle name="Total 14 2 4 2 3" xfId="20888"/>
    <cellStyle name="Total 14 2 4 2 3 2" xfId="42075"/>
    <cellStyle name="Total 14 2 4 2 4" xfId="31455"/>
    <cellStyle name="Total 14 2 4 2_Table 2A-1_EFT (Annual)" xfId="8570"/>
    <cellStyle name="Total 14 2 4 3" xfId="11357"/>
    <cellStyle name="Total 14 2 4 3 2" xfId="23455"/>
    <cellStyle name="Total 14 2 4 3 2 2" xfId="44641"/>
    <cellStyle name="Total 14 2 4 3 3" xfId="34037"/>
    <cellStyle name="Total 14 2 4 4" xfId="18342"/>
    <cellStyle name="Total 14 2 4 4 2" xfId="39529"/>
    <cellStyle name="Total 14 2 4 5" xfId="28712"/>
    <cellStyle name="Total 14 2 4_Table 2A-1_EFT (Annual)" xfId="8569"/>
    <cellStyle name="Total 14 2 5" xfId="4091"/>
    <cellStyle name="Total 14 2 5 2" xfId="12415"/>
    <cellStyle name="Total 14 2 5 2 2" xfId="24437"/>
    <cellStyle name="Total 14 2 5 2 2 2" xfId="45623"/>
    <cellStyle name="Total 14 2 5 2 3" xfId="35019"/>
    <cellStyle name="Total 14 2 5 3" xfId="19324"/>
    <cellStyle name="Total 14 2 5 3 2" xfId="40511"/>
    <cellStyle name="Total 14 2 5 4" xfId="29779"/>
    <cellStyle name="Total 14 2 5_Table 2A-1_EFT (Annual)" xfId="8571"/>
    <cellStyle name="Total 14 2 6" xfId="9754"/>
    <cellStyle name="Total 14 2 6 2" xfId="21891"/>
    <cellStyle name="Total 14 2 6 2 2" xfId="43077"/>
    <cellStyle name="Total 14 2 6 3" xfId="32473"/>
    <cellStyle name="Total 14 2 7" xfId="16778"/>
    <cellStyle name="Total 14 2 7 2" xfId="37965"/>
    <cellStyle name="Total 14 2 8" xfId="27036"/>
    <cellStyle name="Total 14 2_Table 2A-1_EFT (Annual)" xfId="3524"/>
    <cellStyle name="Total 14 3" xfId="359"/>
    <cellStyle name="Total 14 3 2" xfId="1342"/>
    <cellStyle name="Total 14 3 2 2" xfId="2612"/>
    <cellStyle name="Total 14 3 2 2 2" xfId="6173"/>
    <cellStyle name="Total 14 3 2 2 2 2" xfId="14367"/>
    <cellStyle name="Total 14 3 2 2 2 2 2" xfId="26339"/>
    <cellStyle name="Total 14 3 2 2 2 2 2 2" xfId="47525"/>
    <cellStyle name="Total 14 3 2 2 2 2 3" xfId="36921"/>
    <cellStyle name="Total 14 3 2 2 2 3" xfId="21226"/>
    <cellStyle name="Total 14 3 2 2 2 3 2" xfId="42413"/>
    <cellStyle name="Total 14 3 2 2 2 4" xfId="31829"/>
    <cellStyle name="Total 14 3 2 2 2_Table 2A-1_EFT (Annual)" xfId="8574"/>
    <cellStyle name="Total 14 3 2 2 3" xfId="11709"/>
    <cellStyle name="Total 14 3 2 2 3 2" xfId="23793"/>
    <cellStyle name="Total 14 3 2 2 3 2 2" xfId="44979"/>
    <cellStyle name="Total 14 3 2 2 3 3" xfId="34375"/>
    <cellStyle name="Total 14 3 2 2 4" xfId="18680"/>
    <cellStyle name="Total 14 3 2 2 4 2" xfId="39867"/>
    <cellStyle name="Total 14 3 2 2 5" xfId="29086"/>
    <cellStyle name="Total 14 3 2 2_Table 2A-1_EFT (Annual)" xfId="8573"/>
    <cellStyle name="Total 14 3 2 3" xfId="4903"/>
    <cellStyle name="Total 14 3 2 3 2" xfId="13163"/>
    <cellStyle name="Total 14 3 2 3 2 2" xfId="25169"/>
    <cellStyle name="Total 14 3 2 3 2 2 2" xfId="46355"/>
    <cellStyle name="Total 14 3 2 3 2 3" xfId="35751"/>
    <cellStyle name="Total 14 3 2 3 3" xfId="20056"/>
    <cellStyle name="Total 14 3 2 3 3 2" xfId="41243"/>
    <cellStyle name="Total 14 3 2 3 4" xfId="30560"/>
    <cellStyle name="Total 14 3 2 3_Table 2A-1_EFT (Annual)" xfId="8575"/>
    <cellStyle name="Total 14 3 2 4" xfId="10507"/>
    <cellStyle name="Total 14 3 2 4 2" xfId="22623"/>
    <cellStyle name="Total 14 3 2 4 2 2" xfId="43809"/>
    <cellStyle name="Total 14 3 2 4 3" xfId="33205"/>
    <cellStyle name="Total 14 3 2 5" xfId="17510"/>
    <cellStyle name="Total 14 3 2 5 2" xfId="38697"/>
    <cellStyle name="Total 14 3 2 6" xfId="27817"/>
    <cellStyle name="Total 14 3 2_Table 2A-1_EFT (Annual)" xfId="8572"/>
    <cellStyle name="Total 14 3 3" xfId="899"/>
    <cellStyle name="Total 14 3 3 2" xfId="4460"/>
    <cellStyle name="Total 14 3 3 2 2" xfId="12722"/>
    <cellStyle name="Total 14 3 3 2 2 2" xfId="24732"/>
    <cellStyle name="Total 14 3 3 2 2 2 2" xfId="45918"/>
    <cellStyle name="Total 14 3 3 2 2 3" xfId="35314"/>
    <cellStyle name="Total 14 3 3 2 3" xfId="19619"/>
    <cellStyle name="Total 14 3 3 2 3 2" xfId="40806"/>
    <cellStyle name="Total 14 3 3 2 4" xfId="30117"/>
    <cellStyle name="Total 14 3 3 2_Table 2A-1_EFT (Annual)" xfId="8577"/>
    <cellStyle name="Total 14 3 3 3" xfId="10069"/>
    <cellStyle name="Total 14 3 3 3 2" xfId="22186"/>
    <cellStyle name="Total 14 3 3 3 2 2" xfId="43372"/>
    <cellStyle name="Total 14 3 3 3 3" xfId="32768"/>
    <cellStyle name="Total 14 3 3 4" xfId="17073"/>
    <cellStyle name="Total 14 3 3 4 2" xfId="38260"/>
    <cellStyle name="Total 14 3 3 5" xfId="27374"/>
    <cellStyle name="Total 14 3 3_Table 2A-1_EFT (Annual)" xfId="8576"/>
    <cellStyle name="Total 14 3 4" xfId="2081"/>
    <cellStyle name="Total 14 3 4 2" xfId="5642"/>
    <cellStyle name="Total 14 3 4 2 2" xfId="13857"/>
    <cellStyle name="Total 14 3 4 2 2 2" xfId="25845"/>
    <cellStyle name="Total 14 3 4 2 2 2 2" xfId="47031"/>
    <cellStyle name="Total 14 3 4 2 2 3" xfId="36427"/>
    <cellStyle name="Total 14 3 4 2 3" xfId="20732"/>
    <cellStyle name="Total 14 3 4 2 3 2" xfId="41919"/>
    <cellStyle name="Total 14 3 4 2 4" xfId="31299"/>
    <cellStyle name="Total 14 3 4 2_Table 2A-1_EFT (Annual)" xfId="8579"/>
    <cellStyle name="Total 14 3 4 3" xfId="11201"/>
    <cellStyle name="Total 14 3 4 3 2" xfId="23299"/>
    <cellStyle name="Total 14 3 4 3 2 2" xfId="44485"/>
    <cellStyle name="Total 14 3 4 3 3" xfId="33881"/>
    <cellStyle name="Total 14 3 4 4" xfId="18186"/>
    <cellStyle name="Total 14 3 4 4 2" xfId="39373"/>
    <cellStyle name="Total 14 3 4 5" xfId="28556"/>
    <cellStyle name="Total 14 3 4_Table 2A-1_EFT (Annual)" xfId="8578"/>
    <cellStyle name="Total 14 3 5" xfId="3929"/>
    <cellStyle name="Total 14 3 5 2" xfId="12257"/>
    <cellStyle name="Total 14 3 5 2 2" xfId="24281"/>
    <cellStyle name="Total 14 3 5 2 2 2" xfId="45467"/>
    <cellStyle name="Total 14 3 5 2 3" xfId="34863"/>
    <cellStyle name="Total 14 3 5 3" xfId="19168"/>
    <cellStyle name="Total 14 3 5 3 2" xfId="40355"/>
    <cellStyle name="Total 14 3 5 4" xfId="29617"/>
    <cellStyle name="Total 14 3 5_Table 2A-1_EFT (Annual)" xfId="8580"/>
    <cellStyle name="Total 14 3 6" xfId="9594"/>
    <cellStyle name="Total 14 3 6 2" xfId="21735"/>
    <cellStyle name="Total 14 3 6 2 2" xfId="42921"/>
    <cellStyle name="Total 14 3 6 3" xfId="32317"/>
    <cellStyle name="Total 14 3 7" xfId="16622"/>
    <cellStyle name="Total 14 3 7 2" xfId="37809"/>
    <cellStyle name="Total 14 3 8" xfId="26874"/>
    <cellStyle name="Total 14 3_Table 2A-1_EFT (Annual)" xfId="3525"/>
    <cellStyle name="Total 14 4" xfId="1176"/>
    <cellStyle name="Total 14 4 2" xfId="2446"/>
    <cellStyle name="Total 14 4 2 2" xfId="6007"/>
    <cellStyle name="Total 14 4 2 2 2" xfId="14201"/>
    <cellStyle name="Total 14 4 2 2 2 2" xfId="26173"/>
    <cellStyle name="Total 14 4 2 2 2 2 2" xfId="47359"/>
    <cellStyle name="Total 14 4 2 2 2 3" xfId="36755"/>
    <cellStyle name="Total 14 4 2 2 3" xfId="21060"/>
    <cellStyle name="Total 14 4 2 2 3 2" xfId="42247"/>
    <cellStyle name="Total 14 4 2 2 4" xfId="31663"/>
    <cellStyle name="Total 14 4 2 2_Table 2A-1_EFT (Annual)" xfId="8583"/>
    <cellStyle name="Total 14 4 2 3" xfId="11543"/>
    <cellStyle name="Total 14 4 2 3 2" xfId="23627"/>
    <cellStyle name="Total 14 4 2 3 2 2" xfId="44813"/>
    <cellStyle name="Total 14 4 2 3 3" xfId="34209"/>
    <cellStyle name="Total 14 4 2 4" xfId="18514"/>
    <cellStyle name="Total 14 4 2 4 2" xfId="39701"/>
    <cellStyle name="Total 14 4 2 5" xfId="28920"/>
    <cellStyle name="Total 14 4 2_Table 2A-1_EFT (Annual)" xfId="8582"/>
    <cellStyle name="Total 14 4 3" xfId="4737"/>
    <cellStyle name="Total 14 4 3 2" xfId="12997"/>
    <cellStyle name="Total 14 4 3 2 2" xfId="25003"/>
    <cellStyle name="Total 14 4 3 2 2 2" xfId="46189"/>
    <cellStyle name="Total 14 4 3 2 3" xfId="35585"/>
    <cellStyle name="Total 14 4 3 3" xfId="19890"/>
    <cellStyle name="Total 14 4 3 3 2" xfId="41077"/>
    <cellStyle name="Total 14 4 3 4" xfId="30394"/>
    <cellStyle name="Total 14 4 3_Table 2A-1_EFT (Annual)" xfId="8584"/>
    <cellStyle name="Total 14 4 4" xfId="10341"/>
    <cellStyle name="Total 14 4 4 2" xfId="22457"/>
    <cellStyle name="Total 14 4 4 2 2" xfId="43643"/>
    <cellStyle name="Total 14 4 4 3" xfId="33039"/>
    <cellStyle name="Total 14 4 5" xfId="17344"/>
    <cellStyle name="Total 14 4 5 2" xfId="38531"/>
    <cellStyle name="Total 14 4 6" xfId="27651"/>
    <cellStyle name="Total 14 4_Table 2A-1_EFT (Annual)" xfId="8581"/>
    <cellStyle name="Total 14 5" xfId="740"/>
    <cellStyle name="Total 14 5 2" xfId="4301"/>
    <cellStyle name="Total 14 5 2 2" xfId="12581"/>
    <cellStyle name="Total 14 5 2 2 2" xfId="24598"/>
    <cellStyle name="Total 14 5 2 2 2 2" xfId="45784"/>
    <cellStyle name="Total 14 5 2 2 3" xfId="35180"/>
    <cellStyle name="Total 14 5 2 3" xfId="19485"/>
    <cellStyle name="Total 14 5 2 3 2" xfId="40672"/>
    <cellStyle name="Total 14 5 2 4" xfId="29958"/>
    <cellStyle name="Total 14 5 2_Table 2A-1_EFT (Annual)" xfId="8586"/>
    <cellStyle name="Total 14 5 3" xfId="9929"/>
    <cellStyle name="Total 14 5 3 2" xfId="22052"/>
    <cellStyle name="Total 14 5 3 2 2" xfId="43238"/>
    <cellStyle name="Total 14 5 3 3" xfId="32634"/>
    <cellStyle name="Total 14 5 4" xfId="16939"/>
    <cellStyle name="Total 14 5 4 2" xfId="38126"/>
    <cellStyle name="Total 14 5 5" xfId="27215"/>
    <cellStyle name="Total 14 5_Table 2A-1_EFT (Annual)" xfId="8585"/>
    <cellStyle name="Total 14 6" xfId="1860"/>
    <cellStyle name="Total 14 6 2" xfId="5421"/>
    <cellStyle name="Total 14 6 2 2" xfId="13636"/>
    <cellStyle name="Total 14 6 2 2 2" xfId="25624"/>
    <cellStyle name="Total 14 6 2 2 2 2" xfId="46810"/>
    <cellStyle name="Total 14 6 2 2 3" xfId="36206"/>
    <cellStyle name="Total 14 6 2 3" xfId="20511"/>
    <cellStyle name="Total 14 6 2 3 2" xfId="41698"/>
    <cellStyle name="Total 14 6 2 4" xfId="31078"/>
    <cellStyle name="Total 14 6 2_Table 2A-1_EFT (Annual)" xfId="8588"/>
    <cellStyle name="Total 14 6 3" xfId="10980"/>
    <cellStyle name="Total 14 6 3 2" xfId="23078"/>
    <cellStyle name="Total 14 6 3 2 2" xfId="44264"/>
    <cellStyle name="Total 14 6 3 3" xfId="33660"/>
    <cellStyle name="Total 14 6 4" xfId="17965"/>
    <cellStyle name="Total 14 6 4 2" xfId="39152"/>
    <cellStyle name="Total 14 6 5" xfId="28335"/>
    <cellStyle name="Total 14 6_Table 2A-1_EFT (Annual)" xfId="8587"/>
    <cellStyle name="Total 14 7" xfId="3717"/>
    <cellStyle name="Total 14 7 2" xfId="12085"/>
    <cellStyle name="Total 14 7 2 2" xfId="24115"/>
    <cellStyle name="Total 14 7 2 2 2" xfId="45301"/>
    <cellStyle name="Total 14 7 2 3" xfId="34697"/>
    <cellStyle name="Total 14 7 3" xfId="19002"/>
    <cellStyle name="Total 14 7 3 2" xfId="40189"/>
    <cellStyle name="Total 14 7 4" xfId="29426"/>
    <cellStyle name="Total 14 7_Table 2A-1_EFT (Annual)" xfId="8589"/>
    <cellStyle name="Total 14 8" xfId="9404"/>
    <cellStyle name="Total 14 8 2" xfId="21569"/>
    <cellStyle name="Total 14 8 2 2" xfId="42755"/>
    <cellStyle name="Total 14 8 3" xfId="32151"/>
    <cellStyle name="Total 14 9" xfId="16456"/>
    <cellStyle name="Total 14 9 2" xfId="37643"/>
    <cellStyle name="Total 14_Table 2A-1_EFT (Annual)" xfId="3523"/>
    <cellStyle name="Total 15" xfId="141"/>
    <cellStyle name="Total 15 10" xfId="26696"/>
    <cellStyle name="Total 15 2" xfId="534"/>
    <cellStyle name="Total 15 2 2" xfId="1511"/>
    <cellStyle name="Total 15 2 2 2" xfId="2781"/>
    <cellStyle name="Total 15 2 2 2 2" xfId="6342"/>
    <cellStyle name="Total 15 2 2 2 2 2" xfId="14536"/>
    <cellStyle name="Total 15 2 2 2 2 2 2" xfId="26508"/>
    <cellStyle name="Total 15 2 2 2 2 2 2 2" xfId="47694"/>
    <cellStyle name="Total 15 2 2 2 2 2 3" xfId="37090"/>
    <cellStyle name="Total 15 2 2 2 2 3" xfId="21395"/>
    <cellStyle name="Total 15 2 2 2 2 3 2" xfId="42582"/>
    <cellStyle name="Total 15 2 2 2 2 4" xfId="31998"/>
    <cellStyle name="Total 15 2 2 2 2_Table 2A-1_EFT (Annual)" xfId="8592"/>
    <cellStyle name="Total 15 2 2 2 3" xfId="11878"/>
    <cellStyle name="Total 15 2 2 2 3 2" xfId="23962"/>
    <cellStyle name="Total 15 2 2 2 3 2 2" xfId="45148"/>
    <cellStyle name="Total 15 2 2 2 3 3" xfId="34544"/>
    <cellStyle name="Total 15 2 2 2 4" xfId="18849"/>
    <cellStyle name="Total 15 2 2 2 4 2" xfId="40036"/>
    <cellStyle name="Total 15 2 2 2 5" xfId="29255"/>
    <cellStyle name="Total 15 2 2 2_Table 2A-1_EFT (Annual)" xfId="8591"/>
    <cellStyle name="Total 15 2 2 3" xfId="5072"/>
    <cellStyle name="Total 15 2 2 3 2" xfId="13332"/>
    <cellStyle name="Total 15 2 2 3 2 2" xfId="25338"/>
    <cellStyle name="Total 15 2 2 3 2 2 2" xfId="46524"/>
    <cellStyle name="Total 15 2 2 3 2 3" xfId="35920"/>
    <cellStyle name="Total 15 2 2 3 3" xfId="20225"/>
    <cellStyle name="Total 15 2 2 3 3 2" xfId="41412"/>
    <cellStyle name="Total 15 2 2 3 4" xfId="30729"/>
    <cellStyle name="Total 15 2 2 3_Table 2A-1_EFT (Annual)" xfId="8593"/>
    <cellStyle name="Total 15 2 2 4" xfId="10676"/>
    <cellStyle name="Total 15 2 2 4 2" xfId="22792"/>
    <cellStyle name="Total 15 2 2 4 2 2" xfId="43978"/>
    <cellStyle name="Total 15 2 2 4 3" xfId="33374"/>
    <cellStyle name="Total 15 2 2 5" xfId="17679"/>
    <cellStyle name="Total 15 2 2 5 2" xfId="38866"/>
    <cellStyle name="Total 15 2 2 6" xfId="27986"/>
    <cellStyle name="Total 15 2 2_Table 2A-1_EFT (Annual)" xfId="8590"/>
    <cellStyle name="Total 15 2 3" xfId="1043"/>
    <cellStyle name="Total 15 2 3 2" xfId="4604"/>
    <cellStyle name="Total 15 2 3 2 2" xfId="12864"/>
    <cellStyle name="Total 15 2 3 2 2 2" xfId="24870"/>
    <cellStyle name="Total 15 2 3 2 2 2 2" xfId="46056"/>
    <cellStyle name="Total 15 2 3 2 2 3" xfId="35452"/>
    <cellStyle name="Total 15 2 3 2 3" xfId="19757"/>
    <cellStyle name="Total 15 2 3 2 3 2" xfId="40944"/>
    <cellStyle name="Total 15 2 3 2 4" xfId="30261"/>
    <cellStyle name="Total 15 2 3 2_Table 2A-1_EFT (Annual)" xfId="8595"/>
    <cellStyle name="Total 15 2 3 3" xfId="10208"/>
    <cellStyle name="Total 15 2 3 3 2" xfId="22324"/>
    <cellStyle name="Total 15 2 3 3 2 2" xfId="43510"/>
    <cellStyle name="Total 15 2 3 3 3" xfId="32906"/>
    <cellStyle name="Total 15 2 3 4" xfId="17211"/>
    <cellStyle name="Total 15 2 3 4 2" xfId="38398"/>
    <cellStyle name="Total 15 2 3 5" xfId="27518"/>
    <cellStyle name="Total 15 2 3_Table 2A-1_EFT (Annual)" xfId="8594"/>
    <cellStyle name="Total 15 2 4" xfId="2250"/>
    <cellStyle name="Total 15 2 4 2" xfId="5811"/>
    <cellStyle name="Total 15 2 4 2 2" xfId="14026"/>
    <cellStyle name="Total 15 2 4 2 2 2" xfId="26014"/>
    <cellStyle name="Total 15 2 4 2 2 2 2" xfId="47200"/>
    <cellStyle name="Total 15 2 4 2 2 3" xfId="36596"/>
    <cellStyle name="Total 15 2 4 2 3" xfId="20901"/>
    <cellStyle name="Total 15 2 4 2 3 2" xfId="42088"/>
    <cellStyle name="Total 15 2 4 2 4" xfId="31468"/>
    <cellStyle name="Total 15 2 4 2_Table 2A-1_EFT (Annual)" xfId="8597"/>
    <cellStyle name="Total 15 2 4 3" xfId="11370"/>
    <cellStyle name="Total 15 2 4 3 2" xfId="23468"/>
    <cellStyle name="Total 15 2 4 3 2 2" xfId="44654"/>
    <cellStyle name="Total 15 2 4 3 3" xfId="34050"/>
    <cellStyle name="Total 15 2 4 4" xfId="18355"/>
    <cellStyle name="Total 15 2 4 4 2" xfId="39542"/>
    <cellStyle name="Total 15 2 4 5" xfId="28725"/>
    <cellStyle name="Total 15 2 4_Table 2A-1_EFT (Annual)" xfId="8596"/>
    <cellStyle name="Total 15 2 5" xfId="4104"/>
    <cellStyle name="Total 15 2 5 2" xfId="12428"/>
    <cellStyle name="Total 15 2 5 2 2" xfId="24450"/>
    <cellStyle name="Total 15 2 5 2 2 2" xfId="45636"/>
    <cellStyle name="Total 15 2 5 2 3" xfId="35032"/>
    <cellStyle name="Total 15 2 5 3" xfId="19337"/>
    <cellStyle name="Total 15 2 5 3 2" xfId="40524"/>
    <cellStyle name="Total 15 2 5 4" xfId="29792"/>
    <cellStyle name="Total 15 2 5_Table 2A-1_EFT (Annual)" xfId="8598"/>
    <cellStyle name="Total 15 2 6" xfId="9767"/>
    <cellStyle name="Total 15 2 6 2" xfId="21904"/>
    <cellStyle name="Total 15 2 6 2 2" xfId="43090"/>
    <cellStyle name="Total 15 2 6 3" xfId="32486"/>
    <cellStyle name="Total 15 2 7" xfId="16791"/>
    <cellStyle name="Total 15 2 7 2" xfId="37978"/>
    <cellStyle name="Total 15 2 8" xfId="27049"/>
    <cellStyle name="Total 15 2_Table 2A-1_EFT (Annual)" xfId="3527"/>
    <cellStyle name="Total 15 3" xfId="372"/>
    <cellStyle name="Total 15 3 2" xfId="1355"/>
    <cellStyle name="Total 15 3 2 2" xfId="2625"/>
    <cellStyle name="Total 15 3 2 2 2" xfId="6186"/>
    <cellStyle name="Total 15 3 2 2 2 2" xfId="14380"/>
    <cellStyle name="Total 15 3 2 2 2 2 2" xfId="26352"/>
    <cellStyle name="Total 15 3 2 2 2 2 2 2" xfId="47538"/>
    <cellStyle name="Total 15 3 2 2 2 2 3" xfId="36934"/>
    <cellStyle name="Total 15 3 2 2 2 3" xfId="21239"/>
    <cellStyle name="Total 15 3 2 2 2 3 2" xfId="42426"/>
    <cellStyle name="Total 15 3 2 2 2 4" xfId="31842"/>
    <cellStyle name="Total 15 3 2 2 2_Table 2A-1_EFT (Annual)" xfId="8601"/>
    <cellStyle name="Total 15 3 2 2 3" xfId="11722"/>
    <cellStyle name="Total 15 3 2 2 3 2" xfId="23806"/>
    <cellStyle name="Total 15 3 2 2 3 2 2" xfId="44992"/>
    <cellStyle name="Total 15 3 2 2 3 3" xfId="34388"/>
    <cellStyle name="Total 15 3 2 2 4" xfId="18693"/>
    <cellStyle name="Total 15 3 2 2 4 2" xfId="39880"/>
    <cellStyle name="Total 15 3 2 2 5" xfId="29099"/>
    <cellStyle name="Total 15 3 2 2_Table 2A-1_EFT (Annual)" xfId="8600"/>
    <cellStyle name="Total 15 3 2 3" xfId="4916"/>
    <cellStyle name="Total 15 3 2 3 2" xfId="13176"/>
    <cellStyle name="Total 15 3 2 3 2 2" xfId="25182"/>
    <cellStyle name="Total 15 3 2 3 2 2 2" xfId="46368"/>
    <cellStyle name="Total 15 3 2 3 2 3" xfId="35764"/>
    <cellStyle name="Total 15 3 2 3 3" xfId="20069"/>
    <cellStyle name="Total 15 3 2 3 3 2" xfId="41256"/>
    <cellStyle name="Total 15 3 2 3 4" xfId="30573"/>
    <cellStyle name="Total 15 3 2 3_Table 2A-1_EFT (Annual)" xfId="8602"/>
    <cellStyle name="Total 15 3 2 4" xfId="10520"/>
    <cellStyle name="Total 15 3 2 4 2" xfId="22636"/>
    <cellStyle name="Total 15 3 2 4 2 2" xfId="43822"/>
    <cellStyle name="Total 15 3 2 4 3" xfId="33218"/>
    <cellStyle name="Total 15 3 2 5" xfId="17523"/>
    <cellStyle name="Total 15 3 2 5 2" xfId="38710"/>
    <cellStyle name="Total 15 3 2 6" xfId="27830"/>
    <cellStyle name="Total 15 3 2_Table 2A-1_EFT (Annual)" xfId="8599"/>
    <cellStyle name="Total 15 3 3" xfId="911"/>
    <cellStyle name="Total 15 3 3 2" xfId="4472"/>
    <cellStyle name="Total 15 3 3 2 2" xfId="12734"/>
    <cellStyle name="Total 15 3 3 2 2 2" xfId="24744"/>
    <cellStyle name="Total 15 3 3 2 2 2 2" xfId="45930"/>
    <cellStyle name="Total 15 3 3 2 2 3" xfId="35326"/>
    <cellStyle name="Total 15 3 3 2 3" xfId="19631"/>
    <cellStyle name="Total 15 3 3 2 3 2" xfId="40818"/>
    <cellStyle name="Total 15 3 3 2 4" xfId="30129"/>
    <cellStyle name="Total 15 3 3 2_Table 2A-1_EFT (Annual)" xfId="8604"/>
    <cellStyle name="Total 15 3 3 3" xfId="10081"/>
    <cellStyle name="Total 15 3 3 3 2" xfId="22198"/>
    <cellStyle name="Total 15 3 3 3 2 2" xfId="43384"/>
    <cellStyle name="Total 15 3 3 3 3" xfId="32780"/>
    <cellStyle name="Total 15 3 3 4" xfId="17085"/>
    <cellStyle name="Total 15 3 3 4 2" xfId="38272"/>
    <cellStyle name="Total 15 3 3 5" xfId="27386"/>
    <cellStyle name="Total 15 3 3_Table 2A-1_EFT (Annual)" xfId="8603"/>
    <cellStyle name="Total 15 3 4" xfId="2094"/>
    <cellStyle name="Total 15 3 4 2" xfId="5655"/>
    <cellStyle name="Total 15 3 4 2 2" xfId="13870"/>
    <cellStyle name="Total 15 3 4 2 2 2" xfId="25858"/>
    <cellStyle name="Total 15 3 4 2 2 2 2" xfId="47044"/>
    <cellStyle name="Total 15 3 4 2 2 3" xfId="36440"/>
    <cellStyle name="Total 15 3 4 2 3" xfId="20745"/>
    <cellStyle name="Total 15 3 4 2 3 2" xfId="41932"/>
    <cellStyle name="Total 15 3 4 2 4" xfId="31312"/>
    <cellStyle name="Total 15 3 4 2_Table 2A-1_EFT (Annual)" xfId="8606"/>
    <cellStyle name="Total 15 3 4 3" xfId="11214"/>
    <cellStyle name="Total 15 3 4 3 2" xfId="23312"/>
    <cellStyle name="Total 15 3 4 3 2 2" xfId="44498"/>
    <cellStyle name="Total 15 3 4 3 3" xfId="33894"/>
    <cellStyle name="Total 15 3 4 4" xfId="18199"/>
    <cellStyle name="Total 15 3 4 4 2" xfId="39386"/>
    <cellStyle name="Total 15 3 4 5" xfId="28569"/>
    <cellStyle name="Total 15 3 4_Table 2A-1_EFT (Annual)" xfId="8605"/>
    <cellStyle name="Total 15 3 5" xfId="3942"/>
    <cellStyle name="Total 15 3 5 2" xfId="12270"/>
    <cellStyle name="Total 15 3 5 2 2" xfId="24294"/>
    <cellStyle name="Total 15 3 5 2 2 2" xfId="45480"/>
    <cellStyle name="Total 15 3 5 2 3" xfId="34876"/>
    <cellStyle name="Total 15 3 5 3" xfId="19181"/>
    <cellStyle name="Total 15 3 5 3 2" xfId="40368"/>
    <cellStyle name="Total 15 3 5 4" xfId="29630"/>
    <cellStyle name="Total 15 3 5_Table 2A-1_EFT (Annual)" xfId="8607"/>
    <cellStyle name="Total 15 3 6" xfId="9607"/>
    <cellStyle name="Total 15 3 6 2" xfId="21748"/>
    <cellStyle name="Total 15 3 6 2 2" xfId="42934"/>
    <cellStyle name="Total 15 3 6 3" xfId="32330"/>
    <cellStyle name="Total 15 3 7" xfId="16635"/>
    <cellStyle name="Total 15 3 7 2" xfId="37822"/>
    <cellStyle name="Total 15 3 8" xfId="26887"/>
    <cellStyle name="Total 15 3_Table 2A-1_EFT (Annual)" xfId="3528"/>
    <cellStyle name="Total 15 4" xfId="1189"/>
    <cellStyle name="Total 15 4 2" xfId="2459"/>
    <cellStyle name="Total 15 4 2 2" xfId="6020"/>
    <cellStyle name="Total 15 4 2 2 2" xfId="14214"/>
    <cellStyle name="Total 15 4 2 2 2 2" xfId="26186"/>
    <cellStyle name="Total 15 4 2 2 2 2 2" xfId="47372"/>
    <cellStyle name="Total 15 4 2 2 2 3" xfId="36768"/>
    <cellStyle name="Total 15 4 2 2 3" xfId="21073"/>
    <cellStyle name="Total 15 4 2 2 3 2" xfId="42260"/>
    <cellStyle name="Total 15 4 2 2 4" xfId="31676"/>
    <cellStyle name="Total 15 4 2 2_Table 2A-1_EFT (Annual)" xfId="8610"/>
    <cellStyle name="Total 15 4 2 3" xfId="11556"/>
    <cellStyle name="Total 15 4 2 3 2" xfId="23640"/>
    <cellStyle name="Total 15 4 2 3 2 2" xfId="44826"/>
    <cellStyle name="Total 15 4 2 3 3" xfId="34222"/>
    <cellStyle name="Total 15 4 2 4" xfId="18527"/>
    <cellStyle name="Total 15 4 2 4 2" xfId="39714"/>
    <cellStyle name="Total 15 4 2 5" xfId="28933"/>
    <cellStyle name="Total 15 4 2_Table 2A-1_EFT (Annual)" xfId="8609"/>
    <cellStyle name="Total 15 4 3" xfId="4750"/>
    <cellStyle name="Total 15 4 3 2" xfId="13010"/>
    <cellStyle name="Total 15 4 3 2 2" xfId="25016"/>
    <cellStyle name="Total 15 4 3 2 2 2" xfId="46202"/>
    <cellStyle name="Total 15 4 3 2 3" xfId="35598"/>
    <cellStyle name="Total 15 4 3 3" xfId="19903"/>
    <cellStyle name="Total 15 4 3 3 2" xfId="41090"/>
    <cellStyle name="Total 15 4 3 4" xfId="30407"/>
    <cellStyle name="Total 15 4 3_Table 2A-1_EFT (Annual)" xfId="8611"/>
    <cellStyle name="Total 15 4 4" xfId="10354"/>
    <cellStyle name="Total 15 4 4 2" xfId="22470"/>
    <cellStyle name="Total 15 4 4 2 2" xfId="43656"/>
    <cellStyle name="Total 15 4 4 3" xfId="33052"/>
    <cellStyle name="Total 15 4 5" xfId="17357"/>
    <cellStyle name="Total 15 4 5 2" xfId="38544"/>
    <cellStyle name="Total 15 4 6" xfId="27664"/>
    <cellStyle name="Total 15 4_Table 2A-1_EFT (Annual)" xfId="8608"/>
    <cellStyle name="Total 15 5" xfId="752"/>
    <cellStyle name="Total 15 5 2" xfId="4313"/>
    <cellStyle name="Total 15 5 2 2" xfId="12593"/>
    <cellStyle name="Total 15 5 2 2 2" xfId="24610"/>
    <cellStyle name="Total 15 5 2 2 2 2" xfId="45796"/>
    <cellStyle name="Total 15 5 2 2 3" xfId="35192"/>
    <cellStyle name="Total 15 5 2 3" xfId="19497"/>
    <cellStyle name="Total 15 5 2 3 2" xfId="40684"/>
    <cellStyle name="Total 15 5 2 4" xfId="29970"/>
    <cellStyle name="Total 15 5 2_Table 2A-1_EFT (Annual)" xfId="8613"/>
    <cellStyle name="Total 15 5 3" xfId="9941"/>
    <cellStyle name="Total 15 5 3 2" xfId="22064"/>
    <cellStyle name="Total 15 5 3 2 2" xfId="43250"/>
    <cellStyle name="Total 15 5 3 3" xfId="32646"/>
    <cellStyle name="Total 15 5 4" xfId="16951"/>
    <cellStyle name="Total 15 5 4 2" xfId="38138"/>
    <cellStyle name="Total 15 5 5" xfId="27227"/>
    <cellStyle name="Total 15 5_Table 2A-1_EFT (Annual)" xfId="8612"/>
    <cellStyle name="Total 15 6" xfId="1786"/>
    <cellStyle name="Total 15 6 2" xfId="5347"/>
    <cellStyle name="Total 15 6 2 2" xfId="13562"/>
    <cellStyle name="Total 15 6 2 2 2" xfId="25550"/>
    <cellStyle name="Total 15 6 2 2 2 2" xfId="46736"/>
    <cellStyle name="Total 15 6 2 2 3" xfId="36132"/>
    <cellStyle name="Total 15 6 2 3" xfId="20437"/>
    <cellStyle name="Total 15 6 2 3 2" xfId="41624"/>
    <cellStyle name="Total 15 6 2 4" xfId="31004"/>
    <cellStyle name="Total 15 6 2_Table 2A-1_EFT (Annual)" xfId="8615"/>
    <cellStyle name="Total 15 6 3" xfId="10906"/>
    <cellStyle name="Total 15 6 3 2" xfId="23004"/>
    <cellStyle name="Total 15 6 3 2 2" xfId="44190"/>
    <cellStyle name="Total 15 6 3 3" xfId="33586"/>
    <cellStyle name="Total 15 6 4" xfId="17891"/>
    <cellStyle name="Total 15 6 4 2" xfId="39078"/>
    <cellStyle name="Total 15 6 5" xfId="28261"/>
    <cellStyle name="Total 15 6_Table 2A-1_EFT (Annual)" xfId="8614"/>
    <cellStyle name="Total 15 7" xfId="3730"/>
    <cellStyle name="Total 15 7 2" xfId="12098"/>
    <cellStyle name="Total 15 7 2 2" xfId="24128"/>
    <cellStyle name="Total 15 7 2 2 2" xfId="45314"/>
    <cellStyle name="Total 15 7 2 3" xfId="34710"/>
    <cellStyle name="Total 15 7 3" xfId="19015"/>
    <cellStyle name="Total 15 7 3 2" xfId="40202"/>
    <cellStyle name="Total 15 7 4" xfId="29439"/>
    <cellStyle name="Total 15 7_Table 2A-1_EFT (Annual)" xfId="8616"/>
    <cellStyle name="Total 15 8" xfId="9417"/>
    <cellStyle name="Total 15 8 2" xfId="21582"/>
    <cellStyle name="Total 15 8 2 2" xfId="42768"/>
    <cellStyle name="Total 15 8 3" xfId="32164"/>
    <cellStyle name="Total 15 9" xfId="16469"/>
    <cellStyle name="Total 15 9 2" xfId="37656"/>
    <cellStyle name="Total 15_Table 2A-1_EFT (Annual)" xfId="3526"/>
    <cellStyle name="Total 16" xfId="160"/>
    <cellStyle name="Total 16 10" xfId="26715"/>
    <cellStyle name="Total 16 2" xfId="553"/>
    <cellStyle name="Total 16 2 2" xfId="1530"/>
    <cellStyle name="Total 16 2 2 2" xfId="2800"/>
    <cellStyle name="Total 16 2 2 2 2" xfId="6361"/>
    <cellStyle name="Total 16 2 2 2 2 2" xfId="14555"/>
    <cellStyle name="Total 16 2 2 2 2 2 2" xfId="26527"/>
    <cellStyle name="Total 16 2 2 2 2 2 2 2" xfId="47713"/>
    <cellStyle name="Total 16 2 2 2 2 2 3" xfId="37109"/>
    <cellStyle name="Total 16 2 2 2 2 3" xfId="21414"/>
    <cellStyle name="Total 16 2 2 2 2 3 2" xfId="42601"/>
    <cellStyle name="Total 16 2 2 2 2 4" xfId="32017"/>
    <cellStyle name="Total 16 2 2 2 2_Table 2A-1_EFT (Annual)" xfId="8619"/>
    <cellStyle name="Total 16 2 2 2 3" xfId="11897"/>
    <cellStyle name="Total 16 2 2 2 3 2" xfId="23981"/>
    <cellStyle name="Total 16 2 2 2 3 2 2" xfId="45167"/>
    <cellStyle name="Total 16 2 2 2 3 3" xfId="34563"/>
    <cellStyle name="Total 16 2 2 2 4" xfId="18868"/>
    <cellStyle name="Total 16 2 2 2 4 2" xfId="40055"/>
    <cellStyle name="Total 16 2 2 2 5" xfId="29274"/>
    <cellStyle name="Total 16 2 2 2_Table 2A-1_EFT (Annual)" xfId="8618"/>
    <cellStyle name="Total 16 2 2 3" xfId="5091"/>
    <cellStyle name="Total 16 2 2 3 2" xfId="13351"/>
    <cellStyle name="Total 16 2 2 3 2 2" xfId="25357"/>
    <cellStyle name="Total 16 2 2 3 2 2 2" xfId="46543"/>
    <cellStyle name="Total 16 2 2 3 2 3" xfId="35939"/>
    <cellStyle name="Total 16 2 2 3 3" xfId="20244"/>
    <cellStyle name="Total 16 2 2 3 3 2" xfId="41431"/>
    <cellStyle name="Total 16 2 2 3 4" xfId="30748"/>
    <cellStyle name="Total 16 2 2 3_Table 2A-1_EFT (Annual)" xfId="8620"/>
    <cellStyle name="Total 16 2 2 4" xfId="10695"/>
    <cellStyle name="Total 16 2 2 4 2" xfId="22811"/>
    <cellStyle name="Total 16 2 2 4 2 2" xfId="43997"/>
    <cellStyle name="Total 16 2 2 4 3" xfId="33393"/>
    <cellStyle name="Total 16 2 2 5" xfId="17698"/>
    <cellStyle name="Total 16 2 2 5 2" xfId="38885"/>
    <cellStyle name="Total 16 2 2 6" xfId="28005"/>
    <cellStyle name="Total 16 2 2_Table 2A-1_EFT (Annual)" xfId="8617"/>
    <cellStyle name="Total 16 2 3" xfId="1058"/>
    <cellStyle name="Total 16 2 3 2" xfId="4619"/>
    <cellStyle name="Total 16 2 3 2 2" xfId="12879"/>
    <cellStyle name="Total 16 2 3 2 2 2" xfId="24885"/>
    <cellStyle name="Total 16 2 3 2 2 2 2" xfId="46071"/>
    <cellStyle name="Total 16 2 3 2 2 3" xfId="35467"/>
    <cellStyle name="Total 16 2 3 2 3" xfId="19772"/>
    <cellStyle name="Total 16 2 3 2 3 2" xfId="40959"/>
    <cellStyle name="Total 16 2 3 2 4" xfId="30276"/>
    <cellStyle name="Total 16 2 3 2_Table 2A-1_EFT (Annual)" xfId="8622"/>
    <cellStyle name="Total 16 2 3 3" xfId="10223"/>
    <cellStyle name="Total 16 2 3 3 2" xfId="22339"/>
    <cellStyle name="Total 16 2 3 3 2 2" xfId="43525"/>
    <cellStyle name="Total 16 2 3 3 3" xfId="32921"/>
    <cellStyle name="Total 16 2 3 4" xfId="17226"/>
    <cellStyle name="Total 16 2 3 4 2" xfId="38413"/>
    <cellStyle name="Total 16 2 3 5" xfId="27533"/>
    <cellStyle name="Total 16 2 3_Table 2A-1_EFT (Annual)" xfId="8621"/>
    <cellStyle name="Total 16 2 4" xfId="2269"/>
    <cellStyle name="Total 16 2 4 2" xfId="5830"/>
    <cellStyle name="Total 16 2 4 2 2" xfId="14045"/>
    <cellStyle name="Total 16 2 4 2 2 2" xfId="26033"/>
    <cellStyle name="Total 16 2 4 2 2 2 2" xfId="47219"/>
    <cellStyle name="Total 16 2 4 2 2 3" xfId="36615"/>
    <cellStyle name="Total 16 2 4 2 3" xfId="20920"/>
    <cellStyle name="Total 16 2 4 2 3 2" xfId="42107"/>
    <cellStyle name="Total 16 2 4 2 4" xfId="31487"/>
    <cellStyle name="Total 16 2 4 2_Table 2A-1_EFT (Annual)" xfId="8624"/>
    <cellStyle name="Total 16 2 4 3" xfId="11389"/>
    <cellStyle name="Total 16 2 4 3 2" xfId="23487"/>
    <cellStyle name="Total 16 2 4 3 2 2" xfId="44673"/>
    <cellStyle name="Total 16 2 4 3 3" xfId="34069"/>
    <cellStyle name="Total 16 2 4 4" xfId="18374"/>
    <cellStyle name="Total 16 2 4 4 2" xfId="39561"/>
    <cellStyle name="Total 16 2 4 5" xfId="28744"/>
    <cellStyle name="Total 16 2 4_Table 2A-1_EFT (Annual)" xfId="8623"/>
    <cellStyle name="Total 16 2 5" xfId="4123"/>
    <cellStyle name="Total 16 2 5 2" xfId="12447"/>
    <cellStyle name="Total 16 2 5 2 2" xfId="24469"/>
    <cellStyle name="Total 16 2 5 2 2 2" xfId="45655"/>
    <cellStyle name="Total 16 2 5 2 3" xfId="35051"/>
    <cellStyle name="Total 16 2 5 3" xfId="19356"/>
    <cellStyle name="Total 16 2 5 3 2" xfId="40543"/>
    <cellStyle name="Total 16 2 5 4" xfId="29811"/>
    <cellStyle name="Total 16 2 5_Table 2A-1_EFT (Annual)" xfId="8625"/>
    <cellStyle name="Total 16 2 6" xfId="9786"/>
    <cellStyle name="Total 16 2 6 2" xfId="21923"/>
    <cellStyle name="Total 16 2 6 2 2" xfId="43109"/>
    <cellStyle name="Total 16 2 6 3" xfId="32505"/>
    <cellStyle name="Total 16 2 7" xfId="16810"/>
    <cellStyle name="Total 16 2 7 2" xfId="37997"/>
    <cellStyle name="Total 16 2 8" xfId="27068"/>
    <cellStyle name="Total 16 2_Table 2A-1_EFT (Annual)" xfId="3530"/>
    <cellStyle name="Total 16 3" xfId="391"/>
    <cellStyle name="Total 16 3 2" xfId="1374"/>
    <cellStyle name="Total 16 3 2 2" xfId="2644"/>
    <cellStyle name="Total 16 3 2 2 2" xfId="6205"/>
    <cellStyle name="Total 16 3 2 2 2 2" xfId="14399"/>
    <cellStyle name="Total 16 3 2 2 2 2 2" xfId="26371"/>
    <cellStyle name="Total 16 3 2 2 2 2 2 2" xfId="47557"/>
    <cellStyle name="Total 16 3 2 2 2 2 3" xfId="36953"/>
    <cellStyle name="Total 16 3 2 2 2 3" xfId="21258"/>
    <cellStyle name="Total 16 3 2 2 2 3 2" xfId="42445"/>
    <cellStyle name="Total 16 3 2 2 2 4" xfId="31861"/>
    <cellStyle name="Total 16 3 2 2 2_Table 2A-1_EFT (Annual)" xfId="8628"/>
    <cellStyle name="Total 16 3 2 2 3" xfId="11741"/>
    <cellStyle name="Total 16 3 2 2 3 2" xfId="23825"/>
    <cellStyle name="Total 16 3 2 2 3 2 2" xfId="45011"/>
    <cellStyle name="Total 16 3 2 2 3 3" xfId="34407"/>
    <cellStyle name="Total 16 3 2 2 4" xfId="18712"/>
    <cellStyle name="Total 16 3 2 2 4 2" xfId="39899"/>
    <cellStyle name="Total 16 3 2 2 5" xfId="29118"/>
    <cellStyle name="Total 16 3 2 2_Table 2A-1_EFT (Annual)" xfId="8627"/>
    <cellStyle name="Total 16 3 2 3" xfId="4935"/>
    <cellStyle name="Total 16 3 2 3 2" xfId="13195"/>
    <cellStyle name="Total 16 3 2 3 2 2" xfId="25201"/>
    <cellStyle name="Total 16 3 2 3 2 2 2" xfId="46387"/>
    <cellStyle name="Total 16 3 2 3 2 3" xfId="35783"/>
    <cellStyle name="Total 16 3 2 3 3" xfId="20088"/>
    <cellStyle name="Total 16 3 2 3 3 2" xfId="41275"/>
    <cellStyle name="Total 16 3 2 3 4" xfId="30592"/>
    <cellStyle name="Total 16 3 2 3_Table 2A-1_EFT (Annual)" xfId="8629"/>
    <cellStyle name="Total 16 3 2 4" xfId="10539"/>
    <cellStyle name="Total 16 3 2 4 2" xfId="22655"/>
    <cellStyle name="Total 16 3 2 4 2 2" xfId="43841"/>
    <cellStyle name="Total 16 3 2 4 3" xfId="33237"/>
    <cellStyle name="Total 16 3 2 5" xfId="17542"/>
    <cellStyle name="Total 16 3 2 5 2" xfId="38729"/>
    <cellStyle name="Total 16 3 2 6" xfId="27849"/>
    <cellStyle name="Total 16 3 2_Table 2A-1_EFT (Annual)" xfId="8626"/>
    <cellStyle name="Total 16 3 3" xfId="926"/>
    <cellStyle name="Total 16 3 3 2" xfId="4487"/>
    <cellStyle name="Total 16 3 3 2 2" xfId="12749"/>
    <cellStyle name="Total 16 3 3 2 2 2" xfId="24759"/>
    <cellStyle name="Total 16 3 3 2 2 2 2" xfId="45945"/>
    <cellStyle name="Total 16 3 3 2 2 3" xfId="35341"/>
    <cellStyle name="Total 16 3 3 2 3" xfId="19646"/>
    <cellStyle name="Total 16 3 3 2 3 2" xfId="40833"/>
    <cellStyle name="Total 16 3 3 2 4" xfId="30144"/>
    <cellStyle name="Total 16 3 3 2_Table 2A-1_EFT (Annual)" xfId="8631"/>
    <cellStyle name="Total 16 3 3 3" xfId="10096"/>
    <cellStyle name="Total 16 3 3 3 2" xfId="22213"/>
    <cellStyle name="Total 16 3 3 3 2 2" xfId="43399"/>
    <cellStyle name="Total 16 3 3 3 3" xfId="32795"/>
    <cellStyle name="Total 16 3 3 4" xfId="17100"/>
    <cellStyle name="Total 16 3 3 4 2" xfId="38287"/>
    <cellStyle name="Total 16 3 3 5" xfId="27401"/>
    <cellStyle name="Total 16 3 3_Table 2A-1_EFT (Annual)" xfId="8630"/>
    <cellStyle name="Total 16 3 4" xfId="2113"/>
    <cellStyle name="Total 16 3 4 2" xfId="5674"/>
    <cellStyle name="Total 16 3 4 2 2" xfId="13889"/>
    <cellStyle name="Total 16 3 4 2 2 2" xfId="25877"/>
    <cellStyle name="Total 16 3 4 2 2 2 2" xfId="47063"/>
    <cellStyle name="Total 16 3 4 2 2 3" xfId="36459"/>
    <cellStyle name="Total 16 3 4 2 3" xfId="20764"/>
    <cellStyle name="Total 16 3 4 2 3 2" xfId="41951"/>
    <cellStyle name="Total 16 3 4 2 4" xfId="31331"/>
    <cellStyle name="Total 16 3 4 2_Table 2A-1_EFT (Annual)" xfId="8633"/>
    <cellStyle name="Total 16 3 4 3" xfId="11233"/>
    <cellStyle name="Total 16 3 4 3 2" xfId="23331"/>
    <cellStyle name="Total 16 3 4 3 2 2" xfId="44517"/>
    <cellStyle name="Total 16 3 4 3 3" xfId="33913"/>
    <cellStyle name="Total 16 3 4 4" xfId="18218"/>
    <cellStyle name="Total 16 3 4 4 2" xfId="39405"/>
    <cellStyle name="Total 16 3 4 5" xfId="28588"/>
    <cellStyle name="Total 16 3 4_Table 2A-1_EFT (Annual)" xfId="8632"/>
    <cellStyle name="Total 16 3 5" xfId="3961"/>
    <cellStyle name="Total 16 3 5 2" xfId="12289"/>
    <cellStyle name="Total 16 3 5 2 2" xfId="24313"/>
    <cellStyle name="Total 16 3 5 2 2 2" xfId="45499"/>
    <cellStyle name="Total 16 3 5 2 3" xfId="34895"/>
    <cellStyle name="Total 16 3 5 3" xfId="19200"/>
    <cellStyle name="Total 16 3 5 3 2" xfId="40387"/>
    <cellStyle name="Total 16 3 5 4" xfId="29649"/>
    <cellStyle name="Total 16 3 5_Table 2A-1_EFT (Annual)" xfId="8634"/>
    <cellStyle name="Total 16 3 6" xfId="9626"/>
    <cellStyle name="Total 16 3 6 2" xfId="21767"/>
    <cellStyle name="Total 16 3 6 2 2" xfId="42953"/>
    <cellStyle name="Total 16 3 6 3" xfId="32349"/>
    <cellStyle name="Total 16 3 7" xfId="16654"/>
    <cellStyle name="Total 16 3 7 2" xfId="37841"/>
    <cellStyle name="Total 16 3 8" xfId="26906"/>
    <cellStyle name="Total 16 3_Table 2A-1_EFT (Annual)" xfId="3531"/>
    <cellStyle name="Total 16 4" xfId="1208"/>
    <cellStyle name="Total 16 4 2" xfId="2478"/>
    <cellStyle name="Total 16 4 2 2" xfId="6039"/>
    <cellStyle name="Total 16 4 2 2 2" xfId="14233"/>
    <cellStyle name="Total 16 4 2 2 2 2" xfId="26205"/>
    <cellStyle name="Total 16 4 2 2 2 2 2" xfId="47391"/>
    <cellStyle name="Total 16 4 2 2 2 3" xfId="36787"/>
    <cellStyle name="Total 16 4 2 2 3" xfId="21092"/>
    <cellStyle name="Total 16 4 2 2 3 2" xfId="42279"/>
    <cellStyle name="Total 16 4 2 2 4" xfId="31695"/>
    <cellStyle name="Total 16 4 2 2_Table 2A-1_EFT (Annual)" xfId="8637"/>
    <cellStyle name="Total 16 4 2 3" xfId="11575"/>
    <cellStyle name="Total 16 4 2 3 2" xfId="23659"/>
    <cellStyle name="Total 16 4 2 3 2 2" xfId="44845"/>
    <cellStyle name="Total 16 4 2 3 3" xfId="34241"/>
    <cellStyle name="Total 16 4 2 4" xfId="18546"/>
    <cellStyle name="Total 16 4 2 4 2" xfId="39733"/>
    <cellStyle name="Total 16 4 2 5" xfId="28952"/>
    <cellStyle name="Total 16 4 2_Table 2A-1_EFT (Annual)" xfId="8636"/>
    <cellStyle name="Total 16 4 3" xfId="4769"/>
    <cellStyle name="Total 16 4 3 2" xfId="13029"/>
    <cellStyle name="Total 16 4 3 2 2" xfId="25035"/>
    <cellStyle name="Total 16 4 3 2 2 2" xfId="46221"/>
    <cellStyle name="Total 16 4 3 2 3" xfId="35617"/>
    <cellStyle name="Total 16 4 3 3" xfId="19922"/>
    <cellStyle name="Total 16 4 3 3 2" xfId="41109"/>
    <cellStyle name="Total 16 4 3 4" xfId="30426"/>
    <cellStyle name="Total 16 4 3_Table 2A-1_EFT (Annual)" xfId="8638"/>
    <cellStyle name="Total 16 4 4" xfId="10373"/>
    <cellStyle name="Total 16 4 4 2" xfId="22489"/>
    <cellStyle name="Total 16 4 4 2 2" xfId="43675"/>
    <cellStyle name="Total 16 4 4 3" xfId="33071"/>
    <cellStyle name="Total 16 4 5" xfId="17376"/>
    <cellStyle name="Total 16 4 5 2" xfId="38563"/>
    <cellStyle name="Total 16 4 6" xfId="27683"/>
    <cellStyle name="Total 16 4_Table 2A-1_EFT (Annual)" xfId="8635"/>
    <cellStyle name="Total 16 5" xfId="767"/>
    <cellStyle name="Total 16 5 2" xfId="4328"/>
    <cellStyle name="Total 16 5 2 2" xfId="12608"/>
    <cellStyle name="Total 16 5 2 2 2" xfId="24625"/>
    <cellStyle name="Total 16 5 2 2 2 2" xfId="45811"/>
    <cellStyle name="Total 16 5 2 2 3" xfId="35207"/>
    <cellStyle name="Total 16 5 2 3" xfId="19512"/>
    <cellStyle name="Total 16 5 2 3 2" xfId="40699"/>
    <cellStyle name="Total 16 5 2 4" xfId="29985"/>
    <cellStyle name="Total 16 5 2_Table 2A-1_EFT (Annual)" xfId="8640"/>
    <cellStyle name="Total 16 5 3" xfId="9956"/>
    <cellStyle name="Total 16 5 3 2" xfId="22079"/>
    <cellStyle name="Total 16 5 3 2 2" xfId="43265"/>
    <cellStyle name="Total 16 5 3 3" xfId="32661"/>
    <cellStyle name="Total 16 5 4" xfId="16966"/>
    <cellStyle name="Total 16 5 4 2" xfId="38153"/>
    <cellStyle name="Total 16 5 5" xfId="27242"/>
    <cellStyle name="Total 16 5_Table 2A-1_EFT (Annual)" xfId="8639"/>
    <cellStyle name="Total 16 6" xfId="1947"/>
    <cellStyle name="Total 16 6 2" xfId="5508"/>
    <cellStyle name="Total 16 6 2 2" xfId="13723"/>
    <cellStyle name="Total 16 6 2 2 2" xfId="25711"/>
    <cellStyle name="Total 16 6 2 2 2 2" xfId="46897"/>
    <cellStyle name="Total 16 6 2 2 3" xfId="36293"/>
    <cellStyle name="Total 16 6 2 3" xfId="20598"/>
    <cellStyle name="Total 16 6 2 3 2" xfId="41785"/>
    <cellStyle name="Total 16 6 2 4" xfId="31165"/>
    <cellStyle name="Total 16 6 2_Table 2A-1_EFT (Annual)" xfId="8642"/>
    <cellStyle name="Total 16 6 3" xfId="11067"/>
    <cellStyle name="Total 16 6 3 2" xfId="23165"/>
    <cellStyle name="Total 16 6 3 2 2" xfId="44351"/>
    <cellStyle name="Total 16 6 3 3" xfId="33747"/>
    <cellStyle name="Total 16 6 4" xfId="18052"/>
    <cellStyle name="Total 16 6 4 2" xfId="39239"/>
    <cellStyle name="Total 16 6 5" xfId="28422"/>
    <cellStyle name="Total 16 6_Table 2A-1_EFT (Annual)" xfId="8641"/>
    <cellStyle name="Total 16 7" xfId="3749"/>
    <cellStyle name="Total 16 7 2" xfId="12117"/>
    <cellStyle name="Total 16 7 2 2" xfId="24147"/>
    <cellStyle name="Total 16 7 2 2 2" xfId="45333"/>
    <cellStyle name="Total 16 7 2 3" xfId="34729"/>
    <cellStyle name="Total 16 7 3" xfId="19034"/>
    <cellStyle name="Total 16 7 3 2" xfId="40221"/>
    <cellStyle name="Total 16 7 4" xfId="29458"/>
    <cellStyle name="Total 16 7_Table 2A-1_EFT (Annual)" xfId="8643"/>
    <cellStyle name="Total 16 8" xfId="9436"/>
    <cellStyle name="Total 16 8 2" xfId="21601"/>
    <cellStyle name="Total 16 8 2 2" xfId="42787"/>
    <cellStyle name="Total 16 8 3" xfId="32183"/>
    <cellStyle name="Total 16 9" xfId="16488"/>
    <cellStyle name="Total 16 9 2" xfId="37675"/>
    <cellStyle name="Total 16_Table 2A-1_EFT (Annual)" xfId="3529"/>
    <cellStyle name="Total 17" xfId="157"/>
    <cellStyle name="Total 17 10" xfId="26712"/>
    <cellStyle name="Total 17 2" xfId="550"/>
    <cellStyle name="Total 17 2 2" xfId="1527"/>
    <cellStyle name="Total 17 2 2 2" xfId="2797"/>
    <cellStyle name="Total 17 2 2 2 2" xfId="6358"/>
    <cellStyle name="Total 17 2 2 2 2 2" xfId="14552"/>
    <cellStyle name="Total 17 2 2 2 2 2 2" xfId="26524"/>
    <cellStyle name="Total 17 2 2 2 2 2 2 2" xfId="47710"/>
    <cellStyle name="Total 17 2 2 2 2 2 3" xfId="37106"/>
    <cellStyle name="Total 17 2 2 2 2 3" xfId="21411"/>
    <cellStyle name="Total 17 2 2 2 2 3 2" xfId="42598"/>
    <cellStyle name="Total 17 2 2 2 2 4" xfId="32014"/>
    <cellStyle name="Total 17 2 2 2 2_Table 2A-1_EFT (Annual)" xfId="8646"/>
    <cellStyle name="Total 17 2 2 2 3" xfId="11894"/>
    <cellStyle name="Total 17 2 2 2 3 2" xfId="23978"/>
    <cellStyle name="Total 17 2 2 2 3 2 2" xfId="45164"/>
    <cellStyle name="Total 17 2 2 2 3 3" xfId="34560"/>
    <cellStyle name="Total 17 2 2 2 4" xfId="18865"/>
    <cellStyle name="Total 17 2 2 2 4 2" xfId="40052"/>
    <cellStyle name="Total 17 2 2 2 5" xfId="29271"/>
    <cellStyle name="Total 17 2 2 2_Table 2A-1_EFT (Annual)" xfId="8645"/>
    <cellStyle name="Total 17 2 2 3" xfId="5088"/>
    <cellStyle name="Total 17 2 2 3 2" xfId="13348"/>
    <cellStyle name="Total 17 2 2 3 2 2" xfId="25354"/>
    <cellStyle name="Total 17 2 2 3 2 2 2" xfId="46540"/>
    <cellStyle name="Total 17 2 2 3 2 3" xfId="35936"/>
    <cellStyle name="Total 17 2 2 3 3" xfId="20241"/>
    <cellStyle name="Total 17 2 2 3 3 2" xfId="41428"/>
    <cellStyle name="Total 17 2 2 3 4" xfId="30745"/>
    <cellStyle name="Total 17 2 2 3_Table 2A-1_EFT (Annual)" xfId="8647"/>
    <cellStyle name="Total 17 2 2 4" xfId="10692"/>
    <cellStyle name="Total 17 2 2 4 2" xfId="22808"/>
    <cellStyle name="Total 17 2 2 4 2 2" xfId="43994"/>
    <cellStyle name="Total 17 2 2 4 3" xfId="33390"/>
    <cellStyle name="Total 17 2 2 5" xfId="17695"/>
    <cellStyle name="Total 17 2 2 5 2" xfId="38882"/>
    <cellStyle name="Total 17 2 2 6" xfId="28002"/>
    <cellStyle name="Total 17 2 2_Table 2A-1_EFT (Annual)" xfId="8644"/>
    <cellStyle name="Total 17 2 3" xfId="1056"/>
    <cellStyle name="Total 17 2 3 2" xfId="4617"/>
    <cellStyle name="Total 17 2 3 2 2" xfId="12877"/>
    <cellStyle name="Total 17 2 3 2 2 2" xfId="24883"/>
    <cellStyle name="Total 17 2 3 2 2 2 2" xfId="46069"/>
    <cellStyle name="Total 17 2 3 2 2 3" xfId="35465"/>
    <cellStyle name="Total 17 2 3 2 3" xfId="19770"/>
    <cellStyle name="Total 17 2 3 2 3 2" xfId="40957"/>
    <cellStyle name="Total 17 2 3 2 4" xfId="30274"/>
    <cellStyle name="Total 17 2 3 2_Table 2A-1_EFT (Annual)" xfId="8649"/>
    <cellStyle name="Total 17 2 3 3" xfId="10221"/>
    <cellStyle name="Total 17 2 3 3 2" xfId="22337"/>
    <cellStyle name="Total 17 2 3 3 2 2" xfId="43523"/>
    <cellStyle name="Total 17 2 3 3 3" xfId="32919"/>
    <cellStyle name="Total 17 2 3 4" xfId="17224"/>
    <cellStyle name="Total 17 2 3 4 2" xfId="38411"/>
    <cellStyle name="Total 17 2 3 5" xfId="27531"/>
    <cellStyle name="Total 17 2 3_Table 2A-1_EFT (Annual)" xfId="8648"/>
    <cellStyle name="Total 17 2 4" xfId="2266"/>
    <cellStyle name="Total 17 2 4 2" xfId="5827"/>
    <cellStyle name="Total 17 2 4 2 2" xfId="14042"/>
    <cellStyle name="Total 17 2 4 2 2 2" xfId="26030"/>
    <cellStyle name="Total 17 2 4 2 2 2 2" xfId="47216"/>
    <cellStyle name="Total 17 2 4 2 2 3" xfId="36612"/>
    <cellStyle name="Total 17 2 4 2 3" xfId="20917"/>
    <cellStyle name="Total 17 2 4 2 3 2" xfId="42104"/>
    <cellStyle name="Total 17 2 4 2 4" xfId="31484"/>
    <cellStyle name="Total 17 2 4 2_Table 2A-1_EFT (Annual)" xfId="8651"/>
    <cellStyle name="Total 17 2 4 3" xfId="11386"/>
    <cellStyle name="Total 17 2 4 3 2" xfId="23484"/>
    <cellStyle name="Total 17 2 4 3 2 2" xfId="44670"/>
    <cellStyle name="Total 17 2 4 3 3" xfId="34066"/>
    <cellStyle name="Total 17 2 4 4" xfId="18371"/>
    <cellStyle name="Total 17 2 4 4 2" xfId="39558"/>
    <cellStyle name="Total 17 2 4 5" xfId="28741"/>
    <cellStyle name="Total 17 2 4_Table 2A-1_EFT (Annual)" xfId="8650"/>
    <cellStyle name="Total 17 2 5" xfId="4120"/>
    <cellStyle name="Total 17 2 5 2" xfId="12444"/>
    <cellStyle name="Total 17 2 5 2 2" xfId="24466"/>
    <cellStyle name="Total 17 2 5 2 2 2" xfId="45652"/>
    <cellStyle name="Total 17 2 5 2 3" xfId="35048"/>
    <cellStyle name="Total 17 2 5 3" xfId="19353"/>
    <cellStyle name="Total 17 2 5 3 2" xfId="40540"/>
    <cellStyle name="Total 17 2 5 4" xfId="29808"/>
    <cellStyle name="Total 17 2 5_Table 2A-1_EFT (Annual)" xfId="8652"/>
    <cellStyle name="Total 17 2 6" xfId="9783"/>
    <cellStyle name="Total 17 2 6 2" xfId="21920"/>
    <cellStyle name="Total 17 2 6 2 2" xfId="43106"/>
    <cellStyle name="Total 17 2 6 3" xfId="32502"/>
    <cellStyle name="Total 17 2 7" xfId="16807"/>
    <cellStyle name="Total 17 2 7 2" xfId="37994"/>
    <cellStyle name="Total 17 2 8" xfId="27065"/>
    <cellStyle name="Total 17 2_Table 2A-1_EFT (Annual)" xfId="3533"/>
    <cellStyle name="Total 17 3" xfId="388"/>
    <cellStyle name="Total 17 3 2" xfId="1371"/>
    <cellStyle name="Total 17 3 2 2" xfId="2641"/>
    <cellStyle name="Total 17 3 2 2 2" xfId="6202"/>
    <cellStyle name="Total 17 3 2 2 2 2" xfId="14396"/>
    <cellStyle name="Total 17 3 2 2 2 2 2" xfId="26368"/>
    <cellStyle name="Total 17 3 2 2 2 2 2 2" xfId="47554"/>
    <cellStyle name="Total 17 3 2 2 2 2 3" xfId="36950"/>
    <cellStyle name="Total 17 3 2 2 2 3" xfId="21255"/>
    <cellStyle name="Total 17 3 2 2 2 3 2" xfId="42442"/>
    <cellStyle name="Total 17 3 2 2 2 4" xfId="31858"/>
    <cellStyle name="Total 17 3 2 2 2_Table 2A-1_EFT (Annual)" xfId="8655"/>
    <cellStyle name="Total 17 3 2 2 3" xfId="11738"/>
    <cellStyle name="Total 17 3 2 2 3 2" xfId="23822"/>
    <cellStyle name="Total 17 3 2 2 3 2 2" xfId="45008"/>
    <cellStyle name="Total 17 3 2 2 3 3" xfId="34404"/>
    <cellStyle name="Total 17 3 2 2 4" xfId="18709"/>
    <cellStyle name="Total 17 3 2 2 4 2" xfId="39896"/>
    <cellStyle name="Total 17 3 2 2 5" xfId="29115"/>
    <cellStyle name="Total 17 3 2 2_Table 2A-1_EFT (Annual)" xfId="8654"/>
    <cellStyle name="Total 17 3 2 3" xfId="4932"/>
    <cellStyle name="Total 17 3 2 3 2" xfId="13192"/>
    <cellStyle name="Total 17 3 2 3 2 2" xfId="25198"/>
    <cellStyle name="Total 17 3 2 3 2 2 2" xfId="46384"/>
    <cellStyle name="Total 17 3 2 3 2 3" xfId="35780"/>
    <cellStyle name="Total 17 3 2 3 3" xfId="20085"/>
    <cellStyle name="Total 17 3 2 3 3 2" xfId="41272"/>
    <cellStyle name="Total 17 3 2 3 4" xfId="30589"/>
    <cellStyle name="Total 17 3 2 3_Table 2A-1_EFT (Annual)" xfId="8656"/>
    <cellStyle name="Total 17 3 2 4" xfId="10536"/>
    <cellStyle name="Total 17 3 2 4 2" xfId="22652"/>
    <cellStyle name="Total 17 3 2 4 2 2" xfId="43838"/>
    <cellStyle name="Total 17 3 2 4 3" xfId="33234"/>
    <cellStyle name="Total 17 3 2 5" xfId="17539"/>
    <cellStyle name="Total 17 3 2 5 2" xfId="38726"/>
    <cellStyle name="Total 17 3 2 6" xfId="27846"/>
    <cellStyle name="Total 17 3 2_Table 2A-1_EFT (Annual)" xfId="8653"/>
    <cellStyle name="Total 17 3 3" xfId="924"/>
    <cellStyle name="Total 17 3 3 2" xfId="4485"/>
    <cellStyle name="Total 17 3 3 2 2" xfId="12747"/>
    <cellStyle name="Total 17 3 3 2 2 2" xfId="24757"/>
    <cellStyle name="Total 17 3 3 2 2 2 2" xfId="45943"/>
    <cellStyle name="Total 17 3 3 2 2 3" xfId="35339"/>
    <cellStyle name="Total 17 3 3 2 3" xfId="19644"/>
    <cellStyle name="Total 17 3 3 2 3 2" xfId="40831"/>
    <cellStyle name="Total 17 3 3 2 4" xfId="30142"/>
    <cellStyle name="Total 17 3 3 2_Table 2A-1_EFT (Annual)" xfId="8658"/>
    <cellStyle name="Total 17 3 3 3" xfId="10094"/>
    <cellStyle name="Total 17 3 3 3 2" xfId="22211"/>
    <cellStyle name="Total 17 3 3 3 2 2" xfId="43397"/>
    <cellStyle name="Total 17 3 3 3 3" xfId="32793"/>
    <cellStyle name="Total 17 3 3 4" xfId="17098"/>
    <cellStyle name="Total 17 3 3 4 2" xfId="38285"/>
    <cellStyle name="Total 17 3 3 5" xfId="27399"/>
    <cellStyle name="Total 17 3 3_Table 2A-1_EFT (Annual)" xfId="8657"/>
    <cellStyle name="Total 17 3 4" xfId="2110"/>
    <cellStyle name="Total 17 3 4 2" xfId="5671"/>
    <cellStyle name="Total 17 3 4 2 2" xfId="13886"/>
    <cellStyle name="Total 17 3 4 2 2 2" xfId="25874"/>
    <cellStyle name="Total 17 3 4 2 2 2 2" xfId="47060"/>
    <cellStyle name="Total 17 3 4 2 2 3" xfId="36456"/>
    <cellStyle name="Total 17 3 4 2 3" xfId="20761"/>
    <cellStyle name="Total 17 3 4 2 3 2" xfId="41948"/>
    <cellStyle name="Total 17 3 4 2 4" xfId="31328"/>
    <cellStyle name="Total 17 3 4 2_Table 2A-1_EFT (Annual)" xfId="8660"/>
    <cellStyle name="Total 17 3 4 3" xfId="11230"/>
    <cellStyle name="Total 17 3 4 3 2" xfId="23328"/>
    <cellStyle name="Total 17 3 4 3 2 2" xfId="44514"/>
    <cellStyle name="Total 17 3 4 3 3" xfId="33910"/>
    <cellStyle name="Total 17 3 4 4" xfId="18215"/>
    <cellStyle name="Total 17 3 4 4 2" xfId="39402"/>
    <cellStyle name="Total 17 3 4 5" xfId="28585"/>
    <cellStyle name="Total 17 3 4_Table 2A-1_EFT (Annual)" xfId="8659"/>
    <cellStyle name="Total 17 3 5" xfId="3958"/>
    <cellStyle name="Total 17 3 5 2" xfId="12286"/>
    <cellStyle name="Total 17 3 5 2 2" xfId="24310"/>
    <cellStyle name="Total 17 3 5 2 2 2" xfId="45496"/>
    <cellStyle name="Total 17 3 5 2 3" xfId="34892"/>
    <cellStyle name="Total 17 3 5 3" xfId="19197"/>
    <cellStyle name="Total 17 3 5 3 2" xfId="40384"/>
    <cellStyle name="Total 17 3 5 4" xfId="29646"/>
    <cellStyle name="Total 17 3 5_Table 2A-1_EFT (Annual)" xfId="8661"/>
    <cellStyle name="Total 17 3 6" xfId="9623"/>
    <cellStyle name="Total 17 3 6 2" xfId="21764"/>
    <cellStyle name="Total 17 3 6 2 2" xfId="42950"/>
    <cellStyle name="Total 17 3 6 3" xfId="32346"/>
    <cellStyle name="Total 17 3 7" xfId="16651"/>
    <cellStyle name="Total 17 3 7 2" xfId="37838"/>
    <cellStyle name="Total 17 3 8" xfId="26903"/>
    <cellStyle name="Total 17 3_Table 2A-1_EFT (Annual)" xfId="3534"/>
    <cellStyle name="Total 17 4" xfId="1205"/>
    <cellStyle name="Total 17 4 2" xfId="2475"/>
    <cellStyle name="Total 17 4 2 2" xfId="6036"/>
    <cellStyle name="Total 17 4 2 2 2" xfId="14230"/>
    <cellStyle name="Total 17 4 2 2 2 2" xfId="26202"/>
    <cellStyle name="Total 17 4 2 2 2 2 2" xfId="47388"/>
    <cellStyle name="Total 17 4 2 2 2 3" xfId="36784"/>
    <cellStyle name="Total 17 4 2 2 3" xfId="21089"/>
    <cellStyle name="Total 17 4 2 2 3 2" xfId="42276"/>
    <cellStyle name="Total 17 4 2 2 4" xfId="31692"/>
    <cellStyle name="Total 17 4 2 2_Table 2A-1_EFT (Annual)" xfId="8664"/>
    <cellStyle name="Total 17 4 2 3" xfId="11572"/>
    <cellStyle name="Total 17 4 2 3 2" xfId="23656"/>
    <cellStyle name="Total 17 4 2 3 2 2" xfId="44842"/>
    <cellStyle name="Total 17 4 2 3 3" xfId="34238"/>
    <cellStyle name="Total 17 4 2 4" xfId="18543"/>
    <cellStyle name="Total 17 4 2 4 2" xfId="39730"/>
    <cellStyle name="Total 17 4 2 5" xfId="28949"/>
    <cellStyle name="Total 17 4 2_Table 2A-1_EFT (Annual)" xfId="8663"/>
    <cellStyle name="Total 17 4 3" xfId="4766"/>
    <cellStyle name="Total 17 4 3 2" xfId="13026"/>
    <cellStyle name="Total 17 4 3 2 2" xfId="25032"/>
    <cellStyle name="Total 17 4 3 2 2 2" xfId="46218"/>
    <cellStyle name="Total 17 4 3 2 3" xfId="35614"/>
    <cellStyle name="Total 17 4 3 3" xfId="19919"/>
    <cellStyle name="Total 17 4 3 3 2" xfId="41106"/>
    <cellStyle name="Total 17 4 3 4" xfId="30423"/>
    <cellStyle name="Total 17 4 3_Table 2A-1_EFT (Annual)" xfId="8665"/>
    <cellStyle name="Total 17 4 4" xfId="10370"/>
    <cellStyle name="Total 17 4 4 2" xfId="22486"/>
    <cellStyle name="Total 17 4 4 2 2" xfId="43672"/>
    <cellStyle name="Total 17 4 4 3" xfId="33068"/>
    <cellStyle name="Total 17 4 5" xfId="17373"/>
    <cellStyle name="Total 17 4 5 2" xfId="38560"/>
    <cellStyle name="Total 17 4 6" xfId="27680"/>
    <cellStyle name="Total 17 4_Table 2A-1_EFT (Annual)" xfId="8662"/>
    <cellStyle name="Total 17 5" xfId="765"/>
    <cellStyle name="Total 17 5 2" xfId="4326"/>
    <cellStyle name="Total 17 5 2 2" xfId="12606"/>
    <cellStyle name="Total 17 5 2 2 2" xfId="24623"/>
    <cellStyle name="Total 17 5 2 2 2 2" xfId="45809"/>
    <cellStyle name="Total 17 5 2 2 3" xfId="35205"/>
    <cellStyle name="Total 17 5 2 3" xfId="19510"/>
    <cellStyle name="Total 17 5 2 3 2" xfId="40697"/>
    <cellStyle name="Total 17 5 2 4" xfId="29983"/>
    <cellStyle name="Total 17 5 2_Table 2A-1_EFT (Annual)" xfId="8667"/>
    <cellStyle name="Total 17 5 3" xfId="9954"/>
    <cellStyle name="Total 17 5 3 2" xfId="22077"/>
    <cellStyle name="Total 17 5 3 2 2" xfId="43263"/>
    <cellStyle name="Total 17 5 3 3" xfId="32659"/>
    <cellStyle name="Total 17 5 4" xfId="16964"/>
    <cellStyle name="Total 17 5 4 2" xfId="38151"/>
    <cellStyle name="Total 17 5 5" xfId="27240"/>
    <cellStyle name="Total 17 5_Table 2A-1_EFT (Annual)" xfId="8666"/>
    <cellStyle name="Total 17 6" xfId="1778"/>
    <cellStyle name="Total 17 6 2" xfId="5339"/>
    <cellStyle name="Total 17 6 2 2" xfId="13554"/>
    <cellStyle name="Total 17 6 2 2 2" xfId="25542"/>
    <cellStyle name="Total 17 6 2 2 2 2" xfId="46728"/>
    <cellStyle name="Total 17 6 2 2 3" xfId="36124"/>
    <cellStyle name="Total 17 6 2 3" xfId="20429"/>
    <cellStyle name="Total 17 6 2 3 2" xfId="41616"/>
    <cellStyle name="Total 17 6 2 4" xfId="30996"/>
    <cellStyle name="Total 17 6 2_Table 2A-1_EFT (Annual)" xfId="8669"/>
    <cellStyle name="Total 17 6 3" xfId="10898"/>
    <cellStyle name="Total 17 6 3 2" xfId="22996"/>
    <cellStyle name="Total 17 6 3 2 2" xfId="44182"/>
    <cellStyle name="Total 17 6 3 3" xfId="33578"/>
    <cellStyle name="Total 17 6 4" xfId="17883"/>
    <cellStyle name="Total 17 6 4 2" xfId="39070"/>
    <cellStyle name="Total 17 6 5" xfId="28253"/>
    <cellStyle name="Total 17 6_Table 2A-1_EFT (Annual)" xfId="8668"/>
    <cellStyle name="Total 17 7" xfId="3746"/>
    <cellStyle name="Total 17 7 2" xfId="12114"/>
    <cellStyle name="Total 17 7 2 2" xfId="24144"/>
    <cellStyle name="Total 17 7 2 2 2" xfId="45330"/>
    <cellStyle name="Total 17 7 2 3" xfId="34726"/>
    <cellStyle name="Total 17 7 3" xfId="19031"/>
    <cellStyle name="Total 17 7 3 2" xfId="40218"/>
    <cellStyle name="Total 17 7 4" xfId="29455"/>
    <cellStyle name="Total 17 7_Table 2A-1_EFT (Annual)" xfId="8670"/>
    <cellStyle name="Total 17 8" xfId="9433"/>
    <cellStyle name="Total 17 8 2" xfId="21598"/>
    <cellStyle name="Total 17 8 2 2" xfId="42784"/>
    <cellStyle name="Total 17 8 3" xfId="32180"/>
    <cellStyle name="Total 17 9" xfId="16485"/>
    <cellStyle name="Total 17 9 2" xfId="37672"/>
    <cellStyle name="Total 17_Table 2A-1_EFT (Annual)" xfId="3532"/>
    <cellStyle name="Total 18" xfId="174"/>
    <cellStyle name="Total 18 10" xfId="26729"/>
    <cellStyle name="Total 18 2" xfId="567"/>
    <cellStyle name="Total 18 2 2" xfId="1544"/>
    <cellStyle name="Total 18 2 2 2" xfId="2814"/>
    <cellStyle name="Total 18 2 2 2 2" xfId="6375"/>
    <cellStyle name="Total 18 2 2 2 2 2" xfId="14569"/>
    <cellStyle name="Total 18 2 2 2 2 2 2" xfId="26541"/>
    <cellStyle name="Total 18 2 2 2 2 2 2 2" xfId="47727"/>
    <cellStyle name="Total 18 2 2 2 2 2 3" xfId="37123"/>
    <cellStyle name="Total 18 2 2 2 2 3" xfId="21428"/>
    <cellStyle name="Total 18 2 2 2 2 3 2" xfId="42615"/>
    <cellStyle name="Total 18 2 2 2 2 4" xfId="32031"/>
    <cellStyle name="Total 18 2 2 2 2_Table 2A-1_EFT (Annual)" xfId="8673"/>
    <cellStyle name="Total 18 2 2 2 3" xfId="11911"/>
    <cellStyle name="Total 18 2 2 2 3 2" xfId="23995"/>
    <cellStyle name="Total 18 2 2 2 3 2 2" xfId="45181"/>
    <cellStyle name="Total 18 2 2 2 3 3" xfId="34577"/>
    <cellStyle name="Total 18 2 2 2 4" xfId="18882"/>
    <cellStyle name="Total 18 2 2 2 4 2" xfId="40069"/>
    <cellStyle name="Total 18 2 2 2 5" xfId="29288"/>
    <cellStyle name="Total 18 2 2 2_Table 2A-1_EFT (Annual)" xfId="8672"/>
    <cellStyle name="Total 18 2 2 3" xfId="5105"/>
    <cellStyle name="Total 18 2 2 3 2" xfId="13365"/>
    <cellStyle name="Total 18 2 2 3 2 2" xfId="25371"/>
    <cellStyle name="Total 18 2 2 3 2 2 2" xfId="46557"/>
    <cellStyle name="Total 18 2 2 3 2 3" xfId="35953"/>
    <cellStyle name="Total 18 2 2 3 3" xfId="20258"/>
    <cellStyle name="Total 18 2 2 3 3 2" xfId="41445"/>
    <cellStyle name="Total 18 2 2 3 4" xfId="30762"/>
    <cellStyle name="Total 18 2 2 3_Table 2A-1_EFT (Annual)" xfId="8674"/>
    <cellStyle name="Total 18 2 2 4" xfId="10709"/>
    <cellStyle name="Total 18 2 2 4 2" xfId="22825"/>
    <cellStyle name="Total 18 2 2 4 2 2" xfId="44011"/>
    <cellStyle name="Total 18 2 2 4 3" xfId="33407"/>
    <cellStyle name="Total 18 2 2 5" xfId="17712"/>
    <cellStyle name="Total 18 2 2 5 2" xfId="38899"/>
    <cellStyle name="Total 18 2 2 6" xfId="28019"/>
    <cellStyle name="Total 18 2 2_Table 2A-1_EFT (Annual)" xfId="8671"/>
    <cellStyle name="Total 18 2 3" xfId="1069"/>
    <cellStyle name="Total 18 2 3 2" xfId="4630"/>
    <cellStyle name="Total 18 2 3 2 2" xfId="12890"/>
    <cellStyle name="Total 18 2 3 2 2 2" xfId="24896"/>
    <cellStyle name="Total 18 2 3 2 2 2 2" xfId="46082"/>
    <cellStyle name="Total 18 2 3 2 2 3" xfId="35478"/>
    <cellStyle name="Total 18 2 3 2 3" xfId="19783"/>
    <cellStyle name="Total 18 2 3 2 3 2" xfId="40970"/>
    <cellStyle name="Total 18 2 3 2 4" xfId="30287"/>
    <cellStyle name="Total 18 2 3 2_Table 2A-1_EFT (Annual)" xfId="8676"/>
    <cellStyle name="Total 18 2 3 3" xfId="10234"/>
    <cellStyle name="Total 18 2 3 3 2" xfId="22350"/>
    <cellStyle name="Total 18 2 3 3 2 2" xfId="43536"/>
    <cellStyle name="Total 18 2 3 3 3" xfId="32932"/>
    <cellStyle name="Total 18 2 3 4" xfId="17237"/>
    <cellStyle name="Total 18 2 3 4 2" xfId="38424"/>
    <cellStyle name="Total 18 2 3 5" xfId="27544"/>
    <cellStyle name="Total 18 2 3_Table 2A-1_EFT (Annual)" xfId="8675"/>
    <cellStyle name="Total 18 2 4" xfId="2283"/>
    <cellStyle name="Total 18 2 4 2" xfId="5844"/>
    <cellStyle name="Total 18 2 4 2 2" xfId="14059"/>
    <cellStyle name="Total 18 2 4 2 2 2" xfId="26047"/>
    <cellStyle name="Total 18 2 4 2 2 2 2" xfId="47233"/>
    <cellStyle name="Total 18 2 4 2 2 3" xfId="36629"/>
    <cellStyle name="Total 18 2 4 2 3" xfId="20934"/>
    <cellStyle name="Total 18 2 4 2 3 2" xfId="42121"/>
    <cellStyle name="Total 18 2 4 2 4" xfId="31501"/>
    <cellStyle name="Total 18 2 4 2_Table 2A-1_EFT (Annual)" xfId="8678"/>
    <cellStyle name="Total 18 2 4 3" xfId="11403"/>
    <cellStyle name="Total 18 2 4 3 2" xfId="23501"/>
    <cellStyle name="Total 18 2 4 3 2 2" xfId="44687"/>
    <cellStyle name="Total 18 2 4 3 3" xfId="34083"/>
    <cellStyle name="Total 18 2 4 4" xfId="18388"/>
    <cellStyle name="Total 18 2 4 4 2" xfId="39575"/>
    <cellStyle name="Total 18 2 4 5" xfId="28758"/>
    <cellStyle name="Total 18 2 4_Table 2A-1_EFT (Annual)" xfId="8677"/>
    <cellStyle name="Total 18 2 5" xfId="4137"/>
    <cellStyle name="Total 18 2 5 2" xfId="12461"/>
    <cellStyle name="Total 18 2 5 2 2" xfId="24483"/>
    <cellStyle name="Total 18 2 5 2 2 2" xfId="45669"/>
    <cellStyle name="Total 18 2 5 2 3" xfId="35065"/>
    <cellStyle name="Total 18 2 5 3" xfId="19370"/>
    <cellStyle name="Total 18 2 5 3 2" xfId="40557"/>
    <cellStyle name="Total 18 2 5 4" xfId="29825"/>
    <cellStyle name="Total 18 2 5_Table 2A-1_EFT (Annual)" xfId="8679"/>
    <cellStyle name="Total 18 2 6" xfId="9800"/>
    <cellStyle name="Total 18 2 6 2" xfId="21937"/>
    <cellStyle name="Total 18 2 6 2 2" xfId="43123"/>
    <cellStyle name="Total 18 2 6 3" xfId="32519"/>
    <cellStyle name="Total 18 2 7" xfId="16824"/>
    <cellStyle name="Total 18 2 7 2" xfId="38011"/>
    <cellStyle name="Total 18 2 8" xfId="27082"/>
    <cellStyle name="Total 18 2_Table 2A-1_EFT (Annual)" xfId="3536"/>
    <cellStyle name="Total 18 3" xfId="405"/>
    <cellStyle name="Total 18 3 2" xfId="1388"/>
    <cellStyle name="Total 18 3 2 2" xfId="2658"/>
    <cellStyle name="Total 18 3 2 2 2" xfId="6219"/>
    <cellStyle name="Total 18 3 2 2 2 2" xfId="14413"/>
    <cellStyle name="Total 18 3 2 2 2 2 2" xfId="26385"/>
    <cellStyle name="Total 18 3 2 2 2 2 2 2" xfId="47571"/>
    <cellStyle name="Total 18 3 2 2 2 2 3" xfId="36967"/>
    <cellStyle name="Total 18 3 2 2 2 3" xfId="21272"/>
    <cellStyle name="Total 18 3 2 2 2 3 2" xfId="42459"/>
    <cellStyle name="Total 18 3 2 2 2 4" xfId="31875"/>
    <cellStyle name="Total 18 3 2 2 2_Table 2A-1_EFT (Annual)" xfId="8682"/>
    <cellStyle name="Total 18 3 2 2 3" xfId="11755"/>
    <cellStyle name="Total 18 3 2 2 3 2" xfId="23839"/>
    <cellStyle name="Total 18 3 2 2 3 2 2" xfId="45025"/>
    <cellStyle name="Total 18 3 2 2 3 3" xfId="34421"/>
    <cellStyle name="Total 18 3 2 2 4" xfId="18726"/>
    <cellStyle name="Total 18 3 2 2 4 2" xfId="39913"/>
    <cellStyle name="Total 18 3 2 2 5" xfId="29132"/>
    <cellStyle name="Total 18 3 2 2_Table 2A-1_EFT (Annual)" xfId="8681"/>
    <cellStyle name="Total 18 3 2 3" xfId="4949"/>
    <cellStyle name="Total 18 3 2 3 2" xfId="13209"/>
    <cellStyle name="Total 18 3 2 3 2 2" xfId="25215"/>
    <cellStyle name="Total 18 3 2 3 2 2 2" xfId="46401"/>
    <cellStyle name="Total 18 3 2 3 2 3" xfId="35797"/>
    <cellStyle name="Total 18 3 2 3 3" xfId="20102"/>
    <cellStyle name="Total 18 3 2 3 3 2" xfId="41289"/>
    <cellStyle name="Total 18 3 2 3 4" xfId="30606"/>
    <cellStyle name="Total 18 3 2 3_Table 2A-1_EFT (Annual)" xfId="8683"/>
    <cellStyle name="Total 18 3 2 4" xfId="10553"/>
    <cellStyle name="Total 18 3 2 4 2" xfId="22669"/>
    <cellStyle name="Total 18 3 2 4 2 2" xfId="43855"/>
    <cellStyle name="Total 18 3 2 4 3" xfId="33251"/>
    <cellStyle name="Total 18 3 2 5" xfId="17556"/>
    <cellStyle name="Total 18 3 2 5 2" xfId="38743"/>
    <cellStyle name="Total 18 3 2 6" xfId="27863"/>
    <cellStyle name="Total 18 3 2_Table 2A-1_EFT (Annual)" xfId="8680"/>
    <cellStyle name="Total 18 3 3" xfId="937"/>
    <cellStyle name="Total 18 3 3 2" xfId="4498"/>
    <cellStyle name="Total 18 3 3 2 2" xfId="12760"/>
    <cellStyle name="Total 18 3 3 2 2 2" xfId="24770"/>
    <cellStyle name="Total 18 3 3 2 2 2 2" xfId="45956"/>
    <cellStyle name="Total 18 3 3 2 2 3" xfId="35352"/>
    <cellStyle name="Total 18 3 3 2 3" xfId="19657"/>
    <cellStyle name="Total 18 3 3 2 3 2" xfId="40844"/>
    <cellStyle name="Total 18 3 3 2 4" xfId="30155"/>
    <cellStyle name="Total 18 3 3 2_Table 2A-1_EFT (Annual)" xfId="8685"/>
    <cellStyle name="Total 18 3 3 3" xfId="10107"/>
    <cellStyle name="Total 18 3 3 3 2" xfId="22224"/>
    <cellStyle name="Total 18 3 3 3 2 2" xfId="43410"/>
    <cellStyle name="Total 18 3 3 3 3" xfId="32806"/>
    <cellStyle name="Total 18 3 3 4" xfId="17111"/>
    <cellStyle name="Total 18 3 3 4 2" xfId="38298"/>
    <cellStyle name="Total 18 3 3 5" xfId="27412"/>
    <cellStyle name="Total 18 3 3_Table 2A-1_EFT (Annual)" xfId="8684"/>
    <cellStyle name="Total 18 3 4" xfId="2127"/>
    <cellStyle name="Total 18 3 4 2" xfId="5688"/>
    <cellStyle name="Total 18 3 4 2 2" xfId="13903"/>
    <cellStyle name="Total 18 3 4 2 2 2" xfId="25891"/>
    <cellStyle name="Total 18 3 4 2 2 2 2" xfId="47077"/>
    <cellStyle name="Total 18 3 4 2 2 3" xfId="36473"/>
    <cellStyle name="Total 18 3 4 2 3" xfId="20778"/>
    <cellStyle name="Total 18 3 4 2 3 2" xfId="41965"/>
    <cellStyle name="Total 18 3 4 2 4" xfId="31345"/>
    <cellStyle name="Total 18 3 4 2_Table 2A-1_EFT (Annual)" xfId="8687"/>
    <cellStyle name="Total 18 3 4 3" xfId="11247"/>
    <cellStyle name="Total 18 3 4 3 2" xfId="23345"/>
    <cellStyle name="Total 18 3 4 3 2 2" xfId="44531"/>
    <cellStyle name="Total 18 3 4 3 3" xfId="33927"/>
    <cellStyle name="Total 18 3 4 4" xfId="18232"/>
    <cellStyle name="Total 18 3 4 4 2" xfId="39419"/>
    <cellStyle name="Total 18 3 4 5" xfId="28602"/>
    <cellStyle name="Total 18 3 4_Table 2A-1_EFT (Annual)" xfId="8686"/>
    <cellStyle name="Total 18 3 5" xfId="3975"/>
    <cellStyle name="Total 18 3 5 2" xfId="12303"/>
    <cellStyle name="Total 18 3 5 2 2" xfId="24327"/>
    <cellStyle name="Total 18 3 5 2 2 2" xfId="45513"/>
    <cellStyle name="Total 18 3 5 2 3" xfId="34909"/>
    <cellStyle name="Total 18 3 5 3" xfId="19214"/>
    <cellStyle name="Total 18 3 5 3 2" xfId="40401"/>
    <cellStyle name="Total 18 3 5 4" xfId="29663"/>
    <cellStyle name="Total 18 3 5_Table 2A-1_EFT (Annual)" xfId="8688"/>
    <cellStyle name="Total 18 3 6" xfId="9640"/>
    <cellStyle name="Total 18 3 6 2" xfId="21781"/>
    <cellStyle name="Total 18 3 6 2 2" xfId="42967"/>
    <cellStyle name="Total 18 3 6 3" xfId="32363"/>
    <cellStyle name="Total 18 3 7" xfId="16668"/>
    <cellStyle name="Total 18 3 7 2" xfId="37855"/>
    <cellStyle name="Total 18 3 8" xfId="26920"/>
    <cellStyle name="Total 18 3_Table 2A-1_EFT (Annual)" xfId="3537"/>
    <cellStyle name="Total 18 4" xfId="1222"/>
    <cellStyle name="Total 18 4 2" xfId="2492"/>
    <cellStyle name="Total 18 4 2 2" xfId="6053"/>
    <cellStyle name="Total 18 4 2 2 2" xfId="14247"/>
    <cellStyle name="Total 18 4 2 2 2 2" xfId="26219"/>
    <cellStyle name="Total 18 4 2 2 2 2 2" xfId="47405"/>
    <cellStyle name="Total 18 4 2 2 2 3" xfId="36801"/>
    <cellStyle name="Total 18 4 2 2 3" xfId="21106"/>
    <cellStyle name="Total 18 4 2 2 3 2" xfId="42293"/>
    <cellStyle name="Total 18 4 2 2 4" xfId="31709"/>
    <cellStyle name="Total 18 4 2 2_Table 2A-1_EFT (Annual)" xfId="8691"/>
    <cellStyle name="Total 18 4 2 3" xfId="11589"/>
    <cellStyle name="Total 18 4 2 3 2" xfId="23673"/>
    <cellStyle name="Total 18 4 2 3 2 2" xfId="44859"/>
    <cellStyle name="Total 18 4 2 3 3" xfId="34255"/>
    <cellStyle name="Total 18 4 2 4" xfId="18560"/>
    <cellStyle name="Total 18 4 2 4 2" xfId="39747"/>
    <cellStyle name="Total 18 4 2 5" xfId="28966"/>
    <cellStyle name="Total 18 4 2_Table 2A-1_EFT (Annual)" xfId="8690"/>
    <cellStyle name="Total 18 4 3" xfId="4783"/>
    <cellStyle name="Total 18 4 3 2" xfId="13043"/>
    <cellStyle name="Total 18 4 3 2 2" xfId="25049"/>
    <cellStyle name="Total 18 4 3 2 2 2" xfId="46235"/>
    <cellStyle name="Total 18 4 3 2 3" xfId="35631"/>
    <cellStyle name="Total 18 4 3 3" xfId="19936"/>
    <cellStyle name="Total 18 4 3 3 2" xfId="41123"/>
    <cellStyle name="Total 18 4 3 4" xfId="30440"/>
    <cellStyle name="Total 18 4 3_Table 2A-1_EFT (Annual)" xfId="8692"/>
    <cellStyle name="Total 18 4 4" xfId="10387"/>
    <cellStyle name="Total 18 4 4 2" xfId="22503"/>
    <cellStyle name="Total 18 4 4 2 2" xfId="43689"/>
    <cellStyle name="Total 18 4 4 3" xfId="33085"/>
    <cellStyle name="Total 18 4 5" xfId="17390"/>
    <cellStyle name="Total 18 4 5 2" xfId="38577"/>
    <cellStyle name="Total 18 4 6" xfId="27697"/>
    <cellStyle name="Total 18 4_Table 2A-1_EFT (Annual)" xfId="8689"/>
    <cellStyle name="Total 18 5" xfId="778"/>
    <cellStyle name="Total 18 5 2" xfId="4339"/>
    <cellStyle name="Total 18 5 2 2" xfId="12619"/>
    <cellStyle name="Total 18 5 2 2 2" xfId="24636"/>
    <cellStyle name="Total 18 5 2 2 2 2" xfId="45822"/>
    <cellStyle name="Total 18 5 2 2 3" xfId="35218"/>
    <cellStyle name="Total 18 5 2 3" xfId="19523"/>
    <cellStyle name="Total 18 5 2 3 2" xfId="40710"/>
    <cellStyle name="Total 18 5 2 4" xfId="29996"/>
    <cellStyle name="Total 18 5 2_Table 2A-1_EFT (Annual)" xfId="8694"/>
    <cellStyle name="Total 18 5 3" xfId="9967"/>
    <cellStyle name="Total 18 5 3 2" xfId="22090"/>
    <cellStyle name="Total 18 5 3 2 2" xfId="43276"/>
    <cellStyle name="Total 18 5 3 3" xfId="32672"/>
    <cellStyle name="Total 18 5 4" xfId="16977"/>
    <cellStyle name="Total 18 5 4 2" xfId="38164"/>
    <cellStyle name="Total 18 5 5" xfId="27253"/>
    <cellStyle name="Total 18 5_Table 2A-1_EFT (Annual)" xfId="8693"/>
    <cellStyle name="Total 18 6" xfId="1961"/>
    <cellStyle name="Total 18 6 2" xfId="5522"/>
    <cellStyle name="Total 18 6 2 2" xfId="13737"/>
    <cellStyle name="Total 18 6 2 2 2" xfId="25725"/>
    <cellStyle name="Total 18 6 2 2 2 2" xfId="46911"/>
    <cellStyle name="Total 18 6 2 2 3" xfId="36307"/>
    <cellStyle name="Total 18 6 2 3" xfId="20612"/>
    <cellStyle name="Total 18 6 2 3 2" xfId="41799"/>
    <cellStyle name="Total 18 6 2 4" xfId="31179"/>
    <cellStyle name="Total 18 6 2_Table 2A-1_EFT (Annual)" xfId="8696"/>
    <cellStyle name="Total 18 6 3" xfId="11081"/>
    <cellStyle name="Total 18 6 3 2" xfId="23179"/>
    <cellStyle name="Total 18 6 3 2 2" xfId="44365"/>
    <cellStyle name="Total 18 6 3 3" xfId="33761"/>
    <cellStyle name="Total 18 6 4" xfId="18066"/>
    <cellStyle name="Total 18 6 4 2" xfId="39253"/>
    <cellStyle name="Total 18 6 5" xfId="28436"/>
    <cellStyle name="Total 18 6_Table 2A-1_EFT (Annual)" xfId="8695"/>
    <cellStyle name="Total 18 7" xfId="3763"/>
    <cellStyle name="Total 18 7 2" xfId="12131"/>
    <cellStyle name="Total 18 7 2 2" xfId="24161"/>
    <cellStyle name="Total 18 7 2 2 2" xfId="45347"/>
    <cellStyle name="Total 18 7 2 3" xfId="34743"/>
    <cellStyle name="Total 18 7 3" xfId="19048"/>
    <cellStyle name="Total 18 7 3 2" xfId="40235"/>
    <cellStyle name="Total 18 7 4" xfId="29472"/>
    <cellStyle name="Total 18 7_Table 2A-1_EFT (Annual)" xfId="8697"/>
    <cellStyle name="Total 18 8" xfId="9450"/>
    <cellStyle name="Total 18 8 2" xfId="21615"/>
    <cellStyle name="Total 18 8 2 2" xfId="42801"/>
    <cellStyle name="Total 18 8 3" xfId="32197"/>
    <cellStyle name="Total 18 9" xfId="16502"/>
    <cellStyle name="Total 18 9 2" xfId="37689"/>
    <cellStyle name="Total 18_Table 2A-1_EFT (Annual)" xfId="3535"/>
    <cellStyle name="Total 19" xfId="175"/>
    <cellStyle name="Total 19 10" xfId="26730"/>
    <cellStyle name="Total 19 2" xfId="568"/>
    <cellStyle name="Total 19 2 2" xfId="1545"/>
    <cellStyle name="Total 19 2 2 2" xfId="2815"/>
    <cellStyle name="Total 19 2 2 2 2" xfId="6376"/>
    <cellStyle name="Total 19 2 2 2 2 2" xfId="14570"/>
    <cellStyle name="Total 19 2 2 2 2 2 2" xfId="26542"/>
    <cellStyle name="Total 19 2 2 2 2 2 2 2" xfId="47728"/>
    <cellStyle name="Total 19 2 2 2 2 2 3" xfId="37124"/>
    <cellStyle name="Total 19 2 2 2 2 3" xfId="21429"/>
    <cellStyle name="Total 19 2 2 2 2 3 2" xfId="42616"/>
    <cellStyle name="Total 19 2 2 2 2 4" xfId="32032"/>
    <cellStyle name="Total 19 2 2 2 2_Table 2A-1_EFT (Annual)" xfId="8700"/>
    <cellStyle name="Total 19 2 2 2 3" xfId="11912"/>
    <cellStyle name="Total 19 2 2 2 3 2" xfId="23996"/>
    <cellStyle name="Total 19 2 2 2 3 2 2" xfId="45182"/>
    <cellStyle name="Total 19 2 2 2 3 3" xfId="34578"/>
    <cellStyle name="Total 19 2 2 2 4" xfId="18883"/>
    <cellStyle name="Total 19 2 2 2 4 2" xfId="40070"/>
    <cellStyle name="Total 19 2 2 2 5" xfId="29289"/>
    <cellStyle name="Total 19 2 2 2_Table 2A-1_EFT (Annual)" xfId="8699"/>
    <cellStyle name="Total 19 2 2 3" xfId="5106"/>
    <cellStyle name="Total 19 2 2 3 2" xfId="13366"/>
    <cellStyle name="Total 19 2 2 3 2 2" xfId="25372"/>
    <cellStyle name="Total 19 2 2 3 2 2 2" xfId="46558"/>
    <cellStyle name="Total 19 2 2 3 2 3" xfId="35954"/>
    <cellStyle name="Total 19 2 2 3 3" xfId="20259"/>
    <cellStyle name="Total 19 2 2 3 3 2" xfId="41446"/>
    <cellStyle name="Total 19 2 2 3 4" xfId="30763"/>
    <cellStyle name="Total 19 2 2 3_Table 2A-1_EFT (Annual)" xfId="8701"/>
    <cellStyle name="Total 19 2 2 4" xfId="10710"/>
    <cellStyle name="Total 19 2 2 4 2" xfId="22826"/>
    <cellStyle name="Total 19 2 2 4 2 2" xfId="44012"/>
    <cellStyle name="Total 19 2 2 4 3" xfId="33408"/>
    <cellStyle name="Total 19 2 2 5" xfId="17713"/>
    <cellStyle name="Total 19 2 2 5 2" xfId="38900"/>
    <cellStyle name="Total 19 2 2 6" xfId="28020"/>
    <cellStyle name="Total 19 2 2_Table 2A-1_EFT (Annual)" xfId="8698"/>
    <cellStyle name="Total 19 2 3" xfId="1070"/>
    <cellStyle name="Total 19 2 3 2" xfId="4631"/>
    <cellStyle name="Total 19 2 3 2 2" xfId="12891"/>
    <cellStyle name="Total 19 2 3 2 2 2" xfId="24897"/>
    <cellStyle name="Total 19 2 3 2 2 2 2" xfId="46083"/>
    <cellStyle name="Total 19 2 3 2 2 3" xfId="35479"/>
    <cellStyle name="Total 19 2 3 2 3" xfId="19784"/>
    <cellStyle name="Total 19 2 3 2 3 2" xfId="40971"/>
    <cellStyle name="Total 19 2 3 2 4" xfId="30288"/>
    <cellStyle name="Total 19 2 3 2_Table 2A-1_EFT (Annual)" xfId="8703"/>
    <cellStyle name="Total 19 2 3 3" xfId="10235"/>
    <cellStyle name="Total 19 2 3 3 2" xfId="22351"/>
    <cellStyle name="Total 19 2 3 3 2 2" xfId="43537"/>
    <cellStyle name="Total 19 2 3 3 3" xfId="32933"/>
    <cellStyle name="Total 19 2 3 4" xfId="17238"/>
    <cellStyle name="Total 19 2 3 4 2" xfId="38425"/>
    <cellStyle name="Total 19 2 3 5" xfId="27545"/>
    <cellStyle name="Total 19 2 3_Table 2A-1_EFT (Annual)" xfId="8702"/>
    <cellStyle name="Total 19 2 4" xfId="2284"/>
    <cellStyle name="Total 19 2 4 2" xfId="5845"/>
    <cellStyle name="Total 19 2 4 2 2" xfId="14060"/>
    <cellStyle name="Total 19 2 4 2 2 2" xfId="26048"/>
    <cellStyle name="Total 19 2 4 2 2 2 2" xfId="47234"/>
    <cellStyle name="Total 19 2 4 2 2 3" xfId="36630"/>
    <cellStyle name="Total 19 2 4 2 3" xfId="20935"/>
    <cellStyle name="Total 19 2 4 2 3 2" xfId="42122"/>
    <cellStyle name="Total 19 2 4 2 4" xfId="31502"/>
    <cellStyle name="Total 19 2 4 2_Table 2A-1_EFT (Annual)" xfId="8705"/>
    <cellStyle name="Total 19 2 4 3" xfId="11404"/>
    <cellStyle name="Total 19 2 4 3 2" xfId="23502"/>
    <cellStyle name="Total 19 2 4 3 2 2" xfId="44688"/>
    <cellStyle name="Total 19 2 4 3 3" xfId="34084"/>
    <cellStyle name="Total 19 2 4 4" xfId="18389"/>
    <cellStyle name="Total 19 2 4 4 2" xfId="39576"/>
    <cellStyle name="Total 19 2 4 5" xfId="28759"/>
    <cellStyle name="Total 19 2 4_Table 2A-1_EFT (Annual)" xfId="8704"/>
    <cellStyle name="Total 19 2 5" xfId="4138"/>
    <cellStyle name="Total 19 2 5 2" xfId="12462"/>
    <cellStyle name="Total 19 2 5 2 2" xfId="24484"/>
    <cellStyle name="Total 19 2 5 2 2 2" xfId="45670"/>
    <cellStyle name="Total 19 2 5 2 3" xfId="35066"/>
    <cellStyle name="Total 19 2 5 3" xfId="19371"/>
    <cellStyle name="Total 19 2 5 3 2" xfId="40558"/>
    <cellStyle name="Total 19 2 5 4" xfId="29826"/>
    <cellStyle name="Total 19 2 5_Table 2A-1_EFT (Annual)" xfId="8706"/>
    <cellStyle name="Total 19 2 6" xfId="9801"/>
    <cellStyle name="Total 19 2 6 2" xfId="21938"/>
    <cellStyle name="Total 19 2 6 2 2" xfId="43124"/>
    <cellStyle name="Total 19 2 6 3" xfId="32520"/>
    <cellStyle name="Total 19 2 7" xfId="16825"/>
    <cellStyle name="Total 19 2 7 2" xfId="38012"/>
    <cellStyle name="Total 19 2 8" xfId="27083"/>
    <cellStyle name="Total 19 2_Table 2A-1_EFT (Annual)" xfId="3539"/>
    <cellStyle name="Total 19 3" xfId="406"/>
    <cellStyle name="Total 19 3 2" xfId="1389"/>
    <cellStyle name="Total 19 3 2 2" xfId="2659"/>
    <cellStyle name="Total 19 3 2 2 2" xfId="6220"/>
    <cellStyle name="Total 19 3 2 2 2 2" xfId="14414"/>
    <cellStyle name="Total 19 3 2 2 2 2 2" xfId="26386"/>
    <cellStyle name="Total 19 3 2 2 2 2 2 2" xfId="47572"/>
    <cellStyle name="Total 19 3 2 2 2 2 3" xfId="36968"/>
    <cellStyle name="Total 19 3 2 2 2 3" xfId="21273"/>
    <cellStyle name="Total 19 3 2 2 2 3 2" xfId="42460"/>
    <cellStyle name="Total 19 3 2 2 2 4" xfId="31876"/>
    <cellStyle name="Total 19 3 2 2 2_Table 2A-1_EFT (Annual)" xfId="8709"/>
    <cellStyle name="Total 19 3 2 2 3" xfId="11756"/>
    <cellStyle name="Total 19 3 2 2 3 2" xfId="23840"/>
    <cellStyle name="Total 19 3 2 2 3 2 2" xfId="45026"/>
    <cellStyle name="Total 19 3 2 2 3 3" xfId="34422"/>
    <cellStyle name="Total 19 3 2 2 4" xfId="18727"/>
    <cellStyle name="Total 19 3 2 2 4 2" xfId="39914"/>
    <cellStyle name="Total 19 3 2 2 5" xfId="29133"/>
    <cellStyle name="Total 19 3 2 2_Table 2A-1_EFT (Annual)" xfId="8708"/>
    <cellStyle name="Total 19 3 2 3" xfId="4950"/>
    <cellStyle name="Total 19 3 2 3 2" xfId="13210"/>
    <cellStyle name="Total 19 3 2 3 2 2" xfId="25216"/>
    <cellStyle name="Total 19 3 2 3 2 2 2" xfId="46402"/>
    <cellStyle name="Total 19 3 2 3 2 3" xfId="35798"/>
    <cellStyle name="Total 19 3 2 3 3" xfId="20103"/>
    <cellStyle name="Total 19 3 2 3 3 2" xfId="41290"/>
    <cellStyle name="Total 19 3 2 3 4" xfId="30607"/>
    <cellStyle name="Total 19 3 2 3_Table 2A-1_EFT (Annual)" xfId="8710"/>
    <cellStyle name="Total 19 3 2 4" xfId="10554"/>
    <cellStyle name="Total 19 3 2 4 2" xfId="22670"/>
    <cellStyle name="Total 19 3 2 4 2 2" xfId="43856"/>
    <cellStyle name="Total 19 3 2 4 3" xfId="33252"/>
    <cellStyle name="Total 19 3 2 5" xfId="17557"/>
    <cellStyle name="Total 19 3 2 5 2" xfId="38744"/>
    <cellStyle name="Total 19 3 2 6" xfId="27864"/>
    <cellStyle name="Total 19 3 2_Table 2A-1_EFT (Annual)" xfId="8707"/>
    <cellStyle name="Total 19 3 3" xfId="938"/>
    <cellStyle name="Total 19 3 3 2" xfId="4499"/>
    <cellStyle name="Total 19 3 3 2 2" xfId="12761"/>
    <cellStyle name="Total 19 3 3 2 2 2" xfId="24771"/>
    <cellStyle name="Total 19 3 3 2 2 2 2" xfId="45957"/>
    <cellStyle name="Total 19 3 3 2 2 3" xfId="35353"/>
    <cellStyle name="Total 19 3 3 2 3" xfId="19658"/>
    <cellStyle name="Total 19 3 3 2 3 2" xfId="40845"/>
    <cellStyle name="Total 19 3 3 2 4" xfId="30156"/>
    <cellStyle name="Total 19 3 3 2_Table 2A-1_EFT (Annual)" xfId="8712"/>
    <cellStyle name="Total 19 3 3 3" xfId="10108"/>
    <cellStyle name="Total 19 3 3 3 2" xfId="22225"/>
    <cellStyle name="Total 19 3 3 3 2 2" xfId="43411"/>
    <cellStyle name="Total 19 3 3 3 3" xfId="32807"/>
    <cellStyle name="Total 19 3 3 4" xfId="17112"/>
    <cellStyle name="Total 19 3 3 4 2" xfId="38299"/>
    <cellStyle name="Total 19 3 3 5" xfId="27413"/>
    <cellStyle name="Total 19 3 3_Table 2A-1_EFT (Annual)" xfId="8711"/>
    <cellStyle name="Total 19 3 4" xfId="2128"/>
    <cellStyle name="Total 19 3 4 2" xfId="5689"/>
    <cellStyle name="Total 19 3 4 2 2" xfId="13904"/>
    <cellStyle name="Total 19 3 4 2 2 2" xfId="25892"/>
    <cellStyle name="Total 19 3 4 2 2 2 2" xfId="47078"/>
    <cellStyle name="Total 19 3 4 2 2 3" xfId="36474"/>
    <cellStyle name="Total 19 3 4 2 3" xfId="20779"/>
    <cellStyle name="Total 19 3 4 2 3 2" xfId="41966"/>
    <cellStyle name="Total 19 3 4 2 4" xfId="31346"/>
    <cellStyle name="Total 19 3 4 2_Table 2A-1_EFT (Annual)" xfId="8714"/>
    <cellStyle name="Total 19 3 4 3" xfId="11248"/>
    <cellStyle name="Total 19 3 4 3 2" xfId="23346"/>
    <cellStyle name="Total 19 3 4 3 2 2" xfId="44532"/>
    <cellStyle name="Total 19 3 4 3 3" xfId="33928"/>
    <cellStyle name="Total 19 3 4 4" xfId="18233"/>
    <cellStyle name="Total 19 3 4 4 2" xfId="39420"/>
    <cellStyle name="Total 19 3 4 5" xfId="28603"/>
    <cellStyle name="Total 19 3 4_Table 2A-1_EFT (Annual)" xfId="8713"/>
    <cellStyle name="Total 19 3 5" xfId="3976"/>
    <cellStyle name="Total 19 3 5 2" xfId="12304"/>
    <cellStyle name="Total 19 3 5 2 2" xfId="24328"/>
    <cellStyle name="Total 19 3 5 2 2 2" xfId="45514"/>
    <cellStyle name="Total 19 3 5 2 3" xfId="34910"/>
    <cellStyle name="Total 19 3 5 3" xfId="19215"/>
    <cellStyle name="Total 19 3 5 3 2" xfId="40402"/>
    <cellStyle name="Total 19 3 5 4" xfId="29664"/>
    <cellStyle name="Total 19 3 5_Table 2A-1_EFT (Annual)" xfId="8715"/>
    <cellStyle name="Total 19 3 6" xfId="9641"/>
    <cellStyle name="Total 19 3 6 2" xfId="21782"/>
    <cellStyle name="Total 19 3 6 2 2" xfId="42968"/>
    <cellStyle name="Total 19 3 6 3" xfId="32364"/>
    <cellStyle name="Total 19 3 7" xfId="16669"/>
    <cellStyle name="Total 19 3 7 2" xfId="37856"/>
    <cellStyle name="Total 19 3 8" xfId="26921"/>
    <cellStyle name="Total 19 3_Table 2A-1_EFT (Annual)" xfId="3540"/>
    <cellStyle name="Total 19 4" xfId="1223"/>
    <cellStyle name="Total 19 4 2" xfId="2493"/>
    <cellStyle name="Total 19 4 2 2" xfId="6054"/>
    <cellStyle name="Total 19 4 2 2 2" xfId="14248"/>
    <cellStyle name="Total 19 4 2 2 2 2" xfId="26220"/>
    <cellStyle name="Total 19 4 2 2 2 2 2" xfId="47406"/>
    <cellStyle name="Total 19 4 2 2 2 3" xfId="36802"/>
    <cellStyle name="Total 19 4 2 2 3" xfId="21107"/>
    <cellStyle name="Total 19 4 2 2 3 2" xfId="42294"/>
    <cellStyle name="Total 19 4 2 2 4" xfId="31710"/>
    <cellStyle name="Total 19 4 2 2_Table 2A-1_EFT (Annual)" xfId="8718"/>
    <cellStyle name="Total 19 4 2 3" xfId="11590"/>
    <cellStyle name="Total 19 4 2 3 2" xfId="23674"/>
    <cellStyle name="Total 19 4 2 3 2 2" xfId="44860"/>
    <cellStyle name="Total 19 4 2 3 3" xfId="34256"/>
    <cellStyle name="Total 19 4 2 4" xfId="18561"/>
    <cellStyle name="Total 19 4 2 4 2" xfId="39748"/>
    <cellStyle name="Total 19 4 2 5" xfId="28967"/>
    <cellStyle name="Total 19 4 2_Table 2A-1_EFT (Annual)" xfId="8717"/>
    <cellStyle name="Total 19 4 3" xfId="4784"/>
    <cellStyle name="Total 19 4 3 2" xfId="13044"/>
    <cellStyle name="Total 19 4 3 2 2" xfId="25050"/>
    <cellStyle name="Total 19 4 3 2 2 2" xfId="46236"/>
    <cellStyle name="Total 19 4 3 2 3" xfId="35632"/>
    <cellStyle name="Total 19 4 3 3" xfId="19937"/>
    <cellStyle name="Total 19 4 3 3 2" xfId="41124"/>
    <cellStyle name="Total 19 4 3 4" xfId="30441"/>
    <cellStyle name="Total 19 4 3_Table 2A-1_EFT (Annual)" xfId="8719"/>
    <cellStyle name="Total 19 4 4" xfId="10388"/>
    <cellStyle name="Total 19 4 4 2" xfId="22504"/>
    <cellStyle name="Total 19 4 4 2 2" xfId="43690"/>
    <cellStyle name="Total 19 4 4 3" xfId="33086"/>
    <cellStyle name="Total 19 4 5" xfId="17391"/>
    <cellStyle name="Total 19 4 5 2" xfId="38578"/>
    <cellStyle name="Total 19 4 6" xfId="27698"/>
    <cellStyle name="Total 19 4_Table 2A-1_EFT (Annual)" xfId="8716"/>
    <cellStyle name="Total 19 5" xfId="779"/>
    <cellStyle name="Total 19 5 2" xfId="4340"/>
    <cellStyle name="Total 19 5 2 2" xfId="12620"/>
    <cellStyle name="Total 19 5 2 2 2" xfId="24637"/>
    <cellStyle name="Total 19 5 2 2 2 2" xfId="45823"/>
    <cellStyle name="Total 19 5 2 2 3" xfId="35219"/>
    <cellStyle name="Total 19 5 2 3" xfId="19524"/>
    <cellStyle name="Total 19 5 2 3 2" xfId="40711"/>
    <cellStyle name="Total 19 5 2 4" xfId="29997"/>
    <cellStyle name="Total 19 5 2_Table 2A-1_EFT (Annual)" xfId="8721"/>
    <cellStyle name="Total 19 5 3" xfId="9968"/>
    <cellStyle name="Total 19 5 3 2" xfId="22091"/>
    <cellStyle name="Total 19 5 3 2 2" xfId="43277"/>
    <cellStyle name="Total 19 5 3 3" xfId="32673"/>
    <cellStyle name="Total 19 5 4" xfId="16978"/>
    <cellStyle name="Total 19 5 4 2" xfId="38165"/>
    <cellStyle name="Total 19 5 5" xfId="27254"/>
    <cellStyle name="Total 19 5_Table 2A-1_EFT (Annual)" xfId="8720"/>
    <cellStyle name="Total 19 6" xfId="1962"/>
    <cellStyle name="Total 19 6 2" xfId="5523"/>
    <cellStyle name="Total 19 6 2 2" xfId="13738"/>
    <cellStyle name="Total 19 6 2 2 2" xfId="25726"/>
    <cellStyle name="Total 19 6 2 2 2 2" xfId="46912"/>
    <cellStyle name="Total 19 6 2 2 3" xfId="36308"/>
    <cellStyle name="Total 19 6 2 3" xfId="20613"/>
    <cellStyle name="Total 19 6 2 3 2" xfId="41800"/>
    <cellStyle name="Total 19 6 2 4" xfId="31180"/>
    <cellStyle name="Total 19 6 2_Table 2A-1_EFT (Annual)" xfId="8723"/>
    <cellStyle name="Total 19 6 3" xfId="11082"/>
    <cellStyle name="Total 19 6 3 2" xfId="23180"/>
    <cellStyle name="Total 19 6 3 2 2" xfId="44366"/>
    <cellStyle name="Total 19 6 3 3" xfId="33762"/>
    <cellStyle name="Total 19 6 4" xfId="18067"/>
    <cellStyle name="Total 19 6 4 2" xfId="39254"/>
    <cellStyle name="Total 19 6 5" xfId="28437"/>
    <cellStyle name="Total 19 6_Table 2A-1_EFT (Annual)" xfId="8722"/>
    <cellStyle name="Total 19 7" xfId="3764"/>
    <cellStyle name="Total 19 7 2" xfId="12132"/>
    <cellStyle name="Total 19 7 2 2" xfId="24162"/>
    <cellStyle name="Total 19 7 2 2 2" xfId="45348"/>
    <cellStyle name="Total 19 7 2 3" xfId="34744"/>
    <cellStyle name="Total 19 7 3" xfId="19049"/>
    <cellStyle name="Total 19 7 3 2" xfId="40236"/>
    <cellStyle name="Total 19 7 4" xfId="29473"/>
    <cellStyle name="Total 19 7_Table 2A-1_EFT (Annual)" xfId="8724"/>
    <cellStyle name="Total 19 8" xfId="9451"/>
    <cellStyle name="Total 19 8 2" xfId="21616"/>
    <cellStyle name="Total 19 8 2 2" xfId="42802"/>
    <cellStyle name="Total 19 8 3" xfId="32198"/>
    <cellStyle name="Total 19 9" xfId="16503"/>
    <cellStyle name="Total 19 9 2" xfId="37690"/>
    <cellStyle name="Total 19_Table 2A-1_EFT (Annual)" xfId="3538"/>
    <cellStyle name="Total 2" xfId="102"/>
    <cellStyle name="Total 2 10" xfId="21512"/>
    <cellStyle name="Total 2 10 2" xfId="42699"/>
    <cellStyle name="Total 2 11" xfId="26657"/>
    <cellStyle name="Total 2 2" xfId="500"/>
    <cellStyle name="Total 2 2 2" xfId="1477"/>
    <cellStyle name="Total 2 2 2 2" xfId="2747"/>
    <cellStyle name="Total 2 2 2 2 2" xfId="6308"/>
    <cellStyle name="Total 2 2 2 2 2 2" xfId="14502"/>
    <cellStyle name="Total 2 2 2 2 2 2 2" xfId="26474"/>
    <cellStyle name="Total 2 2 2 2 2 2 2 2" xfId="47660"/>
    <cellStyle name="Total 2 2 2 2 2 2 3" xfId="37056"/>
    <cellStyle name="Total 2 2 2 2 2 3" xfId="21361"/>
    <cellStyle name="Total 2 2 2 2 2 3 2" xfId="42548"/>
    <cellStyle name="Total 2 2 2 2 2 4" xfId="31964"/>
    <cellStyle name="Total 2 2 2 2 2_Table 2A-1_EFT (Annual)" xfId="8727"/>
    <cellStyle name="Total 2 2 2 2 3" xfId="11844"/>
    <cellStyle name="Total 2 2 2 2 3 2" xfId="23928"/>
    <cellStyle name="Total 2 2 2 2 3 2 2" xfId="45114"/>
    <cellStyle name="Total 2 2 2 2 3 3" xfId="34510"/>
    <cellStyle name="Total 2 2 2 2 4" xfId="18815"/>
    <cellStyle name="Total 2 2 2 2 4 2" xfId="40002"/>
    <cellStyle name="Total 2 2 2 2 5" xfId="29221"/>
    <cellStyle name="Total 2 2 2 2_Table 2A-1_EFT (Annual)" xfId="8726"/>
    <cellStyle name="Total 2 2 2 3" xfId="5038"/>
    <cellStyle name="Total 2 2 2 3 2" xfId="13298"/>
    <cellStyle name="Total 2 2 2 3 2 2" xfId="25304"/>
    <cellStyle name="Total 2 2 2 3 2 2 2" xfId="46490"/>
    <cellStyle name="Total 2 2 2 3 2 3" xfId="35886"/>
    <cellStyle name="Total 2 2 2 3 3" xfId="20191"/>
    <cellStyle name="Total 2 2 2 3 3 2" xfId="41378"/>
    <cellStyle name="Total 2 2 2 3 4" xfId="30695"/>
    <cellStyle name="Total 2 2 2 3_Table 2A-1_EFT (Annual)" xfId="8728"/>
    <cellStyle name="Total 2 2 2 4" xfId="10642"/>
    <cellStyle name="Total 2 2 2 4 2" xfId="22758"/>
    <cellStyle name="Total 2 2 2 4 2 2" xfId="43944"/>
    <cellStyle name="Total 2 2 2 4 3" xfId="33340"/>
    <cellStyle name="Total 2 2 2 5" xfId="17645"/>
    <cellStyle name="Total 2 2 2 5 2" xfId="38832"/>
    <cellStyle name="Total 2 2 2 6" xfId="27952"/>
    <cellStyle name="Total 2 2 2_Table 2A-1_EFT (Annual)" xfId="8725"/>
    <cellStyle name="Total 2 2 3" xfId="1014"/>
    <cellStyle name="Total 2 2 3 2" xfId="4575"/>
    <cellStyle name="Total 2 2 3 2 2" xfId="12835"/>
    <cellStyle name="Total 2 2 3 2 2 2" xfId="24841"/>
    <cellStyle name="Total 2 2 3 2 2 2 2" xfId="46027"/>
    <cellStyle name="Total 2 2 3 2 2 3" xfId="35423"/>
    <cellStyle name="Total 2 2 3 2 3" xfId="19728"/>
    <cellStyle name="Total 2 2 3 2 3 2" xfId="40915"/>
    <cellStyle name="Total 2 2 3 2 4" xfId="30232"/>
    <cellStyle name="Total 2 2 3 2_Table 2A-1_EFT (Annual)" xfId="8730"/>
    <cellStyle name="Total 2 2 3 3" xfId="10179"/>
    <cellStyle name="Total 2 2 3 3 2" xfId="22295"/>
    <cellStyle name="Total 2 2 3 3 2 2" xfId="43481"/>
    <cellStyle name="Total 2 2 3 3 3" xfId="32877"/>
    <cellStyle name="Total 2 2 3 4" xfId="17182"/>
    <cellStyle name="Total 2 2 3 4 2" xfId="38369"/>
    <cellStyle name="Total 2 2 3 5" xfId="27489"/>
    <cellStyle name="Total 2 2 3_Table 2A-1_EFT (Annual)" xfId="8729"/>
    <cellStyle name="Total 2 2 4" xfId="2216"/>
    <cellStyle name="Total 2 2 4 2" xfId="5777"/>
    <cellStyle name="Total 2 2 4 2 2" xfId="13992"/>
    <cellStyle name="Total 2 2 4 2 2 2" xfId="25980"/>
    <cellStyle name="Total 2 2 4 2 2 2 2" xfId="47166"/>
    <cellStyle name="Total 2 2 4 2 2 3" xfId="36562"/>
    <cellStyle name="Total 2 2 4 2 3" xfId="20867"/>
    <cellStyle name="Total 2 2 4 2 3 2" xfId="42054"/>
    <cellStyle name="Total 2 2 4 2 4" xfId="31434"/>
    <cellStyle name="Total 2 2 4 2_Table 2A-1_EFT (Annual)" xfId="8732"/>
    <cellStyle name="Total 2 2 4 3" xfId="11336"/>
    <cellStyle name="Total 2 2 4 3 2" xfId="23434"/>
    <cellStyle name="Total 2 2 4 3 2 2" xfId="44620"/>
    <cellStyle name="Total 2 2 4 3 3" xfId="34016"/>
    <cellStyle name="Total 2 2 4 4" xfId="18321"/>
    <cellStyle name="Total 2 2 4 4 2" xfId="39508"/>
    <cellStyle name="Total 2 2 4 5" xfId="28691"/>
    <cellStyle name="Total 2 2 4_Table 2A-1_EFT (Annual)" xfId="8731"/>
    <cellStyle name="Total 2 2 5" xfId="4070"/>
    <cellStyle name="Total 2 2 5 2" xfId="12394"/>
    <cellStyle name="Total 2 2 5 2 2" xfId="24416"/>
    <cellStyle name="Total 2 2 5 2 2 2" xfId="45602"/>
    <cellStyle name="Total 2 2 5 2 3" xfId="34998"/>
    <cellStyle name="Total 2 2 5 3" xfId="19303"/>
    <cellStyle name="Total 2 2 5 3 2" xfId="40490"/>
    <cellStyle name="Total 2 2 5 4" xfId="29758"/>
    <cellStyle name="Total 2 2 5_Table 2A-1_EFT (Annual)" xfId="8733"/>
    <cellStyle name="Total 2 2 6" xfId="9733"/>
    <cellStyle name="Total 2 2 6 2" xfId="21870"/>
    <cellStyle name="Total 2 2 6 2 2" xfId="43056"/>
    <cellStyle name="Total 2 2 6 3" xfId="32452"/>
    <cellStyle name="Total 2 2 7" xfId="16757"/>
    <cellStyle name="Total 2 2 7 2" xfId="37944"/>
    <cellStyle name="Total 2 2 8" xfId="27015"/>
    <cellStyle name="Total 2 2_Table 2A-1_EFT (Annual)" xfId="3542"/>
    <cellStyle name="Total 2 3" xfId="333"/>
    <cellStyle name="Total 2 3 2" xfId="1321"/>
    <cellStyle name="Total 2 3 2 2" xfId="2591"/>
    <cellStyle name="Total 2 3 2 2 2" xfId="6152"/>
    <cellStyle name="Total 2 3 2 2 2 2" xfId="14346"/>
    <cellStyle name="Total 2 3 2 2 2 2 2" xfId="26318"/>
    <cellStyle name="Total 2 3 2 2 2 2 2 2" xfId="47504"/>
    <cellStyle name="Total 2 3 2 2 2 2 3" xfId="36900"/>
    <cellStyle name="Total 2 3 2 2 2 3" xfId="21205"/>
    <cellStyle name="Total 2 3 2 2 2 3 2" xfId="42392"/>
    <cellStyle name="Total 2 3 2 2 2 4" xfId="31808"/>
    <cellStyle name="Total 2 3 2 2 2_Table 2A-1_EFT (Annual)" xfId="8736"/>
    <cellStyle name="Total 2 3 2 2 3" xfId="11688"/>
    <cellStyle name="Total 2 3 2 2 3 2" xfId="23772"/>
    <cellStyle name="Total 2 3 2 2 3 2 2" xfId="44958"/>
    <cellStyle name="Total 2 3 2 2 3 3" xfId="34354"/>
    <cellStyle name="Total 2 3 2 2 4" xfId="18659"/>
    <cellStyle name="Total 2 3 2 2 4 2" xfId="39846"/>
    <cellStyle name="Total 2 3 2 2 5" xfId="29065"/>
    <cellStyle name="Total 2 3 2 2_Table 2A-1_EFT (Annual)" xfId="8735"/>
    <cellStyle name="Total 2 3 2 3" xfId="4882"/>
    <cellStyle name="Total 2 3 2 3 2" xfId="13142"/>
    <cellStyle name="Total 2 3 2 3 2 2" xfId="25148"/>
    <cellStyle name="Total 2 3 2 3 2 2 2" xfId="46334"/>
    <cellStyle name="Total 2 3 2 3 2 3" xfId="35730"/>
    <cellStyle name="Total 2 3 2 3 3" xfId="20035"/>
    <cellStyle name="Total 2 3 2 3 3 2" xfId="41222"/>
    <cellStyle name="Total 2 3 2 3 4" xfId="30539"/>
    <cellStyle name="Total 2 3 2 3_Table 2A-1_EFT (Annual)" xfId="8737"/>
    <cellStyle name="Total 2 3 2 4" xfId="10486"/>
    <cellStyle name="Total 2 3 2 4 2" xfId="22602"/>
    <cellStyle name="Total 2 3 2 4 2 2" xfId="43788"/>
    <cellStyle name="Total 2 3 2 4 3" xfId="33184"/>
    <cellStyle name="Total 2 3 2 5" xfId="17489"/>
    <cellStyle name="Total 2 3 2 5 2" xfId="38676"/>
    <cellStyle name="Total 2 3 2 6" xfId="27796"/>
    <cellStyle name="Total 2 3 2_Table 2A-1_EFT (Annual)" xfId="8734"/>
    <cellStyle name="Total 2 3 3" xfId="877"/>
    <cellStyle name="Total 2 3 3 2" xfId="4438"/>
    <cellStyle name="Total 2 3 3 2 2" xfId="12703"/>
    <cellStyle name="Total 2 3 3 2 2 2" xfId="24715"/>
    <cellStyle name="Total 2 3 3 2 2 2 2" xfId="45901"/>
    <cellStyle name="Total 2 3 3 2 2 3" xfId="35297"/>
    <cellStyle name="Total 2 3 3 2 3" xfId="19602"/>
    <cellStyle name="Total 2 3 3 2 3 2" xfId="40789"/>
    <cellStyle name="Total 2 3 3 2 4" xfId="30095"/>
    <cellStyle name="Total 2 3 3 2_Table 2A-1_EFT (Annual)" xfId="8739"/>
    <cellStyle name="Total 2 3 3 3" xfId="10050"/>
    <cellStyle name="Total 2 3 3 3 2" xfId="22169"/>
    <cellStyle name="Total 2 3 3 3 2 2" xfId="43355"/>
    <cellStyle name="Total 2 3 3 3 3" xfId="32751"/>
    <cellStyle name="Total 2 3 3 4" xfId="17056"/>
    <cellStyle name="Total 2 3 3 4 2" xfId="38243"/>
    <cellStyle name="Total 2 3 3 5" xfId="27352"/>
    <cellStyle name="Total 2 3 3_Table 2A-1_EFT (Annual)" xfId="8738"/>
    <cellStyle name="Total 2 3 4" xfId="2060"/>
    <cellStyle name="Total 2 3 4 2" xfId="5621"/>
    <cellStyle name="Total 2 3 4 2 2" xfId="13836"/>
    <cellStyle name="Total 2 3 4 2 2 2" xfId="25824"/>
    <cellStyle name="Total 2 3 4 2 2 2 2" xfId="47010"/>
    <cellStyle name="Total 2 3 4 2 2 3" xfId="36406"/>
    <cellStyle name="Total 2 3 4 2 3" xfId="20711"/>
    <cellStyle name="Total 2 3 4 2 3 2" xfId="41898"/>
    <cellStyle name="Total 2 3 4 2 4" xfId="31278"/>
    <cellStyle name="Total 2 3 4 2_Table 2A-1_EFT (Annual)" xfId="8741"/>
    <cellStyle name="Total 2 3 4 3" xfId="11180"/>
    <cellStyle name="Total 2 3 4 3 2" xfId="23278"/>
    <cellStyle name="Total 2 3 4 3 2 2" xfId="44464"/>
    <cellStyle name="Total 2 3 4 3 3" xfId="33860"/>
    <cellStyle name="Total 2 3 4 4" xfId="18165"/>
    <cellStyle name="Total 2 3 4 4 2" xfId="39352"/>
    <cellStyle name="Total 2 3 4 5" xfId="28535"/>
    <cellStyle name="Total 2 3 4_Table 2A-1_EFT (Annual)" xfId="8740"/>
    <cellStyle name="Total 2 3 5" xfId="3903"/>
    <cellStyle name="Total 2 3 5 2" xfId="12235"/>
    <cellStyle name="Total 2 3 5 2 2" xfId="24260"/>
    <cellStyle name="Total 2 3 5 2 2 2" xfId="45446"/>
    <cellStyle name="Total 2 3 5 2 3" xfId="34842"/>
    <cellStyle name="Total 2 3 5 3" xfId="19147"/>
    <cellStyle name="Total 2 3 5 3 2" xfId="40334"/>
    <cellStyle name="Total 2 3 5 4" xfId="29591"/>
    <cellStyle name="Total 2 3 5_Table 2A-1_EFT (Annual)" xfId="8742"/>
    <cellStyle name="Total 2 3 6" xfId="9572"/>
    <cellStyle name="Total 2 3 6 2" xfId="21714"/>
    <cellStyle name="Total 2 3 6 2 2" xfId="42900"/>
    <cellStyle name="Total 2 3 6 3" xfId="32296"/>
    <cellStyle name="Total 2 3 7" xfId="16601"/>
    <cellStyle name="Total 2 3 7 2" xfId="37788"/>
    <cellStyle name="Total 2 3 8" xfId="26848"/>
    <cellStyle name="Total 2 3_Table 2A-1_EFT (Annual)" xfId="3543"/>
    <cellStyle name="Total 2 4" xfId="1155"/>
    <cellStyle name="Total 2 4 2" xfId="2425"/>
    <cellStyle name="Total 2 4 2 2" xfId="5986"/>
    <cellStyle name="Total 2 4 2 2 2" xfId="14180"/>
    <cellStyle name="Total 2 4 2 2 2 2" xfId="26152"/>
    <cellStyle name="Total 2 4 2 2 2 2 2" xfId="47338"/>
    <cellStyle name="Total 2 4 2 2 2 3" xfId="36734"/>
    <cellStyle name="Total 2 4 2 2 3" xfId="21039"/>
    <cellStyle name="Total 2 4 2 2 3 2" xfId="42226"/>
    <cellStyle name="Total 2 4 2 2 4" xfId="31642"/>
    <cellStyle name="Total 2 4 2 2_Table 2A-1_EFT (Annual)" xfId="8745"/>
    <cellStyle name="Total 2 4 2 3" xfId="11522"/>
    <cellStyle name="Total 2 4 2 3 2" xfId="23606"/>
    <cellStyle name="Total 2 4 2 3 2 2" xfId="44792"/>
    <cellStyle name="Total 2 4 2 3 3" xfId="34188"/>
    <cellStyle name="Total 2 4 2 4" xfId="18493"/>
    <cellStyle name="Total 2 4 2 4 2" xfId="39680"/>
    <cellStyle name="Total 2 4 2 5" xfId="28899"/>
    <cellStyle name="Total 2 4 2_Table 2A-1_EFT (Annual)" xfId="8744"/>
    <cellStyle name="Total 2 4 3" xfId="4716"/>
    <cellStyle name="Total 2 4 3 2" xfId="12976"/>
    <cellStyle name="Total 2 4 3 2 2" xfId="24982"/>
    <cellStyle name="Total 2 4 3 2 2 2" xfId="46168"/>
    <cellStyle name="Total 2 4 3 2 3" xfId="35564"/>
    <cellStyle name="Total 2 4 3 3" xfId="19869"/>
    <cellStyle name="Total 2 4 3 3 2" xfId="41056"/>
    <cellStyle name="Total 2 4 3 4" xfId="30373"/>
    <cellStyle name="Total 2 4 3_Table 2A-1_EFT (Annual)" xfId="8746"/>
    <cellStyle name="Total 2 4 4" xfId="10320"/>
    <cellStyle name="Total 2 4 4 2" xfId="22436"/>
    <cellStyle name="Total 2 4 4 2 2" xfId="43622"/>
    <cellStyle name="Total 2 4 4 3" xfId="33018"/>
    <cellStyle name="Total 2 4 5" xfId="17323"/>
    <cellStyle name="Total 2 4 5 2" xfId="38510"/>
    <cellStyle name="Total 2 4 6" xfId="27630"/>
    <cellStyle name="Total 2 4_Table 2A-1_EFT (Annual)" xfId="8743"/>
    <cellStyle name="Total 2 5" xfId="718"/>
    <cellStyle name="Total 2 5 2" xfId="4279"/>
    <cellStyle name="Total 2 5 2 2" xfId="12563"/>
    <cellStyle name="Total 2 5 2 2 2" xfId="24581"/>
    <cellStyle name="Total 2 5 2 2 2 2" xfId="45767"/>
    <cellStyle name="Total 2 5 2 2 3" xfId="35163"/>
    <cellStyle name="Total 2 5 2 3" xfId="19468"/>
    <cellStyle name="Total 2 5 2 3 2" xfId="40655"/>
    <cellStyle name="Total 2 5 2 4" xfId="29936"/>
    <cellStyle name="Total 2 5 2_Table 2A-1_EFT (Annual)" xfId="8748"/>
    <cellStyle name="Total 2 5 3" xfId="9910"/>
    <cellStyle name="Total 2 5 3 2" xfId="22035"/>
    <cellStyle name="Total 2 5 3 2 2" xfId="43221"/>
    <cellStyle name="Total 2 5 3 3" xfId="32617"/>
    <cellStyle name="Total 2 5 4" xfId="16922"/>
    <cellStyle name="Total 2 5 4 2" xfId="38109"/>
    <cellStyle name="Total 2 5 5" xfId="27193"/>
    <cellStyle name="Total 2 5_Table 2A-1_EFT (Annual)" xfId="8747"/>
    <cellStyle name="Total 2 6" xfId="1809"/>
    <cellStyle name="Total 2 6 2" xfId="5370"/>
    <cellStyle name="Total 2 6 2 2" xfId="13585"/>
    <cellStyle name="Total 2 6 2 2 2" xfId="25573"/>
    <cellStyle name="Total 2 6 2 2 2 2" xfId="46759"/>
    <cellStyle name="Total 2 6 2 2 3" xfId="36155"/>
    <cellStyle name="Total 2 6 2 3" xfId="20460"/>
    <cellStyle name="Total 2 6 2 3 2" xfId="41647"/>
    <cellStyle name="Total 2 6 2 4" xfId="31027"/>
    <cellStyle name="Total 2 6 2_Table 2A-1_EFT (Annual)" xfId="8750"/>
    <cellStyle name="Total 2 6 3" xfId="10929"/>
    <cellStyle name="Total 2 6 3 2" xfId="23027"/>
    <cellStyle name="Total 2 6 3 2 2" xfId="44213"/>
    <cellStyle name="Total 2 6 3 3" xfId="33609"/>
    <cellStyle name="Total 2 6 4" xfId="17914"/>
    <cellStyle name="Total 2 6 4 2" xfId="39101"/>
    <cellStyle name="Total 2 6 5" xfId="28284"/>
    <cellStyle name="Total 2 6_Table 2A-1_EFT (Annual)" xfId="8749"/>
    <cellStyle name="Total 2 7" xfId="3691"/>
    <cellStyle name="Total 2 7 2" xfId="12063"/>
    <cellStyle name="Total 2 7 2 2" xfId="24094"/>
    <cellStyle name="Total 2 7 2 2 2" xfId="45280"/>
    <cellStyle name="Total 2 7 2 3" xfId="34676"/>
    <cellStyle name="Total 2 7 3" xfId="18981"/>
    <cellStyle name="Total 2 7 3 2" xfId="40168"/>
    <cellStyle name="Total 2 7 4" xfId="29400"/>
    <cellStyle name="Total 2 7_Table 2A-1_EFT (Annual)" xfId="8751"/>
    <cellStyle name="Total 2 8" xfId="9381"/>
    <cellStyle name="Total 2 8 2" xfId="21548"/>
    <cellStyle name="Total 2 8 2 2" xfId="42734"/>
    <cellStyle name="Total 2 8 3" xfId="32130"/>
    <cellStyle name="Total 2 9" xfId="16435"/>
    <cellStyle name="Total 2 9 2" xfId="37622"/>
    <cellStyle name="Total 2_Table 2A-1_EFT (Annual)" xfId="3541"/>
    <cellStyle name="Total 20" xfId="181"/>
    <cellStyle name="Total 20 10" xfId="26736"/>
    <cellStyle name="Total 20 2" xfId="574"/>
    <cellStyle name="Total 20 2 2" xfId="1551"/>
    <cellStyle name="Total 20 2 2 2" xfId="2821"/>
    <cellStyle name="Total 20 2 2 2 2" xfId="6382"/>
    <cellStyle name="Total 20 2 2 2 2 2" xfId="14576"/>
    <cellStyle name="Total 20 2 2 2 2 2 2" xfId="26548"/>
    <cellStyle name="Total 20 2 2 2 2 2 2 2" xfId="47734"/>
    <cellStyle name="Total 20 2 2 2 2 2 3" xfId="37130"/>
    <cellStyle name="Total 20 2 2 2 2 3" xfId="21435"/>
    <cellStyle name="Total 20 2 2 2 2 3 2" xfId="42622"/>
    <cellStyle name="Total 20 2 2 2 2 4" xfId="32038"/>
    <cellStyle name="Total 20 2 2 2 2_Table 2A-1_EFT (Annual)" xfId="8754"/>
    <cellStyle name="Total 20 2 2 2 3" xfId="11918"/>
    <cellStyle name="Total 20 2 2 2 3 2" xfId="24002"/>
    <cellStyle name="Total 20 2 2 2 3 2 2" xfId="45188"/>
    <cellStyle name="Total 20 2 2 2 3 3" xfId="34584"/>
    <cellStyle name="Total 20 2 2 2 4" xfId="18889"/>
    <cellStyle name="Total 20 2 2 2 4 2" xfId="40076"/>
    <cellStyle name="Total 20 2 2 2 5" xfId="29295"/>
    <cellStyle name="Total 20 2 2 2_Table 2A-1_EFT (Annual)" xfId="8753"/>
    <cellStyle name="Total 20 2 2 3" xfId="5112"/>
    <cellStyle name="Total 20 2 2 3 2" xfId="13372"/>
    <cellStyle name="Total 20 2 2 3 2 2" xfId="25378"/>
    <cellStyle name="Total 20 2 2 3 2 2 2" xfId="46564"/>
    <cellStyle name="Total 20 2 2 3 2 3" xfId="35960"/>
    <cellStyle name="Total 20 2 2 3 3" xfId="20265"/>
    <cellStyle name="Total 20 2 2 3 3 2" xfId="41452"/>
    <cellStyle name="Total 20 2 2 3 4" xfId="30769"/>
    <cellStyle name="Total 20 2 2 3_Table 2A-1_EFT (Annual)" xfId="8755"/>
    <cellStyle name="Total 20 2 2 4" xfId="10716"/>
    <cellStyle name="Total 20 2 2 4 2" xfId="22832"/>
    <cellStyle name="Total 20 2 2 4 2 2" xfId="44018"/>
    <cellStyle name="Total 20 2 2 4 3" xfId="33414"/>
    <cellStyle name="Total 20 2 2 5" xfId="17719"/>
    <cellStyle name="Total 20 2 2 5 2" xfId="38906"/>
    <cellStyle name="Total 20 2 2 6" xfId="28026"/>
    <cellStyle name="Total 20 2 2_Table 2A-1_EFT (Annual)" xfId="8752"/>
    <cellStyle name="Total 20 2 3" xfId="1075"/>
    <cellStyle name="Total 20 2 3 2" xfId="4636"/>
    <cellStyle name="Total 20 2 3 2 2" xfId="12896"/>
    <cellStyle name="Total 20 2 3 2 2 2" xfId="24902"/>
    <cellStyle name="Total 20 2 3 2 2 2 2" xfId="46088"/>
    <cellStyle name="Total 20 2 3 2 2 3" xfId="35484"/>
    <cellStyle name="Total 20 2 3 2 3" xfId="19789"/>
    <cellStyle name="Total 20 2 3 2 3 2" xfId="40976"/>
    <cellStyle name="Total 20 2 3 2 4" xfId="30293"/>
    <cellStyle name="Total 20 2 3 2_Table 2A-1_EFT (Annual)" xfId="8757"/>
    <cellStyle name="Total 20 2 3 3" xfId="10240"/>
    <cellStyle name="Total 20 2 3 3 2" xfId="22356"/>
    <cellStyle name="Total 20 2 3 3 2 2" xfId="43542"/>
    <cellStyle name="Total 20 2 3 3 3" xfId="32938"/>
    <cellStyle name="Total 20 2 3 4" xfId="17243"/>
    <cellStyle name="Total 20 2 3 4 2" xfId="38430"/>
    <cellStyle name="Total 20 2 3 5" xfId="27550"/>
    <cellStyle name="Total 20 2 3_Table 2A-1_EFT (Annual)" xfId="8756"/>
    <cellStyle name="Total 20 2 4" xfId="2290"/>
    <cellStyle name="Total 20 2 4 2" xfId="5851"/>
    <cellStyle name="Total 20 2 4 2 2" xfId="14066"/>
    <cellStyle name="Total 20 2 4 2 2 2" xfId="26054"/>
    <cellStyle name="Total 20 2 4 2 2 2 2" xfId="47240"/>
    <cellStyle name="Total 20 2 4 2 2 3" xfId="36636"/>
    <cellStyle name="Total 20 2 4 2 3" xfId="20941"/>
    <cellStyle name="Total 20 2 4 2 3 2" xfId="42128"/>
    <cellStyle name="Total 20 2 4 2 4" xfId="31508"/>
    <cellStyle name="Total 20 2 4 2_Table 2A-1_EFT (Annual)" xfId="8759"/>
    <cellStyle name="Total 20 2 4 3" xfId="11410"/>
    <cellStyle name="Total 20 2 4 3 2" xfId="23508"/>
    <cellStyle name="Total 20 2 4 3 2 2" xfId="44694"/>
    <cellStyle name="Total 20 2 4 3 3" xfId="34090"/>
    <cellStyle name="Total 20 2 4 4" xfId="18395"/>
    <cellStyle name="Total 20 2 4 4 2" xfId="39582"/>
    <cellStyle name="Total 20 2 4 5" xfId="28765"/>
    <cellStyle name="Total 20 2 4_Table 2A-1_EFT (Annual)" xfId="8758"/>
    <cellStyle name="Total 20 2 5" xfId="4144"/>
    <cellStyle name="Total 20 2 5 2" xfId="12468"/>
    <cellStyle name="Total 20 2 5 2 2" xfId="24490"/>
    <cellStyle name="Total 20 2 5 2 2 2" xfId="45676"/>
    <cellStyle name="Total 20 2 5 2 3" xfId="35072"/>
    <cellStyle name="Total 20 2 5 3" xfId="19377"/>
    <cellStyle name="Total 20 2 5 3 2" xfId="40564"/>
    <cellStyle name="Total 20 2 5 4" xfId="29832"/>
    <cellStyle name="Total 20 2 5_Table 2A-1_EFT (Annual)" xfId="8760"/>
    <cellStyle name="Total 20 2 6" xfId="9807"/>
    <cellStyle name="Total 20 2 6 2" xfId="21944"/>
    <cellStyle name="Total 20 2 6 2 2" xfId="43130"/>
    <cellStyle name="Total 20 2 6 3" xfId="32526"/>
    <cellStyle name="Total 20 2 7" xfId="16831"/>
    <cellStyle name="Total 20 2 7 2" xfId="38018"/>
    <cellStyle name="Total 20 2 8" xfId="27089"/>
    <cellStyle name="Total 20 2_Table 2A-1_EFT (Annual)" xfId="3545"/>
    <cellStyle name="Total 20 3" xfId="412"/>
    <cellStyle name="Total 20 3 2" xfId="1395"/>
    <cellStyle name="Total 20 3 2 2" xfId="2665"/>
    <cellStyle name="Total 20 3 2 2 2" xfId="6226"/>
    <cellStyle name="Total 20 3 2 2 2 2" xfId="14420"/>
    <cellStyle name="Total 20 3 2 2 2 2 2" xfId="26392"/>
    <cellStyle name="Total 20 3 2 2 2 2 2 2" xfId="47578"/>
    <cellStyle name="Total 20 3 2 2 2 2 3" xfId="36974"/>
    <cellStyle name="Total 20 3 2 2 2 3" xfId="21279"/>
    <cellStyle name="Total 20 3 2 2 2 3 2" xfId="42466"/>
    <cellStyle name="Total 20 3 2 2 2 4" xfId="31882"/>
    <cellStyle name="Total 20 3 2 2 2_Table 2A-1_EFT (Annual)" xfId="8763"/>
    <cellStyle name="Total 20 3 2 2 3" xfId="11762"/>
    <cellStyle name="Total 20 3 2 2 3 2" xfId="23846"/>
    <cellStyle name="Total 20 3 2 2 3 2 2" xfId="45032"/>
    <cellStyle name="Total 20 3 2 2 3 3" xfId="34428"/>
    <cellStyle name="Total 20 3 2 2 4" xfId="18733"/>
    <cellStyle name="Total 20 3 2 2 4 2" xfId="39920"/>
    <cellStyle name="Total 20 3 2 2 5" xfId="29139"/>
    <cellStyle name="Total 20 3 2 2_Table 2A-1_EFT (Annual)" xfId="8762"/>
    <cellStyle name="Total 20 3 2 3" xfId="4956"/>
    <cellStyle name="Total 20 3 2 3 2" xfId="13216"/>
    <cellStyle name="Total 20 3 2 3 2 2" xfId="25222"/>
    <cellStyle name="Total 20 3 2 3 2 2 2" xfId="46408"/>
    <cellStyle name="Total 20 3 2 3 2 3" xfId="35804"/>
    <cellStyle name="Total 20 3 2 3 3" xfId="20109"/>
    <cellStyle name="Total 20 3 2 3 3 2" xfId="41296"/>
    <cellStyle name="Total 20 3 2 3 4" xfId="30613"/>
    <cellStyle name="Total 20 3 2 3_Table 2A-1_EFT (Annual)" xfId="8764"/>
    <cellStyle name="Total 20 3 2 4" xfId="10560"/>
    <cellStyle name="Total 20 3 2 4 2" xfId="22676"/>
    <cellStyle name="Total 20 3 2 4 2 2" xfId="43862"/>
    <cellStyle name="Total 20 3 2 4 3" xfId="33258"/>
    <cellStyle name="Total 20 3 2 5" xfId="17563"/>
    <cellStyle name="Total 20 3 2 5 2" xfId="38750"/>
    <cellStyle name="Total 20 3 2 6" xfId="27870"/>
    <cellStyle name="Total 20 3 2_Table 2A-1_EFT (Annual)" xfId="8761"/>
    <cellStyle name="Total 20 3 3" xfId="943"/>
    <cellStyle name="Total 20 3 3 2" xfId="4504"/>
    <cellStyle name="Total 20 3 3 2 2" xfId="12766"/>
    <cellStyle name="Total 20 3 3 2 2 2" xfId="24776"/>
    <cellStyle name="Total 20 3 3 2 2 2 2" xfId="45962"/>
    <cellStyle name="Total 20 3 3 2 2 3" xfId="35358"/>
    <cellStyle name="Total 20 3 3 2 3" xfId="19663"/>
    <cellStyle name="Total 20 3 3 2 3 2" xfId="40850"/>
    <cellStyle name="Total 20 3 3 2 4" xfId="30161"/>
    <cellStyle name="Total 20 3 3 2_Table 2A-1_EFT (Annual)" xfId="8766"/>
    <cellStyle name="Total 20 3 3 3" xfId="10113"/>
    <cellStyle name="Total 20 3 3 3 2" xfId="22230"/>
    <cellStyle name="Total 20 3 3 3 2 2" xfId="43416"/>
    <cellStyle name="Total 20 3 3 3 3" xfId="32812"/>
    <cellStyle name="Total 20 3 3 4" xfId="17117"/>
    <cellStyle name="Total 20 3 3 4 2" xfId="38304"/>
    <cellStyle name="Total 20 3 3 5" xfId="27418"/>
    <cellStyle name="Total 20 3 3_Table 2A-1_EFT (Annual)" xfId="8765"/>
    <cellStyle name="Total 20 3 4" xfId="2134"/>
    <cellStyle name="Total 20 3 4 2" xfId="5695"/>
    <cellStyle name="Total 20 3 4 2 2" xfId="13910"/>
    <cellStyle name="Total 20 3 4 2 2 2" xfId="25898"/>
    <cellStyle name="Total 20 3 4 2 2 2 2" xfId="47084"/>
    <cellStyle name="Total 20 3 4 2 2 3" xfId="36480"/>
    <cellStyle name="Total 20 3 4 2 3" xfId="20785"/>
    <cellStyle name="Total 20 3 4 2 3 2" xfId="41972"/>
    <cellStyle name="Total 20 3 4 2 4" xfId="31352"/>
    <cellStyle name="Total 20 3 4 2_Table 2A-1_EFT (Annual)" xfId="8768"/>
    <cellStyle name="Total 20 3 4 3" xfId="11254"/>
    <cellStyle name="Total 20 3 4 3 2" xfId="23352"/>
    <cellStyle name="Total 20 3 4 3 2 2" xfId="44538"/>
    <cellStyle name="Total 20 3 4 3 3" xfId="33934"/>
    <cellStyle name="Total 20 3 4 4" xfId="18239"/>
    <cellStyle name="Total 20 3 4 4 2" xfId="39426"/>
    <cellStyle name="Total 20 3 4 5" xfId="28609"/>
    <cellStyle name="Total 20 3 4_Table 2A-1_EFT (Annual)" xfId="8767"/>
    <cellStyle name="Total 20 3 5" xfId="3982"/>
    <cellStyle name="Total 20 3 5 2" xfId="12310"/>
    <cellStyle name="Total 20 3 5 2 2" xfId="24334"/>
    <cellStyle name="Total 20 3 5 2 2 2" xfId="45520"/>
    <cellStyle name="Total 20 3 5 2 3" xfId="34916"/>
    <cellStyle name="Total 20 3 5 3" xfId="19221"/>
    <cellStyle name="Total 20 3 5 3 2" xfId="40408"/>
    <cellStyle name="Total 20 3 5 4" xfId="29670"/>
    <cellStyle name="Total 20 3 5_Table 2A-1_EFT (Annual)" xfId="8769"/>
    <cellStyle name="Total 20 3 6" xfId="9647"/>
    <cellStyle name="Total 20 3 6 2" xfId="21788"/>
    <cellStyle name="Total 20 3 6 2 2" xfId="42974"/>
    <cellStyle name="Total 20 3 6 3" xfId="32370"/>
    <cellStyle name="Total 20 3 7" xfId="16675"/>
    <cellStyle name="Total 20 3 7 2" xfId="37862"/>
    <cellStyle name="Total 20 3 8" xfId="26927"/>
    <cellStyle name="Total 20 3_Table 2A-1_EFT (Annual)" xfId="3546"/>
    <cellStyle name="Total 20 4" xfId="1229"/>
    <cellStyle name="Total 20 4 2" xfId="2499"/>
    <cellStyle name="Total 20 4 2 2" xfId="6060"/>
    <cellStyle name="Total 20 4 2 2 2" xfId="14254"/>
    <cellStyle name="Total 20 4 2 2 2 2" xfId="26226"/>
    <cellStyle name="Total 20 4 2 2 2 2 2" xfId="47412"/>
    <cellStyle name="Total 20 4 2 2 2 3" xfId="36808"/>
    <cellStyle name="Total 20 4 2 2 3" xfId="21113"/>
    <cellStyle name="Total 20 4 2 2 3 2" xfId="42300"/>
    <cellStyle name="Total 20 4 2 2 4" xfId="31716"/>
    <cellStyle name="Total 20 4 2 2_Table 2A-1_EFT (Annual)" xfId="8772"/>
    <cellStyle name="Total 20 4 2 3" xfId="11596"/>
    <cellStyle name="Total 20 4 2 3 2" xfId="23680"/>
    <cellStyle name="Total 20 4 2 3 2 2" xfId="44866"/>
    <cellStyle name="Total 20 4 2 3 3" xfId="34262"/>
    <cellStyle name="Total 20 4 2 4" xfId="18567"/>
    <cellStyle name="Total 20 4 2 4 2" xfId="39754"/>
    <cellStyle name="Total 20 4 2 5" xfId="28973"/>
    <cellStyle name="Total 20 4 2_Table 2A-1_EFT (Annual)" xfId="8771"/>
    <cellStyle name="Total 20 4 3" xfId="4790"/>
    <cellStyle name="Total 20 4 3 2" xfId="13050"/>
    <cellStyle name="Total 20 4 3 2 2" xfId="25056"/>
    <cellStyle name="Total 20 4 3 2 2 2" xfId="46242"/>
    <cellStyle name="Total 20 4 3 2 3" xfId="35638"/>
    <cellStyle name="Total 20 4 3 3" xfId="19943"/>
    <cellStyle name="Total 20 4 3 3 2" xfId="41130"/>
    <cellStyle name="Total 20 4 3 4" xfId="30447"/>
    <cellStyle name="Total 20 4 3_Table 2A-1_EFT (Annual)" xfId="8773"/>
    <cellStyle name="Total 20 4 4" xfId="10394"/>
    <cellStyle name="Total 20 4 4 2" xfId="22510"/>
    <cellStyle name="Total 20 4 4 2 2" xfId="43696"/>
    <cellStyle name="Total 20 4 4 3" xfId="33092"/>
    <cellStyle name="Total 20 4 5" xfId="17397"/>
    <cellStyle name="Total 20 4 5 2" xfId="38584"/>
    <cellStyle name="Total 20 4 6" xfId="27704"/>
    <cellStyle name="Total 20 4_Table 2A-1_EFT (Annual)" xfId="8770"/>
    <cellStyle name="Total 20 5" xfId="784"/>
    <cellStyle name="Total 20 5 2" xfId="4345"/>
    <cellStyle name="Total 20 5 2 2" xfId="12625"/>
    <cellStyle name="Total 20 5 2 2 2" xfId="24642"/>
    <cellStyle name="Total 20 5 2 2 2 2" xfId="45828"/>
    <cellStyle name="Total 20 5 2 2 3" xfId="35224"/>
    <cellStyle name="Total 20 5 2 3" xfId="19529"/>
    <cellStyle name="Total 20 5 2 3 2" xfId="40716"/>
    <cellStyle name="Total 20 5 2 4" xfId="30002"/>
    <cellStyle name="Total 20 5 2_Table 2A-1_EFT (Annual)" xfId="8775"/>
    <cellStyle name="Total 20 5 3" xfId="9973"/>
    <cellStyle name="Total 20 5 3 2" xfId="22096"/>
    <cellStyle name="Total 20 5 3 2 2" xfId="43282"/>
    <cellStyle name="Total 20 5 3 3" xfId="32678"/>
    <cellStyle name="Total 20 5 4" xfId="16983"/>
    <cellStyle name="Total 20 5 4 2" xfId="38170"/>
    <cellStyle name="Total 20 5 5" xfId="27259"/>
    <cellStyle name="Total 20 5_Table 2A-1_EFT (Annual)" xfId="8774"/>
    <cellStyle name="Total 20 6" xfId="1968"/>
    <cellStyle name="Total 20 6 2" xfId="5529"/>
    <cellStyle name="Total 20 6 2 2" xfId="13744"/>
    <cellStyle name="Total 20 6 2 2 2" xfId="25732"/>
    <cellStyle name="Total 20 6 2 2 2 2" xfId="46918"/>
    <cellStyle name="Total 20 6 2 2 3" xfId="36314"/>
    <cellStyle name="Total 20 6 2 3" xfId="20619"/>
    <cellStyle name="Total 20 6 2 3 2" xfId="41806"/>
    <cellStyle name="Total 20 6 2 4" xfId="31186"/>
    <cellStyle name="Total 20 6 2_Table 2A-1_EFT (Annual)" xfId="8777"/>
    <cellStyle name="Total 20 6 3" xfId="11088"/>
    <cellStyle name="Total 20 6 3 2" xfId="23186"/>
    <cellStyle name="Total 20 6 3 2 2" xfId="44372"/>
    <cellStyle name="Total 20 6 3 3" xfId="33768"/>
    <cellStyle name="Total 20 6 4" xfId="18073"/>
    <cellStyle name="Total 20 6 4 2" xfId="39260"/>
    <cellStyle name="Total 20 6 5" xfId="28443"/>
    <cellStyle name="Total 20 6_Table 2A-1_EFT (Annual)" xfId="8776"/>
    <cellStyle name="Total 20 7" xfId="3770"/>
    <cellStyle name="Total 20 7 2" xfId="12138"/>
    <cellStyle name="Total 20 7 2 2" xfId="24168"/>
    <cellStyle name="Total 20 7 2 2 2" xfId="45354"/>
    <cellStyle name="Total 20 7 2 3" xfId="34750"/>
    <cellStyle name="Total 20 7 3" xfId="19055"/>
    <cellStyle name="Total 20 7 3 2" xfId="40242"/>
    <cellStyle name="Total 20 7 4" xfId="29479"/>
    <cellStyle name="Total 20 7_Table 2A-1_EFT (Annual)" xfId="8778"/>
    <cellStyle name="Total 20 8" xfId="9457"/>
    <cellStyle name="Total 20 8 2" xfId="21622"/>
    <cellStyle name="Total 20 8 2 2" xfId="42808"/>
    <cellStyle name="Total 20 8 3" xfId="32204"/>
    <cellStyle name="Total 20 9" xfId="16509"/>
    <cellStyle name="Total 20 9 2" xfId="37696"/>
    <cellStyle name="Total 20_Table 2A-1_EFT (Annual)" xfId="3544"/>
    <cellStyle name="Total 21" xfId="199"/>
    <cellStyle name="Total 21 10" xfId="26754"/>
    <cellStyle name="Total 21 2" xfId="592"/>
    <cellStyle name="Total 21 2 2" xfId="1569"/>
    <cellStyle name="Total 21 2 2 2" xfId="2839"/>
    <cellStyle name="Total 21 2 2 2 2" xfId="6400"/>
    <cellStyle name="Total 21 2 2 2 2 2" xfId="14594"/>
    <cellStyle name="Total 21 2 2 2 2 2 2" xfId="26566"/>
    <cellStyle name="Total 21 2 2 2 2 2 2 2" xfId="47752"/>
    <cellStyle name="Total 21 2 2 2 2 2 3" xfId="37148"/>
    <cellStyle name="Total 21 2 2 2 2 3" xfId="21453"/>
    <cellStyle name="Total 21 2 2 2 2 3 2" xfId="42640"/>
    <cellStyle name="Total 21 2 2 2 2 4" xfId="32056"/>
    <cellStyle name="Total 21 2 2 2 2_Table 2A-1_EFT (Annual)" xfId="8781"/>
    <cellStyle name="Total 21 2 2 2 3" xfId="11936"/>
    <cellStyle name="Total 21 2 2 2 3 2" xfId="24020"/>
    <cellStyle name="Total 21 2 2 2 3 2 2" xfId="45206"/>
    <cellStyle name="Total 21 2 2 2 3 3" xfId="34602"/>
    <cellStyle name="Total 21 2 2 2 4" xfId="18907"/>
    <cellStyle name="Total 21 2 2 2 4 2" xfId="40094"/>
    <cellStyle name="Total 21 2 2 2 5" xfId="29313"/>
    <cellStyle name="Total 21 2 2 2_Table 2A-1_EFT (Annual)" xfId="8780"/>
    <cellStyle name="Total 21 2 2 3" xfId="5130"/>
    <cellStyle name="Total 21 2 2 3 2" xfId="13390"/>
    <cellStyle name="Total 21 2 2 3 2 2" xfId="25396"/>
    <cellStyle name="Total 21 2 2 3 2 2 2" xfId="46582"/>
    <cellStyle name="Total 21 2 2 3 2 3" xfId="35978"/>
    <cellStyle name="Total 21 2 2 3 3" xfId="20283"/>
    <cellStyle name="Total 21 2 2 3 3 2" xfId="41470"/>
    <cellStyle name="Total 21 2 2 3 4" xfId="30787"/>
    <cellStyle name="Total 21 2 2 3_Table 2A-1_EFT (Annual)" xfId="8782"/>
    <cellStyle name="Total 21 2 2 4" xfId="10734"/>
    <cellStyle name="Total 21 2 2 4 2" xfId="22850"/>
    <cellStyle name="Total 21 2 2 4 2 2" xfId="44036"/>
    <cellStyle name="Total 21 2 2 4 3" xfId="33432"/>
    <cellStyle name="Total 21 2 2 5" xfId="17737"/>
    <cellStyle name="Total 21 2 2 5 2" xfId="38924"/>
    <cellStyle name="Total 21 2 2 6" xfId="28044"/>
    <cellStyle name="Total 21 2 2_Table 2A-1_EFT (Annual)" xfId="8779"/>
    <cellStyle name="Total 21 2 3" xfId="1090"/>
    <cellStyle name="Total 21 2 3 2" xfId="4651"/>
    <cellStyle name="Total 21 2 3 2 2" xfId="12911"/>
    <cellStyle name="Total 21 2 3 2 2 2" xfId="24917"/>
    <cellStyle name="Total 21 2 3 2 2 2 2" xfId="46103"/>
    <cellStyle name="Total 21 2 3 2 2 3" xfId="35499"/>
    <cellStyle name="Total 21 2 3 2 3" xfId="19804"/>
    <cellStyle name="Total 21 2 3 2 3 2" xfId="40991"/>
    <cellStyle name="Total 21 2 3 2 4" xfId="30308"/>
    <cellStyle name="Total 21 2 3 2_Table 2A-1_EFT (Annual)" xfId="8784"/>
    <cellStyle name="Total 21 2 3 3" xfId="10255"/>
    <cellStyle name="Total 21 2 3 3 2" xfId="22371"/>
    <cellStyle name="Total 21 2 3 3 2 2" xfId="43557"/>
    <cellStyle name="Total 21 2 3 3 3" xfId="32953"/>
    <cellStyle name="Total 21 2 3 4" xfId="17258"/>
    <cellStyle name="Total 21 2 3 4 2" xfId="38445"/>
    <cellStyle name="Total 21 2 3 5" xfId="27565"/>
    <cellStyle name="Total 21 2 3_Table 2A-1_EFT (Annual)" xfId="8783"/>
    <cellStyle name="Total 21 2 4" xfId="2308"/>
    <cellStyle name="Total 21 2 4 2" xfId="5869"/>
    <cellStyle name="Total 21 2 4 2 2" xfId="14084"/>
    <cellStyle name="Total 21 2 4 2 2 2" xfId="26072"/>
    <cellStyle name="Total 21 2 4 2 2 2 2" xfId="47258"/>
    <cellStyle name="Total 21 2 4 2 2 3" xfId="36654"/>
    <cellStyle name="Total 21 2 4 2 3" xfId="20959"/>
    <cellStyle name="Total 21 2 4 2 3 2" xfId="42146"/>
    <cellStyle name="Total 21 2 4 2 4" xfId="31526"/>
    <cellStyle name="Total 21 2 4 2_Table 2A-1_EFT (Annual)" xfId="8786"/>
    <cellStyle name="Total 21 2 4 3" xfId="11428"/>
    <cellStyle name="Total 21 2 4 3 2" xfId="23526"/>
    <cellStyle name="Total 21 2 4 3 2 2" xfId="44712"/>
    <cellStyle name="Total 21 2 4 3 3" xfId="34108"/>
    <cellStyle name="Total 21 2 4 4" xfId="18413"/>
    <cellStyle name="Total 21 2 4 4 2" xfId="39600"/>
    <cellStyle name="Total 21 2 4 5" xfId="28783"/>
    <cellStyle name="Total 21 2 4_Table 2A-1_EFT (Annual)" xfId="8785"/>
    <cellStyle name="Total 21 2 5" xfId="4162"/>
    <cellStyle name="Total 21 2 5 2" xfId="12486"/>
    <cellStyle name="Total 21 2 5 2 2" xfId="24508"/>
    <cellStyle name="Total 21 2 5 2 2 2" xfId="45694"/>
    <cellStyle name="Total 21 2 5 2 3" xfId="35090"/>
    <cellStyle name="Total 21 2 5 3" xfId="19395"/>
    <cellStyle name="Total 21 2 5 3 2" xfId="40582"/>
    <cellStyle name="Total 21 2 5 4" xfId="29850"/>
    <cellStyle name="Total 21 2 5_Table 2A-1_EFT (Annual)" xfId="8787"/>
    <cellStyle name="Total 21 2 6" xfId="9825"/>
    <cellStyle name="Total 21 2 6 2" xfId="21962"/>
    <cellStyle name="Total 21 2 6 2 2" xfId="43148"/>
    <cellStyle name="Total 21 2 6 3" xfId="32544"/>
    <cellStyle name="Total 21 2 7" xfId="16849"/>
    <cellStyle name="Total 21 2 7 2" xfId="38036"/>
    <cellStyle name="Total 21 2 8" xfId="27107"/>
    <cellStyle name="Total 21 2_Table 2A-1_EFT (Annual)" xfId="3548"/>
    <cellStyle name="Total 21 3" xfId="428"/>
    <cellStyle name="Total 21 3 2" xfId="1411"/>
    <cellStyle name="Total 21 3 2 2" xfId="2681"/>
    <cellStyle name="Total 21 3 2 2 2" xfId="6242"/>
    <cellStyle name="Total 21 3 2 2 2 2" xfId="14436"/>
    <cellStyle name="Total 21 3 2 2 2 2 2" xfId="26408"/>
    <cellStyle name="Total 21 3 2 2 2 2 2 2" xfId="47594"/>
    <cellStyle name="Total 21 3 2 2 2 2 3" xfId="36990"/>
    <cellStyle name="Total 21 3 2 2 2 3" xfId="21295"/>
    <cellStyle name="Total 21 3 2 2 2 3 2" xfId="42482"/>
    <cellStyle name="Total 21 3 2 2 2 4" xfId="31898"/>
    <cellStyle name="Total 21 3 2 2 2_Table 2A-1_EFT (Annual)" xfId="8790"/>
    <cellStyle name="Total 21 3 2 2 3" xfId="11778"/>
    <cellStyle name="Total 21 3 2 2 3 2" xfId="23862"/>
    <cellStyle name="Total 21 3 2 2 3 2 2" xfId="45048"/>
    <cellStyle name="Total 21 3 2 2 3 3" xfId="34444"/>
    <cellStyle name="Total 21 3 2 2 4" xfId="18749"/>
    <cellStyle name="Total 21 3 2 2 4 2" xfId="39936"/>
    <cellStyle name="Total 21 3 2 2 5" xfId="29155"/>
    <cellStyle name="Total 21 3 2 2_Table 2A-1_EFT (Annual)" xfId="8789"/>
    <cellStyle name="Total 21 3 2 3" xfId="4972"/>
    <cellStyle name="Total 21 3 2 3 2" xfId="13232"/>
    <cellStyle name="Total 21 3 2 3 2 2" xfId="25238"/>
    <cellStyle name="Total 21 3 2 3 2 2 2" xfId="46424"/>
    <cellStyle name="Total 21 3 2 3 2 3" xfId="35820"/>
    <cellStyle name="Total 21 3 2 3 3" xfId="20125"/>
    <cellStyle name="Total 21 3 2 3 3 2" xfId="41312"/>
    <cellStyle name="Total 21 3 2 3 4" xfId="30629"/>
    <cellStyle name="Total 21 3 2 3_Table 2A-1_EFT (Annual)" xfId="8791"/>
    <cellStyle name="Total 21 3 2 4" xfId="10576"/>
    <cellStyle name="Total 21 3 2 4 2" xfId="22692"/>
    <cellStyle name="Total 21 3 2 4 2 2" xfId="43878"/>
    <cellStyle name="Total 21 3 2 4 3" xfId="33274"/>
    <cellStyle name="Total 21 3 2 5" xfId="17579"/>
    <cellStyle name="Total 21 3 2 5 2" xfId="38766"/>
    <cellStyle name="Total 21 3 2 6" xfId="27886"/>
    <cellStyle name="Total 21 3 2_Table 2A-1_EFT (Annual)" xfId="8788"/>
    <cellStyle name="Total 21 3 3" xfId="956"/>
    <cellStyle name="Total 21 3 3 2" xfId="4517"/>
    <cellStyle name="Total 21 3 3 2 2" xfId="12779"/>
    <cellStyle name="Total 21 3 3 2 2 2" xfId="24789"/>
    <cellStyle name="Total 21 3 3 2 2 2 2" xfId="45975"/>
    <cellStyle name="Total 21 3 3 2 2 3" xfId="35371"/>
    <cellStyle name="Total 21 3 3 2 3" xfId="19676"/>
    <cellStyle name="Total 21 3 3 2 3 2" xfId="40863"/>
    <cellStyle name="Total 21 3 3 2 4" xfId="30174"/>
    <cellStyle name="Total 21 3 3 2_Table 2A-1_EFT (Annual)" xfId="8793"/>
    <cellStyle name="Total 21 3 3 3" xfId="10126"/>
    <cellStyle name="Total 21 3 3 3 2" xfId="22243"/>
    <cellStyle name="Total 21 3 3 3 2 2" xfId="43429"/>
    <cellStyle name="Total 21 3 3 3 3" xfId="32825"/>
    <cellStyle name="Total 21 3 3 4" xfId="17130"/>
    <cellStyle name="Total 21 3 3 4 2" xfId="38317"/>
    <cellStyle name="Total 21 3 3 5" xfId="27431"/>
    <cellStyle name="Total 21 3 3_Table 2A-1_EFT (Annual)" xfId="8792"/>
    <cellStyle name="Total 21 3 4" xfId="2150"/>
    <cellStyle name="Total 21 3 4 2" xfId="5711"/>
    <cellStyle name="Total 21 3 4 2 2" xfId="13926"/>
    <cellStyle name="Total 21 3 4 2 2 2" xfId="25914"/>
    <cellStyle name="Total 21 3 4 2 2 2 2" xfId="47100"/>
    <cellStyle name="Total 21 3 4 2 2 3" xfId="36496"/>
    <cellStyle name="Total 21 3 4 2 3" xfId="20801"/>
    <cellStyle name="Total 21 3 4 2 3 2" xfId="41988"/>
    <cellStyle name="Total 21 3 4 2 4" xfId="31368"/>
    <cellStyle name="Total 21 3 4 2_Table 2A-1_EFT (Annual)" xfId="8795"/>
    <cellStyle name="Total 21 3 4 3" xfId="11270"/>
    <cellStyle name="Total 21 3 4 3 2" xfId="23368"/>
    <cellStyle name="Total 21 3 4 3 2 2" xfId="44554"/>
    <cellStyle name="Total 21 3 4 3 3" xfId="33950"/>
    <cellStyle name="Total 21 3 4 4" xfId="18255"/>
    <cellStyle name="Total 21 3 4 4 2" xfId="39442"/>
    <cellStyle name="Total 21 3 4 5" xfId="28625"/>
    <cellStyle name="Total 21 3 4_Table 2A-1_EFT (Annual)" xfId="8794"/>
    <cellStyle name="Total 21 3 5" xfId="3998"/>
    <cellStyle name="Total 21 3 5 2" xfId="12326"/>
    <cellStyle name="Total 21 3 5 2 2" xfId="24350"/>
    <cellStyle name="Total 21 3 5 2 2 2" xfId="45536"/>
    <cellStyle name="Total 21 3 5 2 3" xfId="34932"/>
    <cellStyle name="Total 21 3 5 3" xfId="19237"/>
    <cellStyle name="Total 21 3 5 3 2" xfId="40424"/>
    <cellStyle name="Total 21 3 5 4" xfId="29686"/>
    <cellStyle name="Total 21 3 5_Table 2A-1_EFT (Annual)" xfId="8796"/>
    <cellStyle name="Total 21 3 6" xfId="9663"/>
    <cellStyle name="Total 21 3 6 2" xfId="21804"/>
    <cellStyle name="Total 21 3 6 2 2" xfId="42990"/>
    <cellStyle name="Total 21 3 6 3" xfId="32386"/>
    <cellStyle name="Total 21 3 7" xfId="16691"/>
    <cellStyle name="Total 21 3 7 2" xfId="37878"/>
    <cellStyle name="Total 21 3 8" xfId="26943"/>
    <cellStyle name="Total 21 3_Table 2A-1_EFT (Annual)" xfId="3549"/>
    <cellStyle name="Total 21 4" xfId="1247"/>
    <cellStyle name="Total 21 4 2" xfId="2517"/>
    <cellStyle name="Total 21 4 2 2" xfId="6078"/>
    <cellStyle name="Total 21 4 2 2 2" xfId="14272"/>
    <cellStyle name="Total 21 4 2 2 2 2" xfId="26244"/>
    <cellStyle name="Total 21 4 2 2 2 2 2" xfId="47430"/>
    <cellStyle name="Total 21 4 2 2 2 3" xfId="36826"/>
    <cellStyle name="Total 21 4 2 2 3" xfId="21131"/>
    <cellStyle name="Total 21 4 2 2 3 2" xfId="42318"/>
    <cellStyle name="Total 21 4 2 2 4" xfId="31734"/>
    <cellStyle name="Total 21 4 2 2_Table 2A-1_EFT (Annual)" xfId="8799"/>
    <cellStyle name="Total 21 4 2 3" xfId="11614"/>
    <cellStyle name="Total 21 4 2 3 2" xfId="23698"/>
    <cellStyle name="Total 21 4 2 3 2 2" xfId="44884"/>
    <cellStyle name="Total 21 4 2 3 3" xfId="34280"/>
    <cellStyle name="Total 21 4 2 4" xfId="18585"/>
    <cellStyle name="Total 21 4 2 4 2" xfId="39772"/>
    <cellStyle name="Total 21 4 2 5" xfId="28991"/>
    <cellStyle name="Total 21 4 2_Table 2A-1_EFT (Annual)" xfId="8798"/>
    <cellStyle name="Total 21 4 3" xfId="4808"/>
    <cellStyle name="Total 21 4 3 2" xfId="13068"/>
    <cellStyle name="Total 21 4 3 2 2" xfId="25074"/>
    <cellStyle name="Total 21 4 3 2 2 2" xfId="46260"/>
    <cellStyle name="Total 21 4 3 2 3" xfId="35656"/>
    <cellStyle name="Total 21 4 3 3" xfId="19961"/>
    <cellStyle name="Total 21 4 3 3 2" xfId="41148"/>
    <cellStyle name="Total 21 4 3 4" xfId="30465"/>
    <cellStyle name="Total 21 4 3_Table 2A-1_EFT (Annual)" xfId="8800"/>
    <cellStyle name="Total 21 4 4" xfId="10412"/>
    <cellStyle name="Total 21 4 4 2" xfId="22528"/>
    <cellStyle name="Total 21 4 4 2 2" xfId="43714"/>
    <cellStyle name="Total 21 4 4 3" xfId="33110"/>
    <cellStyle name="Total 21 4 5" xfId="17415"/>
    <cellStyle name="Total 21 4 5 2" xfId="38602"/>
    <cellStyle name="Total 21 4 6" xfId="27722"/>
    <cellStyle name="Total 21 4_Table 2A-1_EFT (Annual)" xfId="8797"/>
    <cellStyle name="Total 21 5" xfId="799"/>
    <cellStyle name="Total 21 5 2" xfId="4360"/>
    <cellStyle name="Total 21 5 2 2" xfId="12640"/>
    <cellStyle name="Total 21 5 2 2 2" xfId="24657"/>
    <cellStyle name="Total 21 5 2 2 2 2" xfId="45843"/>
    <cellStyle name="Total 21 5 2 2 3" xfId="35239"/>
    <cellStyle name="Total 21 5 2 3" xfId="19544"/>
    <cellStyle name="Total 21 5 2 3 2" xfId="40731"/>
    <cellStyle name="Total 21 5 2 4" xfId="30017"/>
    <cellStyle name="Total 21 5 2_Table 2A-1_EFT (Annual)" xfId="8802"/>
    <cellStyle name="Total 21 5 3" xfId="9988"/>
    <cellStyle name="Total 21 5 3 2" xfId="22111"/>
    <cellStyle name="Total 21 5 3 2 2" xfId="43297"/>
    <cellStyle name="Total 21 5 3 3" xfId="32693"/>
    <cellStyle name="Total 21 5 4" xfId="16998"/>
    <cellStyle name="Total 21 5 4 2" xfId="38185"/>
    <cellStyle name="Total 21 5 5" xfId="27274"/>
    <cellStyle name="Total 21 5_Table 2A-1_EFT (Annual)" xfId="8801"/>
    <cellStyle name="Total 21 6" xfId="1986"/>
    <cellStyle name="Total 21 6 2" xfId="5547"/>
    <cellStyle name="Total 21 6 2 2" xfId="13762"/>
    <cellStyle name="Total 21 6 2 2 2" xfId="25750"/>
    <cellStyle name="Total 21 6 2 2 2 2" xfId="46936"/>
    <cellStyle name="Total 21 6 2 2 3" xfId="36332"/>
    <cellStyle name="Total 21 6 2 3" xfId="20637"/>
    <cellStyle name="Total 21 6 2 3 2" xfId="41824"/>
    <cellStyle name="Total 21 6 2 4" xfId="31204"/>
    <cellStyle name="Total 21 6 2_Table 2A-1_EFT (Annual)" xfId="8804"/>
    <cellStyle name="Total 21 6 3" xfId="11106"/>
    <cellStyle name="Total 21 6 3 2" xfId="23204"/>
    <cellStyle name="Total 21 6 3 2 2" xfId="44390"/>
    <cellStyle name="Total 21 6 3 3" xfId="33786"/>
    <cellStyle name="Total 21 6 4" xfId="18091"/>
    <cellStyle name="Total 21 6 4 2" xfId="39278"/>
    <cellStyle name="Total 21 6 5" xfId="28461"/>
    <cellStyle name="Total 21 6_Table 2A-1_EFT (Annual)" xfId="8803"/>
    <cellStyle name="Total 21 7" xfId="3788"/>
    <cellStyle name="Total 21 7 2" xfId="12156"/>
    <cellStyle name="Total 21 7 2 2" xfId="24186"/>
    <cellStyle name="Total 21 7 2 2 2" xfId="45372"/>
    <cellStyle name="Total 21 7 2 3" xfId="34768"/>
    <cellStyle name="Total 21 7 3" xfId="19073"/>
    <cellStyle name="Total 21 7 3 2" xfId="40260"/>
    <cellStyle name="Total 21 7 4" xfId="29497"/>
    <cellStyle name="Total 21 7_Table 2A-1_EFT (Annual)" xfId="8805"/>
    <cellStyle name="Total 21 8" xfId="9475"/>
    <cellStyle name="Total 21 8 2" xfId="21640"/>
    <cellStyle name="Total 21 8 2 2" xfId="42826"/>
    <cellStyle name="Total 21 8 3" xfId="32222"/>
    <cellStyle name="Total 21 9" xfId="16527"/>
    <cellStyle name="Total 21 9 2" xfId="37714"/>
    <cellStyle name="Total 21_Table 2A-1_EFT (Annual)" xfId="3547"/>
    <cellStyle name="Total 22" xfId="211"/>
    <cellStyle name="Total 22 10" xfId="26766"/>
    <cellStyle name="Total 22 2" xfId="604"/>
    <cellStyle name="Total 22 2 2" xfId="1581"/>
    <cellStyle name="Total 22 2 2 2" xfId="2851"/>
    <cellStyle name="Total 22 2 2 2 2" xfId="6412"/>
    <cellStyle name="Total 22 2 2 2 2 2" xfId="14606"/>
    <cellStyle name="Total 22 2 2 2 2 2 2" xfId="26578"/>
    <cellStyle name="Total 22 2 2 2 2 2 2 2" xfId="47764"/>
    <cellStyle name="Total 22 2 2 2 2 2 3" xfId="37160"/>
    <cellStyle name="Total 22 2 2 2 2 3" xfId="21465"/>
    <cellStyle name="Total 22 2 2 2 2 3 2" xfId="42652"/>
    <cellStyle name="Total 22 2 2 2 2 4" xfId="32068"/>
    <cellStyle name="Total 22 2 2 2 2_Table 2A-1_EFT (Annual)" xfId="8808"/>
    <cellStyle name="Total 22 2 2 2 3" xfId="11948"/>
    <cellStyle name="Total 22 2 2 2 3 2" xfId="24032"/>
    <cellStyle name="Total 22 2 2 2 3 2 2" xfId="45218"/>
    <cellStyle name="Total 22 2 2 2 3 3" xfId="34614"/>
    <cellStyle name="Total 22 2 2 2 4" xfId="18919"/>
    <cellStyle name="Total 22 2 2 2 4 2" xfId="40106"/>
    <cellStyle name="Total 22 2 2 2 5" xfId="29325"/>
    <cellStyle name="Total 22 2 2 2_Table 2A-1_EFT (Annual)" xfId="8807"/>
    <cellStyle name="Total 22 2 2 3" xfId="5142"/>
    <cellStyle name="Total 22 2 2 3 2" xfId="13402"/>
    <cellStyle name="Total 22 2 2 3 2 2" xfId="25408"/>
    <cellStyle name="Total 22 2 2 3 2 2 2" xfId="46594"/>
    <cellStyle name="Total 22 2 2 3 2 3" xfId="35990"/>
    <cellStyle name="Total 22 2 2 3 3" xfId="20295"/>
    <cellStyle name="Total 22 2 2 3 3 2" xfId="41482"/>
    <cellStyle name="Total 22 2 2 3 4" xfId="30799"/>
    <cellStyle name="Total 22 2 2 3_Table 2A-1_EFT (Annual)" xfId="8809"/>
    <cellStyle name="Total 22 2 2 4" xfId="10746"/>
    <cellStyle name="Total 22 2 2 4 2" xfId="22862"/>
    <cellStyle name="Total 22 2 2 4 2 2" xfId="44048"/>
    <cellStyle name="Total 22 2 2 4 3" xfId="33444"/>
    <cellStyle name="Total 22 2 2 5" xfId="17749"/>
    <cellStyle name="Total 22 2 2 5 2" xfId="38936"/>
    <cellStyle name="Total 22 2 2 6" xfId="28056"/>
    <cellStyle name="Total 22 2 2_Table 2A-1_EFT (Annual)" xfId="8806"/>
    <cellStyle name="Total 22 2 3" xfId="1099"/>
    <cellStyle name="Total 22 2 3 2" xfId="4660"/>
    <cellStyle name="Total 22 2 3 2 2" xfId="12920"/>
    <cellStyle name="Total 22 2 3 2 2 2" xfId="24926"/>
    <cellStyle name="Total 22 2 3 2 2 2 2" xfId="46112"/>
    <cellStyle name="Total 22 2 3 2 2 3" xfId="35508"/>
    <cellStyle name="Total 22 2 3 2 3" xfId="19813"/>
    <cellStyle name="Total 22 2 3 2 3 2" xfId="41000"/>
    <cellStyle name="Total 22 2 3 2 4" xfId="30317"/>
    <cellStyle name="Total 22 2 3 2_Table 2A-1_EFT (Annual)" xfId="8811"/>
    <cellStyle name="Total 22 2 3 3" xfId="10264"/>
    <cellStyle name="Total 22 2 3 3 2" xfId="22380"/>
    <cellStyle name="Total 22 2 3 3 2 2" xfId="43566"/>
    <cellStyle name="Total 22 2 3 3 3" xfId="32962"/>
    <cellStyle name="Total 22 2 3 4" xfId="17267"/>
    <cellStyle name="Total 22 2 3 4 2" xfId="38454"/>
    <cellStyle name="Total 22 2 3 5" xfId="27574"/>
    <cellStyle name="Total 22 2 3_Table 2A-1_EFT (Annual)" xfId="8810"/>
    <cellStyle name="Total 22 2 4" xfId="2320"/>
    <cellStyle name="Total 22 2 4 2" xfId="5881"/>
    <cellStyle name="Total 22 2 4 2 2" xfId="14096"/>
    <cellStyle name="Total 22 2 4 2 2 2" xfId="26084"/>
    <cellStyle name="Total 22 2 4 2 2 2 2" xfId="47270"/>
    <cellStyle name="Total 22 2 4 2 2 3" xfId="36666"/>
    <cellStyle name="Total 22 2 4 2 3" xfId="20971"/>
    <cellStyle name="Total 22 2 4 2 3 2" xfId="42158"/>
    <cellStyle name="Total 22 2 4 2 4" xfId="31538"/>
    <cellStyle name="Total 22 2 4 2_Table 2A-1_EFT (Annual)" xfId="8813"/>
    <cellStyle name="Total 22 2 4 3" xfId="11440"/>
    <cellStyle name="Total 22 2 4 3 2" xfId="23538"/>
    <cellStyle name="Total 22 2 4 3 2 2" xfId="44724"/>
    <cellStyle name="Total 22 2 4 3 3" xfId="34120"/>
    <cellStyle name="Total 22 2 4 4" xfId="18425"/>
    <cellStyle name="Total 22 2 4 4 2" xfId="39612"/>
    <cellStyle name="Total 22 2 4 5" xfId="28795"/>
    <cellStyle name="Total 22 2 4_Table 2A-1_EFT (Annual)" xfId="8812"/>
    <cellStyle name="Total 22 2 5" xfId="4174"/>
    <cellStyle name="Total 22 2 5 2" xfId="12498"/>
    <cellStyle name="Total 22 2 5 2 2" xfId="24520"/>
    <cellStyle name="Total 22 2 5 2 2 2" xfId="45706"/>
    <cellStyle name="Total 22 2 5 2 3" xfId="35102"/>
    <cellStyle name="Total 22 2 5 3" xfId="19407"/>
    <cellStyle name="Total 22 2 5 3 2" xfId="40594"/>
    <cellStyle name="Total 22 2 5 4" xfId="29862"/>
    <cellStyle name="Total 22 2 5_Table 2A-1_EFT (Annual)" xfId="8814"/>
    <cellStyle name="Total 22 2 6" xfId="9837"/>
    <cellStyle name="Total 22 2 6 2" xfId="21974"/>
    <cellStyle name="Total 22 2 6 2 2" xfId="43160"/>
    <cellStyle name="Total 22 2 6 3" xfId="32556"/>
    <cellStyle name="Total 22 2 7" xfId="16861"/>
    <cellStyle name="Total 22 2 7 2" xfId="38048"/>
    <cellStyle name="Total 22 2 8" xfId="27119"/>
    <cellStyle name="Total 22 2_Table 2A-1_EFT (Annual)" xfId="3551"/>
    <cellStyle name="Total 22 3" xfId="439"/>
    <cellStyle name="Total 22 3 2" xfId="1422"/>
    <cellStyle name="Total 22 3 2 2" xfId="2692"/>
    <cellStyle name="Total 22 3 2 2 2" xfId="6253"/>
    <cellStyle name="Total 22 3 2 2 2 2" xfId="14447"/>
    <cellStyle name="Total 22 3 2 2 2 2 2" xfId="26419"/>
    <cellStyle name="Total 22 3 2 2 2 2 2 2" xfId="47605"/>
    <cellStyle name="Total 22 3 2 2 2 2 3" xfId="37001"/>
    <cellStyle name="Total 22 3 2 2 2 3" xfId="21306"/>
    <cellStyle name="Total 22 3 2 2 2 3 2" xfId="42493"/>
    <cellStyle name="Total 22 3 2 2 2 4" xfId="31909"/>
    <cellStyle name="Total 22 3 2 2 2_Table 2A-1_EFT (Annual)" xfId="8817"/>
    <cellStyle name="Total 22 3 2 2 3" xfId="11789"/>
    <cellStyle name="Total 22 3 2 2 3 2" xfId="23873"/>
    <cellStyle name="Total 22 3 2 2 3 2 2" xfId="45059"/>
    <cellStyle name="Total 22 3 2 2 3 3" xfId="34455"/>
    <cellStyle name="Total 22 3 2 2 4" xfId="18760"/>
    <cellStyle name="Total 22 3 2 2 4 2" xfId="39947"/>
    <cellStyle name="Total 22 3 2 2 5" xfId="29166"/>
    <cellStyle name="Total 22 3 2 2_Table 2A-1_EFT (Annual)" xfId="8816"/>
    <cellStyle name="Total 22 3 2 3" xfId="4983"/>
    <cellStyle name="Total 22 3 2 3 2" xfId="13243"/>
    <cellStyle name="Total 22 3 2 3 2 2" xfId="25249"/>
    <cellStyle name="Total 22 3 2 3 2 2 2" xfId="46435"/>
    <cellStyle name="Total 22 3 2 3 2 3" xfId="35831"/>
    <cellStyle name="Total 22 3 2 3 3" xfId="20136"/>
    <cellStyle name="Total 22 3 2 3 3 2" xfId="41323"/>
    <cellStyle name="Total 22 3 2 3 4" xfId="30640"/>
    <cellStyle name="Total 22 3 2 3_Table 2A-1_EFT (Annual)" xfId="8818"/>
    <cellStyle name="Total 22 3 2 4" xfId="10587"/>
    <cellStyle name="Total 22 3 2 4 2" xfId="22703"/>
    <cellStyle name="Total 22 3 2 4 2 2" xfId="43889"/>
    <cellStyle name="Total 22 3 2 4 3" xfId="33285"/>
    <cellStyle name="Total 22 3 2 5" xfId="17590"/>
    <cellStyle name="Total 22 3 2 5 2" xfId="38777"/>
    <cellStyle name="Total 22 3 2 6" xfId="27897"/>
    <cellStyle name="Total 22 3 2_Table 2A-1_EFT (Annual)" xfId="8815"/>
    <cellStyle name="Total 22 3 3" xfId="964"/>
    <cellStyle name="Total 22 3 3 2" xfId="4525"/>
    <cellStyle name="Total 22 3 3 2 2" xfId="12787"/>
    <cellStyle name="Total 22 3 3 2 2 2" xfId="24797"/>
    <cellStyle name="Total 22 3 3 2 2 2 2" xfId="45983"/>
    <cellStyle name="Total 22 3 3 2 2 3" xfId="35379"/>
    <cellStyle name="Total 22 3 3 2 3" xfId="19684"/>
    <cellStyle name="Total 22 3 3 2 3 2" xfId="40871"/>
    <cellStyle name="Total 22 3 3 2 4" xfId="30182"/>
    <cellStyle name="Total 22 3 3 2_Table 2A-1_EFT (Annual)" xfId="8820"/>
    <cellStyle name="Total 22 3 3 3" xfId="10134"/>
    <cellStyle name="Total 22 3 3 3 2" xfId="22251"/>
    <cellStyle name="Total 22 3 3 3 2 2" xfId="43437"/>
    <cellStyle name="Total 22 3 3 3 3" xfId="32833"/>
    <cellStyle name="Total 22 3 3 4" xfId="17138"/>
    <cellStyle name="Total 22 3 3 4 2" xfId="38325"/>
    <cellStyle name="Total 22 3 3 5" xfId="27439"/>
    <cellStyle name="Total 22 3 3_Table 2A-1_EFT (Annual)" xfId="8819"/>
    <cellStyle name="Total 22 3 4" xfId="2161"/>
    <cellStyle name="Total 22 3 4 2" xfId="5722"/>
    <cellStyle name="Total 22 3 4 2 2" xfId="13937"/>
    <cellStyle name="Total 22 3 4 2 2 2" xfId="25925"/>
    <cellStyle name="Total 22 3 4 2 2 2 2" xfId="47111"/>
    <cellStyle name="Total 22 3 4 2 2 3" xfId="36507"/>
    <cellStyle name="Total 22 3 4 2 3" xfId="20812"/>
    <cellStyle name="Total 22 3 4 2 3 2" xfId="41999"/>
    <cellStyle name="Total 22 3 4 2 4" xfId="31379"/>
    <cellStyle name="Total 22 3 4 2_Table 2A-1_EFT (Annual)" xfId="8822"/>
    <cellStyle name="Total 22 3 4 3" xfId="11281"/>
    <cellStyle name="Total 22 3 4 3 2" xfId="23379"/>
    <cellStyle name="Total 22 3 4 3 2 2" xfId="44565"/>
    <cellStyle name="Total 22 3 4 3 3" xfId="33961"/>
    <cellStyle name="Total 22 3 4 4" xfId="18266"/>
    <cellStyle name="Total 22 3 4 4 2" xfId="39453"/>
    <cellStyle name="Total 22 3 4 5" xfId="28636"/>
    <cellStyle name="Total 22 3 4_Table 2A-1_EFT (Annual)" xfId="8821"/>
    <cellStyle name="Total 22 3 5" xfId="4009"/>
    <cellStyle name="Total 22 3 5 2" xfId="12337"/>
    <cellStyle name="Total 22 3 5 2 2" xfId="24361"/>
    <cellStyle name="Total 22 3 5 2 2 2" xfId="45547"/>
    <cellStyle name="Total 22 3 5 2 3" xfId="34943"/>
    <cellStyle name="Total 22 3 5 3" xfId="19248"/>
    <cellStyle name="Total 22 3 5 3 2" xfId="40435"/>
    <cellStyle name="Total 22 3 5 4" xfId="29697"/>
    <cellStyle name="Total 22 3 5_Table 2A-1_EFT (Annual)" xfId="8823"/>
    <cellStyle name="Total 22 3 6" xfId="9674"/>
    <cellStyle name="Total 22 3 6 2" xfId="21815"/>
    <cellStyle name="Total 22 3 6 2 2" xfId="43001"/>
    <cellStyle name="Total 22 3 6 3" xfId="32397"/>
    <cellStyle name="Total 22 3 7" xfId="16702"/>
    <cellStyle name="Total 22 3 7 2" xfId="37889"/>
    <cellStyle name="Total 22 3 8" xfId="26954"/>
    <cellStyle name="Total 22 3_Table 2A-1_EFT (Annual)" xfId="3552"/>
    <cellStyle name="Total 22 4" xfId="1259"/>
    <cellStyle name="Total 22 4 2" xfId="2529"/>
    <cellStyle name="Total 22 4 2 2" xfId="6090"/>
    <cellStyle name="Total 22 4 2 2 2" xfId="14284"/>
    <cellStyle name="Total 22 4 2 2 2 2" xfId="26256"/>
    <cellStyle name="Total 22 4 2 2 2 2 2" xfId="47442"/>
    <cellStyle name="Total 22 4 2 2 2 3" xfId="36838"/>
    <cellStyle name="Total 22 4 2 2 3" xfId="21143"/>
    <cellStyle name="Total 22 4 2 2 3 2" xfId="42330"/>
    <cellStyle name="Total 22 4 2 2 4" xfId="31746"/>
    <cellStyle name="Total 22 4 2 2_Table 2A-1_EFT (Annual)" xfId="8826"/>
    <cellStyle name="Total 22 4 2 3" xfId="11626"/>
    <cellStyle name="Total 22 4 2 3 2" xfId="23710"/>
    <cellStyle name="Total 22 4 2 3 2 2" xfId="44896"/>
    <cellStyle name="Total 22 4 2 3 3" xfId="34292"/>
    <cellStyle name="Total 22 4 2 4" xfId="18597"/>
    <cellStyle name="Total 22 4 2 4 2" xfId="39784"/>
    <cellStyle name="Total 22 4 2 5" xfId="29003"/>
    <cellStyle name="Total 22 4 2_Table 2A-1_EFT (Annual)" xfId="8825"/>
    <cellStyle name="Total 22 4 3" xfId="4820"/>
    <cellStyle name="Total 22 4 3 2" xfId="13080"/>
    <cellStyle name="Total 22 4 3 2 2" xfId="25086"/>
    <cellStyle name="Total 22 4 3 2 2 2" xfId="46272"/>
    <cellStyle name="Total 22 4 3 2 3" xfId="35668"/>
    <cellStyle name="Total 22 4 3 3" xfId="19973"/>
    <cellStyle name="Total 22 4 3 3 2" xfId="41160"/>
    <cellStyle name="Total 22 4 3 4" xfId="30477"/>
    <cellStyle name="Total 22 4 3_Table 2A-1_EFT (Annual)" xfId="8827"/>
    <cellStyle name="Total 22 4 4" xfId="10424"/>
    <cellStyle name="Total 22 4 4 2" xfId="22540"/>
    <cellStyle name="Total 22 4 4 2 2" xfId="43726"/>
    <cellStyle name="Total 22 4 4 3" xfId="33122"/>
    <cellStyle name="Total 22 4 5" xfId="17427"/>
    <cellStyle name="Total 22 4 5 2" xfId="38614"/>
    <cellStyle name="Total 22 4 6" xfId="27734"/>
    <cellStyle name="Total 22 4_Table 2A-1_EFT (Annual)" xfId="8824"/>
    <cellStyle name="Total 22 5" xfId="808"/>
    <cellStyle name="Total 22 5 2" xfId="4369"/>
    <cellStyle name="Total 22 5 2 2" xfId="12649"/>
    <cellStyle name="Total 22 5 2 2 2" xfId="24666"/>
    <cellStyle name="Total 22 5 2 2 2 2" xfId="45852"/>
    <cellStyle name="Total 22 5 2 2 3" xfId="35248"/>
    <cellStyle name="Total 22 5 2 3" xfId="19553"/>
    <cellStyle name="Total 22 5 2 3 2" xfId="40740"/>
    <cellStyle name="Total 22 5 2 4" xfId="30026"/>
    <cellStyle name="Total 22 5 2_Table 2A-1_EFT (Annual)" xfId="8829"/>
    <cellStyle name="Total 22 5 3" xfId="9997"/>
    <cellStyle name="Total 22 5 3 2" xfId="22120"/>
    <cellStyle name="Total 22 5 3 2 2" xfId="43306"/>
    <cellStyle name="Total 22 5 3 3" xfId="32702"/>
    <cellStyle name="Total 22 5 4" xfId="17007"/>
    <cellStyle name="Total 22 5 4 2" xfId="38194"/>
    <cellStyle name="Total 22 5 5" xfId="27283"/>
    <cellStyle name="Total 22 5_Table 2A-1_EFT (Annual)" xfId="8828"/>
    <cellStyle name="Total 22 6" xfId="1998"/>
    <cellStyle name="Total 22 6 2" xfId="5559"/>
    <cellStyle name="Total 22 6 2 2" xfId="13774"/>
    <cellStyle name="Total 22 6 2 2 2" xfId="25762"/>
    <cellStyle name="Total 22 6 2 2 2 2" xfId="46948"/>
    <cellStyle name="Total 22 6 2 2 3" xfId="36344"/>
    <cellStyle name="Total 22 6 2 3" xfId="20649"/>
    <cellStyle name="Total 22 6 2 3 2" xfId="41836"/>
    <cellStyle name="Total 22 6 2 4" xfId="31216"/>
    <cellStyle name="Total 22 6 2_Table 2A-1_EFT (Annual)" xfId="8831"/>
    <cellStyle name="Total 22 6 3" xfId="11118"/>
    <cellStyle name="Total 22 6 3 2" xfId="23216"/>
    <cellStyle name="Total 22 6 3 2 2" xfId="44402"/>
    <cellStyle name="Total 22 6 3 3" xfId="33798"/>
    <cellStyle name="Total 22 6 4" xfId="18103"/>
    <cellStyle name="Total 22 6 4 2" xfId="39290"/>
    <cellStyle name="Total 22 6 5" xfId="28473"/>
    <cellStyle name="Total 22 6_Table 2A-1_EFT (Annual)" xfId="8830"/>
    <cellStyle name="Total 22 7" xfId="3800"/>
    <cellStyle name="Total 22 7 2" xfId="12168"/>
    <cellStyle name="Total 22 7 2 2" xfId="24198"/>
    <cellStyle name="Total 22 7 2 2 2" xfId="45384"/>
    <cellStyle name="Total 22 7 2 3" xfId="34780"/>
    <cellStyle name="Total 22 7 3" xfId="19085"/>
    <cellStyle name="Total 22 7 3 2" xfId="40272"/>
    <cellStyle name="Total 22 7 4" xfId="29509"/>
    <cellStyle name="Total 22 7_Table 2A-1_EFT (Annual)" xfId="8832"/>
    <cellStyle name="Total 22 8" xfId="9487"/>
    <cellStyle name="Total 22 8 2" xfId="21652"/>
    <cellStyle name="Total 22 8 2 2" xfId="42838"/>
    <cellStyle name="Total 22 8 3" xfId="32234"/>
    <cellStyle name="Total 22 9" xfId="16539"/>
    <cellStyle name="Total 22 9 2" xfId="37726"/>
    <cellStyle name="Total 22_Table 2A-1_EFT (Annual)" xfId="3550"/>
    <cellStyle name="Total 23" xfId="215"/>
    <cellStyle name="Total 23 10" xfId="26770"/>
    <cellStyle name="Total 23 2" xfId="608"/>
    <cellStyle name="Total 23 2 2" xfId="1585"/>
    <cellStyle name="Total 23 2 2 2" xfId="2855"/>
    <cellStyle name="Total 23 2 2 2 2" xfId="6416"/>
    <cellStyle name="Total 23 2 2 2 2 2" xfId="14610"/>
    <cellStyle name="Total 23 2 2 2 2 2 2" xfId="26582"/>
    <cellStyle name="Total 23 2 2 2 2 2 2 2" xfId="47768"/>
    <cellStyle name="Total 23 2 2 2 2 2 3" xfId="37164"/>
    <cellStyle name="Total 23 2 2 2 2 3" xfId="21469"/>
    <cellStyle name="Total 23 2 2 2 2 3 2" xfId="42656"/>
    <cellStyle name="Total 23 2 2 2 2 4" xfId="32072"/>
    <cellStyle name="Total 23 2 2 2 2_Table 2A-1_EFT (Annual)" xfId="8835"/>
    <cellStyle name="Total 23 2 2 2 3" xfId="11952"/>
    <cellStyle name="Total 23 2 2 2 3 2" xfId="24036"/>
    <cellStyle name="Total 23 2 2 2 3 2 2" xfId="45222"/>
    <cellStyle name="Total 23 2 2 2 3 3" xfId="34618"/>
    <cellStyle name="Total 23 2 2 2 4" xfId="18923"/>
    <cellStyle name="Total 23 2 2 2 4 2" xfId="40110"/>
    <cellStyle name="Total 23 2 2 2 5" xfId="29329"/>
    <cellStyle name="Total 23 2 2 2_Table 2A-1_EFT (Annual)" xfId="8834"/>
    <cellStyle name="Total 23 2 2 3" xfId="5146"/>
    <cellStyle name="Total 23 2 2 3 2" xfId="13406"/>
    <cellStyle name="Total 23 2 2 3 2 2" xfId="25412"/>
    <cellStyle name="Total 23 2 2 3 2 2 2" xfId="46598"/>
    <cellStyle name="Total 23 2 2 3 2 3" xfId="35994"/>
    <cellStyle name="Total 23 2 2 3 3" xfId="20299"/>
    <cellStyle name="Total 23 2 2 3 3 2" xfId="41486"/>
    <cellStyle name="Total 23 2 2 3 4" xfId="30803"/>
    <cellStyle name="Total 23 2 2 3_Table 2A-1_EFT (Annual)" xfId="8836"/>
    <cellStyle name="Total 23 2 2 4" xfId="10750"/>
    <cellStyle name="Total 23 2 2 4 2" xfId="22866"/>
    <cellStyle name="Total 23 2 2 4 2 2" xfId="44052"/>
    <cellStyle name="Total 23 2 2 4 3" xfId="33448"/>
    <cellStyle name="Total 23 2 2 5" xfId="17753"/>
    <cellStyle name="Total 23 2 2 5 2" xfId="38940"/>
    <cellStyle name="Total 23 2 2 6" xfId="28060"/>
    <cellStyle name="Total 23 2 2_Table 2A-1_EFT (Annual)" xfId="8833"/>
    <cellStyle name="Total 23 2 3" xfId="1103"/>
    <cellStyle name="Total 23 2 3 2" xfId="4664"/>
    <cellStyle name="Total 23 2 3 2 2" xfId="12924"/>
    <cellStyle name="Total 23 2 3 2 2 2" xfId="24930"/>
    <cellStyle name="Total 23 2 3 2 2 2 2" xfId="46116"/>
    <cellStyle name="Total 23 2 3 2 2 3" xfId="35512"/>
    <cellStyle name="Total 23 2 3 2 3" xfId="19817"/>
    <cellStyle name="Total 23 2 3 2 3 2" xfId="41004"/>
    <cellStyle name="Total 23 2 3 2 4" xfId="30321"/>
    <cellStyle name="Total 23 2 3 2_Table 2A-1_EFT (Annual)" xfId="8838"/>
    <cellStyle name="Total 23 2 3 3" xfId="10268"/>
    <cellStyle name="Total 23 2 3 3 2" xfId="22384"/>
    <cellStyle name="Total 23 2 3 3 2 2" xfId="43570"/>
    <cellStyle name="Total 23 2 3 3 3" xfId="32966"/>
    <cellStyle name="Total 23 2 3 4" xfId="17271"/>
    <cellStyle name="Total 23 2 3 4 2" xfId="38458"/>
    <cellStyle name="Total 23 2 3 5" xfId="27578"/>
    <cellStyle name="Total 23 2 3_Table 2A-1_EFT (Annual)" xfId="8837"/>
    <cellStyle name="Total 23 2 4" xfId="2324"/>
    <cellStyle name="Total 23 2 4 2" xfId="5885"/>
    <cellStyle name="Total 23 2 4 2 2" xfId="14100"/>
    <cellStyle name="Total 23 2 4 2 2 2" xfId="26088"/>
    <cellStyle name="Total 23 2 4 2 2 2 2" xfId="47274"/>
    <cellStyle name="Total 23 2 4 2 2 3" xfId="36670"/>
    <cellStyle name="Total 23 2 4 2 3" xfId="20975"/>
    <cellStyle name="Total 23 2 4 2 3 2" xfId="42162"/>
    <cellStyle name="Total 23 2 4 2 4" xfId="31542"/>
    <cellStyle name="Total 23 2 4 2_Table 2A-1_EFT (Annual)" xfId="8840"/>
    <cellStyle name="Total 23 2 4 3" xfId="11444"/>
    <cellStyle name="Total 23 2 4 3 2" xfId="23542"/>
    <cellStyle name="Total 23 2 4 3 2 2" xfId="44728"/>
    <cellStyle name="Total 23 2 4 3 3" xfId="34124"/>
    <cellStyle name="Total 23 2 4 4" xfId="18429"/>
    <cellStyle name="Total 23 2 4 4 2" xfId="39616"/>
    <cellStyle name="Total 23 2 4 5" xfId="28799"/>
    <cellStyle name="Total 23 2 4_Table 2A-1_EFT (Annual)" xfId="8839"/>
    <cellStyle name="Total 23 2 5" xfId="4178"/>
    <cellStyle name="Total 23 2 5 2" xfId="12502"/>
    <cellStyle name="Total 23 2 5 2 2" xfId="24524"/>
    <cellStyle name="Total 23 2 5 2 2 2" xfId="45710"/>
    <cellStyle name="Total 23 2 5 2 3" xfId="35106"/>
    <cellStyle name="Total 23 2 5 3" xfId="19411"/>
    <cellStyle name="Total 23 2 5 3 2" xfId="40598"/>
    <cellStyle name="Total 23 2 5 4" xfId="29866"/>
    <cellStyle name="Total 23 2 5_Table 2A-1_EFT (Annual)" xfId="8841"/>
    <cellStyle name="Total 23 2 6" xfId="9841"/>
    <cellStyle name="Total 23 2 6 2" xfId="21978"/>
    <cellStyle name="Total 23 2 6 2 2" xfId="43164"/>
    <cellStyle name="Total 23 2 6 3" xfId="32560"/>
    <cellStyle name="Total 23 2 7" xfId="16865"/>
    <cellStyle name="Total 23 2 7 2" xfId="38052"/>
    <cellStyle name="Total 23 2 8" xfId="27123"/>
    <cellStyle name="Total 23 2_Table 2A-1_EFT (Annual)" xfId="3554"/>
    <cellStyle name="Total 23 3" xfId="443"/>
    <cellStyle name="Total 23 3 2" xfId="1426"/>
    <cellStyle name="Total 23 3 2 2" xfId="2696"/>
    <cellStyle name="Total 23 3 2 2 2" xfId="6257"/>
    <cellStyle name="Total 23 3 2 2 2 2" xfId="14451"/>
    <cellStyle name="Total 23 3 2 2 2 2 2" xfId="26423"/>
    <cellStyle name="Total 23 3 2 2 2 2 2 2" xfId="47609"/>
    <cellStyle name="Total 23 3 2 2 2 2 3" xfId="37005"/>
    <cellStyle name="Total 23 3 2 2 2 3" xfId="21310"/>
    <cellStyle name="Total 23 3 2 2 2 3 2" xfId="42497"/>
    <cellStyle name="Total 23 3 2 2 2 4" xfId="31913"/>
    <cellStyle name="Total 23 3 2 2 2_Table 2A-1_EFT (Annual)" xfId="8844"/>
    <cellStyle name="Total 23 3 2 2 3" xfId="11793"/>
    <cellStyle name="Total 23 3 2 2 3 2" xfId="23877"/>
    <cellStyle name="Total 23 3 2 2 3 2 2" xfId="45063"/>
    <cellStyle name="Total 23 3 2 2 3 3" xfId="34459"/>
    <cellStyle name="Total 23 3 2 2 4" xfId="18764"/>
    <cellStyle name="Total 23 3 2 2 4 2" xfId="39951"/>
    <cellStyle name="Total 23 3 2 2 5" xfId="29170"/>
    <cellStyle name="Total 23 3 2 2_Table 2A-1_EFT (Annual)" xfId="8843"/>
    <cellStyle name="Total 23 3 2 3" xfId="4987"/>
    <cellStyle name="Total 23 3 2 3 2" xfId="13247"/>
    <cellStyle name="Total 23 3 2 3 2 2" xfId="25253"/>
    <cellStyle name="Total 23 3 2 3 2 2 2" xfId="46439"/>
    <cellStyle name="Total 23 3 2 3 2 3" xfId="35835"/>
    <cellStyle name="Total 23 3 2 3 3" xfId="20140"/>
    <cellStyle name="Total 23 3 2 3 3 2" xfId="41327"/>
    <cellStyle name="Total 23 3 2 3 4" xfId="30644"/>
    <cellStyle name="Total 23 3 2 3_Table 2A-1_EFT (Annual)" xfId="8845"/>
    <cellStyle name="Total 23 3 2 4" xfId="10591"/>
    <cellStyle name="Total 23 3 2 4 2" xfId="22707"/>
    <cellStyle name="Total 23 3 2 4 2 2" xfId="43893"/>
    <cellStyle name="Total 23 3 2 4 3" xfId="33289"/>
    <cellStyle name="Total 23 3 2 5" xfId="17594"/>
    <cellStyle name="Total 23 3 2 5 2" xfId="38781"/>
    <cellStyle name="Total 23 3 2 6" xfId="27901"/>
    <cellStyle name="Total 23 3 2_Table 2A-1_EFT (Annual)" xfId="8842"/>
    <cellStyle name="Total 23 3 3" xfId="968"/>
    <cellStyle name="Total 23 3 3 2" xfId="4529"/>
    <cellStyle name="Total 23 3 3 2 2" xfId="12791"/>
    <cellStyle name="Total 23 3 3 2 2 2" xfId="24801"/>
    <cellStyle name="Total 23 3 3 2 2 2 2" xfId="45987"/>
    <cellStyle name="Total 23 3 3 2 2 3" xfId="35383"/>
    <cellStyle name="Total 23 3 3 2 3" xfId="19688"/>
    <cellStyle name="Total 23 3 3 2 3 2" xfId="40875"/>
    <cellStyle name="Total 23 3 3 2 4" xfId="30186"/>
    <cellStyle name="Total 23 3 3 2_Table 2A-1_EFT (Annual)" xfId="8847"/>
    <cellStyle name="Total 23 3 3 3" xfId="10138"/>
    <cellStyle name="Total 23 3 3 3 2" xfId="22255"/>
    <cellStyle name="Total 23 3 3 3 2 2" xfId="43441"/>
    <cellStyle name="Total 23 3 3 3 3" xfId="32837"/>
    <cellStyle name="Total 23 3 3 4" xfId="17142"/>
    <cellStyle name="Total 23 3 3 4 2" xfId="38329"/>
    <cellStyle name="Total 23 3 3 5" xfId="27443"/>
    <cellStyle name="Total 23 3 3_Table 2A-1_EFT (Annual)" xfId="8846"/>
    <cellStyle name="Total 23 3 4" xfId="2165"/>
    <cellStyle name="Total 23 3 4 2" xfId="5726"/>
    <cellStyle name="Total 23 3 4 2 2" xfId="13941"/>
    <cellStyle name="Total 23 3 4 2 2 2" xfId="25929"/>
    <cellStyle name="Total 23 3 4 2 2 2 2" xfId="47115"/>
    <cellStyle name="Total 23 3 4 2 2 3" xfId="36511"/>
    <cellStyle name="Total 23 3 4 2 3" xfId="20816"/>
    <cellStyle name="Total 23 3 4 2 3 2" xfId="42003"/>
    <cellStyle name="Total 23 3 4 2 4" xfId="31383"/>
    <cellStyle name="Total 23 3 4 2_Table 2A-1_EFT (Annual)" xfId="8849"/>
    <cellStyle name="Total 23 3 4 3" xfId="11285"/>
    <cellStyle name="Total 23 3 4 3 2" xfId="23383"/>
    <cellStyle name="Total 23 3 4 3 2 2" xfId="44569"/>
    <cellStyle name="Total 23 3 4 3 3" xfId="33965"/>
    <cellStyle name="Total 23 3 4 4" xfId="18270"/>
    <cellStyle name="Total 23 3 4 4 2" xfId="39457"/>
    <cellStyle name="Total 23 3 4 5" xfId="28640"/>
    <cellStyle name="Total 23 3 4_Table 2A-1_EFT (Annual)" xfId="8848"/>
    <cellStyle name="Total 23 3 5" xfId="4013"/>
    <cellStyle name="Total 23 3 5 2" xfId="12341"/>
    <cellStyle name="Total 23 3 5 2 2" xfId="24365"/>
    <cellStyle name="Total 23 3 5 2 2 2" xfId="45551"/>
    <cellStyle name="Total 23 3 5 2 3" xfId="34947"/>
    <cellStyle name="Total 23 3 5 3" xfId="19252"/>
    <cellStyle name="Total 23 3 5 3 2" xfId="40439"/>
    <cellStyle name="Total 23 3 5 4" xfId="29701"/>
    <cellStyle name="Total 23 3 5_Table 2A-1_EFT (Annual)" xfId="8850"/>
    <cellStyle name="Total 23 3 6" xfId="9678"/>
    <cellStyle name="Total 23 3 6 2" xfId="21819"/>
    <cellStyle name="Total 23 3 6 2 2" xfId="43005"/>
    <cellStyle name="Total 23 3 6 3" xfId="32401"/>
    <cellStyle name="Total 23 3 7" xfId="16706"/>
    <cellStyle name="Total 23 3 7 2" xfId="37893"/>
    <cellStyle name="Total 23 3 8" xfId="26958"/>
    <cellStyle name="Total 23 3_Table 2A-1_EFT (Annual)" xfId="3555"/>
    <cellStyle name="Total 23 4" xfId="1263"/>
    <cellStyle name="Total 23 4 2" xfId="2533"/>
    <cellStyle name="Total 23 4 2 2" xfId="6094"/>
    <cellStyle name="Total 23 4 2 2 2" xfId="14288"/>
    <cellStyle name="Total 23 4 2 2 2 2" xfId="26260"/>
    <cellStyle name="Total 23 4 2 2 2 2 2" xfId="47446"/>
    <cellStyle name="Total 23 4 2 2 2 3" xfId="36842"/>
    <cellStyle name="Total 23 4 2 2 3" xfId="21147"/>
    <cellStyle name="Total 23 4 2 2 3 2" xfId="42334"/>
    <cellStyle name="Total 23 4 2 2 4" xfId="31750"/>
    <cellStyle name="Total 23 4 2 2_Table 2A-1_EFT (Annual)" xfId="8853"/>
    <cellStyle name="Total 23 4 2 3" xfId="11630"/>
    <cellStyle name="Total 23 4 2 3 2" xfId="23714"/>
    <cellStyle name="Total 23 4 2 3 2 2" xfId="44900"/>
    <cellStyle name="Total 23 4 2 3 3" xfId="34296"/>
    <cellStyle name="Total 23 4 2 4" xfId="18601"/>
    <cellStyle name="Total 23 4 2 4 2" xfId="39788"/>
    <cellStyle name="Total 23 4 2 5" xfId="29007"/>
    <cellStyle name="Total 23 4 2_Table 2A-1_EFT (Annual)" xfId="8852"/>
    <cellStyle name="Total 23 4 3" xfId="4824"/>
    <cellStyle name="Total 23 4 3 2" xfId="13084"/>
    <cellStyle name="Total 23 4 3 2 2" xfId="25090"/>
    <cellStyle name="Total 23 4 3 2 2 2" xfId="46276"/>
    <cellStyle name="Total 23 4 3 2 3" xfId="35672"/>
    <cellStyle name="Total 23 4 3 3" xfId="19977"/>
    <cellStyle name="Total 23 4 3 3 2" xfId="41164"/>
    <cellStyle name="Total 23 4 3 4" xfId="30481"/>
    <cellStyle name="Total 23 4 3_Table 2A-1_EFT (Annual)" xfId="8854"/>
    <cellStyle name="Total 23 4 4" xfId="10428"/>
    <cellStyle name="Total 23 4 4 2" xfId="22544"/>
    <cellStyle name="Total 23 4 4 2 2" xfId="43730"/>
    <cellStyle name="Total 23 4 4 3" xfId="33126"/>
    <cellStyle name="Total 23 4 5" xfId="17431"/>
    <cellStyle name="Total 23 4 5 2" xfId="38618"/>
    <cellStyle name="Total 23 4 6" xfId="27738"/>
    <cellStyle name="Total 23 4_Table 2A-1_EFT (Annual)" xfId="8851"/>
    <cellStyle name="Total 23 5" xfId="812"/>
    <cellStyle name="Total 23 5 2" xfId="4373"/>
    <cellStyle name="Total 23 5 2 2" xfId="12653"/>
    <cellStyle name="Total 23 5 2 2 2" xfId="24670"/>
    <cellStyle name="Total 23 5 2 2 2 2" xfId="45856"/>
    <cellStyle name="Total 23 5 2 2 3" xfId="35252"/>
    <cellStyle name="Total 23 5 2 3" xfId="19557"/>
    <cellStyle name="Total 23 5 2 3 2" xfId="40744"/>
    <cellStyle name="Total 23 5 2 4" xfId="30030"/>
    <cellStyle name="Total 23 5 2_Table 2A-1_EFT (Annual)" xfId="8856"/>
    <cellStyle name="Total 23 5 3" xfId="10001"/>
    <cellStyle name="Total 23 5 3 2" xfId="22124"/>
    <cellStyle name="Total 23 5 3 2 2" xfId="43310"/>
    <cellStyle name="Total 23 5 3 3" xfId="32706"/>
    <cellStyle name="Total 23 5 4" xfId="17011"/>
    <cellStyle name="Total 23 5 4 2" xfId="38198"/>
    <cellStyle name="Total 23 5 5" xfId="27287"/>
    <cellStyle name="Total 23 5_Table 2A-1_EFT (Annual)" xfId="8855"/>
    <cellStyle name="Total 23 6" xfId="2002"/>
    <cellStyle name="Total 23 6 2" xfId="5563"/>
    <cellStyle name="Total 23 6 2 2" xfId="13778"/>
    <cellStyle name="Total 23 6 2 2 2" xfId="25766"/>
    <cellStyle name="Total 23 6 2 2 2 2" xfId="46952"/>
    <cellStyle name="Total 23 6 2 2 3" xfId="36348"/>
    <cellStyle name="Total 23 6 2 3" xfId="20653"/>
    <cellStyle name="Total 23 6 2 3 2" xfId="41840"/>
    <cellStyle name="Total 23 6 2 4" xfId="31220"/>
    <cellStyle name="Total 23 6 2_Table 2A-1_EFT (Annual)" xfId="8858"/>
    <cellStyle name="Total 23 6 3" xfId="11122"/>
    <cellStyle name="Total 23 6 3 2" xfId="23220"/>
    <cellStyle name="Total 23 6 3 2 2" xfId="44406"/>
    <cellStyle name="Total 23 6 3 3" xfId="33802"/>
    <cellStyle name="Total 23 6 4" xfId="18107"/>
    <cellStyle name="Total 23 6 4 2" xfId="39294"/>
    <cellStyle name="Total 23 6 5" xfId="28477"/>
    <cellStyle name="Total 23 6_Table 2A-1_EFT (Annual)" xfId="8857"/>
    <cellStyle name="Total 23 7" xfId="3804"/>
    <cellStyle name="Total 23 7 2" xfId="12172"/>
    <cellStyle name="Total 23 7 2 2" xfId="24202"/>
    <cellStyle name="Total 23 7 2 2 2" xfId="45388"/>
    <cellStyle name="Total 23 7 2 3" xfId="34784"/>
    <cellStyle name="Total 23 7 3" xfId="19089"/>
    <cellStyle name="Total 23 7 3 2" xfId="40276"/>
    <cellStyle name="Total 23 7 4" xfId="29513"/>
    <cellStyle name="Total 23 7_Table 2A-1_EFT (Annual)" xfId="8859"/>
    <cellStyle name="Total 23 8" xfId="9491"/>
    <cellStyle name="Total 23 8 2" xfId="21656"/>
    <cellStyle name="Total 23 8 2 2" xfId="42842"/>
    <cellStyle name="Total 23 8 3" xfId="32238"/>
    <cellStyle name="Total 23 9" xfId="16543"/>
    <cellStyle name="Total 23 9 2" xfId="37730"/>
    <cellStyle name="Total 23_Table 2A-1_EFT (Annual)" xfId="3553"/>
    <cellStyle name="Total 24" xfId="198"/>
    <cellStyle name="Total 24 10" xfId="26753"/>
    <cellStyle name="Total 24 2" xfId="591"/>
    <cellStyle name="Total 24 2 2" xfId="1568"/>
    <cellStyle name="Total 24 2 2 2" xfId="2838"/>
    <cellStyle name="Total 24 2 2 2 2" xfId="6399"/>
    <cellStyle name="Total 24 2 2 2 2 2" xfId="14593"/>
    <cellStyle name="Total 24 2 2 2 2 2 2" xfId="26565"/>
    <cellStyle name="Total 24 2 2 2 2 2 2 2" xfId="47751"/>
    <cellStyle name="Total 24 2 2 2 2 2 3" xfId="37147"/>
    <cellStyle name="Total 24 2 2 2 2 3" xfId="21452"/>
    <cellStyle name="Total 24 2 2 2 2 3 2" xfId="42639"/>
    <cellStyle name="Total 24 2 2 2 2 4" xfId="32055"/>
    <cellStyle name="Total 24 2 2 2 2_Table 2A-1_EFT (Annual)" xfId="8862"/>
    <cellStyle name="Total 24 2 2 2 3" xfId="11935"/>
    <cellStyle name="Total 24 2 2 2 3 2" xfId="24019"/>
    <cellStyle name="Total 24 2 2 2 3 2 2" xfId="45205"/>
    <cellStyle name="Total 24 2 2 2 3 3" xfId="34601"/>
    <cellStyle name="Total 24 2 2 2 4" xfId="18906"/>
    <cellStyle name="Total 24 2 2 2 4 2" xfId="40093"/>
    <cellStyle name="Total 24 2 2 2 5" xfId="29312"/>
    <cellStyle name="Total 24 2 2 2_Table 2A-1_EFT (Annual)" xfId="8861"/>
    <cellStyle name="Total 24 2 2 3" xfId="5129"/>
    <cellStyle name="Total 24 2 2 3 2" xfId="13389"/>
    <cellStyle name="Total 24 2 2 3 2 2" xfId="25395"/>
    <cellStyle name="Total 24 2 2 3 2 2 2" xfId="46581"/>
    <cellStyle name="Total 24 2 2 3 2 3" xfId="35977"/>
    <cellStyle name="Total 24 2 2 3 3" xfId="20282"/>
    <cellStyle name="Total 24 2 2 3 3 2" xfId="41469"/>
    <cellStyle name="Total 24 2 2 3 4" xfId="30786"/>
    <cellStyle name="Total 24 2 2 3_Table 2A-1_EFT (Annual)" xfId="8863"/>
    <cellStyle name="Total 24 2 2 4" xfId="10733"/>
    <cellStyle name="Total 24 2 2 4 2" xfId="22849"/>
    <cellStyle name="Total 24 2 2 4 2 2" xfId="44035"/>
    <cellStyle name="Total 24 2 2 4 3" xfId="33431"/>
    <cellStyle name="Total 24 2 2 5" xfId="17736"/>
    <cellStyle name="Total 24 2 2 5 2" xfId="38923"/>
    <cellStyle name="Total 24 2 2 6" xfId="28043"/>
    <cellStyle name="Total 24 2 2_Table 2A-1_EFT (Annual)" xfId="8860"/>
    <cellStyle name="Total 24 2 3" xfId="1089"/>
    <cellStyle name="Total 24 2 3 2" xfId="4650"/>
    <cellStyle name="Total 24 2 3 2 2" xfId="12910"/>
    <cellStyle name="Total 24 2 3 2 2 2" xfId="24916"/>
    <cellStyle name="Total 24 2 3 2 2 2 2" xfId="46102"/>
    <cellStyle name="Total 24 2 3 2 2 3" xfId="35498"/>
    <cellStyle name="Total 24 2 3 2 3" xfId="19803"/>
    <cellStyle name="Total 24 2 3 2 3 2" xfId="40990"/>
    <cellStyle name="Total 24 2 3 2 4" xfId="30307"/>
    <cellStyle name="Total 24 2 3 2_Table 2A-1_EFT (Annual)" xfId="8865"/>
    <cellStyle name="Total 24 2 3 3" xfId="10254"/>
    <cellStyle name="Total 24 2 3 3 2" xfId="22370"/>
    <cellStyle name="Total 24 2 3 3 2 2" xfId="43556"/>
    <cellStyle name="Total 24 2 3 3 3" xfId="32952"/>
    <cellStyle name="Total 24 2 3 4" xfId="17257"/>
    <cellStyle name="Total 24 2 3 4 2" xfId="38444"/>
    <cellStyle name="Total 24 2 3 5" xfId="27564"/>
    <cellStyle name="Total 24 2 3_Table 2A-1_EFT (Annual)" xfId="8864"/>
    <cellStyle name="Total 24 2 4" xfId="2307"/>
    <cellStyle name="Total 24 2 4 2" xfId="5868"/>
    <cellStyle name="Total 24 2 4 2 2" xfId="14083"/>
    <cellStyle name="Total 24 2 4 2 2 2" xfId="26071"/>
    <cellStyle name="Total 24 2 4 2 2 2 2" xfId="47257"/>
    <cellStyle name="Total 24 2 4 2 2 3" xfId="36653"/>
    <cellStyle name="Total 24 2 4 2 3" xfId="20958"/>
    <cellStyle name="Total 24 2 4 2 3 2" xfId="42145"/>
    <cellStyle name="Total 24 2 4 2 4" xfId="31525"/>
    <cellStyle name="Total 24 2 4 2_Table 2A-1_EFT (Annual)" xfId="8867"/>
    <cellStyle name="Total 24 2 4 3" xfId="11427"/>
    <cellStyle name="Total 24 2 4 3 2" xfId="23525"/>
    <cellStyle name="Total 24 2 4 3 2 2" xfId="44711"/>
    <cellStyle name="Total 24 2 4 3 3" xfId="34107"/>
    <cellStyle name="Total 24 2 4 4" xfId="18412"/>
    <cellStyle name="Total 24 2 4 4 2" xfId="39599"/>
    <cellStyle name="Total 24 2 4 5" xfId="28782"/>
    <cellStyle name="Total 24 2 4_Table 2A-1_EFT (Annual)" xfId="8866"/>
    <cellStyle name="Total 24 2 5" xfId="4161"/>
    <cellStyle name="Total 24 2 5 2" xfId="12485"/>
    <cellStyle name="Total 24 2 5 2 2" xfId="24507"/>
    <cellStyle name="Total 24 2 5 2 2 2" xfId="45693"/>
    <cellStyle name="Total 24 2 5 2 3" xfId="35089"/>
    <cellStyle name="Total 24 2 5 3" xfId="19394"/>
    <cellStyle name="Total 24 2 5 3 2" xfId="40581"/>
    <cellStyle name="Total 24 2 5 4" xfId="29849"/>
    <cellStyle name="Total 24 2 5_Table 2A-1_EFT (Annual)" xfId="8868"/>
    <cellStyle name="Total 24 2 6" xfId="9824"/>
    <cellStyle name="Total 24 2 6 2" xfId="21961"/>
    <cellStyle name="Total 24 2 6 2 2" xfId="43147"/>
    <cellStyle name="Total 24 2 6 3" xfId="32543"/>
    <cellStyle name="Total 24 2 7" xfId="16848"/>
    <cellStyle name="Total 24 2 7 2" xfId="38035"/>
    <cellStyle name="Total 24 2 8" xfId="27106"/>
    <cellStyle name="Total 24 2_Table 2A-1_EFT (Annual)" xfId="3557"/>
    <cellStyle name="Total 24 3" xfId="427"/>
    <cellStyle name="Total 24 3 2" xfId="1410"/>
    <cellStyle name="Total 24 3 2 2" xfId="2680"/>
    <cellStyle name="Total 24 3 2 2 2" xfId="6241"/>
    <cellStyle name="Total 24 3 2 2 2 2" xfId="14435"/>
    <cellStyle name="Total 24 3 2 2 2 2 2" xfId="26407"/>
    <cellStyle name="Total 24 3 2 2 2 2 2 2" xfId="47593"/>
    <cellStyle name="Total 24 3 2 2 2 2 3" xfId="36989"/>
    <cellStyle name="Total 24 3 2 2 2 3" xfId="21294"/>
    <cellStyle name="Total 24 3 2 2 2 3 2" xfId="42481"/>
    <cellStyle name="Total 24 3 2 2 2 4" xfId="31897"/>
    <cellStyle name="Total 24 3 2 2 2_Table 2A-1_EFT (Annual)" xfId="8871"/>
    <cellStyle name="Total 24 3 2 2 3" xfId="11777"/>
    <cellStyle name="Total 24 3 2 2 3 2" xfId="23861"/>
    <cellStyle name="Total 24 3 2 2 3 2 2" xfId="45047"/>
    <cellStyle name="Total 24 3 2 2 3 3" xfId="34443"/>
    <cellStyle name="Total 24 3 2 2 4" xfId="18748"/>
    <cellStyle name="Total 24 3 2 2 4 2" xfId="39935"/>
    <cellStyle name="Total 24 3 2 2 5" xfId="29154"/>
    <cellStyle name="Total 24 3 2 2_Table 2A-1_EFT (Annual)" xfId="8870"/>
    <cellStyle name="Total 24 3 2 3" xfId="4971"/>
    <cellStyle name="Total 24 3 2 3 2" xfId="13231"/>
    <cellStyle name="Total 24 3 2 3 2 2" xfId="25237"/>
    <cellStyle name="Total 24 3 2 3 2 2 2" xfId="46423"/>
    <cellStyle name="Total 24 3 2 3 2 3" xfId="35819"/>
    <cellStyle name="Total 24 3 2 3 3" xfId="20124"/>
    <cellStyle name="Total 24 3 2 3 3 2" xfId="41311"/>
    <cellStyle name="Total 24 3 2 3 4" xfId="30628"/>
    <cellStyle name="Total 24 3 2 3_Table 2A-1_EFT (Annual)" xfId="8872"/>
    <cellStyle name="Total 24 3 2 4" xfId="10575"/>
    <cellStyle name="Total 24 3 2 4 2" xfId="22691"/>
    <cellStyle name="Total 24 3 2 4 2 2" xfId="43877"/>
    <cellStyle name="Total 24 3 2 4 3" xfId="33273"/>
    <cellStyle name="Total 24 3 2 5" xfId="17578"/>
    <cellStyle name="Total 24 3 2 5 2" xfId="38765"/>
    <cellStyle name="Total 24 3 2 6" xfId="27885"/>
    <cellStyle name="Total 24 3 2_Table 2A-1_EFT (Annual)" xfId="8869"/>
    <cellStyle name="Total 24 3 3" xfId="955"/>
    <cellStyle name="Total 24 3 3 2" xfId="4516"/>
    <cellStyle name="Total 24 3 3 2 2" xfId="12778"/>
    <cellStyle name="Total 24 3 3 2 2 2" xfId="24788"/>
    <cellStyle name="Total 24 3 3 2 2 2 2" xfId="45974"/>
    <cellStyle name="Total 24 3 3 2 2 3" xfId="35370"/>
    <cellStyle name="Total 24 3 3 2 3" xfId="19675"/>
    <cellStyle name="Total 24 3 3 2 3 2" xfId="40862"/>
    <cellStyle name="Total 24 3 3 2 4" xfId="30173"/>
    <cellStyle name="Total 24 3 3 2_Table 2A-1_EFT (Annual)" xfId="8874"/>
    <cellStyle name="Total 24 3 3 3" xfId="10125"/>
    <cellStyle name="Total 24 3 3 3 2" xfId="22242"/>
    <cellStyle name="Total 24 3 3 3 2 2" xfId="43428"/>
    <cellStyle name="Total 24 3 3 3 3" xfId="32824"/>
    <cellStyle name="Total 24 3 3 4" xfId="17129"/>
    <cellStyle name="Total 24 3 3 4 2" xfId="38316"/>
    <cellStyle name="Total 24 3 3 5" xfId="27430"/>
    <cellStyle name="Total 24 3 3_Table 2A-1_EFT (Annual)" xfId="8873"/>
    <cellStyle name="Total 24 3 4" xfId="2149"/>
    <cellStyle name="Total 24 3 4 2" xfId="5710"/>
    <cellStyle name="Total 24 3 4 2 2" xfId="13925"/>
    <cellStyle name="Total 24 3 4 2 2 2" xfId="25913"/>
    <cellStyle name="Total 24 3 4 2 2 2 2" xfId="47099"/>
    <cellStyle name="Total 24 3 4 2 2 3" xfId="36495"/>
    <cellStyle name="Total 24 3 4 2 3" xfId="20800"/>
    <cellStyle name="Total 24 3 4 2 3 2" xfId="41987"/>
    <cellStyle name="Total 24 3 4 2 4" xfId="31367"/>
    <cellStyle name="Total 24 3 4 2_Table 2A-1_EFT (Annual)" xfId="8876"/>
    <cellStyle name="Total 24 3 4 3" xfId="11269"/>
    <cellStyle name="Total 24 3 4 3 2" xfId="23367"/>
    <cellStyle name="Total 24 3 4 3 2 2" xfId="44553"/>
    <cellStyle name="Total 24 3 4 3 3" xfId="33949"/>
    <cellStyle name="Total 24 3 4 4" xfId="18254"/>
    <cellStyle name="Total 24 3 4 4 2" xfId="39441"/>
    <cellStyle name="Total 24 3 4 5" xfId="28624"/>
    <cellStyle name="Total 24 3 4_Table 2A-1_EFT (Annual)" xfId="8875"/>
    <cellStyle name="Total 24 3 5" xfId="3997"/>
    <cellStyle name="Total 24 3 5 2" xfId="12325"/>
    <cellStyle name="Total 24 3 5 2 2" xfId="24349"/>
    <cellStyle name="Total 24 3 5 2 2 2" xfId="45535"/>
    <cellStyle name="Total 24 3 5 2 3" xfId="34931"/>
    <cellStyle name="Total 24 3 5 3" xfId="19236"/>
    <cellStyle name="Total 24 3 5 3 2" xfId="40423"/>
    <cellStyle name="Total 24 3 5 4" xfId="29685"/>
    <cellStyle name="Total 24 3 5_Table 2A-1_EFT (Annual)" xfId="8877"/>
    <cellStyle name="Total 24 3 6" xfId="9662"/>
    <cellStyle name="Total 24 3 6 2" xfId="21803"/>
    <cellStyle name="Total 24 3 6 2 2" xfId="42989"/>
    <cellStyle name="Total 24 3 6 3" xfId="32385"/>
    <cellStyle name="Total 24 3 7" xfId="16690"/>
    <cellStyle name="Total 24 3 7 2" xfId="37877"/>
    <cellStyle name="Total 24 3 8" xfId="26942"/>
    <cellStyle name="Total 24 3_Table 2A-1_EFT (Annual)" xfId="3558"/>
    <cellStyle name="Total 24 4" xfId="1246"/>
    <cellStyle name="Total 24 4 2" xfId="2516"/>
    <cellStyle name="Total 24 4 2 2" xfId="6077"/>
    <cellStyle name="Total 24 4 2 2 2" xfId="14271"/>
    <cellStyle name="Total 24 4 2 2 2 2" xfId="26243"/>
    <cellStyle name="Total 24 4 2 2 2 2 2" xfId="47429"/>
    <cellStyle name="Total 24 4 2 2 2 3" xfId="36825"/>
    <cellStyle name="Total 24 4 2 2 3" xfId="21130"/>
    <cellStyle name="Total 24 4 2 2 3 2" xfId="42317"/>
    <cellStyle name="Total 24 4 2 2 4" xfId="31733"/>
    <cellStyle name="Total 24 4 2 2_Table 2A-1_EFT (Annual)" xfId="8880"/>
    <cellStyle name="Total 24 4 2 3" xfId="11613"/>
    <cellStyle name="Total 24 4 2 3 2" xfId="23697"/>
    <cellStyle name="Total 24 4 2 3 2 2" xfId="44883"/>
    <cellStyle name="Total 24 4 2 3 3" xfId="34279"/>
    <cellStyle name="Total 24 4 2 4" xfId="18584"/>
    <cellStyle name="Total 24 4 2 4 2" xfId="39771"/>
    <cellStyle name="Total 24 4 2 5" xfId="28990"/>
    <cellStyle name="Total 24 4 2_Table 2A-1_EFT (Annual)" xfId="8879"/>
    <cellStyle name="Total 24 4 3" xfId="4807"/>
    <cellStyle name="Total 24 4 3 2" xfId="13067"/>
    <cellStyle name="Total 24 4 3 2 2" xfId="25073"/>
    <cellStyle name="Total 24 4 3 2 2 2" xfId="46259"/>
    <cellStyle name="Total 24 4 3 2 3" xfId="35655"/>
    <cellStyle name="Total 24 4 3 3" xfId="19960"/>
    <cellStyle name="Total 24 4 3 3 2" xfId="41147"/>
    <cellStyle name="Total 24 4 3 4" xfId="30464"/>
    <cellStyle name="Total 24 4 3_Table 2A-1_EFT (Annual)" xfId="8881"/>
    <cellStyle name="Total 24 4 4" xfId="10411"/>
    <cellStyle name="Total 24 4 4 2" xfId="22527"/>
    <cellStyle name="Total 24 4 4 2 2" xfId="43713"/>
    <cellStyle name="Total 24 4 4 3" xfId="33109"/>
    <cellStyle name="Total 24 4 5" xfId="17414"/>
    <cellStyle name="Total 24 4 5 2" xfId="38601"/>
    <cellStyle name="Total 24 4 6" xfId="27721"/>
    <cellStyle name="Total 24 4_Table 2A-1_EFT (Annual)" xfId="8878"/>
    <cellStyle name="Total 24 5" xfId="798"/>
    <cellStyle name="Total 24 5 2" xfId="4359"/>
    <cellStyle name="Total 24 5 2 2" xfId="12639"/>
    <cellStyle name="Total 24 5 2 2 2" xfId="24656"/>
    <cellStyle name="Total 24 5 2 2 2 2" xfId="45842"/>
    <cellStyle name="Total 24 5 2 2 3" xfId="35238"/>
    <cellStyle name="Total 24 5 2 3" xfId="19543"/>
    <cellStyle name="Total 24 5 2 3 2" xfId="40730"/>
    <cellStyle name="Total 24 5 2 4" xfId="30016"/>
    <cellStyle name="Total 24 5 2_Table 2A-1_EFT (Annual)" xfId="8883"/>
    <cellStyle name="Total 24 5 3" xfId="9987"/>
    <cellStyle name="Total 24 5 3 2" xfId="22110"/>
    <cellStyle name="Total 24 5 3 2 2" xfId="43296"/>
    <cellStyle name="Total 24 5 3 3" xfId="32692"/>
    <cellStyle name="Total 24 5 4" xfId="16997"/>
    <cellStyle name="Total 24 5 4 2" xfId="38184"/>
    <cellStyle name="Total 24 5 5" xfId="27273"/>
    <cellStyle name="Total 24 5_Table 2A-1_EFT (Annual)" xfId="8882"/>
    <cellStyle name="Total 24 6" xfId="1985"/>
    <cellStyle name="Total 24 6 2" xfId="5546"/>
    <cellStyle name="Total 24 6 2 2" xfId="13761"/>
    <cellStyle name="Total 24 6 2 2 2" xfId="25749"/>
    <cellStyle name="Total 24 6 2 2 2 2" xfId="46935"/>
    <cellStyle name="Total 24 6 2 2 3" xfId="36331"/>
    <cellStyle name="Total 24 6 2 3" xfId="20636"/>
    <cellStyle name="Total 24 6 2 3 2" xfId="41823"/>
    <cellStyle name="Total 24 6 2 4" xfId="31203"/>
    <cellStyle name="Total 24 6 2_Table 2A-1_EFT (Annual)" xfId="8885"/>
    <cellStyle name="Total 24 6 3" xfId="11105"/>
    <cellStyle name="Total 24 6 3 2" xfId="23203"/>
    <cellStyle name="Total 24 6 3 2 2" xfId="44389"/>
    <cellStyle name="Total 24 6 3 3" xfId="33785"/>
    <cellStyle name="Total 24 6 4" xfId="18090"/>
    <cellStyle name="Total 24 6 4 2" xfId="39277"/>
    <cellStyle name="Total 24 6 5" xfId="28460"/>
    <cellStyle name="Total 24 6_Table 2A-1_EFT (Annual)" xfId="8884"/>
    <cellStyle name="Total 24 7" xfId="3787"/>
    <cellStyle name="Total 24 7 2" xfId="12155"/>
    <cellStyle name="Total 24 7 2 2" xfId="24185"/>
    <cellStyle name="Total 24 7 2 2 2" xfId="45371"/>
    <cellStyle name="Total 24 7 2 3" xfId="34767"/>
    <cellStyle name="Total 24 7 3" xfId="19072"/>
    <cellStyle name="Total 24 7 3 2" xfId="40259"/>
    <cellStyle name="Total 24 7 4" xfId="29496"/>
    <cellStyle name="Total 24 7_Table 2A-1_EFT (Annual)" xfId="8886"/>
    <cellStyle name="Total 24 8" xfId="9474"/>
    <cellStyle name="Total 24 8 2" xfId="21639"/>
    <cellStyle name="Total 24 8 2 2" xfId="42825"/>
    <cellStyle name="Total 24 8 3" xfId="32221"/>
    <cellStyle name="Total 24 9" xfId="16526"/>
    <cellStyle name="Total 24 9 2" xfId="37713"/>
    <cellStyle name="Total 24_Table 2A-1_EFT (Annual)" xfId="3556"/>
    <cellStyle name="Total 25" xfId="241"/>
    <cellStyle name="Total 25 10" xfId="26796"/>
    <cellStyle name="Total 25 2" xfId="628"/>
    <cellStyle name="Total 25 2 2" xfId="1605"/>
    <cellStyle name="Total 25 2 2 2" xfId="2875"/>
    <cellStyle name="Total 25 2 2 2 2" xfId="6436"/>
    <cellStyle name="Total 25 2 2 2 2 2" xfId="14630"/>
    <cellStyle name="Total 25 2 2 2 2 2 2" xfId="26602"/>
    <cellStyle name="Total 25 2 2 2 2 2 2 2" xfId="47788"/>
    <cellStyle name="Total 25 2 2 2 2 2 3" xfId="37184"/>
    <cellStyle name="Total 25 2 2 2 2 3" xfId="21489"/>
    <cellStyle name="Total 25 2 2 2 2 3 2" xfId="42676"/>
    <cellStyle name="Total 25 2 2 2 2 4" xfId="32092"/>
    <cellStyle name="Total 25 2 2 2 2_Table 2A-1_EFT (Annual)" xfId="8889"/>
    <cellStyle name="Total 25 2 2 2 3" xfId="11972"/>
    <cellStyle name="Total 25 2 2 2 3 2" xfId="24056"/>
    <cellStyle name="Total 25 2 2 2 3 2 2" xfId="45242"/>
    <cellStyle name="Total 25 2 2 2 3 3" xfId="34638"/>
    <cellStyle name="Total 25 2 2 2 4" xfId="18943"/>
    <cellStyle name="Total 25 2 2 2 4 2" xfId="40130"/>
    <cellStyle name="Total 25 2 2 2 5" xfId="29349"/>
    <cellStyle name="Total 25 2 2 2_Table 2A-1_EFT (Annual)" xfId="8888"/>
    <cellStyle name="Total 25 2 2 3" xfId="5166"/>
    <cellStyle name="Total 25 2 2 3 2" xfId="13426"/>
    <cellStyle name="Total 25 2 2 3 2 2" xfId="25432"/>
    <cellStyle name="Total 25 2 2 3 2 2 2" xfId="46618"/>
    <cellStyle name="Total 25 2 2 3 2 3" xfId="36014"/>
    <cellStyle name="Total 25 2 2 3 3" xfId="20319"/>
    <cellStyle name="Total 25 2 2 3 3 2" xfId="41506"/>
    <cellStyle name="Total 25 2 2 3 4" xfId="30823"/>
    <cellStyle name="Total 25 2 2 3_Table 2A-1_EFT (Annual)" xfId="8890"/>
    <cellStyle name="Total 25 2 2 4" xfId="10770"/>
    <cellStyle name="Total 25 2 2 4 2" xfId="22886"/>
    <cellStyle name="Total 25 2 2 4 2 2" xfId="44072"/>
    <cellStyle name="Total 25 2 2 4 3" xfId="33468"/>
    <cellStyle name="Total 25 2 2 5" xfId="17773"/>
    <cellStyle name="Total 25 2 2 5 2" xfId="38960"/>
    <cellStyle name="Total 25 2 2 6" xfId="28080"/>
    <cellStyle name="Total 25 2 2_Table 2A-1_EFT (Annual)" xfId="8887"/>
    <cellStyle name="Total 25 2 3" xfId="1118"/>
    <cellStyle name="Total 25 2 3 2" xfId="4679"/>
    <cellStyle name="Total 25 2 3 2 2" xfId="12939"/>
    <cellStyle name="Total 25 2 3 2 2 2" xfId="24945"/>
    <cellStyle name="Total 25 2 3 2 2 2 2" xfId="46131"/>
    <cellStyle name="Total 25 2 3 2 2 3" xfId="35527"/>
    <cellStyle name="Total 25 2 3 2 3" xfId="19832"/>
    <cellStyle name="Total 25 2 3 2 3 2" xfId="41019"/>
    <cellStyle name="Total 25 2 3 2 4" xfId="30336"/>
    <cellStyle name="Total 25 2 3 2_Table 2A-1_EFT (Annual)" xfId="8892"/>
    <cellStyle name="Total 25 2 3 3" xfId="10283"/>
    <cellStyle name="Total 25 2 3 3 2" xfId="22399"/>
    <cellStyle name="Total 25 2 3 3 2 2" xfId="43585"/>
    <cellStyle name="Total 25 2 3 3 3" xfId="32981"/>
    <cellStyle name="Total 25 2 3 4" xfId="17286"/>
    <cellStyle name="Total 25 2 3 4 2" xfId="38473"/>
    <cellStyle name="Total 25 2 3 5" xfId="27593"/>
    <cellStyle name="Total 25 2 3_Table 2A-1_EFT (Annual)" xfId="8891"/>
    <cellStyle name="Total 25 2 4" xfId="2344"/>
    <cellStyle name="Total 25 2 4 2" xfId="5905"/>
    <cellStyle name="Total 25 2 4 2 2" xfId="14120"/>
    <cellStyle name="Total 25 2 4 2 2 2" xfId="26108"/>
    <cellStyle name="Total 25 2 4 2 2 2 2" xfId="47294"/>
    <cellStyle name="Total 25 2 4 2 2 3" xfId="36690"/>
    <cellStyle name="Total 25 2 4 2 3" xfId="20995"/>
    <cellStyle name="Total 25 2 4 2 3 2" xfId="42182"/>
    <cellStyle name="Total 25 2 4 2 4" xfId="31562"/>
    <cellStyle name="Total 25 2 4 2_Table 2A-1_EFT (Annual)" xfId="8894"/>
    <cellStyle name="Total 25 2 4 3" xfId="11464"/>
    <cellStyle name="Total 25 2 4 3 2" xfId="23562"/>
    <cellStyle name="Total 25 2 4 3 2 2" xfId="44748"/>
    <cellStyle name="Total 25 2 4 3 3" xfId="34144"/>
    <cellStyle name="Total 25 2 4 4" xfId="18449"/>
    <cellStyle name="Total 25 2 4 4 2" xfId="39636"/>
    <cellStyle name="Total 25 2 4 5" xfId="28819"/>
    <cellStyle name="Total 25 2 4_Table 2A-1_EFT (Annual)" xfId="8893"/>
    <cellStyle name="Total 25 2 5" xfId="4198"/>
    <cellStyle name="Total 25 2 5 2" xfId="12522"/>
    <cellStyle name="Total 25 2 5 2 2" xfId="24544"/>
    <cellStyle name="Total 25 2 5 2 2 2" xfId="45730"/>
    <cellStyle name="Total 25 2 5 2 3" xfId="35126"/>
    <cellStyle name="Total 25 2 5 3" xfId="19431"/>
    <cellStyle name="Total 25 2 5 3 2" xfId="40618"/>
    <cellStyle name="Total 25 2 5 4" xfId="29886"/>
    <cellStyle name="Total 25 2 5_Table 2A-1_EFT (Annual)" xfId="8895"/>
    <cellStyle name="Total 25 2 6" xfId="9861"/>
    <cellStyle name="Total 25 2 6 2" xfId="21998"/>
    <cellStyle name="Total 25 2 6 2 2" xfId="43184"/>
    <cellStyle name="Total 25 2 6 3" xfId="32580"/>
    <cellStyle name="Total 25 2 7" xfId="16885"/>
    <cellStyle name="Total 25 2 7 2" xfId="38072"/>
    <cellStyle name="Total 25 2 8" xfId="27143"/>
    <cellStyle name="Total 25 2_Table 2A-1_EFT (Annual)" xfId="3560"/>
    <cellStyle name="Total 25 3" xfId="467"/>
    <cellStyle name="Total 25 3 2" xfId="1444"/>
    <cellStyle name="Total 25 3 2 2" xfId="2714"/>
    <cellStyle name="Total 25 3 2 2 2" xfId="6275"/>
    <cellStyle name="Total 25 3 2 2 2 2" xfId="14469"/>
    <cellStyle name="Total 25 3 2 2 2 2 2" xfId="26441"/>
    <cellStyle name="Total 25 3 2 2 2 2 2 2" xfId="47627"/>
    <cellStyle name="Total 25 3 2 2 2 2 3" xfId="37023"/>
    <cellStyle name="Total 25 3 2 2 2 3" xfId="21328"/>
    <cellStyle name="Total 25 3 2 2 2 3 2" xfId="42515"/>
    <cellStyle name="Total 25 3 2 2 2 4" xfId="31931"/>
    <cellStyle name="Total 25 3 2 2 2_Table 2A-1_EFT (Annual)" xfId="8898"/>
    <cellStyle name="Total 25 3 2 2 3" xfId="11811"/>
    <cellStyle name="Total 25 3 2 2 3 2" xfId="23895"/>
    <cellStyle name="Total 25 3 2 2 3 2 2" xfId="45081"/>
    <cellStyle name="Total 25 3 2 2 3 3" xfId="34477"/>
    <cellStyle name="Total 25 3 2 2 4" xfId="18782"/>
    <cellStyle name="Total 25 3 2 2 4 2" xfId="39969"/>
    <cellStyle name="Total 25 3 2 2 5" xfId="29188"/>
    <cellStyle name="Total 25 3 2 2_Table 2A-1_EFT (Annual)" xfId="8897"/>
    <cellStyle name="Total 25 3 2 3" xfId="5005"/>
    <cellStyle name="Total 25 3 2 3 2" xfId="13265"/>
    <cellStyle name="Total 25 3 2 3 2 2" xfId="25271"/>
    <cellStyle name="Total 25 3 2 3 2 2 2" xfId="46457"/>
    <cellStyle name="Total 25 3 2 3 2 3" xfId="35853"/>
    <cellStyle name="Total 25 3 2 3 3" xfId="20158"/>
    <cellStyle name="Total 25 3 2 3 3 2" xfId="41345"/>
    <cellStyle name="Total 25 3 2 3 4" xfId="30662"/>
    <cellStyle name="Total 25 3 2 3_Table 2A-1_EFT (Annual)" xfId="8899"/>
    <cellStyle name="Total 25 3 2 4" xfId="10609"/>
    <cellStyle name="Total 25 3 2 4 2" xfId="22725"/>
    <cellStyle name="Total 25 3 2 4 2 2" xfId="43911"/>
    <cellStyle name="Total 25 3 2 4 3" xfId="33307"/>
    <cellStyle name="Total 25 3 2 5" xfId="17612"/>
    <cellStyle name="Total 25 3 2 5 2" xfId="38799"/>
    <cellStyle name="Total 25 3 2 6" xfId="27919"/>
    <cellStyle name="Total 25 3 2_Table 2A-1_EFT (Annual)" xfId="8896"/>
    <cellStyle name="Total 25 3 3" xfId="988"/>
    <cellStyle name="Total 25 3 3 2" xfId="4549"/>
    <cellStyle name="Total 25 3 3 2 2" xfId="12809"/>
    <cellStyle name="Total 25 3 3 2 2 2" xfId="24815"/>
    <cellStyle name="Total 25 3 3 2 2 2 2" xfId="46001"/>
    <cellStyle name="Total 25 3 3 2 2 3" xfId="35397"/>
    <cellStyle name="Total 25 3 3 2 3" xfId="19702"/>
    <cellStyle name="Total 25 3 3 2 3 2" xfId="40889"/>
    <cellStyle name="Total 25 3 3 2 4" xfId="30206"/>
    <cellStyle name="Total 25 3 3 2_Table 2A-1_EFT (Annual)" xfId="8901"/>
    <cellStyle name="Total 25 3 3 3" xfId="10153"/>
    <cellStyle name="Total 25 3 3 3 2" xfId="22269"/>
    <cellStyle name="Total 25 3 3 3 2 2" xfId="43455"/>
    <cellStyle name="Total 25 3 3 3 3" xfId="32851"/>
    <cellStyle name="Total 25 3 3 4" xfId="17156"/>
    <cellStyle name="Total 25 3 3 4 2" xfId="38343"/>
    <cellStyle name="Total 25 3 3 5" xfId="27463"/>
    <cellStyle name="Total 25 3 3_Table 2A-1_EFT (Annual)" xfId="8900"/>
    <cellStyle name="Total 25 3 4" xfId="2183"/>
    <cellStyle name="Total 25 3 4 2" xfId="5744"/>
    <cellStyle name="Total 25 3 4 2 2" xfId="13959"/>
    <cellStyle name="Total 25 3 4 2 2 2" xfId="25947"/>
    <cellStyle name="Total 25 3 4 2 2 2 2" xfId="47133"/>
    <cellStyle name="Total 25 3 4 2 2 3" xfId="36529"/>
    <cellStyle name="Total 25 3 4 2 3" xfId="20834"/>
    <cellStyle name="Total 25 3 4 2 3 2" xfId="42021"/>
    <cellStyle name="Total 25 3 4 2 4" xfId="31401"/>
    <cellStyle name="Total 25 3 4 2_Table 2A-1_EFT (Annual)" xfId="8903"/>
    <cellStyle name="Total 25 3 4 3" xfId="11303"/>
    <cellStyle name="Total 25 3 4 3 2" xfId="23401"/>
    <cellStyle name="Total 25 3 4 3 2 2" xfId="44587"/>
    <cellStyle name="Total 25 3 4 3 3" xfId="33983"/>
    <cellStyle name="Total 25 3 4 4" xfId="18288"/>
    <cellStyle name="Total 25 3 4 4 2" xfId="39475"/>
    <cellStyle name="Total 25 3 4 5" xfId="28658"/>
    <cellStyle name="Total 25 3 4_Table 2A-1_EFT (Annual)" xfId="8902"/>
    <cellStyle name="Total 25 3 5" xfId="4037"/>
    <cellStyle name="Total 25 3 5 2" xfId="12361"/>
    <cellStyle name="Total 25 3 5 2 2" xfId="24383"/>
    <cellStyle name="Total 25 3 5 2 2 2" xfId="45569"/>
    <cellStyle name="Total 25 3 5 2 3" xfId="34965"/>
    <cellStyle name="Total 25 3 5 3" xfId="19270"/>
    <cellStyle name="Total 25 3 5 3 2" xfId="40457"/>
    <cellStyle name="Total 25 3 5 4" xfId="29725"/>
    <cellStyle name="Total 25 3 5_Table 2A-1_EFT (Annual)" xfId="8904"/>
    <cellStyle name="Total 25 3 6" xfId="9700"/>
    <cellStyle name="Total 25 3 6 2" xfId="21837"/>
    <cellStyle name="Total 25 3 6 2 2" xfId="43023"/>
    <cellStyle name="Total 25 3 6 3" xfId="32419"/>
    <cellStyle name="Total 25 3 7" xfId="16724"/>
    <cellStyle name="Total 25 3 7 2" xfId="37911"/>
    <cellStyle name="Total 25 3 8" xfId="26982"/>
    <cellStyle name="Total 25 3_Table 2A-1_EFT (Annual)" xfId="3561"/>
    <cellStyle name="Total 25 4" xfId="1283"/>
    <cellStyle name="Total 25 4 2" xfId="2553"/>
    <cellStyle name="Total 25 4 2 2" xfId="6114"/>
    <cellStyle name="Total 25 4 2 2 2" xfId="14308"/>
    <cellStyle name="Total 25 4 2 2 2 2" xfId="26280"/>
    <cellStyle name="Total 25 4 2 2 2 2 2" xfId="47466"/>
    <cellStyle name="Total 25 4 2 2 2 3" xfId="36862"/>
    <cellStyle name="Total 25 4 2 2 3" xfId="21167"/>
    <cellStyle name="Total 25 4 2 2 3 2" xfId="42354"/>
    <cellStyle name="Total 25 4 2 2 4" xfId="31770"/>
    <cellStyle name="Total 25 4 2 2_Table 2A-1_EFT (Annual)" xfId="8907"/>
    <cellStyle name="Total 25 4 2 3" xfId="11650"/>
    <cellStyle name="Total 25 4 2 3 2" xfId="23734"/>
    <cellStyle name="Total 25 4 2 3 2 2" xfId="44920"/>
    <cellStyle name="Total 25 4 2 3 3" xfId="34316"/>
    <cellStyle name="Total 25 4 2 4" xfId="18621"/>
    <cellStyle name="Total 25 4 2 4 2" xfId="39808"/>
    <cellStyle name="Total 25 4 2 5" xfId="29027"/>
    <cellStyle name="Total 25 4 2_Table 2A-1_EFT (Annual)" xfId="8906"/>
    <cellStyle name="Total 25 4 3" xfId="4844"/>
    <cellStyle name="Total 25 4 3 2" xfId="13104"/>
    <cellStyle name="Total 25 4 3 2 2" xfId="25110"/>
    <cellStyle name="Total 25 4 3 2 2 2" xfId="46296"/>
    <cellStyle name="Total 25 4 3 2 3" xfId="35692"/>
    <cellStyle name="Total 25 4 3 3" xfId="19997"/>
    <cellStyle name="Total 25 4 3 3 2" xfId="41184"/>
    <cellStyle name="Total 25 4 3 4" xfId="30501"/>
    <cellStyle name="Total 25 4 3_Table 2A-1_EFT (Annual)" xfId="8908"/>
    <cellStyle name="Total 25 4 4" xfId="10448"/>
    <cellStyle name="Total 25 4 4 2" xfId="22564"/>
    <cellStyle name="Total 25 4 4 2 2" xfId="43750"/>
    <cellStyle name="Total 25 4 4 3" xfId="33146"/>
    <cellStyle name="Total 25 4 5" xfId="17451"/>
    <cellStyle name="Total 25 4 5 2" xfId="38638"/>
    <cellStyle name="Total 25 4 6" xfId="27758"/>
    <cellStyle name="Total 25 4_Table 2A-1_EFT (Annual)" xfId="8905"/>
    <cellStyle name="Total 25 5" xfId="833"/>
    <cellStyle name="Total 25 5 2" xfId="4394"/>
    <cellStyle name="Total 25 5 2 2" xfId="12668"/>
    <cellStyle name="Total 25 5 2 2 2" xfId="24685"/>
    <cellStyle name="Total 25 5 2 2 2 2" xfId="45871"/>
    <cellStyle name="Total 25 5 2 2 3" xfId="35267"/>
    <cellStyle name="Total 25 5 2 3" xfId="19572"/>
    <cellStyle name="Total 25 5 2 3 2" xfId="40759"/>
    <cellStyle name="Total 25 5 2 4" xfId="30051"/>
    <cellStyle name="Total 25 5 2_Table 2A-1_EFT (Annual)" xfId="8910"/>
    <cellStyle name="Total 25 5 3" xfId="10017"/>
    <cellStyle name="Total 25 5 3 2" xfId="22139"/>
    <cellStyle name="Total 25 5 3 2 2" xfId="43325"/>
    <cellStyle name="Total 25 5 3 3" xfId="32721"/>
    <cellStyle name="Total 25 5 4" xfId="17026"/>
    <cellStyle name="Total 25 5 4 2" xfId="38213"/>
    <cellStyle name="Total 25 5 5" xfId="27308"/>
    <cellStyle name="Total 25 5_Table 2A-1_EFT (Annual)" xfId="8909"/>
    <cellStyle name="Total 25 6" xfId="2022"/>
    <cellStyle name="Total 25 6 2" xfId="5583"/>
    <cellStyle name="Total 25 6 2 2" xfId="13798"/>
    <cellStyle name="Total 25 6 2 2 2" xfId="25786"/>
    <cellStyle name="Total 25 6 2 2 2 2" xfId="46972"/>
    <cellStyle name="Total 25 6 2 2 3" xfId="36368"/>
    <cellStyle name="Total 25 6 2 3" xfId="20673"/>
    <cellStyle name="Total 25 6 2 3 2" xfId="41860"/>
    <cellStyle name="Total 25 6 2 4" xfId="31240"/>
    <cellStyle name="Total 25 6 2_Table 2A-1_EFT (Annual)" xfId="8912"/>
    <cellStyle name="Total 25 6 3" xfId="11142"/>
    <cellStyle name="Total 25 6 3 2" xfId="23240"/>
    <cellStyle name="Total 25 6 3 2 2" xfId="44426"/>
    <cellStyle name="Total 25 6 3 3" xfId="33822"/>
    <cellStyle name="Total 25 6 4" xfId="18127"/>
    <cellStyle name="Total 25 6 4 2" xfId="39314"/>
    <cellStyle name="Total 25 6 5" xfId="28497"/>
    <cellStyle name="Total 25 6_Table 2A-1_EFT (Annual)" xfId="8911"/>
    <cellStyle name="Total 25 7" xfId="3830"/>
    <cellStyle name="Total 25 7 2" xfId="12193"/>
    <cellStyle name="Total 25 7 2 2" xfId="24222"/>
    <cellStyle name="Total 25 7 2 2 2" xfId="45408"/>
    <cellStyle name="Total 25 7 2 3" xfId="34804"/>
    <cellStyle name="Total 25 7 3" xfId="19109"/>
    <cellStyle name="Total 25 7 3 2" xfId="40296"/>
    <cellStyle name="Total 25 7 4" xfId="29539"/>
    <cellStyle name="Total 25 7_Table 2A-1_EFT (Annual)" xfId="8913"/>
    <cellStyle name="Total 25 8" xfId="9512"/>
    <cellStyle name="Total 25 8 2" xfId="21676"/>
    <cellStyle name="Total 25 8 2 2" xfId="42862"/>
    <cellStyle name="Total 25 8 3" xfId="32258"/>
    <cellStyle name="Total 25 9" xfId="16563"/>
    <cellStyle name="Total 25 9 2" xfId="37750"/>
    <cellStyle name="Total 25_Table 2A-1_EFT (Annual)" xfId="3559"/>
    <cellStyle name="Total 26" xfId="206"/>
    <cellStyle name="Total 26 10" xfId="26761"/>
    <cellStyle name="Total 26 2" xfId="599"/>
    <cellStyle name="Total 26 2 2" xfId="1576"/>
    <cellStyle name="Total 26 2 2 2" xfId="2846"/>
    <cellStyle name="Total 26 2 2 2 2" xfId="6407"/>
    <cellStyle name="Total 26 2 2 2 2 2" xfId="14601"/>
    <cellStyle name="Total 26 2 2 2 2 2 2" xfId="26573"/>
    <cellStyle name="Total 26 2 2 2 2 2 2 2" xfId="47759"/>
    <cellStyle name="Total 26 2 2 2 2 2 3" xfId="37155"/>
    <cellStyle name="Total 26 2 2 2 2 3" xfId="21460"/>
    <cellStyle name="Total 26 2 2 2 2 3 2" xfId="42647"/>
    <cellStyle name="Total 26 2 2 2 2 4" xfId="32063"/>
    <cellStyle name="Total 26 2 2 2 2_Table 2A-1_EFT (Annual)" xfId="8916"/>
    <cellStyle name="Total 26 2 2 2 3" xfId="11943"/>
    <cellStyle name="Total 26 2 2 2 3 2" xfId="24027"/>
    <cellStyle name="Total 26 2 2 2 3 2 2" xfId="45213"/>
    <cellStyle name="Total 26 2 2 2 3 3" xfId="34609"/>
    <cellStyle name="Total 26 2 2 2 4" xfId="18914"/>
    <cellStyle name="Total 26 2 2 2 4 2" xfId="40101"/>
    <cellStyle name="Total 26 2 2 2 5" xfId="29320"/>
    <cellStyle name="Total 26 2 2 2_Table 2A-1_EFT (Annual)" xfId="8915"/>
    <cellStyle name="Total 26 2 2 3" xfId="5137"/>
    <cellStyle name="Total 26 2 2 3 2" xfId="13397"/>
    <cellStyle name="Total 26 2 2 3 2 2" xfId="25403"/>
    <cellStyle name="Total 26 2 2 3 2 2 2" xfId="46589"/>
    <cellStyle name="Total 26 2 2 3 2 3" xfId="35985"/>
    <cellStyle name="Total 26 2 2 3 3" xfId="20290"/>
    <cellStyle name="Total 26 2 2 3 3 2" xfId="41477"/>
    <cellStyle name="Total 26 2 2 3 4" xfId="30794"/>
    <cellStyle name="Total 26 2 2 3_Table 2A-1_EFT (Annual)" xfId="8917"/>
    <cellStyle name="Total 26 2 2 4" xfId="10741"/>
    <cellStyle name="Total 26 2 2 4 2" xfId="22857"/>
    <cellStyle name="Total 26 2 2 4 2 2" xfId="44043"/>
    <cellStyle name="Total 26 2 2 4 3" xfId="33439"/>
    <cellStyle name="Total 26 2 2 5" xfId="17744"/>
    <cellStyle name="Total 26 2 2 5 2" xfId="38931"/>
    <cellStyle name="Total 26 2 2 6" xfId="28051"/>
    <cellStyle name="Total 26 2 2_Table 2A-1_EFT (Annual)" xfId="8914"/>
    <cellStyle name="Total 26 2 3" xfId="1096"/>
    <cellStyle name="Total 26 2 3 2" xfId="4657"/>
    <cellStyle name="Total 26 2 3 2 2" xfId="12917"/>
    <cellStyle name="Total 26 2 3 2 2 2" xfId="24923"/>
    <cellStyle name="Total 26 2 3 2 2 2 2" xfId="46109"/>
    <cellStyle name="Total 26 2 3 2 2 3" xfId="35505"/>
    <cellStyle name="Total 26 2 3 2 3" xfId="19810"/>
    <cellStyle name="Total 26 2 3 2 3 2" xfId="40997"/>
    <cellStyle name="Total 26 2 3 2 4" xfId="30314"/>
    <cellStyle name="Total 26 2 3 2_Table 2A-1_EFT (Annual)" xfId="8919"/>
    <cellStyle name="Total 26 2 3 3" xfId="10261"/>
    <cellStyle name="Total 26 2 3 3 2" xfId="22377"/>
    <cellStyle name="Total 26 2 3 3 2 2" xfId="43563"/>
    <cellStyle name="Total 26 2 3 3 3" xfId="32959"/>
    <cellStyle name="Total 26 2 3 4" xfId="17264"/>
    <cellStyle name="Total 26 2 3 4 2" xfId="38451"/>
    <cellStyle name="Total 26 2 3 5" xfId="27571"/>
    <cellStyle name="Total 26 2 3_Table 2A-1_EFT (Annual)" xfId="8918"/>
    <cellStyle name="Total 26 2 4" xfId="2315"/>
    <cellStyle name="Total 26 2 4 2" xfId="5876"/>
    <cellStyle name="Total 26 2 4 2 2" xfId="14091"/>
    <cellStyle name="Total 26 2 4 2 2 2" xfId="26079"/>
    <cellStyle name="Total 26 2 4 2 2 2 2" xfId="47265"/>
    <cellStyle name="Total 26 2 4 2 2 3" xfId="36661"/>
    <cellStyle name="Total 26 2 4 2 3" xfId="20966"/>
    <cellStyle name="Total 26 2 4 2 3 2" xfId="42153"/>
    <cellStyle name="Total 26 2 4 2 4" xfId="31533"/>
    <cellStyle name="Total 26 2 4 2_Table 2A-1_EFT (Annual)" xfId="8921"/>
    <cellStyle name="Total 26 2 4 3" xfId="11435"/>
    <cellStyle name="Total 26 2 4 3 2" xfId="23533"/>
    <cellStyle name="Total 26 2 4 3 2 2" xfId="44719"/>
    <cellStyle name="Total 26 2 4 3 3" xfId="34115"/>
    <cellStyle name="Total 26 2 4 4" xfId="18420"/>
    <cellStyle name="Total 26 2 4 4 2" xfId="39607"/>
    <cellStyle name="Total 26 2 4 5" xfId="28790"/>
    <cellStyle name="Total 26 2 4_Table 2A-1_EFT (Annual)" xfId="8920"/>
    <cellStyle name="Total 26 2 5" xfId="4169"/>
    <cellStyle name="Total 26 2 5 2" xfId="12493"/>
    <cellStyle name="Total 26 2 5 2 2" xfId="24515"/>
    <cellStyle name="Total 26 2 5 2 2 2" xfId="45701"/>
    <cellStyle name="Total 26 2 5 2 3" xfId="35097"/>
    <cellStyle name="Total 26 2 5 3" xfId="19402"/>
    <cellStyle name="Total 26 2 5 3 2" xfId="40589"/>
    <cellStyle name="Total 26 2 5 4" xfId="29857"/>
    <cellStyle name="Total 26 2 5_Table 2A-1_EFT (Annual)" xfId="8922"/>
    <cellStyle name="Total 26 2 6" xfId="9832"/>
    <cellStyle name="Total 26 2 6 2" xfId="21969"/>
    <cellStyle name="Total 26 2 6 2 2" xfId="43155"/>
    <cellStyle name="Total 26 2 6 3" xfId="32551"/>
    <cellStyle name="Total 26 2 7" xfId="16856"/>
    <cellStyle name="Total 26 2 7 2" xfId="38043"/>
    <cellStyle name="Total 26 2 8" xfId="27114"/>
    <cellStyle name="Total 26 2_Table 2A-1_EFT (Annual)" xfId="3563"/>
    <cellStyle name="Total 26 3" xfId="434"/>
    <cellStyle name="Total 26 3 2" xfId="1417"/>
    <cellStyle name="Total 26 3 2 2" xfId="2687"/>
    <cellStyle name="Total 26 3 2 2 2" xfId="6248"/>
    <cellStyle name="Total 26 3 2 2 2 2" xfId="14442"/>
    <cellStyle name="Total 26 3 2 2 2 2 2" xfId="26414"/>
    <cellStyle name="Total 26 3 2 2 2 2 2 2" xfId="47600"/>
    <cellStyle name="Total 26 3 2 2 2 2 3" xfId="36996"/>
    <cellStyle name="Total 26 3 2 2 2 3" xfId="21301"/>
    <cellStyle name="Total 26 3 2 2 2 3 2" xfId="42488"/>
    <cellStyle name="Total 26 3 2 2 2 4" xfId="31904"/>
    <cellStyle name="Total 26 3 2 2 2_Table 2A-1_EFT (Annual)" xfId="8925"/>
    <cellStyle name="Total 26 3 2 2 3" xfId="11784"/>
    <cellStyle name="Total 26 3 2 2 3 2" xfId="23868"/>
    <cellStyle name="Total 26 3 2 2 3 2 2" xfId="45054"/>
    <cellStyle name="Total 26 3 2 2 3 3" xfId="34450"/>
    <cellStyle name="Total 26 3 2 2 4" xfId="18755"/>
    <cellStyle name="Total 26 3 2 2 4 2" xfId="39942"/>
    <cellStyle name="Total 26 3 2 2 5" xfId="29161"/>
    <cellStyle name="Total 26 3 2 2_Table 2A-1_EFT (Annual)" xfId="8924"/>
    <cellStyle name="Total 26 3 2 3" xfId="4978"/>
    <cellStyle name="Total 26 3 2 3 2" xfId="13238"/>
    <cellStyle name="Total 26 3 2 3 2 2" xfId="25244"/>
    <cellStyle name="Total 26 3 2 3 2 2 2" xfId="46430"/>
    <cellStyle name="Total 26 3 2 3 2 3" xfId="35826"/>
    <cellStyle name="Total 26 3 2 3 3" xfId="20131"/>
    <cellStyle name="Total 26 3 2 3 3 2" xfId="41318"/>
    <cellStyle name="Total 26 3 2 3 4" xfId="30635"/>
    <cellStyle name="Total 26 3 2 3_Table 2A-1_EFT (Annual)" xfId="8926"/>
    <cellStyle name="Total 26 3 2 4" xfId="10582"/>
    <cellStyle name="Total 26 3 2 4 2" xfId="22698"/>
    <cellStyle name="Total 26 3 2 4 2 2" xfId="43884"/>
    <cellStyle name="Total 26 3 2 4 3" xfId="33280"/>
    <cellStyle name="Total 26 3 2 5" xfId="17585"/>
    <cellStyle name="Total 26 3 2 5 2" xfId="38772"/>
    <cellStyle name="Total 26 3 2 6" xfId="27892"/>
    <cellStyle name="Total 26 3 2_Table 2A-1_EFT (Annual)" xfId="8923"/>
    <cellStyle name="Total 26 3 3" xfId="961"/>
    <cellStyle name="Total 26 3 3 2" xfId="4522"/>
    <cellStyle name="Total 26 3 3 2 2" xfId="12784"/>
    <cellStyle name="Total 26 3 3 2 2 2" xfId="24794"/>
    <cellStyle name="Total 26 3 3 2 2 2 2" xfId="45980"/>
    <cellStyle name="Total 26 3 3 2 2 3" xfId="35376"/>
    <cellStyle name="Total 26 3 3 2 3" xfId="19681"/>
    <cellStyle name="Total 26 3 3 2 3 2" xfId="40868"/>
    <cellStyle name="Total 26 3 3 2 4" xfId="30179"/>
    <cellStyle name="Total 26 3 3 2_Table 2A-1_EFT (Annual)" xfId="8928"/>
    <cellStyle name="Total 26 3 3 3" xfId="10131"/>
    <cellStyle name="Total 26 3 3 3 2" xfId="22248"/>
    <cellStyle name="Total 26 3 3 3 2 2" xfId="43434"/>
    <cellStyle name="Total 26 3 3 3 3" xfId="32830"/>
    <cellStyle name="Total 26 3 3 4" xfId="17135"/>
    <cellStyle name="Total 26 3 3 4 2" xfId="38322"/>
    <cellStyle name="Total 26 3 3 5" xfId="27436"/>
    <cellStyle name="Total 26 3 3_Table 2A-1_EFT (Annual)" xfId="8927"/>
    <cellStyle name="Total 26 3 4" xfId="2156"/>
    <cellStyle name="Total 26 3 4 2" xfId="5717"/>
    <cellStyle name="Total 26 3 4 2 2" xfId="13932"/>
    <cellStyle name="Total 26 3 4 2 2 2" xfId="25920"/>
    <cellStyle name="Total 26 3 4 2 2 2 2" xfId="47106"/>
    <cellStyle name="Total 26 3 4 2 2 3" xfId="36502"/>
    <cellStyle name="Total 26 3 4 2 3" xfId="20807"/>
    <cellStyle name="Total 26 3 4 2 3 2" xfId="41994"/>
    <cellStyle name="Total 26 3 4 2 4" xfId="31374"/>
    <cellStyle name="Total 26 3 4 2_Table 2A-1_EFT (Annual)" xfId="8930"/>
    <cellStyle name="Total 26 3 4 3" xfId="11276"/>
    <cellStyle name="Total 26 3 4 3 2" xfId="23374"/>
    <cellStyle name="Total 26 3 4 3 2 2" xfId="44560"/>
    <cellStyle name="Total 26 3 4 3 3" xfId="33956"/>
    <cellStyle name="Total 26 3 4 4" xfId="18261"/>
    <cellStyle name="Total 26 3 4 4 2" xfId="39448"/>
    <cellStyle name="Total 26 3 4 5" xfId="28631"/>
    <cellStyle name="Total 26 3 4_Table 2A-1_EFT (Annual)" xfId="8929"/>
    <cellStyle name="Total 26 3 5" xfId="4004"/>
    <cellStyle name="Total 26 3 5 2" xfId="12332"/>
    <cellStyle name="Total 26 3 5 2 2" xfId="24356"/>
    <cellStyle name="Total 26 3 5 2 2 2" xfId="45542"/>
    <cellStyle name="Total 26 3 5 2 3" xfId="34938"/>
    <cellStyle name="Total 26 3 5 3" xfId="19243"/>
    <cellStyle name="Total 26 3 5 3 2" xfId="40430"/>
    <cellStyle name="Total 26 3 5 4" xfId="29692"/>
    <cellStyle name="Total 26 3 5_Table 2A-1_EFT (Annual)" xfId="8931"/>
    <cellStyle name="Total 26 3 6" xfId="9669"/>
    <cellStyle name="Total 26 3 6 2" xfId="21810"/>
    <cellStyle name="Total 26 3 6 2 2" xfId="42996"/>
    <cellStyle name="Total 26 3 6 3" xfId="32392"/>
    <cellStyle name="Total 26 3 7" xfId="16697"/>
    <cellStyle name="Total 26 3 7 2" xfId="37884"/>
    <cellStyle name="Total 26 3 8" xfId="26949"/>
    <cellStyle name="Total 26 3_Table 2A-1_EFT (Annual)" xfId="3564"/>
    <cellStyle name="Total 26 4" xfId="1254"/>
    <cellStyle name="Total 26 4 2" xfId="2524"/>
    <cellStyle name="Total 26 4 2 2" xfId="6085"/>
    <cellStyle name="Total 26 4 2 2 2" xfId="14279"/>
    <cellStyle name="Total 26 4 2 2 2 2" xfId="26251"/>
    <cellStyle name="Total 26 4 2 2 2 2 2" xfId="47437"/>
    <cellStyle name="Total 26 4 2 2 2 3" xfId="36833"/>
    <cellStyle name="Total 26 4 2 2 3" xfId="21138"/>
    <cellStyle name="Total 26 4 2 2 3 2" xfId="42325"/>
    <cellStyle name="Total 26 4 2 2 4" xfId="31741"/>
    <cellStyle name="Total 26 4 2 2_Table 2A-1_EFT (Annual)" xfId="8934"/>
    <cellStyle name="Total 26 4 2 3" xfId="11621"/>
    <cellStyle name="Total 26 4 2 3 2" xfId="23705"/>
    <cellStyle name="Total 26 4 2 3 2 2" xfId="44891"/>
    <cellStyle name="Total 26 4 2 3 3" xfId="34287"/>
    <cellStyle name="Total 26 4 2 4" xfId="18592"/>
    <cellStyle name="Total 26 4 2 4 2" xfId="39779"/>
    <cellStyle name="Total 26 4 2 5" xfId="28998"/>
    <cellStyle name="Total 26 4 2_Table 2A-1_EFT (Annual)" xfId="8933"/>
    <cellStyle name="Total 26 4 3" xfId="4815"/>
    <cellStyle name="Total 26 4 3 2" xfId="13075"/>
    <cellStyle name="Total 26 4 3 2 2" xfId="25081"/>
    <cellStyle name="Total 26 4 3 2 2 2" xfId="46267"/>
    <cellStyle name="Total 26 4 3 2 3" xfId="35663"/>
    <cellStyle name="Total 26 4 3 3" xfId="19968"/>
    <cellStyle name="Total 26 4 3 3 2" xfId="41155"/>
    <cellStyle name="Total 26 4 3 4" xfId="30472"/>
    <cellStyle name="Total 26 4 3_Table 2A-1_EFT (Annual)" xfId="8935"/>
    <cellStyle name="Total 26 4 4" xfId="10419"/>
    <cellStyle name="Total 26 4 4 2" xfId="22535"/>
    <cellStyle name="Total 26 4 4 2 2" xfId="43721"/>
    <cellStyle name="Total 26 4 4 3" xfId="33117"/>
    <cellStyle name="Total 26 4 5" xfId="17422"/>
    <cellStyle name="Total 26 4 5 2" xfId="38609"/>
    <cellStyle name="Total 26 4 6" xfId="27729"/>
    <cellStyle name="Total 26 4_Table 2A-1_EFT (Annual)" xfId="8932"/>
    <cellStyle name="Total 26 5" xfId="805"/>
    <cellStyle name="Total 26 5 2" xfId="4366"/>
    <cellStyle name="Total 26 5 2 2" xfId="12646"/>
    <cellStyle name="Total 26 5 2 2 2" xfId="24663"/>
    <cellStyle name="Total 26 5 2 2 2 2" xfId="45849"/>
    <cellStyle name="Total 26 5 2 2 3" xfId="35245"/>
    <cellStyle name="Total 26 5 2 3" xfId="19550"/>
    <cellStyle name="Total 26 5 2 3 2" xfId="40737"/>
    <cellStyle name="Total 26 5 2 4" xfId="30023"/>
    <cellStyle name="Total 26 5 2_Table 2A-1_EFT (Annual)" xfId="8937"/>
    <cellStyle name="Total 26 5 3" xfId="9994"/>
    <cellStyle name="Total 26 5 3 2" xfId="22117"/>
    <cellStyle name="Total 26 5 3 2 2" xfId="43303"/>
    <cellStyle name="Total 26 5 3 3" xfId="32699"/>
    <cellStyle name="Total 26 5 4" xfId="17004"/>
    <cellStyle name="Total 26 5 4 2" xfId="38191"/>
    <cellStyle name="Total 26 5 5" xfId="27280"/>
    <cellStyle name="Total 26 5_Table 2A-1_EFT (Annual)" xfId="8936"/>
    <cellStyle name="Total 26 6" xfId="1993"/>
    <cellStyle name="Total 26 6 2" xfId="5554"/>
    <cellStyle name="Total 26 6 2 2" xfId="13769"/>
    <cellStyle name="Total 26 6 2 2 2" xfId="25757"/>
    <cellStyle name="Total 26 6 2 2 2 2" xfId="46943"/>
    <cellStyle name="Total 26 6 2 2 3" xfId="36339"/>
    <cellStyle name="Total 26 6 2 3" xfId="20644"/>
    <cellStyle name="Total 26 6 2 3 2" xfId="41831"/>
    <cellStyle name="Total 26 6 2 4" xfId="31211"/>
    <cellStyle name="Total 26 6 2_Table 2A-1_EFT (Annual)" xfId="8939"/>
    <cellStyle name="Total 26 6 3" xfId="11113"/>
    <cellStyle name="Total 26 6 3 2" xfId="23211"/>
    <cellStyle name="Total 26 6 3 2 2" xfId="44397"/>
    <cellStyle name="Total 26 6 3 3" xfId="33793"/>
    <cellStyle name="Total 26 6 4" xfId="18098"/>
    <cellStyle name="Total 26 6 4 2" xfId="39285"/>
    <cellStyle name="Total 26 6 5" xfId="28468"/>
    <cellStyle name="Total 26 6_Table 2A-1_EFT (Annual)" xfId="8938"/>
    <cellStyle name="Total 26 7" xfId="3795"/>
    <cellStyle name="Total 26 7 2" xfId="12163"/>
    <cellStyle name="Total 26 7 2 2" xfId="24193"/>
    <cellStyle name="Total 26 7 2 2 2" xfId="45379"/>
    <cellStyle name="Total 26 7 2 3" xfId="34775"/>
    <cellStyle name="Total 26 7 3" xfId="19080"/>
    <cellStyle name="Total 26 7 3 2" xfId="40267"/>
    <cellStyle name="Total 26 7 4" xfId="29504"/>
    <cellStyle name="Total 26 7_Table 2A-1_EFT (Annual)" xfId="8940"/>
    <cellStyle name="Total 26 8" xfId="9482"/>
    <cellStyle name="Total 26 8 2" xfId="21647"/>
    <cellStyle name="Total 26 8 2 2" xfId="42833"/>
    <cellStyle name="Total 26 8 3" xfId="32229"/>
    <cellStyle name="Total 26 9" xfId="16534"/>
    <cellStyle name="Total 26 9 2" xfId="37721"/>
    <cellStyle name="Total 26_Table 2A-1_EFT (Annual)" xfId="3562"/>
    <cellStyle name="Total 27" xfId="248"/>
    <cellStyle name="Total 27 10" xfId="26803"/>
    <cellStyle name="Total 27 2" xfId="635"/>
    <cellStyle name="Total 27 2 2" xfId="1612"/>
    <cellStyle name="Total 27 2 2 2" xfId="2882"/>
    <cellStyle name="Total 27 2 2 2 2" xfId="6443"/>
    <cellStyle name="Total 27 2 2 2 2 2" xfId="14637"/>
    <cellStyle name="Total 27 2 2 2 2 2 2" xfId="26609"/>
    <cellStyle name="Total 27 2 2 2 2 2 2 2" xfId="47795"/>
    <cellStyle name="Total 27 2 2 2 2 2 3" xfId="37191"/>
    <cellStyle name="Total 27 2 2 2 2 3" xfId="21496"/>
    <cellStyle name="Total 27 2 2 2 2 3 2" xfId="42683"/>
    <cellStyle name="Total 27 2 2 2 2 4" xfId="32099"/>
    <cellStyle name="Total 27 2 2 2 2_Table 2A-1_EFT (Annual)" xfId="8943"/>
    <cellStyle name="Total 27 2 2 2 3" xfId="11979"/>
    <cellStyle name="Total 27 2 2 2 3 2" xfId="24063"/>
    <cellStyle name="Total 27 2 2 2 3 2 2" xfId="45249"/>
    <cellStyle name="Total 27 2 2 2 3 3" xfId="34645"/>
    <cellStyle name="Total 27 2 2 2 4" xfId="18950"/>
    <cellStyle name="Total 27 2 2 2 4 2" xfId="40137"/>
    <cellStyle name="Total 27 2 2 2 5" xfId="29356"/>
    <cellStyle name="Total 27 2 2 2_Table 2A-1_EFT (Annual)" xfId="8942"/>
    <cellStyle name="Total 27 2 2 3" xfId="5173"/>
    <cellStyle name="Total 27 2 2 3 2" xfId="13433"/>
    <cellStyle name="Total 27 2 2 3 2 2" xfId="25439"/>
    <cellStyle name="Total 27 2 2 3 2 2 2" xfId="46625"/>
    <cellStyle name="Total 27 2 2 3 2 3" xfId="36021"/>
    <cellStyle name="Total 27 2 2 3 3" xfId="20326"/>
    <cellStyle name="Total 27 2 2 3 3 2" xfId="41513"/>
    <cellStyle name="Total 27 2 2 3 4" xfId="30830"/>
    <cellStyle name="Total 27 2 2 3_Table 2A-1_EFT (Annual)" xfId="8944"/>
    <cellStyle name="Total 27 2 2 4" xfId="10777"/>
    <cellStyle name="Total 27 2 2 4 2" xfId="22893"/>
    <cellStyle name="Total 27 2 2 4 2 2" xfId="44079"/>
    <cellStyle name="Total 27 2 2 4 3" xfId="33475"/>
    <cellStyle name="Total 27 2 2 5" xfId="17780"/>
    <cellStyle name="Total 27 2 2 5 2" xfId="38967"/>
    <cellStyle name="Total 27 2 2 6" xfId="28087"/>
    <cellStyle name="Total 27 2 2_Table 2A-1_EFT (Annual)" xfId="8941"/>
    <cellStyle name="Total 27 2 3" xfId="1125"/>
    <cellStyle name="Total 27 2 3 2" xfId="4686"/>
    <cellStyle name="Total 27 2 3 2 2" xfId="12946"/>
    <cellStyle name="Total 27 2 3 2 2 2" xfId="24952"/>
    <cellStyle name="Total 27 2 3 2 2 2 2" xfId="46138"/>
    <cellStyle name="Total 27 2 3 2 2 3" xfId="35534"/>
    <cellStyle name="Total 27 2 3 2 3" xfId="19839"/>
    <cellStyle name="Total 27 2 3 2 3 2" xfId="41026"/>
    <cellStyle name="Total 27 2 3 2 4" xfId="30343"/>
    <cellStyle name="Total 27 2 3 2_Table 2A-1_EFT (Annual)" xfId="8946"/>
    <cellStyle name="Total 27 2 3 3" xfId="10290"/>
    <cellStyle name="Total 27 2 3 3 2" xfId="22406"/>
    <cellStyle name="Total 27 2 3 3 2 2" xfId="43592"/>
    <cellStyle name="Total 27 2 3 3 3" xfId="32988"/>
    <cellStyle name="Total 27 2 3 4" xfId="17293"/>
    <cellStyle name="Total 27 2 3 4 2" xfId="38480"/>
    <cellStyle name="Total 27 2 3 5" xfId="27600"/>
    <cellStyle name="Total 27 2 3_Table 2A-1_EFT (Annual)" xfId="8945"/>
    <cellStyle name="Total 27 2 4" xfId="2351"/>
    <cellStyle name="Total 27 2 4 2" xfId="5912"/>
    <cellStyle name="Total 27 2 4 2 2" xfId="14127"/>
    <cellStyle name="Total 27 2 4 2 2 2" xfId="26115"/>
    <cellStyle name="Total 27 2 4 2 2 2 2" xfId="47301"/>
    <cellStyle name="Total 27 2 4 2 2 3" xfId="36697"/>
    <cellStyle name="Total 27 2 4 2 3" xfId="21002"/>
    <cellStyle name="Total 27 2 4 2 3 2" xfId="42189"/>
    <cellStyle name="Total 27 2 4 2 4" xfId="31569"/>
    <cellStyle name="Total 27 2 4 2_Table 2A-1_EFT (Annual)" xfId="8948"/>
    <cellStyle name="Total 27 2 4 3" xfId="11471"/>
    <cellStyle name="Total 27 2 4 3 2" xfId="23569"/>
    <cellStyle name="Total 27 2 4 3 2 2" xfId="44755"/>
    <cellStyle name="Total 27 2 4 3 3" xfId="34151"/>
    <cellStyle name="Total 27 2 4 4" xfId="18456"/>
    <cellStyle name="Total 27 2 4 4 2" xfId="39643"/>
    <cellStyle name="Total 27 2 4 5" xfId="28826"/>
    <cellStyle name="Total 27 2 4_Table 2A-1_EFT (Annual)" xfId="8947"/>
    <cellStyle name="Total 27 2 5" xfId="4205"/>
    <cellStyle name="Total 27 2 5 2" xfId="12529"/>
    <cellStyle name="Total 27 2 5 2 2" xfId="24551"/>
    <cellStyle name="Total 27 2 5 2 2 2" xfId="45737"/>
    <cellStyle name="Total 27 2 5 2 3" xfId="35133"/>
    <cellStyle name="Total 27 2 5 3" xfId="19438"/>
    <cellStyle name="Total 27 2 5 3 2" xfId="40625"/>
    <cellStyle name="Total 27 2 5 4" xfId="29893"/>
    <cellStyle name="Total 27 2 5_Table 2A-1_EFT (Annual)" xfId="8949"/>
    <cellStyle name="Total 27 2 6" xfId="9868"/>
    <cellStyle name="Total 27 2 6 2" xfId="22005"/>
    <cellStyle name="Total 27 2 6 2 2" xfId="43191"/>
    <cellStyle name="Total 27 2 6 3" xfId="32587"/>
    <cellStyle name="Total 27 2 7" xfId="16892"/>
    <cellStyle name="Total 27 2 7 2" xfId="38079"/>
    <cellStyle name="Total 27 2 8" xfId="27150"/>
    <cellStyle name="Total 27 2_Table 2A-1_EFT (Annual)" xfId="3566"/>
    <cellStyle name="Total 27 3" xfId="474"/>
    <cellStyle name="Total 27 3 2" xfId="1451"/>
    <cellStyle name="Total 27 3 2 2" xfId="2721"/>
    <cellStyle name="Total 27 3 2 2 2" xfId="6282"/>
    <cellStyle name="Total 27 3 2 2 2 2" xfId="14476"/>
    <cellStyle name="Total 27 3 2 2 2 2 2" xfId="26448"/>
    <cellStyle name="Total 27 3 2 2 2 2 2 2" xfId="47634"/>
    <cellStyle name="Total 27 3 2 2 2 2 3" xfId="37030"/>
    <cellStyle name="Total 27 3 2 2 2 3" xfId="21335"/>
    <cellStyle name="Total 27 3 2 2 2 3 2" xfId="42522"/>
    <cellStyle name="Total 27 3 2 2 2 4" xfId="31938"/>
    <cellStyle name="Total 27 3 2 2 2_Table 2A-1_EFT (Annual)" xfId="8952"/>
    <cellStyle name="Total 27 3 2 2 3" xfId="11818"/>
    <cellStyle name="Total 27 3 2 2 3 2" xfId="23902"/>
    <cellStyle name="Total 27 3 2 2 3 2 2" xfId="45088"/>
    <cellStyle name="Total 27 3 2 2 3 3" xfId="34484"/>
    <cellStyle name="Total 27 3 2 2 4" xfId="18789"/>
    <cellStyle name="Total 27 3 2 2 4 2" xfId="39976"/>
    <cellStyle name="Total 27 3 2 2 5" xfId="29195"/>
    <cellStyle name="Total 27 3 2 2_Table 2A-1_EFT (Annual)" xfId="8951"/>
    <cellStyle name="Total 27 3 2 3" xfId="5012"/>
    <cellStyle name="Total 27 3 2 3 2" xfId="13272"/>
    <cellStyle name="Total 27 3 2 3 2 2" xfId="25278"/>
    <cellStyle name="Total 27 3 2 3 2 2 2" xfId="46464"/>
    <cellStyle name="Total 27 3 2 3 2 3" xfId="35860"/>
    <cellStyle name="Total 27 3 2 3 3" xfId="20165"/>
    <cellStyle name="Total 27 3 2 3 3 2" xfId="41352"/>
    <cellStyle name="Total 27 3 2 3 4" xfId="30669"/>
    <cellStyle name="Total 27 3 2 3_Table 2A-1_EFT (Annual)" xfId="8953"/>
    <cellStyle name="Total 27 3 2 4" xfId="10616"/>
    <cellStyle name="Total 27 3 2 4 2" xfId="22732"/>
    <cellStyle name="Total 27 3 2 4 2 2" xfId="43918"/>
    <cellStyle name="Total 27 3 2 4 3" xfId="33314"/>
    <cellStyle name="Total 27 3 2 5" xfId="17619"/>
    <cellStyle name="Total 27 3 2 5 2" xfId="38806"/>
    <cellStyle name="Total 27 3 2 6" xfId="27926"/>
    <cellStyle name="Total 27 3 2_Table 2A-1_EFT (Annual)" xfId="8950"/>
    <cellStyle name="Total 27 3 3" xfId="995"/>
    <cellStyle name="Total 27 3 3 2" xfId="4556"/>
    <cellStyle name="Total 27 3 3 2 2" xfId="12816"/>
    <cellStyle name="Total 27 3 3 2 2 2" xfId="24822"/>
    <cellStyle name="Total 27 3 3 2 2 2 2" xfId="46008"/>
    <cellStyle name="Total 27 3 3 2 2 3" xfId="35404"/>
    <cellStyle name="Total 27 3 3 2 3" xfId="19709"/>
    <cellStyle name="Total 27 3 3 2 3 2" xfId="40896"/>
    <cellStyle name="Total 27 3 3 2 4" xfId="30213"/>
    <cellStyle name="Total 27 3 3 2_Table 2A-1_EFT (Annual)" xfId="8955"/>
    <cellStyle name="Total 27 3 3 3" xfId="10160"/>
    <cellStyle name="Total 27 3 3 3 2" xfId="22276"/>
    <cellStyle name="Total 27 3 3 3 2 2" xfId="43462"/>
    <cellStyle name="Total 27 3 3 3 3" xfId="32858"/>
    <cellStyle name="Total 27 3 3 4" xfId="17163"/>
    <cellStyle name="Total 27 3 3 4 2" xfId="38350"/>
    <cellStyle name="Total 27 3 3 5" xfId="27470"/>
    <cellStyle name="Total 27 3 3_Table 2A-1_EFT (Annual)" xfId="8954"/>
    <cellStyle name="Total 27 3 4" xfId="2190"/>
    <cellStyle name="Total 27 3 4 2" xfId="5751"/>
    <cellStyle name="Total 27 3 4 2 2" xfId="13966"/>
    <cellStyle name="Total 27 3 4 2 2 2" xfId="25954"/>
    <cellStyle name="Total 27 3 4 2 2 2 2" xfId="47140"/>
    <cellStyle name="Total 27 3 4 2 2 3" xfId="36536"/>
    <cellStyle name="Total 27 3 4 2 3" xfId="20841"/>
    <cellStyle name="Total 27 3 4 2 3 2" xfId="42028"/>
    <cellStyle name="Total 27 3 4 2 4" xfId="31408"/>
    <cellStyle name="Total 27 3 4 2_Table 2A-1_EFT (Annual)" xfId="8957"/>
    <cellStyle name="Total 27 3 4 3" xfId="11310"/>
    <cellStyle name="Total 27 3 4 3 2" xfId="23408"/>
    <cellStyle name="Total 27 3 4 3 2 2" xfId="44594"/>
    <cellStyle name="Total 27 3 4 3 3" xfId="33990"/>
    <cellStyle name="Total 27 3 4 4" xfId="18295"/>
    <cellStyle name="Total 27 3 4 4 2" xfId="39482"/>
    <cellStyle name="Total 27 3 4 5" xfId="28665"/>
    <cellStyle name="Total 27 3 4_Table 2A-1_EFT (Annual)" xfId="8956"/>
    <cellStyle name="Total 27 3 5" xfId="4044"/>
    <cellStyle name="Total 27 3 5 2" xfId="12368"/>
    <cellStyle name="Total 27 3 5 2 2" xfId="24390"/>
    <cellStyle name="Total 27 3 5 2 2 2" xfId="45576"/>
    <cellStyle name="Total 27 3 5 2 3" xfId="34972"/>
    <cellStyle name="Total 27 3 5 3" xfId="19277"/>
    <cellStyle name="Total 27 3 5 3 2" xfId="40464"/>
    <cellStyle name="Total 27 3 5 4" xfId="29732"/>
    <cellStyle name="Total 27 3 5_Table 2A-1_EFT (Annual)" xfId="8958"/>
    <cellStyle name="Total 27 3 6" xfId="9707"/>
    <cellStyle name="Total 27 3 6 2" xfId="21844"/>
    <cellStyle name="Total 27 3 6 2 2" xfId="43030"/>
    <cellStyle name="Total 27 3 6 3" xfId="32426"/>
    <cellStyle name="Total 27 3 7" xfId="16731"/>
    <cellStyle name="Total 27 3 7 2" xfId="37918"/>
    <cellStyle name="Total 27 3 8" xfId="26989"/>
    <cellStyle name="Total 27 3_Table 2A-1_EFT (Annual)" xfId="3567"/>
    <cellStyle name="Total 27 4" xfId="1290"/>
    <cellStyle name="Total 27 4 2" xfId="2560"/>
    <cellStyle name="Total 27 4 2 2" xfId="6121"/>
    <cellStyle name="Total 27 4 2 2 2" xfId="14315"/>
    <cellStyle name="Total 27 4 2 2 2 2" xfId="26287"/>
    <cellStyle name="Total 27 4 2 2 2 2 2" xfId="47473"/>
    <cellStyle name="Total 27 4 2 2 2 3" xfId="36869"/>
    <cellStyle name="Total 27 4 2 2 3" xfId="21174"/>
    <cellStyle name="Total 27 4 2 2 3 2" xfId="42361"/>
    <cellStyle name="Total 27 4 2 2 4" xfId="31777"/>
    <cellStyle name="Total 27 4 2 2_Table 2A-1_EFT (Annual)" xfId="8961"/>
    <cellStyle name="Total 27 4 2 3" xfId="11657"/>
    <cellStyle name="Total 27 4 2 3 2" xfId="23741"/>
    <cellStyle name="Total 27 4 2 3 2 2" xfId="44927"/>
    <cellStyle name="Total 27 4 2 3 3" xfId="34323"/>
    <cellStyle name="Total 27 4 2 4" xfId="18628"/>
    <cellStyle name="Total 27 4 2 4 2" xfId="39815"/>
    <cellStyle name="Total 27 4 2 5" xfId="29034"/>
    <cellStyle name="Total 27 4 2_Table 2A-1_EFT (Annual)" xfId="8960"/>
    <cellStyle name="Total 27 4 3" xfId="4851"/>
    <cellStyle name="Total 27 4 3 2" xfId="13111"/>
    <cellStyle name="Total 27 4 3 2 2" xfId="25117"/>
    <cellStyle name="Total 27 4 3 2 2 2" xfId="46303"/>
    <cellStyle name="Total 27 4 3 2 3" xfId="35699"/>
    <cellStyle name="Total 27 4 3 3" xfId="20004"/>
    <cellStyle name="Total 27 4 3 3 2" xfId="41191"/>
    <cellStyle name="Total 27 4 3 4" xfId="30508"/>
    <cellStyle name="Total 27 4 3_Table 2A-1_EFT (Annual)" xfId="8962"/>
    <cellStyle name="Total 27 4 4" xfId="10455"/>
    <cellStyle name="Total 27 4 4 2" xfId="22571"/>
    <cellStyle name="Total 27 4 4 2 2" xfId="43757"/>
    <cellStyle name="Total 27 4 4 3" xfId="33153"/>
    <cellStyle name="Total 27 4 5" xfId="17458"/>
    <cellStyle name="Total 27 4 5 2" xfId="38645"/>
    <cellStyle name="Total 27 4 6" xfId="27765"/>
    <cellStyle name="Total 27 4_Table 2A-1_EFT (Annual)" xfId="8959"/>
    <cellStyle name="Total 27 5" xfId="840"/>
    <cellStyle name="Total 27 5 2" xfId="4401"/>
    <cellStyle name="Total 27 5 2 2" xfId="12675"/>
    <cellStyle name="Total 27 5 2 2 2" xfId="24692"/>
    <cellStyle name="Total 27 5 2 2 2 2" xfId="45878"/>
    <cellStyle name="Total 27 5 2 2 3" xfId="35274"/>
    <cellStyle name="Total 27 5 2 3" xfId="19579"/>
    <cellStyle name="Total 27 5 2 3 2" xfId="40766"/>
    <cellStyle name="Total 27 5 2 4" xfId="30058"/>
    <cellStyle name="Total 27 5 2_Table 2A-1_EFT (Annual)" xfId="8964"/>
    <cellStyle name="Total 27 5 3" xfId="10024"/>
    <cellStyle name="Total 27 5 3 2" xfId="22146"/>
    <cellStyle name="Total 27 5 3 2 2" xfId="43332"/>
    <cellStyle name="Total 27 5 3 3" xfId="32728"/>
    <cellStyle name="Total 27 5 4" xfId="17033"/>
    <cellStyle name="Total 27 5 4 2" xfId="38220"/>
    <cellStyle name="Total 27 5 5" xfId="27315"/>
    <cellStyle name="Total 27 5_Table 2A-1_EFT (Annual)" xfId="8963"/>
    <cellStyle name="Total 27 6" xfId="2029"/>
    <cellStyle name="Total 27 6 2" xfId="5590"/>
    <cellStyle name="Total 27 6 2 2" xfId="13805"/>
    <cellStyle name="Total 27 6 2 2 2" xfId="25793"/>
    <cellStyle name="Total 27 6 2 2 2 2" xfId="46979"/>
    <cellStyle name="Total 27 6 2 2 3" xfId="36375"/>
    <cellStyle name="Total 27 6 2 3" xfId="20680"/>
    <cellStyle name="Total 27 6 2 3 2" xfId="41867"/>
    <cellStyle name="Total 27 6 2 4" xfId="31247"/>
    <cellStyle name="Total 27 6 2_Table 2A-1_EFT (Annual)" xfId="8966"/>
    <cellStyle name="Total 27 6 3" xfId="11149"/>
    <cellStyle name="Total 27 6 3 2" xfId="23247"/>
    <cellStyle name="Total 27 6 3 2 2" xfId="44433"/>
    <cellStyle name="Total 27 6 3 3" xfId="33829"/>
    <cellStyle name="Total 27 6 4" xfId="18134"/>
    <cellStyle name="Total 27 6 4 2" xfId="39321"/>
    <cellStyle name="Total 27 6 5" xfId="28504"/>
    <cellStyle name="Total 27 6_Table 2A-1_EFT (Annual)" xfId="8965"/>
    <cellStyle name="Total 27 7" xfId="3837"/>
    <cellStyle name="Total 27 7 2" xfId="12200"/>
    <cellStyle name="Total 27 7 2 2" xfId="24229"/>
    <cellStyle name="Total 27 7 2 2 2" xfId="45415"/>
    <cellStyle name="Total 27 7 2 3" xfId="34811"/>
    <cellStyle name="Total 27 7 3" xfId="19116"/>
    <cellStyle name="Total 27 7 3 2" xfId="40303"/>
    <cellStyle name="Total 27 7 4" xfId="29546"/>
    <cellStyle name="Total 27 7_Table 2A-1_EFT (Annual)" xfId="8967"/>
    <cellStyle name="Total 27 8" xfId="9519"/>
    <cellStyle name="Total 27 8 2" xfId="21683"/>
    <cellStyle name="Total 27 8 2 2" xfId="42869"/>
    <cellStyle name="Total 27 8 3" xfId="32265"/>
    <cellStyle name="Total 27 9" xfId="16570"/>
    <cellStyle name="Total 27 9 2" xfId="37757"/>
    <cellStyle name="Total 27_Table 2A-1_EFT (Annual)" xfId="3565"/>
    <cellStyle name="Total 28" xfId="188"/>
    <cellStyle name="Total 28 10" xfId="26743"/>
    <cellStyle name="Total 28 2" xfId="581"/>
    <cellStyle name="Total 28 2 2" xfId="1558"/>
    <cellStyle name="Total 28 2 2 2" xfId="2828"/>
    <cellStyle name="Total 28 2 2 2 2" xfId="6389"/>
    <cellStyle name="Total 28 2 2 2 2 2" xfId="14583"/>
    <cellStyle name="Total 28 2 2 2 2 2 2" xfId="26555"/>
    <cellStyle name="Total 28 2 2 2 2 2 2 2" xfId="47741"/>
    <cellStyle name="Total 28 2 2 2 2 2 3" xfId="37137"/>
    <cellStyle name="Total 28 2 2 2 2 3" xfId="21442"/>
    <cellStyle name="Total 28 2 2 2 2 3 2" xfId="42629"/>
    <cellStyle name="Total 28 2 2 2 2 4" xfId="32045"/>
    <cellStyle name="Total 28 2 2 2 2_Table 2A-1_EFT (Annual)" xfId="8970"/>
    <cellStyle name="Total 28 2 2 2 3" xfId="11925"/>
    <cellStyle name="Total 28 2 2 2 3 2" xfId="24009"/>
    <cellStyle name="Total 28 2 2 2 3 2 2" xfId="45195"/>
    <cellStyle name="Total 28 2 2 2 3 3" xfId="34591"/>
    <cellStyle name="Total 28 2 2 2 4" xfId="18896"/>
    <cellStyle name="Total 28 2 2 2 4 2" xfId="40083"/>
    <cellStyle name="Total 28 2 2 2 5" xfId="29302"/>
    <cellStyle name="Total 28 2 2 2_Table 2A-1_EFT (Annual)" xfId="8969"/>
    <cellStyle name="Total 28 2 2 3" xfId="5119"/>
    <cellStyle name="Total 28 2 2 3 2" xfId="13379"/>
    <cellStyle name="Total 28 2 2 3 2 2" xfId="25385"/>
    <cellStyle name="Total 28 2 2 3 2 2 2" xfId="46571"/>
    <cellStyle name="Total 28 2 2 3 2 3" xfId="35967"/>
    <cellStyle name="Total 28 2 2 3 3" xfId="20272"/>
    <cellStyle name="Total 28 2 2 3 3 2" xfId="41459"/>
    <cellStyle name="Total 28 2 2 3 4" xfId="30776"/>
    <cellStyle name="Total 28 2 2 3_Table 2A-1_EFT (Annual)" xfId="8971"/>
    <cellStyle name="Total 28 2 2 4" xfId="10723"/>
    <cellStyle name="Total 28 2 2 4 2" xfId="22839"/>
    <cellStyle name="Total 28 2 2 4 2 2" xfId="44025"/>
    <cellStyle name="Total 28 2 2 4 3" xfId="33421"/>
    <cellStyle name="Total 28 2 2 5" xfId="17726"/>
    <cellStyle name="Total 28 2 2 5 2" xfId="38913"/>
    <cellStyle name="Total 28 2 2 6" xfId="28033"/>
    <cellStyle name="Total 28 2 2_Table 2A-1_EFT (Annual)" xfId="8968"/>
    <cellStyle name="Total 28 2 3" xfId="1081"/>
    <cellStyle name="Total 28 2 3 2" xfId="4642"/>
    <cellStyle name="Total 28 2 3 2 2" xfId="12902"/>
    <cellStyle name="Total 28 2 3 2 2 2" xfId="24908"/>
    <cellStyle name="Total 28 2 3 2 2 2 2" xfId="46094"/>
    <cellStyle name="Total 28 2 3 2 2 3" xfId="35490"/>
    <cellStyle name="Total 28 2 3 2 3" xfId="19795"/>
    <cellStyle name="Total 28 2 3 2 3 2" xfId="40982"/>
    <cellStyle name="Total 28 2 3 2 4" xfId="30299"/>
    <cellStyle name="Total 28 2 3 2_Table 2A-1_EFT (Annual)" xfId="8973"/>
    <cellStyle name="Total 28 2 3 3" xfId="10246"/>
    <cellStyle name="Total 28 2 3 3 2" xfId="22362"/>
    <cellStyle name="Total 28 2 3 3 2 2" xfId="43548"/>
    <cellStyle name="Total 28 2 3 3 3" xfId="32944"/>
    <cellStyle name="Total 28 2 3 4" xfId="17249"/>
    <cellStyle name="Total 28 2 3 4 2" xfId="38436"/>
    <cellStyle name="Total 28 2 3 5" xfId="27556"/>
    <cellStyle name="Total 28 2 3_Table 2A-1_EFT (Annual)" xfId="8972"/>
    <cellStyle name="Total 28 2 4" xfId="2297"/>
    <cellStyle name="Total 28 2 4 2" xfId="5858"/>
    <cellStyle name="Total 28 2 4 2 2" xfId="14073"/>
    <cellStyle name="Total 28 2 4 2 2 2" xfId="26061"/>
    <cellStyle name="Total 28 2 4 2 2 2 2" xfId="47247"/>
    <cellStyle name="Total 28 2 4 2 2 3" xfId="36643"/>
    <cellStyle name="Total 28 2 4 2 3" xfId="20948"/>
    <cellStyle name="Total 28 2 4 2 3 2" xfId="42135"/>
    <cellStyle name="Total 28 2 4 2 4" xfId="31515"/>
    <cellStyle name="Total 28 2 4 2_Table 2A-1_EFT (Annual)" xfId="8975"/>
    <cellStyle name="Total 28 2 4 3" xfId="11417"/>
    <cellStyle name="Total 28 2 4 3 2" xfId="23515"/>
    <cellStyle name="Total 28 2 4 3 2 2" xfId="44701"/>
    <cellStyle name="Total 28 2 4 3 3" xfId="34097"/>
    <cellStyle name="Total 28 2 4 4" xfId="18402"/>
    <cellStyle name="Total 28 2 4 4 2" xfId="39589"/>
    <cellStyle name="Total 28 2 4 5" xfId="28772"/>
    <cellStyle name="Total 28 2 4_Table 2A-1_EFT (Annual)" xfId="8974"/>
    <cellStyle name="Total 28 2 5" xfId="4151"/>
    <cellStyle name="Total 28 2 5 2" xfId="12475"/>
    <cellStyle name="Total 28 2 5 2 2" xfId="24497"/>
    <cellStyle name="Total 28 2 5 2 2 2" xfId="45683"/>
    <cellStyle name="Total 28 2 5 2 3" xfId="35079"/>
    <cellStyle name="Total 28 2 5 3" xfId="19384"/>
    <cellStyle name="Total 28 2 5 3 2" xfId="40571"/>
    <cellStyle name="Total 28 2 5 4" xfId="29839"/>
    <cellStyle name="Total 28 2 5_Table 2A-1_EFT (Annual)" xfId="8976"/>
    <cellStyle name="Total 28 2 6" xfId="9814"/>
    <cellStyle name="Total 28 2 6 2" xfId="21951"/>
    <cellStyle name="Total 28 2 6 2 2" xfId="43137"/>
    <cellStyle name="Total 28 2 6 3" xfId="32533"/>
    <cellStyle name="Total 28 2 7" xfId="16838"/>
    <cellStyle name="Total 28 2 7 2" xfId="38025"/>
    <cellStyle name="Total 28 2 8" xfId="27096"/>
    <cellStyle name="Total 28 2_Table 2A-1_EFT (Annual)" xfId="3569"/>
    <cellStyle name="Total 28 3" xfId="418"/>
    <cellStyle name="Total 28 3 2" xfId="1401"/>
    <cellStyle name="Total 28 3 2 2" xfId="2671"/>
    <cellStyle name="Total 28 3 2 2 2" xfId="6232"/>
    <cellStyle name="Total 28 3 2 2 2 2" xfId="14426"/>
    <cellStyle name="Total 28 3 2 2 2 2 2" xfId="26398"/>
    <cellStyle name="Total 28 3 2 2 2 2 2 2" xfId="47584"/>
    <cellStyle name="Total 28 3 2 2 2 2 3" xfId="36980"/>
    <cellStyle name="Total 28 3 2 2 2 3" xfId="21285"/>
    <cellStyle name="Total 28 3 2 2 2 3 2" xfId="42472"/>
    <cellStyle name="Total 28 3 2 2 2 4" xfId="31888"/>
    <cellStyle name="Total 28 3 2 2 2_Table 2A-1_EFT (Annual)" xfId="8979"/>
    <cellStyle name="Total 28 3 2 2 3" xfId="11768"/>
    <cellStyle name="Total 28 3 2 2 3 2" xfId="23852"/>
    <cellStyle name="Total 28 3 2 2 3 2 2" xfId="45038"/>
    <cellStyle name="Total 28 3 2 2 3 3" xfId="34434"/>
    <cellStyle name="Total 28 3 2 2 4" xfId="18739"/>
    <cellStyle name="Total 28 3 2 2 4 2" xfId="39926"/>
    <cellStyle name="Total 28 3 2 2 5" xfId="29145"/>
    <cellStyle name="Total 28 3 2 2_Table 2A-1_EFT (Annual)" xfId="8978"/>
    <cellStyle name="Total 28 3 2 3" xfId="4962"/>
    <cellStyle name="Total 28 3 2 3 2" xfId="13222"/>
    <cellStyle name="Total 28 3 2 3 2 2" xfId="25228"/>
    <cellStyle name="Total 28 3 2 3 2 2 2" xfId="46414"/>
    <cellStyle name="Total 28 3 2 3 2 3" xfId="35810"/>
    <cellStyle name="Total 28 3 2 3 3" xfId="20115"/>
    <cellStyle name="Total 28 3 2 3 3 2" xfId="41302"/>
    <cellStyle name="Total 28 3 2 3 4" xfId="30619"/>
    <cellStyle name="Total 28 3 2 3_Table 2A-1_EFT (Annual)" xfId="8980"/>
    <cellStyle name="Total 28 3 2 4" xfId="10566"/>
    <cellStyle name="Total 28 3 2 4 2" xfId="22682"/>
    <cellStyle name="Total 28 3 2 4 2 2" xfId="43868"/>
    <cellStyle name="Total 28 3 2 4 3" xfId="33264"/>
    <cellStyle name="Total 28 3 2 5" xfId="17569"/>
    <cellStyle name="Total 28 3 2 5 2" xfId="38756"/>
    <cellStyle name="Total 28 3 2 6" xfId="27876"/>
    <cellStyle name="Total 28 3 2_Table 2A-1_EFT (Annual)" xfId="8977"/>
    <cellStyle name="Total 28 3 3" xfId="948"/>
    <cellStyle name="Total 28 3 3 2" xfId="4509"/>
    <cellStyle name="Total 28 3 3 2 2" xfId="12771"/>
    <cellStyle name="Total 28 3 3 2 2 2" xfId="24781"/>
    <cellStyle name="Total 28 3 3 2 2 2 2" xfId="45967"/>
    <cellStyle name="Total 28 3 3 2 2 3" xfId="35363"/>
    <cellStyle name="Total 28 3 3 2 3" xfId="19668"/>
    <cellStyle name="Total 28 3 3 2 3 2" xfId="40855"/>
    <cellStyle name="Total 28 3 3 2 4" xfId="30166"/>
    <cellStyle name="Total 28 3 3 2_Table 2A-1_EFT (Annual)" xfId="8982"/>
    <cellStyle name="Total 28 3 3 3" xfId="10118"/>
    <cellStyle name="Total 28 3 3 3 2" xfId="22235"/>
    <cellStyle name="Total 28 3 3 3 2 2" xfId="43421"/>
    <cellStyle name="Total 28 3 3 3 3" xfId="32817"/>
    <cellStyle name="Total 28 3 3 4" xfId="17122"/>
    <cellStyle name="Total 28 3 3 4 2" xfId="38309"/>
    <cellStyle name="Total 28 3 3 5" xfId="27423"/>
    <cellStyle name="Total 28 3 3_Table 2A-1_EFT (Annual)" xfId="8981"/>
    <cellStyle name="Total 28 3 4" xfId="2140"/>
    <cellStyle name="Total 28 3 4 2" xfId="5701"/>
    <cellStyle name="Total 28 3 4 2 2" xfId="13916"/>
    <cellStyle name="Total 28 3 4 2 2 2" xfId="25904"/>
    <cellStyle name="Total 28 3 4 2 2 2 2" xfId="47090"/>
    <cellStyle name="Total 28 3 4 2 2 3" xfId="36486"/>
    <cellStyle name="Total 28 3 4 2 3" xfId="20791"/>
    <cellStyle name="Total 28 3 4 2 3 2" xfId="41978"/>
    <cellStyle name="Total 28 3 4 2 4" xfId="31358"/>
    <cellStyle name="Total 28 3 4 2_Table 2A-1_EFT (Annual)" xfId="8984"/>
    <cellStyle name="Total 28 3 4 3" xfId="11260"/>
    <cellStyle name="Total 28 3 4 3 2" xfId="23358"/>
    <cellStyle name="Total 28 3 4 3 2 2" xfId="44544"/>
    <cellStyle name="Total 28 3 4 3 3" xfId="33940"/>
    <cellStyle name="Total 28 3 4 4" xfId="18245"/>
    <cellStyle name="Total 28 3 4 4 2" xfId="39432"/>
    <cellStyle name="Total 28 3 4 5" xfId="28615"/>
    <cellStyle name="Total 28 3 4_Table 2A-1_EFT (Annual)" xfId="8983"/>
    <cellStyle name="Total 28 3 5" xfId="3988"/>
    <cellStyle name="Total 28 3 5 2" xfId="12316"/>
    <cellStyle name="Total 28 3 5 2 2" xfId="24340"/>
    <cellStyle name="Total 28 3 5 2 2 2" xfId="45526"/>
    <cellStyle name="Total 28 3 5 2 3" xfId="34922"/>
    <cellStyle name="Total 28 3 5 3" xfId="19227"/>
    <cellStyle name="Total 28 3 5 3 2" xfId="40414"/>
    <cellStyle name="Total 28 3 5 4" xfId="29676"/>
    <cellStyle name="Total 28 3 5_Table 2A-1_EFT (Annual)" xfId="8985"/>
    <cellStyle name="Total 28 3 6" xfId="9653"/>
    <cellStyle name="Total 28 3 6 2" xfId="21794"/>
    <cellStyle name="Total 28 3 6 2 2" xfId="42980"/>
    <cellStyle name="Total 28 3 6 3" xfId="32376"/>
    <cellStyle name="Total 28 3 7" xfId="16681"/>
    <cellStyle name="Total 28 3 7 2" xfId="37868"/>
    <cellStyle name="Total 28 3 8" xfId="26933"/>
    <cellStyle name="Total 28 3_Table 2A-1_EFT (Annual)" xfId="3570"/>
    <cellStyle name="Total 28 4" xfId="1236"/>
    <cellStyle name="Total 28 4 2" xfId="2506"/>
    <cellStyle name="Total 28 4 2 2" xfId="6067"/>
    <cellStyle name="Total 28 4 2 2 2" xfId="14261"/>
    <cellStyle name="Total 28 4 2 2 2 2" xfId="26233"/>
    <cellStyle name="Total 28 4 2 2 2 2 2" xfId="47419"/>
    <cellStyle name="Total 28 4 2 2 2 3" xfId="36815"/>
    <cellStyle name="Total 28 4 2 2 3" xfId="21120"/>
    <cellStyle name="Total 28 4 2 2 3 2" xfId="42307"/>
    <cellStyle name="Total 28 4 2 2 4" xfId="31723"/>
    <cellStyle name="Total 28 4 2 2_Table 2A-1_EFT (Annual)" xfId="8988"/>
    <cellStyle name="Total 28 4 2 3" xfId="11603"/>
    <cellStyle name="Total 28 4 2 3 2" xfId="23687"/>
    <cellStyle name="Total 28 4 2 3 2 2" xfId="44873"/>
    <cellStyle name="Total 28 4 2 3 3" xfId="34269"/>
    <cellStyle name="Total 28 4 2 4" xfId="18574"/>
    <cellStyle name="Total 28 4 2 4 2" xfId="39761"/>
    <cellStyle name="Total 28 4 2 5" xfId="28980"/>
    <cellStyle name="Total 28 4 2_Table 2A-1_EFT (Annual)" xfId="8987"/>
    <cellStyle name="Total 28 4 3" xfId="4797"/>
    <cellStyle name="Total 28 4 3 2" xfId="13057"/>
    <cellStyle name="Total 28 4 3 2 2" xfId="25063"/>
    <cellStyle name="Total 28 4 3 2 2 2" xfId="46249"/>
    <cellStyle name="Total 28 4 3 2 3" xfId="35645"/>
    <cellStyle name="Total 28 4 3 3" xfId="19950"/>
    <cellStyle name="Total 28 4 3 3 2" xfId="41137"/>
    <cellStyle name="Total 28 4 3 4" xfId="30454"/>
    <cellStyle name="Total 28 4 3_Table 2A-1_EFT (Annual)" xfId="8989"/>
    <cellStyle name="Total 28 4 4" xfId="10401"/>
    <cellStyle name="Total 28 4 4 2" xfId="22517"/>
    <cellStyle name="Total 28 4 4 2 2" xfId="43703"/>
    <cellStyle name="Total 28 4 4 3" xfId="33099"/>
    <cellStyle name="Total 28 4 5" xfId="17404"/>
    <cellStyle name="Total 28 4 5 2" xfId="38591"/>
    <cellStyle name="Total 28 4 6" xfId="27711"/>
    <cellStyle name="Total 28 4_Table 2A-1_EFT (Annual)" xfId="8986"/>
    <cellStyle name="Total 28 5" xfId="790"/>
    <cellStyle name="Total 28 5 2" xfId="4351"/>
    <cellStyle name="Total 28 5 2 2" xfId="12631"/>
    <cellStyle name="Total 28 5 2 2 2" xfId="24648"/>
    <cellStyle name="Total 28 5 2 2 2 2" xfId="45834"/>
    <cellStyle name="Total 28 5 2 2 3" xfId="35230"/>
    <cellStyle name="Total 28 5 2 3" xfId="19535"/>
    <cellStyle name="Total 28 5 2 3 2" xfId="40722"/>
    <cellStyle name="Total 28 5 2 4" xfId="30008"/>
    <cellStyle name="Total 28 5 2_Table 2A-1_EFT (Annual)" xfId="8991"/>
    <cellStyle name="Total 28 5 3" xfId="9979"/>
    <cellStyle name="Total 28 5 3 2" xfId="22102"/>
    <cellStyle name="Total 28 5 3 2 2" xfId="43288"/>
    <cellStyle name="Total 28 5 3 3" xfId="32684"/>
    <cellStyle name="Total 28 5 4" xfId="16989"/>
    <cellStyle name="Total 28 5 4 2" xfId="38176"/>
    <cellStyle name="Total 28 5 5" xfId="27265"/>
    <cellStyle name="Total 28 5_Table 2A-1_EFT (Annual)" xfId="8990"/>
    <cellStyle name="Total 28 6" xfId="1975"/>
    <cellStyle name="Total 28 6 2" xfId="5536"/>
    <cellStyle name="Total 28 6 2 2" xfId="13751"/>
    <cellStyle name="Total 28 6 2 2 2" xfId="25739"/>
    <cellStyle name="Total 28 6 2 2 2 2" xfId="46925"/>
    <cellStyle name="Total 28 6 2 2 3" xfId="36321"/>
    <cellStyle name="Total 28 6 2 3" xfId="20626"/>
    <cellStyle name="Total 28 6 2 3 2" xfId="41813"/>
    <cellStyle name="Total 28 6 2 4" xfId="31193"/>
    <cellStyle name="Total 28 6 2_Table 2A-1_EFT (Annual)" xfId="8993"/>
    <cellStyle name="Total 28 6 3" xfId="11095"/>
    <cellStyle name="Total 28 6 3 2" xfId="23193"/>
    <cellStyle name="Total 28 6 3 2 2" xfId="44379"/>
    <cellStyle name="Total 28 6 3 3" xfId="33775"/>
    <cellStyle name="Total 28 6 4" xfId="18080"/>
    <cellStyle name="Total 28 6 4 2" xfId="39267"/>
    <cellStyle name="Total 28 6 5" xfId="28450"/>
    <cellStyle name="Total 28 6_Table 2A-1_EFT (Annual)" xfId="8992"/>
    <cellStyle name="Total 28 7" xfId="3777"/>
    <cellStyle name="Total 28 7 2" xfId="12145"/>
    <cellStyle name="Total 28 7 2 2" xfId="24175"/>
    <cellStyle name="Total 28 7 2 2 2" xfId="45361"/>
    <cellStyle name="Total 28 7 2 3" xfId="34757"/>
    <cellStyle name="Total 28 7 3" xfId="19062"/>
    <cellStyle name="Total 28 7 3 2" xfId="40249"/>
    <cellStyle name="Total 28 7 4" xfId="29486"/>
    <cellStyle name="Total 28 7_Table 2A-1_EFT (Annual)" xfId="8994"/>
    <cellStyle name="Total 28 8" xfId="9464"/>
    <cellStyle name="Total 28 8 2" xfId="21629"/>
    <cellStyle name="Total 28 8 2 2" xfId="42815"/>
    <cellStyle name="Total 28 8 3" xfId="32211"/>
    <cellStyle name="Total 28 9" xfId="16516"/>
    <cellStyle name="Total 28 9 2" xfId="37703"/>
    <cellStyle name="Total 28_Table 2A-1_EFT (Annual)" xfId="3568"/>
    <cellStyle name="Total 29" xfId="214"/>
    <cellStyle name="Total 29 10" xfId="26769"/>
    <cellStyle name="Total 29 2" xfId="607"/>
    <cellStyle name="Total 29 2 2" xfId="1584"/>
    <cellStyle name="Total 29 2 2 2" xfId="2854"/>
    <cellStyle name="Total 29 2 2 2 2" xfId="6415"/>
    <cellStyle name="Total 29 2 2 2 2 2" xfId="14609"/>
    <cellStyle name="Total 29 2 2 2 2 2 2" xfId="26581"/>
    <cellStyle name="Total 29 2 2 2 2 2 2 2" xfId="47767"/>
    <cellStyle name="Total 29 2 2 2 2 2 3" xfId="37163"/>
    <cellStyle name="Total 29 2 2 2 2 3" xfId="21468"/>
    <cellStyle name="Total 29 2 2 2 2 3 2" xfId="42655"/>
    <cellStyle name="Total 29 2 2 2 2 4" xfId="32071"/>
    <cellStyle name="Total 29 2 2 2 2_Table 2A-1_EFT (Annual)" xfId="8997"/>
    <cellStyle name="Total 29 2 2 2 3" xfId="11951"/>
    <cellStyle name="Total 29 2 2 2 3 2" xfId="24035"/>
    <cellStyle name="Total 29 2 2 2 3 2 2" xfId="45221"/>
    <cellStyle name="Total 29 2 2 2 3 3" xfId="34617"/>
    <cellStyle name="Total 29 2 2 2 4" xfId="18922"/>
    <cellStyle name="Total 29 2 2 2 4 2" xfId="40109"/>
    <cellStyle name="Total 29 2 2 2 5" xfId="29328"/>
    <cellStyle name="Total 29 2 2 2_Table 2A-1_EFT (Annual)" xfId="8996"/>
    <cellStyle name="Total 29 2 2 3" xfId="5145"/>
    <cellStyle name="Total 29 2 2 3 2" xfId="13405"/>
    <cellStyle name="Total 29 2 2 3 2 2" xfId="25411"/>
    <cellStyle name="Total 29 2 2 3 2 2 2" xfId="46597"/>
    <cellStyle name="Total 29 2 2 3 2 3" xfId="35993"/>
    <cellStyle name="Total 29 2 2 3 3" xfId="20298"/>
    <cellStyle name="Total 29 2 2 3 3 2" xfId="41485"/>
    <cellStyle name="Total 29 2 2 3 4" xfId="30802"/>
    <cellStyle name="Total 29 2 2 3_Table 2A-1_EFT (Annual)" xfId="8998"/>
    <cellStyle name="Total 29 2 2 4" xfId="10749"/>
    <cellStyle name="Total 29 2 2 4 2" xfId="22865"/>
    <cellStyle name="Total 29 2 2 4 2 2" xfId="44051"/>
    <cellStyle name="Total 29 2 2 4 3" xfId="33447"/>
    <cellStyle name="Total 29 2 2 5" xfId="17752"/>
    <cellStyle name="Total 29 2 2 5 2" xfId="38939"/>
    <cellStyle name="Total 29 2 2 6" xfId="28059"/>
    <cellStyle name="Total 29 2 2_Table 2A-1_EFT (Annual)" xfId="8995"/>
    <cellStyle name="Total 29 2 3" xfId="1102"/>
    <cellStyle name="Total 29 2 3 2" xfId="4663"/>
    <cellStyle name="Total 29 2 3 2 2" xfId="12923"/>
    <cellStyle name="Total 29 2 3 2 2 2" xfId="24929"/>
    <cellStyle name="Total 29 2 3 2 2 2 2" xfId="46115"/>
    <cellStyle name="Total 29 2 3 2 2 3" xfId="35511"/>
    <cellStyle name="Total 29 2 3 2 3" xfId="19816"/>
    <cellStyle name="Total 29 2 3 2 3 2" xfId="41003"/>
    <cellStyle name="Total 29 2 3 2 4" xfId="30320"/>
    <cellStyle name="Total 29 2 3 2_Table 2A-1_EFT (Annual)" xfId="9000"/>
    <cellStyle name="Total 29 2 3 3" xfId="10267"/>
    <cellStyle name="Total 29 2 3 3 2" xfId="22383"/>
    <cellStyle name="Total 29 2 3 3 2 2" xfId="43569"/>
    <cellStyle name="Total 29 2 3 3 3" xfId="32965"/>
    <cellStyle name="Total 29 2 3 4" xfId="17270"/>
    <cellStyle name="Total 29 2 3 4 2" xfId="38457"/>
    <cellStyle name="Total 29 2 3 5" xfId="27577"/>
    <cellStyle name="Total 29 2 3_Table 2A-1_EFT (Annual)" xfId="8999"/>
    <cellStyle name="Total 29 2 4" xfId="2323"/>
    <cellStyle name="Total 29 2 4 2" xfId="5884"/>
    <cellStyle name="Total 29 2 4 2 2" xfId="14099"/>
    <cellStyle name="Total 29 2 4 2 2 2" xfId="26087"/>
    <cellStyle name="Total 29 2 4 2 2 2 2" xfId="47273"/>
    <cellStyle name="Total 29 2 4 2 2 3" xfId="36669"/>
    <cellStyle name="Total 29 2 4 2 3" xfId="20974"/>
    <cellStyle name="Total 29 2 4 2 3 2" xfId="42161"/>
    <cellStyle name="Total 29 2 4 2 4" xfId="31541"/>
    <cellStyle name="Total 29 2 4 2_Table 2A-1_EFT (Annual)" xfId="9002"/>
    <cellStyle name="Total 29 2 4 3" xfId="11443"/>
    <cellStyle name="Total 29 2 4 3 2" xfId="23541"/>
    <cellStyle name="Total 29 2 4 3 2 2" xfId="44727"/>
    <cellStyle name="Total 29 2 4 3 3" xfId="34123"/>
    <cellStyle name="Total 29 2 4 4" xfId="18428"/>
    <cellStyle name="Total 29 2 4 4 2" xfId="39615"/>
    <cellStyle name="Total 29 2 4 5" xfId="28798"/>
    <cellStyle name="Total 29 2 4_Table 2A-1_EFT (Annual)" xfId="9001"/>
    <cellStyle name="Total 29 2 5" xfId="4177"/>
    <cellStyle name="Total 29 2 5 2" xfId="12501"/>
    <cellStyle name="Total 29 2 5 2 2" xfId="24523"/>
    <cellStyle name="Total 29 2 5 2 2 2" xfId="45709"/>
    <cellStyle name="Total 29 2 5 2 3" xfId="35105"/>
    <cellStyle name="Total 29 2 5 3" xfId="19410"/>
    <cellStyle name="Total 29 2 5 3 2" xfId="40597"/>
    <cellStyle name="Total 29 2 5 4" xfId="29865"/>
    <cellStyle name="Total 29 2 5_Table 2A-1_EFT (Annual)" xfId="9003"/>
    <cellStyle name="Total 29 2 6" xfId="9840"/>
    <cellStyle name="Total 29 2 6 2" xfId="21977"/>
    <cellStyle name="Total 29 2 6 2 2" xfId="43163"/>
    <cellStyle name="Total 29 2 6 3" xfId="32559"/>
    <cellStyle name="Total 29 2 7" xfId="16864"/>
    <cellStyle name="Total 29 2 7 2" xfId="38051"/>
    <cellStyle name="Total 29 2 8" xfId="27122"/>
    <cellStyle name="Total 29 2_Table 2A-1_EFT (Annual)" xfId="3572"/>
    <cellStyle name="Total 29 3" xfId="442"/>
    <cellStyle name="Total 29 3 2" xfId="1425"/>
    <cellStyle name="Total 29 3 2 2" xfId="2695"/>
    <cellStyle name="Total 29 3 2 2 2" xfId="6256"/>
    <cellStyle name="Total 29 3 2 2 2 2" xfId="14450"/>
    <cellStyle name="Total 29 3 2 2 2 2 2" xfId="26422"/>
    <cellStyle name="Total 29 3 2 2 2 2 2 2" xfId="47608"/>
    <cellStyle name="Total 29 3 2 2 2 2 3" xfId="37004"/>
    <cellStyle name="Total 29 3 2 2 2 3" xfId="21309"/>
    <cellStyle name="Total 29 3 2 2 2 3 2" xfId="42496"/>
    <cellStyle name="Total 29 3 2 2 2 4" xfId="31912"/>
    <cellStyle name="Total 29 3 2 2 2_Table 2A-1_EFT (Annual)" xfId="9006"/>
    <cellStyle name="Total 29 3 2 2 3" xfId="11792"/>
    <cellStyle name="Total 29 3 2 2 3 2" xfId="23876"/>
    <cellStyle name="Total 29 3 2 2 3 2 2" xfId="45062"/>
    <cellStyle name="Total 29 3 2 2 3 3" xfId="34458"/>
    <cellStyle name="Total 29 3 2 2 4" xfId="18763"/>
    <cellStyle name="Total 29 3 2 2 4 2" xfId="39950"/>
    <cellStyle name="Total 29 3 2 2 5" xfId="29169"/>
    <cellStyle name="Total 29 3 2 2_Table 2A-1_EFT (Annual)" xfId="9005"/>
    <cellStyle name="Total 29 3 2 3" xfId="4986"/>
    <cellStyle name="Total 29 3 2 3 2" xfId="13246"/>
    <cellStyle name="Total 29 3 2 3 2 2" xfId="25252"/>
    <cellStyle name="Total 29 3 2 3 2 2 2" xfId="46438"/>
    <cellStyle name="Total 29 3 2 3 2 3" xfId="35834"/>
    <cellStyle name="Total 29 3 2 3 3" xfId="20139"/>
    <cellStyle name="Total 29 3 2 3 3 2" xfId="41326"/>
    <cellStyle name="Total 29 3 2 3 4" xfId="30643"/>
    <cellStyle name="Total 29 3 2 3_Table 2A-1_EFT (Annual)" xfId="9007"/>
    <cellStyle name="Total 29 3 2 4" xfId="10590"/>
    <cellStyle name="Total 29 3 2 4 2" xfId="22706"/>
    <cellStyle name="Total 29 3 2 4 2 2" xfId="43892"/>
    <cellStyle name="Total 29 3 2 4 3" xfId="33288"/>
    <cellStyle name="Total 29 3 2 5" xfId="17593"/>
    <cellStyle name="Total 29 3 2 5 2" xfId="38780"/>
    <cellStyle name="Total 29 3 2 6" xfId="27900"/>
    <cellStyle name="Total 29 3 2_Table 2A-1_EFT (Annual)" xfId="9004"/>
    <cellStyle name="Total 29 3 3" xfId="967"/>
    <cellStyle name="Total 29 3 3 2" xfId="4528"/>
    <cellStyle name="Total 29 3 3 2 2" xfId="12790"/>
    <cellStyle name="Total 29 3 3 2 2 2" xfId="24800"/>
    <cellStyle name="Total 29 3 3 2 2 2 2" xfId="45986"/>
    <cellStyle name="Total 29 3 3 2 2 3" xfId="35382"/>
    <cellStyle name="Total 29 3 3 2 3" xfId="19687"/>
    <cellStyle name="Total 29 3 3 2 3 2" xfId="40874"/>
    <cellStyle name="Total 29 3 3 2 4" xfId="30185"/>
    <cellStyle name="Total 29 3 3 2_Table 2A-1_EFT (Annual)" xfId="9009"/>
    <cellStyle name="Total 29 3 3 3" xfId="10137"/>
    <cellStyle name="Total 29 3 3 3 2" xfId="22254"/>
    <cellStyle name="Total 29 3 3 3 2 2" xfId="43440"/>
    <cellStyle name="Total 29 3 3 3 3" xfId="32836"/>
    <cellStyle name="Total 29 3 3 4" xfId="17141"/>
    <cellStyle name="Total 29 3 3 4 2" xfId="38328"/>
    <cellStyle name="Total 29 3 3 5" xfId="27442"/>
    <cellStyle name="Total 29 3 3_Table 2A-1_EFT (Annual)" xfId="9008"/>
    <cellStyle name="Total 29 3 4" xfId="2164"/>
    <cellStyle name="Total 29 3 4 2" xfId="5725"/>
    <cellStyle name="Total 29 3 4 2 2" xfId="13940"/>
    <cellStyle name="Total 29 3 4 2 2 2" xfId="25928"/>
    <cellStyle name="Total 29 3 4 2 2 2 2" xfId="47114"/>
    <cellStyle name="Total 29 3 4 2 2 3" xfId="36510"/>
    <cellStyle name="Total 29 3 4 2 3" xfId="20815"/>
    <cellStyle name="Total 29 3 4 2 3 2" xfId="42002"/>
    <cellStyle name="Total 29 3 4 2 4" xfId="31382"/>
    <cellStyle name="Total 29 3 4 2_Table 2A-1_EFT (Annual)" xfId="9011"/>
    <cellStyle name="Total 29 3 4 3" xfId="11284"/>
    <cellStyle name="Total 29 3 4 3 2" xfId="23382"/>
    <cellStyle name="Total 29 3 4 3 2 2" xfId="44568"/>
    <cellStyle name="Total 29 3 4 3 3" xfId="33964"/>
    <cellStyle name="Total 29 3 4 4" xfId="18269"/>
    <cellStyle name="Total 29 3 4 4 2" xfId="39456"/>
    <cellStyle name="Total 29 3 4 5" xfId="28639"/>
    <cellStyle name="Total 29 3 4_Table 2A-1_EFT (Annual)" xfId="9010"/>
    <cellStyle name="Total 29 3 5" xfId="4012"/>
    <cellStyle name="Total 29 3 5 2" xfId="12340"/>
    <cellStyle name="Total 29 3 5 2 2" xfId="24364"/>
    <cellStyle name="Total 29 3 5 2 2 2" xfId="45550"/>
    <cellStyle name="Total 29 3 5 2 3" xfId="34946"/>
    <cellStyle name="Total 29 3 5 3" xfId="19251"/>
    <cellStyle name="Total 29 3 5 3 2" xfId="40438"/>
    <cellStyle name="Total 29 3 5 4" xfId="29700"/>
    <cellStyle name="Total 29 3 5_Table 2A-1_EFT (Annual)" xfId="9012"/>
    <cellStyle name="Total 29 3 6" xfId="9677"/>
    <cellStyle name="Total 29 3 6 2" xfId="21818"/>
    <cellStyle name="Total 29 3 6 2 2" xfId="43004"/>
    <cellStyle name="Total 29 3 6 3" xfId="32400"/>
    <cellStyle name="Total 29 3 7" xfId="16705"/>
    <cellStyle name="Total 29 3 7 2" xfId="37892"/>
    <cellStyle name="Total 29 3 8" xfId="26957"/>
    <cellStyle name="Total 29 3_Table 2A-1_EFT (Annual)" xfId="3573"/>
    <cellStyle name="Total 29 4" xfId="1262"/>
    <cellStyle name="Total 29 4 2" xfId="2532"/>
    <cellStyle name="Total 29 4 2 2" xfId="6093"/>
    <cellStyle name="Total 29 4 2 2 2" xfId="14287"/>
    <cellStyle name="Total 29 4 2 2 2 2" xfId="26259"/>
    <cellStyle name="Total 29 4 2 2 2 2 2" xfId="47445"/>
    <cellStyle name="Total 29 4 2 2 2 3" xfId="36841"/>
    <cellStyle name="Total 29 4 2 2 3" xfId="21146"/>
    <cellStyle name="Total 29 4 2 2 3 2" xfId="42333"/>
    <cellStyle name="Total 29 4 2 2 4" xfId="31749"/>
    <cellStyle name="Total 29 4 2 2_Table 2A-1_EFT (Annual)" xfId="9015"/>
    <cellStyle name="Total 29 4 2 3" xfId="11629"/>
    <cellStyle name="Total 29 4 2 3 2" xfId="23713"/>
    <cellStyle name="Total 29 4 2 3 2 2" xfId="44899"/>
    <cellStyle name="Total 29 4 2 3 3" xfId="34295"/>
    <cellStyle name="Total 29 4 2 4" xfId="18600"/>
    <cellStyle name="Total 29 4 2 4 2" xfId="39787"/>
    <cellStyle name="Total 29 4 2 5" xfId="29006"/>
    <cellStyle name="Total 29 4 2_Table 2A-1_EFT (Annual)" xfId="9014"/>
    <cellStyle name="Total 29 4 3" xfId="4823"/>
    <cellStyle name="Total 29 4 3 2" xfId="13083"/>
    <cellStyle name="Total 29 4 3 2 2" xfId="25089"/>
    <cellStyle name="Total 29 4 3 2 2 2" xfId="46275"/>
    <cellStyle name="Total 29 4 3 2 3" xfId="35671"/>
    <cellStyle name="Total 29 4 3 3" xfId="19976"/>
    <cellStyle name="Total 29 4 3 3 2" xfId="41163"/>
    <cellStyle name="Total 29 4 3 4" xfId="30480"/>
    <cellStyle name="Total 29 4 3_Table 2A-1_EFT (Annual)" xfId="9016"/>
    <cellStyle name="Total 29 4 4" xfId="10427"/>
    <cellStyle name="Total 29 4 4 2" xfId="22543"/>
    <cellStyle name="Total 29 4 4 2 2" xfId="43729"/>
    <cellStyle name="Total 29 4 4 3" xfId="33125"/>
    <cellStyle name="Total 29 4 5" xfId="17430"/>
    <cellStyle name="Total 29 4 5 2" xfId="38617"/>
    <cellStyle name="Total 29 4 6" xfId="27737"/>
    <cellStyle name="Total 29 4_Table 2A-1_EFT (Annual)" xfId="9013"/>
    <cellStyle name="Total 29 5" xfId="811"/>
    <cellStyle name="Total 29 5 2" xfId="4372"/>
    <cellStyle name="Total 29 5 2 2" xfId="12652"/>
    <cellStyle name="Total 29 5 2 2 2" xfId="24669"/>
    <cellStyle name="Total 29 5 2 2 2 2" xfId="45855"/>
    <cellStyle name="Total 29 5 2 2 3" xfId="35251"/>
    <cellStyle name="Total 29 5 2 3" xfId="19556"/>
    <cellStyle name="Total 29 5 2 3 2" xfId="40743"/>
    <cellStyle name="Total 29 5 2 4" xfId="30029"/>
    <cellStyle name="Total 29 5 2_Table 2A-1_EFT (Annual)" xfId="9018"/>
    <cellStyle name="Total 29 5 3" xfId="10000"/>
    <cellStyle name="Total 29 5 3 2" xfId="22123"/>
    <cellStyle name="Total 29 5 3 2 2" xfId="43309"/>
    <cellStyle name="Total 29 5 3 3" xfId="32705"/>
    <cellStyle name="Total 29 5 4" xfId="17010"/>
    <cellStyle name="Total 29 5 4 2" xfId="38197"/>
    <cellStyle name="Total 29 5 5" xfId="27286"/>
    <cellStyle name="Total 29 5_Table 2A-1_EFT (Annual)" xfId="9017"/>
    <cellStyle name="Total 29 6" xfId="2001"/>
    <cellStyle name="Total 29 6 2" xfId="5562"/>
    <cellStyle name="Total 29 6 2 2" xfId="13777"/>
    <cellStyle name="Total 29 6 2 2 2" xfId="25765"/>
    <cellStyle name="Total 29 6 2 2 2 2" xfId="46951"/>
    <cellStyle name="Total 29 6 2 2 3" xfId="36347"/>
    <cellStyle name="Total 29 6 2 3" xfId="20652"/>
    <cellStyle name="Total 29 6 2 3 2" xfId="41839"/>
    <cellStyle name="Total 29 6 2 4" xfId="31219"/>
    <cellStyle name="Total 29 6 2_Table 2A-1_EFT (Annual)" xfId="9020"/>
    <cellStyle name="Total 29 6 3" xfId="11121"/>
    <cellStyle name="Total 29 6 3 2" xfId="23219"/>
    <cellStyle name="Total 29 6 3 2 2" xfId="44405"/>
    <cellStyle name="Total 29 6 3 3" xfId="33801"/>
    <cellStyle name="Total 29 6 4" xfId="18106"/>
    <cellStyle name="Total 29 6 4 2" xfId="39293"/>
    <cellStyle name="Total 29 6 5" xfId="28476"/>
    <cellStyle name="Total 29 6_Table 2A-1_EFT (Annual)" xfId="9019"/>
    <cellStyle name="Total 29 7" xfId="3803"/>
    <cellStyle name="Total 29 7 2" xfId="12171"/>
    <cellStyle name="Total 29 7 2 2" xfId="24201"/>
    <cellStyle name="Total 29 7 2 2 2" xfId="45387"/>
    <cellStyle name="Total 29 7 2 3" xfId="34783"/>
    <cellStyle name="Total 29 7 3" xfId="19088"/>
    <cellStyle name="Total 29 7 3 2" xfId="40275"/>
    <cellStyle name="Total 29 7 4" xfId="29512"/>
    <cellStyle name="Total 29 7_Table 2A-1_EFT (Annual)" xfId="9021"/>
    <cellStyle name="Total 29 8" xfId="9490"/>
    <cellStyle name="Total 29 8 2" xfId="21655"/>
    <cellStyle name="Total 29 8 2 2" xfId="42841"/>
    <cellStyle name="Total 29 8 3" xfId="32237"/>
    <cellStyle name="Total 29 9" xfId="16542"/>
    <cellStyle name="Total 29 9 2" xfId="37729"/>
    <cellStyle name="Total 29_Table 2A-1_EFT (Annual)" xfId="3571"/>
    <cellStyle name="Total 3" xfId="115"/>
    <cellStyle name="Total 3 10" xfId="21507"/>
    <cellStyle name="Total 3 10 2" xfId="42694"/>
    <cellStyle name="Total 3 11" xfId="26670"/>
    <cellStyle name="Total 3 2" xfId="508"/>
    <cellStyle name="Total 3 2 2" xfId="1485"/>
    <cellStyle name="Total 3 2 2 2" xfId="2755"/>
    <cellStyle name="Total 3 2 2 2 2" xfId="6316"/>
    <cellStyle name="Total 3 2 2 2 2 2" xfId="14510"/>
    <cellStyle name="Total 3 2 2 2 2 2 2" xfId="26482"/>
    <cellStyle name="Total 3 2 2 2 2 2 2 2" xfId="47668"/>
    <cellStyle name="Total 3 2 2 2 2 2 3" xfId="37064"/>
    <cellStyle name="Total 3 2 2 2 2 3" xfId="21369"/>
    <cellStyle name="Total 3 2 2 2 2 3 2" xfId="42556"/>
    <cellStyle name="Total 3 2 2 2 2 4" xfId="31972"/>
    <cellStyle name="Total 3 2 2 2 2_Table 2A-1_EFT (Annual)" xfId="9024"/>
    <cellStyle name="Total 3 2 2 2 3" xfId="11852"/>
    <cellStyle name="Total 3 2 2 2 3 2" xfId="23936"/>
    <cellStyle name="Total 3 2 2 2 3 2 2" xfId="45122"/>
    <cellStyle name="Total 3 2 2 2 3 3" xfId="34518"/>
    <cellStyle name="Total 3 2 2 2 4" xfId="18823"/>
    <cellStyle name="Total 3 2 2 2 4 2" xfId="40010"/>
    <cellStyle name="Total 3 2 2 2 5" xfId="29229"/>
    <cellStyle name="Total 3 2 2 2_Table 2A-1_EFT (Annual)" xfId="9023"/>
    <cellStyle name="Total 3 2 2 3" xfId="5046"/>
    <cellStyle name="Total 3 2 2 3 2" xfId="13306"/>
    <cellStyle name="Total 3 2 2 3 2 2" xfId="25312"/>
    <cellStyle name="Total 3 2 2 3 2 2 2" xfId="46498"/>
    <cellStyle name="Total 3 2 2 3 2 3" xfId="35894"/>
    <cellStyle name="Total 3 2 2 3 3" xfId="20199"/>
    <cellStyle name="Total 3 2 2 3 3 2" xfId="41386"/>
    <cellStyle name="Total 3 2 2 3 4" xfId="30703"/>
    <cellStyle name="Total 3 2 2 3_Table 2A-1_EFT (Annual)" xfId="9025"/>
    <cellStyle name="Total 3 2 2 4" xfId="10650"/>
    <cellStyle name="Total 3 2 2 4 2" xfId="22766"/>
    <cellStyle name="Total 3 2 2 4 2 2" xfId="43952"/>
    <cellStyle name="Total 3 2 2 4 3" xfId="33348"/>
    <cellStyle name="Total 3 2 2 5" xfId="17653"/>
    <cellStyle name="Total 3 2 2 5 2" xfId="38840"/>
    <cellStyle name="Total 3 2 2 6" xfId="27960"/>
    <cellStyle name="Total 3 2 2_Table 2A-1_EFT (Annual)" xfId="9022"/>
    <cellStyle name="Total 3 2 3" xfId="1020"/>
    <cellStyle name="Total 3 2 3 2" xfId="4581"/>
    <cellStyle name="Total 3 2 3 2 2" xfId="12841"/>
    <cellStyle name="Total 3 2 3 2 2 2" xfId="24847"/>
    <cellStyle name="Total 3 2 3 2 2 2 2" xfId="46033"/>
    <cellStyle name="Total 3 2 3 2 2 3" xfId="35429"/>
    <cellStyle name="Total 3 2 3 2 3" xfId="19734"/>
    <cellStyle name="Total 3 2 3 2 3 2" xfId="40921"/>
    <cellStyle name="Total 3 2 3 2 4" xfId="30238"/>
    <cellStyle name="Total 3 2 3 2_Table 2A-1_EFT (Annual)" xfId="9027"/>
    <cellStyle name="Total 3 2 3 3" xfId="10185"/>
    <cellStyle name="Total 3 2 3 3 2" xfId="22301"/>
    <cellStyle name="Total 3 2 3 3 2 2" xfId="43487"/>
    <cellStyle name="Total 3 2 3 3 3" xfId="32883"/>
    <cellStyle name="Total 3 2 3 4" xfId="17188"/>
    <cellStyle name="Total 3 2 3 4 2" xfId="38375"/>
    <cellStyle name="Total 3 2 3 5" xfId="27495"/>
    <cellStyle name="Total 3 2 3_Table 2A-1_EFT (Annual)" xfId="9026"/>
    <cellStyle name="Total 3 2 4" xfId="2224"/>
    <cellStyle name="Total 3 2 4 2" xfId="5785"/>
    <cellStyle name="Total 3 2 4 2 2" xfId="14000"/>
    <cellStyle name="Total 3 2 4 2 2 2" xfId="25988"/>
    <cellStyle name="Total 3 2 4 2 2 2 2" xfId="47174"/>
    <cellStyle name="Total 3 2 4 2 2 3" xfId="36570"/>
    <cellStyle name="Total 3 2 4 2 3" xfId="20875"/>
    <cellStyle name="Total 3 2 4 2 3 2" xfId="42062"/>
    <cellStyle name="Total 3 2 4 2 4" xfId="31442"/>
    <cellStyle name="Total 3 2 4 2_Table 2A-1_EFT (Annual)" xfId="9029"/>
    <cellStyle name="Total 3 2 4 3" xfId="11344"/>
    <cellStyle name="Total 3 2 4 3 2" xfId="23442"/>
    <cellStyle name="Total 3 2 4 3 2 2" xfId="44628"/>
    <cellStyle name="Total 3 2 4 3 3" xfId="34024"/>
    <cellStyle name="Total 3 2 4 4" xfId="18329"/>
    <cellStyle name="Total 3 2 4 4 2" xfId="39516"/>
    <cellStyle name="Total 3 2 4 5" xfId="28699"/>
    <cellStyle name="Total 3 2 4_Table 2A-1_EFT (Annual)" xfId="9028"/>
    <cellStyle name="Total 3 2 5" xfId="4078"/>
    <cellStyle name="Total 3 2 5 2" xfId="12402"/>
    <cellStyle name="Total 3 2 5 2 2" xfId="24424"/>
    <cellStyle name="Total 3 2 5 2 2 2" xfId="45610"/>
    <cellStyle name="Total 3 2 5 2 3" xfId="35006"/>
    <cellStyle name="Total 3 2 5 3" xfId="19311"/>
    <cellStyle name="Total 3 2 5 3 2" xfId="40498"/>
    <cellStyle name="Total 3 2 5 4" xfId="29766"/>
    <cellStyle name="Total 3 2 5_Table 2A-1_EFT (Annual)" xfId="9030"/>
    <cellStyle name="Total 3 2 6" xfId="9741"/>
    <cellStyle name="Total 3 2 6 2" xfId="21878"/>
    <cellStyle name="Total 3 2 6 2 2" xfId="43064"/>
    <cellStyle name="Total 3 2 6 3" xfId="32460"/>
    <cellStyle name="Total 3 2 7" xfId="16765"/>
    <cellStyle name="Total 3 2 7 2" xfId="37952"/>
    <cellStyle name="Total 3 2 8" xfId="27023"/>
    <cellStyle name="Total 3 2_Table 2A-1_EFT (Annual)" xfId="3575"/>
    <cellStyle name="Total 3 3" xfId="346"/>
    <cellStyle name="Total 3 3 2" xfId="1329"/>
    <cellStyle name="Total 3 3 2 2" xfId="2599"/>
    <cellStyle name="Total 3 3 2 2 2" xfId="6160"/>
    <cellStyle name="Total 3 3 2 2 2 2" xfId="14354"/>
    <cellStyle name="Total 3 3 2 2 2 2 2" xfId="26326"/>
    <cellStyle name="Total 3 3 2 2 2 2 2 2" xfId="47512"/>
    <cellStyle name="Total 3 3 2 2 2 2 3" xfId="36908"/>
    <cellStyle name="Total 3 3 2 2 2 3" xfId="21213"/>
    <cellStyle name="Total 3 3 2 2 2 3 2" xfId="42400"/>
    <cellStyle name="Total 3 3 2 2 2 4" xfId="31816"/>
    <cellStyle name="Total 3 3 2 2 2_Table 2A-1_EFT (Annual)" xfId="9033"/>
    <cellStyle name="Total 3 3 2 2 3" xfId="11696"/>
    <cellStyle name="Total 3 3 2 2 3 2" xfId="23780"/>
    <cellStyle name="Total 3 3 2 2 3 2 2" xfId="44966"/>
    <cellStyle name="Total 3 3 2 2 3 3" xfId="34362"/>
    <cellStyle name="Total 3 3 2 2 4" xfId="18667"/>
    <cellStyle name="Total 3 3 2 2 4 2" xfId="39854"/>
    <cellStyle name="Total 3 3 2 2 5" xfId="29073"/>
    <cellStyle name="Total 3 3 2 2_Table 2A-1_EFT (Annual)" xfId="9032"/>
    <cellStyle name="Total 3 3 2 3" xfId="4890"/>
    <cellStyle name="Total 3 3 2 3 2" xfId="13150"/>
    <cellStyle name="Total 3 3 2 3 2 2" xfId="25156"/>
    <cellStyle name="Total 3 3 2 3 2 2 2" xfId="46342"/>
    <cellStyle name="Total 3 3 2 3 2 3" xfId="35738"/>
    <cellStyle name="Total 3 3 2 3 3" xfId="20043"/>
    <cellStyle name="Total 3 3 2 3 3 2" xfId="41230"/>
    <cellStyle name="Total 3 3 2 3 4" xfId="30547"/>
    <cellStyle name="Total 3 3 2 3_Table 2A-1_EFT (Annual)" xfId="9034"/>
    <cellStyle name="Total 3 3 2 4" xfId="10494"/>
    <cellStyle name="Total 3 3 2 4 2" xfId="22610"/>
    <cellStyle name="Total 3 3 2 4 2 2" xfId="43796"/>
    <cellStyle name="Total 3 3 2 4 3" xfId="33192"/>
    <cellStyle name="Total 3 3 2 5" xfId="17497"/>
    <cellStyle name="Total 3 3 2 5 2" xfId="38684"/>
    <cellStyle name="Total 3 3 2 6" xfId="27804"/>
    <cellStyle name="Total 3 3 2_Table 2A-1_EFT (Annual)" xfId="9031"/>
    <cellStyle name="Total 3 3 3" xfId="888"/>
    <cellStyle name="Total 3 3 3 2" xfId="4449"/>
    <cellStyle name="Total 3 3 3 2 2" xfId="12711"/>
    <cellStyle name="Total 3 3 3 2 2 2" xfId="24721"/>
    <cellStyle name="Total 3 3 3 2 2 2 2" xfId="45907"/>
    <cellStyle name="Total 3 3 3 2 2 3" xfId="35303"/>
    <cellStyle name="Total 3 3 3 2 3" xfId="19608"/>
    <cellStyle name="Total 3 3 3 2 3 2" xfId="40795"/>
    <cellStyle name="Total 3 3 3 2 4" xfId="30106"/>
    <cellStyle name="Total 3 3 3 2_Table 2A-1_EFT (Annual)" xfId="9036"/>
    <cellStyle name="Total 3 3 3 3" xfId="10058"/>
    <cellStyle name="Total 3 3 3 3 2" xfId="22175"/>
    <cellStyle name="Total 3 3 3 3 2 2" xfId="43361"/>
    <cellStyle name="Total 3 3 3 3 3" xfId="32757"/>
    <cellStyle name="Total 3 3 3 4" xfId="17062"/>
    <cellStyle name="Total 3 3 3 4 2" xfId="38249"/>
    <cellStyle name="Total 3 3 3 5" xfId="27363"/>
    <cellStyle name="Total 3 3 3_Table 2A-1_EFT (Annual)" xfId="9035"/>
    <cellStyle name="Total 3 3 4" xfId="2068"/>
    <cellStyle name="Total 3 3 4 2" xfId="5629"/>
    <cellStyle name="Total 3 3 4 2 2" xfId="13844"/>
    <cellStyle name="Total 3 3 4 2 2 2" xfId="25832"/>
    <cellStyle name="Total 3 3 4 2 2 2 2" xfId="47018"/>
    <cellStyle name="Total 3 3 4 2 2 3" xfId="36414"/>
    <cellStyle name="Total 3 3 4 2 3" xfId="20719"/>
    <cellStyle name="Total 3 3 4 2 3 2" xfId="41906"/>
    <cellStyle name="Total 3 3 4 2 4" xfId="31286"/>
    <cellStyle name="Total 3 3 4 2_Table 2A-1_EFT (Annual)" xfId="9038"/>
    <cellStyle name="Total 3 3 4 3" xfId="11188"/>
    <cellStyle name="Total 3 3 4 3 2" xfId="23286"/>
    <cellStyle name="Total 3 3 4 3 2 2" xfId="44472"/>
    <cellStyle name="Total 3 3 4 3 3" xfId="33868"/>
    <cellStyle name="Total 3 3 4 4" xfId="18173"/>
    <cellStyle name="Total 3 3 4 4 2" xfId="39360"/>
    <cellStyle name="Total 3 3 4 5" xfId="28543"/>
    <cellStyle name="Total 3 3 4_Table 2A-1_EFT (Annual)" xfId="9037"/>
    <cellStyle name="Total 3 3 5" xfId="3916"/>
    <cellStyle name="Total 3 3 5 2" xfId="12244"/>
    <cellStyle name="Total 3 3 5 2 2" xfId="24268"/>
    <cellStyle name="Total 3 3 5 2 2 2" xfId="45454"/>
    <cellStyle name="Total 3 3 5 2 3" xfId="34850"/>
    <cellStyle name="Total 3 3 5 3" xfId="19155"/>
    <cellStyle name="Total 3 3 5 3 2" xfId="40342"/>
    <cellStyle name="Total 3 3 5 4" xfId="29604"/>
    <cellStyle name="Total 3 3 5_Table 2A-1_EFT (Annual)" xfId="9039"/>
    <cellStyle name="Total 3 3 6" xfId="9581"/>
    <cellStyle name="Total 3 3 6 2" xfId="21722"/>
    <cellStyle name="Total 3 3 6 2 2" xfId="42908"/>
    <cellStyle name="Total 3 3 6 3" xfId="32304"/>
    <cellStyle name="Total 3 3 7" xfId="16609"/>
    <cellStyle name="Total 3 3 7 2" xfId="37796"/>
    <cellStyle name="Total 3 3 8" xfId="26861"/>
    <cellStyle name="Total 3 3_Table 2A-1_EFT (Annual)" xfId="3576"/>
    <cellStyle name="Total 3 4" xfId="1163"/>
    <cellStyle name="Total 3 4 2" xfId="2433"/>
    <cellStyle name="Total 3 4 2 2" xfId="5994"/>
    <cellStyle name="Total 3 4 2 2 2" xfId="14188"/>
    <cellStyle name="Total 3 4 2 2 2 2" xfId="26160"/>
    <cellStyle name="Total 3 4 2 2 2 2 2" xfId="47346"/>
    <cellStyle name="Total 3 4 2 2 2 3" xfId="36742"/>
    <cellStyle name="Total 3 4 2 2 3" xfId="21047"/>
    <cellStyle name="Total 3 4 2 2 3 2" xfId="42234"/>
    <cellStyle name="Total 3 4 2 2 4" xfId="31650"/>
    <cellStyle name="Total 3 4 2 2_Table 2A-1_EFT (Annual)" xfId="9042"/>
    <cellStyle name="Total 3 4 2 3" xfId="11530"/>
    <cellStyle name="Total 3 4 2 3 2" xfId="23614"/>
    <cellStyle name="Total 3 4 2 3 2 2" xfId="44800"/>
    <cellStyle name="Total 3 4 2 3 3" xfId="34196"/>
    <cellStyle name="Total 3 4 2 4" xfId="18501"/>
    <cellStyle name="Total 3 4 2 4 2" xfId="39688"/>
    <cellStyle name="Total 3 4 2 5" xfId="28907"/>
    <cellStyle name="Total 3 4 2_Table 2A-1_EFT (Annual)" xfId="9041"/>
    <cellStyle name="Total 3 4 3" xfId="4724"/>
    <cellStyle name="Total 3 4 3 2" xfId="12984"/>
    <cellStyle name="Total 3 4 3 2 2" xfId="24990"/>
    <cellStyle name="Total 3 4 3 2 2 2" xfId="46176"/>
    <cellStyle name="Total 3 4 3 2 3" xfId="35572"/>
    <cellStyle name="Total 3 4 3 3" xfId="19877"/>
    <cellStyle name="Total 3 4 3 3 2" xfId="41064"/>
    <cellStyle name="Total 3 4 3 4" xfId="30381"/>
    <cellStyle name="Total 3 4 3_Table 2A-1_EFT (Annual)" xfId="9043"/>
    <cellStyle name="Total 3 4 4" xfId="10328"/>
    <cellStyle name="Total 3 4 4 2" xfId="22444"/>
    <cellStyle name="Total 3 4 4 2 2" xfId="43630"/>
    <cellStyle name="Total 3 4 4 3" xfId="33026"/>
    <cellStyle name="Total 3 4 5" xfId="17331"/>
    <cellStyle name="Total 3 4 5 2" xfId="38518"/>
    <cellStyle name="Total 3 4 6" xfId="27638"/>
    <cellStyle name="Total 3 4_Table 2A-1_EFT (Annual)" xfId="9040"/>
    <cellStyle name="Total 3 5" xfId="729"/>
    <cellStyle name="Total 3 5 2" xfId="4290"/>
    <cellStyle name="Total 3 5 2 2" xfId="12570"/>
    <cellStyle name="Total 3 5 2 2 2" xfId="24587"/>
    <cellStyle name="Total 3 5 2 2 2 2" xfId="45773"/>
    <cellStyle name="Total 3 5 2 2 3" xfId="35169"/>
    <cellStyle name="Total 3 5 2 3" xfId="19474"/>
    <cellStyle name="Total 3 5 2 3 2" xfId="40661"/>
    <cellStyle name="Total 3 5 2 4" xfId="29947"/>
    <cellStyle name="Total 3 5 2_Table 2A-1_EFT (Annual)" xfId="9045"/>
    <cellStyle name="Total 3 5 3" xfId="9918"/>
    <cellStyle name="Total 3 5 3 2" xfId="22041"/>
    <cellStyle name="Total 3 5 3 2 2" xfId="43227"/>
    <cellStyle name="Total 3 5 3 3" xfId="32623"/>
    <cellStyle name="Total 3 5 4" xfId="16928"/>
    <cellStyle name="Total 3 5 4 2" xfId="38115"/>
    <cellStyle name="Total 3 5 5" xfId="27204"/>
    <cellStyle name="Total 3 5_Table 2A-1_EFT (Annual)" xfId="9044"/>
    <cellStyle name="Total 3 6" xfId="1799"/>
    <cellStyle name="Total 3 6 2" xfId="5360"/>
    <cellStyle name="Total 3 6 2 2" xfId="13575"/>
    <cellStyle name="Total 3 6 2 2 2" xfId="25563"/>
    <cellStyle name="Total 3 6 2 2 2 2" xfId="46749"/>
    <cellStyle name="Total 3 6 2 2 3" xfId="36145"/>
    <cellStyle name="Total 3 6 2 3" xfId="20450"/>
    <cellStyle name="Total 3 6 2 3 2" xfId="41637"/>
    <cellStyle name="Total 3 6 2 4" xfId="31017"/>
    <cellStyle name="Total 3 6 2_Table 2A-1_EFT (Annual)" xfId="9047"/>
    <cellStyle name="Total 3 6 3" xfId="10919"/>
    <cellStyle name="Total 3 6 3 2" xfId="23017"/>
    <cellStyle name="Total 3 6 3 2 2" xfId="44203"/>
    <cellStyle name="Total 3 6 3 3" xfId="33599"/>
    <cellStyle name="Total 3 6 4" xfId="17904"/>
    <cellStyle name="Total 3 6 4 2" xfId="39091"/>
    <cellStyle name="Total 3 6 5" xfId="28274"/>
    <cellStyle name="Total 3 6_Table 2A-1_EFT (Annual)" xfId="9046"/>
    <cellStyle name="Total 3 7" xfId="3704"/>
    <cellStyle name="Total 3 7 2" xfId="12072"/>
    <cellStyle name="Total 3 7 2 2" xfId="24102"/>
    <cellStyle name="Total 3 7 2 2 2" xfId="45288"/>
    <cellStyle name="Total 3 7 2 3" xfId="34684"/>
    <cellStyle name="Total 3 7 3" xfId="18989"/>
    <cellStyle name="Total 3 7 3 2" xfId="40176"/>
    <cellStyle name="Total 3 7 4" xfId="29413"/>
    <cellStyle name="Total 3 7_Table 2A-1_EFT (Annual)" xfId="9048"/>
    <cellStyle name="Total 3 8" xfId="9391"/>
    <cellStyle name="Total 3 8 2" xfId="21556"/>
    <cellStyle name="Total 3 8 2 2" xfId="42742"/>
    <cellStyle name="Total 3 8 3" xfId="32138"/>
    <cellStyle name="Total 3 9" xfId="16443"/>
    <cellStyle name="Total 3 9 2" xfId="37630"/>
    <cellStyle name="Total 3_Table 2A-1_EFT (Annual)" xfId="3574"/>
    <cellStyle name="Total 30" xfId="192"/>
    <cellStyle name="Total 30 10" xfId="26747"/>
    <cellStyle name="Total 30 2" xfId="585"/>
    <cellStyle name="Total 30 2 2" xfId="1562"/>
    <cellStyle name="Total 30 2 2 2" xfId="2832"/>
    <cellStyle name="Total 30 2 2 2 2" xfId="6393"/>
    <cellStyle name="Total 30 2 2 2 2 2" xfId="14587"/>
    <cellStyle name="Total 30 2 2 2 2 2 2" xfId="26559"/>
    <cellStyle name="Total 30 2 2 2 2 2 2 2" xfId="47745"/>
    <cellStyle name="Total 30 2 2 2 2 2 3" xfId="37141"/>
    <cellStyle name="Total 30 2 2 2 2 3" xfId="21446"/>
    <cellStyle name="Total 30 2 2 2 2 3 2" xfId="42633"/>
    <cellStyle name="Total 30 2 2 2 2 4" xfId="32049"/>
    <cellStyle name="Total 30 2 2 2 2_Table 2A-1_EFT (Annual)" xfId="9051"/>
    <cellStyle name="Total 30 2 2 2 3" xfId="11929"/>
    <cellStyle name="Total 30 2 2 2 3 2" xfId="24013"/>
    <cellStyle name="Total 30 2 2 2 3 2 2" xfId="45199"/>
    <cellStyle name="Total 30 2 2 2 3 3" xfId="34595"/>
    <cellStyle name="Total 30 2 2 2 4" xfId="18900"/>
    <cellStyle name="Total 30 2 2 2 4 2" xfId="40087"/>
    <cellStyle name="Total 30 2 2 2 5" xfId="29306"/>
    <cellStyle name="Total 30 2 2 2_Table 2A-1_EFT (Annual)" xfId="9050"/>
    <cellStyle name="Total 30 2 2 3" xfId="5123"/>
    <cellStyle name="Total 30 2 2 3 2" xfId="13383"/>
    <cellStyle name="Total 30 2 2 3 2 2" xfId="25389"/>
    <cellStyle name="Total 30 2 2 3 2 2 2" xfId="46575"/>
    <cellStyle name="Total 30 2 2 3 2 3" xfId="35971"/>
    <cellStyle name="Total 30 2 2 3 3" xfId="20276"/>
    <cellStyle name="Total 30 2 2 3 3 2" xfId="41463"/>
    <cellStyle name="Total 30 2 2 3 4" xfId="30780"/>
    <cellStyle name="Total 30 2 2 3_Table 2A-1_EFT (Annual)" xfId="9052"/>
    <cellStyle name="Total 30 2 2 4" xfId="10727"/>
    <cellStyle name="Total 30 2 2 4 2" xfId="22843"/>
    <cellStyle name="Total 30 2 2 4 2 2" xfId="44029"/>
    <cellStyle name="Total 30 2 2 4 3" xfId="33425"/>
    <cellStyle name="Total 30 2 2 5" xfId="17730"/>
    <cellStyle name="Total 30 2 2 5 2" xfId="38917"/>
    <cellStyle name="Total 30 2 2 6" xfId="28037"/>
    <cellStyle name="Total 30 2 2_Table 2A-1_EFT (Annual)" xfId="9049"/>
    <cellStyle name="Total 30 2 3" xfId="1084"/>
    <cellStyle name="Total 30 2 3 2" xfId="4645"/>
    <cellStyle name="Total 30 2 3 2 2" xfId="12905"/>
    <cellStyle name="Total 30 2 3 2 2 2" xfId="24911"/>
    <cellStyle name="Total 30 2 3 2 2 2 2" xfId="46097"/>
    <cellStyle name="Total 30 2 3 2 2 3" xfId="35493"/>
    <cellStyle name="Total 30 2 3 2 3" xfId="19798"/>
    <cellStyle name="Total 30 2 3 2 3 2" xfId="40985"/>
    <cellStyle name="Total 30 2 3 2 4" xfId="30302"/>
    <cellStyle name="Total 30 2 3 2_Table 2A-1_EFT (Annual)" xfId="9054"/>
    <cellStyle name="Total 30 2 3 3" xfId="10249"/>
    <cellStyle name="Total 30 2 3 3 2" xfId="22365"/>
    <cellStyle name="Total 30 2 3 3 2 2" xfId="43551"/>
    <cellStyle name="Total 30 2 3 3 3" xfId="32947"/>
    <cellStyle name="Total 30 2 3 4" xfId="17252"/>
    <cellStyle name="Total 30 2 3 4 2" xfId="38439"/>
    <cellStyle name="Total 30 2 3 5" xfId="27559"/>
    <cellStyle name="Total 30 2 3_Table 2A-1_EFT (Annual)" xfId="9053"/>
    <cellStyle name="Total 30 2 4" xfId="2301"/>
    <cellStyle name="Total 30 2 4 2" xfId="5862"/>
    <cellStyle name="Total 30 2 4 2 2" xfId="14077"/>
    <cellStyle name="Total 30 2 4 2 2 2" xfId="26065"/>
    <cellStyle name="Total 30 2 4 2 2 2 2" xfId="47251"/>
    <cellStyle name="Total 30 2 4 2 2 3" xfId="36647"/>
    <cellStyle name="Total 30 2 4 2 3" xfId="20952"/>
    <cellStyle name="Total 30 2 4 2 3 2" xfId="42139"/>
    <cellStyle name="Total 30 2 4 2 4" xfId="31519"/>
    <cellStyle name="Total 30 2 4 2_Table 2A-1_EFT (Annual)" xfId="9056"/>
    <cellStyle name="Total 30 2 4 3" xfId="11421"/>
    <cellStyle name="Total 30 2 4 3 2" xfId="23519"/>
    <cellStyle name="Total 30 2 4 3 2 2" xfId="44705"/>
    <cellStyle name="Total 30 2 4 3 3" xfId="34101"/>
    <cellStyle name="Total 30 2 4 4" xfId="18406"/>
    <cellStyle name="Total 30 2 4 4 2" xfId="39593"/>
    <cellStyle name="Total 30 2 4 5" xfId="28776"/>
    <cellStyle name="Total 30 2 4_Table 2A-1_EFT (Annual)" xfId="9055"/>
    <cellStyle name="Total 30 2 5" xfId="4155"/>
    <cellStyle name="Total 30 2 5 2" xfId="12479"/>
    <cellStyle name="Total 30 2 5 2 2" xfId="24501"/>
    <cellStyle name="Total 30 2 5 2 2 2" xfId="45687"/>
    <cellStyle name="Total 30 2 5 2 3" xfId="35083"/>
    <cellStyle name="Total 30 2 5 3" xfId="19388"/>
    <cellStyle name="Total 30 2 5 3 2" xfId="40575"/>
    <cellStyle name="Total 30 2 5 4" xfId="29843"/>
    <cellStyle name="Total 30 2 5_Table 2A-1_EFT (Annual)" xfId="9057"/>
    <cellStyle name="Total 30 2 6" xfId="9818"/>
    <cellStyle name="Total 30 2 6 2" xfId="21955"/>
    <cellStyle name="Total 30 2 6 2 2" xfId="43141"/>
    <cellStyle name="Total 30 2 6 3" xfId="32537"/>
    <cellStyle name="Total 30 2 7" xfId="16842"/>
    <cellStyle name="Total 30 2 7 2" xfId="38029"/>
    <cellStyle name="Total 30 2 8" xfId="27100"/>
    <cellStyle name="Total 30 2_Table 2A-1_EFT (Annual)" xfId="3578"/>
    <cellStyle name="Total 30 3" xfId="422"/>
    <cellStyle name="Total 30 3 2" xfId="1405"/>
    <cellStyle name="Total 30 3 2 2" xfId="2675"/>
    <cellStyle name="Total 30 3 2 2 2" xfId="6236"/>
    <cellStyle name="Total 30 3 2 2 2 2" xfId="14430"/>
    <cellStyle name="Total 30 3 2 2 2 2 2" xfId="26402"/>
    <cellStyle name="Total 30 3 2 2 2 2 2 2" xfId="47588"/>
    <cellStyle name="Total 30 3 2 2 2 2 3" xfId="36984"/>
    <cellStyle name="Total 30 3 2 2 2 3" xfId="21289"/>
    <cellStyle name="Total 30 3 2 2 2 3 2" xfId="42476"/>
    <cellStyle name="Total 30 3 2 2 2 4" xfId="31892"/>
    <cellStyle name="Total 30 3 2 2 2_Table 2A-1_EFT (Annual)" xfId="9060"/>
    <cellStyle name="Total 30 3 2 2 3" xfId="11772"/>
    <cellStyle name="Total 30 3 2 2 3 2" xfId="23856"/>
    <cellStyle name="Total 30 3 2 2 3 2 2" xfId="45042"/>
    <cellStyle name="Total 30 3 2 2 3 3" xfId="34438"/>
    <cellStyle name="Total 30 3 2 2 4" xfId="18743"/>
    <cellStyle name="Total 30 3 2 2 4 2" xfId="39930"/>
    <cellStyle name="Total 30 3 2 2 5" xfId="29149"/>
    <cellStyle name="Total 30 3 2 2_Table 2A-1_EFT (Annual)" xfId="9059"/>
    <cellStyle name="Total 30 3 2 3" xfId="4966"/>
    <cellStyle name="Total 30 3 2 3 2" xfId="13226"/>
    <cellStyle name="Total 30 3 2 3 2 2" xfId="25232"/>
    <cellStyle name="Total 30 3 2 3 2 2 2" xfId="46418"/>
    <cellStyle name="Total 30 3 2 3 2 3" xfId="35814"/>
    <cellStyle name="Total 30 3 2 3 3" xfId="20119"/>
    <cellStyle name="Total 30 3 2 3 3 2" xfId="41306"/>
    <cellStyle name="Total 30 3 2 3 4" xfId="30623"/>
    <cellStyle name="Total 30 3 2 3_Table 2A-1_EFT (Annual)" xfId="9061"/>
    <cellStyle name="Total 30 3 2 4" xfId="10570"/>
    <cellStyle name="Total 30 3 2 4 2" xfId="22686"/>
    <cellStyle name="Total 30 3 2 4 2 2" xfId="43872"/>
    <cellStyle name="Total 30 3 2 4 3" xfId="33268"/>
    <cellStyle name="Total 30 3 2 5" xfId="17573"/>
    <cellStyle name="Total 30 3 2 5 2" xfId="38760"/>
    <cellStyle name="Total 30 3 2 6" xfId="27880"/>
    <cellStyle name="Total 30 3 2_Table 2A-1_EFT (Annual)" xfId="9058"/>
    <cellStyle name="Total 30 3 3" xfId="951"/>
    <cellStyle name="Total 30 3 3 2" xfId="4512"/>
    <cellStyle name="Total 30 3 3 2 2" xfId="12774"/>
    <cellStyle name="Total 30 3 3 2 2 2" xfId="24784"/>
    <cellStyle name="Total 30 3 3 2 2 2 2" xfId="45970"/>
    <cellStyle name="Total 30 3 3 2 2 3" xfId="35366"/>
    <cellStyle name="Total 30 3 3 2 3" xfId="19671"/>
    <cellStyle name="Total 30 3 3 2 3 2" xfId="40858"/>
    <cellStyle name="Total 30 3 3 2 4" xfId="30169"/>
    <cellStyle name="Total 30 3 3 2_Table 2A-1_EFT (Annual)" xfId="9063"/>
    <cellStyle name="Total 30 3 3 3" xfId="10121"/>
    <cellStyle name="Total 30 3 3 3 2" xfId="22238"/>
    <cellStyle name="Total 30 3 3 3 2 2" xfId="43424"/>
    <cellStyle name="Total 30 3 3 3 3" xfId="32820"/>
    <cellStyle name="Total 30 3 3 4" xfId="17125"/>
    <cellStyle name="Total 30 3 3 4 2" xfId="38312"/>
    <cellStyle name="Total 30 3 3 5" xfId="27426"/>
    <cellStyle name="Total 30 3 3_Table 2A-1_EFT (Annual)" xfId="9062"/>
    <cellStyle name="Total 30 3 4" xfId="2144"/>
    <cellStyle name="Total 30 3 4 2" xfId="5705"/>
    <cellStyle name="Total 30 3 4 2 2" xfId="13920"/>
    <cellStyle name="Total 30 3 4 2 2 2" xfId="25908"/>
    <cellStyle name="Total 30 3 4 2 2 2 2" xfId="47094"/>
    <cellStyle name="Total 30 3 4 2 2 3" xfId="36490"/>
    <cellStyle name="Total 30 3 4 2 3" xfId="20795"/>
    <cellStyle name="Total 30 3 4 2 3 2" xfId="41982"/>
    <cellStyle name="Total 30 3 4 2 4" xfId="31362"/>
    <cellStyle name="Total 30 3 4 2_Table 2A-1_EFT (Annual)" xfId="9065"/>
    <cellStyle name="Total 30 3 4 3" xfId="11264"/>
    <cellStyle name="Total 30 3 4 3 2" xfId="23362"/>
    <cellStyle name="Total 30 3 4 3 2 2" xfId="44548"/>
    <cellStyle name="Total 30 3 4 3 3" xfId="33944"/>
    <cellStyle name="Total 30 3 4 4" xfId="18249"/>
    <cellStyle name="Total 30 3 4 4 2" xfId="39436"/>
    <cellStyle name="Total 30 3 4 5" xfId="28619"/>
    <cellStyle name="Total 30 3 4_Table 2A-1_EFT (Annual)" xfId="9064"/>
    <cellStyle name="Total 30 3 5" xfId="3992"/>
    <cellStyle name="Total 30 3 5 2" xfId="12320"/>
    <cellStyle name="Total 30 3 5 2 2" xfId="24344"/>
    <cellStyle name="Total 30 3 5 2 2 2" xfId="45530"/>
    <cellStyle name="Total 30 3 5 2 3" xfId="34926"/>
    <cellStyle name="Total 30 3 5 3" xfId="19231"/>
    <cellStyle name="Total 30 3 5 3 2" xfId="40418"/>
    <cellStyle name="Total 30 3 5 4" xfId="29680"/>
    <cellStyle name="Total 30 3 5_Table 2A-1_EFT (Annual)" xfId="9066"/>
    <cellStyle name="Total 30 3 6" xfId="9657"/>
    <cellStyle name="Total 30 3 6 2" xfId="21798"/>
    <cellStyle name="Total 30 3 6 2 2" xfId="42984"/>
    <cellStyle name="Total 30 3 6 3" xfId="32380"/>
    <cellStyle name="Total 30 3 7" xfId="16685"/>
    <cellStyle name="Total 30 3 7 2" xfId="37872"/>
    <cellStyle name="Total 30 3 8" xfId="26937"/>
    <cellStyle name="Total 30 3_Table 2A-1_EFT (Annual)" xfId="3579"/>
    <cellStyle name="Total 30 4" xfId="1240"/>
    <cellStyle name="Total 30 4 2" xfId="2510"/>
    <cellStyle name="Total 30 4 2 2" xfId="6071"/>
    <cellStyle name="Total 30 4 2 2 2" xfId="14265"/>
    <cellStyle name="Total 30 4 2 2 2 2" xfId="26237"/>
    <cellStyle name="Total 30 4 2 2 2 2 2" xfId="47423"/>
    <cellStyle name="Total 30 4 2 2 2 3" xfId="36819"/>
    <cellStyle name="Total 30 4 2 2 3" xfId="21124"/>
    <cellStyle name="Total 30 4 2 2 3 2" xfId="42311"/>
    <cellStyle name="Total 30 4 2 2 4" xfId="31727"/>
    <cellStyle name="Total 30 4 2 2_Table 2A-1_EFT (Annual)" xfId="9069"/>
    <cellStyle name="Total 30 4 2 3" xfId="11607"/>
    <cellStyle name="Total 30 4 2 3 2" xfId="23691"/>
    <cellStyle name="Total 30 4 2 3 2 2" xfId="44877"/>
    <cellStyle name="Total 30 4 2 3 3" xfId="34273"/>
    <cellStyle name="Total 30 4 2 4" xfId="18578"/>
    <cellStyle name="Total 30 4 2 4 2" xfId="39765"/>
    <cellStyle name="Total 30 4 2 5" xfId="28984"/>
    <cellStyle name="Total 30 4 2_Table 2A-1_EFT (Annual)" xfId="9068"/>
    <cellStyle name="Total 30 4 3" xfId="4801"/>
    <cellStyle name="Total 30 4 3 2" xfId="13061"/>
    <cellStyle name="Total 30 4 3 2 2" xfId="25067"/>
    <cellStyle name="Total 30 4 3 2 2 2" xfId="46253"/>
    <cellStyle name="Total 30 4 3 2 3" xfId="35649"/>
    <cellStyle name="Total 30 4 3 3" xfId="19954"/>
    <cellStyle name="Total 30 4 3 3 2" xfId="41141"/>
    <cellStyle name="Total 30 4 3 4" xfId="30458"/>
    <cellStyle name="Total 30 4 3_Table 2A-1_EFT (Annual)" xfId="9070"/>
    <cellStyle name="Total 30 4 4" xfId="10405"/>
    <cellStyle name="Total 30 4 4 2" xfId="22521"/>
    <cellStyle name="Total 30 4 4 2 2" xfId="43707"/>
    <cellStyle name="Total 30 4 4 3" xfId="33103"/>
    <cellStyle name="Total 30 4 5" xfId="17408"/>
    <cellStyle name="Total 30 4 5 2" xfId="38595"/>
    <cellStyle name="Total 30 4 6" xfId="27715"/>
    <cellStyle name="Total 30 4_Table 2A-1_EFT (Annual)" xfId="9067"/>
    <cellStyle name="Total 30 5" xfId="793"/>
    <cellStyle name="Total 30 5 2" xfId="4354"/>
    <cellStyle name="Total 30 5 2 2" xfId="12634"/>
    <cellStyle name="Total 30 5 2 2 2" xfId="24651"/>
    <cellStyle name="Total 30 5 2 2 2 2" xfId="45837"/>
    <cellStyle name="Total 30 5 2 2 3" xfId="35233"/>
    <cellStyle name="Total 30 5 2 3" xfId="19538"/>
    <cellStyle name="Total 30 5 2 3 2" xfId="40725"/>
    <cellStyle name="Total 30 5 2 4" xfId="30011"/>
    <cellStyle name="Total 30 5 2_Table 2A-1_EFT (Annual)" xfId="9072"/>
    <cellStyle name="Total 30 5 3" xfId="9982"/>
    <cellStyle name="Total 30 5 3 2" xfId="22105"/>
    <cellStyle name="Total 30 5 3 2 2" xfId="43291"/>
    <cellStyle name="Total 30 5 3 3" xfId="32687"/>
    <cellStyle name="Total 30 5 4" xfId="16992"/>
    <cellStyle name="Total 30 5 4 2" xfId="38179"/>
    <cellStyle name="Total 30 5 5" xfId="27268"/>
    <cellStyle name="Total 30 5_Table 2A-1_EFT (Annual)" xfId="9071"/>
    <cellStyle name="Total 30 6" xfId="1979"/>
    <cellStyle name="Total 30 6 2" xfId="5540"/>
    <cellStyle name="Total 30 6 2 2" xfId="13755"/>
    <cellStyle name="Total 30 6 2 2 2" xfId="25743"/>
    <cellStyle name="Total 30 6 2 2 2 2" xfId="46929"/>
    <cellStyle name="Total 30 6 2 2 3" xfId="36325"/>
    <cellStyle name="Total 30 6 2 3" xfId="20630"/>
    <cellStyle name="Total 30 6 2 3 2" xfId="41817"/>
    <cellStyle name="Total 30 6 2 4" xfId="31197"/>
    <cellStyle name="Total 30 6 2_Table 2A-1_EFT (Annual)" xfId="9074"/>
    <cellStyle name="Total 30 6 3" xfId="11099"/>
    <cellStyle name="Total 30 6 3 2" xfId="23197"/>
    <cellStyle name="Total 30 6 3 2 2" xfId="44383"/>
    <cellStyle name="Total 30 6 3 3" xfId="33779"/>
    <cellStyle name="Total 30 6 4" xfId="18084"/>
    <cellStyle name="Total 30 6 4 2" xfId="39271"/>
    <cellStyle name="Total 30 6 5" xfId="28454"/>
    <cellStyle name="Total 30 6_Table 2A-1_EFT (Annual)" xfId="9073"/>
    <cellStyle name="Total 30 7" xfId="3781"/>
    <cellStyle name="Total 30 7 2" xfId="12149"/>
    <cellStyle name="Total 30 7 2 2" xfId="24179"/>
    <cellStyle name="Total 30 7 2 2 2" xfId="45365"/>
    <cellStyle name="Total 30 7 2 3" xfId="34761"/>
    <cellStyle name="Total 30 7 3" xfId="19066"/>
    <cellStyle name="Total 30 7 3 2" xfId="40253"/>
    <cellStyle name="Total 30 7 4" xfId="29490"/>
    <cellStyle name="Total 30 7_Table 2A-1_EFT (Annual)" xfId="9075"/>
    <cellStyle name="Total 30 8" xfId="9468"/>
    <cellStyle name="Total 30 8 2" xfId="21633"/>
    <cellStyle name="Total 30 8 2 2" xfId="42819"/>
    <cellStyle name="Total 30 8 3" xfId="32215"/>
    <cellStyle name="Total 30 9" xfId="16520"/>
    <cellStyle name="Total 30 9 2" xfId="37707"/>
    <cellStyle name="Total 30_Table 2A-1_EFT (Annual)" xfId="3577"/>
    <cellStyle name="Total 31" xfId="245"/>
    <cellStyle name="Total 31 10" xfId="26800"/>
    <cellStyle name="Total 31 2" xfId="632"/>
    <cellStyle name="Total 31 2 2" xfId="1609"/>
    <cellStyle name="Total 31 2 2 2" xfId="2879"/>
    <cellStyle name="Total 31 2 2 2 2" xfId="6440"/>
    <cellStyle name="Total 31 2 2 2 2 2" xfId="14634"/>
    <cellStyle name="Total 31 2 2 2 2 2 2" xfId="26606"/>
    <cellStyle name="Total 31 2 2 2 2 2 2 2" xfId="47792"/>
    <cellStyle name="Total 31 2 2 2 2 2 3" xfId="37188"/>
    <cellStyle name="Total 31 2 2 2 2 3" xfId="21493"/>
    <cellStyle name="Total 31 2 2 2 2 3 2" xfId="42680"/>
    <cellStyle name="Total 31 2 2 2 2 4" xfId="32096"/>
    <cellStyle name="Total 31 2 2 2 2_Table 2A-1_EFT (Annual)" xfId="9078"/>
    <cellStyle name="Total 31 2 2 2 3" xfId="11976"/>
    <cellStyle name="Total 31 2 2 2 3 2" xfId="24060"/>
    <cellStyle name="Total 31 2 2 2 3 2 2" xfId="45246"/>
    <cellStyle name="Total 31 2 2 2 3 3" xfId="34642"/>
    <cellStyle name="Total 31 2 2 2 4" xfId="18947"/>
    <cellStyle name="Total 31 2 2 2 4 2" xfId="40134"/>
    <cellStyle name="Total 31 2 2 2 5" xfId="29353"/>
    <cellStyle name="Total 31 2 2 2_Table 2A-1_EFT (Annual)" xfId="9077"/>
    <cellStyle name="Total 31 2 2 3" xfId="5170"/>
    <cellStyle name="Total 31 2 2 3 2" xfId="13430"/>
    <cellStyle name="Total 31 2 2 3 2 2" xfId="25436"/>
    <cellStyle name="Total 31 2 2 3 2 2 2" xfId="46622"/>
    <cellStyle name="Total 31 2 2 3 2 3" xfId="36018"/>
    <cellStyle name="Total 31 2 2 3 3" xfId="20323"/>
    <cellStyle name="Total 31 2 2 3 3 2" xfId="41510"/>
    <cellStyle name="Total 31 2 2 3 4" xfId="30827"/>
    <cellStyle name="Total 31 2 2 3_Table 2A-1_EFT (Annual)" xfId="9079"/>
    <cellStyle name="Total 31 2 2 4" xfId="10774"/>
    <cellStyle name="Total 31 2 2 4 2" xfId="22890"/>
    <cellStyle name="Total 31 2 2 4 2 2" xfId="44076"/>
    <cellStyle name="Total 31 2 2 4 3" xfId="33472"/>
    <cellStyle name="Total 31 2 2 5" xfId="17777"/>
    <cellStyle name="Total 31 2 2 5 2" xfId="38964"/>
    <cellStyle name="Total 31 2 2 6" xfId="28084"/>
    <cellStyle name="Total 31 2 2_Table 2A-1_EFT (Annual)" xfId="9076"/>
    <cellStyle name="Total 31 2 3" xfId="1122"/>
    <cellStyle name="Total 31 2 3 2" xfId="4683"/>
    <cellStyle name="Total 31 2 3 2 2" xfId="12943"/>
    <cellStyle name="Total 31 2 3 2 2 2" xfId="24949"/>
    <cellStyle name="Total 31 2 3 2 2 2 2" xfId="46135"/>
    <cellStyle name="Total 31 2 3 2 2 3" xfId="35531"/>
    <cellStyle name="Total 31 2 3 2 3" xfId="19836"/>
    <cellStyle name="Total 31 2 3 2 3 2" xfId="41023"/>
    <cellStyle name="Total 31 2 3 2 4" xfId="30340"/>
    <cellStyle name="Total 31 2 3 2_Table 2A-1_EFT (Annual)" xfId="9081"/>
    <cellStyle name="Total 31 2 3 3" xfId="10287"/>
    <cellStyle name="Total 31 2 3 3 2" xfId="22403"/>
    <cellStyle name="Total 31 2 3 3 2 2" xfId="43589"/>
    <cellStyle name="Total 31 2 3 3 3" xfId="32985"/>
    <cellStyle name="Total 31 2 3 4" xfId="17290"/>
    <cellStyle name="Total 31 2 3 4 2" xfId="38477"/>
    <cellStyle name="Total 31 2 3 5" xfId="27597"/>
    <cellStyle name="Total 31 2 3_Table 2A-1_EFT (Annual)" xfId="9080"/>
    <cellStyle name="Total 31 2 4" xfId="2348"/>
    <cellStyle name="Total 31 2 4 2" xfId="5909"/>
    <cellStyle name="Total 31 2 4 2 2" xfId="14124"/>
    <cellStyle name="Total 31 2 4 2 2 2" xfId="26112"/>
    <cellStyle name="Total 31 2 4 2 2 2 2" xfId="47298"/>
    <cellStyle name="Total 31 2 4 2 2 3" xfId="36694"/>
    <cellStyle name="Total 31 2 4 2 3" xfId="20999"/>
    <cellStyle name="Total 31 2 4 2 3 2" xfId="42186"/>
    <cellStyle name="Total 31 2 4 2 4" xfId="31566"/>
    <cellStyle name="Total 31 2 4 2_Table 2A-1_EFT (Annual)" xfId="9083"/>
    <cellStyle name="Total 31 2 4 3" xfId="11468"/>
    <cellStyle name="Total 31 2 4 3 2" xfId="23566"/>
    <cellStyle name="Total 31 2 4 3 2 2" xfId="44752"/>
    <cellStyle name="Total 31 2 4 3 3" xfId="34148"/>
    <cellStyle name="Total 31 2 4 4" xfId="18453"/>
    <cellStyle name="Total 31 2 4 4 2" xfId="39640"/>
    <cellStyle name="Total 31 2 4 5" xfId="28823"/>
    <cellStyle name="Total 31 2 4_Table 2A-1_EFT (Annual)" xfId="9082"/>
    <cellStyle name="Total 31 2 5" xfId="4202"/>
    <cellStyle name="Total 31 2 5 2" xfId="12526"/>
    <cellStyle name="Total 31 2 5 2 2" xfId="24548"/>
    <cellStyle name="Total 31 2 5 2 2 2" xfId="45734"/>
    <cellStyle name="Total 31 2 5 2 3" xfId="35130"/>
    <cellStyle name="Total 31 2 5 3" xfId="19435"/>
    <cellStyle name="Total 31 2 5 3 2" xfId="40622"/>
    <cellStyle name="Total 31 2 5 4" xfId="29890"/>
    <cellStyle name="Total 31 2 5_Table 2A-1_EFT (Annual)" xfId="9084"/>
    <cellStyle name="Total 31 2 6" xfId="9865"/>
    <cellStyle name="Total 31 2 6 2" xfId="22002"/>
    <cellStyle name="Total 31 2 6 2 2" xfId="43188"/>
    <cellStyle name="Total 31 2 6 3" xfId="32584"/>
    <cellStyle name="Total 31 2 7" xfId="16889"/>
    <cellStyle name="Total 31 2 7 2" xfId="38076"/>
    <cellStyle name="Total 31 2 8" xfId="27147"/>
    <cellStyle name="Total 31 2_Table 2A-1_EFT (Annual)" xfId="3581"/>
    <cellStyle name="Total 31 3" xfId="471"/>
    <cellStyle name="Total 31 3 2" xfId="1448"/>
    <cellStyle name="Total 31 3 2 2" xfId="2718"/>
    <cellStyle name="Total 31 3 2 2 2" xfId="6279"/>
    <cellStyle name="Total 31 3 2 2 2 2" xfId="14473"/>
    <cellStyle name="Total 31 3 2 2 2 2 2" xfId="26445"/>
    <cellStyle name="Total 31 3 2 2 2 2 2 2" xfId="47631"/>
    <cellStyle name="Total 31 3 2 2 2 2 3" xfId="37027"/>
    <cellStyle name="Total 31 3 2 2 2 3" xfId="21332"/>
    <cellStyle name="Total 31 3 2 2 2 3 2" xfId="42519"/>
    <cellStyle name="Total 31 3 2 2 2 4" xfId="31935"/>
    <cellStyle name="Total 31 3 2 2 2_Table 2A-1_EFT (Annual)" xfId="9087"/>
    <cellStyle name="Total 31 3 2 2 3" xfId="11815"/>
    <cellStyle name="Total 31 3 2 2 3 2" xfId="23899"/>
    <cellStyle name="Total 31 3 2 2 3 2 2" xfId="45085"/>
    <cellStyle name="Total 31 3 2 2 3 3" xfId="34481"/>
    <cellStyle name="Total 31 3 2 2 4" xfId="18786"/>
    <cellStyle name="Total 31 3 2 2 4 2" xfId="39973"/>
    <cellStyle name="Total 31 3 2 2 5" xfId="29192"/>
    <cellStyle name="Total 31 3 2 2_Table 2A-1_EFT (Annual)" xfId="9086"/>
    <cellStyle name="Total 31 3 2 3" xfId="5009"/>
    <cellStyle name="Total 31 3 2 3 2" xfId="13269"/>
    <cellStyle name="Total 31 3 2 3 2 2" xfId="25275"/>
    <cellStyle name="Total 31 3 2 3 2 2 2" xfId="46461"/>
    <cellStyle name="Total 31 3 2 3 2 3" xfId="35857"/>
    <cellStyle name="Total 31 3 2 3 3" xfId="20162"/>
    <cellStyle name="Total 31 3 2 3 3 2" xfId="41349"/>
    <cellStyle name="Total 31 3 2 3 4" xfId="30666"/>
    <cellStyle name="Total 31 3 2 3_Table 2A-1_EFT (Annual)" xfId="9088"/>
    <cellStyle name="Total 31 3 2 4" xfId="10613"/>
    <cellStyle name="Total 31 3 2 4 2" xfId="22729"/>
    <cellStyle name="Total 31 3 2 4 2 2" xfId="43915"/>
    <cellStyle name="Total 31 3 2 4 3" xfId="33311"/>
    <cellStyle name="Total 31 3 2 5" xfId="17616"/>
    <cellStyle name="Total 31 3 2 5 2" xfId="38803"/>
    <cellStyle name="Total 31 3 2 6" xfId="27923"/>
    <cellStyle name="Total 31 3 2_Table 2A-1_EFT (Annual)" xfId="9085"/>
    <cellStyle name="Total 31 3 3" xfId="992"/>
    <cellStyle name="Total 31 3 3 2" xfId="4553"/>
    <cellStyle name="Total 31 3 3 2 2" xfId="12813"/>
    <cellStyle name="Total 31 3 3 2 2 2" xfId="24819"/>
    <cellStyle name="Total 31 3 3 2 2 2 2" xfId="46005"/>
    <cellStyle name="Total 31 3 3 2 2 3" xfId="35401"/>
    <cellStyle name="Total 31 3 3 2 3" xfId="19706"/>
    <cellStyle name="Total 31 3 3 2 3 2" xfId="40893"/>
    <cellStyle name="Total 31 3 3 2 4" xfId="30210"/>
    <cellStyle name="Total 31 3 3 2_Table 2A-1_EFT (Annual)" xfId="9090"/>
    <cellStyle name="Total 31 3 3 3" xfId="10157"/>
    <cellStyle name="Total 31 3 3 3 2" xfId="22273"/>
    <cellStyle name="Total 31 3 3 3 2 2" xfId="43459"/>
    <cellStyle name="Total 31 3 3 3 3" xfId="32855"/>
    <cellStyle name="Total 31 3 3 4" xfId="17160"/>
    <cellStyle name="Total 31 3 3 4 2" xfId="38347"/>
    <cellStyle name="Total 31 3 3 5" xfId="27467"/>
    <cellStyle name="Total 31 3 3_Table 2A-1_EFT (Annual)" xfId="9089"/>
    <cellStyle name="Total 31 3 4" xfId="2187"/>
    <cellStyle name="Total 31 3 4 2" xfId="5748"/>
    <cellStyle name="Total 31 3 4 2 2" xfId="13963"/>
    <cellStyle name="Total 31 3 4 2 2 2" xfId="25951"/>
    <cellStyle name="Total 31 3 4 2 2 2 2" xfId="47137"/>
    <cellStyle name="Total 31 3 4 2 2 3" xfId="36533"/>
    <cellStyle name="Total 31 3 4 2 3" xfId="20838"/>
    <cellStyle name="Total 31 3 4 2 3 2" xfId="42025"/>
    <cellStyle name="Total 31 3 4 2 4" xfId="31405"/>
    <cellStyle name="Total 31 3 4 2_Table 2A-1_EFT (Annual)" xfId="9092"/>
    <cellStyle name="Total 31 3 4 3" xfId="11307"/>
    <cellStyle name="Total 31 3 4 3 2" xfId="23405"/>
    <cellStyle name="Total 31 3 4 3 2 2" xfId="44591"/>
    <cellStyle name="Total 31 3 4 3 3" xfId="33987"/>
    <cellStyle name="Total 31 3 4 4" xfId="18292"/>
    <cellStyle name="Total 31 3 4 4 2" xfId="39479"/>
    <cellStyle name="Total 31 3 4 5" xfId="28662"/>
    <cellStyle name="Total 31 3 4_Table 2A-1_EFT (Annual)" xfId="9091"/>
    <cellStyle name="Total 31 3 5" xfId="4041"/>
    <cellStyle name="Total 31 3 5 2" xfId="12365"/>
    <cellStyle name="Total 31 3 5 2 2" xfId="24387"/>
    <cellStyle name="Total 31 3 5 2 2 2" xfId="45573"/>
    <cellStyle name="Total 31 3 5 2 3" xfId="34969"/>
    <cellStyle name="Total 31 3 5 3" xfId="19274"/>
    <cellStyle name="Total 31 3 5 3 2" xfId="40461"/>
    <cellStyle name="Total 31 3 5 4" xfId="29729"/>
    <cellStyle name="Total 31 3 5_Table 2A-1_EFT (Annual)" xfId="9093"/>
    <cellStyle name="Total 31 3 6" xfId="9704"/>
    <cellStyle name="Total 31 3 6 2" xfId="21841"/>
    <cellStyle name="Total 31 3 6 2 2" xfId="43027"/>
    <cellStyle name="Total 31 3 6 3" xfId="32423"/>
    <cellStyle name="Total 31 3 7" xfId="16728"/>
    <cellStyle name="Total 31 3 7 2" xfId="37915"/>
    <cellStyle name="Total 31 3 8" xfId="26986"/>
    <cellStyle name="Total 31 3_Table 2A-1_EFT (Annual)" xfId="3582"/>
    <cellStyle name="Total 31 4" xfId="1287"/>
    <cellStyle name="Total 31 4 2" xfId="2557"/>
    <cellStyle name="Total 31 4 2 2" xfId="6118"/>
    <cellStyle name="Total 31 4 2 2 2" xfId="14312"/>
    <cellStyle name="Total 31 4 2 2 2 2" xfId="26284"/>
    <cellStyle name="Total 31 4 2 2 2 2 2" xfId="47470"/>
    <cellStyle name="Total 31 4 2 2 2 3" xfId="36866"/>
    <cellStyle name="Total 31 4 2 2 3" xfId="21171"/>
    <cellStyle name="Total 31 4 2 2 3 2" xfId="42358"/>
    <cellStyle name="Total 31 4 2 2 4" xfId="31774"/>
    <cellStyle name="Total 31 4 2 2_Table 2A-1_EFT (Annual)" xfId="9096"/>
    <cellStyle name="Total 31 4 2 3" xfId="11654"/>
    <cellStyle name="Total 31 4 2 3 2" xfId="23738"/>
    <cellStyle name="Total 31 4 2 3 2 2" xfId="44924"/>
    <cellStyle name="Total 31 4 2 3 3" xfId="34320"/>
    <cellStyle name="Total 31 4 2 4" xfId="18625"/>
    <cellStyle name="Total 31 4 2 4 2" xfId="39812"/>
    <cellStyle name="Total 31 4 2 5" xfId="29031"/>
    <cellStyle name="Total 31 4 2_Table 2A-1_EFT (Annual)" xfId="9095"/>
    <cellStyle name="Total 31 4 3" xfId="4848"/>
    <cellStyle name="Total 31 4 3 2" xfId="13108"/>
    <cellStyle name="Total 31 4 3 2 2" xfId="25114"/>
    <cellStyle name="Total 31 4 3 2 2 2" xfId="46300"/>
    <cellStyle name="Total 31 4 3 2 3" xfId="35696"/>
    <cellStyle name="Total 31 4 3 3" xfId="20001"/>
    <cellStyle name="Total 31 4 3 3 2" xfId="41188"/>
    <cellStyle name="Total 31 4 3 4" xfId="30505"/>
    <cellStyle name="Total 31 4 3_Table 2A-1_EFT (Annual)" xfId="9097"/>
    <cellStyle name="Total 31 4 4" xfId="10452"/>
    <cellStyle name="Total 31 4 4 2" xfId="22568"/>
    <cellStyle name="Total 31 4 4 2 2" xfId="43754"/>
    <cellStyle name="Total 31 4 4 3" xfId="33150"/>
    <cellStyle name="Total 31 4 5" xfId="17455"/>
    <cellStyle name="Total 31 4 5 2" xfId="38642"/>
    <cellStyle name="Total 31 4 6" xfId="27762"/>
    <cellStyle name="Total 31 4_Table 2A-1_EFT (Annual)" xfId="9094"/>
    <cellStyle name="Total 31 5" xfId="837"/>
    <cellStyle name="Total 31 5 2" xfId="4398"/>
    <cellStyle name="Total 31 5 2 2" xfId="12672"/>
    <cellStyle name="Total 31 5 2 2 2" xfId="24689"/>
    <cellStyle name="Total 31 5 2 2 2 2" xfId="45875"/>
    <cellStyle name="Total 31 5 2 2 3" xfId="35271"/>
    <cellStyle name="Total 31 5 2 3" xfId="19576"/>
    <cellStyle name="Total 31 5 2 3 2" xfId="40763"/>
    <cellStyle name="Total 31 5 2 4" xfId="30055"/>
    <cellStyle name="Total 31 5 2_Table 2A-1_EFT (Annual)" xfId="9099"/>
    <cellStyle name="Total 31 5 3" xfId="10021"/>
    <cellStyle name="Total 31 5 3 2" xfId="22143"/>
    <cellStyle name="Total 31 5 3 2 2" xfId="43329"/>
    <cellStyle name="Total 31 5 3 3" xfId="32725"/>
    <cellStyle name="Total 31 5 4" xfId="17030"/>
    <cellStyle name="Total 31 5 4 2" xfId="38217"/>
    <cellStyle name="Total 31 5 5" xfId="27312"/>
    <cellStyle name="Total 31 5_Table 2A-1_EFT (Annual)" xfId="9098"/>
    <cellStyle name="Total 31 6" xfId="2026"/>
    <cellStyle name="Total 31 6 2" xfId="5587"/>
    <cellStyle name="Total 31 6 2 2" xfId="13802"/>
    <cellStyle name="Total 31 6 2 2 2" xfId="25790"/>
    <cellStyle name="Total 31 6 2 2 2 2" xfId="46976"/>
    <cellStyle name="Total 31 6 2 2 3" xfId="36372"/>
    <cellStyle name="Total 31 6 2 3" xfId="20677"/>
    <cellStyle name="Total 31 6 2 3 2" xfId="41864"/>
    <cellStyle name="Total 31 6 2 4" xfId="31244"/>
    <cellStyle name="Total 31 6 2_Table 2A-1_EFT (Annual)" xfId="9101"/>
    <cellStyle name="Total 31 6 3" xfId="11146"/>
    <cellStyle name="Total 31 6 3 2" xfId="23244"/>
    <cellStyle name="Total 31 6 3 2 2" xfId="44430"/>
    <cellStyle name="Total 31 6 3 3" xfId="33826"/>
    <cellStyle name="Total 31 6 4" xfId="18131"/>
    <cellStyle name="Total 31 6 4 2" xfId="39318"/>
    <cellStyle name="Total 31 6 5" xfId="28501"/>
    <cellStyle name="Total 31 6_Table 2A-1_EFT (Annual)" xfId="9100"/>
    <cellStyle name="Total 31 7" xfId="3834"/>
    <cellStyle name="Total 31 7 2" xfId="12197"/>
    <cellStyle name="Total 31 7 2 2" xfId="24226"/>
    <cellStyle name="Total 31 7 2 2 2" xfId="45412"/>
    <cellStyle name="Total 31 7 2 3" xfId="34808"/>
    <cellStyle name="Total 31 7 3" xfId="19113"/>
    <cellStyle name="Total 31 7 3 2" xfId="40300"/>
    <cellStyle name="Total 31 7 4" xfId="29543"/>
    <cellStyle name="Total 31 7_Table 2A-1_EFT (Annual)" xfId="9102"/>
    <cellStyle name="Total 31 8" xfId="9516"/>
    <cellStyle name="Total 31 8 2" xfId="21680"/>
    <cellStyle name="Total 31 8 2 2" xfId="42866"/>
    <cellStyle name="Total 31 8 3" xfId="32262"/>
    <cellStyle name="Total 31 9" xfId="16567"/>
    <cellStyle name="Total 31 9 2" xfId="37754"/>
    <cellStyle name="Total 31_Table 2A-1_EFT (Annual)" xfId="3580"/>
    <cellStyle name="Total 32" xfId="251"/>
    <cellStyle name="Total 32 10" xfId="26806"/>
    <cellStyle name="Total 32 2" xfId="638"/>
    <cellStyle name="Total 32 2 2" xfId="1615"/>
    <cellStyle name="Total 32 2 2 2" xfId="2885"/>
    <cellStyle name="Total 32 2 2 2 2" xfId="6446"/>
    <cellStyle name="Total 32 2 2 2 2 2" xfId="14640"/>
    <cellStyle name="Total 32 2 2 2 2 2 2" xfId="26612"/>
    <cellStyle name="Total 32 2 2 2 2 2 2 2" xfId="47798"/>
    <cellStyle name="Total 32 2 2 2 2 2 3" xfId="37194"/>
    <cellStyle name="Total 32 2 2 2 2 3" xfId="21499"/>
    <cellStyle name="Total 32 2 2 2 2 3 2" xfId="42686"/>
    <cellStyle name="Total 32 2 2 2 2 4" xfId="32102"/>
    <cellStyle name="Total 32 2 2 2 2_Table 2A-1_EFT (Annual)" xfId="9105"/>
    <cellStyle name="Total 32 2 2 2 3" xfId="11982"/>
    <cellStyle name="Total 32 2 2 2 3 2" xfId="24066"/>
    <cellStyle name="Total 32 2 2 2 3 2 2" xfId="45252"/>
    <cellStyle name="Total 32 2 2 2 3 3" xfId="34648"/>
    <cellStyle name="Total 32 2 2 2 4" xfId="18953"/>
    <cellStyle name="Total 32 2 2 2 4 2" xfId="40140"/>
    <cellStyle name="Total 32 2 2 2 5" xfId="29359"/>
    <cellStyle name="Total 32 2 2 2_Table 2A-1_EFT (Annual)" xfId="9104"/>
    <cellStyle name="Total 32 2 2 3" xfId="5176"/>
    <cellStyle name="Total 32 2 2 3 2" xfId="13436"/>
    <cellStyle name="Total 32 2 2 3 2 2" xfId="25442"/>
    <cellStyle name="Total 32 2 2 3 2 2 2" xfId="46628"/>
    <cellStyle name="Total 32 2 2 3 2 3" xfId="36024"/>
    <cellStyle name="Total 32 2 2 3 3" xfId="20329"/>
    <cellStyle name="Total 32 2 2 3 3 2" xfId="41516"/>
    <cellStyle name="Total 32 2 2 3 4" xfId="30833"/>
    <cellStyle name="Total 32 2 2 3_Table 2A-1_EFT (Annual)" xfId="9106"/>
    <cellStyle name="Total 32 2 2 4" xfId="10780"/>
    <cellStyle name="Total 32 2 2 4 2" xfId="22896"/>
    <cellStyle name="Total 32 2 2 4 2 2" xfId="44082"/>
    <cellStyle name="Total 32 2 2 4 3" xfId="33478"/>
    <cellStyle name="Total 32 2 2 5" xfId="17783"/>
    <cellStyle name="Total 32 2 2 5 2" xfId="38970"/>
    <cellStyle name="Total 32 2 2 6" xfId="28090"/>
    <cellStyle name="Total 32 2 2_Table 2A-1_EFT (Annual)" xfId="9103"/>
    <cellStyle name="Total 32 2 3" xfId="1127"/>
    <cellStyle name="Total 32 2 3 2" xfId="4688"/>
    <cellStyle name="Total 32 2 3 2 2" xfId="12948"/>
    <cellStyle name="Total 32 2 3 2 2 2" xfId="24954"/>
    <cellStyle name="Total 32 2 3 2 2 2 2" xfId="46140"/>
    <cellStyle name="Total 32 2 3 2 2 3" xfId="35536"/>
    <cellStyle name="Total 32 2 3 2 3" xfId="19841"/>
    <cellStyle name="Total 32 2 3 2 3 2" xfId="41028"/>
    <cellStyle name="Total 32 2 3 2 4" xfId="30345"/>
    <cellStyle name="Total 32 2 3 2_Table 2A-1_EFT (Annual)" xfId="9108"/>
    <cellStyle name="Total 32 2 3 3" xfId="10292"/>
    <cellStyle name="Total 32 2 3 3 2" xfId="22408"/>
    <cellStyle name="Total 32 2 3 3 2 2" xfId="43594"/>
    <cellStyle name="Total 32 2 3 3 3" xfId="32990"/>
    <cellStyle name="Total 32 2 3 4" xfId="17295"/>
    <cellStyle name="Total 32 2 3 4 2" xfId="38482"/>
    <cellStyle name="Total 32 2 3 5" xfId="27602"/>
    <cellStyle name="Total 32 2 3_Table 2A-1_EFT (Annual)" xfId="9107"/>
    <cellStyle name="Total 32 2 4" xfId="2354"/>
    <cellStyle name="Total 32 2 4 2" xfId="5915"/>
    <cellStyle name="Total 32 2 4 2 2" xfId="14130"/>
    <cellStyle name="Total 32 2 4 2 2 2" xfId="26118"/>
    <cellStyle name="Total 32 2 4 2 2 2 2" xfId="47304"/>
    <cellStyle name="Total 32 2 4 2 2 3" xfId="36700"/>
    <cellStyle name="Total 32 2 4 2 3" xfId="21005"/>
    <cellStyle name="Total 32 2 4 2 3 2" xfId="42192"/>
    <cellStyle name="Total 32 2 4 2 4" xfId="31572"/>
    <cellStyle name="Total 32 2 4 2_Table 2A-1_EFT (Annual)" xfId="9110"/>
    <cellStyle name="Total 32 2 4 3" xfId="11474"/>
    <cellStyle name="Total 32 2 4 3 2" xfId="23572"/>
    <cellStyle name="Total 32 2 4 3 2 2" xfId="44758"/>
    <cellStyle name="Total 32 2 4 3 3" xfId="34154"/>
    <cellStyle name="Total 32 2 4 4" xfId="18459"/>
    <cellStyle name="Total 32 2 4 4 2" xfId="39646"/>
    <cellStyle name="Total 32 2 4 5" xfId="28829"/>
    <cellStyle name="Total 32 2 4_Table 2A-1_EFT (Annual)" xfId="9109"/>
    <cellStyle name="Total 32 2 5" xfId="4208"/>
    <cellStyle name="Total 32 2 5 2" xfId="12532"/>
    <cellStyle name="Total 32 2 5 2 2" xfId="24554"/>
    <cellStyle name="Total 32 2 5 2 2 2" xfId="45740"/>
    <cellStyle name="Total 32 2 5 2 3" xfId="35136"/>
    <cellStyle name="Total 32 2 5 3" xfId="19441"/>
    <cellStyle name="Total 32 2 5 3 2" xfId="40628"/>
    <cellStyle name="Total 32 2 5 4" xfId="29896"/>
    <cellStyle name="Total 32 2 5_Table 2A-1_EFT (Annual)" xfId="9111"/>
    <cellStyle name="Total 32 2 6" xfId="9871"/>
    <cellStyle name="Total 32 2 6 2" xfId="22008"/>
    <cellStyle name="Total 32 2 6 2 2" xfId="43194"/>
    <cellStyle name="Total 32 2 6 3" xfId="32590"/>
    <cellStyle name="Total 32 2 7" xfId="16895"/>
    <cellStyle name="Total 32 2 7 2" xfId="38082"/>
    <cellStyle name="Total 32 2 8" xfId="27153"/>
    <cellStyle name="Total 32 2_Table 2A-1_EFT (Annual)" xfId="3584"/>
    <cellStyle name="Total 32 3" xfId="477"/>
    <cellStyle name="Total 32 3 2" xfId="1454"/>
    <cellStyle name="Total 32 3 2 2" xfId="2724"/>
    <cellStyle name="Total 32 3 2 2 2" xfId="6285"/>
    <cellStyle name="Total 32 3 2 2 2 2" xfId="14479"/>
    <cellStyle name="Total 32 3 2 2 2 2 2" xfId="26451"/>
    <cellStyle name="Total 32 3 2 2 2 2 2 2" xfId="47637"/>
    <cellStyle name="Total 32 3 2 2 2 2 3" xfId="37033"/>
    <cellStyle name="Total 32 3 2 2 2 3" xfId="21338"/>
    <cellStyle name="Total 32 3 2 2 2 3 2" xfId="42525"/>
    <cellStyle name="Total 32 3 2 2 2 4" xfId="31941"/>
    <cellStyle name="Total 32 3 2 2 2_Table 2A-1_EFT (Annual)" xfId="9114"/>
    <cellStyle name="Total 32 3 2 2 3" xfId="11821"/>
    <cellStyle name="Total 32 3 2 2 3 2" xfId="23905"/>
    <cellStyle name="Total 32 3 2 2 3 2 2" xfId="45091"/>
    <cellStyle name="Total 32 3 2 2 3 3" xfId="34487"/>
    <cellStyle name="Total 32 3 2 2 4" xfId="18792"/>
    <cellStyle name="Total 32 3 2 2 4 2" xfId="39979"/>
    <cellStyle name="Total 32 3 2 2 5" xfId="29198"/>
    <cellStyle name="Total 32 3 2 2_Table 2A-1_EFT (Annual)" xfId="9113"/>
    <cellStyle name="Total 32 3 2 3" xfId="5015"/>
    <cellStyle name="Total 32 3 2 3 2" xfId="13275"/>
    <cellStyle name="Total 32 3 2 3 2 2" xfId="25281"/>
    <cellStyle name="Total 32 3 2 3 2 2 2" xfId="46467"/>
    <cellStyle name="Total 32 3 2 3 2 3" xfId="35863"/>
    <cellStyle name="Total 32 3 2 3 3" xfId="20168"/>
    <cellStyle name="Total 32 3 2 3 3 2" xfId="41355"/>
    <cellStyle name="Total 32 3 2 3 4" xfId="30672"/>
    <cellStyle name="Total 32 3 2 3_Table 2A-1_EFT (Annual)" xfId="9115"/>
    <cellStyle name="Total 32 3 2 4" xfId="10619"/>
    <cellStyle name="Total 32 3 2 4 2" xfId="22735"/>
    <cellStyle name="Total 32 3 2 4 2 2" xfId="43921"/>
    <cellStyle name="Total 32 3 2 4 3" xfId="33317"/>
    <cellStyle name="Total 32 3 2 5" xfId="17622"/>
    <cellStyle name="Total 32 3 2 5 2" xfId="38809"/>
    <cellStyle name="Total 32 3 2 6" xfId="27929"/>
    <cellStyle name="Total 32 3 2_Table 2A-1_EFT (Annual)" xfId="9112"/>
    <cellStyle name="Total 32 3 3" xfId="997"/>
    <cellStyle name="Total 32 3 3 2" xfId="4558"/>
    <cellStyle name="Total 32 3 3 2 2" xfId="12818"/>
    <cellStyle name="Total 32 3 3 2 2 2" xfId="24824"/>
    <cellStyle name="Total 32 3 3 2 2 2 2" xfId="46010"/>
    <cellStyle name="Total 32 3 3 2 2 3" xfId="35406"/>
    <cellStyle name="Total 32 3 3 2 3" xfId="19711"/>
    <cellStyle name="Total 32 3 3 2 3 2" xfId="40898"/>
    <cellStyle name="Total 32 3 3 2 4" xfId="30215"/>
    <cellStyle name="Total 32 3 3 2_Table 2A-1_EFT (Annual)" xfId="9117"/>
    <cellStyle name="Total 32 3 3 3" xfId="10162"/>
    <cellStyle name="Total 32 3 3 3 2" xfId="22278"/>
    <cellStyle name="Total 32 3 3 3 2 2" xfId="43464"/>
    <cellStyle name="Total 32 3 3 3 3" xfId="32860"/>
    <cellStyle name="Total 32 3 3 4" xfId="17165"/>
    <cellStyle name="Total 32 3 3 4 2" xfId="38352"/>
    <cellStyle name="Total 32 3 3 5" xfId="27472"/>
    <cellStyle name="Total 32 3 3_Table 2A-1_EFT (Annual)" xfId="9116"/>
    <cellStyle name="Total 32 3 4" xfId="2193"/>
    <cellStyle name="Total 32 3 4 2" xfId="5754"/>
    <cellStyle name="Total 32 3 4 2 2" xfId="13969"/>
    <cellStyle name="Total 32 3 4 2 2 2" xfId="25957"/>
    <cellStyle name="Total 32 3 4 2 2 2 2" xfId="47143"/>
    <cellStyle name="Total 32 3 4 2 2 3" xfId="36539"/>
    <cellStyle name="Total 32 3 4 2 3" xfId="20844"/>
    <cellStyle name="Total 32 3 4 2 3 2" xfId="42031"/>
    <cellStyle name="Total 32 3 4 2 4" xfId="31411"/>
    <cellStyle name="Total 32 3 4 2_Table 2A-1_EFT (Annual)" xfId="9119"/>
    <cellStyle name="Total 32 3 4 3" xfId="11313"/>
    <cellStyle name="Total 32 3 4 3 2" xfId="23411"/>
    <cellStyle name="Total 32 3 4 3 2 2" xfId="44597"/>
    <cellStyle name="Total 32 3 4 3 3" xfId="33993"/>
    <cellStyle name="Total 32 3 4 4" xfId="18298"/>
    <cellStyle name="Total 32 3 4 4 2" xfId="39485"/>
    <cellStyle name="Total 32 3 4 5" xfId="28668"/>
    <cellStyle name="Total 32 3 4_Table 2A-1_EFT (Annual)" xfId="9118"/>
    <cellStyle name="Total 32 3 5" xfId="4047"/>
    <cellStyle name="Total 32 3 5 2" xfId="12371"/>
    <cellStyle name="Total 32 3 5 2 2" xfId="24393"/>
    <cellStyle name="Total 32 3 5 2 2 2" xfId="45579"/>
    <cellStyle name="Total 32 3 5 2 3" xfId="34975"/>
    <cellStyle name="Total 32 3 5 3" xfId="19280"/>
    <cellStyle name="Total 32 3 5 3 2" xfId="40467"/>
    <cellStyle name="Total 32 3 5 4" xfId="29735"/>
    <cellStyle name="Total 32 3 5_Table 2A-1_EFT (Annual)" xfId="9120"/>
    <cellStyle name="Total 32 3 6" xfId="9710"/>
    <cellStyle name="Total 32 3 6 2" xfId="21847"/>
    <cellStyle name="Total 32 3 6 2 2" xfId="43033"/>
    <cellStyle name="Total 32 3 6 3" xfId="32429"/>
    <cellStyle name="Total 32 3 7" xfId="16734"/>
    <cellStyle name="Total 32 3 7 2" xfId="37921"/>
    <cellStyle name="Total 32 3 8" xfId="26992"/>
    <cellStyle name="Total 32 3_Table 2A-1_EFT (Annual)" xfId="3585"/>
    <cellStyle name="Total 32 4" xfId="1293"/>
    <cellStyle name="Total 32 4 2" xfId="2563"/>
    <cellStyle name="Total 32 4 2 2" xfId="6124"/>
    <cellStyle name="Total 32 4 2 2 2" xfId="14318"/>
    <cellStyle name="Total 32 4 2 2 2 2" xfId="26290"/>
    <cellStyle name="Total 32 4 2 2 2 2 2" xfId="47476"/>
    <cellStyle name="Total 32 4 2 2 2 3" xfId="36872"/>
    <cellStyle name="Total 32 4 2 2 3" xfId="21177"/>
    <cellStyle name="Total 32 4 2 2 3 2" xfId="42364"/>
    <cellStyle name="Total 32 4 2 2 4" xfId="31780"/>
    <cellStyle name="Total 32 4 2 2_Table 2A-1_EFT (Annual)" xfId="9123"/>
    <cellStyle name="Total 32 4 2 3" xfId="11660"/>
    <cellStyle name="Total 32 4 2 3 2" xfId="23744"/>
    <cellStyle name="Total 32 4 2 3 2 2" xfId="44930"/>
    <cellStyle name="Total 32 4 2 3 3" xfId="34326"/>
    <cellStyle name="Total 32 4 2 4" xfId="18631"/>
    <cellStyle name="Total 32 4 2 4 2" xfId="39818"/>
    <cellStyle name="Total 32 4 2 5" xfId="29037"/>
    <cellStyle name="Total 32 4 2_Table 2A-1_EFT (Annual)" xfId="9122"/>
    <cellStyle name="Total 32 4 3" xfId="4854"/>
    <cellStyle name="Total 32 4 3 2" xfId="13114"/>
    <cellStyle name="Total 32 4 3 2 2" xfId="25120"/>
    <cellStyle name="Total 32 4 3 2 2 2" xfId="46306"/>
    <cellStyle name="Total 32 4 3 2 3" xfId="35702"/>
    <cellStyle name="Total 32 4 3 3" xfId="20007"/>
    <cellStyle name="Total 32 4 3 3 2" xfId="41194"/>
    <cellStyle name="Total 32 4 3 4" xfId="30511"/>
    <cellStyle name="Total 32 4 3_Table 2A-1_EFT (Annual)" xfId="9124"/>
    <cellStyle name="Total 32 4 4" xfId="10458"/>
    <cellStyle name="Total 32 4 4 2" xfId="22574"/>
    <cellStyle name="Total 32 4 4 2 2" xfId="43760"/>
    <cellStyle name="Total 32 4 4 3" xfId="33156"/>
    <cellStyle name="Total 32 4 5" xfId="17461"/>
    <cellStyle name="Total 32 4 5 2" xfId="38648"/>
    <cellStyle name="Total 32 4 6" xfId="27768"/>
    <cellStyle name="Total 32 4_Table 2A-1_EFT (Annual)" xfId="9121"/>
    <cellStyle name="Total 32 5" xfId="842"/>
    <cellStyle name="Total 32 5 2" xfId="4403"/>
    <cellStyle name="Total 32 5 2 2" xfId="12677"/>
    <cellStyle name="Total 32 5 2 2 2" xfId="24694"/>
    <cellStyle name="Total 32 5 2 2 2 2" xfId="45880"/>
    <cellStyle name="Total 32 5 2 2 3" xfId="35276"/>
    <cellStyle name="Total 32 5 2 3" xfId="19581"/>
    <cellStyle name="Total 32 5 2 3 2" xfId="40768"/>
    <cellStyle name="Total 32 5 2 4" xfId="30060"/>
    <cellStyle name="Total 32 5 2_Table 2A-1_EFT (Annual)" xfId="9126"/>
    <cellStyle name="Total 32 5 3" xfId="10026"/>
    <cellStyle name="Total 32 5 3 2" xfId="22148"/>
    <cellStyle name="Total 32 5 3 2 2" xfId="43334"/>
    <cellStyle name="Total 32 5 3 3" xfId="32730"/>
    <cellStyle name="Total 32 5 4" xfId="17035"/>
    <cellStyle name="Total 32 5 4 2" xfId="38222"/>
    <cellStyle name="Total 32 5 5" xfId="27317"/>
    <cellStyle name="Total 32 5_Table 2A-1_EFT (Annual)" xfId="9125"/>
    <cellStyle name="Total 32 6" xfId="2032"/>
    <cellStyle name="Total 32 6 2" xfId="5593"/>
    <cellStyle name="Total 32 6 2 2" xfId="13808"/>
    <cellStyle name="Total 32 6 2 2 2" xfId="25796"/>
    <cellStyle name="Total 32 6 2 2 2 2" xfId="46982"/>
    <cellStyle name="Total 32 6 2 2 3" xfId="36378"/>
    <cellStyle name="Total 32 6 2 3" xfId="20683"/>
    <cellStyle name="Total 32 6 2 3 2" xfId="41870"/>
    <cellStyle name="Total 32 6 2 4" xfId="31250"/>
    <cellStyle name="Total 32 6 2_Table 2A-1_EFT (Annual)" xfId="9128"/>
    <cellStyle name="Total 32 6 3" xfId="11152"/>
    <cellStyle name="Total 32 6 3 2" xfId="23250"/>
    <cellStyle name="Total 32 6 3 2 2" xfId="44436"/>
    <cellStyle name="Total 32 6 3 3" xfId="33832"/>
    <cellStyle name="Total 32 6 4" xfId="18137"/>
    <cellStyle name="Total 32 6 4 2" xfId="39324"/>
    <cellStyle name="Total 32 6 5" xfId="28507"/>
    <cellStyle name="Total 32 6_Table 2A-1_EFT (Annual)" xfId="9127"/>
    <cellStyle name="Total 32 7" xfId="3840"/>
    <cellStyle name="Total 32 7 2" xfId="12203"/>
    <cellStyle name="Total 32 7 2 2" xfId="24232"/>
    <cellStyle name="Total 32 7 2 2 2" xfId="45418"/>
    <cellStyle name="Total 32 7 2 3" xfId="34814"/>
    <cellStyle name="Total 32 7 3" xfId="19119"/>
    <cellStyle name="Total 32 7 3 2" xfId="40306"/>
    <cellStyle name="Total 32 7 4" xfId="29549"/>
    <cellStyle name="Total 32 7_Table 2A-1_EFT (Annual)" xfId="9129"/>
    <cellStyle name="Total 32 8" xfId="9522"/>
    <cellStyle name="Total 32 8 2" xfId="21686"/>
    <cellStyle name="Total 32 8 2 2" xfId="42872"/>
    <cellStyle name="Total 32 8 3" xfId="32268"/>
    <cellStyle name="Total 32 9" xfId="16573"/>
    <cellStyle name="Total 32 9 2" xfId="37760"/>
    <cellStyle name="Total 32_Table 2A-1_EFT (Annual)" xfId="3583"/>
    <cellStyle name="Total 33" xfId="186"/>
    <cellStyle name="Total 33 2" xfId="579"/>
    <cellStyle name="Total 33 2 2" xfId="1556"/>
    <cellStyle name="Total 33 2 2 2" xfId="2826"/>
    <cellStyle name="Total 33 2 2 2 2" xfId="6387"/>
    <cellStyle name="Total 33 2 2 2 2 2" xfId="14581"/>
    <cellStyle name="Total 33 2 2 2 2 2 2" xfId="26553"/>
    <cellStyle name="Total 33 2 2 2 2 2 2 2" xfId="47739"/>
    <cellStyle name="Total 33 2 2 2 2 2 3" xfId="37135"/>
    <cellStyle name="Total 33 2 2 2 2 3" xfId="21440"/>
    <cellStyle name="Total 33 2 2 2 2 3 2" xfId="42627"/>
    <cellStyle name="Total 33 2 2 2 2 4" xfId="32043"/>
    <cellStyle name="Total 33 2 2 2 2_Table 2A-1_EFT (Annual)" xfId="9132"/>
    <cellStyle name="Total 33 2 2 2 3" xfId="11923"/>
    <cellStyle name="Total 33 2 2 2 3 2" xfId="24007"/>
    <cellStyle name="Total 33 2 2 2 3 2 2" xfId="45193"/>
    <cellStyle name="Total 33 2 2 2 3 3" xfId="34589"/>
    <cellStyle name="Total 33 2 2 2 4" xfId="18894"/>
    <cellStyle name="Total 33 2 2 2 4 2" xfId="40081"/>
    <cellStyle name="Total 33 2 2 2 5" xfId="29300"/>
    <cellStyle name="Total 33 2 2 2_Table 2A-1_EFT (Annual)" xfId="9131"/>
    <cellStyle name="Total 33 2 2 3" xfId="5117"/>
    <cellStyle name="Total 33 2 2 3 2" xfId="13377"/>
    <cellStyle name="Total 33 2 2 3 2 2" xfId="25383"/>
    <cellStyle name="Total 33 2 2 3 2 2 2" xfId="46569"/>
    <cellStyle name="Total 33 2 2 3 2 3" xfId="35965"/>
    <cellStyle name="Total 33 2 2 3 3" xfId="20270"/>
    <cellStyle name="Total 33 2 2 3 3 2" xfId="41457"/>
    <cellStyle name="Total 33 2 2 3 4" xfId="30774"/>
    <cellStyle name="Total 33 2 2 3_Table 2A-1_EFT (Annual)" xfId="9133"/>
    <cellStyle name="Total 33 2 2 4" xfId="10721"/>
    <cellStyle name="Total 33 2 2 4 2" xfId="22837"/>
    <cellStyle name="Total 33 2 2 4 2 2" xfId="44023"/>
    <cellStyle name="Total 33 2 2 4 3" xfId="33419"/>
    <cellStyle name="Total 33 2 2 5" xfId="17724"/>
    <cellStyle name="Total 33 2 2 5 2" xfId="38911"/>
    <cellStyle name="Total 33 2 2 6" xfId="28031"/>
    <cellStyle name="Total 33 2 2_Table 2A-1_EFT (Annual)" xfId="9130"/>
    <cellStyle name="Total 33 2 3" xfId="1079"/>
    <cellStyle name="Total 33 2 3 2" xfId="4640"/>
    <cellStyle name="Total 33 2 3 2 2" xfId="12900"/>
    <cellStyle name="Total 33 2 3 2 2 2" xfId="24906"/>
    <cellStyle name="Total 33 2 3 2 2 2 2" xfId="46092"/>
    <cellStyle name="Total 33 2 3 2 2 3" xfId="35488"/>
    <cellStyle name="Total 33 2 3 2 3" xfId="19793"/>
    <cellStyle name="Total 33 2 3 2 3 2" xfId="40980"/>
    <cellStyle name="Total 33 2 3 2 4" xfId="30297"/>
    <cellStyle name="Total 33 2 3 2_Table 2A-1_EFT (Annual)" xfId="9135"/>
    <cellStyle name="Total 33 2 3 3" xfId="10244"/>
    <cellStyle name="Total 33 2 3 3 2" xfId="22360"/>
    <cellStyle name="Total 33 2 3 3 2 2" xfId="43546"/>
    <cellStyle name="Total 33 2 3 3 3" xfId="32942"/>
    <cellStyle name="Total 33 2 3 4" xfId="17247"/>
    <cellStyle name="Total 33 2 3 4 2" xfId="38434"/>
    <cellStyle name="Total 33 2 3 5" xfId="27554"/>
    <cellStyle name="Total 33 2 3_Table 2A-1_EFT (Annual)" xfId="9134"/>
    <cellStyle name="Total 33 2 4" xfId="2295"/>
    <cellStyle name="Total 33 2 4 2" xfId="5856"/>
    <cellStyle name="Total 33 2 4 2 2" xfId="14071"/>
    <cellStyle name="Total 33 2 4 2 2 2" xfId="26059"/>
    <cellStyle name="Total 33 2 4 2 2 2 2" xfId="47245"/>
    <cellStyle name="Total 33 2 4 2 2 3" xfId="36641"/>
    <cellStyle name="Total 33 2 4 2 3" xfId="20946"/>
    <cellStyle name="Total 33 2 4 2 3 2" xfId="42133"/>
    <cellStyle name="Total 33 2 4 2 4" xfId="31513"/>
    <cellStyle name="Total 33 2 4 2_Table 2A-1_EFT (Annual)" xfId="9137"/>
    <cellStyle name="Total 33 2 4 3" xfId="11415"/>
    <cellStyle name="Total 33 2 4 3 2" xfId="23513"/>
    <cellStyle name="Total 33 2 4 3 2 2" xfId="44699"/>
    <cellStyle name="Total 33 2 4 3 3" xfId="34095"/>
    <cellStyle name="Total 33 2 4 4" xfId="18400"/>
    <cellStyle name="Total 33 2 4 4 2" xfId="39587"/>
    <cellStyle name="Total 33 2 4 5" xfId="28770"/>
    <cellStyle name="Total 33 2 4_Table 2A-1_EFT (Annual)" xfId="9136"/>
    <cellStyle name="Total 33 2 5" xfId="4149"/>
    <cellStyle name="Total 33 2 5 2" xfId="12473"/>
    <cellStyle name="Total 33 2 5 2 2" xfId="24495"/>
    <cellStyle name="Total 33 2 5 2 2 2" xfId="45681"/>
    <cellStyle name="Total 33 2 5 2 3" xfId="35077"/>
    <cellStyle name="Total 33 2 5 3" xfId="19382"/>
    <cellStyle name="Total 33 2 5 3 2" xfId="40569"/>
    <cellStyle name="Total 33 2 5 4" xfId="29837"/>
    <cellStyle name="Total 33 2 5_Table 2A-1_EFT (Annual)" xfId="9138"/>
    <cellStyle name="Total 33 2 6" xfId="9812"/>
    <cellStyle name="Total 33 2 6 2" xfId="21949"/>
    <cellStyle name="Total 33 2 6 2 2" xfId="43135"/>
    <cellStyle name="Total 33 2 6 3" xfId="32531"/>
    <cellStyle name="Total 33 2 7" xfId="16836"/>
    <cellStyle name="Total 33 2 7 2" xfId="38023"/>
    <cellStyle name="Total 33 2 8" xfId="27094"/>
    <cellStyle name="Total 33 2_Table 2A-1_EFT (Annual)" xfId="3587"/>
    <cellStyle name="Total 33 3" xfId="1234"/>
    <cellStyle name="Total 33 3 2" xfId="2504"/>
    <cellStyle name="Total 33 3 2 2" xfId="6065"/>
    <cellStyle name="Total 33 3 2 2 2" xfId="14259"/>
    <cellStyle name="Total 33 3 2 2 2 2" xfId="26231"/>
    <cellStyle name="Total 33 3 2 2 2 2 2" xfId="47417"/>
    <cellStyle name="Total 33 3 2 2 2 3" xfId="36813"/>
    <cellStyle name="Total 33 3 2 2 3" xfId="21118"/>
    <cellStyle name="Total 33 3 2 2 3 2" xfId="42305"/>
    <cellStyle name="Total 33 3 2 2 4" xfId="31721"/>
    <cellStyle name="Total 33 3 2 2_Table 2A-1_EFT (Annual)" xfId="9141"/>
    <cellStyle name="Total 33 3 2 3" xfId="11601"/>
    <cellStyle name="Total 33 3 2 3 2" xfId="23685"/>
    <cellStyle name="Total 33 3 2 3 2 2" xfId="44871"/>
    <cellStyle name="Total 33 3 2 3 3" xfId="34267"/>
    <cellStyle name="Total 33 3 2 4" xfId="18572"/>
    <cellStyle name="Total 33 3 2 4 2" xfId="39759"/>
    <cellStyle name="Total 33 3 2 5" xfId="28978"/>
    <cellStyle name="Total 33 3 2_Table 2A-1_EFT (Annual)" xfId="9140"/>
    <cellStyle name="Total 33 3 3" xfId="4795"/>
    <cellStyle name="Total 33 3 3 2" xfId="13055"/>
    <cellStyle name="Total 33 3 3 2 2" xfId="25061"/>
    <cellStyle name="Total 33 3 3 2 2 2" xfId="46247"/>
    <cellStyle name="Total 33 3 3 2 3" xfId="35643"/>
    <cellStyle name="Total 33 3 3 3" xfId="19948"/>
    <cellStyle name="Total 33 3 3 3 2" xfId="41135"/>
    <cellStyle name="Total 33 3 3 4" xfId="30452"/>
    <cellStyle name="Total 33 3 3_Table 2A-1_EFT (Annual)" xfId="9142"/>
    <cellStyle name="Total 33 3 4" xfId="10399"/>
    <cellStyle name="Total 33 3 4 2" xfId="22515"/>
    <cellStyle name="Total 33 3 4 2 2" xfId="43701"/>
    <cellStyle name="Total 33 3 4 3" xfId="33097"/>
    <cellStyle name="Total 33 3 5" xfId="17402"/>
    <cellStyle name="Total 33 3 5 2" xfId="38589"/>
    <cellStyle name="Total 33 3 6" xfId="27709"/>
    <cellStyle name="Total 33 3_Table 2A-1_EFT (Annual)" xfId="9139"/>
    <cellStyle name="Total 33 4" xfId="788"/>
    <cellStyle name="Total 33 4 2" xfId="4349"/>
    <cellStyle name="Total 33 4 2 2" xfId="12629"/>
    <cellStyle name="Total 33 4 2 2 2" xfId="24646"/>
    <cellStyle name="Total 33 4 2 2 2 2" xfId="45832"/>
    <cellStyle name="Total 33 4 2 2 3" xfId="35228"/>
    <cellStyle name="Total 33 4 2 3" xfId="19533"/>
    <cellStyle name="Total 33 4 2 3 2" xfId="40720"/>
    <cellStyle name="Total 33 4 2 4" xfId="30006"/>
    <cellStyle name="Total 33 4 2_Table 2A-1_EFT (Annual)" xfId="9144"/>
    <cellStyle name="Total 33 4 3" xfId="9977"/>
    <cellStyle name="Total 33 4 3 2" xfId="22100"/>
    <cellStyle name="Total 33 4 3 2 2" xfId="43286"/>
    <cellStyle name="Total 33 4 3 3" xfId="32682"/>
    <cellStyle name="Total 33 4 4" xfId="16987"/>
    <cellStyle name="Total 33 4 4 2" xfId="38174"/>
    <cellStyle name="Total 33 4 5" xfId="27263"/>
    <cellStyle name="Total 33 4_Table 2A-1_EFT (Annual)" xfId="9143"/>
    <cellStyle name="Total 33 5" xfId="1973"/>
    <cellStyle name="Total 33 5 2" xfId="5534"/>
    <cellStyle name="Total 33 5 2 2" xfId="13749"/>
    <cellStyle name="Total 33 5 2 2 2" xfId="25737"/>
    <cellStyle name="Total 33 5 2 2 2 2" xfId="46923"/>
    <cellStyle name="Total 33 5 2 2 3" xfId="36319"/>
    <cellStyle name="Total 33 5 2 3" xfId="20624"/>
    <cellStyle name="Total 33 5 2 3 2" xfId="41811"/>
    <cellStyle name="Total 33 5 2 4" xfId="31191"/>
    <cellStyle name="Total 33 5 2_Table 2A-1_EFT (Annual)" xfId="9146"/>
    <cellStyle name="Total 33 5 3" xfId="11093"/>
    <cellStyle name="Total 33 5 3 2" xfId="23191"/>
    <cellStyle name="Total 33 5 3 2 2" xfId="44377"/>
    <cellStyle name="Total 33 5 3 3" xfId="33773"/>
    <cellStyle name="Total 33 5 4" xfId="18078"/>
    <cellStyle name="Total 33 5 4 2" xfId="39265"/>
    <cellStyle name="Total 33 5 5" xfId="28448"/>
    <cellStyle name="Total 33 5_Table 2A-1_EFT (Annual)" xfId="9145"/>
    <cellStyle name="Total 33 6" xfId="3775"/>
    <cellStyle name="Total 33 6 2" xfId="12143"/>
    <cellStyle name="Total 33 6 2 2" xfId="24173"/>
    <cellStyle name="Total 33 6 2 2 2" xfId="45359"/>
    <cellStyle name="Total 33 6 2 3" xfId="34755"/>
    <cellStyle name="Total 33 6 3" xfId="19060"/>
    <cellStyle name="Total 33 6 3 2" xfId="40247"/>
    <cellStyle name="Total 33 6 4" xfId="29484"/>
    <cellStyle name="Total 33 6_Table 2A-1_EFT (Annual)" xfId="9147"/>
    <cellStyle name="Total 33 7" xfId="9462"/>
    <cellStyle name="Total 33 7 2" xfId="21627"/>
    <cellStyle name="Total 33 7 2 2" xfId="42813"/>
    <cellStyle name="Total 33 7 3" xfId="32209"/>
    <cellStyle name="Total 33 8" xfId="16514"/>
    <cellStyle name="Total 33 8 2" xfId="37701"/>
    <cellStyle name="Total 33 9" xfId="26741"/>
    <cellStyle name="Total 33_Table 2A-1_EFT (Annual)" xfId="3586"/>
    <cellStyle name="Total 34" xfId="296"/>
    <cellStyle name="Total 34 2" xfId="1298"/>
    <cellStyle name="Total 34 2 2" xfId="2568"/>
    <cellStyle name="Total 34 2 2 2" xfId="6129"/>
    <cellStyle name="Total 34 2 2 2 2" xfId="14323"/>
    <cellStyle name="Total 34 2 2 2 2 2" xfId="26295"/>
    <cellStyle name="Total 34 2 2 2 2 2 2" xfId="47481"/>
    <cellStyle name="Total 34 2 2 2 2 3" xfId="36877"/>
    <cellStyle name="Total 34 2 2 2 3" xfId="21182"/>
    <cellStyle name="Total 34 2 2 2 3 2" xfId="42369"/>
    <cellStyle name="Total 34 2 2 2 4" xfId="31785"/>
    <cellStyle name="Total 34 2 2 2_Table 2A-1_EFT (Annual)" xfId="9150"/>
    <cellStyle name="Total 34 2 2 3" xfId="11665"/>
    <cellStyle name="Total 34 2 2 3 2" xfId="23749"/>
    <cellStyle name="Total 34 2 2 3 2 2" xfId="44935"/>
    <cellStyle name="Total 34 2 2 3 3" xfId="34331"/>
    <cellStyle name="Total 34 2 2 4" xfId="18636"/>
    <cellStyle name="Total 34 2 2 4 2" xfId="39823"/>
    <cellStyle name="Total 34 2 2 5" xfId="29042"/>
    <cellStyle name="Total 34 2 2_Table 2A-1_EFT (Annual)" xfId="9149"/>
    <cellStyle name="Total 34 2 3" xfId="4859"/>
    <cellStyle name="Total 34 2 3 2" xfId="13119"/>
    <cellStyle name="Total 34 2 3 2 2" xfId="25125"/>
    <cellStyle name="Total 34 2 3 2 2 2" xfId="46311"/>
    <cellStyle name="Total 34 2 3 2 3" xfId="35707"/>
    <cellStyle name="Total 34 2 3 3" xfId="20012"/>
    <cellStyle name="Total 34 2 3 3 2" xfId="41199"/>
    <cellStyle name="Total 34 2 3 4" xfId="30516"/>
    <cellStyle name="Total 34 2 3_Table 2A-1_EFT (Annual)" xfId="9151"/>
    <cellStyle name="Total 34 2 4" xfId="10463"/>
    <cellStyle name="Total 34 2 4 2" xfId="22579"/>
    <cellStyle name="Total 34 2 4 2 2" xfId="43765"/>
    <cellStyle name="Total 34 2 4 3" xfId="33161"/>
    <cellStyle name="Total 34 2 5" xfId="17466"/>
    <cellStyle name="Total 34 2 5 2" xfId="38653"/>
    <cellStyle name="Total 34 2 6" xfId="27773"/>
    <cellStyle name="Total 34 2_Table 2A-1_EFT (Annual)" xfId="9148"/>
    <cellStyle name="Total 34 3" xfId="847"/>
    <cellStyle name="Total 34 3 2" xfId="4408"/>
    <cellStyle name="Total 34 3 2 2" xfId="12681"/>
    <cellStyle name="Total 34 3 2 2 2" xfId="24698"/>
    <cellStyle name="Total 34 3 2 2 2 2" xfId="45884"/>
    <cellStyle name="Total 34 3 2 2 3" xfId="35280"/>
    <cellStyle name="Total 34 3 2 3" xfId="19585"/>
    <cellStyle name="Total 34 3 2 3 2" xfId="40772"/>
    <cellStyle name="Total 34 3 2 4" xfId="30065"/>
    <cellStyle name="Total 34 3 2_Table 2A-1_EFT (Annual)" xfId="9153"/>
    <cellStyle name="Total 34 3 3" xfId="10030"/>
    <cellStyle name="Total 34 3 3 2" xfId="22152"/>
    <cellStyle name="Total 34 3 3 2 2" xfId="43338"/>
    <cellStyle name="Total 34 3 3 3" xfId="32734"/>
    <cellStyle name="Total 34 3 4" xfId="17039"/>
    <cellStyle name="Total 34 3 4 2" xfId="38226"/>
    <cellStyle name="Total 34 3 5" xfId="27322"/>
    <cellStyle name="Total 34 3_Table 2A-1_EFT (Annual)" xfId="9152"/>
    <cellStyle name="Total 34 4" xfId="2037"/>
    <cellStyle name="Total 34 4 2" xfId="5598"/>
    <cellStyle name="Total 34 4 2 2" xfId="13813"/>
    <cellStyle name="Total 34 4 2 2 2" xfId="25801"/>
    <cellStyle name="Total 34 4 2 2 2 2" xfId="46987"/>
    <cellStyle name="Total 34 4 2 2 3" xfId="36383"/>
    <cellStyle name="Total 34 4 2 3" xfId="20688"/>
    <cellStyle name="Total 34 4 2 3 2" xfId="41875"/>
    <cellStyle name="Total 34 4 2 4" xfId="31255"/>
    <cellStyle name="Total 34 4 2_Table 2A-1_EFT (Annual)" xfId="9155"/>
    <cellStyle name="Total 34 4 3" xfId="11157"/>
    <cellStyle name="Total 34 4 3 2" xfId="23255"/>
    <cellStyle name="Total 34 4 3 2 2" xfId="44441"/>
    <cellStyle name="Total 34 4 3 3" xfId="33837"/>
    <cellStyle name="Total 34 4 4" xfId="18142"/>
    <cellStyle name="Total 34 4 4 2" xfId="39329"/>
    <cellStyle name="Total 34 4 5" xfId="28512"/>
    <cellStyle name="Total 34 4_Table 2A-1_EFT (Annual)" xfId="9154"/>
    <cellStyle name="Total 34 5" xfId="3867"/>
    <cellStyle name="Total 34 5 2" xfId="12208"/>
    <cellStyle name="Total 34 5 2 2" xfId="24237"/>
    <cellStyle name="Total 34 5 2 2 2" xfId="45423"/>
    <cellStyle name="Total 34 5 2 3" xfId="34819"/>
    <cellStyle name="Total 34 5 3" xfId="19124"/>
    <cellStyle name="Total 34 5 3 2" xfId="40311"/>
    <cellStyle name="Total 34 5 4" xfId="29555"/>
    <cellStyle name="Total 34 5_Table 2A-1_EFT (Annual)" xfId="9156"/>
    <cellStyle name="Total 34 6" xfId="9543"/>
    <cellStyle name="Total 34 6 2" xfId="21691"/>
    <cellStyle name="Total 34 6 2 2" xfId="42877"/>
    <cellStyle name="Total 34 6 3" xfId="32273"/>
    <cellStyle name="Total 34 7" xfId="16578"/>
    <cellStyle name="Total 34 7 2" xfId="37765"/>
    <cellStyle name="Total 34 8" xfId="26812"/>
    <cellStyle name="Total 34_Table 2A-1_EFT (Annual)" xfId="3588"/>
    <cellStyle name="Total 35" xfId="639"/>
    <cellStyle name="Total 35 2" xfId="1616"/>
    <cellStyle name="Total 35 2 2" xfId="2886"/>
    <cellStyle name="Total 35 2 2 2" xfId="6447"/>
    <cellStyle name="Total 35 2 2 2 2" xfId="14641"/>
    <cellStyle name="Total 35 2 2 2 2 2" xfId="26613"/>
    <cellStyle name="Total 35 2 2 2 2 2 2" xfId="47799"/>
    <cellStyle name="Total 35 2 2 2 2 3" xfId="37195"/>
    <cellStyle name="Total 35 2 2 2 3" xfId="21500"/>
    <cellStyle name="Total 35 2 2 2 3 2" xfId="42687"/>
    <cellStyle name="Total 35 2 2 2 4" xfId="32103"/>
    <cellStyle name="Total 35 2 2 2_Table 2A-1_EFT (Annual)" xfId="9159"/>
    <cellStyle name="Total 35 2 2 3" xfId="11983"/>
    <cellStyle name="Total 35 2 2 3 2" xfId="24067"/>
    <cellStyle name="Total 35 2 2 3 2 2" xfId="45253"/>
    <cellStyle name="Total 35 2 2 3 3" xfId="34649"/>
    <cellStyle name="Total 35 2 2 4" xfId="18954"/>
    <cellStyle name="Total 35 2 2 4 2" xfId="40141"/>
    <cellStyle name="Total 35 2 2 5" xfId="29360"/>
    <cellStyle name="Total 35 2 2_Table 2A-1_EFT (Annual)" xfId="9158"/>
    <cellStyle name="Total 35 2 3" xfId="5177"/>
    <cellStyle name="Total 35 2 3 2" xfId="13437"/>
    <cellStyle name="Total 35 2 3 2 2" xfId="25443"/>
    <cellStyle name="Total 35 2 3 2 2 2" xfId="46629"/>
    <cellStyle name="Total 35 2 3 2 3" xfId="36025"/>
    <cellStyle name="Total 35 2 3 3" xfId="20330"/>
    <cellStyle name="Total 35 2 3 3 2" xfId="41517"/>
    <cellStyle name="Total 35 2 3 4" xfId="30834"/>
    <cellStyle name="Total 35 2 3_Table 2A-1_EFT (Annual)" xfId="9160"/>
    <cellStyle name="Total 35 2 4" xfId="10781"/>
    <cellStyle name="Total 35 2 4 2" xfId="22897"/>
    <cellStyle name="Total 35 2 4 2 2" xfId="44083"/>
    <cellStyle name="Total 35 2 4 3" xfId="33479"/>
    <cellStyle name="Total 35 2 5" xfId="17784"/>
    <cellStyle name="Total 35 2 5 2" xfId="38971"/>
    <cellStyle name="Total 35 2 6" xfId="28091"/>
    <cellStyle name="Total 35 2_Table 2A-1_EFT (Annual)" xfId="9157"/>
    <cellStyle name="Total 35 3" xfId="1128"/>
    <cellStyle name="Total 35 3 2" xfId="4689"/>
    <cellStyle name="Total 35 3 2 2" xfId="12949"/>
    <cellStyle name="Total 35 3 2 2 2" xfId="24955"/>
    <cellStyle name="Total 35 3 2 2 2 2" xfId="46141"/>
    <cellStyle name="Total 35 3 2 2 3" xfId="35537"/>
    <cellStyle name="Total 35 3 2 3" xfId="19842"/>
    <cellStyle name="Total 35 3 2 3 2" xfId="41029"/>
    <cellStyle name="Total 35 3 2 4" xfId="30346"/>
    <cellStyle name="Total 35 3 2_Table 2A-1_EFT (Annual)" xfId="9162"/>
    <cellStyle name="Total 35 3 3" xfId="10293"/>
    <cellStyle name="Total 35 3 3 2" xfId="22409"/>
    <cellStyle name="Total 35 3 3 2 2" xfId="43595"/>
    <cellStyle name="Total 35 3 3 3" xfId="32991"/>
    <cellStyle name="Total 35 3 4" xfId="17296"/>
    <cellStyle name="Total 35 3 4 2" xfId="38483"/>
    <cellStyle name="Total 35 3 5" xfId="27603"/>
    <cellStyle name="Total 35 3_Table 2A-1_EFT (Annual)" xfId="9161"/>
    <cellStyle name="Total 35 4" xfId="2355"/>
    <cellStyle name="Total 35 4 2" xfId="5916"/>
    <cellStyle name="Total 35 4 2 2" xfId="14131"/>
    <cellStyle name="Total 35 4 2 2 2" xfId="26119"/>
    <cellStyle name="Total 35 4 2 2 2 2" xfId="47305"/>
    <cellStyle name="Total 35 4 2 2 3" xfId="36701"/>
    <cellStyle name="Total 35 4 2 3" xfId="21006"/>
    <cellStyle name="Total 35 4 2 3 2" xfId="42193"/>
    <cellStyle name="Total 35 4 2 4" xfId="31573"/>
    <cellStyle name="Total 35 4 2_Table 2A-1_EFT (Annual)" xfId="9164"/>
    <cellStyle name="Total 35 4 3" xfId="11475"/>
    <cellStyle name="Total 35 4 3 2" xfId="23573"/>
    <cellStyle name="Total 35 4 3 2 2" xfId="44759"/>
    <cellStyle name="Total 35 4 3 3" xfId="34155"/>
    <cellStyle name="Total 35 4 4" xfId="18460"/>
    <cellStyle name="Total 35 4 4 2" xfId="39647"/>
    <cellStyle name="Total 35 4 5" xfId="28830"/>
    <cellStyle name="Total 35 4_Table 2A-1_EFT (Annual)" xfId="9163"/>
    <cellStyle name="Total 35 5" xfId="4209"/>
    <cellStyle name="Total 35 5 2" xfId="12533"/>
    <cellStyle name="Total 35 5 2 2" xfId="24555"/>
    <cellStyle name="Total 35 5 2 2 2" xfId="45741"/>
    <cellStyle name="Total 35 5 2 3" xfId="35137"/>
    <cellStyle name="Total 35 5 3" xfId="19442"/>
    <cellStyle name="Total 35 5 3 2" xfId="40629"/>
    <cellStyle name="Total 35 5 4" xfId="29897"/>
    <cellStyle name="Total 35 5_Table 2A-1_EFT (Annual)" xfId="9165"/>
    <cellStyle name="Total 35 6" xfId="9872"/>
    <cellStyle name="Total 35 6 2" xfId="22009"/>
    <cellStyle name="Total 35 6 2 2" xfId="43195"/>
    <cellStyle name="Total 35 6 3" xfId="32591"/>
    <cellStyle name="Total 35 7" xfId="16896"/>
    <cellStyle name="Total 35 7 2" xfId="38083"/>
    <cellStyle name="Total 35 8" xfId="27154"/>
    <cellStyle name="Total 35_Table 2A-1_EFT (Annual)" xfId="3589"/>
    <cellStyle name="Total 36" xfId="700"/>
    <cellStyle name="Total 36 2" xfId="2365"/>
    <cellStyle name="Total 36 2 2" xfId="5926"/>
    <cellStyle name="Total 36 2 2 2" xfId="14140"/>
    <cellStyle name="Total 36 2 2 2 2" xfId="26128"/>
    <cellStyle name="Total 36 2 2 2 2 2" xfId="47314"/>
    <cellStyle name="Total 36 2 2 2 3" xfId="36710"/>
    <cellStyle name="Total 36 2 2 3" xfId="21015"/>
    <cellStyle name="Total 36 2 2 3 2" xfId="42202"/>
    <cellStyle name="Total 36 2 2 4" xfId="31582"/>
    <cellStyle name="Total 36 2 2_Table 2A-1_EFT (Annual)" xfId="9168"/>
    <cellStyle name="Total 36 2 3" xfId="11485"/>
    <cellStyle name="Total 36 2 3 2" xfId="23582"/>
    <cellStyle name="Total 36 2 3 2 2" xfId="44768"/>
    <cellStyle name="Total 36 2 3 3" xfId="34164"/>
    <cellStyle name="Total 36 2 4" xfId="18469"/>
    <cellStyle name="Total 36 2 4 2" xfId="39656"/>
    <cellStyle name="Total 36 2 5" xfId="28839"/>
    <cellStyle name="Total 36 2_Table 2A-1_EFT (Annual)" xfId="9167"/>
    <cellStyle name="Total 36 3" xfId="4262"/>
    <cellStyle name="Total 36 3 2" xfId="12546"/>
    <cellStyle name="Total 36 3 2 2" xfId="24564"/>
    <cellStyle name="Total 36 3 2 2 2" xfId="45750"/>
    <cellStyle name="Total 36 3 2 3" xfId="35146"/>
    <cellStyle name="Total 36 3 3" xfId="19451"/>
    <cellStyle name="Total 36 3 3 2" xfId="40638"/>
    <cellStyle name="Total 36 3 4" xfId="29919"/>
    <cellStyle name="Total 36 3_Table 2A-1_EFT (Annual)" xfId="9169"/>
    <cellStyle name="Total 36 4" xfId="9893"/>
    <cellStyle name="Total 36 4 2" xfId="22018"/>
    <cellStyle name="Total 36 4 2 2" xfId="43204"/>
    <cellStyle name="Total 36 4 3" xfId="32600"/>
    <cellStyle name="Total 36 5" xfId="16905"/>
    <cellStyle name="Total 36 5 2" xfId="38092"/>
    <cellStyle name="Total 36 6" xfId="27176"/>
    <cellStyle name="Total 36_Table 2A-1_EFT (Annual)" xfId="9166"/>
    <cellStyle name="Total 37" xfId="16014"/>
    <cellStyle name="Total 37 2" xfId="37205"/>
    <cellStyle name="Total 38" xfId="47809"/>
    <cellStyle name="Total 4" xfId="94"/>
    <cellStyle name="Total 4 10" xfId="21518"/>
    <cellStyle name="Total 4 10 2" xfId="42705"/>
    <cellStyle name="Total 4 11" xfId="26650"/>
    <cellStyle name="Total 4 2" xfId="493"/>
    <cellStyle name="Total 4 2 2" xfId="1470"/>
    <cellStyle name="Total 4 2 2 2" xfId="2740"/>
    <cellStyle name="Total 4 2 2 2 2" xfId="6301"/>
    <cellStyle name="Total 4 2 2 2 2 2" xfId="14495"/>
    <cellStyle name="Total 4 2 2 2 2 2 2" xfId="26467"/>
    <cellStyle name="Total 4 2 2 2 2 2 2 2" xfId="47653"/>
    <cellStyle name="Total 4 2 2 2 2 2 3" xfId="37049"/>
    <cellStyle name="Total 4 2 2 2 2 3" xfId="21354"/>
    <cellStyle name="Total 4 2 2 2 2 3 2" xfId="42541"/>
    <cellStyle name="Total 4 2 2 2 2 4" xfId="31957"/>
    <cellStyle name="Total 4 2 2 2 2_Table 2A-1_EFT (Annual)" xfId="9172"/>
    <cellStyle name="Total 4 2 2 2 3" xfId="11837"/>
    <cellStyle name="Total 4 2 2 2 3 2" xfId="23921"/>
    <cellStyle name="Total 4 2 2 2 3 2 2" xfId="45107"/>
    <cellStyle name="Total 4 2 2 2 3 3" xfId="34503"/>
    <cellStyle name="Total 4 2 2 2 4" xfId="18808"/>
    <cellStyle name="Total 4 2 2 2 4 2" xfId="39995"/>
    <cellStyle name="Total 4 2 2 2 5" xfId="29214"/>
    <cellStyle name="Total 4 2 2 2_Table 2A-1_EFT (Annual)" xfId="9171"/>
    <cellStyle name="Total 4 2 2 3" xfId="5031"/>
    <cellStyle name="Total 4 2 2 3 2" xfId="13291"/>
    <cellStyle name="Total 4 2 2 3 2 2" xfId="25297"/>
    <cellStyle name="Total 4 2 2 3 2 2 2" xfId="46483"/>
    <cellStyle name="Total 4 2 2 3 2 3" xfId="35879"/>
    <cellStyle name="Total 4 2 2 3 3" xfId="20184"/>
    <cellStyle name="Total 4 2 2 3 3 2" xfId="41371"/>
    <cellStyle name="Total 4 2 2 3 4" xfId="30688"/>
    <cellStyle name="Total 4 2 2 3_Table 2A-1_EFT (Annual)" xfId="9173"/>
    <cellStyle name="Total 4 2 2 4" xfId="10635"/>
    <cellStyle name="Total 4 2 2 4 2" xfId="22751"/>
    <cellStyle name="Total 4 2 2 4 2 2" xfId="43937"/>
    <cellStyle name="Total 4 2 2 4 3" xfId="33333"/>
    <cellStyle name="Total 4 2 2 5" xfId="17638"/>
    <cellStyle name="Total 4 2 2 5 2" xfId="38825"/>
    <cellStyle name="Total 4 2 2 6" xfId="27945"/>
    <cellStyle name="Total 4 2 2_Table 2A-1_EFT (Annual)" xfId="9170"/>
    <cellStyle name="Total 4 2 3" xfId="1009"/>
    <cellStyle name="Total 4 2 3 2" xfId="4570"/>
    <cellStyle name="Total 4 2 3 2 2" xfId="12830"/>
    <cellStyle name="Total 4 2 3 2 2 2" xfId="24836"/>
    <cellStyle name="Total 4 2 3 2 2 2 2" xfId="46022"/>
    <cellStyle name="Total 4 2 3 2 2 3" xfId="35418"/>
    <cellStyle name="Total 4 2 3 2 3" xfId="19723"/>
    <cellStyle name="Total 4 2 3 2 3 2" xfId="40910"/>
    <cellStyle name="Total 4 2 3 2 4" xfId="30227"/>
    <cellStyle name="Total 4 2 3 2_Table 2A-1_EFT (Annual)" xfId="9175"/>
    <cellStyle name="Total 4 2 3 3" xfId="10174"/>
    <cellStyle name="Total 4 2 3 3 2" xfId="22290"/>
    <cellStyle name="Total 4 2 3 3 2 2" xfId="43476"/>
    <cellStyle name="Total 4 2 3 3 3" xfId="32872"/>
    <cellStyle name="Total 4 2 3 4" xfId="17177"/>
    <cellStyle name="Total 4 2 3 4 2" xfId="38364"/>
    <cellStyle name="Total 4 2 3 5" xfId="27484"/>
    <cellStyle name="Total 4 2 3_Table 2A-1_EFT (Annual)" xfId="9174"/>
    <cellStyle name="Total 4 2 4" xfId="2209"/>
    <cellStyle name="Total 4 2 4 2" xfId="5770"/>
    <cellStyle name="Total 4 2 4 2 2" xfId="13985"/>
    <cellStyle name="Total 4 2 4 2 2 2" xfId="25973"/>
    <cellStyle name="Total 4 2 4 2 2 2 2" xfId="47159"/>
    <cellStyle name="Total 4 2 4 2 2 3" xfId="36555"/>
    <cellStyle name="Total 4 2 4 2 3" xfId="20860"/>
    <cellStyle name="Total 4 2 4 2 3 2" xfId="42047"/>
    <cellStyle name="Total 4 2 4 2 4" xfId="31427"/>
    <cellStyle name="Total 4 2 4 2_Table 2A-1_EFT (Annual)" xfId="9177"/>
    <cellStyle name="Total 4 2 4 3" xfId="11329"/>
    <cellStyle name="Total 4 2 4 3 2" xfId="23427"/>
    <cellStyle name="Total 4 2 4 3 2 2" xfId="44613"/>
    <cellStyle name="Total 4 2 4 3 3" xfId="34009"/>
    <cellStyle name="Total 4 2 4 4" xfId="18314"/>
    <cellStyle name="Total 4 2 4 4 2" xfId="39501"/>
    <cellStyle name="Total 4 2 4 5" xfId="28684"/>
    <cellStyle name="Total 4 2 4_Table 2A-1_EFT (Annual)" xfId="9176"/>
    <cellStyle name="Total 4 2 5" xfId="4063"/>
    <cellStyle name="Total 4 2 5 2" xfId="12387"/>
    <cellStyle name="Total 4 2 5 2 2" xfId="24409"/>
    <cellStyle name="Total 4 2 5 2 2 2" xfId="45595"/>
    <cellStyle name="Total 4 2 5 2 3" xfId="34991"/>
    <cellStyle name="Total 4 2 5 3" xfId="19296"/>
    <cellStyle name="Total 4 2 5 3 2" xfId="40483"/>
    <cellStyle name="Total 4 2 5 4" xfId="29751"/>
    <cellStyle name="Total 4 2 5_Table 2A-1_EFT (Annual)" xfId="9178"/>
    <cellStyle name="Total 4 2 6" xfId="9726"/>
    <cellStyle name="Total 4 2 6 2" xfId="21863"/>
    <cellStyle name="Total 4 2 6 2 2" xfId="43049"/>
    <cellStyle name="Total 4 2 6 3" xfId="32445"/>
    <cellStyle name="Total 4 2 7" xfId="16750"/>
    <cellStyle name="Total 4 2 7 2" xfId="37937"/>
    <cellStyle name="Total 4 2 8" xfId="27008"/>
    <cellStyle name="Total 4 2_Table 2A-1_EFT (Annual)" xfId="3591"/>
    <cellStyle name="Total 4 3" xfId="326"/>
    <cellStyle name="Total 4 3 2" xfId="1314"/>
    <cellStyle name="Total 4 3 2 2" xfId="2584"/>
    <cellStyle name="Total 4 3 2 2 2" xfId="6145"/>
    <cellStyle name="Total 4 3 2 2 2 2" xfId="14339"/>
    <cellStyle name="Total 4 3 2 2 2 2 2" xfId="26311"/>
    <cellStyle name="Total 4 3 2 2 2 2 2 2" xfId="47497"/>
    <cellStyle name="Total 4 3 2 2 2 2 3" xfId="36893"/>
    <cellStyle name="Total 4 3 2 2 2 3" xfId="21198"/>
    <cellStyle name="Total 4 3 2 2 2 3 2" xfId="42385"/>
    <cellStyle name="Total 4 3 2 2 2 4" xfId="31801"/>
    <cellStyle name="Total 4 3 2 2 2_Table 2A-1_EFT (Annual)" xfId="9181"/>
    <cellStyle name="Total 4 3 2 2 3" xfId="11681"/>
    <cellStyle name="Total 4 3 2 2 3 2" xfId="23765"/>
    <cellStyle name="Total 4 3 2 2 3 2 2" xfId="44951"/>
    <cellStyle name="Total 4 3 2 2 3 3" xfId="34347"/>
    <cellStyle name="Total 4 3 2 2 4" xfId="18652"/>
    <cellStyle name="Total 4 3 2 2 4 2" xfId="39839"/>
    <cellStyle name="Total 4 3 2 2 5" xfId="29058"/>
    <cellStyle name="Total 4 3 2 2_Table 2A-1_EFT (Annual)" xfId="9180"/>
    <cellStyle name="Total 4 3 2 3" xfId="4875"/>
    <cellStyle name="Total 4 3 2 3 2" xfId="13135"/>
    <cellStyle name="Total 4 3 2 3 2 2" xfId="25141"/>
    <cellStyle name="Total 4 3 2 3 2 2 2" xfId="46327"/>
    <cellStyle name="Total 4 3 2 3 2 3" xfId="35723"/>
    <cellStyle name="Total 4 3 2 3 3" xfId="20028"/>
    <cellStyle name="Total 4 3 2 3 3 2" xfId="41215"/>
    <cellStyle name="Total 4 3 2 3 4" xfId="30532"/>
    <cellStyle name="Total 4 3 2 3_Table 2A-1_EFT (Annual)" xfId="9182"/>
    <cellStyle name="Total 4 3 2 4" xfId="10479"/>
    <cellStyle name="Total 4 3 2 4 2" xfId="22595"/>
    <cellStyle name="Total 4 3 2 4 2 2" xfId="43781"/>
    <cellStyle name="Total 4 3 2 4 3" xfId="33177"/>
    <cellStyle name="Total 4 3 2 5" xfId="17482"/>
    <cellStyle name="Total 4 3 2 5 2" xfId="38669"/>
    <cellStyle name="Total 4 3 2 6" xfId="27789"/>
    <cellStyle name="Total 4 3 2_Table 2A-1_EFT (Annual)" xfId="9179"/>
    <cellStyle name="Total 4 3 3" xfId="872"/>
    <cellStyle name="Total 4 3 3 2" xfId="4433"/>
    <cellStyle name="Total 4 3 3 2 2" xfId="12698"/>
    <cellStyle name="Total 4 3 3 2 2 2" xfId="24710"/>
    <cellStyle name="Total 4 3 3 2 2 2 2" xfId="45896"/>
    <cellStyle name="Total 4 3 3 2 2 3" xfId="35292"/>
    <cellStyle name="Total 4 3 3 2 3" xfId="19597"/>
    <cellStyle name="Total 4 3 3 2 3 2" xfId="40784"/>
    <cellStyle name="Total 4 3 3 2 4" xfId="30090"/>
    <cellStyle name="Total 4 3 3 2_Table 2A-1_EFT (Annual)" xfId="9184"/>
    <cellStyle name="Total 4 3 3 3" xfId="10045"/>
    <cellStyle name="Total 4 3 3 3 2" xfId="22164"/>
    <cellStyle name="Total 4 3 3 3 2 2" xfId="43350"/>
    <cellStyle name="Total 4 3 3 3 3" xfId="32746"/>
    <cellStyle name="Total 4 3 3 4" xfId="17051"/>
    <cellStyle name="Total 4 3 3 4 2" xfId="38238"/>
    <cellStyle name="Total 4 3 3 5" xfId="27347"/>
    <cellStyle name="Total 4 3 3_Table 2A-1_EFT (Annual)" xfId="9183"/>
    <cellStyle name="Total 4 3 4" xfId="2053"/>
    <cellStyle name="Total 4 3 4 2" xfId="5614"/>
    <cellStyle name="Total 4 3 4 2 2" xfId="13829"/>
    <cellStyle name="Total 4 3 4 2 2 2" xfId="25817"/>
    <cellStyle name="Total 4 3 4 2 2 2 2" xfId="47003"/>
    <cellStyle name="Total 4 3 4 2 2 3" xfId="36399"/>
    <cellStyle name="Total 4 3 4 2 3" xfId="20704"/>
    <cellStyle name="Total 4 3 4 2 3 2" xfId="41891"/>
    <cellStyle name="Total 4 3 4 2 4" xfId="31271"/>
    <cellStyle name="Total 4 3 4 2_Table 2A-1_EFT (Annual)" xfId="9186"/>
    <cellStyle name="Total 4 3 4 3" xfId="11173"/>
    <cellStyle name="Total 4 3 4 3 2" xfId="23271"/>
    <cellStyle name="Total 4 3 4 3 2 2" xfId="44457"/>
    <cellStyle name="Total 4 3 4 3 3" xfId="33853"/>
    <cellStyle name="Total 4 3 4 4" xfId="18158"/>
    <cellStyle name="Total 4 3 4 4 2" xfId="39345"/>
    <cellStyle name="Total 4 3 4 5" xfId="28528"/>
    <cellStyle name="Total 4 3 4_Table 2A-1_EFT (Annual)" xfId="9185"/>
    <cellStyle name="Total 4 3 5" xfId="3896"/>
    <cellStyle name="Total 4 3 5 2" xfId="12228"/>
    <cellStyle name="Total 4 3 5 2 2" xfId="24253"/>
    <cellStyle name="Total 4 3 5 2 2 2" xfId="45439"/>
    <cellStyle name="Total 4 3 5 2 3" xfId="34835"/>
    <cellStyle name="Total 4 3 5 3" xfId="19140"/>
    <cellStyle name="Total 4 3 5 3 2" xfId="40327"/>
    <cellStyle name="Total 4 3 5 4" xfId="29584"/>
    <cellStyle name="Total 4 3 5_Table 2A-1_EFT (Annual)" xfId="9187"/>
    <cellStyle name="Total 4 3 6" xfId="9565"/>
    <cellStyle name="Total 4 3 6 2" xfId="21707"/>
    <cellStyle name="Total 4 3 6 2 2" xfId="42893"/>
    <cellStyle name="Total 4 3 6 3" xfId="32289"/>
    <cellStyle name="Total 4 3 7" xfId="16594"/>
    <cellStyle name="Total 4 3 7 2" xfId="37781"/>
    <cellStyle name="Total 4 3 8" xfId="26841"/>
    <cellStyle name="Total 4 3_Table 2A-1_EFT (Annual)" xfId="3592"/>
    <cellStyle name="Total 4 4" xfId="1148"/>
    <cellStyle name="Total 4 4 2" xfId="2418"/>
    <cellStyle name="Total 4 4 2 2" xfId="5979"/>
    <cellStyle name="Total 4 4 2 2 2" xfId="14173"/>
    <cellStyle name="Total 4 4 2 2 2 2" xfId="26145"/>
    <cellStyle name="Total 4 4 2 2 2 2 2" xfId="47331"/>
    <cellStyle name="Total 4 4 2 2 2 3" xfId="36727"/>
    <cellStyle name="Total 4 4 2 2 3" xfId="21032"/>
    <cellStyle name="Total 4 4 2 2 3 2" xfId="42219"/>
    <cellStyle name="Total 4 4 2 2 4" xfId="31635"/>
    <cellStyle name="Total 4 4 2 2_Table 2A-1_EFT (Annual)" xfId="9190"/>
    <cellStyle name="Total 4 4 2 3" xfId="11515"/>
    <cellStyle name="Total 4 4 2 3 2" xfId="23599"/>
    <cellStyle name="Total 4 4 2 3 2 2" xfId="44785"/>
    <cellStyle name="Total 4 4 2 3 3" xfId="34181"/>
    <cellStyle name="Total 4 4 2 4" xfId="18486"/>
    <cellStyle name="Total 4 4 2 4 2" xfId="39673"/>
    <cellStyle name="Total 4 4 2 5" xfId="28892"/>
    <cellStyle name="Total 4 4 2_Table 2A-1_EFT (Annual)" xfId="9189"/>
    <cellStyle name="Total 4 4 3" xfId="4709"/>
    <cellStyle name="Total 4 4 3 2" xfId="12969"/>
    <cellStyle name="Total 4 4 3 2 2" xfId="24975"/>
    <cellStyle name="Total 4 4 3 2 2 2" xfId="46161"/>
    <cellStyle name="Total 4 4 3 2 3" xfId="35557"/>
    <cellStyle name="Total 4 4 3 3" xfId="19862"/>
    <cellStyle name="Total 4 4 3 3 2" xfId="41049"/>
    <cellStyle name="Total 4 4 3 4" xfId="30366"/>
    <cellStyle name="Total 4 4 3_Table 2A-1_EFT (Annual)" xfId="9191"/>
    <cellStyle name="Total 4 4 4" xfId="10313"/>
    <cellStyle name="Total 4 4 4 2" xfId="22429"/>
    <cellStyle name="Total 4 4 4 2 2" xfId="43615"/>
    <cellStyle name="Total 4 4 4 3" xfId="33011"/>
    <cellStyle name="Total 4 4 5" xfId="17316"/>
    <cellStyle name="Total 4 4 5 2" xfId="38503"/>
    <cellStyle name="Total 4 4 6" xfId="27623"/>
    <cellStyle name="Total 4 4_Table 2A-1_EFT (Annual)" xfId="9188"/>
    <cellStyle name="Total 4 5" xfId="713"/>
    <cellStyle name="Total 4 5 2" xfId="4274"/>
    <cellStyle name="Total 4 5 2 2" xfId="12558"/>
    <cellStyle name="Total 4 5 2 2 2" xfId="24576"/>
    <cellStyle name="Total 4 5 2 2 2 2" xfId="45762"/>
    <cellStyle name="Total 4 5 2 2 3" xfId="35158"/>
    <cellStyle name="Total 4 5 2 3" xfId="19463"/>
    <cellStyle name="Total 4 5 2 3 2" xfId="40650"/>
    <cellStyle name="Total 4 5 2 4" xfId="29931"/>
    <cellStyle name="Total 4 5 2_Table 2A-1_EFT (Annual)" xfId="9193"/>
    <cellStyle name="Total 4 5 3" xfId="9905"/>
    <cellStyle name="Total 4 5 3 2" xfId="22030"/>
    <cellStyle name="Total 4 5 3 2 2" xfId="43216"/>
    <cellStyle name="Total 4 5 3 3" xfId="32612"/>
    <cellStyle name="Total 4 5 4" xfId="16917"/>
    <cellStyle name="Total 4 5 4 2" xfId="38104"/>
    <cellStyle name="Total 4 5 5" xfId="27188"/>
    <cellStyle name="Total 4 5_Table 2A-1_EFT (Annual)" xfId="9192"/>
    <cellStyle name="Total 4 6" xfId="1876"/>
    <cellStyle name="Total 4 6 2" xfId="5437"/>
    <cellStyle name="Total 4 6 2 2" xfId="13652"/>
    <cellStyle name="Total 4 6 2 2 2" xfId="25640"/>
    <cellStyle name="Total 4 6 2 2 2 2" xfId="46826"/>
    <cellStyle name="Total 4 6 2 2 3" xfId="36222"/>
    <cellStyle name="Total 4 6 2 3" xfId="20527"/>
    <cellStyle name="Total 4 6 2 3 2" xfId="41714"/>
    <cellStyle name="Total 4 6 2 4" xfId="31094"/>
    <cellStyle name="Total 4 6 2_Table 2A-1_EFT (Annual)" xfId="9195"/>
    <cellStyle name="Total 4 6 3" xfId="10996"/>
    <cellStyle name="Total 4 6 3 2" xfId="23094"/>
    <cellStyle name="Total 4 6 3 2 2" xfId="44280"/>
    <cellStyle name="Total 4 6 3 3" xfId="33676"/>
    <cellStyle name="Total 4 6 4" xfId="17981"/>
    <cellStyle name="Total 4 6 4 2" xfId="39168"/>
    <cellStyle name="Total 4 6 5" xfId="28351"/>
    <cellStyle name="Total 4 6_Table 2A-1_EFT (Annual)" xfId="9194"/>
    <cellStyle name="Total 4 7" xfId="3683"/>
    <cellStyle name="Total 4 7 2" xfId="12056"/>
    <cellStyle name="Total 4 7 2 2" xfId="24087"/>
    <cellStyle name="Total 4 7 2 2 2" xfId="45273"/>
    <cellStyle name="Total 4 7 2 3" xfId="34669"/>
    <cellStyle name="Total 4 7 3" xfId="18974"/>
    <cellStyle name="Total 4 7 3 2" xfId="40161"/>
    <cellStyle name="Total 4 7 4" xfId="29393"/>
    <cellStyle name="Total 4 7_Table 2A-1_EFT (Annual)" xfId="9196"/>
    <cellStyle name="Total 4 8" xfId="9373"/>
    <cellStyle name="Total 4 8 2" xfId="21541"/>
    <cellStyle name="Total 4 8 2 2" xfId="42727"/>
    <cellStyle name="Total 4 8 3" xfId="32123"/>
    <cellStyle name="Total 4 9" xfId="16428"/>
    <cellStyle name="Total 4 9 2" xfId="37615"/>
    <cellStyle name="Total 4_Table 2A-1_EFT (Annual)" xfId="3590"/>
    <cellStyle name="Total 5" xfId="83"/>
    <cellStyle name="Total 5 10" xfId="21523"/>
    <cellStyle name="Total 5 10 2" xfId="42710"/>
    <cellStyle name="Total 5 11" xfId="26639"/>
    <cellStyle name="Total 5 2" xfId="482"/>
    <cellStyle name="Total 5 2 2" xfId="1459"/>
    <cellStyle name="Total 5 2 2 2" xfId="2729"/>
    <cellStyle name="Total 5 2 2 2 2" xfId="6290"/>
    <cellStyle name="Total 5 2 2 2 2 2" xfId="14484"/>
    <cellStyle name="Total 5 2 2 2 2 2 2" xfId="26456"/>
    <cellStyle name="Total 5 2 2 2 2 2 2 2" xfId="47642"/>
    <cellStyle name="Total 5 2 2 2 2 2 3" xfId="37038"/>
    <cellStyle name="Total 5 2 2 2 2 3" xfId="21343"/>
    <cellStyle name="Total 5 2 2 2 2 3 2" xfId="42530"/>
    <cellStyle name="Total 5 2 2 2 2 4" xfId="31946"/>
    <cellStyle name="Total 5 2 2 2 2_Table 2A-1_EFT (Annual)" xfId="9199"/>
    <cellStyle name="Total 5 2 2 2 3" xfId="11826"/>
    <cellStyle name="Total 5 2 2 2 3 2" xfId="23910"/>
    <cellStyle name="Total 5 2 2 2 3 2 2" xfId="45096"/>
    <cellStyle name="Total 5 2 2 2 3 3" xfId="34492"/>
    <cellStyle name="Total 5 2 2 2 4" xfId="18797"/>
    <cellStyle name="Total 5 2 2 2 4 2" xfId="39984"/>
    <cellStyle name="Total 5 2 2 2 5" xfId="29203"/>
    <cellStyle name="Total 5 2 2 2_Table 2A-1_EFT (Annual)" xfId="9198"/>
    <cellStyle name="Total 5 2 2 3" xfId="5020"/>
    <cellStyle name="Total 5 2 2 3 2" xfId="13280"/>
    <cellStyle name="Total 5 2 2 3 2 2" xfId="25286"/>
    <cellStyle name="Total 5 2 2 3 2 2 2" xfId="46472"/>
    <cellStyle name="Total 5 2 2 3 2 3" xfId="35868"/>
    <cellStyle name="Total 5 2 2 3 3" xfId="20173"/>
    <cellStyle name="Total 5 2 2 3 3 2" xfId="41360"/>
    <cellStyle name="Total 5 2 2 3 4" xfId="30677"/>
    <cellStyle name="Total 5 2 2 3_Table 2A-1_EFT (Annual)" xfId="9200"/>
    <cellStyle name="Total 5 2 2 4" xfId="10624"/>
    <cellStyle name="Total 5 2 2 4 2" xfId="22740"/>
    <cellStyle name="Total 5 2 2 4 2 2" xfId="43926"/>
    <cellStyle name="Total 5 2 2 4 3" xfId="33322"/>
    <cellStyle name="Total 5 2 2 5" xfId="17627"/>
    <cellStyle name="Total 5 2 2 5 2" xfId="38814"/>
    <cellStyle name="Total 5 2 2 6" xfId="27934"/>
    <cellStyle name="Total 5 2 2_Table 2A-1_EFT (Annual)" xfId="9197"/>
    <cellStyle name="Total 5 2 3" xfId="1002"/>
    <cellStyle name="Total 5 2 3 2" xfId="4563"/>
    <cellStyle name="Total 5 2 3 2 2" xfId="12823"/>
    <cellStyle name="Total 5 2 3 2 2 2" xfId="24829"/>
    <cellStyle name="Total 5 2 3 2 2 2 2" xfId="46015"/>
    <cellStyle name="Total 5 2 3 2 2 3" xfId="35411"/>
    <cellStyle name="Total 5 2 3 2 3" xfId="19716"/>
    <cellStyle name="Total 5 2 3 2 3 2" xfId="40903"/>
    <cellStyle name="Total 5 2 3 2 4" xfId="30220"/>
    <cellStyle name="Total 5 2 3 2_Table 2A-1_EFT (Annual)" xfId="9202"/>
    <cellStyle name="Total 5 2 3 3" xfId="10167"/>
    <cellStyle name="Total 5 2 3 3 2" xfId="22283"/>
    <cellStyle name="Total 5 2 3 3 2 2" xfId="43469"/>
    <cellStyle name="Total 5 2 3 3 3" xfId="32865"/>
    <cellStyle name="Total 5 2 3 4" xfId="17170"/>
    <cellStyle name="Total 5 2 3 4 2" xfId="38357"/>
    <cellStyle name="Total 5 2 3 5" xfId="27477"/>
    <cellStyle name="Total 5 2 3_Table 2A-1_EFT (Annual)" xfId="9201"/>
    <cellStyle name="Total 5 2 4" xfId="2198"/>
    <cellStyle name="Total 5 2 4 2" xfId="5759"/>
    <cellStyle name="Total 5 2 4 2 2" xfId="13974"/>
    <cellStyle name="Total 5 2 4 2 2 2" xfId="25962"/>
    <cellStyle name="Total 5 2 4 2 2 2 2" xfId="47148"/>
    <cellStyle name="Total 5 2 4 2 2 3" xfId="36544"/>
    <cellStyle name="Total 5 2 4 2 3" xfId="20849"/>
    <cellStyle name="Total 5 2 4 2 3 2" xfId="42036"/>
    <cellStyle name="Total 5 2 4 2 4" xfId="31416"/>
    <cellStyle name="Total 5 2 4 2_Table 2A-1_EFT (Annual)" xfId="9204"/>
    <cellStyle name="Total 5 2 4 3" xfId="11318"/>
    <cellStyle name="Total 5 2 4 3 2" xfId="23416"/>
    <cellStyle name="Total 5 2 4 3 2 2" xfId="44602"/>
    <cellStyle name="Total 5 2 4 3 3" xfId="33998"/>
    <cellStyle name="Total 5 2 4 4" xfId="18303"/>
    <cellStyle name="Total 5 2 4 4 2" xfId="39490"/>
    <cellStyle name="Total 5 2 4 5" xfId="28673"/>
    <cellStyle name="Total 5 2 4_Table 2A-1_EFT (Annual)" xfId="9203"/>
    <cellStyle name="Total 5 2 5" xfId="4052"/>
    <cellStyle name="Total 5 2 5 2" xfId="12376"/>
    <cellStyle name="Total 5 2 5 2 2" xfId="24398"/>
    <cellStyle name="Total 5 2 5 2 2 2" xfId="45584"/>
    <cellStyle name="Total 5 2 5 2 3" xfId="34980"/>
    <cellStyle name="Total 5 2 5 3" xfId="19285"/>
    <cellStyle name="Total 5 2 5 3 2" xfId="40472"/>
    <cellStyle name="Total 5 2 5 4" xfId="29740"/>
    <cellStyle name="Total 5 2 5_Table 2A-1_EFT (Annual)" xfId="9205"/>
    <cellStyle name="Total 5 2 6" xfId="9715"/>
    <cellStyle name="Total 5 2 6 2" xfId="21852"/>
    <cellStyle name="Total 5 2 6 2 2" xfId="43038"/>
    <cellStyle name="Total 5 2 6 3" xfId="32434"/>
    <cellStyle name="Total 5 2 7" xfId="16739"/>
    <cellStyle name="Total 5 2 7 2" xfId="37926"/>
    <cellStyle name="Total 5 2 8" xfId="26997"/>
    <cellStyle name="Total 5 2_Table 2A-1_EFT (Annual)" xfId="3594"/>
    <cellStyle name="Total 5 3" xfId="315"/>
    <cellStyle name="Total 5 3 2" xfId="1303"/>
    <cellStyle name="Total 5 3 2 2" xfId="2573"/>
    <cellStyle name="Total 5 3 2 2 2" xfId="6134"/>
    <cellStyle name="Total 5 3 2 2 2 2" xfId="14328"/>
    <cellStyle name="Total 5 3 2 2 2 2 2" xfId="26300"/>
    <cellStyle name="Total 5 3 2 2 2 2 2 2" xfId="47486"/>
    <cellStyle name="Total 5 3 2 2 2 2 3" xfId="36882"/>
    <cellStyle name="Total 5 3 2 2 2 3" xfId="21187"/>
    <cellStyle name="Total 5 3 2 2 2 3 2" xfId="42374"/>
    <cellStyle name="Total 5 3 2 2 2 4" xfId="31790"/>
    <cellStyle name="Total 5 3 2 2 2_Table 2A-1_EFT (Annual)" xfId="9208"/>
    <cellStyle name="Total 5 3 2 2 3" xfId="11670"/>
    <cellStyle name="Total 5 3 2 2 3 2" xfId="23754"/>
    <cellStyle name="Total 5 3 2 2 3 2 2" xfId="44940"/>
    <cellStyle name="Total 5 3 2 2 3 3" xfId="34336"/>
    <cellStyle name="Total 5 3 2 2 4" xfId="18641"/>
    <cellStyle name="Total 5 3 2 2 4 2" xfId="39828"/>
    <cellStyle name="Total 5 3 2 2 5" xfId="29047"/>
    <cellStyle name="Total 5 3 2 2_Table 2A-1_EFT (Annual)" xfId="9207"/>
    <cellStyle name="Total 5 3 2 3" xfId="4864"/>
    <cellStyle name="Total 5 3 2 3 2" xfId="13124"/>
    <cellStyle name="Total 5 3 2 3 2 2" xfId="25130"/>
    <cellStyle name="Total 5 3 2 3 2 2 2" xfId="46316"/>
    <cellStyle name="Total 5 3 2 3 2 3" xfId="35712"/>
    <cellStyle name="Total 5 3 2 3 3" xfId="20017"/>
    <cellStyle name="Total 5 3 2 3 3 2" xfId="41204"/>
    <cellStyle name="Total 5 3 2 3 4" xfId="30521"/>
    <cellStyle name="Total 5 3 2 3_Table 2A-1_EFT (Annual)" xfId="9209"/>
    <cellStyle name="Total 5 3 2 4" xfId="10468"/>
    <cellStyle name="Total 5 3 2 4 2" xfId="22584"/>
    <cellStyle name="Total 5 3 2 4 2 2" xfId="43770"/>
    <cellStyle name="Total 5 3 2 4 3" xfId="33166"/>
    <cellStyle name="Total 5 3 2 5" xfId="17471"/>
    <cellStyle name="Total 5 3 2 5 2" xfId="38658"/>
    <cellStyle name="Total 5 3 2 6" xfId="27778"/>
    <cellStyle name="Total 5 3 2_Table 2A-1_EFT (Annual)" xfId="9206"/>
    <cellStyle name="Total 5 3 3" xfId="865"/>
    <cellStyle name="Total 5 3 3 2" xfId="4426"/>
    <cellStyle name="Total 5 3 3 2 2" xfId="12691"/>
    <cellStyle name="Total 5 3 3 2 2 2" xfId="24703"/>
    <cellStyle name="Total 5 3 3 2 2 2 2" xfId="45889"/>
    <cellStyle name="Total 5 3 3 2 2 3" xfId="35285"/>
    <cellStyle name="Total 5 3 3 2 3" xfId="19590"/>
    <cellStyle name="Total 5 3 3 2 3 2" xfId="40777"/>
    <cellStyle name="Total 5 3 3 2 4" xfId="30083"/>
    <cellStyle name="Total 5 3 3 2_Table 2A-1_EFT (Annual)" xfId="9211"/>
    <cellStyle name="Total 5 3 3 3" xfId="10038"/>
    <cellStyle name="Total 5 3 3 3 2" xfId="22157"/>
    <cellStyle name="Total 5 3 3 3 2 2" xfId="43343"/>
    <cellStyle name="Total 5 3 3 3 3" xfId="32739"/>
    <cellStyle name="Total 5 3 3 4" xfId="17044"/>
    <cellStyle name="Total 5 3 3 4 2" xfId="38231"/>
    <cellStyle name="Total 5 3 3 5" xfId="27340"/>
    <cellStyle name="Total 5 3 3_Table 2A-1_EFT (Annual)" xfId="9210"/>
    <cellStyle name="Total 5 3 4" xfId="2042"/>
    <cellStyle name="Total 5 3 4 2" xfId="5603"/>
    <cellStyle name="Total 5 3 4 2 2" xfId="13818"/>
    <cellStyle name="Total 5 3 4 2 2 2" xfId="25806"/>
    <cellStyle name="Total 5 3 4 2 2 2 2" xfId="46992"/>
    <cellStyle name="Total 5 3 4 2 2 3" xfId="36388"/>
    <cellStyle name="Total 5 3 4 2 3" xfId="20693"/>
    <cellStyle name="Total 5 3 4 2 3 2" xfId="41880"/>
    <cellStyle name="Total 5 3 4 2 4" xfId="31260"/>
    <cellStyle name="Total 5 3 4 2_Table 2A-1_EFT (Annual)" xfId="9213"/>
    <cellStyle name="Total 5 3 4 3" xfId="11162"/>
    <cellStyle name="Total 5 3 4 3 2" xfId="23260"/>
    <cellStyle name="Total 5 3 4 3 2 2" xfId="44446"/>
    <cellStyle name="Total 5 3 4 3 3" xfId="33842"/>
    <cellStyle name="Total 5 3 4 4" xfId="18147"/>
    <cellStyle name="Total 5 3 4 4 2" xfId="39334"/>
    <cellStyle name="Total 5 3 4 5" xfId="28517"/>
    <cellStyle name="Total 5 3 4_Table 2A-1_EFT (Annual)" xfId="9212"/>
    <cellStyle name="Total 5 3 5" xfId="3885"/>
    <cellStyle name="Total 5 3 5 2" xfId="12217"/>
    <cellStyle name="Total 5 3 5 2 2" xfId="24242"/>
    <cellStyle name="Total 5 3 5 2 2 2" xfId="45428"/>
    <cellStyle name="Total 5 3 5 2 3" xfId="34824"/>
    <cellStyle name="Total 5 3 5 3" xfId="19129"/>
    <cellStyle name="Total 5 3 5 3 2" xfId="40316"/>
    <cellStyle name="Total 5 3 5 4" xfId="29573"/>
    <cellStyle name="Total 5 3 5_Table 2A-1_EFT (Annual)" xfId="9214"/>
    <cellStyle name="Total 5 3 6" xfId="9554"/>
    <cellStyle name="Total 5 3 6 2" xfId="21696"/>
    <cellStyle name="Total 5 3 6 2 2" xfId="42882"/>
    <cellStyle name="Total 5 3 6 3" xfId="32278"/>
    <cellStyle name="Total 5 3 7" xfId="16583"/>
    <cellStyle name="Total 5 3 7 2" xfId="37770"/>
    <cellStyle name="Total 5 3 8" xfId="26830"/>
    <cellStyle name="Total 5 3_Table 2A-1_EFT (Annual)" xfId="3595"/>
    <cellStyle name="Total 5 4" xfId="1137"/>
    <cellStyle name="Total 5 4 2" xfId="2407"/>
    <cellStyle name="Total 5 4 2 2" xfId="5968"/>
    <cellStyle name="Total 5 4 2 2 2" xfId="14162"/>
    <cellStyle name="Total 5 4 2 2 2 2" xfId="26134"/>
    <cellStyle name="Total 5 4 2 2 2 2 2" xfId="47320"/>
    <cellStyle name="Total 5 4 2 2 2 3" xfId="36716"/>
    <cellStyle name="Total 5 4 2 2 3" xfId="21021"/>
    <cellStyle name="Total 5 4 2 2 3 2" xfId="42208"/>
    <cellStyle name="Total 5 4 2 2 4" xfId="31624"/>
    <cellStyle name="Total 5 4 2 2_Table 2A-1_EFT (Annual)" xfId="9217"/>
    <cellStyle name="Total 5 4 2 3" xfId="11504"/>
    <cellStyle name="Total 5 4 2 3 2" xfId="23588"/>
    <cellStyle name="Total 5 4 2 3 2 2" xfId="44774"/>
    <cellStyle name="Total 5 4 2 3 3" xfId="34170"/>
    <cellStyle name="Total 5 4 2 4" xfId="18475"/>
    <cellStyle name="Total 5 4 2 4 2" xfId="39662"/>
    <cellStyle name="Total 5 4 2 5" xfId="28881"/>
    <cellStyle name="Total 5 4 2_Table 2A-1_EFT (Annual)" xfId="9216"/>
    <cellStyle name="Total 5 4 3" xfId="4698"/>
    <cellStyle name="Total 5 4 3 2" xfId="12958"/>
    <cellStyle name="Total 5 4 3 2 2" xfId="24964"/>
    <cellStyle name="Total 5 4 3 2 2 2" xfId="46150"/>
    <cellStyle name="Total 5 4 3 2 3" xfId="35546"/>
    <cellStyle name="Total 5 4 3 3" xfId="19851"/>
    <cellStyle name="Total 5 4 3 3 2" xfId="41038"/>
    <cellStyle name="Total 5 4 3 4" xfId="30355"/>
    <cellStyle name="Total 5 4 3_Table 2A-1_EFT (Annual)" xfId="9218"/>
    <cellStyle name="Total 5 4 4" xfId="10302"/>
    <cellStyle name="Total 5 4 4 2" xfId="22418"/>
    <cellStyle name="Total 5 4 4 2 2" xfId="43604"/>
    <cellStyle name="Total 5 4 4 3" xfId="33000"/>
    <cellStyle name="Total 5 4 5" xfId="17305"/>
    <cellStyle name="Total 5 4 5 2" xfId="38492"/>
    <cellStyle name="Total 5 4 6" xfId="27612"/>
    <cellStyle name="Total 5 4_Table 2A-1_EFT (Annual)" xfId="9215"/>
    <cellStyle name="Total 5 5" xfId="706"/>
    <cellStyle name="Total 5 5 2" xfId="4267"/>
    <cellStyle name="Total 5 5 2 2" xfId="12551"/>
    <cellStyle name="Total 5 5 2 2 2" xfId="24569"/>
    <cellStyle name="Total 5 5 2 2 2 2" xfId="45755"/>
    <cellStyle name="Total 5 5 2 2 3" xfId="35151"/>
    <cellStyle name="Total 5 5 2 3" xfId="19456"/>
    <cellStyle name="Total 5 5 2 3 2" xfId="40643"/>
    <cellStyle name="Total 5 5 2 4" xfId="29924"/>
    <cellStyle name="Total 5 5 2_Table 2A-1_EFT (Annual)" xfId="9220"/>
    <cellStyle name="Total 5 5 3" xfId="9898"/>
    <cellStyle name="Total 5 5 3 2" xfId="22023"/>
    <cellStyle name="Total 5 5 3 2 2" xfId="43209"/>
    <cellStyle name="Total 5 5 3 3" xfId="32605"/>
    <cellStyle name="Total 5 5 4" xfId="16910"/>
    <cellStyle name="Total 5 5 4 2" xfId="38097"/>
    <cellStyle name="Total 5 5 5" xfId="27181"/>
    <cellStyle name="Total 5 5_Table 2A-1_EFT (Annual)" xfId="9219"/>
    <cellStyle name="Total 5 6" xfId="1904"/>
    <cellStyle name="Total 5 6 2" xfId="5465"/>
    <cellStyle name="Total 5 6 2 2" xfId="13680"/>
    <cellStyle name="Total 5 6 2 2 2" xfId="25668"/>
    <cellStyle name="Total 5 6 2 2 2 2" xfId="46854"/>
    <cellStyle name="Total 5 6 2 2 3" xfId="36250"/>
    <cellStyle name="Total 5 6 2 3" xfId="20555"/>
    <cellStyle name="Total 5 6 2 3 2" xfId="41742"/>
    <cellStyle name="Total 5 6 2 4" xfId="31122"/>
    <cellStyle name="Total 5 6 2_Table 2A-1_EFT (Annual)" xfId="9222"/>
    <cellStyle name="Total 5 6 3" xfId="11024"/>
    <cellStyle name="Total 5 6 3 2" xfId="23122"/>
    <cellStyle name="Total 5 6 3 2 2" xfId="44308"/>
    <cellStyle name="Total 5 6 3 3" xfId="33704"/>
    <cellStyle name="Total 5 6 4" xfId="18009"/>
    <cellStyle name="Total 5 6 4 2" xfId="39196"/>
    <cellStyle name="Total 5 6 5" xfId="28379"/>
    <cellStyle name="Total 5 6_Table 2A-1_EFT (Annual)" xfId="9221"/>
    <cellStyle name="Total 5 7" xfId="3672"/>
    <cellStyle name="Total 5 7 2" xfId="12045"/>
    <cellStyle name="Total 5 7 2 2" xfId="24076"/>
    <cellStyle name="Total 5 7 2 2 2" xfId="45262"/>
    <cellStyle name="Total 5 7 2 3" xfId="34658"/>
    <cellStyle name="Total 5 7 3" xfId="18963"/>
    <cellStyle name="Total 5 7 3 2" xfId="40150"/>
    <cellStyle name="Total 5 7 4" xfId="29382"/>
    <cellStyle name="Total 5 7_Table 2A-1_EFT (Annual)" xfId="9223"/>
    <cellStyle name="Total 5 8" xfId="9362"/>
    <cellStyle name="Total 5 8 2" xfId="21530"/>
    <cellStyle name="Total 5 8 2 2" xfId="42716"/>
    <cellStyle name="Total 5 8 3" xfId="32112"/>
    <cellStyle name="Total 5 9" xfId="16417"/>
    <cellStyle name="Total 5 9 2" xfId="37604"/>
    <cellStyle name="Total 5_Table 2A-1_EFT (Annual)" xfId="3593"/>
    <cellStyle name="Total 6" xfId="96"/>
    <cellStyle name="Total 6 10" xfId="26652"/>
    <cellStyle name="Total 6 2" xfId="495"/>
    <cellStyle name="Total 6 2 2" xfId="1472"/>
    <cellStyle name="Total 6 2 2 2" xfId="2742"/>
    <cellStyle name="Total 6 2 2 2 2" xfId="6303"/>
    <cellStyle name="Total 6 2 2 2 2 2" xfId="14497"/>
    <cellStyle name="Total 6 2 2 2 2 2 2" xfId="26469"/>
    <cellStyle name="Total 6 2 2 2 2 2 2 2" xfId="47655"/>
    <cellStyle name="Total 6 2 2 2 2 2 3" xfId="37051"/>
    <cellStyle name="Total 6 2 2 2 2 3" xfId="21356"/>
    <cellStyle name="Total 6 2 2 2 2 3 2" xfId="42543"/>
    <cellStyle name="Total 6 2 2 2 2 4" xfId="31959"/>
    <cellStyle name="Total 6 2 2 2 2_Table 2A-1_EFT (Annual)" xfId="9226"/>
    <cellStyle name="Total 6 2 2 2 3" xfId="11839"/>
    <cellStyle name="Total 6 2 2 2 3 2" xfId="23923"/>
    <cellStyle name="Total 6 2 2 2 3 2 2" xfId="45109"/>
    <cellStyle name="Total 6 2 2 2 3 3" xfId="34505"/>
    <cellStyle name="Total 6 2 2 2 4" xfId="18810"/>
    <cellStyle name="Total 6 2 2 2 4 2" xfId="39997"/>
    <cellStyle name="Total 6 2 2 2 5" xfId="29216"/>
    <cellStyle name="Total 6 2 2 2_Table 2A-1_EFT (Annual)" xfId="9225"/>
    <cellStyle name="Total 6 2 2 3" xfId="5033"/>
    <cellStyle name="Total 6 2 2 3 2" xfId="13293"/>
    <cellStyle name="Total 6 2 2 3 2 2" xfId="25299"/>
    <cellStyle name="Total 6 2 2 3 2 2 2" xfId="46485"/>
    <cellStyle name="Total 6 2 2 3 2 3" xfId="35881"/>
    <cellStyle name="Total 6 2 2 3 3" xfId="20186"/>
    <cellStyle name="Total 6 2 2 3 3 2" xfId="41373"/>
    <cellStyle name="Total 6 2 2 3 4" xfId="30690"/>
    <cellStyle name="Total 6 2 2 3_Table 2A-1_EFT (Annual)" xfId="9227"/>
    <cellStyle name="Total 6 2 2 4" xfId="10637"/>
    <cellStyle name="Total 6 2 2 4 2" xfId="22753"/>
    <cellStyle name="Total 6 2 2 4 2 2" xfId="43939"/>
    <cellStyle name="Total 6 2 2 4 3" xfId="33335"/>
    <cellStyle name="Total 6 2 2 5" xfId="17640"/>
    <cellStyle name="Total 6 2 2 5 2" xfId="38827"/>
    <cellStyle name="Total 6 2 2 6" xfId="27947"/>
    <cellStyle name="Total 6 2 2_Table 2A-1_EFT (Annual)" xfId="9224"/>
    <cellStyle name="Total 6 2 3" xfId="1011"/>
    <cellStyle name="Total 6 2 3 2" xfId="4572"/>
    <cellStyle name="Total 6 2 3 2 2" xfId="12832"/>
    <cellStyle name="Total 6 2 3 2 2 2" xfId="24838"/>
    <cellStyle name="Total 6 2 3 2 2 2 2" xfId="46024"/>
    <cellStyle name="Total 6 2 3 2 2 3" xfId="35420"/>
    <cellStyle name="Total 6 2 3 2 3" xfId="19725"/>
    <cellStyle name="Total 6 2 3 2 3 2" xfId="40912"/>
    <cellStyle name="Total 6 2 3 2 4" xfId="30229"/>
    <cellStyle name="Total 6 2 3 2_Table 2A-1_EFT (Annual)" xfId="9229"/>
    <cellStyle name="Total 6 2 3 3" xfId="10176"/>
    <cellStyle name="Total 6 2 3 3 2" xfId="22292"/>
    <cellStyle name="Total 6 2 3 3 2 2" xfId="43478"/>
    <cellStyle name="Total 6 2 3 3 3" xfId="32874"/>
    <cellStyle name="Total 6 2 3 4" xfId="17179"/>
    <cellStyle name="Total 6 2 3 4 2" xfId="38366"/>
    <cellStyle name="Total 6 2 3 5" xfId="27486"/>
    <cellStyle name="Total 6 2 3_Table 2A-1_EFT (Annual)" xfId="9228"/>
    <cellStyle name="Total 6 2 4" xfId="2211"/>
    <cellStyle name="Total 6 2 4 2" xfId="5772"/>
    <cellStyle name="Total 6 2 4 2 2" xfId="13987"/>
    <cellStyle name="Total 6 2 4 2 2 2" xfId="25975"/>
    <cellStyle name="Total 6 2 4 2 2 2 2" xfId="47161"/>
    <cellStyle name="Total 6 2 4 2 2 3" xfId="36557"/>
    <cellStyle name="Total 6 2 4 2 3" xfId="20862"/>
    <cellStyle name="Total 6 2 4 2 3 2" xfId="42049"/>
    <cellStyle name="Total 6 2 4 2 4" xfId="31429"/>
    <cellStyle name="Total 6 2 4 2_Table 2A-1_EFT (Annual)" xfId="9231"/>
    <cellStyle name="Total 6 2 4 3" xfId="11331"/>
    <cellStyle name="Total 6 2 4 3 2" xfId="23429"/>
    <cellStyle name="Total 6 2 4 3 2 2" xfId="44615"/>
    <cellStyle name="Total 6 2 4 3 3" xfId="34011"/>
    <cellStyle name="Total 6 2 4 4" xfId="18316"/>
    <cellStyle name="Total 6 2 4 4 2" xfId="39503"/>
    <cellStyle name="Total 6 2 4 5" xfId="28686"/>
    <cellStyle name="Total 6 2 4_Table 2A-1_EFT (Annual)" xfId="9230"/>
    <cellStyle name="Total 6 2 5" xfId="4065"/>
    <cellStyle name="Total 6 2 5 2" xfId="12389"/>
    <cellStyle name="Total 6 2 5 2 2" xfId="24411"/>
    <cellStyle name="Total 6 2 5 2 2 2" xfId="45597"/>
    <cellStyle name="Total 6 2 5 2 3" xfId="34993"/>
    <cellStyle name="Total 6 2 5 3" xfId="19298"/>
    <cellStyle name="Total 6 2 5 3 2" xfId="40485"/>
    <cellStyle name="Total 6 2 5 4" xfId="29753"/>
    <cellStyle name="Total 6 2 5_Table 2A-1_EFT (Annual)" xfId="9232"/>
    <cellStyle name="Total 6 2 6" xfId="9728"/>
    <cellStyle name="Total 6 2 6 2" xfId="21865"/>
    <cellStyle name="Total 6 2 6 2 2" xfId="43051"/>
    <cellStyle name="Total 6 2 6 3" xfId="32447"/>
    <cellStyle name="Total 6 2 7" xfId="16752"/>
    <cellStyle name="Total 6 2 7 2" xfId="37939"/>
    <cellStyle name="Total 6 2 8" xfId="27010"/>
    <cellStyle name="Total 6 2_Table 2A-1_EFT (Annual)" xfId="3597"/>
    <cellStyle name="Total 6 3" xfId="328"/>
    <cellStyle name="Total 6 3 2" xfId="1316"/>
    <cellStyle name="Total 6 3 2 2" xfId="2586"/>
    <cellStyle name="Total 6 3 2 2 2" xfId="6147"/>
    <cellStyle name="Total 6 3 2 2 2 2" xfId="14341"/>
    <cellStyle name="Total 6 3 2 2 2 2 2" xfId="26313"/>
    <cellStyle name="Total 6 3 2 2 2 2 2 2" xfId="47499"/>
    <cellStyle name="Total 6 3 2 2 2 2 3" xfId="36895"/>
    <cellStyle name="Total 6 3 2 2 2 3" xfId="21200"/>
    <cellStyle name="Total 6 3 2 2 2 3 2" xfId="42387"/>
    <cellStyle name="Total 6 3 2 2 2 4" xfId="31803"/>
    <cellStyle name="Total 6 3 2 2 2_Table 2A-1_EFT (Annual)" xfId="9235"/>
    <cellStyle name="Total 6 3 2 2 3" xfId="11683"/>
    <cellStyle name="Total 6 3 2 2 3 2" xfId="23767"/>
    <cellStyle name="Total 6 3 2 2 3 2 2" xfId="44953"/>
    <cellStyle name="Total 6 3 2 2 3 3" xfId="34349"/>
    <cellStyle name="Total 6 3 2 2 4" xfId="18654"/>
    <cellStyle name="Total 6 3 2 2 4 2" xfId="39841"/>
    <cellStyle name="Total 6 3 2 2 5" xfId="29060"/>
    <cellStyle name="Total 6 3 2 2_Table 2A-1_EFT (Annual)" xfId="9234"/>
    <cellStyle name="Total 6 3 2 3" xfId="4877"/>
    <cellStyle name="Total 6 3 2 3 2" xfId="13137"/>
    <cellStyle name="Total 6 3 2 3 2 2" xfId="25143"/>
    <cellStyle name="Total 6 3 2 3 2 2 2" xfId="46329"/>
    <cellStyle name="Total 6 3 2 3 2 3" xfId="35725"/>
    <cellStyle name="Total 6 3 2 3 3" xfId="20030"/>
    <cellStyle name="Total 6 3 2 3 3 2" xfId="41217"/>
    <cellStyle name="Total 6 3 2 3 4" xfId="30534"/>
    <cellStyle name="Total 6 3 2 3_Table 2A-1_EFT (Annual)" xfId="9236"/>
    <cellStyle name="Total 6 3 2 4" xfId="10481"/>
    <cellStyle name="Total 6 3 2 4 2" xfId="22597"/>
    <cellStyle name="Total 6 3 2 4 2 2" xfId="43783"/>
    <cellStyle name="Total 6 3 2 4 3" xfId="33179"/>
    <cellStyle name="Total 6 3 2 5" xfId="17484"/>
    <cellStyle name="Total 6 3 2 5 2" xfId="38671"/>
    <cellStyle name="Total 6 3 2 6" xfId="27791"/>
    <cellStyle name="Total 6 3 2_Table 2A-1_EFT (Annual)" xfId="9233"/>
    <cellStyle name="Total 6 3 3" xfId="874"/>
    <cellStyle name="Total 6 3 3 2" xfId="4435"/>
    <cellStyle name="Total 6 3 3 2 2" xfId="12700"/>
    <cellStyle name="Total 6 3 3 2 2 2" xfId="24712"/>
    <cellStyle name="Total 6 3 3 2 2 2 2" xfId="45898"/>
    <cellStyle name="Total 6 3 3 2 2 3" xfId="35294"/>
    <cellStyle name="Total 6 3 3 2 3" xfId="19599"/>
    <cellStyle name="Total 6 3 3 2 3 2" xfId="40786"/>
    <cellStyle name="Total 6 3 3 2 4" xfId="30092"/>
    <cellStyle name="Total 6 3 3 2_Table 2A-1_EFT (Annual)" xfId="9238"/>
    <cellStyle name="Total 6 3 3 3" xfId="10047"/>
    <cellStyle name="Total 6 3 3 3 2" xfId="22166"/>
    <cellStyle name="Total 6 3 3 3 2 2" xfId="43352"/>
    <cellStyle name="Total 6 3 3 3 3" xfId="32748"/>
    <cellStyle name="Total 6 3 3 4" xfId="17053"/>
    <cellStyle name="Total 6 3 3 4 2" xfId="38240"/>
    <cellStyle name="Total 6 3 3 5" xfId="27349"/>
    <cellStyle name="Total 6 3 3_Table 2A-1_EFT (Annual)" xfId="9237"/>
    <cellStyle name="Total 6 3 4" xfId="2055"/>
    <cellStyle name="Total 6 3 4 2" xfId="5616"/>
    <cellStyle name="Total 6 3 4 2 2" xfId="13831"/>
    <cellStyle name="Total 6 3 4 2 2 2" xfId="25819"/>
    <cellStyle name="Total 6 3 4 2 2 2 2" xfId="47005"/>
    <cellStyle name="Total 6 3 4 2 2 3" xfId="36401"/>
    <cellStyle name="Total 6 3 4 2 3" xfId="20706"/>
    <cellStyle name="Total 6 3 4 2 3 2" xfId="41893"/>
    <cellStyle name="Total 6 3 4 2 4" xfId="31273"/>
    <cellStyle name="Total 6 3 4 2_Table 2A-1_EFT (Annual)" xfId="9240"/>
    <cellStyle name="Total 6 3 4 3" xfId="11175"/>
    <cellStyle name="Total 6 3 4 3 2" xfId="23273"/>
    <cellStyle name="Total 6 3 4 3 2 2" xfId="44459"/>
    <cellStyle name="Total 6 3 4 3 3" xfId="33855"/>
    <cellStyle name="Total 6 3 4 4" xfId="18160"/>
    <cellStyle name="Total 6 3 4 4 2" xfId="39347"/>
    <cellStyle name="Total 6 3 4 5" xfId="28530"/>
    <cellStyle name="Total 6 3 4_Table 2A-1_EFT (Annual)" xfId="9239"/>
    <cellStyle name="Total 6 3 5" xfId="3898"/>
    <cellStyle name="Total 6 3 5 2" xfId="12230"/>
    <cellStyle name="Total 6 3 5 2 2" xfId="24255"/>
    <cellStyle name="Total 6 3 5 2 2 2" xfId="45441"/>
    <cellStyle name="Total 6 3 5 2 3" xfId="34837"/>
    <cellStyle name="Total 6 3 5 3" xfId="19142"/>
    <cellStyle name="Total 6 3 5 3 2" xfId="40329"/>
    <cellStyle name="Total 6 3 5 4" xfId="29586"/>
    <cellStyle name="Total 6 3 5_Table 2A-1_EFT (Annual)" xfId="9241"/>
    <cellStyle name="Total 6 3 6" xfId="9567"/>
    <cellStyle name="Total 6 3 6 2" xfId="21709"/>
    <cellStyle name="Total 6 3 6 2 2" xfId="42895"/>
    <cellStyle name="Total 6 3 6 3" xfId="32291"/>
    <cellStyle name="Total 6 3 7" xfId="16596"/>
    <cellStyle name="Total 6 3 7 2" xfId="37783"/>
    <cellStyle name="Total 6 3 8" xfId="26843"/>
    <cellStyle name="Total 6 3_Table 2A-1_EFT (Annual)" xfId="3598"/>
    <cellStyle name="Total 6 4" xfId="1150"/>
    <cellStyle name="Total 6 4 2" xfId="2420"/>
    <cellStyle name="Total 6 4 2 2" xfId="5981"/>
    <cellStyle name="Total 6 4 2 2 2" xfId="14175"/>
    <cellStyle name="Total 6 4 2 2 2 2" xfId="26147"/>
    <cellStyle name="Total 6 4 2 2 2 2 2" xfId="47333"/>
    <cellStyle name="Total 6 4 2 2 2 3" xfId="36729"/>
    <cellStyle name="Total 6 4 2 2 3" xfId="21034"/>
    <cellStyle name="Total 6 4 2 2 3 2" xfId="42221"/>
    <cellStyle name="Total 6 4 2 2 4" xfId="31637"/>
    <cellStyle name="Total 6 4 2 2_Table 2A-1_EFT (Annual)" xfId="9244"/>
    <cellStyle name="Total 6 4 2 3" xfId="11517"/>
    <cellStyle name="Total 6 4 2 3 2" xfId="23601"/>
    <cellStyle name="Total 6 4 2 3 2 2" xfId="44787"/>
    <cellStyle name="Total 6 4 2 3 3" xfId="34183"/>
    <cellStyle name="Total 6 4 2 4" xfId="18488"/>
    <cellStyle name="Total 6 4 2 4 2" xfId="39675"/>
    <cellStyle name="Total 6 4 2 5" xfId="28894"/>
    <cellStyle name="Total 6 4 2_Table 2A-1_EFT (Annual)" xfId="9243"/>
    <cellStyle name="Total 6 4 3" xfId="4711"/>
    <cellStyle name="Total 6 4 3 2" xfId="12971"/>
    <cellStyle name="Total 6 4 3 2 2" xfId="24977"/>
    <cellStyle name="Total 6 4 3 2 2 2" xfId="46163"/>
    <cellStyle name="Total 6 4 3 2 3" xfId="35559"/>
    <cellStyle name="Total 6 4 3 3" xfId="19864"/>
    <cellStyle name="Total 6 4 3 3 2" xfId="41051"/>
    <cellStyle name="Total 6 4 3 4" xfId="30368"/>
    <cellStyle name="Total 6 4 3_Table 2A-1_EFT (Annual)" xfId="9245"/>
    <cellStyle name="Total 6 4 4" xfId="10315"/>
    <cellStyle name="Total 6 4 4 2" xfId="22431"/>
    <cellStyle name="Total 6 4 4 2 2" xfId="43617"/>
    <cellStyle name="Total 6 4 4 3" xfId="33013"/>
    <cellStyle name="Total 6 4 5" xfId="17318"/>
    <cellStyle name="Total 6 4 5 2" xfId="38505"/>
    <cellStyle name="Total 6 4 6" xfId="27625"/>
    <cellStyle name="Total 6 4_Table 2A-1_EFT (Annual)" xfId="9242"/>
    <cellStyle name="Total 6 5" xfId="715"/>
    <cellStyle name="Total 6 5 2" xfId="4276"/>
    <cellStyle name="Total 6 5 2 2" xfId="12560"/>
    <cellStyle name="Total 6 5 2 2 2" xfId="24578"/>
    <cellStyle name="Total 6 5 2 2 2 2" xfId="45764"/>
    <cellStyle name="Total 6 5 2 2 3" xfId="35160"/>
    <cellStyle name="Total 6 5 2 3" xfId="19465"/>
    <cellStyle name="Total 6 5 2 3 2" xfId="40652"/>
    <cellStyle name="Total 6 5 2 4" xfId="29933"/>
    <cellStyle name="Total 6 5 2_Table 2A-1_EFT (Annual)" xfId="9247"/>
    <cellStyle name="Total 6 5 3" xfId="9907"/>
    <cellStyle name="Total 6 5 3 2" xfId="22032"/>
    <cellStyle name="Total 6 5 3 2 2" xfId="43218"/>
    <cellStyle name="Total 6 5 3 3" xfId="32614"/>
    <cellStyle name="Total 6 5 4" xfId="16919"/>
    <cellStyle name="Total 6 5 4 2" xfId="38106"/>
    <cellStyle name="Total 6 5 5" xfId="27190"/>
    <cellStyle name="Total 6 5_Table 2A-1_EFT (Annual)" xfId="9246"/>
    <cellStyle name="Total 6 6" xfId="1808"/>
    <cellStyle name="Total 6 6 2" xfId="5369"/>
    <cellStyle name="Total 6 6 2 2" xfId="13584"/>
    <cellStyle name="Total 6 6 2 2 2" xfId="25572"/>
    <cellStyle name="Total 6 6 2 2 2 2" xfId="46758"/>
    <cellStyle name="Total 6 6 2 2 3" xfId="36154"/>
    <cellStyle name="Total 6 6 2 3" xfId="20459"/>
    <cellStyle name="Total 6 6 2 3 2" xfId="41646"/>
    <cellStyle name="Total 6 6 2 4" xfId="31026"/>
    <cellStyle name="Total 6 6 2_Table 2A-1_EFT (Annual)" xfId="9249"/>
    <cellStyle name="Total 6 6 3" xfId="10928"/>
    <cellStyle name="Total 6 6 3 2" xfId="23026"/>
    <cellStyle name="Total 6 6 3 2 2" xfId="44212"/>
    <cellStyle name="Total 6 6 3 3" xfId="33608"/>
    <cellStyle name="Total 6 6 4" xfId="17913"/>
    <cellStyle name="Total 6 6 4 2" xfId="39100"/>
    <cellStyle name="Total 6 6 5" xfId="28283"/>
    <cellStyle name="Total 6 6_Table 2A-1_EFT (Annual)" xfId="9248"/>
    <cellStyle name="Total 6 7" xfId="3685"/>
    <cellStyle name="Total 6 7 2" xfId="12058"/>
    <cellStyle name="Total 6 7 2 2" xfId="24089"/>
    <cellStyle name="Total 6 7 2 2 2" xfId="45275"/>
    <cellStyle name="Total 6 7 2 3" xfId="34671"/>
    <cellStyle name="Total 6 7 3" xfId="18976"/>
    <cellStyle name="Total 6 7 3 2" xfId="40163"/>
    <cellStyle name="Total 6 7 4" xfId="29395"/>
    <cellStyle name="Total 6 7_Table 2A-1_EFT (Annual)" xfId="9250"/>
    <cellStyle name="Total 6 8" xfId="9375"/>
    <cellStyle name="Total 6 8 2" xfId="21543"/>
    <cellStyle name="Total 6 8 2 2" xfId="42729"/>
    <cellStyle name="Total 6 8 3" xfId="32125"/>
    <cellStyle name="Total 6 9" xfId="16430"/>
    <cellStyle name="Total 6 9 2" xfId="37617"/>
    <cellStyle name="Total 6_Table 2A-1_EFT (Annual)" xfId="3596"/>
    <cellStyle name="Total 7" xfId="116"/>
    <cellStyle name="Total 7 10" xfId="26671"/>
    <cellStyle name="Total 7 2" xfId="509"/>
    <cellStyle name="Total 7 2 2" xfId="1486"/>
    <cellStyle name="Total 7 2 2 2" xfId="2756"/>
    <cellStyle name="Total 7 2 2 2 2" xfId="6317"/>
    <cellStyle name="Total 7 2 2 2 2 2" xfId="14511"/>
    <cellStyle name="Total 7 2 2 2 2 2 2" xfId="26483"/>
    <cellStyle name="Total 7 2 2 2 2 2 2 2" xfId="47669"/>
    <cellStyle name="Total 7 2 2 2 2 2 3" xfId="37065"/>
    <cellStyle name="Total 7 2 2 2 2 3" xfId="21370"/>
    <cellStyle name="Total 7 2 2 2 2 3 2" xfId="42557"/>
    <cellStyle name="Total 7 2 2 2 2 4" xfId="31973"/>
    <cellStyle name="Total 7 2 2 2 2_Table 2A-1_EFT (Annual)" xfId="9253"/>
    <cellStyle name="Total 7 2 2 2 3" xfId="11853"/>
    <cellStyle name="Total 7 2 2 2 3 2" xfId="23937"/>
    <cellStyle name="Total 7 2 2 2 3 2 2" xfId="45123"/>
    <cellStyle name="Total 7 2 2 2 3 3" xfId="34519"/>
    <cellStyle name="Total 7 2 2 2 4" xfId="18824"/>
    <cellStyle name="Total 7 2 2 2 4 2" xfId="40011"/>
    <cellStyle name="Total 7 2 2 2 5" xfId="29230"/>
    <cellStyle name="Total 7 2 2 2_Table 2A-1_EFT (Annual)" xfId="9252"/>
    <cellStyle name="Total 7 2 2 3" xfId="5047"/>
    <cellStyle name="Total 7 2 2 3 2" xfId="13307"/>
    <cellStyle name="Total 7 2 2 3 2 2" xfId="25313"/>
    <cellStyle name="Total 7 2 2 3 2 2 2" xfId="46499"/>
    <cellStyle name="Total 7 2 2 3 2 3" xfId="35895"/>
    <cellStyle name="Total 7 2 2 3 3" xfId="20200"/>
    <cellStyle name="Total 7 2 2 3 3 2" xfId="41387"/>
    <cellStyle name="Total 7 2 2 3 4" xfId="30704"/>
    <cellStyle name="Total 7 2 2 3_Table 2A-1_EFT (Annual)" xfId="9254"/>
    <cellStyle name="Total 7 2 2 4" xfId="10651"/>
    <cellStyle name="Total 7 2 2 4 2" xfId="22767"/>
    <cellStyle name="Total 7 2 2 4 2 2" xfId="43953"/>
    <cellStyle name="Total 7 2 2 4 3" xfId="33349"/>
    <cellStyle name="Total 7 2 2 5" xfId="17654"/>
    <cellStyle name="Total 7 2 2 5 2" xfId="38841"/>
    <cellStyle name="Total 7 2 2 6" xfId="27961"/>
    <cellStyle name="Total 7 2 2_Table 2A-1_EFT (Annual)" xfId="9251"/>
    <cellStyle name="Total 7 2 3" xfId="1021"/>
    <cellStyle name="Total 7 2 3 2" xfId="4582"/>
    <cellStyle name="Total 7 2 3 2 2" xfId="12842"/>
    <cellStyle name="Total 7 2 3 2 2 2" xfId="24848"/>
    <cellStyle name="Total 7 2 3 2 2 2 2" xfId="46034"/>
    <cellStyle name="Total 7 2 3 2 2 3" xfId="35430"/>
    <cellStyle name="Total 7 2 3 2 3" xfId="19735"/>
    <cellStyle name="Total 7 2 3 2 3 2" xfId="40922"/>
    <cellStyle name="Total 7 2 3 2 4" xfId="30239"/>
    <cellStyle name="Total 7 2 3 2_Table 2A-1_EFT (Annual)" xfId="9256"/>
    <cellStyle name="Total 7 2 3 3" xfId="10186"/>
    <cellStyle name="Total 7 2 3 3 2" xfId="22302"/>
    <cellStyle name="Total 7 2 3 3 2 2" xfId="43488"/>
    <cellStyle name="Total 7 2 3 3 3" xfId="32884"/>
    <cellStyle name="Total 7 2 3 4" xfId="17189"/>
    <cellStyle name="Total 7 2 3 4 2" xfId="38376"/>
    <cellStyle name="Total 7 2 3 5" xfId="27496"/>
    <cellStyle name="Total 7 2 3_Table 2A-1_EFT (Annual)" xfId="9255"/>
    <cellStyle name="Total 7 2 4" xfId="2225"/>
    <cellStyle name="Total 7 2 4 2" xfId="5786"/>
    <cellStyle name="Total 7 2 4 2 2" xfId="14001"/>
    <cellStyle name="Total 7 2 4 2 2 2" xfId="25989"/>
    <cellStyle name="Total 7 2 4 2 2 2 2" xfId="47175"/>
    <cellStyle name="Total 7 2 4 2 2 3" xfId="36571"/>
    <cellStyle name="Total 7 2 4 2 3" xfId="20876"/>
    <cellStyle name="Total 7 2 4 2 3 2" xfId="42063"/>
    <cellStyle name="Total 7 2 4 2 4" xfId="31443"/>
    <cellStyle name="Total 7 2 4 2_Table 2A-1_EFT (Annual)" xfId="9258"/>
    <cellStyle name="Total 7 2 4 3" xfId="11345"/>
    <cellStyle name="Total 7 2 4 3 2" xfId="23443"/>
    <cellStyle name="Total 7 2 4 3 2 2" xfId="44629"/>
    <cellStyle name="Total 7 2 4 3 3" xfId="34025"/>
    <cellStyle name="Total 7 2 4 4" xfId="18330"/>
    <cellStyle name="Total 7 2 4 4 2" xfId="39517"/>
    <cellStyle name="Total 7 2 4 5" xfId="28700"/>
    <cellStyle name="Total 7 2 4_Table 2A-1_EFT (Annual)" xfId="9257"/>
    <cellStyle name="Total 7 2 5" xfId="4079"/>
    <cellStyle name="Total 7 2 5 2" xfId="12403"/>
    <cellStyle name="Total 7 2 5 2 2" xfId="24425"/>
    <cellStyle name="Total 7 2 5 2 2 2" xfId="45611"/>
    <cellStyle name="Total 7 2 5 2 3" xfId="35007"/>
    <cellStyle name="Total 7 2 5 3" xfId="19312"/>
    <cellStyle name="Total 7 2 5 3 2" xfId="40499"/>
    <cellStyle name="Total 7 2 5 4" xfId="29767"/>
    <cellStyle name="Total 7 2 5_Table 2A-1_EFT (Annual)" xfId="9259"/>
    <cellStyle name="Total 7 2 6" xfId="9742"/>
    <cellStyle name="Total 7 2 6 2" xfId="21879"/>
    <cellStyle name="Total 7 2 6 2 2" xfId="43065"/>
    <cellStyle name="Total 7 2 6 3" xfId="32461"/>
    <cellStyle name="Total 7 2 7" xfId="16766"/>
    <cellStyle name="Total 7 2 7 2" xfId="37953"/>
    <cellStyle name="Total 7 2 8" xfId="27024"/>
    <cellStyle name="Total 7 2_Table 2A-1_EFT (Annual)" xfId="3600"/>
    <cellStyle name="Total 7 3" xfId="347"/>
    <cellStyle name="Total 7 3 2" xfId="1330"/>
    <cellStyle name="Total 7 3 2 2" xfId="2600"/>
    <cellStyle name="Total 7 3 2 2 2" xfId="6161"/>
    <cellStyle name="Total 7 3 2 2 2 2" xfId="14355"/>
    <cellStyle name="Total 7 3 2 2 2 2 2" xfId="26327"/>
    <cellStyle name="Total 7 3 2 2 2 2 2 2" xfId="47513"/>
    <cellStyle name="Total 7 3 2 2 2 2 3" xfId="36909"/>
    <cellStyle name="Total 7 3 2 2 2 3" xfId="21214"/>
    <cellStyle name="Total 7 3 2 2 2 3 2" xfId="42401"/>
    <cellStyle name="Total 7 3 2 2 2 4" xfId="31817"/>
    <cellStyle name="Total 7 3 2 2 2_Table 2A-1_EFT (Annual)" xfId="9262"/>
    <cellStyle name="Total 7 3 2 2 3" xfId="11697"/>
    <cellStyle name="Total 7 3 2 2 3 2" xfId="23781"/>
    <cellStyle name="Total 7 3 2 2 3 2 2" xfId="44967"/>
    <cellStyle name="Total 7 3 2 2 3 3" xfId="34363"/>
    <cellStyle name="Total 7 3 2 2 4" xfId="18668"/>
    <cellStyle name="Total 7 3 2 2 4 2" xfId="39855"/>
    <cellStyle name="Total 7 3 2 2 5" xfId="29074"/>
    <cellStyle name="Total 7 3 2 2_Table 2A-1_EFT (Annual)" xfId="9261"/>
    <cellStyle name="Total 7 3 2 3" xfId="4891"/>
    <cellStyle name="Total 7 3 2 3 2" xfId="13151"/>
    <cellStyle name="Total 7 3 2 3 2 2" xfId="25157"/>
    <cellStyle name="Total 7 3 2 3 2 2 2" xfId="46343"/>
    <cellStyle name="Total 7 3 2 3 2 3" xfId="35739"/>
    <cellStyle name="Total 7 3 2 3 3" xfId="20044"/>
    <cellStyle name="Total 7 3 2 3 3 2" xfId="41231"/>
    <cellStyle name="Total 7 3 2 3 4" xfId="30548"/>
    <cellStyle name="Total 7 3 2 3_Table 2A-1_EFT (Annual)" xfId="9263"/>
    <cellStyle name="Total 7 3 2 4" xfId="10495"/>
    <cellStyle name="Total 7 3 2 4 2" xfId="22611"/>
    <cellStyle name="Total 7 3 2 4 2 2" xfId="43797"/>
    <cellStyle name="Total 7 3 2 4 3" xfId="33193"/>
    <cellStyle name="Total 7 3 2 5" xfId="17498"/>
    <cellStyle name="Total 7 3 2 5 2" xfId="38685"/>
    <cellStyle name="Total 7 3 2 6" xfId="27805"/>
    <cellStyle name="Total 7 3 2_Table 2A-1_EFT (Annual)" xfId="9260"/>
    <cellStyle name="Total 7 3 3" xfId="889"/>
    <cellStyle name="Total 7 3 3 2" xfId="4450"/>
    <cellStyle name="Total 7 3 3 2 2" xfId="12712"/>
    <cellStyle name="Total 7 3 3 2 2 2" xfId="24722"/>
    <cellStyle name="Total 7 3 3 2 2 2 2" xfId="45908"/>
    <cellStyle name="Total 7 3 3 2 2 3" xfId="35304"/>
    <cellStyle name="Total 7 3 3 2 3" xfId="19609"/>
    <cellStyle name="Total 7 3 3 2 3 2" xfId="40796"/>
    <cellStyle name="Total 7 3 3 2 4" xfId="30107"/>
    <cellStyle name="Total 7 3 3 2_Table 2A-1_EFT (Annual)" xfId="9265"/>
    <cellStyle name="Total 7 3 3 3" xfId="10059"/>
    <cellStyle name="Total 7 3 3 3 2" xfId="22176"/>
    <cellStyle name="Total 7 3 3 3 2 2" xfId="43362"/>
    <cellStyle name="Total 7 3 3 3 3" xfId="32758"/>
    <cellStyle name="Total 7 3 3 4" xfId="17063"/>
    <cellStyle name="Total 7 3 3 4 2" xfId="38250"/>
    <cellStyle name="Total 7 3 3 5" xfId="27364"/>
    <cellStyle name="Total 7 3 3_Table 2A-1_EFT (Annual)" xfId="9264"/>
    <cellStyle name="Total 7 3 4" xfId="2069"/>
    <cellStyle name="Total 7 3 4 2" xfId="5630"/>
    <cellStyle name="Total 7 3 4 2 2" xfId="13845"/>
    <cellStyle name="Total 7 3 4 2 2 2" xfId="25833"/>
    <cellStyle name="Total 7 3 4 2 2 2 2" xfId="47019"/>
    <cellStyle name="Total 7 3 4 2 2 3" xfId="36415"/>
    <cellStyle name="Total 7 3 4 2 3" xfId="20720"/>
    <cellStyle name="Total 7 3 4 2 3 2" xfId="41907"/>
    <cellStyle name="Total 7 3 4 2 4" xfId="31287"/>
    <cellStyle name="Total 7 3 4 2_Table 2A-1_EFT (Annual)" xfId="9267"/>
    <cellStyle name="Total 7 3 4 3" xfId="11189"/>
    <cellStyle name="Total 7 3 4 3 2" xfId="23287"/>
    <cellStyle name="Total 7 3 4 3 2 2" xfId="44473"/>
    <cellStyle name="Total 7 3 4 3 3" xfId="33869"/>
    <cellStyle name="Total 7 3 4 4" xfId="18174"/>
    <cellStyle name="Total 7 3 4 4 2" xfId="39361"/>
    <cellStyle name="Total 7 3 4 5" xfId="28544"/>
    <cellStyle name="Total 7 3 4_Table 2A-1_EFT (Annual)" xfId="9266"/>
    <cellStyle name="Total 7 3 5" xfId="3917"/>
    <cellStyle name="Total 7 3 5 2" xfId="12245"/>
    <cellStyle name="Total 7 3 5 2 2" xfId="24269"/>
    <cellStyle name="Total 7 3 5 2 2 2" xfId="45455"/>
    <cellStyle name="Total 7 3 5 2 3" xfId="34851"/>
    <cellStyle name="Total 7 3 5 3" xfId="19156"/>
    <cellStyle name="Total 7 3 5 3 2" xfId="40343"/>
    <cellStyle name="Total 7 3 5 4" xfId="29605"/>
    <cellStyle name="Total 7 3 5_Table 2A-1_EFT (Annual)" xfId="9268"/>
    <cellStyle name="Total 7 3 6" xfId="9582"/>
    <cellStyle name="Total 7 3 6 2" xfId="21723"/>
    <cellStyle name="Total 7 3 6 2 2" xfId="42909"/>
    <cellStyle name="Total 7 3 6 3" xfId="32305"/>
    <cellStyle name="Total 7 3 7" xfId="16610"/>
    <cellStyle name="Total 7 3 7 2" xfId="37797"/>
    <cellStyle name="Total 7 3 8" xfId="26862"/>
    <cellStyle name="Total 7 3_Table 2A-1_EFT (Annual)" xfId="3601"/>
    <cellStyle name="Total 7 4" xfId="1164"/>
    <cellStyle name="Total 7 4 2" xfId="2434"/>
    <cellStyle name="Total 7 4 2 2" xfId="5995"/>
    <cellStyle name="Total 7 4 2 2 2" xfId="14189"/>
    <cellStyle name="Total 7 4 2 2 2 2" xfId="26161"/>
    <cellStyle name="Total 7 4 2 2 2 2 2" xfId="47347"/>
    <cellStyle name="Total 7 4 2 2 2 3" xfId="36743"/>
    <cellStyle name="Total 7 4 2 2 3" xfId="21048"/>
    <cellStyle name="Total 7 4 2 2 3 2" xfId="42235"/>
    <cellStyle name="Total 7 4 2 2 4" xfId="31651"/>
    <cellStyle name="Total 7 4 2 2_Table 2A-1_EFT (Annual)" xfId="9271"/>
    <cellStyle name="Total 7 4 2 3" xfId="11531"/>
    <cellStyle name="Total 7 4 2 3 2" xfId="23615"/>
    <cellStyle name="Total 7 4 2 3 2 2" xfId="44801"/>
    <cellStyle name="Total 7 4 2 3 3" xfId="34197"/>
    <cellStyle name="Total 7 4 2 4" xfId="18502"/>
    <cellStyle name="Total 7 4 2 4 2" xfId="39689"/>
    <cellStyle name="Total 7 4 2 5" xfId="28908"/>
    <cellStyle name="Total 7 4 2_Table 2A-1_EFT (Annual)" xfId="9270"/>
    <cellStyle name="Total 7 4 3" xfId="4725"/>
    <cellStyle name="Total 7 4 3 2" xfId="12985"/>
    <cellStyle name="Total 7 4 3 2 2" xfId="24991"/>
    <cellStyle name="Total 7 4 3 2 2 2" xfId="46177"/>
    <cellStyle name="Total 7 4 3 2 3" xfId="35573"/>
    <cellStyle name="Total 7 4 3 3" xfId="19878"/>
    <cellStyle name="Total 7 4 3 3 2" xfId="41065"/>
    <cellStyle name="Total 7 4 3 4" xfId="30382"/>
    <cellStyle name="Total 7 4 3_Table 2A-1_EFT (Annual)" xfId="9272"/>
    <cellStyle name="Total 7 4 4" xfId="10329"/>
    <cellStyle name="Total 7 4 4 2" xfId="22445"/>
    <cellStyle name="Total 7 4 4 2 2" xfId="43631"/>
    <cellStyle name="Total 7 4 4 3" xfId="33027"/>
    <cellStyle name="Total 7 4 5" xfId="17332"/>
    <cellStyle name="Total 7 4 5 2" xfId="38519"/>
    <cellStyle name="Total 7 4 6" xfId="27639"/>
    <cellStyle name="Total 7 4_Table 2A-1_EFT (Annual)" xfId="9269"/>
    <cellStyle name="Total 7 5" xfId="730"/>
    <cellStyle name="Total 7 5 2" xfId="4291"/>
    <cellStyle name="Total 7 5 2 2" xfId="12571"/>
    <cellStyle name="Total 7 5 2 2 2" xfId="24588"/>
    <cellStyle name="Total 7 5 2 2 2 2" xfId="45774"/>
    <cellStyle name="Total 7 5 2 2 3" xfId="35170"/>
    <cellStyle name="Total 7 5 2 3" xfId="19475"/>
    <cellStyle name="Total 7 5 2 3 2" xfId="40662"/>
    <cellStyle name="Total 7 5 2 4" xfId="29948"/>
    <cellStyle name="Total 7 5 2_Table 2A-1_EFT (Annual)" xfId="9274"/>
    <cellStyle name="Total 7 5 3" xfId="9919"/>
    <cellStyle name="Total 7 5 3 2" xfId="22042"/>
    <cellStyle name="Total 7 5 3 2 2" xfId="43228"/>
    <cellStyle name="Total 7 5 3 3" xfId="32624"/>
    <cellStyle name="Total 7 5 4" xfId="16929"/>
    <cellStyle name="Total 7 5 4 2" xfId="38116"/>
    <cellStyle name="Total 7 5 5" xfId="27205"/>
    <cellStyle name="Total 7 5_Table 2A-1_EFT (Annual)" xfId="9273"/>
    <cellStyle name="Total 7 6" xfId="1866"/>
    <cellStyle name="Total 7 6 2" xfId="5427"/>
    <cellStyle name="Total 7 6 2 2" xfId="13642"/>
    <cellStyle name="Total 7 6 2 2 2" xfId="25630"/>
    <cellStyle name="Total 7 6 2 2 2 2" xfId="46816"/>
    <cellStyle name="Total 7 6 2 2 3" xfId="36212"/>
    <cellStyle name="Total 7 6 2 3" xfId="20517"/>
    <cellStyle name="Total 7 6 2 3 2" xfId="41704"/>
    <cellStyle name="Total 7 6 2 4" xfId="31084"/>
    <cellStyle name="Total 7 6 2_Table 2A-1_EFT (Annual)" xfId="9276"/>
    <cellStyle name="Total 7 6 3" xfId="10986"/>
    <cellStyle name="Total 7 6 3 2" xfId="23084"/>
    <cellStyle name="Total 7 6 3 2 2" xfId="44270"/>
    <cellStyle name="Total 7 6 3 3" xfId="33666"/>
    <cellStyle name="Total 7 6 4" xfId="17971"/>
    <cellStyle name="Total 7 6 4 2" xfId="39158"/>
    <cellStyle name="Total 7 6 5" xfId="28341"/>
    <cellStyle name="Total 7 6_Table 2A-1_EFT (Annual)" xfId="9275"/>
    <cellStyle name="Total 7 7" xfId="3705"/>
    <cellStyle name="Total 7 7 2" xfId="12073"/>
    <cellStyle name="Total 7 7 2 2" xfId="24103"/>
    <cellStyle name="Total 7 7 2 2 2" xfId="45289"/>
    <cellStyle name="Total 7 7 2 3" xfId="34685"/>
    <cellStyle name="Total 7 7 3" xfId="18990"/>
    <cellStyle name="Total 7 7 3 2" xfId="40177"/>
    <cellStyle name="Total 7 7 4" xfId="29414"/>
    <cellStyle name="Total 7 7_Table 2A-1_EFT (Annual)" xfId="9277"/>
    <cellStyle name="Total 7 8" xfId="9392"/>
    <cellStyle name="Total 7 8 2" xfId="21557"/>
    <cellStyle name="Total 7 8 2 2" xfId="42743"/>
    <cellStyle name="Total 7 8 3" xfId="32139"/>
    <cellStyle name="Total 7 9" xfId="16444"/>
    <cellStyle name="Total 7 9 2" xfId="37631"/>
    <cellStyle name="Total 7_Table 2A-1_EFT (Annual)" xfId="3599"/>
    <cellStyle name="Total 8" xfId="131"/>
    <cellStyle name="Total 8 10" xfId="26686"/>
    <cellStyle name="Total 8 2" xfId="524"/>
    <cellStyle name="Total 8 2 2" xfId="1501"/>
    <cellStyle name="Total 8 2 2 2" xfId="2771"/>
    <cellStyle name="Total 8 2 2 2 2" xfId="6332"/>
    <cellStyle name="Total 8 2 2 2 2 2" xfId="14526"/>
    <cellStyle name="Total 8 2 2 2 2 2 2" xfId="26498"/>
    <cellStyle name="Total 8 2 2 2 2 2 2 2" xfId="47684"/>
    <cellStyle name="Total 8 2 2 2 2 2 3" xfId="37080"/>
    <cellStyle name="Total 8 2 2 2 2 3" xfId="21385"/>
    <cellStyle name="Total 8 2 2 2 2 3 2" xfId="42572"/>
    <cellStyle name="Total 8 2 2 2 2 4" xfId="31988"/>
    <cellStyle name="Total 8 2 2 2 2_Table 2A-1_EFT (Annual)" xfId="9280"/>
    <cellStyle name="Total 8 2 2 2 3" xfId="11868"/>
    <cellStyle name="Total 8 2 2 2 3 2" xfId="23952"/>
    <cellStyle name="Total 8 2 2 2 3 2 2" xfId="45138"/>
    <cellStyle name="Total 8 2 2 2 3 3" xfId="34534"/>
    <cellStyle name="Total 8 2 2 2 4" xfId="18839"/>
    <cellStyle name="Total 8 2 2 2 4 2" xfId="40026"/>
    <cellStyle name="Total 8 2 2 2 5" xfId="29245"/>
    <cellStyle name="Total 8 2 2 2_Table 2A-1_EFT (Annual)" xfId="9279"/>
    <cellStyle name="Total 8 2 2 3" xfId="5062"/>
    <cellStyle name="Total 8 2 2 3 2" xfId="13322"/>
    <cellStyle name="Total 8 2 2 3 2 2" xfId="25328"/>
    <cellStyle name="Total 8 2 2 3 2 2 2" xfId="46514"/>
    <cellStyle name="Total 8 2 2 3 2 3" xfId="35910"/>
    <cellStyle name="Total 8 2 2 3 3" xfId="20215"/>
    <cellStyle name="Total 8 2 2 3 3 2" xfId="41402"/>
    <cellStyle name="Total 8 2 2 3 4" xfId="30719"/>
    <cellStyle name="Total 8 2 2 3_Table 2A-1_EFT (Annual)" xfId="9281"/>
    <cellStyle name="Total 8 2 2 4" xfId="10666"/>
    <cellStyle name="Total 8 2 2 4 2" xfId="22782"/>
    <cellStyle name="Total 8 2 2 4 2 2" xfId="43968"/>
    <cellStyle name="Total 8 2 2 4 3" xfId="33364"/>
    <cellStyle name="Total 8 2 2 5" xfId="17669"/>
    <cellStyle name="Total 8 2 2 5 2" xfId="38856"/>
    <cellStyle name="Total 8 2 2 6" xfId="27976"/>
    <cellStyle name="Total 8 2 2_Table 2A-1_EFT (Annual)" xfId="9278"/>
    <cellStyle name="Total 8 2 3" xfId="1034"/>
    <cellStyle name="Total 8 2 3 2" xfId="4595"/>
    <cellStyle name="Total 8 2 3 2 2" xfId="12855"/>
    <cellStyle name="Total 8 2 3 2 2 2" xfId="24861"/>
    <cellStyle name="Total 8 2 3 2 2 2 2" xfId="46047"/>
    <cellStyle name="Total 8 2 3 2 2 3" xfId="35443"/>
    <cellStyle name="Total 8 2 3 2 3" xfId="19748"/>
    <cellStyle name="Total 8 2 3 2 3 2" xfId="40935"/>
    <cellStyle name="Total 8 2 3 2 4" xfId="30252"/>
    <cellStyle name="Total 8 2 3 2_Table 2A-1_EFT (Annual)" xfId="9283"/>
    <cellStyle name="Total 8 2 3 3" xfId="10199"/>
    <cellStyle name="Total 8 2 3 3 2" xfId="22315"/>
    <cellStyle name="Total 8 2 3 3 2 2" xfId="43501"/>
    <cellStyle name="Total 8 2 3 3 3" xfId="32897"/>
    <cellStyle name="Total 8 2 3 4" xfId="17202"/>
    <cellStyle name="Total 8 2 3 4 2" xfId="38389"/>
    <cellStyle name="Total 8 2 3 5" xfId="27509"/>
    <cellStyle name="Total 8 2 3_Table 2A-1_EFT (Annual)" xfId="9282"/>
    <cellStyle name="Total 8 2 4" xfId="2240"/>
    <cellStyle name="Total 8 2 4 2" xfId="5801"/>
    <cellStyle name="Total 8 2 4 2 2" xfId="14016"/>
    <cellStyle name="Total 8 2 4 2 2 2" xfId="26004"/>
    <cellStyle name="Total 8 2 4 2 2 2 2" xfId="47190"/>
    <cellStyle name="Total 8 2 4 2 2 3" xfId="36586"/>
    <cellStyle name="Total 8 2 4 2 3" xfId="20891"/>
    <cellStyle name="Total 8 2 4 2 3 2" xfId="42078"/>
    <cellStyle name="Total 8 2 4 2 4" xfId="31458"/>
    <cellStyle name="Total 8 2 4 2_Table 2A-1_EFT (Annual)" xfId="9285"/>
    <cellStyle name="Total 8 2 4 3" xfId="11360"/>
    <cellStyle name="Total 8 2 4 3 2" xfId="23458"/>
    <cellStyle name="Total 8 2 4 3 2 2" xfId="44644"/>
    <cellStyle name="Total 8 2 4 3 3" xfId="34040"/>
    <cellStyle name="Total 8 2 4 4" xfId="18345"/>
    <cellStyle name="Total 8 2 4 4 2" xfId="39532"/>
    <cellStyle name="Total 8 2 4 5" xfId="28715"/>
    <cellStyle name="Total 8 2 4_Table 2A-1_EFT (Annual)" xfId="9284"/>
    <cellStyle name="Total 8 2 5" xfId="4094"/>
    <cellStyle name="Total 8 2 5 2" xfId="12418"/>
    <cellStyle name="Total 8 2 5 2 2" xfId="24440"/>
    <cellStyle name="Total 8 2 5 2 2 2" xfId="45626"/>
    <cellStyle name="Total 8 2 5 2 3" xfId="35022"/>
    <cellStyle name="Total 8 2 5 3" xfId="19327"/>
    <cellStyle name="Total 8 2 5 3 2" xfId="40514"/>
    <cellStyle name="Total 8 2 5 4" xfId="29782"/>
    <cellStyle name="Total 8 2 5_Table 2A-1_EFT (Annual)" xfId="9286"/>
    <cellStyle name="Total 8 2 6" xfId="9757"/>
    <cellStyle name="Total 8 2 6 2" xfId="21894"/>
    <cellStyle name="Total 8 2 6 2 2" xfId="43080"/>
    <cellStyle name="Total 8 2 6 3" xfId="32476"/>
    <cellStyle name="Total 8 2 7" xfId="16781"/>
    <cellStyle name="Total 8 2 7 2" xfId="37968"/>
    <cellStyle name="Total 8 2 8" xfId="27039"/>
    <cellStyle name="Total 8 2_Table 2A-1_EFT (Annual)" xfId="3603"/>
    <cellStyle name="Total 8 3" xfId="362"/>
    <cellStyle name="Total 8 3 2" xfId="1345"/>
    <cellStyle name="Total 8 3 2 2" xfId="2615"/>
    <cellStyle name="Total 8 3 2 2 2" xfId="6176"/>
    <cellStyle name="Total 8 3 2 2 2 2" xfId="14370"/>
    <cellStyle name="Total 8 3 2 2 2 2 2" xfId="26342"/>
    <cellStyle name="Total 8 3 2 2 2 2 2 2" xfId="47528"/>
    <cellStyle name="Total 8 3 2 2 2 2 3" xfId="36924"/>
    <cellStyle name="Total 8 3 2 2 2 3" xfId="21229"/>
    <cellStyle name="Total 8 3 2 2 2 3 2" xfId="42416"/>
    <cellStyle name="Total 8 3 2 2 2 4" xfId="31832"/>
    <cellStyle name="Total 8 3 2 2 2_Table 2A-1_EFT (Annual)" xfId="9289"/>
    <cellStyle name="Total 8 3 2 2 3" xfId="11712"/>
    <cellStyle name="Total 8 3 2 2 3 2" xfId="23796"/>
    <cellStyle name="Total 8 3 2 2 3 2 2" xfId="44982"/>
    <cellStyle name="Total 8 3 2 2 3 3" xfId="34378"/>
    <cellStyle name="Total 8 3 2 2 4" xfId="18683"/>
    <cellStyle name="Total 8 3 2 2 4 2" xfId="39870"/>
    <cellStyle name="Total 8 3 2 2 5" xfId="29089"/>
    <cellStyle name="Total 8 3 2 2_Table 2A-1_EFT (Annual)" xfId="9288"/>
    <cellStyle name="Total 8 3 2 3" xfId="4906"/>
    <cellStyle name="Total 8 3 2 3 2" xfId="13166"/>
    <cellStyle name="Total 8 3 2 3 2 2" xfId="25172"/>
    <cellStyle name="Total 8 3 2 3 2 2 2" xfId="46358"/>
    <cellStyle name="Total 8 3 2 3 2 3" xfId="35754"/>
    <cellStyle name="Total 8 3 2 3 3" xfId="20059"/>
    <cellStyle name="Total 8 3 2 3 3 2" xfId="41246"/>
    <cellStyle name="Total 8 3 2 3 4" xfId="30563"/>
    <cellStyle name="Total 8 3 2 3_Table 2A-1_EFT (Annual)" xfId="9290"/>
    <cellStyle name="Total 8 3 2 4" xfId="10510"/>
    <cellStyle name="Total 8 3 2 4 2" xfId="22626"/>
    <cellStyle name="Total 8 3 2 4 2 2" xfId="43812"/>
    <cellStyle name="Total 8 3 2 4 3" xfId="33208"/>
    <cellStyle name="Total 8 3 2 5" xfId="17513"/>
    <cellStyle name="Total 8 3 2 5 2" xfId="38700"/>
    <cellStyle name="Total 8 3 2 6" xfId="27820"/>
    <cellStyle name="Total 8 3 2_Table 2A-1_EFT (Annual)" xfId="9287"/>
    <cellStyle name="Total 8 3 3" xfId="902"/>
    <cellStyle name="Total 8 3 3 2" xfId="4463"/>
    <cellStyle name="Total 8 3 3 2 2" xfId="12725"/>
    <cellStyle name="Total 8 3 3 2 2 2" xfId="24735"/>
    <cellStyle name="Total 8 3 3 2 2 2 2" xfId="45921"/>
    <cellStyle name="Total 8 3 3 2 2 3" xfId="35317"/>
    <cellStyle name="Total 8 3 3 2 3" xfId="19622"/>
    <cellStyle name="Total 8 3 3 2 3 2" xfId="40809"/>
    <cellStyle name="Total 8 3 3 2 4" xfId="30120"/>
    <cellStyle name="Total 8 3 3 2_Table 2A-1_EFT (Annual)" xfId="9292"/>
    <cellStyle name="Total 8 3 3 3" xfId="10072"/>
    <cellStyle name="Total 8 3 3 3 2" xfId="22189"/>
    <cellStyle name="Total 8 3 3 3 2 2" xfId="43375"/>
    <cellStyle name="Total 8 3 3 3 3" xfId="32771"/>
    <cellStyle name="Total 8 3 3 4" xfId="17076"/>
    <cellStyle name="Total 8 3 3 4 2" xfId="38263"/>
    <cellStyle name="Total 8 3 3 5" xfId="27377"/>
    <cellStyle name="Total 8 3 3_Table 2A-1_EFT (Annual)" xfId="9291"/>
    <cellStyle name="Total 8 3 4" xfId="2084"/>
    <cellStyle name="Total 8 3 4 2" xfId="5645"/>
    <cellStyle name="Total 8 3 4 2 2" xfId="13860"/>
    <cellStyle name="Total 8 3 4 2 2 2" xfId="25848"/>
    <cellStyle name="Total 8 3 4 2 2 2 2" xfId="47034"/>
    <cellStyle name="Total 8 3 4 2 2 3" xfId="36430"/>
    <cellStyle name="Total 8 3 4 2 3" xfId="20735"/>
    <cellStyle name="Total 8 3 4 2 3 2" xfId="41922"/>
    <cellStyle name="Total 8 3 4 2 4" xfId="31302"/>
    <cellStyle name="Total 8 3 4 2_Table 2A-1_EFT (Annual)" xfId="9294"/>
    <cellStyle name="Total 8 3 4 3" xfId="11204"/>
    <cellStyle name="Total 8 3 4 3 2" xfId="23302"/>
    <cellStyle name="Total 8 3 4 3 2 2" xfId="44488"/>
    <cellStyle name="Total 8 3 4 3 3" xfId="33884"/>
    <cellStyle name="Total 8 3 4 4" xfId="18189"/>
    <cellStyle name="Total 8 3 4 4 2" xfId="39376"/>
    <cellStyle name="Total 8 3 4 5" xfId="28559"/>
    <cellStyle name="Total 8 3 4_Table 2A-1_EFT (Annual)" xfId="9293"/>
    <cellStyle name="Total 8 3 5" xfId="3932"/>
    <cellStyle name="Total 8 3 5 2" xfId="12260"/>
    <cellStyle name="Total 8 3 5 2 2" xfId="24284"/>
    <cellStyle name="Total 8 3 5 2 2 2" xfId="45470"/>
    <cellStyle name="Total 8 3 5 2 3" xfId="34866"/>
    <cellStyle name="Total 8 3 5 3" xfId="19171"/>
    <cellStyle name="Total 8 3 5 3 2" xfId="40358"/>
    <cellStyle name="Total 8 3 5 4" xfId="29620"/>
    <cellStyle name="Total 8 3 5_Table 2A-1_EFT (Annual)" xfId="9295"/>
    <cellStyle name="Total 8 3 6" xfId="9597"/>
    <cellStyle name="Total 8 3 6 2" xfId="21738"/>
    <cellStyle name="Total 8 3 6 2 2" xfId="42924"/>
    <cellStyle name="Total 8 3 6 3" xfId="32320"/>
    <cellStyle name="Total 8 3 7" xfId="16625"/>
    <cellStyle name="Total 8 3 7 2" xfId="37812"/>
    <cellStyle name="Total 8 3 8" xfId="26877"/>
    <cellStyle name="Total 8 3_Table 2A-1_EFT (Annual)" xfId="3604"/>
    <cellStyle name="Total 8 4" xfId="1179"/>
    <cellStyle name="Total 8 4 2" xfId="2449"/>
    <cellStyle name="Total 8 4 2 2" xfId="6010"/>
    <cellStyle name="Total 8 4 2 2 2" xfId="14204"/>
    <cellStyle name="Total 8 4 2 2 2 2" xfId="26176"/>
    <cellStyle name="Total 8 4 2 2 2 2 2" xfId="47362"/>
    <cellStyle name="Total 8 4 2 2 2 3" xfId="36758"/>
    <cellStyle name="Total 8 4 2 2 3" xfId="21063"/>
    <cellStyle name="Total 8 4 2 2 3 2" xfId="42250"/>
    <cellStyle name="Total 8 4 2 2 4" xfId="31666"/>
    <cellStyle name="Total 8 4 2 2_Table 2A-1_EFT (Annual)" xfId="9298"/>
    <cellStyle name="Total 8 4 2 3" xfId="11546"/>
    <cellStyle name="Total 8 4 2 3 2" xfId="23630"/>
    <cellStyle name="Total 8 4 2 3 2 2" xfId="44816"/>
    <cellStyle name="Total 8 4 2 3 3" xfId="34212"/>
    <cellStyle name="Total 8 4 2 4" xfId="18517"/>
    <cellStyle name="Total 8 4 2 4 2" xfId="39704"/>
    <cellStyle name="Total 8 4 2 5" xfId="28923"/>
    <cellStyle name="Total 8 4 2_Table 2A-1_EFT (Annual)" xfId="9297"/>
    <cellStyle name="Total 8 4 3" xfId="4740"/>
    <cellStyle name="Total 8 4 3 2" xfId="13000"/>
    <cellStyle name="Total 8 4 3 2 2" xfId="25006"/>
    <cellStyle name="Total 8 4 3 2 2 2" xfId="46192"/>
    <cellStyle name="Total 8 4 3 2 3" xfId="35588"/>
    <cellStyle name="Total 8 4 3 3" xfId="19893"/>
    <cellStyle name="Total 8 4 3 3 2" xfId="41080"/>
    <cellStyle name="Total 8 4 3 4" xfId="30397"/>
    <cellStyle name="Total 8 4 3_Table 2A-1_EFT (Annual)" xfId="9299"/>
    <cellStyle name="Total 8 4 4" xfId="10344"/>
    <cellStyle name="Total 8 4 4 2" xfId="22460"/>
    <cellStyle name="Total 8 4 4 2 2" xfId="43646"/>
    <cellStyle name="Total 8 4 4 3" xfId="33042"/>
    <cellStyle name="Total 8 4 5" xfId="17347"/>
    <cellStyle name="Total 8 4 5 2" xfId="38534"/>
    <cellStyle name="Total 8 4 6" xfId="27654"/>
    <cellStyle name="Total 8 4_Table 2A-1_EFT (Annual)" xfId="9296"/>
    <cellStyle name="Total 8 5" xfId="743"/>
    <cellStyle name="Total 8 5 2" xfId="4304"/>
    <cellStyle name="Total 8 5 2 2" xfId="12584"/>
    <cellStyle name="Total 8 5 2 2 2" xfId="24601"/>
    <cellStyle name="Total 8 5 2 2 2 2" xfId="45787"/>
    <cellStyle name="Total 8 5 2 2 3" xfId="35183"/>
    <cellStyle name="Total 8 5 2 3" xfId="19488"/>
    <cellStyle name="Total 8 5 2 3 2" xfId="40675"/>
    <cellStyle name="Total 8 5 2 4" xfId="29961"/>
    <cellStyle name="Total 8 5 2_Table 2A-1_EFT (Annual)" xfId="9301"/>
    <cellStyle name="Total 8 5 3" xfId="9932"/>
    <cellStyle name="Total 8 5 3 2" xfId="22055"/>
    <cellStyle name="Total 8 5 3 2 2" xfId="43241"/>
    <cellStyle name="Total 8 5 3 3" xfId="32637"/>
    <cellStyle name="Total 8 5 4" xfId="16942"/>
    <cellStyle name="Total 8 5 4 2" xfId="38129"/>
    <cellStyle name="Total 8 5 5" xfId="27218"/>
    <cellStyle name="Total 8 5_Table 2A-1_EFT (Annual)" xfId="9300"/>
    <cellStyle name="Total 8 6" xfId="1791"/>
    <cellStyle name="Total 8 6 2" xfId="5352"/>
    <cellStyle name="Total 8 6 2 2" xfId="13567"/>
    <cellStyle name="Total 8 6 2 2 2" xfId="25555"/>
    <cellStyle name="Total 8 6 2 2 2 2" xfId="46741"/>
    <cellStyle name="Total 8 6 2 2 3" xfId="36137"/>
    <cellStyle name="Total 8 6 2 3" xfId="20442"/>
    <cellStyle name="Total 8 6 2 3 2" xfId="41629"/>
    <cellStyle name="Total 8 6 2 4" xfId="31009"/>
    <cellStyle name="Total 8 6 2_Table 2A-1_EFT (Annual)" xfId="9303"/>
    <cellStyle name="Total 8 6 3" xfId="10911"/>
    <cellStyle name="Total 8 6 3 2" xfId="23009"/>
    <cellStyle name="Total 8 6 3 2 2" xfId="44195"/>
    <cellStyle name="Total 8 6 3 3" xfId="33591"/>
    <cellStyle name="Total 8 6 4" xfId="17896"/>
    <cellStyle name="Total 8 6 4 2" xfId="39083"/>
    <cellStyle name="Total 8 6 5" xfId="28266"/>
    <cellStyle name="Total 8 6_Table 2A-1_EFT (Annual)" xfId="9302"/>
    <cellStyle name="Total 8 7" xfId="3720"/>
    <cellStyle name="Total 8 7 2" xfId="12088"/>
    <cellStyle name="Total 8 7 2 2" xfId="24118"/>
    <cellStyle name="Total 8 7 2 2 2" xfId="45304"/>
    <cellStyle name="Total 8 7 2 3" xfId="34700"/>
    <cellStyle name="Total 8 7 3" xfId="19005"/>
    <cellStyle name="Total 8 7 3 2" xfId="40192"/>
    <cellStyle name="Total 8 7 4" xfId="29429"/>
    <cellStyle name="Total 8 7_Table 2A-1_EFT (Annual)" xfId="9304"/>
    <cellStyle name="Total 8 8" xfId="9407"/>
    <cellStyle name="Total 8 8 2" xfId="21572"/>
    <cellStyle name="Total 8 8 2 2" xfId="42758"/>
    <cellStyle name="Total 8 8 3" xfId="32154"/>
    <cellStyle name="Total 8 9" xfId="16459"/>
    <cellStyle name="Total 8 9 2" xfId="37646"/>
    <cellStyle name="Total 8_Table 2A-1_EFT (Annual)" xfId="3602"/>
    <cellStyle name="Total 9" xfId="120"/>
    <cellStyle name="Total 9 10" xfId="26675"/>
    <cellStyle name="Total 9 2" xfId="513"/>
    <cellStyle name="Total 9 2 2" xfId="1490"/>
    <cellStyle name="Total 9 2 2 2" xfId="2760"/>
    <cellStyle name="Total 9 2 2 2 2" xfId="6321"/>
    <cellStyle name="Total 9 2 2 2 2 2" xfId="14515"/>
    <cellStyle name="Total 9 2 2 2 2 2 2" xfId="26487"/>
    <cellStyle name="Total 9 2 2 2 2 2 2 2" xfId="47673"/>
    <cellStyle name="Total 9 2 2 2 2 2 3" xfId="37069"/>
    <cellStyle name="Total 9 2 2 2 2 3" xfId="21374"/>
    <cellStyle name="Total 9 2 2 2 2 3 2" xfId="42561"/>
    <cellStyle name="Total 9 2 2 2 2 4" xfId="31977"/>
    <cellStyle name="Total 9 2 2 2 2_Table 2A-1_EFT (Annual)" xfId="9307"/>
    <cellStyle name="Total 9 2 2 2 3" xfId="11857"/>
    <cellStyle name="Total 9 2 2 2 3 2" xfId="23941"/>
    <cellStyle name="Total 9 2 2 2 3 2 2" xfId="45127"/>
    <cellStyle name="Total 9 2 2 2 3 3" xfId="34523"/>
    <cellStyle name="Total 9 2 2 2 4" xfId="18828"/>
    <cellStyle name="Total 9 2 2 2 4 2" xfId="40015"/>
    <cellStyle name="Total 9 2 2 2 5" xfId="29234"/>
    <cellStyle name="Total 9 2 2 2_Table 2A-1_EFT (Annual)" xfId="9306"/>
    <cellStyle name="Total 9 2 2 3" xfId="5051"/>
    <cellStyle name="Total 9 2 2 3 2" xfId="13311"/>
    <cellStyle name="Total 9 2 2 3 2 2" xfId="25317"/>
    <cellStyle name="Total 9 2 2 3 2 2 2" xfId="46503"/>
    <cellStyle name="Total 9 2 2 3 2 3" xfId="35899"/>
    <cellStyle name="Total 9 2 2 3 3" xfId="20204"/>
    <cellStyle name="Total 9 2 2 3 3 2" xfId="41391"/>
    <cellStyle name="Total 9 2 2 3 4" xfId="30708"/>
    <cellStyle name="Total 9 2 2 3_Table 2A-1_EFT (Annual)" xfId="9308"/>
    <cellStyle name="Total 9 2 2 4" xfId="10655"/>
    <cellStyle name="Total 9 2 2 4 2" xfId="22771"/>
    <cellStyle name="Total 9 2 2 4 2 2" xfId="43957"/>
    <cellStyle name="Total 9 2 2 4 3" xfId="33353"/>
    <cellStyle name="Total 9 2 2 5" xfId="17658"/>
    <cellStyle name="Total 9 2 2 5 2" xfId="38845"/>
    <cellStyle name="Total 9 2 2 6" xfId="27965"/>
    <cellStyle name="Total 9 2 2_Table 2A-1_EFT (Annual)" xfId="9305"/>
    <cellStyle name="Total 9 2 3" xfId="1024"/>
    <cellStyle name="Total 9 2 3 2" xfId="4585"/>
    <cellStyle name="Total 9 2 3 2 2" xfId="12845"/>
    <cellStyle name="Total 9 2 3 2 2 2" xfId="24851"/>
    <cellStyle name="Total 9 2 3 2 2 2 2" xfId="46037"/>
    <cellStyle name="Total 9 2 3 2 2 3" xfId="35433"/>
    <cellStyle name="Total 9 2 3 2 3" xfId="19738"/>
    <cellStyle name="Total 9 2 3 2 3 2" xfId="40925"/>
    <cellStyle name="Total 9 2 3 2 4" xfId="30242"/>
    <cellStyle name="Total 9 2 3 2_Table 2A-1_EFT (Annual)" xfId="9310"/>
    <cellStyle name="Total 9 2 3 3" xfId="10189"/>
    <cellStyle name="Total 9 2 3 3 2" xfId="22305"/>
    <cellStyle name="Total 9 2 3 3 2 2" xfId="43491"/>
    <cellStyle name="Total 9 2 3 3 3" xfId="32887"/>
    <cellStyle name="Total 9 2 3 4" xfId="17192"/>
    <cellStyle name="Total 9 2 3 4 2" xfId="38379"/>
    <cellStyle name="Total 9 2 3 5" xfId="27499"/>
    <cellStyle name="Total 9 2 3_Table 2A-1_EFT (Annual)" xfId="9309"/>
    <cellStyle name="Total 9 2 4" xfId="2229"/>
    <cellStyle name="Total 9 2 4 2" xfId="5790"/>
    <cellStyle name="Total 9 2 4 2 2" xfId="14005"/>
    <cellStyle name="Total 9 2 4 2 2 2" xfId="25993"/>
    <cellStyle name="Total 9 2 4 2 2 2 2" xfId="47179"/>
    <cellStyle name="Total 9 2 4 2 2 3" xfId="36575"/>
    <cellStyle name="Total 9 2 4 2 3" xfId="20880"/>
    <cellStyle name="Total 9 2 4 2 3 2" xfId="42067"/>
    <cellStyle name="Total 9 2 4 2 4" xfId="31447"/>
    <cellStyle name="Total 9 2 4 2_Table 2A-1_EFT (Annual)" xfId="9312"/>
    <cellStyle name="Total 9 2 4 3" xfId="11349"/>
    <cellStyle name="Total 9 2 4 3 2" xfId="23447"/>
    <cellStyle name="Total 9 2 4 3 2 2" xfId="44633"/>
    <cellStyle name="Total 9 2 4 3 3" xfId="34029"/>
    <cellStyle name="Total 9 2 4 4" xfId="18334"/>
    <cellStyle name="Total 9 2 4 4 2" xfId="39521"/>
    <cellStyle name="Total 9 2 4 5" xfId="28704"/>
    <cellStyle name="Total 9 2 4_Table 2A-1_EFT (Annual)" xfId="9311"/>
    <cellStyle name="Total 9 2 5" xfId="4083"/>
    <cellStyle name="Total 9 2 5 2" xfId="12407"/>
    <cellStyle name="Total 9 2 5 2 2" xfId="24429"/>
    <cellStyle name="Total 9 2 5 2 2 2" xfId="45615"/>
    <cellStyle name="Total 9 2 5 2 3" xfId="35011"/>
    <cellStyle name="Total 9 2 5 3" xfId="19316"/>
    <cellStyle name="Total 9 2 5 3 2" xfId="40503"/>
    <cellStyle name="Total 9 2 5 4" xfId="29771"/>
    <cellStyle name="Total 9 2 5_Table 2A-1_EFT (Annual)" xfId="9313"/>
    <cellStyle name="Total 9 2 6" xfId="9746"/>
    <cellStyle name="Total 9 2 6 2" xfId="21883"/>
    <cellStyle name="Total 9 2 6 2 2" xfId="43069"/>
    <cellStyle name="Total 9 2 6 3" xfId="32465"/>
    <cellStyle name="Total 9 2 7" xfId="16770"/>
    <cellStyle name="Total 9 2 7 2" xfId="37957"/>
    <cellStyle name="Total 9 2 8" xfId="27028"/>
    <cellStyle name="Total 9 2_Table 2A-1_EFT (Annual)" xfId="3606"/>
    <cellStyle name="Total 9 3" xfId="351"/>
    <cellStyle name="Total 9 3 2" xfId="1334"/>
    <cellStyle name="Total 9 3 2 2" xfId="2604"/>
    <cellStyle name="Total 9 3 2 2 2" xfId="6165"/>
    <cellStyle name="Total 9 3 2 2 2 2" xfId="14359"/>
    <cellStyle name="Total 9 3 2 2 2 2 2" xfId="26331"/>
    <cellStyle name="Total 9 3 2 2 2 2 2 2" xfId="47517"/>
    <cellStyle name="Total 9 3 2 2 2 2 3" xfId="36913"/>
    <cellStyle name="Total 9 3 2 2 2 3" xfId="21218"/>
    <cellStyle name="Total 9 3 2 2 2 3 2" xfId="42405"/>
    <cellStyle name="Total 9 3 2 2 2 4" xfId="31821"/>
    <cellStyle name="Total 9 3 2 2 2_Table 2A-1_EFT (Annual)" xfId="9316"/>
    <cellStyle name="Total 9 3 2 2 3" xfId="11701"/>
    <cellStyle name="Total 9 3 2 2 3 2" xfId="23785"/>
    <cellStyle name="Total 9 3 2 2 3 2 2" xfId="44971"/>
    <cellStyle name="Total 9 3 2 2 3 3" xfId="34367"/>
    <cellStyle name="Total 9 3 2 2 4" xfId="18672"/>
    <cellStyle name="Total 9 3 2 2 4 2" xfId="39859"/>
    <cellStyle name="Total 9 3 2 2 5" xfId="29078"/>
    <cellStyle name="Total 9 3 2 2_Table 2A-1_EFT (Annual)" xfId="9315"/>
    <cellStyle name="Total 9 3 2 3" xfId="4895"/>
    <cellStyle name="Total 9 3 2 3 2" xfId="13155"/>
    <cellStyle name="Total 9 3 2 3 2 2" xfId="25161"/>
    <cellStyle name="Total 9 3 2 3 2 2 2" xfId="46347"/>
    <cellStyle name="Total 9 3 2 3 2 3" xfId="35743"/>
    <cellStyle name="Total 9 3 2 3 3" xfId="20048"/>
    <cellStyle name="Total 9 3 2 3 3 2" xfId="41235"/>
    <cellStyle name="Total 9 3 2 3 4" xfId="30552"/>
    <cellStyle name="Total 9 3 2 3_Table 2A-1_EFT (Annual)" xfId="9317"/>
    <cellStyle name="Total 9 3 2 4" xfId="10499"/>
    <cellStyle name="Total 9 3 2 4 2" xfId="22615"/>
    <cellStyle name="Total 9 3 2 4 2 2" xfId="43801"/>
    <cellStyle name="Total 9 3 2 4 3" xfId="33197"/>
    <cellStyle name="Total 9 3 2 5" xfId="17502"/>
    <cellStyle name="Total 9 3 2 5 2" xfId="38689"/>
    <cellStyle name="Total 9 3 2 6" xfId="27809"/>
    <cellStyle name="Total 9 3 2_Table 2A-1_EFT (Annual)" xfId="9314"/>
    <cellStyle name="Total 9 3 3" xfId="892"/>
    <cellStyle name="Total 9 3 3 2" xfId="4453"/>
    <cellStyle name="Total 9 3 3 2 2" xfId="12715"/>
    <cellStyle name="Total 9 3 3 2 2 2" xfId="24725"/>
    <cellStyle name="Total 9 3 3 2 2 2 2" xfId="45911"/>
    <cellStyle name="Total 9 3 3 2 2 3" xfId="35307"/>
    <cellStyle name="Total 9 3 3 2 3" xfId="19612"/>
    <cellStyle name="Total 9 3 3 2 3 2" xfId="40799"/>
    <cellStyle name="Total 9 3 3 2 4" xfId="30110"/>
    <cellStyle name="Total 9 3 3 2_Table 2A-1_EFT (Annual)" xfId="9319"/>
    <cellStyle name="Total 9 3 3 3" xfId="10062"/>
    <cellStyle name="Total 9 3 3 3 2" xfId="22179"/>
    <cellStyle name="Total 9 3 3 3 2 2" xfId="43365"/>
    <cellStyle name="Total 9 3 3 3 3" xfId="32761"/>
    <cellStyle name="Total 9 3 3 4" xfId="17066"/>
    <cellStyle name="Total 9 3 3 4 2" xfId="38253"/>
    <cellStyle name="Total 9 3 3 5" xfId="27367"/>
    <cellStyle name="Total 9 3 3_Table 2A-1_EFT (Annual)" xfId="9318"/>
    <cellStyle name="Total 9 3 4" xfId="2073"/>
    <cellStyle name="Total 9 3 4 2" xfId="5634"/>
    <cellStyle name="Total 9 3 4 2 2" xfId="13849"/>
    <cellStyle name="Total 9 3 4 2 2 2" xfId="25837"/>
    <cellStyle name="Total 9 3 4 2 2 2 2" xfId="47023"/>
    <cellStyle name="Total 9 3 4 2 2 3" xfId="36419"/>
    <cellStyle name="Total 9 3 4 2 3" xfId="20724"/>
    <cellStyle name="Total 9 3 4 2 3 2" xfId="41911"/>
    <cellStyle name="Total 9 3 4 2 4" xfId="31291"/>
    <cellStyle name="Total 9 3 4 2_Table 2A-1_EFT (Annual)" xfId="9321"/>
    <cellStyle name="Total 9 3 4 3" xfId="11193"/>
    <cellStyle name="Total 9 3 4 3 2" xfId="23291"/>
    <cellStyle name="Total 9 3 4 3 2 2" xfId="44477"/>
    <cellStyle name="Total 9 3 4 3 3" xfId="33873"/>
    <cellStyle name="Total 9 3 4 4" xfId="18178"/>
    <cellStyle name="Total 9 3 4 4 2" xfId="39365"/>
    <cellStyle name="Total 9 3 4 5" xfId="28548"/>
    <cellStyle name="Total 9 3 4_Table 2A-1_EFT (Annual)" xfId="9320"/>
    <cellStyle name="Total 9 3 5" xfId="3921"/>
    <cellStyle name="Total 9 3 5 2" xfId="12249"/>
    <cellStyle name="Total 9 3 5 2 2" xfId="24273"/>
    <cellStyle name="Total 9 3 5 2 2 2" xfId="45459"/>
    <cellStyle name="Total 9 3 5 2 3" xfId="34855"/>
    <cellStyle name="Total 9 3 5 3" xfId="19160"/>
    <cellStyle name="Total 9 3 5 3 2" xfId="40347"/>
    <cellStyle name="Total 9 3 5 4" xfId="29609"/>
    <cellStyle name="Total 9 3 5_Table 2A-1_EFT (Annual)" xfId="9322"/>
    <cellStyle name="Total 9 3 6" xfId="9586"/>
    <cellStyle name="Total 9 3 6 2" xfId="21727"/>
    <cellStyle name="Total 9 3 6 2 2" xfId="42913"/>
    <cellStyle name="Total 9 3 6 3" xfId="32309"/>
    <cellStyle name="Total 9 3 7" xfId="16614"/>
    <cellStyle name="Total 9 3 7 2" xfId="37801"/>
    <cellStyle name="Total 9 3 8" xfId="26866"/>
    <cellStyle name="Total 9 3_Table 2A-1_EFT (Annual)" xfId="3607"/>
    <cellStyle name="Total 9 4" xfId="1168"/>
    <cellStyle name="Total 9 4 2" xfId="2438"/>
    <cellStyle name="Total 9 4 2 2" xfId="5999"/>
    <cellStyle name="Total 9 4 2 2 2" xfId="14193"/>
    <cellStyle name="Total 9 4 2 2 2 2" xfId="26165"/>
    <cellStyle name="Total 9 4 2 2 2 2 2" xfId="47351"/>
    <cellStyle name="Total 9 4 2 2 2 3" xfId="36747"/>
    <cellStyle name="Total 9 4 2 2 3" xfId="21052"/>
    <cellStyle name="Total 9 4 2 2 3 2" xfId="42239"/>
    <cellStyle name="Total 9 4 2 2 4" xfId="31655"/>
    <cellStyle name="Total 9 4 2 2_Table 2A-1_EFT (Annual)" xfId="9325"/>
    <cellStyle name="Total 9 4 2 3" xfId="11535"/>
    <cellStyle name="Total 9 4 2 3 2" xfId="23619"/>
    <cellStyle name="Total 9 4 2 3 2 2" xfId="44805"/>
    <cellStyle name="Total 9 4 2 3 3" xfId="34201"/>
    <cellStyle name="Total 9 4 2 4" xfId="18506"/>
    <cellStyle name="Total 9 4 2 4 2" xfId="39693"/>
    <cellStyle name="Total 9 4 2 5" xfId="28912"/>
    <cellStyle name="Total 9 4 2_Table 2A-1_EFT (Annual)" xfId="9324"/>
    <cellStyle name="Total 9 4 3" xfId="4729"/>
    <cellStyle name="Total 9 4 3 2" xfId="12989"/>
    <cellStyle name="Total 9 4 3 2 2" xfId="24995"/>
    <cellStyle name="Total 9 4 3 2 2 2" xfId="46181"/>
    <cellStyle name="Total 9 4 3 2 3" xfId="35577"/>
    <cellStyle name="Total 9 4 3 3" xfId="19882"/>
    <cellStyle name="Total 9 4 3 3 2" xfId="41069"/>
    <cellStyle name="Total 9 4 3 4" xfId="30386"/>
    <cellStyle name="Total 9 4 3_Table 2A-1_EFT (Annual)" xfId="9326"/>
    <cellStyle name="Total 9 4 4" xfId="10333"/>
    <cellStyle name="Total 9 4 4 2" xfId="22449"/>
    <cellStyle name="Total 9 4 4 2 2" xfId="43635"/>
    <cellStyle name="Total 9 4 4 3" xfId="33031"/>
    <cellStyle name="Total 9 4 5" xfId="17336"/>
    <cellStyle name="Total 9 4 5 2" xfId="38523"/>
    <cellStyle name="Total 9 4 6" xfId="27643"/>
    <cellStyle name="Total 9 4_Table 2A-1_EFT (Annual)" xfId="9323"/>
    <cellStyle name="Total 9 5" xfId="733"/>
    <cellStyle name="Total 9 5 2" xfId="4294"/>
    <cellStyle name="Total 9 5 2 2" xfId="12574"/>
    <cellStyle name="Total 9 5 2 2 2" xfId="24591"/>
    <cellStyle name="Total 9 5 2 2 2 2" xfId="45777"/>
    <cellStyle name="Total 9 5 2 2 3" xfId="35173"/>
    <cellStyle name="Total 9 5 2 3" xfId="19478"/>
    <cellStyle name="Total 9 5 2 3 2" xfId="40665"/>
    <cellStyle name="Total 9 5 2 4" xfId="29951"/>
    <cellStyle name="Total 9 5 2_Table 2A-1_EFT (Annual)" xfId="9328"/>
    <cellStyle name="Total 9 5 3" xfId="9922"/>
    <cellStyle name="Total 9 5 3 2" xfId="22045"/>
    <cellStyle name="Total 9 5 3 2 2" xfId="43231"/>
    <cellStyle name="Total 9 5 3 3" xfId="32627"/>
    <cellStyle name="Total 9 5 4" xfId="16932"/>
    <cellStyle name="Total 9 5 4 2" xfId="38119"/>
    <cellStyle name="Total 9 5 5" xfId="27208"/>
    <cellStyle name="Total 9 5_Table 2A-1_EFT (Annual)" xfId="9327"/>
    <cellStyle name="Total 9 6" xfId="1864"/>
    <cellStyle name="Total 9 6 2" xfId="5425"/>
    <cellStyle name="Total 9 6 2 2" xfId="13640"/>
    <cellStyle name="Total 9 6 2 2 2" xfId="25628"/>
    <cellStyle name="Total 9 6 2 2 2 2" xfId="46814"/>
    <cellStyle name="Total 9 6 2 2 3" xfId="36210"/>
    <cellStyle name="Total 9 6 2 3" xfId="20515"/>
    <cellStyle name="Total 9 6 2 3 2" xfId="41702"/>
    <cellStyle name="Total 9 6 2 4" xfId="31082"/>
    <cellStyle name="Total 9 6 2_Table 2A-1_EFT (Annual)" xfId="9330"/>
    <cellStyle name="Total 9 6 3" xfId="10984"/>
    <cellStyle name="Total 9 6 3 2" xfId="23082"/>
    <cellStyle name="Total 9 6 3 2 2" xfId="44268"/>
    <cellStyle name="Total 9 6 3 3" xfId="33664"/>
    <cellStyle name="Total 9 6 4" xfId="17969"/>
    <cellStyle name="Total 9 6 4 2" xfId="39156"/>
    <cellStyle name="Total 9 6 5" xfId="28339"/>
    <cellStyle name="Total 9 6_Table 2A-1_EFT (Annual)" xfId="9329"/>
    <cellStyle name="Total 9 7" xfId="3709"/>
    <cellStyle name="Total 9 7 2" xfId="12077"/>
    <cellStyle name="Total 9 7 2 2" xfId="24107"/>
    <cellStyle name="Total 9 7 2 2 2" xfId="45293"/>
    <cellStyle name="Total 9 7 2 3" xfId="34689"/>
    <cellStyle name="Total 9 7 3" xfId="18994"/>
    <cellStyle name="Total 9 7 3 2" xfId="40181"/>
    <cellStyle name="Total 9 7 4" xfId="29418"/>
    <cellStyle name="Total 9 7_Table 2A-1_EFT (Annual)" xfId="9331"/>
    <cellStyle name="Total 9 8" xfId="9396"/>
    <cellStyle name="Total 9 8 2" xfId="21561"/>
    <cellStyle name="Total 9 8 2 2" xfId="42747"/>
    <cellStyle name="Total 9 8 3" xfId="32143"/>
    <cellStyle name="Total 9 9" xfId="16448"/>
    <cellStyle name="Total 9 9 2" xfId="37635"/>
    <cellStyle name="Total 9_Table 2A-1_EFT (Annual)" xfId="3605"/>
    <cellStyle name="Warning Text" xfId="52" builtinId="11" customBuiltin="1"/>
    <cellStyle name="Warning Text 2" xfId="297"/>
    <cellStyle name="Warning Text 3" xfId="701"/>
    <cellStyle name="Warning Text 4" xfId="16015"/>
  </cellStyles>
  <dxfs count="90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FF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39994506668294322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mruColors>
      <color rgb="FFFFFF99"/>
      <color rgb="FF800080"/>
      <color rgb="FF66FF66"/>
      <color rgb="FF000080"/>
      <color rgb="FFFFFFCC"/>
      <color rgb="FFCCFFCC"/>
      <color rgb="FFCCFFFF"/>
      <color rgb="FFCCECFF"/>
      <color rgb="FFCC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21-2022/Audit%20Adjustments/FY2021-22%20Budget%20Letter%20Summary%20Of%20Audit%20Adjust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_Summary"/>
      <sheetName val="5A2A_NewVision"/>
      <sheetName val="5A2B_Glencoe"/>
      <sheetName val="5A2C_ISL"/>
      <sheetName val="5A2D_Avoyelles"/>
      <sheetName val="5A2E_Delhi"/>
      <sheetName val="5A2F_BelleChasse"/>
      <sheetName val="5A2H_MAX"/>
      <sheetName val="5A4_NOCCA"/>
      <sheetName val="5A5_LSMSA"/>
      <sheetName val="5A6_Thrive"/>
      <sheetName val="5C1A_Madison"/>
      <sheetName val="5C1B_DArbonne"/>
      <sheetName val="5C1C_IntlHigh"/>
      <sheetName val="5C1D_NOMMA"/>
      <sheetName val="5C1E_LFNO"/>
      <sheetName val="5C1F_LCCharter"/>
      <sheetName val="5C1G_JSClark"/>
      <sheetName val="5C1H_Southwest"/>
      <sheetName val="5C1I_LAKey"/>
      <sheetName val="5C1J_JCFAEast"/>
      <sheetName val="5C1M_GEOMidCity"/>
      <sheetName val="5C1N_Delta"/>
      <sheetName val="5C1O_Impact"/>
      <sheetName val="5C1Q_Advantage"/>
      <sheetName val="5C1R_Iberville"/>
      <sheetName val="5C1S_LCColPrep"/>
      <sheetName val="5C1T_Northeast"/>
      <sheetName val="5C1U_AcadianaRen"/>
      <sheetName val="5C1V_LafRen"/>
      <sheetName val="5C1W_Willow"/>
      <sheetName val="5C1Y_GEOPrep"/>
      <sheetName val="5C1Z_LincolnPrep"/>
      <sheetName val="5C1AE_NobleMinds"/>
      <sheetName val="5C1AF_JCFALaf"/>
      <sheetName val="5C1AG_Collegiate"/>
      <sheetName val="5C1AI_Harmony"/>
      <sheetName val="5C1AJ_Athlos"/>
      <sheetName val="5C1AK_NxtGen"/>
      <sheetName val="5C1AL_RedRiver"/>
      <sheetName val="5C2_LAVCA"/>
      <sheetName val="5C3_UnvView"/>
      <sheetName val="5C1AH_BRUP"/>
    </sheetNames>
    <sheetDataSet>
      <sheetData sheetId="0">
        <row r="1">
          <cell r="I1">
            <v>0</v>
          </cell>
        </row>
        <row r="139">
          <cell r="I139">
            <v>-2048105</v>
          </cell>
          <cell r="O139">
            <v>-65205</v>
          </cell>
        </row>
      </sheetData>
      <sheetData sheetId="1">
        <row r="7">
          <cell r="H7">
            <v>0</v>
          </cell>
        </row>
      </sheetData>
      <sheetData sheetId="2">
        <row r="7">
          <cell r="H7">
            <v>0</v>
          </cell>
        </row>
      </sheetData>
      <sheetData sheetId="3">
        <row r="7">
          <cell r="H7">
            <v>0</v>
          </cell>
        </row>
      </sheetData>
      <sheetData sheetId="4">
        <row r="7">
          <cell r="H7">
            <v>0</v>
          </cell>
        </row>
      </sheetData>
      <sheetData sheetId="5">
        <row r="7">
          <cell r="H7">
            <v>0</v>
          </cell>
        </row>
      </sheetData>
      <sheetData sheetId="6">
        <row r="7">
          <cell r="H7">
            <v>0</v>
          </cell>
        </row>
      </sheetData>
      <sheetData sheetId="7">
        <row r="7">
          <cell r="H7">
            <v>0</v>
          </cell>
        </row>
      </sheetData>
      <sheetData sheetId="8">
        <row r="7">
          <cell r="H7">
            <v>0</v>
          </cell>
        </row>
      </sheetData>
      <sheetData sheetId="9">
        <row r="7">
          <cell r="H7">
            <v>0</v>
          </cell>
        </row>
      </sheetData>
      <sheetData sheetId="10">
        <row r="7">
          <cell r="H7">
            <v>0</v>
          </cell>
        </row>
      </sheetData>
      <sheetData sheetId="11">
        <row r="7">
          <cell r="H7">
            <v>0</v>
          </cell>
        </row>
      </sheetData>
      <sheetData sheetId="12">
        <row r="7">
          <cell r="H7">
            <v>0</v>
          </cell>
        </row>
      </sheetData>
      <sheetData sheetId="13">
        <row r="7">
          <cell r="H7">
            <v>0</v>
          </cell>
        </row>
      </sheetData>
      <sheetData sheetId="14">
        <row r="7">
          <cell r="H7">
            <v>0</v>
          </cell>
        </row>
      </sheetData>
      <sheetData sheetId="15">
        <row r="7">
          <cell r="H7">
            <v>0</v>
          </cell>
        </row>
      </sheetData>
      <sheetData sheetId="16">
        <row r="7">
          <cell r="H7">
            <v>0</v>
          </cell>
        </row>
      </sheetData>
      <sheetData sheetId="17">
        <row r="7">
          <cell r="H7">
            <v>0</v>
          </cell>
        </row>
      </sheetData>
      <sheetData sheetId="18">
        <row r="7">
          <cell r="H7">
            <v>0</v>
          </cell>
        </row>
      </sheetData>
      <sheetData sheetId="19">
        <row r="7">
          <cell r="H7">
            <v>0</v>
          </cell>
        </row>
      </sheetData>
      <sheetData sheetId="20">
        <row r="7">
          <cell r="H7">
            <v>0</v>
          </cell>
        </row>
      </sheetData>
      <sheetData sheetId="21">
        <row r="7">
          <cell r="H7">
            <v>0</v>
          </cell>
        </row>
      </sheetData>
      <sheetData sheetId="22">
        <row r="7">
          <cell r="H7">
            <v>0</v>
          </cell>
        </row>
      </sheetData>
      <sheetData sheetId="23">
        <row r="7">
          <cell r="H7">
            <v>0</v>
          </cell>
        </row>
      </sheetData>
      <sheetData sheetId="24">
        <row r="7">
          <cell r="H7">
            <v>0</v>
          </cell>
        </row>
      </sheetData>
      <sheetData sheetId="25">
        <row r="7">
          <cell r="H7">
            <v>0</v>
          </cell>
        </row>
      </sheetData>
      <sheetData sheetId="26">
        <row r="7">
          <cell r="H7">
            <v>0</v>
          </cell>
        </row>
      </sheetData>
      <sheetData sheetId="27">
        <row r="7">
          <cell r="H7">
            <v>0</v>
          </cell>
        </row>
      </sheetData>
      <sheetData sheetId="28">
        <row r="7">
          <cell r="H7">
            <v>0</v>
          </cell>
        </row>
      </sheetData>
      <sheetData sheetId="29">
        <row r="7">
          <cell r="H7">
            <v>0</v>
          </cell>
        </row>
      </sheetData>
      <sheetData sheetId="30">
        <row r="7">
          <cell r="H7">
            <v>0</v>
          </cell>
        </row>
      </sheetData>
      <sheetData sheetId="31">
        <row r="7">
          <cell r="H7">
            <v>0</v>
          </cell>
        </row>
      </sheetData>
      <sheetData sheetId="32">
        <row r="7">
          <cell r="H7">
            <v>0</v>
          </cell>
        </row>
      </sheetData>
      <sheetData sheetId="33">
        <row r="7">
          <cell r="H7">
            <v>0</v>
          </cell>
        </row>
      </sheetData>
      <sheetData sheetId="34">
        <row r="7">
          <cell r="H7">
            <v>0</v>
          </cell>
        </row>
      </sheetData>
      <sheetData sheetId="35">
        <row r="7">
          <cell r="H7">
            <v>0</v>
          </cell>
        </row>
      </sheetData>
      <sheetData sheetId="36">
        <row r="7">
          <cell r="H7">
            <v>0</v>
          </cell>
        </row>
      </sheetData>
      <sheetData sheetId="37">
        <row r="7">
          <cell r="H7">
            <v>0</v>
          </cell>
        </row>
      </sheetData>
      <sheetData sheetId="38">
        <row r="7">
          <cell r="H7">
            <v>0</v>
          </cell>
        </row>
      </sheetData>
      <sheetData sheetId="39">
        <row r="7">
          <cell r="H7">
            <v>0</v>
          </cell>
        </row>
      </sheetData>
      <sheetData sheetId="40">
        <row r="7">
          <cell r="H7">
            <v>0</v>
          </cell>
        </row>
      </sheetData>
      <sheetData sheetId="41">
        <row r="7">
          <cell r="H7">
            <v>0</v>
          </cell>
        </row>
      </sheetData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92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23" customWidth="1"/>
    <col min="2" max="2" width="27.42578125" style="23" customWidth="1"/>
    <col min="3" max="3" width="12.140625" style="23" bestFit="1" customWidth="1"/>
    <col min="4" max="4" width="10" style="23" customWidth="1"/>
    <col min="5" max="5" width="14.140625" style="23" customWidth="1"/>
    <col min="6" max="6" width="10" style="23" customWidth="1"/>
    <col min="7" max="7" width="14.140625" style="23" customWidth="1"/>
    <col min="8" max="8" width="11.5703125" style="23" customWidth="1"/>
    <col min="9" max="9" width="10" style="23" customWidth="1"/>
    <col min="10" max="10" width="11.28515625" style="23" customWidth="1"/>
    <col min="11" max="11" width="11.5703125" style="23" customWidth="1"/>
    <col min="12" max="12" width="10" style="23" customWidth="1"/>
    <col min="13" max="13" width="11.28515625" style="23" customWidth="1"/>
    <col min="14" max="14" width="11.5703125" style="23" customWidth="1"/>
    <col min="15" max="15" width="10" style="23" customWidth="1"/>
    <col min="16" max="16" width="11.28515625" style="23" customWidth="1"/>
    <col min="17" max="17" width="11.5703125" style="23" customWidth="1"/>
    <col min="18" max="18" width="10" style="23" customWidth="1"/>
    <col min="19" max="19" width="11.28515625" style="23" customWidth="1"/>
    <col min="20" max="20" width="13.140625" style="23" customWidth="1"/>
    <col min="21" max="24" width="14.85546875" style="23" customWidth="1"/>
    <col min="25" max="25" width="12.7109375" style="23" customWidth="1"/>
    <col min="26" max="26" width="14.85546875" style="23" customWidth="1"/>
    <col min="27" max="27" width="16.28515625" style="23" customWidth="1"/>
    <col min="28" max="28" width="17.28515625" style="23" bestFit="1" customWidth="1"/>
    <col min="29" max="31" width="15.28515625" style="23" customWidth="1"/>
    <col min="32" max="32" width="18.85546875" style="23" customWidth="1"/>
    <col min="33" max="16384" width="8.85546875" style="23"/>
  </cols>
  <sheetData>
    <row r="1" spans="1:32" ht="19.899999999999999" customHeight="1" x14ac:dyDescent="0.2">
      <c r="A1" s="1517" t="s">
        <v>315</v>
      </c>
      <c r="B1" s="1518"/>
      <c r="C1" s="1502" t="s">
        <v>213</v>
      </c>
      <c r="D1" s="1503"/>
      <c r="E1" s="1503"/>
      <c r="F1" s="1503"/>
      <c r="G1" s="1503"/>
      <c r="H1" s="1503"/>
      <c r="I1" s="1503"/>
      <c r="J1" s="1504"/>
      <c r="K1" s="1519" t="s">
        <v>213</v>
      </c>
      <c r="L1" s="1520"/>
      <c r="M1" s="1520"/>
      <c r="N1" s="1520"/>
      <c r="O1" s="1520"/>
      <c r="P1" s="1520"/>
      <c r="Q1" s="1520"/>
      <c r="R1" s="1520"/>
      <c r="S1" s="1520"/>
      <c r="T1" s="1521"/>
      <c r="U1" s="1502" t="s">
        <v>213</v>
      </c>
      <c r="V1" s="1503"/>
      <c r="W1" s="1503"/>
      <c r="X1" s="1503"/>
      <c r="Y1" s="1503"/>
      <c r="Z1" s="1503"/>
      <c r="AA1" s="1504"/>
      <c r="AB1" s="1502" t="s">
        <v>213</v>
      </c>
      <c r="AC1" s="1503"/>
      <c r="AD1" s="1503"/>
      <c r="AE1" s="1503"/>
      <c r="AF1" s="1504"/>
    </row>
    <row r="2" spans="1:32" ht="39.75" customHeight="1" x14ac:dyDescent="0.2">
      <c r="A2" s="1518"/>
      <c r="B2" s="1518"/>
      <c r="C2" s="1505" t="s">
        <v>999</v>
      </c>
      <c r="D2" s="1507" t="s">
        <v>1054</v>
      </c>
      <c r="E2" s="1508"/>
      <c r="F2" s="1508"/>
      <c r="G2" s="1509"/>
      <c r="H2" s="1507" t="s">
        <v>685</v>
      </c>
      <c r="I2" s="1510"/>
      <c r="J2" s="1511"/>
      <c r="K2" s="1507" t="s">
        <v>682</v>
      </c>
      <c r="L2" s="1510"/>
      <c r="M2" s="1511"/>
      <c r="N2" s="1507" t="s">
        <v>683</v>
      </c>
      <c r="O2" s="1510"/>
      <c r="P2" s="1511"/>
      <c r="Q2" s="1507" t="s">
        <v>684</v>
      </c>
      <c r="R2" s="1510"/>
      <c r="S2" s="1511"/>
      <c r="T2" s="1505" t="s">
        <v>324</v>
      </c>
      <c r="U2" s="1512" t="s">
        <v>151</v>
      </c>
      <c r="V2" s="1512"/>
      <c r="W2" s="1512"/>
      <c r="X2" s="1505" t="s">
        <v>325</v>
      </c>
      <c r="Y2" s="1513" t="s">
        <v>928</v>
      </c>
      <c r="Z2" s="1513" t="s">
        <v>326</v>
      </c>
      <c r="AA2" s="1512" t="s">
        <v>1057</v>
      </c>
      <c r="AB2" s="1505" t="s">
        <v>687</v>
      </c>
      <c r="AC2" s="1505" t="s">
        <v>926</v>
      </c>
      <c r="AD2" s="1505" t="s">
        <v>182</v>
      </c>
      <c r="AE2" s="1505" t="s">
        <v>276</v>
      </c>
      <c r="AF2" s="1505" t="s">
        <v>688</v>
      </c>
    </row>
    <row r="3" spans="1:32" ht="91.5" customHeight="1" x14ac:dyDescent="0.2">
      <c r="A3" s="1518"/>
      <c r="B3" s="1518"/>
      <c r="C3" s="1506"/>
      <c r="D3" s="1036" t="s">
        <v>294</v>
      </c>
      <c r="E3" s="1036" t="s">
        <v>422</v>
      </c>
      <c r="F3" s="1036" t="s">
        <v>294</v>
      </c>
      <c r="G3" s="1036" t="s">
        <v>421</v>
      </c>
      <c r="H3" s="1036" t="s">
        <v>1000</v>
      </c>
      <c r="I3" s="1036" t="s">
        <v>294</v>
      </c>
      <c r="J3" s="1036" t="s">
        <v>222</v>
      </c>
      <c r="K3" s="1036" t="s">
        <v>1001</v>
      </c>
      <c r="L3" s="1036" t="s">
        <v>294</v>
      </c>
      <c r="M3" s="1036" t="s">
        <v>222</v>
      </c>
      <c r="N3" s="1036" t="s">
        <v>1002</v>
      </c>
      <c r="O3" s="1036" t="s">
        <v>294</v>
      </c>
      <c r="P3" s="1036" t="s">
        <v>222</v>
      </c>
      <c r="Q3" s="1036" t="s">
        <v>1002</v>
      </c>
      <c r="R3" s="1036" t="s">
        <v>294</v>
      </c>
      <c r="S3" s="1036" t="s">
        <v>222</v>
      </c>
      <c r="T3" s="1505"/>
      <c r="U3" s="1030" t="s">
        <v>990</v>
      </c>
      <c r="V3" s="1030" t="s">
        <v>991</v>
      </c>
      <c r="W3" s="1030" t="s">
        <v>152</v>
      </c>
      <c r="X3" s="1505"/>
      <c r="Y3" s="1514"/>
      <c r="Z3" s="1514"/>
      <c r="AA3" s="1512"/>
      <c r="AB3" s="1505"/>
      <c r="AC3" s="1505"/>
      <c r="AD3" s="1505"/>
      <c r="AE3" s="1505"/>
      <c r="AF3" s="1505"/>
    </row>
    <row r="4" spans="1:32" ht="14.25" customHeight="1" x14ac:dyDescent="0.2">
      <c r="A4" s="123"/>
      <c r="B4" s="124"/>
      <c r="C4" s="1037">
        <v>1</v>
      </c>
      <c r="D4" s="1037">
        <f t="shared" ref="D4:AA4" si="0">C4+1</f>
        <v>2</v>
      </c>
      <c r="E4" s="1037">
        <f t="shared" si="0"/>
        <v>3</v>
      </c>
      <c r="F4" s="1037">
        <f>E4+1</f>
        <v>4</v>
      </c>
      <c r="G4" s="1037">
        <f>F4+1</f>
        <v>5</v>
      </c>
      <c r="H4" s="1037">
        <f>G4+1</f>
        <v>6</v>
      </c>
      <c r="I4" s="1037">
        <f t="shared" si="0"/>
        <v>7</v>
      </c>
      <c r="J4" s="1037">
        <f t="shared" si="0"/>
        <v>8</v>
      </c>
      <c r="K4" s="1037">
        <f t="shared" si="0"/>
        <v>9</v>
      </c>
      <c r="L4" s="1037">
        <f t="shared" si="0"/>
        <v>10</v>
      </c>
      <c r="M4" s="1037">
        <f t="shared" si="0"/>
        <v>11</v>
      </c>
      <c r="N4" s="1037">
        <f t="shared" si="0"/>
        <v>12</v>
      </c>
      <c r="O4" s="1037">
        <f t="shared" si="0"/>
        <v>13</v>
      </c>
      <c r="P4" s="1037">
        <f t="shared" si="0"/>
        <v>14</v>
      </c>
      <c r="Q4" s="1037">
        <f t="shared" si="0"/>
        <v>15</v>
      </c>
      <c r="R4" s="1037">
        <f t="shared" si="0"/>
        <v>16</v>
      </c>
      <c r="S4" s="1037">
        <f t="shared" si="0"/>
        <v>17</v>
      </c>
      <c r="T4" s="1037">
        <f t="shared" si="0"/>
        <v>18</v>
      </c>
      <c r="U4" s="1037">
        <f t="shared" si="0"/>
        <v>19</v>
      </c>
      <c r="V4" s="1037">
        <f t="shared" si="0"/>
        <v>20</v>
      </c>
      <c r="W4" s="1037">
        <f t="shared" si="0"/>
        <v>21</v>
      </c>
      <c r="X4" s="1037">
        <f t="shared" si="0"/>
        <v>22</v>
      </c>
      <c r="Y4" s="1037">
        <f t="shared" si="0"/>
        <v>23</v>
      </c>
      <c r="Z4" s="1037">
        <f t="shared" si="0"/>
        <v>24</v>
      </c>
      <c r="AA4" s="1037">
        <f t="shared" si="0"/>
        <v>25</v>
      </c>
      <c r="AB4" s="1037">
        <f>AA4+1</f>
        <v>26</v>
      </c>
      <c r="AC4" s="1037">
        <f>AB4+1</f>
        <v>27</v>
      </c>
      <c r="AD4" s="1037">
        <f>AC4+1</f>
        <v>28</v>
      </c>
      <c r="AE4" s="1037">
        <f>AD4+1</f>
        <v>29</v>
      </c>
      <c r="AF4" s="1037">
        <f>AE4+1</f>
        <v>30</v>
      </c>
    </row>
    <row r="5" spans="1:32" s="511" customFormat="1" ht="32.25" customHeight="1" x14ac:dyDescent="0.2">
      <c r="A5" s="508"/>
      <c r="B5" s="509"/>
      <c r="C5" s="1034" t="s">
        <v>1247</v>
      </c>
      <c r="D5" s="1034" t="s">
        <v>973</v>
      </c>
      <c r="E5" s="1034" t="s">
        <v>565</v>
      </c>
      <c r="F5" s="1034" t="s">
        <v>529</v>
      </c>
      <c r="G5" s="1034" t="s">
        <v>526</v>
      </c>
      <c r="H5" s="1034" t="s">
        <v>681</v>
      </c>
      <c r="I5" s="1034" t="s">
        <v>974</v>
      </c>
      <c r="J5" s="1034" t="s">
        <v>573</v>
      </c>
      <c r="K5" s="1034" t="s">
        <v>680</v>
      </c>
      <c r="L5" s="1034" t="s">
        <v>975</v>
      </c>
      <c r="M5" s="1034" t="s">
        <v>574</v>
      </c>
      <c r="N5" s="1034" t="s">
        <v>678</v>
      </c>
      <c r="O5" s="1034" t="s">
        <v>976</v>
      </c>
      <c r="P5" s="1034" t="s">
        <v>575</v>
      </c>
      <c r="Q5" s="1034" t="s">
        <v>679</v>
      </c>
      <c r="R5" s="1034" t="s">
        <v>977</v>
      </c>
      <c r="S5" s="1034" t="s">
        <v>576</v>
      </c>
      <c r="T5" s="1034" t="s">
        <v>577</v>
      </c>
      <c r="U5" s="1034" t="s">
        <v>674</v>
      </c>
      <c r="V5" s="1034" t="s">
        <v>675</v>
      </c>
      <c r="W5" s="1034" t="s">
        <v>578</v>
      </c>
      <c r="X5" s="1034" t="s">
        <v>579</v>
      </c>
      <c r="Y5" s="1034" t="s">
        <v>580</v>
      </c>
      <c r="Z5" s="1034" t="s">
        <v>581</v>
      </c>
      <c r="AA5" s="1034" t="s">
        <v>569</v>
      </c>
      <c r="AB5" s="1034" t="s">
        <v>1248</v>
      </c>
      <c r="AC5" s="1034" t="s">
        <v>1249</v>
      </c>
      <c r="AD5" s="1034" t="s">
        <v>582</v>
      </c>
      <c r="AE5" s="1034" t="s">
        <v>686</v>
      </c>
      <c r="AF5" s="1034" t="s">
        <v>1251</v>
      </c>
    </row>
    <row r="6" spans="1:32" s="511" customFormat="1" ht="36" hidden="1" customHeight="1" x14ac:dyDescent="0.2">
      <c r="A6" s="512"/>
      <c r="B6" s="513"/>
      <c r="C6" s="427" t="s">
        <v>442</v>
      </c>
      <c r="D6" s="427" t="s">
        <v>442</v>
      </c>
      <c r="E6" s="427" t="s">
        <v>443</v>
      </c>
      <c r="F6" s="427" t="s">
        <v>532</v>
      </c>
      <c r="G6" s="427" t="s">
        <v>443</v>
      </c>
      <c r="H6" s="427" t="s">
        <v>515</v>
      </c>
      <c r="I6" s="427" t="s">
        <v>442</v>
      </c>
      <c r="J6" s="427" t="s">
        <v>443</v>
      </c>
      <c r="K6" s="427" t="s">
        <v>515</v>
      </c>
      <c r="L6" s="427" t="s">
        <v>442</v>
      </c>
      <c r="M6" s="427" t="s">
        <v>443</v>
      </c>
      <c r="N6" s="427" t="s">
        <v>515</v>
      </c>
      <c r="O6" s="427" t="s">
        <v>442</v>
      </c>
      <c r="P6" s="427" t="s">
        <v>443</v>
      </c>
      <c r="Q6" s="427" t="s">
        <v>515</v>
      </c>
      <c r="R6" s="427" t="s">
        <v>442</v>
      </c>
      <c r="S6" s="427" t="s">
        <v>443</v>
      </c>
      <c r="T6" s="427" t="s">
        <v>443</v>
      </c>
      <c r="U6" s="427" t="s">
        <v>568</v>
      </c>
      <c r="V6" s="427" t="s">
        <v>568</v>
      </c>
      <c r="W6" s="427" t="s">
        <v>443</v>
      </c>
      <c r="X6" s="427" t="s">
        <v>443</v>
      </c>
      <c r="Y6" s="427" t="s">
        <v>443</v>
      </c>
      <c r="Z6" s="427" t="s">
        <v>443</v>
      </c>
      <c r="AA6" s="427" t="s">
        <v>569</v>
      </c>
      <c r="AB6" s="427" t="s">
        <v>583</v>
      </c>
      <c r="AC6" s="427" t="s">
        <v>570</v>
      </c>
      <c r="AD6" s="427" t="s">
        <v>443</v>
      </c>
      <c r="AE6" s="427" t="s">
        <v>443</v>
      </c>
      <c r="AF6" s="427" t="s">
        <v>584</v>
      </c>
    </row>
    <row r="7" spans="1:32" ht="16.149999999999999" customHeight="1" x14ac:dyDescent="0.2">
      <c r="A7" s="10">
        <v>1</v>
      </c>
      <c r="B7" s="11" t="s">
        <v>4</v>
      </c>
      <c r="C7" s="117" t="e">
        <f>#REF!+#REF!+#REF!+#REF!+#REF!+#REF!+#REF!</f>
        <v>#REF!</v>
      </c>
      <c r="D7" s="12">
        <f>'9_Per Pupil Summary'!O6</f>
        <v>7624.0733065265849</v>
      </c>
      <c r="E7" s="14" t="e">
        <f>#REF!+#REF!+#REF!+#REF!+#REF!+#REF!+#REF!</f>
        <v>#REF!</v>
      </c>
      <c r="F7" s="14"/>
      <c r="G7" s="14" t="e">
        <f>#REF!+#REF!+#REF!+#REF!+#REF!+#REF!+#REF!</f>
        <v>#REF!</v>
      </c>
      <c r="H7" s="126" t="e">
        <f>#REF!+#REF!+#REF!+#REF!+#REF!+#REF!+#REF!</f>
        <v>#REF!</v>
      </c>
      <c r="I7" s="12">
        <f>'9_Per Pupil Summary'!I6</f>
        <v>669.92707442677101</v>
      </c>
      <c r="J7" s="14" t="e">
        <f>#REF!+#REF!+#REF!+#REF!+#REF!+#REF!+#REF!</f>
        <v>#REF!</v>
      </c>
      <c r="K7" s="126" t="e">
        <f>#REF!+#REF!+#REF!+#REF!+#REF!+#REF!+#REF!</f>
        <v>#REF!</v>
      </c>
      <c r="L7" s="12">
        <f>'9_Per Pupil Summary'!J6</f>
        <v>182.7073839345739</v>
      </c>
      <c r="M7" s="14" t="e">
        <f>#REF!+#REF!+#REF!+#REF!+#REF!+#REF!+#REF!</f>
        <v>#REF!</v>
      </c>
      <c r="N7" s="126" t="e">
        <f>#REF!+#REF!+#REF!+#REF!+#REF!+#REF!+#REF!</f>
        <v>#REF!</v>
      </c>
      <c r="O7" s="12">
        <f>'9_Per Pupil Summary'!K6</f>
        <v>4567.6845983643479</v>
      </c>
      <c r="P7" s="14" t="e">
        <f>#REF!+#REF!+#REF!+#REF!+#REF!+#REF!+#REF!</f>
        <v>#REF!</v>
      </c>
      <c r="Q7" s="126" t="e">
        <f>#REF!+#REF!+#REF!+#REF!+#REF!+#REF!+#REF!</f>
        <v>#REF!</v>
      </c>
      <c r="R7" s="12">
        <f>'9_Per Pupil Summary'!L6</f>
        <v>1827.0738393457391</v>
      </c>
      <c r="S7" s="14" t="e">
        <f>#REF!+#REF!+#REF!+#REF!+#REF!+#REF!+#REF!</f>
        <v>#REF!</v>
      </c>
      <c r="T7" s="17" t="e">
        <f>#REF!+#REF!+#REF!+#REF!+#REF!+#REF!+#REF!</f>
        <v>#REF!</v>
      </c>
      <c r="U7" s="12" t="e">
        <f>#REF!+#REF!+#REF!+#REF!+#REF!+#REF!+#REF!</f>
        <v>#REF!</v>
      </c>
      <c r="V7" s="12" t="e">
        <f>#REF!+#REF!+#REF!+#REF!+#REF!+#REF!+#REF!</f>
        <v>#REF!</v>
      </c>
      <c r="W7" s="13" t="e">
        <f>#REF!+#REF!+#REF!+#REF!+#REF!+#REF!+#REF!</f>
        <v>#REF!</v>
      </c>
      <c r="X7" s="17" t="e">
        <f>#REF!+#REF!+#REF!+#REF!+#REF!+#REF!+#REF!</f>
        <v>#REF!</v>
      </c>
      <c r="Y7" s="14" t="e">
        <f>#REF!+#REF!+#REF!+#REF!+#REF!+#REF!+#REF!</f>
        <v>#REF!</v>
      </c>
      <c r="Z7" s="17" t="e">
        <f>#REF!+#REF!+#REF!+#REF!+#REF!+#REF!+#REF!</f>
        <v>#REF!</v>
      </c>
      <c r="AA7" s="12" t="e">
        <f>#REF!+#REF!+#REF!+#REF!+#REF!+#REF!+#REF!</f>
        <v>#REF!</v>
      </c>
      <c r="AB7" s="17" t="e">
        <f>#REF!+#REF!+#REF!+#REF!+#REF!+#REF!+#REF!</f>
        <v>#REF!</v>
      </c>
      <c r="AC7" s="12" t="e">
        <f>#REF!+#REF!+#REF!+#REF!+#REF!+#REF!+#REF!</f>
        <v>#REF!</v>
      </c>
      <c r="AD7" s="12" t="e">
        <f>#REF!+#REF!+#REF!+#REF!+#REF!+#REF!+#REF!</f>
        <v>#REF!</v>
      </c>
      <c r="AE7" s="17" t="e">
        <f>#REF!+#REF!+#REF!+#REF!+#REF!+#REF!+#REF!</f>
        <v>#REF!</v>
      </c>
      <c r="AF7" s="21" t="e">
        <f>#REF!+#REF!+#REF!+#REF!+#REF!+#REF!+#REF!</f>
        <v>#REF!</v>
      </c>
    </row>
    <row r="8" spans="1:32" ht="16.149999999999999" customHeight="1" x14ac:dyDescent="0.2">
      <c r="A8" s="6">
        <v>2</v>
      </c>
      <c r="B8" s="7" t="s">
        <v>5</v>
      </c>
      <c r="C8" s="118" t="e">
        <f>#REF!+#REF!+#REF!+#REF!+#REF!+#REF!+#REF!</f>
        <v>#REF!</v>
      </c>
      <c r="D8" s="8">
        <f>'9_Per Pupil Summary'!O7</f>
        <v>8649.7931698159446</v>
      </c>
      <c r="E8" s="15" t="e">
        <f>#REF!+#REF!+#REF!+#REF!+#REF!+#REF!+#REF!</f>
        <v>#REF!</v>
      </c>
      <c r="F8" s="15"/>
      <c r="G8" s="15" t="e">
        <f>#REF!+#REF!+#REF!+#REF!+#REF!+#REF!+#REF!</f>
        <v>#REF!</v>
      </c>
      <c r="H8" s="127" t="e">
        <f>#REF!+#REF!+#REF!+#REF!+#REF!+#REF!+#REF!</f>
        <v>#REF!</v>
      </c>
      <c r="I8" s="8">
        <f>'9_Per Pupil Summary'!I7</f>
        <v>738.50544435043003</v>
      </c>
      <c r="J8" s="15" t="e">
        <f>#REF!+#REF!+#REF!+#REF!+#REF!+#REF!+#REF!</f>
        <v>#REF!</v>
      </c>
      <c r="K8" s="127" t="e">
        <f>#REF!+#REF!+#REF!+#REF!+#REF!+#REF!+#REF!</f>
        <v>#REF!</v>
      </c>
      <c r="L8" s="8">
        <f>'9_Per Pupil Summary'!J7</f>
        <v>201.41057573193544</v>
      </c>
      <c r="M8" s="15" t="e">
        <f>#REF!+#REF!+#REF!+#REF!+#REF!+#REF!+#REF!</f>
        <v>#REF!</v>
      </c>
      <c r="N8" s="127" t="e">
        <f>#REF!+#REF!+#REF!+#REF!+#REF!+#REF!+#REF!</f>
        <v>#REF!</v>
      </c>
      <c r="O8" s="8">
        <f>'9_Per Pupil Summary'!K7</f>
        <v>5035.2643932983874</v>
      </c>
      <c r="P8" s="15" t="e">
        <f>#REF!+#REF!+#REF!+#REF!+#REF!+#REF!+#REF!</f>
        <v>#REF!</v>
      </c>
      <c r="Q8" s="127" t="e">
        <f>#REF!+#REF!+#REF!+#REF!+#REF!+#REF!+#REF!</f>
        <v>#REF!</v>
      </c>
      <c r="R8" s="8">
        <f>'9_Per Pupil Summary'!L7</f>
        <v>2014.1057573193546</v>
      </c>
      <c r="S8" s="15" t="e">
        <f>#REF!+#REF!+#REF!+#REF!+#REF!+#REF!+#REF!</f>
        <v>#REF!</v>
      </c>
      <c r="T8" s="18" t="e">
        <f>#REF!+#REF!+#REF!+#REF!+#REF!+#REF!+#REF!</f>
        <v>#REF!</v>
      </c>
      <c r="U8" s="8" t="e">
        <f>#REF!+#REF!+#REF!+#REF!+#REF!+#REF!+#REF!</f>
        <v>#REF!</v>
      </c>
      <c r="V8" s="8" t="e">
        <f>#REF!+#REF!+#REF!+#REF!+#REF!+#REF!+#REF!</f>
        <v>#REF!</v>
      </c>
      <c r="W8" s="9" t="e">
        <f>#REF!+#REF!+#REF!+#REF!+#REF!+#REF!+#REF!</f>
        <v>#REF!</v>
      </c>
      <c r="X8" s="18" t="e">
        <f>#REF!+#REF!+#REF!+#REF!+#REF!+#REF!+#REF!</f>
        <v>#REF!</v>
      </c>
      <c r="Y8" s="15" t="e">
        <f>#REF!+#REF!+#REF!+#REF!+#REF!+#REF!+#REF!</f>
        <v>#REF!</v>
      </c>
      <c r="Z8" s="18" t="e">
        <f>#REF!+#REF!+#REF!+#REF!+#REF!+#REF!+#REF!</f>
        <v>#REF!</v>
      </c>
      <c r="AA8" s="8" t="e">
        <f>#REF!+#REF!+#REF!+#REF!+#REF!+#REF!+#REF!</f>
        <v>#REF!</v>
      </c>
      <c r="AB8" s="18" t="e">
        <f>#REF!+#REF!+#REF!+#REF!+#REF!+#REF!+#REF!</f>
        <v>#REF!</v>
      </c>
      <c r="AC8" s="8" t="e">
        <f>#REF!+#REF!+#REF!+#REF!+#REF!+#REF!+#REF!</f>
        <v>#REF!</v>
      </c>
      <c r="AD8" s="8" t="e">
        <f>#REF!+#REF!+#REF!+#REF!+#REF!+#REF!+#REF!</f>
        <v>#REF!</v>
      </c>
      <c r="AE8" s="18" t="e">
        <f>#REF!+#REF!+#REF!+#REF!+#REF!+#REF!+#REF!</f>
        <v>#REF!</v>
      </c>
      <c r="AF8" s="22" t="e">
        <f>#REF!+#REF!+#REF!+#REF!+#REF!+#REF!+#REF!</f>
        <v>#REF!</v>
      </c>
    </row>
    <row r="9" spans="1:32" ht="16.149999999999999" customHeight="1" x14ac:dyDescent="0.2">
      <c r="A9" s="6">
        <v>3</v>
      </c>
      <c r="B9" s="7" t="s">
        <v>6</v>
      </c>
      <c r="C9" s="118" t="e">
        <f>#REF!+#REF!+#REF!+#REF!+#REF!+#REF!+#REF!</f>
        <v>#REF!</v>
      </c>
      <c r="D9" s="8">
        <f>'9_Per Pupil Summary'!O8</f>
        <v>11585.375152479528</v>
      </c>
      <c r="E9" s="15" t="e">
        <f>#REF!+#REF!+#REF!+#REF!+#REF!+#REF!+#REF!</f>
        <v>#REF!</v>
      </c>
      <c r="F9" s="15"/>
      <c r="G9" s="15" t="e">
        <f>#REF!+#REF!+#REF!+#REF!+#REF!+#REF!+#REF!</f>
        <v>#REF!</v>
      </c>
      <c r="H9" s="127" t="e">
        <f>#REF!+#REF!+#REF!+#REF!+#REF!+#REF!+#REF!</f>
        <v>#REF!</v>
      </c>
      <c r="I9" s="8">
        <f>'9_Per Pupil Summary'!I8</f>
        <v>566.81348053641864</v>
      </c>
      <c r="J9" s="15" t="e">
        <f>#REF!+#REF!+#REF!+#REF!+#REF!+#REF!+#REF!</f>
        <v>#REF!</v>
      </c>
      <c r="K9" s="127" t="e">
        <f>#REF!+#REF!+#REF!+#REF!+#REF!+#REF!+#REF!</f>
        <v>#REF!</v>
      </c>
      <c r="L9" s="8">
        <f>'9_Per Pupil Summary'!J8</f>
        <v>154.58549469175051</v>
      </c>
      <c r="M9" s="15" t="e">
        <f>#REF!+#REF!+#REF!+#REF!+#REF!+#REF!+#REF!</f>
        <v>#REF!</v>
      </c>
      <c r="N9" s="127" t="e">
        <f>#REF!+#REF!+#REF!+#REF!+#REF!+#REF!+#REF!</f>
        <v>#REF!</v>
      </c>
      <c r="O9" s="8">
        <f>'9_Per Pupil Summary'!K8</f>
        <v>3864.637367293763</v>
      </c>
      <c r="P9" s="15" t="e">
        <f>#REF!+#REF!+#REF!+#REF!+#REF!+#REF!+#REF!</f>
        <v>#REF!</v>
      </c>
      <c r="Q9" s="127" t="e">
        <f>#REF!+#REF!+#REF!+#REF!+#REF!+#REF!+#REF!</f>
        <v>#REF!</v>
      </c>
      <c r="R9" s="8">
        <f>'9_Per Pupil Summary'!L8</f>
        <v>1545.8549469175052</v>
      </c>
      <c r="S9" s="15" t="e">
        <f>#REF!+#REF!+#REF!+#REF!+#REF!+#REF!+#REF!</f>
        <v>#REF!</v>
      </c>
      <c r="T9" s="18" t="e">
        <f>#REF!+#REF!+#REF!+#REF!+#REF!+#REF!+#REF!</f>
        <v>#REF!</v>
      </c>
      <c r="U9" s="8" t="e">
        <f>#REF!+#REF!+#REF!+#REF!+#REF!+#REF!+#REF!</f>
        <v>#REF!</v>
      </c>
      <c r="V9" s="8" t="e">
        <f>#REF!+#REF!+#REF!+#REF!+#REF!+#REF!+#REF!</f>
        <v>#REF!</v>
      </c>
      <c r="W9" s="9" t="e">
        <f>#REF!+#REF!+#REF!+#REF!+#REF!+#REF!+#REF!</f>
        <v>#REF!</v>
      </c>
      <c r="X9" s="18" t="e">
        <f>#REF!+#REF!+#REF!+#REF!+#REF!+#REF!+#REF!</f>
        <v>#REF!</v>
      </c>
      <c r="Y9" s="15" t="e">
        <f>#REF!+#REF!+#REF!+#REF!+#REF!+#REF!+#REF!</f>
        <v>#REF!</v>
      </c>
      <c r="Z9" s="18" t="e">
        <f>#REF!+#REF!+#REF!+#REF!+#REF!+#REF!+#REF!</f>
        <v>#REF!</v>
      </c>
      <c r="AA9" s="8" t="e">
        <f>#REF!+#REF!+#REF!+#REF!+#REF!+#REF!+#REF!</f>
        <v>#REF!</v>
      </c>
      <c r="AB9" s="18" t="e">
        <f>#REF!+#REF!+#REF!+#REF!+#REF!+#REF!+#REF!</f>
        <v>#REF!</v>
      </c>
      <c r="AC9" s="8" t="e">
        <f>#REF!+#REF!+#REF!+#REF!+#REF!+#REF!+#REF!</f>
        <v>#REF!</v>
      </c>
      <c r="AD9" s="8" t="e">
        <f>#REF!+#REF!+#REF!+#REF!+#REF!+#REF!+#REF!</f>
        <v>#REF!</v>
      </c>
      <c r="AE9" s="18" t="e">
        <f>#REF!+#REF!+#REF!+#REF!+#REF!+#REF!+#REF!</f>
        <v>#REF!</v>
      </c>
      <c r="AF9" s="22" t="e">
        <f>#REF!+#REF!+#REF!+#REF!+#REF!+#REF!+#REF!</f>
        <v>#REF!</v>
      </c>
    </row>
    <row r="10" spans="1:32" ht="16.149999999999999" customHeight="1" x14ac:dyDescent="0.2">
      <c r="A10" s="6">
        <v>4</v>
      </c>
      <c r="B10" s="7" t="s">
        <v>7</v>
      </c>
      <c r="C10" s="118" t="e">
        <f>#REF!+#REF!+#REF!+#REF!+#REF!+#REF!+#REF!</f>
        <v>#REF!</v>
      </c>
      <c r="D10" s="8">
        <f>'9_Per Pupil Summary'!O9</f>
        <v>10845.110253368701</v>
      </c>
      <c r="E10" s="15" t="e">
        <f>#REF!+#REF!+#REF!+#REF!+#REF!+#REF!+#REF!</f>
        <v>#REF!</v>
      </c>
      <c r="F10" s="15"/>
      <c r="G10" s="15" t="e">
        <f>#REF!+#REF!+#REF!+#REF!+#REF!+#REF!+#REF!</f>
        <v>#REF!</v>
      </c>
      <c r="H10" s="127" t="e">
        <f>#REF!+#REF!+#REF!+#REF!+#REF!+#REF!+#REF!</f>
        <v>#REF!</v>
      </c>
      <c r="I10" s="8">
        <f>'9_Per Pupil Summary'!I9</f>
        <v>669.49520273203632</v>
      </c>
      <c r="J10" s="15" t="e">
        <f>#REF!+#REF!+#REF!+#REF!+#REF!+#REF!+#REF!</f>
        <v>#REF!</v>
      </c>
      <c r="K10" s="127" t="e">
        <f>#REF!+#REF!+#REF!+#REF!+#REF!+#REF!+#REF!</f>
        <v>#REF!</v>
      </c>
      <c r="L10" s="8">
        <f>'9_Per Pupil Summary'!J9</f>
        <v>182.58960074510082</v>
      </c>
      <c r="M10" s="15" t="e">
        <f>#REF!+#REF!+#REF!+#REF!+#REF!+#REF!+#REF!</f>
        <v>#REF!</v>
      </c>
      <c r="N10" s="127" t="e">
        <f>#REF!+#REF!+#REF!+#REF!+#REF!+#REF!+#REF!</f>
        <v>#REF!</v>
      </c>
      <c r="O10" s="8">
        <f>'9_Per Pupil Summary'!K9</f>
        <v>4564.7400186275208</v>
      </c>
      <c r="P10" s="15" t="e">
        <f>#REF!+#REF!+#REF!+#REF!+#REF!+#REF!+#REF!</f>
        <v>#REF!</v>
      </c>
      <c r="Q10" s="127" t="e">
        <f>#REF!+#REF!+#REF!+#REF!+#REF!+#REF!+#REF!</f>
        <v>#REF!</v>
      </c>
      <c r="R10" s="8">
        <f>'9_Per Pupil Summary'!L9</f>
        <v>1825.8960074510078</v>
      </c>
      <c r="S10" s="15" t="e">
        <f>#REF!+#REF!+#REF!+#REF!+#REF!+#REF!+#REF!</f>
        <v>#REF!</v>
      </c>
      <c r="T10" s="18" t="e">
        <f>#REF!+#REF!+#REF!+#REF!+#REF!+#REF!+#REF!</f>
        <v>#REF!</v>
      </c>
      <c r="U10" s="8" t="e">
        <f>#REF!+#REF!+#REF!+#REF!+#REF!+#REF!+#REF!</f>
        <v>#REF!</v>
      </c>
      <c r="V10" s="8" t="e">
        <f>#REF!+#REF!+#REF!+#REF!+#REF!+#REF!+#REF!</f>
        <v>#REF!</v>
      </c>
      <c r="W10" s="9" t="e">
        <f>#REF!+#REF!+#REF!+#REF!+#REF!+#REF!+#REF!</f>
        <v>#REF!</v>
      </c>
      <c r="X10" s="18" t="e">
        <f>#REF!+#REF!+#REF!+#REF!+#REF!+#REF!+#REF!</f>
        <v>#REF!</v>
      </c>
      <c r="Y10" s="15" t="e">
        <f>#REF!+#REF!+#REF!+#REF!+#REF!+#REF!+#REF!</f>
        <v>#REF!</v>
      </c>
      <c r="Z10" s="18" t="e">
        <f>#REF!+#REF!+#REF!+#REF!+#REF!+#REF!+#REF!</f>
        <v>#REF!</v>
      </c>
      <c r="AA10" s="8" t="e">
        <f>#REF!+#REF!+#REF!+#REF!+#REF!+#REF!+#REF!</f>
        <v>#REF!</v>
      </c>
      <c r="AB10" s="18" t="e">
        <f>#REF!+#REF!+#REF!+#REF!+#REF!+#REF!+#REF!</f>
        <v>#REF!</v>
      </c>
      <c r="AC10" s="8" t="e">
        <f>#REF!+#REF!+#REF!+#REF!+#REF!+#REF!+#REF!</f>
        <v>#REF!</v>
      </c>
      <c r="AD10" s="8" t="e">
        <f>#REF!+#REF!+#REF!+#REF!+#REF!+#REF!+#REF!</f>
        <v>#REF!</v>
      </c>
      <c r="AE10" s="18" t="e">
        <f>#REF!+#REF!+#REF!+#REF!+#REF!+#REF!+#REF!</f>
        <v>#REF!</v>
      </c>
      <c r="AF10" s="22" t="e">
        <f>#REF!+#REF!+#REF!+#REF!+#REF!+#REF!+#REF!</f>
        <v>#REF!</v>
      </c>
    </row>
    <row r="11" spans="1:32" ht="16.149999999999999" customHeight="1" x14ac:dyDescent="0.2">
      <c r="A11" s="1">
        <v>5</v>
      </c>
      <c r="B11" s="2" t="s">
        <v>8</v>
      </c>
      <c r="C11" s="119" t="e">
        <f>#REF!+#REF!+#REF!+#REF!+#REF!+#REF!+#REF!</f>
        <v>#REF!</v>
      </c>
      <c r="D11" s="3">
        <f>'9_Per Pupil Summary'!O10</f>
        <v>7517.7440898298</v>
      </c>
      <c r="E11" s="16" t="e">
        <f>#REF!+#REF!+#REF!+#REF!+#REF!+#REF!+#REF!</f>
        <v>#REF!</v>
      </c>
      <c r="F11" s="16"/>
      <c r="G11" s="16" t="e">
        <f>#REF!+#REF!+#REF!+#REF!+#REF!+#REF!+#REF!</f>
        <v>#REF!</v>
      </c>
      <c r="H11" s="128" t="e">
        <f>#REF!+#REF!+#REF!+#REF!+#REF!+#REF!+#REF!</f>
        <v>#REF!</v>
      </c>
      <c r="I11" s="3">
        <f>'9_Per Pupil Summary'!I10</f>
        <v>700.87464675347837</v>
      </c>
      <c r="J11" s="16" t="e">
        <f>#REF!+#REF!+#REF!+#REF!+#REF!+#REF!+#REF!</f>
        <v>#REF!</v>
      </c>
      <c r="K11" s="128" t="e">
        <f>#REF!+#REF!+#REF!+#REF!+#REF!+#REF!+#REF!</f>
        <v>#REF!</v>
      </c>
      <c r="L11" s="3">
        <f>'9_Per Pupil Summary'!J10</f>
        <v>191.14763093276684</v>
      </c>
      <c r="M11" s="16" t="e">
        <f>#REF!+#REF!+#REF!+#REF!+#REF!+#REF!+#REF!</f>
        <v>#REF!</v>
      </c>
      <c r="N11" s="128" t="e">
        <f>#REF!+#REF!+#REF!+#REF!+#REF!+#REF!+#REF!</f>
        <v>#REF!</v>
      </c>
      <c r="O11" s="3">
        <f>'9_Per Pupil Summary'!K10</f>
        <v>4778.6907733191701</v>
      </c>
      <c r="P11" s="16" t="e">
        <f>#REF!+#REF!+#REF!+#REF!+#REF!+#REF!+#REF!</f>
        <v>#REF!</v>
      </c>
      <c r="Q11" s="128" t="e">
        <f>#REF!+#REF!+#REF!+#REF!+#REF!+#REF!+#REF!</f>
        <v>#REF!</v>
      </c>
      <c r="R11" s="3">
        <f>'9_Per Pupil Summary'!L10</f>
        <v>1911.4763093276683</v>
      </c>
      <c r="S11" s="16" t="e">
        <f>#REF!+#REF!+#REF!+#REF!+#REF!+#REF!+#REF!</f>
        <v>#REF!</v>
      </c>
      <c r="T11" s="19" t="e">
        <f>#REF!+#REF!+#REF!+#REF!+#REF!+#REF!+#REF!</f>
        <v>#REF!</v>
      </c>
      <c r="U11" s="3" t="e">
        <f>#REF!+#REF!+#REF!+#REF!+#REF!+#REF!+#REF!</f>
        <v>#REF!</v>
      </c>
      <c r="V11" s="3" t="e">
        <f>#REF!+#REF!+#REF!+#REF!+#REF!+#REF!+#REF!</f>
        <v>#REF!</v>
      </c>
      <c r="W11" s="4" t="e">
        <f>#REF!+#REF!+#REF!+#REF!+#REF!+#REF!+#REF!</f>
        <v>#REF!</v>
      </c>
      <c r="X11" s="19" t="e">
        <f>#REF!+#REF!+#REF!+#REF!+#REF!+#REF!+#REF!</f>
        <v>#REF!</v>
      </c>
      <c r="Y11" s="16" t="e">
        <f>#REF!+#REF!+#REF!+#REF!+#REF!+#REF!+#REF!</f>
        <v>#REF!</v>
      </c>
      <c r="Z11" s="19" t="e">
        <f>#REF!+#REF!+#REF!+#REF!+#REF!+#REF!+#REF!</f>
        <v>#REF!</v>
      </c>
      <c r="AA11" s="3" t="e">
        <f>#REF!+#REF!+#REF!+#REF!+#REF!+#REF!+#REF!</f>
        <v>#REF!</v>
      </c>
      <c r="AB11" s="19" t="e">
        <f>#REF!+#REF!+#REF!+#REF!+#REF!+#REF!+#REF!</f>
        <v>#REF!</v>
      </c>
      <c r="AC11" s="5" t="e">
        <f>#REF!+#REF!+#REF!+#REF!+#REF!+#REF!+#REF!</f>
        <v>#REF!</v>
      </c>
      <c r="AD11" s="3" t="e">
        <f>#REF!+#REF!+#REF!+#REF!+#REF!+#REF!+#REF!</f>
        <v>#REF!</v>
      </c>
      <c r="AE11" s="20" t="e">
        <f>#REF!+#REF!+#REF!+#REF!+#REF!+#REF!+#REF!</f>
        <v>#REF!</v>
      </c>
      <c r="AF11" s="20" t="e">
        <f>#REF!+#REF!+#REF!+#REF!+#REF!+#REF!+#REF!</f>
        <v>#REF!</v>
      </c>
    </row>
    <row r="12" spans="1:32" ht="16.149999999999999" customHeight="1" x14ac:dyDescent="0.2">
      <c r="A12" s="10">
        <v>6</v>
      </c>
      <c r="B12" s="11" t="s">
        <v>9</v>
      </c>
      <c r="C12" s="117" t="e">
        <f>#REF!+#REF!+#REF!+#REF!+#REF!+#REF!+#REF!</f>
        <v>#REF!</v>
      </c>
      <c r="D12" s="12">
        <f>'9_Per Pupil Summary'!O11</f>
        <v>8756.0710662488455</v>
      </c>
      <c r="E12" s="14" t="e">
        <f>#REF!+#REF!+#REF!+#REF!+#REF!+#REF!+#REF!</f>
        <v>#REF!</v>
      </c>
      <c r="F12" s="14"/>
      <c r="G12" s="14" t="e">
        <f>#REF!+#REF!+#REF!+#REF!+#REF!+#REF!+#REF!</f>
        <v>#REF!</v>
      </c>
      <c r="H12" s="126" t="e">
        <f>#REF!+#REF!+#REF!+#REF!+#REF!+#REF!+#REF!</f>
        <v>#REF!</v>
      </c>
      <c r="I12" s="12">
        <f>'9_Per Pupil Summary'!I11</f>
        <v>645.94658156566834</v>
      </c>
      <c r="J12" s="14" t="e">
        <f>#REF!+#REF!+#REF!+#REF!+#REF!+#REF!+#REF!</f>
        <v>#REF!</v>
      </c>
      <c r="K12" s="126" t="e">
        <f>#REF!+#REF!+#REF!+#REF!+#REF!+#REF!+#REF!</f>
        <v>#REF!</v>
      </c>
      <c r="L12" s="12">
        <f>'9_Per Pupil Summary'!J11</f>
        <v>176.16724951790957</v>
      </c>
      <c r="M12" s="14" t="e">
        <f>#REF!+#REF!+#REF!+#REF!+#REF!+#REF!+#REF!</f>
        <v>#REF!</v>
      </c>
      <c r="N12" s="126" t="e">
        <f>#REF!+#REF!+#REF!+#REF!+#REF!+#REF!+#REF!</f>
        <v>#REF!</v>
      </c>
      <c r="O12" s="12">
        <f>'9_Per Pupil Summary'!K11</f>
        <v>4404.1812379477387</v>
      </c>
      <c r="P12" s="14" t="e">
        <f>#REF!+#REF!+#REF!+#REF!+#REF!+#REF!+#REF!</f>
        <v>#REF!</v>
      </c>
      <c r="Q12" s="126" t="e">
        <f>#REF!+#REF!+#REF!+#REF!+#REF!+#REF!+#REF!</f>
        <v>#REF!</v>
      </c>
      <c r="R12" s="12">
        <f>'9_Per Pupil Summary'!L11</f>
        <v>1761.6724951790954</v>
      </c>
      <c r="S12" s="14" t="e">
        <f>#REF!+#REF!+#REF!+#REF!+#REF!+#REF!+#REF!</f>
        <v>#REF!</v>
      </c>
      <c r="T12" s="17" t="e">
        <f>#REF!+#REF!+#REF!+#REF!+#REF!+#REF!+#REF!</f>
        <v>#REF!</v>
      </c>
      <c r="U12" s="12" t="e">
        <f>#REF!+#REF!+#REF!+#REF!+#REF!+#REF!+#REF!</f>
        <v>#REF!</v>
      </c>
      <c r="V12" s="12" t="e">
        <f>#REF!+#REF!+#REF!+#REF!+#REF!+#REF!+#REF!</f>
        <v>#REF!</v>
      </c>
      <c r="W12" s="13" t="e">
        <f>#REF!+#REF!+#REF!+#REF!+#REF!+#REF!+#REF!</f>
        <v>#REF!</v>
      </c>
      <c r="X12" s="17" t="e">
        <f>#REF!+#REF!+#REF!+#REF!+#REF!+#REF!+#REF!</f>
        <v>#REF!</v>
      </c>
      <c r="Y12" s="14" t="e">
        <f>#REF!+#REF!+#REF!+#REF!+#REF!+#REF!+#REF!</f>
        <v>#REF!</v>
      </c>
      <c r="Z12" s="17" t="e">
        <f>#REF!+#REF!+#REF!+#REF!+#REF!+#REF!+#REF!</f>
        <v>#REF!</v>
      </c>
      <c r="AA12" s="12" t="e">
        <f>#REF!+#REF!+#REF!+#REF!+#REF!+#REF!+#REF!</f>
        <v>#REF!</v>
      </c>
      <c r="AB12" s="17" t="e">
        <f>#REF!+#REF!+#REF!+#REF!+#REF!+#REF!+#REF!</f>
        <v>#REF!</v>
      </c>
      <c r="AC12" s="12" t="e">
        <f>#REF!+#REF!+#REF!+#REF!+#REF!+#REF!+#REF!</f>
        <v>#REF!</v>
      </c>
      <c r="AD12" s="12" t="e">
        <f>#REF!+#REF!+#REF!+#REF!+#REF!+#REF!+#REF!</f>
        <v>#REF!</v>
      </c>
      <c r="AE12" s="17" t="e">
        <f>#REF!+#REF!+#REF!+#REF!+#REF!+#REF!+#REF!</f>
        <v>#REF!</v>
      </c>
      <c r="AF12" s="21" t="e">
        <f>#REF!+#REF!+#REF!+#REF!+#REF!+#REF!+#REF!</f>
        <v>#REF!</v>
      </c>
    </row>
    <row r="13" spans="1:32" ht="16.149999999999999" customHeight="1" x14ac:dyDescent="0.2">
      <c r="A13" s="6">
        <v>7</v>
      </c>
      <c r="B13" s="7" t="s">
        <v>10</v>
      </c>
      <c r="C13" s="118" t="e">
        <f>#REF!+#REF!+#REF!+#REF!+#REF!+#REF!+#REF!</f>
        <v>#REF!</v>
      </c>
      <c r="D13" s="8">
        <f>'9_Per Pupil Summary'!O12</f>
        <v>27679.548316745499</v>
      </c>
      <c r="E13" s="15" t="e">
        <f>#REF!+#REF!+#REF!+#REF!+#REF!+#REF!+#REF!</f>
        <v>#REF!</v>
      </c>
      <c r="F13" s="15"/>
      <c r="G13" s="15" t="e">
        <f>#REF!+#REF!+#REF!+#REF!+#REF!+#REF!+#REF!</f>
        <v>#REF!</v>
      </c>
      <c r="H13" s="127" t="e">
        <f>#REF!+#REF!+#REF!+#REF!+#REF!+#REF!+#REF!</f>
        <v>#REF!</v>
      </c>
      <c r="I13" s="8">
        <f>'9_Per Pupil Summary'!I12</f>
        <v>448.71157667493225</v>
      </c>
      <c r="J13" s="15" t="e">
        <f>#REF!+#REF!+#REF!+#REF!+#REF!+#REF!+#REF!</f>
        <v>#REF!</v>
      </c>
      <c r="K13" s="127" t="e">
        <f>#REF!+#REF!+#REF!+#REF!+#REF!+#REF!+#REF!</f>
        <v>#REF!</v>
      </c>
      <c r="L13" s="8">
        <f>'9_Per Pupil Summary'!J12</f>
        <v>122.37588454770881</v>
      </c>
      <c r="M13" s="15" t="e">
        <f>#REF!+#REF!+#REF!+#REF!+#REF!+#REF!+#REF!</f>
        <v>#REF!</v>
      </c>
      <c r="N13" s="127" t="e">
        <f>#REF!+#REF!+#REF!+#REF!+#REF!+#REF!+#REF!</f>
        <v>#REF!</v>
      </c>
      <c r="O13" s="8">
        <f>'9_Per Pupil Summary'!K12</f>
        <v>3059.3971136927203</v>
      </c>
      <c r="P13" s="15" t="e">
        <f>#REF!+#REF!+#REF!+#REF!+#REF!+#REF!+#REF!</f>
        <v>#REF!</v>
      </c>
      <c r="Q13" s="127" t="e">
        <f>#REF!+#REF!+#REF!+#REF!+#REF!+#REF!+#REF!</f>
        <v>#REF!</v>
      </c>
      <c r="R13" s="8">
        <f>'9_Per Pupil Summary'!L12</f>
        <v>1223.758845477088</v>
      </c>
      <c r="S13" s="15" t="e">
        <f>#REF!+#REF!+#REF!+#REF!+#REF!+#REF!+#REF!</f>
        <v>#REF!</v>
      </c>
      <c r="T13" s="18" t="e">
        <f>#REF!+#REF!+#REF!+#REF!+#REF!+#REF!+#REF!</f>
        <v>#REF!</v>
      </c>
      <c r="U13" s="8" t="e">
        <f>#REF!+#REF!+#REF!+#REF!+#REF!+#REF!+#REF!</f>
        <v>#REF!</v>
      </c>
      <c r="V13" s="8" t="e">
        <f>#REF!+#REF!+#REF!+#REF!+#REF!+#REF!+#REF!</f>
        <v>#REF!</v>
      </c>
      <c r="W13" s="9" t="e">
        <f>#REF!+#REF!+#REF!+#REF!+#REF!+#REF!+#REF!</f>
        <v>#REF!</v>
      </c>
      <c r="X13" s="18" t="e">
        <f>#REF!+#REF!+#REF!+#REF!+#REF!+#REF!+#REF!</f>
        <v>#REF!</v>
      </c>
      <c r="Y13" s="15" t="e">
        <f>#REF!+#REF!+#REF!+#REF!+#REF!+#REF!+#REF!</f>
        <v>#REF!</v>
      </c>
      <c r="Z13" s="18" t="e">
        <f>#REF!+#REF!+#REF!+#REF!+#REF!+#REF!+#REF!</f>
        <v>#REF!</v>
      </c>
      <c r="AA13" s="8" t="e">
        <f>#REF!+#REF!+#REF!+#REF!+#REF!+#REF!+#REF!</f>
        <v>#REF!</v>
      </c>
      <c r="AB13" s="18" t="e">
        <f>#REF!+#REF!+#REF!+#REF!+#REF!+#REF!+#REF!</f>
        <v>#REF!</v>
      </c>
      <c r="AC13" s="8" t="e">
        <f>#REF!+#REF!+#REF!+#REF!+#REF!+#REF!+#REF!</f>
        <v>#REF!</v>
      </c>
      <c r="AD13" s="8" t="e">
        <f>#REF!+#REF!+#REF!+#REF!+#REF!+#REF!+#REF!</f>
        <v>#REF!</v>
      </c>
      <c r="AE13" s="18" t="e">
        <f>#REF!+#REF!+#REF!+#REF!+#REF!+#REF!+#REF!</f>
        <v>#REF!</v>
      </c>
      <c r="AF13" s="22" t="e">
        <f>#REF!+#REF!+#REF!+#REF!+#REF!+#REF!+#REF!</f>
        <v>#REF!</v>
      </c>
    </row>
    <row r="14" spans="1:32" ht="16.149999999999999" customHeight="1" x14ac:dyDescent="0.2">
      <c r="A14" s="6">
        <v>8</v>
      </c>
      <c r="B14" s="7" t="s">
        <v>11</v>
      </c>
      <c r="C14" s="118" t="e">
        <f>#REF!+#REF!+#REF!+#REF!+#REF!+#REF!+#REF!</f>
        <v>#REF!</v>
      </c>
      <c r="D14" s="8">
        <f>'9_Per Pupil Summary'!O13</f>
        <v>9996.1269988615786</v>
      </c>
      <c r="E14" s="15" t="e">
        <f>#REF!+#REF!+#REF!+#REF!+#REF!+#REF!+#REF!</f>
        <v>#REF!</v>
      </c>
      <c r="F14" s="15"/>
      <c r="G14" s="15" t="e">
        <f>#REF!+#REF!+#REF!+#REF!+#REF!+#REF!+#REF!</f>
        <v>#REF!</v>
      </c>
      <c r="H14" s="127" t="e">
        <f>#REF!+#REF!+#REF!+#REF!+#REF!+#REF!+#REF!</f>
        <v>#REF!</v>
      </c>
      <c r="I14" s="8">
        <f>'9_Per Pupil Summary'!I13</f>
        <v>640.01888674046984</v>
      </c>
      <c r="J14" s="15" t="e">
        <f>#REF!+#REF!+#REF!+#REF!+#REF!+#REF!+#REF!</f>
        <v>#REF!</v>
      </c>
      <c r="K14" s="127" t="e">
        <f>#REF!+#REF!+#REF!+#REF!+#REF!+#REF!+#REF!</f>
        <v>#REF!</v>
      </c>
      <c r="L14" s="8">
        <f>'9_Per Pupil Summary'!J13</f>
        <v>174.55060547467357</v>
      </c>
      <c r="M14" s="15" t="e">
        <f>#REF!+#REF!+#REF!+#REF!+#REF!+#REF!+#REF!</f>
        <v>#REF!</v>
      </c>
      <c r="N14" s="127" t="e">
        <f>#REF!+#REF!+#REF!+#REF!+#REF!+#REF!+#REF!</f>
        <v>#REF!</v>
      </c>
      <c r="O14" s="8">
        <f>'9_Per Pupil Summary'!K13</f>
        <v>4363.7651368668403</v>
      </c>
      <c r="P14" s="15" t="e">
        <f>#REF!+#REF!+#REF!+#REF!+#REF!+#REF!+#REF!</f>
        <v>#REF!</v>
      </c>
      <c r="Q14" s="127" t="e">
        <f>#REF!+#REF!+#REF!+#REF!+#REF!+#REF!+#REF!</f>
        <v>#REF!</v>
      </c>
      <c r="R14" s="8">
        <f>'9_Per Pupil Summary'!L13</f>
        <v>1745.5060547467356</v>
      </c>
      <c r="S14" s="15" t="e">
        <f>#REF!+#REF!+#REF!+#REF!+#REF!+#REF!+#REF!</f>
        <v>#REF!</v>
      </c>
      <c r="T14" s="18" t="e">
        <f>#REF!+#REF!+#REF!+#REF!+#REF!+#REF!+#REF!</f>
        <v>#REF!</v>
      </c>
      <c r="U14" s="8" t="e">
        <f>#REF!+#REF!+#REF!+#REF!+#REF!+#REF!+#REF!</f>
        <v>#REF!</v>
      </c>
      <c r="V14" s="8" t="e">
        <f>#REF!+#REF!+#REF!+#REF!+#REF!+#REF!+#REF!</f>
        <v>#REF!</v>
      </c>
      <c r="W14" s="9" t="e">
        <f>#REF!+#REF!+#REF!+#REF!+#REF!+#REF!+#REF!</f>
        <v>#REF!</v>
      </c>
      <c r="X14" s="18" t="e">
        <f>#REF!+#REF!+#REF!+#REF!+#REF!+#REF!+#REF!</f>
        <v>#REF!</v>
      </c>
      <c r="Y14" s="15" t="e">
        <f>#REF!+#REF!+#REF!+#REF!+#REF!+#REF!+#REF!</f>
        <v>#REF!</v>
      </c>
      <c r="Z14" s="18" t="e">
        <f>#REF!+#REF!+#REF!+#REF!+#REF!+#REF!+#REF!</f>
        <v>#REF!</v>
      </c>
      <c r="AA14" s="8" t="e">
        <f>#REF!+#REF!+#REF!+#REF!+#REF!+#REF!+#REF!</f>
        <v>#REF!</v>
      </c>
      <c r="AB14" s="18" t="e">
        <f>#REF!+#REF!+#REF!+#REF!+#REF!+#REF!+#REF!</f>
        <v>#REF!</v>
      </c>
      <c r="AC14" s="8" t="e">
        <f>#REF!+#REF!+#REF!+#REF!+#REF!+#REF!+#REF!</f>
        <v>#REF!</v>
      </c>
      <c r="AD14" s="8" t="e">
        <f>#REF!+#REF!+#REF!+#REF!+#REF!+#REF!+#REF!</f>
        <v>#REF!</v>
      </c>
      <c r="AE14" s="18" t="e">
        <f>#REF!+#REF!+#REF!+#REF!+#REF!+#REF!+#REF!</f>
        <v>#REF!</v>
      </c>
      <c r="AF14" s="22" t="e">
        <f>#REF!+#REF!+#REF!+#REF!+#REF!+#REF!+#REF!</f>
        <v>#REF!</v>
      </c>
    </row>
    <row r="15" spans="1:32" ht="16.149999999999999" customHeight="1" x14ac:dyDescent="0.2">
      <c r="A15" s="6">
        <v>9</v>
      </c>
      <c r="B15" s="7" t="s">
        <v>12</v>
      </c>
      <c r="C15" s="118" t="e">
        <f>#REF!+#REF!+#REF!+#REF!+#REF!+#REF!+#REF!</f>
        <v>#REF!</v>
      </c>
      <c r="D15" s="8">
        <f>'9_Per Pupil Summary'!O14</f>
        <v>10883.112083175698</v>
      </c>
      <c r="E15" s="15" t="e">
        <f>#REF!+#REF!+#REF!+#REF!+#REF!+#REF!+#REF!</f>
        <v>#REF!</v>
      </c>
      <c r="F15" s="15"/>
      <c r="G15" s="15" t="e">
        <f>#REF!+#REF!+#REF!+#REF!+#REF!+#REF!+#REF!</f>
        <v>#REF!</v>
      </c>
      <c r="H15" s="127" t="e">
        <f>#REF!+#REF!+#REF!+#REF!+#REF!+#REF!+#REF!</f>
        <v>#REF!</v>
      </c>
      <c r="I15" s="8">
        <f>'9_Per Pupil Summary'!I14</f>
        <v>580.39560528957588</v>
      </c>
      <c r="J15" s="15" t="e">
        <f>#REF!+#REF!+#REF!+#REF!+#REF!+#REF!+#REF!</f>
        <v>#REF!</v>
      </c>
      <c r="K15" s="127" t="e">
        <f>#REF!+#REF!+#REF!+#REF!+#REF!+#REF!+#REF!</f>
        <v>#REF!</v>
      </c>
      <c r="L15" s="8">
        <f>'9_Per Pupil Summary'!J14</f>
        <v>158.28971053352072</v>
      </c>
      <c r="M15" s="15" t="e">
        <f>#REF!+#REF!+#REF!+#REF!+#REF!+#REF!+#REF!</f>
        <v>#REF!</v>
      </c>
      <c r="N15" s="127" t="e">
        <f>#REF!+#REF!+#REF!+#REF!+#REF!+#REF!+#REF!</f>
        <v>#REF!</v>
      </c>
      <c r="O15" s="8">
        <f>'9_Per Pupil Summary'!K14</f>
        <v>3957.2427633380166</v>
      </c>
      <c r="P15" s="15" t="e">
        <f>#REF!+#REF!+#REF!+#REF!+#REF!+#REF!+#REF!</f>
        <v>#REF!</v>
      </c>
      <c r="Q15" s="127" t="e">
        <f>#REF!+#REF!+#REF!+#REF!+#REF!+#REF!+#REF!</f>
        <v>#REF!</v>
      </c>
      <c r="R15" s="8">
        <f>'9_Per Pupil Summary'!L14</f>
        <v>1582.8971053352068</v>
      </c>
      <c r="S15" s="15" t="e">
        <f>#REF!+#REF!+#REF!+#REF!+#REF!+#REF!+#REF!</f>
        <v>#REF!</v>
      </c>
      <c r="T15" s="18" t="e">
        <f>#REF!+#REF!+#REF!+#REF!+#REF!+#REF!+#REF!</f>
        <v>#REF!</v>
      </c>
      <c r="U15" s="8" t="e">
        <f>#REF!+#REF!+#REF!+#REF!+#REF!+#REF!+#REF!</f>
        <v>#REF!</v>
      </c>
      <c r="V15" s="8" t="e">
        <f>#REF!+#REF!+#REF!+#REF!+#REF!+#REF!+#REF!</f>
        <v>#REF!</v>
      </c>
      <c r="W15" s="9" t="e">
        <f>#REF!+#REF!+#REF!+#REF!+#REF!+#REF!+#REF!</f>
        <v>#REF!</v>
      </c>
      <c r="X15" s="18" t="e">
        <f>#REF!+#REF!+#REF!+#REF!+#REF!+#REF!+#REF!</f>
        <v>#REF!</v>
      </c>
      <c r="Y15" s="15" t="e">
        <f>#REF!+#REF!+#REF!+#REF!+#REF!+#REF!+#REF!</f>
        <v>#REF!</v>
      </c>
      <c r="Z15" s="18" t="e">
        <f>#REF!+#REF!+#REF!+#REF!+#REF!+#REF!+#REF!</f>
        <v>#REF!</v>
      </c>
      <c r="AA15" s="8" t="e">
        <f>#REF!+#REF!+#REF!+#REF!+#REF!+#REF!+#REF!</f>
        <v>#REF!</v>
      </c>
      <c r="AB15" s="18" t="e">
        <f>#REF!+#REF!+#REF!+#REF!+#REF!+#REF!+#REF!</f>
        <v>#REF!</v>
      </c>
      <c r="AC15" s="8" t="e">
        <f>#REF!+#REF!+#REF!+#REF!+#REF!+#REF!+#REF!</f>
        <v>#REF!</v>
      </c>
      <c r="AD15" s="8" t="e">
        <f>#REF!+#REF!+#REF!+#REF!+#REF!+#REF!+#REF!</f>
        <v>#REF!</v>
      </c>
      <c r="AE15" s="18" t="e">
        <f>#REF!+#REF!+#REF!+#REF!+#REF!+#REF!+#REF!</f>
        <v>#REF!</v>
      </c>
      <c r="AF15" s="22" t="e">
        <f>#REF!+#REF!+#REF!+#REF!+#REF!+#REF!+#REF!</f>
        <v>#REF!</v>
      </c>
    </row>
    <row r="16" spans="1:32" ht="16.149999999999999" customHeight="1" x14ac:dyDescent="0.2">
      <c r="A16" s="1">
        <v>10</v>
      </c>
      <c r="B16" s="2" t="s">
        <v>13</v>
      </c>
      <c r="C16" s="119" t="e">
        <f>#REF!+#REF!+#REF!+#REF!+#REF!+#REF!+#REF!</f>
        <v>#REF!</v>
      </c>
      <c r="D16" s="3">
        <f>'9_Per Pupil Summary'!O15</f>
        <v>11123.212894040644</v>
      </c>
      <c r="E16" s="16" t="e">
        <f>#REF!+#REF!+#REF!+#REF!+#REF!+#REF!+#REF!</f>
        <v>#REF!</v>
      </c>
      <c r="F16" s="16"/>
      <c r="G16" s="16" t="e">
        <f>#REF!+#REF!+#REF!+#REF!+#REF!+#REF!+#REF!</f>
        <v>#REF!</v>
      </c>
      <c r="H16" s="128" t="e">
        <f>#REF!+#REF!+#REF!+#REF!+#REF!+#REF!+#REF!</f>
        <v>#REF!</v>
      </c>
      <c r="I16" s="3">
        <f>'9_Per Pupil Summary'!I15</f>
        <v>482.95778367986406</v>
      </c>
      <c r="J16" s="16" t="e">
        <f>#REF!+#REF!+#REF!+#REF!+#REF!+#REF!+#REF!</f>
        <v>#REF!</v>
      </c>
      <c r="K16" s="128" t="e">
        <f>#REF!+#REF!+#REF!+#REF!+#REF!+#REF!+#REF!</f>
        <v>#REF!</v>
      </c>
      <c r="L16" s="3">
        <f>'9_Per Pupil Summary'!J15</f>
        <v>131.71575918541743</v>
      </c>
      <c r="M16" s="16" t="e">
        <f>#REF!+#REF!+#REF!+#REF!+#REF!+#REF!+#REF!</f>
        <v>#REF!</v>
      </c>
      <c r="N16" s="128" t="e">
        <f>#REF!+#REF!+#REF!+#REF!+#REF!+#REF!+#REF!</f>
        <v>#REF!</v>
      </c>
      <c r="O16" s="3">
        <f>'9_Per Pupil Summary'!K15</f>
        <v>3292.8939796354366</v>
      </c>
      <c r="P16" s="16" t="e">
        <f>#REF!+#REF!+#REF!+#REF!+#REF!+#REF!+#REF!</f>
        <v>#REF!</v>
      </c>
      <c r="Q16" s="128" t="e">
        <f>#REF!+#REF!+#REF!+#REF!+#REF!+#REF!+#REF!</f>
        <v>#REF!</v>
      </c>
      <c r="R16" s="3">
        <f>'9_Per Pupil Summary'!L15</f>
        <v>1317.1575918541744</v>
      </c>
      <c r="S16" s="16" t="e">
        <f>#REF!+#REF!+#REF!+#REF!+#REF!+#REF!+#REF!</f>
        <v>#REF!</v>
      </c>
      <c r="T16" s="19" t="e">
        <f>#REF!+#REF!+#REF!+#REF!+#REF!+#REF!+#REF!</f>
        <v>#REF!</v>
      </c>
      <c r="U16" s="3" t="e">
        <f>#REF!+#REF!+#REF!+#REF!+#REF!+#REF!+#REF!</f>
        <v>#REF!</v>
      </c>
      <c r="V16" s="3" t="e">
        <f>#REF!+#REF!+#REF!+#REF!+#REF!+#REF!+#REF!</f>
        <v>#REF!</v>
      </c>
      <c r="W16" s="4" t="e">
        <f>#REF!+#REF!+#REF!+#REF!+#REF!+#REF!+#REF!</f>
        <v>#REF!</v>
      </c>
      <c r="X16" s="19" t="e">
        <f>#REF!+#REF!+#REF!+#REF!+#REF!+#REF!+#REF!</f>
        <v>#REF!</v>
      </c>
      <c r="Y16" s="16" t="e">
        <f>#REF!+#REF!+#REF!+#REF!+#REF!+#REF!+#REF!</f>
        <v>#REF!</v>
      </c>
      <c r="Z16" s="19" t="e">
        <f>#REF!+#REF!+#REF!+#REF!+#REF!+#REF!+#REF!</f>
        <v>#REF!</v>
      </c>
      <c r="AA16" s="3" t="e">
        <f>#REF!+#REF!+#REF!+#REF!+#REF!+#REF!+#REF!</f>
        <v>#REF!</v>
      </c>
      <c r="AB16" s="19" t="e">
        <f>#REF!+#REF!+#REF!+#REF!+#REF!+#REF!+#REF!</f>
        <v>#REF!</v>
      </c>
      <c r="AC16" s="5" t="e">
        <f>#REF!+#REF!+#REF!+#REF!+#REF!+#REF!+#REF!</f>
        <v>#REF!</v>
      </c>
      <c r="AD16" s="3" t="e">
        <f>#REF!+#REF!+#REF!+#REF!+#REF!+#REF!+#REF!</f>
        <v>#REF!</v>
      </c>
      <c r="AE16" s="20" t="e">
        <f>#REF!+#REF!+#REF!+#REF!+#REF!+#REF!+#REF!</f>
        <v>#REF!</v>
      </c>
      <c r="AF16" s="20" t="e">
        <f>#REF!+#REF!+#REF!+#REF!+#REF!+#REF!+#REF!</f>
        <v>#REF!</v>
      </c>
    </row>
    <row r="17" spans="1:32" ht="16.149999999999999" customHeight="1" x14ac:dyDescent="0.2">
      <c r="A17" s="10">
        <v>11</v>
      </c>
      <c r="B17" s="11" t="s">
        <v>14</v>
      </c>
      <c r="C17" s="117" t="e">
        <f>#REF!+#REF!+#REF!+#REF!+#REF!+#REF!+#REF!</f>
        <v>#REF!</v>
      </c>
      <c r="D17" s="12">
        <f>'9_Per Pupil Summary'!O16</f>
        <v>9403.5325289243137</v>
      </c>
      <c r="E17" s="14" t="e">
        <f>#REF!+#REF!+#REF!+#REF!+#REF!+#REF!+#REF!</f>
        <v>#REF!</v>
      </c>
      <c r="F17" s="14"/>
      <c r="G17" s="14" t="e">
        <f>#REF!+#REF!+#REF!+#REF!+#REF!+#REF!+#REF!</f>
        <v>#REF!</v>
      </c>
      <c r="H17" s="126" t="e">
        <f>#REF!+#REF!+#REF!+#REF!+#REF!+#REF!+#REF!</f>
        <v>#REF!</v>
      </c>
      <c r="I17" s="12">
        <f>'9_Per Pupil Summary'!I16</f>
        <v>731.40810335427136</v>
      </c>
      <c r="J17" s="14" t="e">
        <f>#REF!+#REF!+#REF!+#REF!+#REF!+#REF!+#REF!</f>
        <v>#REF!</v>
      </c>
      <c r="K17" s="126" t="e">
        <f>#REF!+#REF!+#REF!+#REF!+#REF!+#REF!+#REF!</f>
        <v>#REF!</v>
      </c>
      <c r="L17" s="12">
        <f>'9_Per Pupil Summary'!J16</f>
        <v>199.47493727843764</v>
      </c>
      <c r="M17" s="14" t="e">
        <f>#REF!+#REF!+#REF!+#REF!+#REF!+#REF!+#REF!</f>
        <v>#REF!</v>
      </c>
      <c r="N17" s="126" t="e">
        <f>#REF!+#REF!+#REF!+#REF!+#REF!+#REF!+#REF!</f>
        <v>#REF!</v>
      </c>
      <c r="O17" s="12">
        <f>'9_Per Pupil Summary'!K16</f>
        <v>4986.8734319609412</v>
      </c>
      <c r="P17" s="14" t="e">
        <f>#REF!+#REF!+#REF!+#REF!+#REF!+#REF!+#REF!</f>
        <v>#REF!</v>
      </c>
      <c r="Q17" s="126" t="e">
        <f>#REF!+#REF!+#REF!+#REF!+#REF!+#REF!+#REF!</f>
        <v>#REF!</v>
      </c>
      <c r="R17" s="12">
        <f>'9_Per Pupil Summary'!L16</f>
        <v>1994.7493727843764</v>
      </c>
      <c r="S17" s="14" t="e">
        <f>#REF!+#REF!+#REF!+#REF!+#REF!+#REF!+#REF!</f>
        <v>#REF!</v>
      </c>
      <c r="T17" s="17" t="e">
        <f>#REF!+#REF!+#REF!+#REF!+#REF!+#REF!+#REF!</f>
        <v>#REF!</v>
      </c>
      <c r="U17" s="12" t="e">
        <f>#REF!+#REF!+#REF!+#REF!+#REF!+#REF!+#REF!</f>
        <v>#REF!</v>
      </c>
      <c r="V17" s="12" t="e">
        <f>#REF!+#REF!+#REF!+#REF!+#REF!+#REF!+#REF!</f>
        <v>#REF!</v>
      </c>
      <c r="W17" s="13" t="e">
        <f>#REF!+#REF!+#REF!+#REF!+#REF!+#REF!+#REF!</f>
        <v>#REF!</v>
      </c>
      <c r="X17" s="17" t="e">
        <f>#REF!+#REF!+#REF!+#REF!+#REF!+#REF!+#REF!</f>
        <v>#REF!</v>
      </c>
      <c r="Y17" s="14" t="e">
        <f>#REF!+#REF!+#REF!+#REF!+#REF!+#REF!+#REF!</f>
        <v>#REF!</v>
      </c>
      <c r="Z17" s="17" t="e">
        <f>#REF!+#REF!+#REF!+#REF!+#REF!+#REF!+#REF!</f>
        <v>#REF!</v>
      </c>
      <c r="AA17" s="12" t="e">
        <f>#REF!+#REF!+#REF!+#REF!+#REF!+#REF!+#REF!</f>
        <v>#REF!</v>
      </c>
      <c r="AB17" s="17" t="e">
        <f>#REF!+#REF!+#REF!+#REF!+#REF!+#REF!+#REF!</f>
        <v>#REF!</v>
      </c>
      <c r="AC17" s="12" t="e">
        <f>#REF!+#REF!+#REF!+#REF!+#REF!+#REF!+#REF!</f>
        <v>#REF!</v>
      </c>
      <c r="AD17" s="12" t="e">
        <f>#REF!+#REF!+#REF!+#REF!+#REF!+#REF!+#REF!</f>
        <v>#REF!</v>
      </c>
      <c r="AE17" s="17" t="e">
        <f>#REF!+#REF!+#REF!+#REF!+#REF!+#REF!+#REF!</f>
        <v>#REF!</v>
      </c>
      <c r="AF17" s="21" t="e">
        <f>#REF!+#REF!+#REF!+#REF!+#REF!+#REF!+#REF!</f>
        <v>#REF!</v>
      </c>
    </row>
    <row r="18" spans="1:32" ht="16.149999999999999" customHeight="1" x14ac:dyDescent="0.2">
      <c r="A18" s="6">
        <v>12</v>
      </c>
      <c r="B18" s="7" t="s">
        <v>15</v>
      </c>
      <c r="C18" s="118" t="e">
        <f>#REF!+#REF!+#REF!+#REF!+#REF!+#REF!+#REF!</f>
        <v>#REF!</v>
      </c>
      <c r="D18" s="8">
        <f>'9_Per Pupil Summary'!O17</f>
        <v>18257.69992528787</v>
      </c>
      <c r="E18" s="15" t="e">
        <f>#REF!+#REF!+#REF!+#REF!+#REF!+#REF!+#REF!</f>
        <v>#REF!</v>
      </c>
      <c r="F18" s="15"/>
      <c r="G18" s="15" t="e">
        <f>#REF!+#REF!+#REF!+#REF!+#REF!+#REF!+#REF!</f>
        <v>#REF!</v>
      </c>
      <c r="H18" s="127" t="e">
        <f>#REF!+#REF!+#REF!+#REF!+#REF!+#REF!+#REF!</f>
        <v>#REF!</v>
      </c>
      <c r="I18" s="8">
        <f>'9_Per Pupil Summary'!I17</f>
        <v>220.82493055425402</v>
      </c>
      <c r="J18" s="15" t="e">
        <f>#REF!+#REF!+#REF!+#REF!+#REF!+#REF!+#REF!</f>
        <v>#REF!</v>
      </c>
      <c r="K18" s="127" t="e">
        <f>#REF!+#REF!+#REF!+#REF!+#REF!+#REF!+#REF!</f>
        <v>#REF!</v>
      </c>
      <c r="L18" s="8">
        <f>'9_Per Pupil Summary'!J17</f>
        <v>60.224981060251089</v>
      </c>
      <c r="M18" s="15" t="e">
        <f>#REF!+#REF!+#REF!+#REF!+#REF!+#REF!+#REF!</f>
        <v>#REF!</v>
      </c>
      <c r="N18" s="127" t="e">
        <f>#REF!+#REF!+#REF!+#REF!+#REF!+#REF!+#REF!</f>
        <v>#REF!</v>
      </c>
      <c r="O18" s="8">
        <f>'9_Per Pupil Summary'!K17</f>
        <v>1505.6245265062773</v>
      </c>
      <c r="P18" s="15" t="e">
        <f>#REF!+#REF!+#REF!+#REF!+#REF!+#REF!+#REF!</f>
        <v>#REF!</v>
      </c>
      <c r="Q18" s="127" t="e">
        <f>#REF!+#REF!+#REF!+#REF!+#REF!+#REF!+#REF!</f>
        <v>#REF!</v>
      </c>
      <c r="R18" s="8">
        <f>'9_Per Pupil Summary'!L17</f>
        <v>602.24981060251093</v>
      </c>
      <c r="S18" s="15" t="e">
        <f>#REF!+#REF!+#REF!+#REF!+#REF!+#REF!+#REF!</f>
        <v>#REF!</v>
      </c>
      <c r="T18" s="18" t="e">
        <f>#REF!+#REF!+#REF!+#REF!+#REF!+#REF!+#REF!</f>
        <v>#REF!</v>
      </c>
      <c r="U18" s="8" t="e">
        <f>#REF!+#REF!+#REF!+#REF!+#REF!+#REF!+#REF!</f>
        <v>#REF!</v>
      </c>
      <c r="V18" s="8" t="e">
        <f>#REF!+#REF!+#REF!+#REF!+#REF!+#REF!+#REF!</f>
        <v>#REF!</v>
      </c>
      <c r="W18" s="9" t="e">
        <f>#REF!+#REF!+#REF!+#REF!+#REF!+#REF!+#REF!</f>
        <v>#REF!</v>
      </c>
      <c r="X18" s="18" t="e">
        <f>#REF!+#REF!+#REF!+#REF!+#REF!+#REF!+#REF!</f>
        <v>#REF!</v>
      </c>
      <c r="Y18" s="15" t="e">
        <f>#REF!+#REF!+#REF!+#REF!+#REF!+#REF!+#REF!</f>
        <v>#REF!</v>
      </c>
      <c r="Z18" s="18" t="e">
        <f>#REF!+#REF!+#REF!+#REF!+#REF!+#REF!+#REF!</f>
        <v>#REF!</v>
      </c>
      <c r="AA18" s="8" t="e">
        <f>#REF!+#REF!+#REF!+#REF!+#REF!+#REF!+#REF!</f>
        <v>#REF!</v>
      </c>
      <c r="AB18" s="18" t="e">
        <f>#REF!+#REF!+#REF!+#REF!+#REF!+#REF!+#REF!</f>
        <v>#REF!</v>
      </c>
      <c r="AC18" s="8" t="e">
        <f>#REF!+#REF!+#REF!+#REF!+#REF!+#REF!+#REF!</f>
        <v>#REF!</v>
      </c>
      <c r="AD18" s="8" t="e">
        <f>#REF!+#REF!+#REF!+#REF!+#REF!+#REF!+#REF!</f>
        <v>#REF!</v>
      </c>
      <c r="AE18" s="18" t="e">
        <f>#REF!+#REF!+#REF!+#REF!+#REF!+#REF!+#REF!</f>
        <v>#REF!</v>
      </c>
      <c r="AF18" s="22" t="e">
        <f>#REF!+#REF!+#REF!+#REF!+#REF!+#REF!+#REF!</f>
        <v>#REF!</v>
      </c>
    </row>
    <row r="19" spans="1:32" ht="16.149999999999999" customHeight="1" x14ac:dyDescent="0.2">
      <c r="A19" s="6">
        <v>13</v>
      </c>
      <c r="B19" s="7" t="s">
        <v>16</v>
      </c>
      <c r="C19" s="118" t="e">
        <f>#REF!+#REF!+#REF!+#REF!+#REF!+#REF!+#REF!</f>
        <v>#REF!</v>
      </c>
      <c r="D19" s="8">
        <f>'9_Per Pupil Summary'!O18</f>
        <v>8958.1543366966107</v>
      </c>
      <c r="E19" s="15" t="e">
        <f>#REF!+#REF!+#REF!+#REF!+#REF!+#REF!+#REF!</f>
        <v>#REF!</v>
      </c>
      <c r="F19" s="15"/>
      <c r="G19" s="15" t="e">
        <f>#REF!+#REF!+#REF!+#REF!+#REF!+#REF!+#REF!</f>
        <v>#REF!</v>
      </c>
      <c r="H19" s="127" t="e">
        <f>#REF!+#REF!+#REF!+#REF!+#REF!+#REF!+#REF!</f>
        <v>#REF!</v>
      </c>
      <c r="I19" s="8">
        <f>'9_Per Pupil Summary'!I18</f>
        <v>703.6049010641766</v>
      </c>
      <c r="J19" s="15" t="e">
        <f>#REF!+#REF!+#REF!+#REF!+#REF!+#REF!+#REF!</f>
        <v>#REF!</v>
      </c>
      <c r="K19" s="127" t="e">
        <f>#REF!+#REF!+#REF!+#REF!+#REF!+#REF!+#REF!</f>
        <v>#REF!</v>
      </c>
      <c r="L19" s="8">
        <f>'9_Per Pupil Summary'!J18</f>
        <v>191.89224574477544</v>
      </c>
      <c r="M19" s="15" t="e">
        <f>#REF!+#REF!+#REF!+#REF!+#REF!+#REF!+#REF!</f>
        <v>#REF!</v>
      </c>
      <c r="N19" s="127" t="e">
        <f>#REF!+#REF!+#REF!+#REF!+#REF!+#REF!+#REF!</f>
        <v>#REF!</v>
      </c>
      <c r="O19" s="8">
        <f>'9_Per Pupil Summary'!K18</f>
        <v>4797.3061436193857</v>
      </c>
      <c r="P19" s="15" t="e">
        <f>#REF!+#REF!+#REF!+#REF!+#REF!+#REF!+#REF!</f>
        <v>#REF!</v>
      </c>
      <c r="Q19" s="127" t="e">
        <f>#REF!+#REF!+#REF!+#REF!+#REF!+#REF!+#REF!</f>
        <v>#REF!</v>
      </c>
      <c r="R19" s="8">
        <f>'9_Per Pupil Summary'!L18</f>
        <v>1918.9224574477539</v>
      </c>
      <c r="S19" s="15" t="e">
        <f>#REF!+#REF!+#REF!+#REF!+#REF!+#REF!+#REF!</f>
        <v>#REF!</v>
      </c>
      <c r="T19" s="18" t="e">
        <f>#REF!+#REF!+#REF!+#REF!+#REF!+#REF!+#REF!</f>
        <v>#REF!</v>
      </c>
      <c r="U19" s="8" t="e">
        <f>#REF!+#REF!+#REF!+#REF!+#REF!+#REF!+#REF!</f>
        <v>#REF!</v>
      </c>
      <c r="V19" s="8" t="e">
        <f>#REF!+#REF!+#REF!+#REF!+#REF!+#REF!+#REF!</f>
        <v>#REF!</v>
      </c>
      <c r="W19" s="9" t="e">
        <f>#REF!+#REF!+#REF!+#REF!+#REF!+#REF!+#REF!</f>
        <v>#REF!</v>
      </c>
      <c r="X19" s="18" t="e">
        <f>#REF!+#REF!+#REF!+#REF!+#REF!+#REF!+#REF!</f>
        <v>#REF!</v>
      </c>
      <c r="Y19" s="15" t="e">
        <f>#REF!+#REF!+#REF!+#REF!+#REF!+#REF!+#REF!</f>
        <v>#REF!</v>
      </c>
      <c r="Z19" s="18" t="e">
        <f>#REF!+#REF!+#REF!+#REF!+#REF!+#REF!+#REF!</f>
        <v>#REF!</v>
      </c>
      <c r="AA19" s="8" t="e">
        <f>#REF!+#REF!+#REF!+#REF!+#REF!+#REF!+#REF!</f>
        <v>#REF!</v>
      </c>
      <c r="AB19" s="18" t="e">
        <f>#REF!+#REF!+#REF!+#REF!+#REF!+#REF!+#REF!</f>
        <v>#REF!</v>
      </c>
      <c r="AC19" s="8" t="e">
        <f>#REF!+#REF!+#REF!+#REF!+#REF!+#REF!+#REF!</f>
        <v>#REF!</v>
      </c>
      <c r="AD19" s="8" t="e">
        <f>#REF!+#REF!+#REF!+#REF!+#REF!+#REF!+#REF!</f>
        <v>#REF!</v>
      </c>
      <c r="AE19" s="18" t="e">
        <f>#REF!+#REF!+#REF!+#REF!+#REF!+#REF!+#REF!</f>
        <v>#REF!</v>
      </c>
      <c r="AF19" s="22" t="e">
        <f>#REF!+#REF!+#REF!+#REF!+#REF!+#REF!+#REF!</f>
        <v>#REF!</v>
      </c>
    </row>
    <row r="20" spans="1:32" ht="16.149999999999999" customHeight="1" x14ac:dyDescent="0.2">
      <c r="A20" s="6">
        <v>14</v>
      </c>
      <c r="B20" s="7" t="s">
        <v>17</v>
      </c>
      <c r="C20" s="118" t="e">
        <f>#REF!+#REF!+#REF!+#REF!+#REF!+#REF!+#REF!</f>
        <v>#REF!</v>
      </c>
      <c r="D20" s="8">
        <f>'9_Per Pupil Summary'!O19</f>
        <v>9078.023111957009</v>
      </c>
      <c r="E20" s="15" t="e">
        <f>#REF!+#REF!+#REF!+#REF!+#REF!+#REF!+#REF!</f>
        <v>#REF!</v>
      </c>
      <c r="F20" s="15"/>
      <c r="G20" s="15" t="e">
        <f>#REF!+#REF!+#REF!+#REF!+#REF!+#REF!+#REF!</f>
        <v>#REF!</v>
      </c>
      <c r="H20" s="127" t="e">
        <f>#REF!+#REF!+#REF!+#REF!+#REF!+#REF!+#REF!</f>
        <v>#REF!</v>
      </c>
      <c r="I20" s="8">
        <f>'9_Per Pupil Summary'!I19</f>
        <v>694.11603162146412</v>
      </c>
      <c r="J20" s="15" t="e">
        <f>#REF!+#REF!+#REF!+#REF!+#REF!+#REF!+#REF!</f>
        <v>#REF!</v>
      </c>
      <c r="K20" s="127" t="e">
        <f>#REF!+#REF!+#REF!+#REF!+#REF!+#REF!+#REF!</f>
        <v>#REF!</v>
      </c>
      <c r="L20" s="8">
        <f>'9_Per Pupil Summary'!J19</f>
        <v>189.3043722603993</v>
      </c>
      <c r="M20" s="15" t="e">
        <f>#REF!+#REF!+#REF!+#REF!+#REF!+#REF!+#REF!</f>
        <v>#REF!</v>
      </c>
      <c r="N20" s="127" t="e">
        <f>#REF!+#REF!+#REF!+#REF!+#REF!+#REF!+#REF!</f>
        <v>#REF!</v>
      </c>
      <c r="O20" s="8">
        <f>'9_Per Pupil Summary'!K19</f>
        <v>4732.6093065099831</v>
      </c>
      <c r="P20" s="15" t="e">
        <f>#REF!+#REF!+#REF!+#REF!+#REF!+#REF!+#REF!</f>
        <v>#REF!</v>
      </c>
      <c r="Q20" s="127" t="e">
        <f>#REF!+#REF!+#REF!+#REF!+#REF!+#REF!+#REF!</f>
        <v>#REF!</v>
      </c>
      <c r="R20" s="8">
        <f>'9_Per Pupil Summary'!L19</f>
        <v>1893.0437226039928</v>
      </c>
      <c r="S20" s="15" t="e">
        <f>#REF!+#REF!+#REF!+#REF!+#REF!+#REF!+#REF!</f>
        <v>#REF!</v>
      </c>
      <c r="T20" s="18" t="e">
        <f>#REF!+#REF!+#REF!+#REF!+#REF!+#REF!+#REF!</f>
        <v>#REF!</v>
      </c>
      <c r="U20" s="8" t="e">
        <f>#REF!+#REF!+#REF!+#REF!+#REF!+#REF!+#REF!</f>
        <v>#REF!</v>
      </c>
      <c r="V20" s="8" t="e">
        <f>#REF!+#REF!+#REF!+#REF!+#REF!+#REF!+#REF!</f>
        <v>#REF!</v>
      </c>
      <c r="W20" s="9" t="e">
        <f>#REF!+#REF!+#REF!+#REF!+#REF!+#REF!+#REF!</f>
        <v>#REF!</v>
      </c>
      <c r="X20" s="18" t="e">
        <f>#REF!+#REF!+#REF!+#REF!+#REF!+#REF!+#REF!</f>
        <v>#REF!</v>
      </c>
      <c r="Y20" s="15" t="e">
        <f>#REF!+#REF!+#REF!+#REF!+#REF!+#REF!+#REF!</f>
        <v>#REF!</v>
      </c>
      <c r="Z20" s="18" t="e">
        <f>#REF!+#REF!+#REF!+#REF!+#REF!+#REF!+#REF!</f>
        <v>#REF!</v>
      </c>
      <c r="AA20" s="8" t="e">
        <f>#REF!+#REF!+#REF!+#REF!+#REF!+#REF!+#REF!</f>
        <v>#REF!</v>
      </c>
      <c r="AB20" s="18" t="e">
        <f>#REF!+#REF!+#REF!+#REF!+#REF!+#REF!+#REF!</f>
        <v>#REF!</v>
      </c>
      <c r="AC20" s="8" t="e">
        <f>#REF!+#REF!+#REF!+#REF!+#REF!+#REF!+#REF!</f>
        <v>#REF!</v>
      </c>
      <c r="AD20" s="8" t="e">
        <f>#REF!+#REF!+#REF!+#REF!+#REF!+#REF!+#REF!</f>
        <v>#REF!</v>
      </c>
      <c r="AE20" s="18" t="e">
        <f>#REF!+#REF!+#REF!+#REF!+#REF!+#REF!+#REF!</f>
        <v>#REF!</v>
      </c>
      <c r="AF20" s="22" t="e">
        <f>#REF!+#REF!+#REF!+#REF!+#REF!+#REF!+#REF!</f>
        <v>#REF!</v>
      </c>
    </row>
    <row r="21" spans="1:32" ht="16.149999999999999" customHeight="1" x14ac:dyDescent="0.2">
      <c r="A21" s="1">
        <v>15</v>
      </c>
      <c r="B21" s="2" t="s">
        <v>18</v>
      </c>
      <c r="C21" s="119" t="e">
        <f>#REF!+#REF!+#REF!+#REF!+#REF!+#REF!+#REF!</f>
        <v>#REF!</v>
      </c>
      <c r="D21" s="3">
        <f>'9_Per Pupil Summary'!O20</f>
        <v>8754.6460988832314</v>
      </c>
      <c r="E21" s="16" t="e">
        <f>#REF!+#REF!+#REF!+#REF!+#REF!+#REF!+#REF!</f>
        <v>#REF!</v>
      </c>
      <c r="F21" s="16"/>
      <c r="G21" s="16" t="e">
        <f>#REF!+#REF!+#REF!+#REF!+#REF!+#REF!+#REF!</f>
        <v>#REF!</v>
      </c>
      <c r="H21" s="128" t="e">
        <f>#REF!+#REF!+#REF!+#REF!+#REF!+#REF!+#REF!</f>
        <v>#REF!</v>
      </c>
      <c r="I21" s="3">
        <f>'9_Per Pupil Summary'!I20</f>
        <v>703.93308874523325</v>
      </c>
      <c r="J21" s="16" t="e">
        <f>#REF!+#REF!+#REF!+#REF!+#REF!+#REF!+#REF!</f>
        <v>#REF!</v>
      </c>
      <c r="K21" s="128" t="e">
        <f>#REF!+#REF!+#REF!+#REF!+#REF!+#REF!+#REF!</f>
        <v>#REF!</v>
      </c>
      <c r="L21" s="3">
        <f>'9_Per Pupil Summary'!J20</f>
        <v>191.98175147597269</v>
      </c>
      <c r="M21" s="16" t="e">
        <f>#REF!+#REF!+#REF!+#REF!+#REF!+#REF!+#REF!</f>
        <v>#REF!</v>
      </c>
      <c r="N21" s="128" t="e">
        <f>#REF!+#REF!+#REF!+#REF!+#REF!+#REF!+#REF!</f>
        <v>#REF!</v>
      </c>
      <c r="O21" s="3">
        <f>'9_Per Pupil Summary'!K20</f>
        <v>4799.5437868993176</v>
      </c>
      <c r="P21" s="16" t="e">
        <f>#REF!+#REF!+#REF!+#REF!+#REF!+#REF!+#REF!</f>
        <v>#REF!</v>
      </c>
      <c r="Q21" s="128" t="e">
        <f>#REF!+#REF!+#REF!+#REF!+#REF!+#REF!+#REF!</f>
        <v>#REF!</v>
      </c>
      <c r="R21" s="3">
        <f>'9_Per Pupil Summary'!L20</f>
        <v>1919.8175147597267</v>
      </c>
      <c r="S21" s="16" t="e">
        <f>#REF!+#REF!+#REF!+#REF!+#REF!+#REF!+#REF!</f>
        <v>#REF!</v>
      </c>
      <c r="T21" s="19" t="e">
        <f>#REF!+#REF!+#REF!+#REF!+#REF!+#REF!+#REF!</f>
        <v>#REF!</v>
      </c>
      <c r="U21" s="3" t="e">
        <f>#REF!+#REF!+#REF!+#REF!+#REF!+#REF!+#REF!</f>
        <v>#REF!</v>
      </c>
      <c r="V21" s="3" t="e">
        <f>#REF!+#REF!+#REF!+#REF!+#REF!+#REF!+#REF!</f>
        <v>#REF!</v>
      </c>
      <c r="W21" s="4" t="e">
        <f>#REF!+#REF!+#REF!+#REF!+#REF!+#REF!+#REF!</f>
        <v>#REF!</v>
      </c>
      <c r="X21" s="19" t="e">
        <f>#REF!+#REF!+#REF!+#REF!+#REF!+#REF!+#REF!</f>
        <v>#REF!</v>
      </c>
      <c r="Y21" s="16" t="e">
        <f>#REF!+#REF!+#REF!+#REF!+#REF!+#REF!+#REF!</f>
        <v>#REF!</v>
      </c>
      <c r="Z21" s="19" t="e">
        <f>#REF!+#REF!+#REF!+#REF!+#REF!+#REF!+#REF!</f>
        <v>#REF!</v>
      </c>
      <c r="AA21" s="3" t="e">
        <f>#REF!+#REF!+#REF!+#REF!+#REF!+#REF!+#REF!</f>
        <v>#REF!</v>
      </c>
      <c r="AB21" s="19" t="e">
        <f>#REF!+#REF!+#REF!+#REF!+#REF!+#REF!+#REF!</f>
        <v>#REF!</v>
      </c>
      <c r="AC21" s="5" t="e">
        <f>#REF!+#REF!+#REF!+#REF!+#REF!+#REF!+#REF!</f>
        <v>#REF!</v>
      </c>
      <c r="AD21" s="3" t="e">
        <f>#REF!+#REF!+#REF!+#REF!+#REF!+#REF!+#REF!</f>
        <v>#REF!</v>
      </c>
      <c r="AE21" s="20" t="e">
        <f>#REF!+#REF!+#REF!+#REF!+#REF!+#REF!+#REF!</f>
        <v>#REF!</v>
      </c>
      <c r="AF21" s="20" t="e">
        <f>#REF!+#REF!+#REF!+#REF!+#REF!+#REF!+#REF!</f>
        <v>#REF!</v>
      </c>
    </row>
    <row r="22" spans="1:32" ht="16.149999999999999" customHeight="1" x14ac:dyDescent="0.2">
      <c r="A22" s="10">
        <v>16</v>
      </c>
      <c r="B22" s="11" t="s">
        <v>19</v>
      </c>
      <c r="C22" s="117" t="e">
        <f>#REF!+#REF!+#REF!+#REF!+#REF!+#REF!+#REF!</f>
        <v>#REF!</v>
      </c>
      <c r="D22" s="12">
        <f>'9_Per Pupil Summary'!O21</f>
        <v>17685.202414670708</v>
      </c>
      <c r="E22" s="14" t="e">
        <f>#REF!+#REF!+#REF!+#REF!+#REF!+#REF!+#REF!</f>
        <v>#REF!</v>
      </c>
      <c r="F22" s="14"/>
      <c r="G22" s="14" t="e">
        <f>#REF!+#REF!+#REF!+#REF!+#REF!+#REF!+#REF!</f>
        <v>#REF!</v>
      </c>
      <c r="H22" s="126" t="e">
        <f>#REF!+#REF!+#REF!+#REF!+#REF!+#REF!+#REF!</f>
        <v>#REF!</v>
      </c>
      <c r="I22" s="12">
        <f>'9_Per Pupil Summary'!I21</f>
        <v>354.47547821847826</v>
      </c>
      <c r="J22" s="14" t="e">
        <f>#REF!+#REF!+#REF!+#REF!+#REF!+#REF!+#REF!</f>
        <v>#REF!</v>
      </c>
      <c r="K22" s="126" t="e">
        <f>#REF!+#REF!+#REF!+#REF!+#REF!+#REF!+#REF!</f>
        <v>#REF!</v>
      </c>
      <c r="L22" s="12">
        <f>'9_Per Pupil Summary'!J21</f>
        <v>96.675130423221333</v>
      </c>
      <c r="M22" s="14" t="e">
        <f>#REF!+#REF!+#REF!+#REF!+#REF!+#REF!+#REF!</f>
        <v>#REF!</v>
      </c>
      <c r="N22" s="126" t="e">
        <f>#REF!+#REF!+#REF!+#REF!+#REF!+#REF!+#REF!</f>
        <v>#REF!</v>
      </c>
      <c r="O22" s="12">
        <f>'9_Per Pupil Summary'!K21</f>
        <v>2416.8782605805332</v>
      </c>
      <c r="P22" s="14" t="e">
        <f>#REF!+#REF!+#REF!+#REF!+#REF!+#REF!+#REF!</f>
        <v>#REF!</v>
      </c>
      <c r="Q22" s="126" t="e">
        <f>#REF!+#REF!+#REF!+#REF!+#REF!+#REF!+#REF!</f>
        <v>#REF!</v>
      </c>
      <c r="R22" s="12">
        <f>'9_Per Pupil Summary'!L21</f>
        <v>966.75130423221333</v>
      </c>
      <c r="S22" s="14" t="e">
        <f>#REF!+#REF!+#REF!+#REF!+#REF!+#REF!+#REF!</f>
        <v>#REF!</v>
      </c>
      <c r="T22" s="17" t="e">
        <f>#REF!+#REF!+#REF!+#REF!+#REF!+#REF!+#REF!</f>
        <v>#REF!</v>
      </c>
      <c r="U22" s="12" t="e">
        <f>#REF!+#REF!+#REF!+#REF!+#REF!+#REF!+#REF!</f>
        <v>#REF!</v>
      </c>
      <c r="V22" s="12" t="e">
        <f>#REF!+#REF!+#REF!+#REF!+#REF!+#REF!+#REF!</f>
        <v>#REF!</v>
      </c>
      <c r="W22" s="13" t="e">
        <f>#REF!+#REF!+#REF!+#REF!+#REF!+#REF!+#REF!</f>
        <v>#REF!</v>
      </c>
      <c r="X22" s="17" t="e">
        <f>#REF!+#REF!+#REF!+#REF!+#REF!+#REF!+#REF!</f>
        <v>#REF!</v>
      </c>
      <c r="Y22" s="14" t="e">
        <f>#REF!+#REF!+#REF!+#REF!+#REF!+#REF!+#REF!</f>
        <v>#REF!</v>
      </c>
      <c r="Z22" s="17" t="e">
        <f>#REF!+#REF!+#REF!+#REF!+#REF!+#REF!+#REF!</f>
        <v>#REF!</v>
      </c>
      <c r="AA22" s="12" t="e">
        <f>#REF!+#REF!+#REF!+#REF!+#REF!+#REF!+#REF!</f>
        <v>#REF!</v>
      </c>
      <c r="AB22" s="17" t="e">
        <f>#REF!+#REF!+#REF!+#REF!+#REF!+#REF!+#REF!</f>
        <v>#REF!</v>
      </c>
      <c r="AC22" s="12" t="e">
        <f>#REF!+#REF!+#REF!+#REF!+#REF!+#REF!+#REF!</f>
        <v>#REF!</v>
      </c>
      <c r="AD22" s="12" t="e">
        <f>#REF!+#REF!+#REF!+#REF!+#REF!+#REF!+#REF!</f>
        <v>#REF!</v>
      </c>
      <c r="AE22" s="17" t="e">
        <f>#REF!+#REF!+#REF!+#REF!+#REF!+#REF!+#REF!</f>
        <v>#REF!</v>
      </c>
      <c r="AF22" s="21" t="e">
        <f>#REF!+#REF!+#REF!+#REF!+#REF!+#REF!+#REF!</f>
        <v>#REF!</v>
      </c>
    </row>
    <row r="23" spans="1:32" ht="16.149999999999999" customHeight="1" x14ac:dyDescent="0.2">
      <c r="A23" s="6">
        <v>17</v>
      </c>
      <c r="B23" s="7" t="s">
        <v>20</v>
      </c>
      <c r="C23" s="118" t="e">
        <f>#REF!+#REF!+#REF!+#REF!+#REF!+#REF!+#REF!</f>
        <v>#REF!</v>
      </c>
      <c r="D23" s="8">
        <f>'9_Per Pupil Summary'!O22</f>
        <v>11901.611350126626</v>
      </c>
      <c r="E23" s="15" t="e">
        <f>#REF!+#REF!+#REF!+#REF!+#REF!+#REF!+#REF!</f>
        <v>#REF!</v>
      </c>
      <c r="F23" s="15"/>
      <c r="G23" s="15" t="e">
        <f>#REF!+#REF!+#REF!+#REF!+#REF!+#REF!+#REF!</f>
        <v>#REF!</v>
      </c>
      <c r="H23" s="127" t="e">
        <f>#REF!+#REF!+#REF!+#REF!+#REF!+#REF!+#REF!</f>
        <v>#REF!</v>
      </c>
      <c r="I23" s="8">
        <f>'9_Per Pupil Summary'!I22</f>
        <v>431.56544401878006</v>
      </c>
      <c r="J23" s="15" t="e">
        <f>#REF!+#REF!+#REF!+#REF!+#REF!+#REF!+#REF!</f>
        <v>#REF!</v>
      </c>
      <c r="K23" s="127" t="e">
        <f>#REF!+#REF!+#REF!+#REF!+#REF!+#REF!+#REF!</f>
        <v>#REF!</v>
      </c>
      <c r="L23" s="8">
        <f>'9_Per Pupil Summary'!J22</f>
        <v>117.69966655057637</v>
      </c>
      <c r="M23" s="15" t="e">
        <f>#REF!+#REF!+#REF!+#REF!+#REF!+#REF!+#REF!</f>
        <v>#REF!</v>
      </c>
      <c r="N23" s="127" t="e">
        <f>#REF!+#REF!+#REF!+#REF!+#REF!+#REF!+#REF!</f>
        <v>#REF!</v>
      </c>
      <c r="O23" s="8">
        <f>'9_Per Pupil Summary'!K22</f>
        <v>2942.4916637644096</v>
      </c>
      <c r="P23" s="15" t="e">
        <f>#REF!+#REF!+#REF!+#REF!+#REF!+#REF!+#REF!</f>
        <v>#REF!</v>
      </c>
      <c r="Q23" s="127" t="e">
        <f>#REF!+#REF!+#REF!+#REF!+#REF!+#REF!+#REF!</f>
        <v>#REF!</v>
      </c>
      <c r="R23" s="8">
        <f>'9_Per Pupil Summary'!L22</f>
        <v>1176.9966655057635</v>
      </c>
      <c r="S23" s="15" t="e">
        <f>#REF!+#REF!+#REF!+#REF!+#REF!+#REF!+#REF!</f>
        <v>#REF!</v>
      </c>
      <c r="T23" s="18" t="e">
        <f>#REF!+#REF!+#REF!+#REF!+#REF!+#REF!+#REF!</f>
        <v>#REF!</v>
      </c>
      <c r="U23" s="8" t="e">
        <f>#REF!+#REF!+#REF!+#REF!+#REF!+#REF!+#REF!</f>
        <v>#REF!</v>
      </c>
      <c r="V23" s="8" t="e">
        <f>#REF!+#REF!+#REF!+#REF!+#REF!+#REF!+#REF!</f>
        <v>#REF!</v>
      </c>
      <c r="W23" s="9" t="e">
        <f>#REF!+#REF!+#REF!+#REF!+#REF!+#REF!+#REF!</f>
        <v>#REF!</v>
      </c>
      <c r="X23" s="18" t="e">
        <f>#REF!+#REF!+#REF!+#REF!+#REF!+#REF!+#REF!</f>
        <v>#REF!</v>
      </c>
      <c r="Y23" s="15" t="e">
        <f>#REF!+#REF!+#REF!+#REF!+#REF!+#REF!+#REF!</f>
        <v>#REF!</v>
      </c>
      <c r="Z23" s="18" t="e">
        <f>#REF!+#REF!+#REF!+#REF!+#REF!+#REF!+#REF!</f>
        <v>#REF!</v>
      </c>
      <c r="AA23" s="8" t="e">
        <f>#REF!+#REF!+#REF!+#REF!+#REF!+#REF!+#REF!</f>
        <v>#REF!</v>
      </c>
      <c r="AB23" s="18" t="e">
        <f>#REF!+#REF!+#REF!+#REF!+#REF!+#REF!+#REF!</f>
        <v>#REF!</v>
      </c>
      <c r="AC23" s="8" t="e">
        <f>#REF!+#REF!+#REF!+#REF!+#REF!+#REF!+#REF!</f>
        <v>#REF!</v>
      </c>
      <c r="AD23" s="8" t="e">
        <f>#REF!+#REF!+#REF!+#REF!+#REF!+#REF!+#REF!</f>
        <v>#REF!</v>
      </c>
      <c r="AE23" s="18" t="e">
        <f>#REF!+#REF!+#REF!+#REF!+#REF!+#REF!+#REF!</f>
        <v>#REF!</v>
      </c>
      <c r="AF23" s="22" t="e">
        <f>#REF!+#REF!+#REF!+#REF!+#REF!+#REF!+#REF!</f>
        <v>#REF!</v>
      </c>
    </row>
    <row r="24" spans="1:32" ht="16.149999999999999" customHeight="1" x14ac:dyDescent="0.2">
      <c r="A24" s="6">
        <v>18</v>
      </c>
      <c r="B24" s="7" t="s">
        <v>21</v>
      </c>
      <c r="C24" s="118" t="e">
        <f>#REF!+#REF!+#REF!+#REF!+#REF!+#REF!+#REF!</f>
        <v>#REF!</v>
      </c>
      <c r="D24" s="8">
        <f>'9_Per Pupil Summary'!O23</f>
        <v>8618.8119552396311</v>
      </c>
      <c r="E24" s="15" t="e">
        <f>#REF!+#REF!+#REF!+#REF!+#REF!+#REF!+#REF!</f>
        <v>#REF!</v>
      </c>
      <c r="F24" s="15"/>
      <c r="G24" s="15" t="e">
        <f>#REF!+#REF!+#REF!+#REF!+#REF!+#REF!+#REF!</f>
        <v>#REF!</v>
      </c>
      <c r="H24" s="127" t="e">
        <f>#REF!+#REF!+#REF!+#REF!+#REF!+#REF!+#REF!</f>
        <v>#REF!</v>
      </c>
      <c r="I24" s="8">
        <f>'9_Per Pupil Summary'!I23</f>
        <v>678.44957714364136</v>
      </c>
      <c r="J24" s="15" t="e">
        <f>#REF!+#REF!+#REF!+#REF!+#REF!+#REF!+#REF!</f>
        <v>#REF!</v>
      </c>
      <c r="K24" s="127" t="e">
        <f>#REF!+#REF!+#REF!+#REF!+#REF!+#REF!+#REF!</f>
        <v>#REF!</v>
      </c>
      <c r="L24" s="8">
        <f>'9_Per Pupil Summary'!J23</f>
        <v>185.03170285735675</v>
      </c>
      <c r="M24" s="15" t="e">
        <f>#REF!+#REF!+#REF!+#REF!+#REF!+#REF!+#REF!</f>
        <v>#REF!</v>
      </c>
      <c r="N24" s="127" t="e">
        <f>#REF!+#REF!+#REF!+#REF!+#REF!+#REF!+#REF!</f>
        <v>#REF!</v>
      </c>
      <c r="O24" s="8">
        <f>'9_Per Pupil Summary'!K23</f>
        <v>4625.7925714339181</v>
      </c>
      <c r="P24" s="15" t="e">
        <f>#REF!+#REF!+#REF!+#REF!+#REF!+#REF!+#REF!</f>
        <v>#REF!</v>
      </c>
      <c r="Q24" s="127" t="e">
        <f>#REF!+#REF!+#REF!+#REF!+#REF!+#REF!+#REF!</f>
        <v>#REF!</v>
      </c>
      <c r="R24" s="8">
        <f>'9_Per Pupil Summary'!L23</f>
        <v>0</v>
      </c>
      <c r="S24" s="15" t="e">
        <f>#REF!+#REF!+#REF!+#REF!+#REF!+#REF!+#REF!</f>
        <v>#REF!</v>
      </c>
      <c r="T24" s="18" t="e">
        <f>#REF!+#REF!+#REF!+#REF!+#REF!+#REF!+#REF!</f>
        <v>#REF!</v>
      </c>
      <c r="U24" s="8" t="e">
        <f>#REF!+#REF!+#REF!+#REF!+#REF!+#REF!+#REF!</f>
        <v>#REF!</v>
      </c>
      <c r="V24" s="8" t="e">
        <f>#REF!+#REF!+#REF!+#REF!+#REF!+#REF!+#REF!</f>
        <v>#REF!</v>
      </c>
      <c r="W24" s="9" t="e">
        <f>#REF!+#REF!+#REF!+#REF!+#REF!+#REF!+#REF!</f>
        <v>#REF!</v>
      </c>
      <c r="X24" s="18" t="e">
        <f>#REF!+#REF!+#REF!+#REF!+#REF!+#REF!+#REF!</f>
        <v>#REF!</v>
      </c>
      <c r="Y24" s="15" t="e">
        <f>#REF!+#REF!+#REF!+#REF!+#REF!+#REF!+#REF!</f>
        <v>#REF!</v>
      </c>
      <c r="Z24" s="18" t="e">
        <f>#REF!+#REF!+#REF!+#REF!+#REF!+#REF!+#REF!</f>
        <v>#REF!</v>
      </c>
      <c r="AA24" s="8" t="e">
        <f>#REF!+#REF!+#REF!+#REF!+#REF!+#REF!+#REF!</f>
        <v>#REF!</v>
      </c>
      <c r="AB24" s="18" t="e">
        <f>#REF!+#REF!+#REF!+#REF!+#REF!+#REF!+#REF!</f>
        <v>#REF!</v>
      </c>
      <c r="AC24" s="8" t="e">
        <f>#REF!+#REF!+#REF!+#REF!+#REF!+#REF!+#REF!</f>
        <v>#REF!</v>
      </c>
      <c r="AD24" s="8" t="e">
        <f>#REF!+#REF!+#REF!+#REF!+#REF!+#REF!+#REF!</f>
        <v>#REF!</v>
      </c>
      <c r="AE24" s="18" t="e">
        <f>#REF!+#REF!+#REF!+#REF!+#REF!+#REF!+#REF!</f>
        <v>#REF!</v>
      </c>
      <c r="AF24" s="22" t="e">
        <f>#REF!+#REF!+#REF!+#REF!+#REF!+#REF!+#REF!</f>
        <v>#REF!</v>
      </c>
    </row>
    <row r="25" spans="1:32" ht="16.149999999999999" customHeight="1" x14ac:dyDescent="0.2">
      <c r="A25" s="6">
        <v>19</v>
      </c>
      <c r="B25" s="7" t="s">
        <v>22</v>
      </c>
      <c r="C25" s="118" t="e">
        <f>#REF!+#REF!+#REF!+#REF!+#REF!+#REF!+#REF!</f>
        <v>#REF!</v>
      </c>
      <c r="D25" s="8">
        <f>'9_Per Pupil Summary'!O24</f>
        <v>9345.1834340189489</v>
      </c>
      <c r="E25" s="15" t="e">
        <f>#REF!+#REF!+#REF!+#REF!+#REF!+#REF!+#REF!</f>
        <v>#REF!</v>
      </c>
      <c r="F25" s="15"/>
      <c r="G25" s="15" t="e">
        <f>#REF!+#REF!+#REF!+#REF!+#REF!+#REF!+#REF!</f>
        <v>#REF!</v>
      </c>
      <c r="H25" s="127" t="e">
        <f>#REF!+#REF!+#REF!+#REF!+#REF!+#REF!+#REF!</f>
        <v>#REF!</v>
      </c>
      <c r="I25" s="8">
        <f>'9_Per Pupil Summary'!I24</f>
        <v>536.63130247509093</v>
      </c>
      <c r="J25" s="15" t="e">
        <f>#REF!+#REF!+#REF!+#REF!+#REF!+#REF!+#REF!</f>
        <v>#REF!</v>
      </c>
      <c r="K25" s="127" t="e">
        <f>#REF!+#REF!+#REF!+#REF!+#REF!+#REF!+#REF!</f>
        <v>#REF!</v>
      </c>
      <c r="L25" s="8">
        <f>'9_Per Pupil Summary'!J24</f>
        <v>146.35399158411568</v>
      </c>
      <c r="M25" s="15" t="e">
        <f>#REF!+#REF!+#REF!+#REF!+#REF!+#REF!+#REF!</f>
        <v>#REF!</v>
      </c>
      <c r="N25" s="127" t="e">
        <f>#REF!+#REF!+#REF!+#REF!+#REF!+#REF!+#REF!</f>
        <v>#REF!</v>
      </c>
      <c r="O25" s="8">
        <f>'9_Per Pupil Summary'!K24</f>
        <v>3658.849789602893</v>
      </c>
      <c r="P25" s="15" t="e">
        <f>#REF!+#REF!+#REF!+#REF!+#REF!+#REF!+#REF!</f>
        <v>#REF!</v>
      </c>
      <c r="Q25" s="127" t="e">
        <f>#REF!+#REF!+#REF!+#REF!+#REF!+#REF!+#REF!</f>
        <v>#REF!</v>
      </c>
      <c r="R25" s="8">
        <f>'9_Per Pupil Summary'!L24</f>
        <v>1463.5399158411569</v>
      </c>
      <c r="S25" s="15" t="e">
        <f>#REF!+#REF!+#REF!+#REF!+#REF!+#REF!+#REF!</f>
        <v>#REF!</v>
      </c>
      <c r="T25" s="18" t="e">
        <f>#REF!+#REF!+#REF!+#REF!+#REF!+#REF!+#REF!</f>
        <v>#REF!</v>
      </c>
      <c r="U25" s="8" t="e">
        <f>#REF!+#REF!+#REF!+#REF!+#REF!+#REF!+#REF!</f>
        <v>#REF!</v>
      </c>
      <c r="V25" s="8" t="e">
        <f>#REF!+#REF!+#REF!+#REF!+#REF!+#REF!+#REF!</f>
        <v>#REF!</v>
      </c>
      <c r="W25" s="9" t="e">
        <f>#REF!+#REF!+#REF!+#REF!+#REF!+#REF!+#REF!</f>
        <v>#REF!</v>
      </c>
      <c r="X25" s="18" t="e">
        <f>#REF!+#REF!+#REF!+#REF!+#REF!+#REF!+#REF!</f>
        <v>#REF!</v>
      </c>
      <c r="Y25" s="15" t="e">
        <f>#REF!+#REF!+#REF!+#REF!+#REF!+#REF!+#REF!</f>
        <v>#REF!</v>
      </c>
      <c r="Z25" s="18" t="e">
        <f>#REF!+#REF!+#REF!+#REF!+#REF!+#REF!+#REF!</f>
        <v>#REF!</v>
      </c>
      <c r="AA25" s="8" t="e">
        <f>#REF!+#REF!+#REF!+#REF!+#REF!+#REF!+#REF!</f>
        <v>#REF!</v>
      </c>
      <c r="AB25" s="18" t="e">
        <f>#REF!+#REF!+#REF!+#REF!+#REF!+#REF!+#REF!</f>
        <v>#REF!</v>
      </c>
      <c r="AC25" s="8" t="e">
        <f>#REF!+#REF!+#REF!+#REF!+#REF!+#REF!+#REF!</f>
        <v>#REF!</v>
      </c>
      <c r="AD25" s="8" t="e">
        <f>#REF!+#REF!+#REF!+#REF!+#REF!+#REF!+#REF!</f>
        <v>#REF!</v>
      </c>
      <c r="AE25" s="18" t="e">
        <f>#REF!+#REF!+#REF!+#REF!+#REF!+#REF!+#REF!</f>
        <v>#REF!</v>
      </c>
      <c r="AF25" s="22" t="e">
        <f>#REF!+#REF!+#REF!+#REF!+#REF!+#REF!+#REF!</f>
        <v>#REF!</v>
      </c>
    </row>
    <row r="26" spans="1:32" ht="16.149999999999999" customHeight="1" x14ac:dyDescent="0.2">
      <c r="A26" s="1">
        <v>20</v>
      </c>
      <c r="B26" s="2" t="s">
        <v>23</v>
      </c>
      <c r="C26" s="119" t="e">
        <f>#REF!+#REF!+#REF!+#REF!+#REF!+#REF!+#REF!</f>
        <v>#REF!</v>
      </c>
      <c r="D26" s="3">
        <f>'9_Per Pupil Summary'!O25</f>
        <v>8094.9891590194748</v>
      </c>
      <c r="E26" s="16" t="e">
        <f>#REF!+#REF!+#REF!+#REF!+#REF!+#REF!+#REF!</f>
        <v>#REF!</v>
      </c>
      <c r="F26" s="16"/>
      <c r="G26" s="16" t="e">
        <f>#REF!+#REF!+#REF!+#REF!+#REF!+#REF!+#REF!</f>
        <v>#REF!</v>
      </c>
      <c r="H26" s="128" t="e">
        <f>#REF!+#REF!+#REF!+#REF!+#REF!+#REF!+#REF!</f>
        <v>#REF!</v>
      </c>
      <c r="I26" s="3">
        <f>'9_Per Pupil Summary'!I25</f>
        <v>717.86856197520683</v>
      </c>
      <c r="J26" s="16" t="e">
        <f>#REF!+#REF!+#REF!+#REF!+#REF!+#REF!+#REF!</f>
        <v>#REF!</v>
      </c>
      <c r="K26" s="128" t="e">
        <f>#REF!+#REF!+#REF!+#REF!+#REF!+#REF!+#REF!</f>
        <v>#REF!</v>
      </c>
      <c r="L26" s="3">
        <f>'9_Per Pupil Summary'!J25</f>
        <v>195.78233508414732</v>
      </c>
      <c r="M26" s="16" t="e">
        <f>#REF!+#REF!+#REF!+#REF!+#REF!+#REF!+#REF!</f>
        <v>#REF!</v>
      </c>
      <c r="N26" s="128" t="e">
        <f>#REF!+#REF!+#REF!+#REF!+#REF!+#REF!+#REF!</f>
        <v>#REF!</v>
      </c>
      <c r="O26" s="3">
        <f>'9_Per Pupil Summary'!K25</f>
        <v>4894.5583771036827</v>
      </c>
      <c r="P26" s="16" t="e">
        <f>#REF!+#REF!+#REF!+#REF!+#REF!+#REF!+#REF!</f>
        <v>#REF!</v>
      </c>
      <c r="Q26" s="128" t="e">
        <f>#REF!+#REF!+#REF!+#REF!+#REF!+#REF!+#REF!</f>
        <v>#REF!</v>
      </c>
      <c r="R26" s="3">
        <f>'9_Per Pupil Summary'!L25</f>
        <v>1957.8233508414728</v>
      </c>
      <c r="S26" s="16" t="e">
        <f>#REF!+#REF!+#REF!+#REF!+#REF!+#REF!+#REF!</f>
        <v>#REF!</v>
      </c>
      <c r="T26" s="19" t="e">
        <f>#REF!+#REF!+#REF!+#REF!+#REF!+#REF!+#REF!</f>
        <v>#REF!</v>
      </c>
      <c r="U26" s="3" t="e">
        <f>#REF!+#REF!+#REF!+#REF!+#REF!+#REF!+#REF!</f>
        <v>#REF!</v>
      </c>
      <c r="V26" s="3" t="e">
        <f>#REF!+#REF!+#REF!+#REF!+#REF!+#REF!+#REF!</f>
        <v>#REF!</v>
      </c>
      <c r="W26" s="4" t="e">
        <f>#REF!+#REF!+#REF!+#REF!+#REF!+#REF!+#REF!</f>
        <v>#REF!</v>
      </c>
      <c r="X26" s="19" t="e">
        <f>#REF!+#REF!+#REF!+#REF!+#REF!+#REF!+#REF!</f>
        <v>#REF!</v>
      </c>
      <c r="Y26" s="16" t="e">
        <f>#REF!+#REF!+#REF!+#REF!+#REF!+#REF!+#REF!</f>
        <v>#REF!</v>
      </c>
      <c r="Z26" s="19" t="e">
        <f>#REF!+#REF!+#REF!+#REF!+#REF!+#REF!+#REF!</f>
        <v>#REF!</v>
      </c>
      <c r="AA26" s="3" t="e">
        <f>#REF!+#REF!+#REF!+#REF!+#REF!+#REF!+#REF!</f>
        <v>#REF!</v>
      </c>
      <c r="AB26" s="19" t="e">
        <f>#REF!+#REF!+#REF!+#REF!+#REF!+#REF!+#REF!</f>
        <v>#REF!</v>
      </c>
      <c r="AC26" s="5" t="e">
        <f>#REF!+#REF!+#REF!+#REF!+#REF!+#REF!+#REF!</f>
        <v>#REF!</v>
      </c>
      <c r="AD26" s="3" t="e">
        <f>#REF!+#REF!+#REF!+#REF!+#REF!+#REF!+#REF!</f>
        <v>#REF!</v>
      </c>
      <c r="AE26" s="20" t="e">
        <f>#REF!+#REF!+#REF!+#REF!+#REF!+#REF!+#REF!</f>
        <v>#REF!</v>
      </c>
      <c r="AF26" s="20" t="e">
        <f>#REF!+#REF!+#REF!+#REF!+#REF!+#REF!+#REF!</f>
        <v>#REF!</v>
      </c>
    </row>
    <row r="27" spans="1:32" ht="16.149999999999999" customHeight="1" x14ac:dyDescent="0.2">
      <c r="A27" s="10">
        <v>21</v>
      </c>
      <c r="B27" s="11" t="s">
        <v>24</v>
      </c>
      <c r="C27" s="117" t="e">
        <f>#REF!+#REF!+#REF!+#REF!+#REF!+#REF!+#REF!</f>
        <v>#REF!</v>
      </c>
      <c r="D27" s="12">
        <f>'9_Per Pupil Summary'!O26</f>
        <v>8354.2998517721644</v>
      </c>
      <c r="E27" s="14" t="e">
        <f>#REF!+#REF!+#REF!+#REF!+#REF!+#REF!+#REF!</f>
        <v>#REF!</v>
      </c>
      <c r="F27" s="14"/>
      <c r="G27" s="14" t="e">
        <f>#REF!+#REF!+#REF!+#REF!+#REF!+#REF!+#REF!</f>
        <v>#REF!</v>
      </c>
      <c r="H27" s="126" t="e">
        <f>#REF!+#REF!+#REF!+#REF!+#REF!+#REF!+#REF!</f>
        <v>#REF!</v>
      </c>
      <c r="I27" s="12">
        <f>'9_Per Pupil Summary'!I26</f>
        <v>707.81691438079838</v>
      </c>
      <c r="J27" s="14" t="e">
        <f>#REF!+#REF!+#REF!+#REF!+#REF!+#REF!+#REF!</f>
        <v>#REF!</v>
      </c>
      <c r="K27" s="126" t="e">
        <f>#REF!+#REF!+#REF!+#REF!+#REF!+#REF!+#REF!</f>
        <v>#REF!</v>
      </c>
      <c r="L27" s="12">
        <f>'9_Per Pupil Summary'!J26</f>
        <v>193.04097664930865</v>
      </c>
      <c r="M27" s="14" t="e">
        <f>#REF!+#REF!+#REF!+#REF!+#REF!+#REF!+#REF!</f>
        <v>#REF!</v>
      </c>
      <c r="N27" s="126" t="e">
        <f>#REF!+#REF!+#REF!+#REF!+#REF!+#REF!+#REF!</f>
        <v>#REF!</v>
      </c>
      <c r="O27" s="12">
        <f>'9_Per Pupil Summary'!K26</f>
        <v>4826.0244162327162</v>
      </c>
      <c r="P27" s="14" t="e">
        <f>#REF!+#REF!+#REF!+#REF!+#REF!+#REF!+#REF!</f>
        <v>#REF!</v>
      </c>
      <c r="Q27" s="126" t="e">
        <f>#REF!+#REF!+#REF!+#REF!+#REF!+#REF!+#REF!</f>
        <v>#REF!</v>
      </c>
      <c r="R27" s="12">
        <f>'9_Per Pupil Summary'!L26</f>
        <v>1930.4097664930862</v>
      </c>
      <c r="S27" s="14" t="e">
        <f>#REF!+#REF!+#REF!+#REF!+#REF!+#REF!+#REF!</f>
        <v>#REF!</v>
      </c>
      <c r="T27" s="17" t="e">
        <f>#REF!+#REF!+#REF!+#REF!+#REF!+#REF!+#REF!</f>
        <v>#REF!</v>
      </c>
      <c r="U27" s="12" t="e">
        <f>#REF!+#REF!+#REF!+#REF!+#REF!+#REF!+#REF!</f>
        <v>#REF!</v>
      </c>
      <c r="V27" s="12" t="e">
        <f>#REF!+#REF!+#REF!+#REF!+#REF!+#REF!+#REF!</f>
        <v>#REF!</v>
      </c>
      <c r="W27" s="13" t="e">
        <f>#REF!+#REF!+#REF!+#REF!+#REF!+#REF!+#REF!</f>
        <v>#REF!</v>
      </c>
      <c r="X27" s="17" t="e">
        <f>#REF!+#REF!+#REF!+#REF!+#REF!+#REF!+#REF!</f>
        <v>#REF!</v>
      </c>
      <c r="Y27" s="14" t="e">
        <f>#REF!+#REF!+#REF!+#REF!+#REF!+#REF!+#REF!</f>
        <v>#REF!</v>
      </c>
      <c r="Z27" s="17" t="e">
        <f>#REF!+#REF!+#REF!+#REF!+#REF!+#REF!+#REF!</f>
        <v>#REF!</v>
      </c>
      <c r="AA27" s="12" t="e">
        <f>#REF!+#REF!+#REF!+#REF!+#REF!+#REF!+#REF!</f>
        <v>#REF!</v>
      </c>
      <c r="AB27" s="17" t="e">
        <f>#REF!+#REF!+#REF!+#REF!+#REF!+#REF!+#REF!</f>
        <v>#REF!</v>
      </c>
      <c r="AC27" s="12" t="e">
        <f>#REF!+#REF!+#REF!+#REF!+#REF!+#REF!+#REF!</f>
        <v>#REF!</v>
      </c>
      <c r="AD27" s="12" t="e">
        <f>#REF!+#REF!+#REF!+#REF!+#REF!+#REF!+#REF!</f>
        <v>#REF!</v>
      </c>
      <c r="AE27" s="17" t="e">
        <f>#REF!+#REF!+#REF!+#REF!+#REF!+#REF!+#REF!</f>
        <v>#REF!</v>
      </c>
      <c r="AF27" s="21" t="e">
        <f>#REF!+#REF!+#REF!+#REF!+#REF!+#REF!+#REF!</f>
        <v>#REF!</v>
      </c>
    </row>
    <row r="28" spans="1:32" ht="16.149999999999999" customHeight="1" x14ac:dyDescent="0.2">
      <c r="A28" s="6">
        <v>22</v>
      </c>
      <c r="B28" s="7" t="s">
        <v>25</v>
      </c>
      <c r="C28" s="118" t="e">
        <f>#REF!+#REF!+#REF!+#REF!+#REF!+#REF!+#REF!</f>
        <v>#REF!</v>
      </c>
      <c r="D28" s="8">
        <f>'9_Per Pupil Summary'!O27</f>
        <v>7434.4634000638944</v>
      </c>
      <c r="E28" s="15" t="e">
        <f>#REF!+#REF!+#REF!+#REF!+#REF!+#REF!+#REF!</f>
        <v>#REF!</v>
      </c>
      <c r="F28" s="15"/>
      <c r="G28" s="15" t="e">
        <f>#REF!+#REF!+#REF!+#REF!+#REF!+#REF!+#REF!</f>
        <v>#REF!</v>
      </c>
      <c r="H28" s="127" t="e">
        <f>#REF!+#REF!+#REF!+#REF!+#REF!+#REF!+#REF!</f>
        <v>#REF!</v>
      </c>
      <c r="I28" s="8">
        <f>'9_Per Pupil Summary'!I27</f>
        <v>768.79289500497907</v>
      </c>
      <c r="J28" s="15" t="e">
        <f>#REF!+#REF!+#REF!+#REF!+#REF!+#REF!+#REF!</f>
        <v>#REF!</v>
      </c>
      <c r="K28" s="127" t="e">
        <f>#REF!+#REF!+#REF!+#REF!+#REF!+#REF!+#REF!</f>
        <v>#REF!</v>
      </c>
      <c r="L28" s="8">
        <f>'9_Per Pupil Summary'!J27</f>
        <v>209.67078954681244</v>
      </c>
      <c r="M28" s="15" t="e">
        <f>#REF!+#REF!+#REF!+#REF!+#REF!+#REF!+#REF!</f>
        <v>#REF!</v>
      </c>
      <c r="N28" s="127" t="e">
        <f>#REF!+#REF!+#REF!+#REF!+#REF!+#REF!+#REF!</f>
        <v>#REF!</v>
      </c>
      <c r="O28" s="8">
        <f>'9_Per Pupil Summary'!K27</f>
        <v>5241.7697386703112</v>
      </c>
      <c r="P28" s="15" t="e">
        <f>#REF!+#REF!+#REF!+#REF!+#REF!+#REF!+#REF!</f>
        <v>#REF!</v>
      </c>
      <c r="Q28" s="127" t="e">
        <f>#REF!+#REF!+#REF!+#REF!+#REF!+#REF!+#REF!</f>
        <v>#REF!</v>
      </c>
      <c r="R28" s="8">
        <f>'9_Per Pupil Summary'!L27</f>
        <v>2096.7078954681242</v>
      </c>
      <c r="S28" s="15" t="e">
        <f>#REF!+#REF!+#REF!+#REF!+#REF!+#REF!+#REF!</f>
        <v>#REF!</v>
      </c>
      <c r="T28" s="18" t="e">
        <f>#REF!+#REF!+#REF!+#REF!+#REF!+#REF!+#REF!</f>
        <v>#REF!</v>
      </c>
      <c r="U28" s="8" t="e">
        <f>#REF!+#REF!+#REF!+#REF!+#REF!+#REF!+#REF!</f>
        <v>#REF!</v>
      </c>
      <c r="V28" s="8" t="e">
        <f>#REF!+#REF!+#REF!+#REF!+#REF!+#REF!+#REF!</f>
        <v>#REF!</v>
      </c>
      <c r="W28" s="9" t="e">
        <f>#REF!+#REF!+#REF!+#REF!+#REF!+#REF!+#REF!</f>
        <v>#REF!</v>
      </c>
      <c r="X28" s="18" t="e">
        <f>#REF!+#REF!+#REF!+#REF!+#REF!+#REF!+#REF!</f>
        <v>#REF!</v>
      </c>
      <c r="Y28" s="15" t="e">
        <f>#REF!+#REF!+#REF!+#REF!+#REF!+#REF!+#REF!</f>
        <v>#REF!</v>
      </c>
      <c r="Z28" s="18" t="e">
        <f>#REF!+#REF!+#REF!+#REF!+#REF!+#REF!+#REF!</f>
        <v>#REF!</v>
      </c>
      <c r="AA28" s="8" t="e">
        <f>#REF!+#REF!+#REF!+#REF!+#REF!+#REF!+#REF!</f>
        <v>#REF!</v>
      </c>
      <c r="AB28" s="18" t="e">
        <f>#REF!+#REF!+#REF!+#REF!+#REF!+#REF!+#REF!</f>
        <v>#REF!</v>
      </c>
      <c r="AC28" s="8" t="e">
        <f>#REF!+#REF!+#REF!+#REF!+#REF!+#REF!+#REF!</f>
        <v>#REF!</v>
      </c>
      <c r="AD28" s="8" t="e">
        <f>#REF!+#REF!+#REF!+#REF!+#REF!+#REF!+#REF!</f>
        <v>#REF!</v>
      </c>
      <c r="AE28" s="18" t="e">
        <f>#REF!+#REF!+#REF!+#REF!+#REF!+#REF!+#REF!</f>
        <v>#REF!</v>
      </c>
      <c r="AF28" s="22" t="e">
        <f>#REF!+#REF!+#REF!+#REF!+#REF!+#REF!+#REF!</f>
        <v>#REF!</v>
      </c>
    </row>
    <row r="29" spans="1:32" ht="16.149999999999999" customHeight="1" x14ac:dyDescent="0.2">
      <c r="A29" s="6">
        <v>23</v>
      </c>
      <c r="B29" s="7" t="s">
        <v>26</v>
      </c>
      <c r="C29" s="118" t="e">
        <f>#REF!+#REF!+#REF!+#REF!+#REF!+#REF!+#REF!</f>
        <v>#REF!</v>
      </c>
      <c r="D29" s="8">
        <f>'9_Per Pupil Summary'!O28</f>
        <v>8843.2305001960849</v>
      </c>
      <c r="E29" s="15" t="e">
        <f>#REF!+#REF!+#REF!+#REF!+#REF!+#REF!+#REF!</f>
        <v>#REF!</v>
      </c>
      <c r="F29" s="15"/>
      <c r="G29" s="15" t="e">
        <f>#REF!+#REF!+#REF!+#REF!+#REF!+#REF!+#REF!</f>
        <v>#REF!</v>
      </c>
      <c r="H29" s="127" t="e">
        <f>#REF!+#REF!+#REF!+#REF!+#REF!+#REF!+#REF!</f>
        <v>#REF!</v>
      </c>
      <c r="I29" s="8">
        <f>'9_Per Pupil Summary'!I28</f>
        <v>657.64165703406115</v>
      </c>
      <c r="J29" s="15" t="e">
        <f>#REF!+#REF!+#REF!+#REF!+#REF!+#REF!+#REF!</f>
        <v>#REF!</v>
      </c>
      <c r="K29" s="127" t="e">
        <f>#REF!+#REF!+#REF!+#REF!+#REF!+#REF!+#REF!</f>
        <v>#REF!</v>
      </c>
      <c r="L29" s="8">
        <f>'9_Per Pupil Summary'!J28</f>
        <v>179.35681555474395</v>
      </c>
      <c r="M29" s="15" t="e">
        <f>#REF!+#REF!+#REF!+#REF!+#REF!+#REF!+#REF!</f>
        <v>#REF!</v>
      </c>
      <c r="N29" s="127" t="e">
        <f>#REF!+#REF!+#REF!+#REF!+#REF!+#REF!+#REF!</f>
        <v>#REF!</v>
      </c>
      <c r="O29" s="8">
        <f>'9_Per Pupil Summary'!K28</f>
        <v>4483.9203888685997</v>
      </c>
      <c r="P29" s="15" t="e">
        <f>#REF!+#REF!+#REF!+#REF!+#REF!+#REF!+#REF!</f>
        <v>#REF!</v>
      </c>
      <c r="Q29" s="127" t="e">
        <f>#REF!+#REF!+#REF!+#REF!+#REF!+#REF!+#REF!</f>
        <v>#REF!</v>
      </c>
      <c r="R29" s="8">
        <f>'9_Per Pupil Summary'!L28</f>
        <v>1793.5681555474393</v>
      </c>
      <c r="S29" s="15" t="e">
        <f>#REF!+#REF!+#REF!+#REF!+#REF!+#REF!+#REF!</f>
        <v>#REF!</v>
      </c>
      <c r="T29" s="18" t="e">
        <f>#REF!+#REF!+#REF!+#REF!+#REF!+#REF!+#REF!</f>
        <v>#REF!</v>
      </c>
      <c r="U29" s="8" t="e">
        <f>#REF!+#REF!+#REF!+#REF!+#REF!+#REF!+#REF!</f>
        <v>#REF!</v>
      </c>
      <c r="V29" s="8" t="e">
        <f>#REF!+#REF!+#REF!+#REF!+#REF!+#REF!+#REF!</f>
        <v>#REF!</v>
      </c>
      <c r="W29" s="9" t="e">
        <f>#REF!+#REF!+#REF!+#REF!+#REF!+#REF!+#REF!</f>
        <v>#REF!</v>
      </c>
      <c r="X29" s="18" t="e">
        <f>#REF!+#REF!+#REF!+#REF!+#REF!+#REF!+#REF!</f>
        <v>#REF!</v>
      </c>
      <c r="Y29" s="15" t="e">
        <f>#REF!+#REF!+#REF!+#REF!+#REF!+#REF!+#REF!</f>
        <v>#REF!</v>
      </c>
      <c r="Z29" s="18" t="e">
        <f>#REF!+#REF!+#REF!+#REF!+#REF!+#REF!+#REF!</f>
        <v>#REF!</v>
      </c>
      <c r="AA29" s="8" t="e">
        <f>#REF!+#REF!+#REF!+#REF!+#REF!+#REF!+#REF!</f>
        <v>#REF!</v>
      </c>
      <c r="AB29" s="18" t="e">
        <f>#REF!+#REF!+#REF!+#REF!+#REF!+#REF!+#REF!</f>
        <v>#REF!</v>
      </c>
      <c r="AC29" s="8" t="e">
        <f>#REF!+#REF!+#REF!+#REF!+#REF!+#REF!+#REF!</f>
        <v>#REF!</v>
      </c>
      <c r="AD29" s="8" t="e">
        <f>#REF!+#REF!+#REF!+#REF!+#REF!+#REF!+#REF!</f>
        <v>#REF!</v>
      </c>
      <c r="AE29" s="18" t="e">
        <f>#REF!+#REF!+#REF!+#REF!+#REF!+#REF!+#REF!</f>
        <v>#REF!</v>
      </c>
      <c r="AF29" s="22" t="e">
        <f>#REF!+#REF!+#REF!+#REF!+#REF!+#REF!+#REF!</f>
        <v>#REF!</v>
      </c>
    </row>
    <row r="30" spans="1:32" ht="16.149999999999999" customHeight="1" x14ac:dyDescent="0.2">
      <c r="A30" s="6">
        <v>24</v>
      </c>
      <c r="B30" s="7" t="s">
        <v>27</v>
      </c>
      <c r="C30" s="118" t="e">
        <f>#REF!+#REF!+#REF!+#REF!+#REF!+#REF!+#REF!</f>
        <v>#REF!</v>
      </c>
      <c r="D30" s="8">
        <f>'9_Per Pupil Summary'!O29</f>
        <v>21396.700245984714</v>
      </c>
      <c r="E30" s="15" t="e">
        <f>#REF!+#REF!+#REF!+#REF!+#REF!+#REF!+#REF!</f>
        <v>#REF!</v>
      </c>
      <c r="F30" s="15"/>
      <c r="G30" s="15" t="e">
        <f>#REF!+#REF!+#REF!+#REF!+#REF!+#REF!+#REF!</f>
        <v>#REF!</v>
      </c>
      <c r="H30" s="127" t="e">
        <f>#REF!+#REF!+#REF!+#REF!+#REF!+#REF!+#REF!</f>
        <v>#REF!</v>
      </c>
      <c r="I30" s="8">
        <f>'9_Per Pupil Summary'!I29</f>
        <v>220.82500110755942</v>
      </c>
      <c r="J30" s="15" t="e">
        <f>#REF!+#REF!+#REF!+#REF!+#REF!+#REF!+#REF!</f>
        <v>#REF!</v>
      </c>
      <c r="K30" s="127" t="e">
        <f>#REF!+#REF!+#REF!+#REF!+#REF!+#REF!+#REF!</f>
        <v>#REF!</v>
      </c>
      <c r="L30" s="8">
        <f>'9_Per Pupil Summary'!J29</f>
        <v>60.225000302061645</v>
      </c>
      <c r="M30" s="15" t="e">
        <f>#REF!+#REF!+#REF!+#REF!+#REF!+#REF!+#REF!</f>
        <v>#REF!</v>
      </c>
      <c r="N30" s="127" t="e">
        <f>#REF!+#REF!+#REF!+#REF!+#REF!+#REF!+#REF!</f>
        <v>#REF!</v>
      </c>
      <c r="O30" s="8">
        <f>'9_Per Pupil Summary'!K29</f>
        <v>1505.6250075515413</v>
      </c>
      <c r="P30" s="15" t="e">
        <f>#REF!+#REF!+#REF!+#REF!+#REF!+#REF!+#REF!</f>
        <v>#REF!</v>
      </c>
      <c r="Q30" s="127" t="e">
        <f>#REF!+#REF!+#REF!+#REF!+#REF!+#REF!+#REF!</f>
        <v>#REF!</v>
      </c>
      <c r="R30" s="8">
        <f>'9_Per Pupil Summary'!L29</f>
        <v>602.25000302061642</v>
      </c>
      <c r="S30" s="15" t="e">
        <f>#REF!+#REF!+#REF!+#REF!+#REF!+#REF!+#REF!</f>
        <v>#REF!</v>
      </c>
      <c r="T30" s="18" t="e">
        <f>#REF!+#REF!+#REF!+#REF!+#REF!+#REF!+#REF!</f>
        <v>#REF!</v>
      </c>
      <c r="U30" s="8" t="e">
        <f>#REF!+#REF!+#REF!+#REF!+#REF!+#REF!+#REF!</f>
        <v>#REF!</v>
      </c>
      <c r="V30" s="8" t="e">
        <f>#REF!+#REF!+#REF!+#REF!+#REF!+#REF!+#REF!</f>
        <v>#REF!</v>
      </c>
      <c r="W30" s="9" t="e">
        <f>#REF!+#REF!+#REF!+#REF!+#REF!+#REF!+#REF!</f>
        <v>#REF!</v>
      </c>
      <c r="X30" s="18" t="e">
        <f>#REF!+#REF!+#REF!+#REF!+#REF!+#REF!+#REF!</f>
        <v>#REF!</v>
      </c>
      <c r="Y30" s="15" t="e">
        <f>#REF!+#REF!+#REF!+#REF!+#REF!+#REF!+#REF!</f>
        <v>#REF!</v>
      </c>
      <c r="Z30" s="18" t="e">
        <f>#REF!+#REF!+#REF!+#REF!+#REF!+#REF!+#REF!</f>
        <v>#REF!</v>
      </c>
      <c r="AA30" s="8" t="e">
        <f>#REF!+#REF!+#REF!+#REF!+#REF!+#REF!+#REF!</f>
        <v>#REF!</v>
      </c>
      <c r="AB30" s="18" t="e">
        <f>#REF!+#REF!+#REF!+#REF!+#REF!+#REF!+#REF!</f>
        <v>#REF!</v>
      </c>
      <c r="AC30" s="8" t="e">
        <f>#REF!+#REF!+#REF!+#REF!+#REF!+#REF!+#REF!</f>
        <v>#REF!</v>
      </c>
      <c r="AD30" s="8" t="e">
        <f>#REF!+#REF!+#REF!+#REF!+#REF!+#REF!+#REF!</f>
        <v>#REF!</v>
      </c>
      <c r="AE30" s="18" t="e">
        <f>#REF!+#REF!+#REF!+#REF!+#REF!+#REF!+#REF!</f>
        <v>#REF!</v>
      </c>
      <c r="AF30" s="22" t="e">
        <f>#REF!+#REF!+#REF!+#REF!+#REF!+#REF!+#REF!</f>
        <v>#REF!</v>
      </c>
    </row>
    <row r="31" spans="1:32" ht="16.149999999999999" customHeight="1" x14ac:dyDescent="0.2">
      <c r="A31" s="1">
        <v>25</v>
      </c>
      <c r="B31" s="2" t="s">
        <v>28</v>
      </c>
      <c r="C31" s="119" t="e">
        <f>#REF!+#REF!+#REF!+#REF!+#REF!+#REF!+#REF!</f>
        <v>#REF!</v>
      </c>
      <c r="D31" s="3">
        <f>'9_Per Pupil Summary'!O30</f>
        <v>9408.8651035886287</v>
      </c>
      <c r="E31" s="16" t="e">
        <f>#REF!+#REF!+#REF!+#REF!+#REF!+#REF!+#REF!</f>
        <v>#REF!</v>
      </c>
      <c r="F31" s="16"/>
      <c r="G31" s="16" t="e">
        <f>#REF!+#REF!+#REF!+#REF!+#REF!+#REF!+#REF!</f>
        <v>#REF!</v>
      </c>
      <c r="H31" s="128" t="e">
        <f>#REF!+#REF!+#REF!+#REF!+#REF!+#REF!+#REF!</f>
        <v>#REF!</v>
      </c>
      <c r="I31" s="3">
        <f>'9_Per Pupil Summary'!I30</f>
        <v>619.06126978042096</v>
      </c>
      <c r="J31" s="16" t="e">
        <f>#REF!+#REF!+#REF!+#REF!+#REF!+#REF!+#REF!</f>
        <v>#REF!</v>
      </c>
      <c r="K31" s="128" t="e">
        <f>#REF!+#REF!+#REF!+#REF!+#REF!+#REF!+#REF!</f>
        <v>#REF!</v>
      </c>
      <c r="L31" s="3">
        <f>'9_Per Pupil Summary'!J30</f>
        <v>168.83489175829661</v>
      </c>
      <c r="M31" s="16" t="e">
        <f>#REF!+#REF!+#REF!+#REF!+#REF!+#REF!+#REF!</f>
        <v>#REF!</v>
      </c>
      <c r="N31" s="128" t="e">
        <f>#REF!+#REF!+#REF!+#REF!+#REF!+#REF!+#REF!</f>
        <v>#REF!</v>
      </c>
      <c r="O31" s="3">
        <f>'9_Per Pupil Summary'!K30</f>
        <v>4220.8722939574154</v>
      </c>
      <c r="P31" s="16" t="e">
        <f>#REF!+#REF!+#REF!+#REF!+#REF!+#REF!+#REF!</f>
        <v>#REF!</v>
      </c>
      <c r="Q31" s="128" t="e">
        <f>#REF!+#REF!+#REF!+#REF!+#REF!+#REF!+#REF!</f>
        <v>#REF!</v>
      </c>
      <c r="R31" s="3">
        <f>'9_Per Pupil Summary'!L30</f>
        <v>1688.3489175829659</v>
      </c>
      <c r="S31" s="16" t="e">
        <f>#REF!+#REF!+#REF!+#REF!+#REF!+#REF!+#REF!</f>
        <v>#REF!</v>
      </c>
      <c r="T31" s="19" t="e">
        <f>#REF!+#REF!+#REF!+#REF!+#REF!+#REF!+#REF!</f>
        <v>#REF!</v>
      </c>
      <c r="U31" s="3" t="e">
        <f>#REF!+#REF!+#REF!+#REF!+#REF!+#REF!+#REF!</f>
        <v>#REF!</v>
      </c>
      <c r="V31" s="3" t="e">
        <f>#REF!+#REF!+#REF!+#REF!+#REF!+#REF!+#REF!</f>
        <v>#REF!</v>
      </c>
      <c r="W31" s="4" t="e">
        <f>#REF!+#REF!+#REF!+#REF!+#REF!+#REF!+#REF!</f>
        <v>#REF!</v>
      </c>
      <c r="X31" s="19" t="e">
        <f>#REF!+#REF!+#REF!+#REF!+#REF!+#REF!+#REF!</f>
        <v>#REF!</v>
      </c>
      <c r="Y31" s="16" t="e">
        <f>#REF!+#REF!+#REF!+#REF!+#REF!+#REF!+#REF!</f>
        <v>#REF!</v>
      </c>
      <c r="Z31" s="19" t="e">
        <f>#REF!+#REF!+#REF!+#REF!+#REF!+#REF!+#REF!</f>
        <v>#REF!</v>
      </c>
      <c r="AA31" s="3" t="e">
        <f>#REF!+#REF!+#REF!+#REF!+#REF!+#REF!+#REF!</f>
        <v>#REF!</v>
      </c>
      <c r="AB31" s="19" t="e">
        <f>#REF!+#REF!+#REF!+#REF!+#REF!+#REF!+#REF!</f>
        <v>#REF!</v>
      </c>
      <c r="AC31" s="5" t="e">
        <f>#REF!+#REF!+#REF!+#REF!+#REF!+#REF!+#REF!</f>
        <v>#REF!</v>
      </c>
      <c r="AD31" s="3" t="e">
        <f>#REF!+#REF!+#REF!+#REF!+#REF!+#REF!+#REF!</f>
        <v>#REF!</v>
      </c>
      <c r="AE31" s="20" t="e">
        <f>#REF!+#REF!+#REF!+#REF!+#REF!+#REF!+#REF!</f>
        <v>#REF!</v>
      </c>
      <c r="AF31" s="20" t="e">
        <f>#REF!+#REF!+#REF!+#REF!+#REF!+#REF!+#REF!</f>
        <v>#REF!</v>
      </c>
    </row>
    <row r="32" spans="1:32" ht="16.149999999999999" customHeight="1" x14ac:dyDescent="0.2">
      <c r="A32" s="10">
        <v>26</v>
      </c>
      <c r="B32" s="11" t="s">
        <v>29</v>
      </c>
      <c r="C32" s="117" t="e">
        <f>#REF!+#REF!+#REF!+#REF!+#REF!+#REF!+#REF!</f>
        <v>#REF!</v>
      </c>
      <c r="D32" s="12">
        <f>'9_Per Pupil Summary'!O31</f>
        <v>10048.012606629411</v>
      </c>
      <c r="E32" s="14" t="e">
        <f>#REF!+#REF!+#REF!+#REF!+#REF!+#REF!+#REF!</f>
        <v>#REF!</v>
      </c>
      <c r="F32" s="14"/>
      <c r="G32" s="14" t="e">
        <f>#REF!+#REF!+#REF!+#REF!+#REF!+#REF!+#REF!</f>
        <v>#REF!</v>
      </c>
      <c r="H32" s="126" t="e">
        <f>#REF!+#REF!+#REF!+#REF!+#REF!+#REF!+#REF!</f>
        <v>#REF!</v>
      </c>
      <c r="I32" s="12">
        <f>'9_Per Pupil Summary'!I31</f>
        <v>474.33372044939267</v>
      </c>
      <c r="J32" s="14" t="e">
        <f>#REF!+#REF!+#REF!+#REF!+#REF!+#REF!+#REF!</f>
        <v>#REF!</v>
      </c>
      <c r="K32" s="126" t="e">
        <f>#REF!+#REF!+#REF!+#REF!+#REF!+#REF!+#REF!</f>
        <v>#REF!</v>
      </c>
      <c r="L32" s="12">
        <f>'9_Per Pupil Summary'!J31</f>
        <v>129.36374194074347</v>
      </c>
      <c r="M32" s="14" t="e">
        <f>#REF!+#REF!+#REF!+#REF!+#REF!+#REF!+#REF!</f>
        <v>#REF!</v>
      </c>
      <c r="N32" s="126" t="e">
        <f>#REF!+#REF!+#REF!+#REF!+#REF!+#REF!+#REF!</f>
        <v>#REF!</v>
      </c>
      <c r="O32" s="12">
        <f>'9_Per Pupil Summary'!K31</f>
        <v>3234.0935485185864</v>
      </c>
      <c r="P32" s="14" t="e">
        <f>#REF!+#REF!+#REF!+#REF!+#REF!+#REF!+#REF!</f>
        <v>#REF!</v>
      </c>
      <c r="Q32" s="126" t="e">
        <f>#REF!+#REF!+#REF!+#REF!+#REF!+#REF!+#REF!</f>
        <v>#REF!</v>
      </c>
      <c r="R32" s="12">
        <f>'9_Per Pupil Summary'!L31</f>
        <v>1293.6374194074344</v>
      </c>
      <c r="S32" s="14" t="e">
        <f>#REF!+#REF!+#REF!+#REF!+#REF!+#REF!+#REF!</f>
        <v>#REF!</v>
      </c>
      <c r="T32" s="17" t="e">
        <f>#REF!+#REF!+#REF!+#REF!+#REF!+#REF!+#REF!</f>
        <v>#REF!</v>
      </c>
      <c r="U32" s="12" t="e">
        <f>#REF!+#REF!+#REF!+#REF!+#REF!+#REF!+#REF!</f>
        <v>#REF!</v>
      </c>
      <c r="V32" s="12" t="e">
        <f>#REF!+#REF!+#REF!+#REF!+#REF!+#REF!+#REF!</f>
        <v>#REF!</v>
      </c>
      <c r="W32" s="13" t="e">
        <f>#REF!+#REF!+#REF!+#REF!+#REF!+#REF!+#REF!</f>
        <v>#REF!</v>
      </c>
      <c r="X32" s="17" t="e">
        <f>#REF!+#REF!+#REF!+#REF!+#REF!+#REF!+#REF!</f>
        <v>#REF!</v>
      </c>
      <c r="Y32" s="14" t="e">
        <f>#REF!+#REF!+#REF!+#REF!+#REF!+#REF!+#REF!</f>
        <v>#REF!</v>
      </c>
      <c r="Z32" s="17" t="e">
        <f>#REF!+#REF!+#REF!+#REF!+#REF!+#REF!+#REF!</f>
        <v>#REF!</v>
      </c>
      <c r="AA32" s="12" t="e">
        <f>#REF!+#REF!+#REF!+#REF!+#REF!+#REF!+#REF!</f>
        <v>#REF!</v>
      </c>
      <c r="AB32" s="17" t="e">
        <f>#REF!+#REF!+#REF!+#REF!+#REF!+#REF!+#REF!</f>
        <v>#REF!</v>
      </c>
      <c r="AC32" s="12" t="e">
        <f>#REF!+#REF!+#REF!+#REF!+#REF!+#REF!+#REF!</f>
        <v>#REF!</v>
      </c>
      <c r="AD32" s="12" t="e">
        <f>#REF!+#REF!+#REF!+#REF!+#REF!+#REF!+#REF!</f>
        <v>#REF!</v>
      </c>
      <c r="AE32" s="17" t="e">
        <f>#REF!+#REF!+#REF!+#REF!+#REF!+#REF!+#REF!</f>
        <v>#REF!</v>
      </c>
      <c r="AF32" s="21" t="e">
        <f>#REF!+#REF!+#REF!+#REF!+#REF!+#REF!+#REF!</f>
        <v>#REF!</v>
      </c>
    </row>
    <row r="33" spans="1:32" ht="16.149999999999999" customHeight="1" x14ac:dyDescent="0.2">
      <c r="A33" s="6">
        <v>27</v>
      </c>
      <c r="B33" s="7" t="s">
        <v>30</v>
      </c>
      <c r="C33" s="118" t="e">
        <f>#REF!+#REF!+#REF!+#REF!+#REF!+#REF!+#REF!</f>
        <v>#REF!</v>
      </c>
      <c r="D33" s="8">
        <f>'9_Per Pupil Summary'!O32</f>
        <v>9223.0263298315695</v>
      </c>
      <c r="E33" s="15" t="e">
        <f>#REF!+#REF!+#REF!+#REF!+#REF!+#REF!+#REF!</f>
        <v>#REF!</v>
      </c>
      <c r="F33" s="15"/>
      <c r="G33" s="15" t="e">
        <f>#REF!+#REF!+#REF!+#REF!+#REF!+#REF!+#REF!</f>
        <v>#REF!</v>
      </c>
      <c r="H33" s="127" t="e">
        <f>#REF!+#REF!+#REF!+#REF!+#REF!+#REF!+#REF!</f>
        <v>#REF!</v>
      </c>
      <c r="I33" s="8">
        <f>'9_Per Pupil Summary'!I32</f>
        <v>685.31673955386759</v>
      </c>
      <c r="J33" s="15" t="e">
        <f>#REF!+#REF!+#REF!+#REF!+#REF!+#REF!+#REF!</f>
        <v>#REF!</v>
      </c>
      <c r="K33" s="127" t="e">
        <f>#REF!+#REF!+#REF!+#REF!+#REF!+#REF!+#REF!</f>
        <v>#REF!</v>
      </c>
      <c r="L33" s="8">
        <f>'9_Per Pupil Summary'!J32</f>
        <v>186.90456533287301</v>
      </c>
      <c r="M33" s="15" t="e">
        <f>#REF!+#REF!+#REF!+#REF!+#REF!+#REF!+#REF!</f>
        <v>#REF!</v>
      </c>
      <c r="N33" s="127" t="e">
        <f>#REF!+#REF!+#REF!+#REF!+#REF!+#REF!+#REF!</f>
        <v>#REF!</v>
      </c>
      <c r="O33" s="8">
        <f>'9_Per Pupil Summary'!K32</f>
        <v>4672.6141333218238</v>
      </c>
      <c r="P33" s="15" t="e">
        <f>#REF!+#REF!+#REF!+#REF!+#REF!+#REF!+#REF!</f>
        <v>#REF!</v>
      </c>
      <c r="Q33" s="127" t="e">
        <f>#REF!+#REF!+#REF!+#REF!+#REF!+#REF!+#REF!</f>
        <v>#REF!</v>
      </c>
      <c r="R33" s="8">
        <f>'9_Per Pupil Summary'!L32</f>
        <v>1869.0456533287297</v>
      </c>
      <c r="S33" s="15" t="e">
        <f>#REF!+#REF!+#REF!+#REF!+#REF!+#REF!+#REF!</f>
        <v>#REF!</v>
      </c>
      <c r="T33" s="18" t="e">
        <f>#REF!+#REF!+#REF!+#REF!+#REF!+#REF!+#REF!</f>
        <v>#REF!</v>
      </c>
      <c r="U33" s="8" t="e">
        <f>#REF!+#REF!+#REF!+#REF!+#REF!+#REF!+#REF!</f>
        <v>#REF!</v>
      </c>
      <c r="V33" s="8" t="e">
        <f>#REF!+#REF!+#REF!+#REF!+#REF!+#REF!+#REF!</f>
        <v>#REF!</v>
      </c>
      <c r="W33" s="9" t="e">
        <f>#REF!+#REF!+#REF!+#REF!+#REF!+#REF!+#REF!</f>
        <v>#REF!</v>
      </c>
      <c r="X33" s="18" t="e">
        <f>#REF!+#REF!+#REF!+#REF!+#REF!+#REF!+#REF!</f>
        <v>#REF!</v>
      </c>
      <c r="Y33" s="15" t="e">
        <f>#REF!+#REF!+#REF!+#REF!+#REF!+#REF!+#REF!</f>
        <v>#REF!</v>
      </c>
      <c r="Z33" s="18" t="e">
        <f>#REF!+#REF!+#REF!+#REF!+#REF!+#REF!+#REF!</f>
        <v>#REF!</v>
      </c>
      <c r="AA33" s="8" t="e">
        <f>#REF!+#REF!+#REF!+#REF!+#REF!+#REF!+#REF!</f>
        <v>#REF!</v>
      </c>
      <c r="AB33" s="18" t="e">
        <f>#REF!+#REF!+#REF!+#REF!+#REF!+#REF!+#REF!</f>
        <v>#REF!</v>
      </c>
      <c r="AC33" s="8" t="e">
        <f>#REF!+#REF!+#REF!+#REF!+#REF!+#REF!+#REF!</f>
        <v>#REF!</v>
      </c>
      <c r="AD33" s="8" t="e">
        <f>#REF!+#REF!+#REF!+#REF!+#REF!+#REF!+#REF!</f>
        <v>#REF!</v>
      </c>
      <c r="AE33" s="18" t="e">
        <f>#REF!+#REF!+#REF!+#REF!+#REF!+#REF!+#REF!</f>
        <v>#REF!</v>
      </c>
      <c r="AF33" s="22" t="e">
        <f>#REF!+#REF!+#REF!+#REF!+#REF!+#REF!+#REF!</f>
        <v>#REF!</v>
      </c>
    </row>
    <row r="34" spans="1:32" ht="16.149999999999999" customHeight="1" x14ac:dyDescent="0.2">
      <c r="A34" s="6">
        <v>28</v>
      </c>
      <c r="B34" s="7" t="s">
        <v>31</v>
      </c>
      <c r="C34" s="118" t="e">
        <f>#REF!+#REF!+#REF!+#REF!+#REF!+#REF!+#REF!</f>
        <v>#REF!</v>
      </c>
      <c r="D34" s="8">
        <f>'9_Per Pupil Summary'!O33</f>
        <v>10015.162547719796</v>
      </c>
      <c r="E34" s="15" t="e">
        <f>#REF!+#REF!+#REF!+#REF!+#REF!+#REF!+#REF!</f>
        <v>#REF!</v>
      </c>
      <c r="F34" s="15"/>
      <c r="G34" s="15" t="e">
        <f>#REF!+#REF!+#REF!+#REF!+#REF!+#REF!+#REF!</f>
        <v>#REF!</v>
      </c>
      <c r="H34" s="127" t="e">
        <f>#REF!+#REF!+#REF!+#REF!+#REF!+#REF!+#REF!</f>
        <v>#REF!</v>
      </c>
      <c r="I34" s="8">
        <f>'9_Per Pupil Summary'!I33</f>
        <v>522.3267074892774</v>
      </c>
      <c r="J34" s="15" t="e">
        <f>#REF!+#REF!+#REF!+#REF!+#REF!+#REF!+#REF!</f>
        <v>#REF!</v>
      </c>
      <c r="K34" s="127" t="e">
        <f>#REF!+#REF!+#REF!+#REF!+#REF!+#REF!+#REF!</f>
        <v>#REF!</v>
      </c>
      <c r="L34" s="8">
        <f>'9_Per Pupil Summary'!J33</f>
        <v>142.45273840616659</v>
      </c>
      <c r="M34" s="15" t="e">
        <f>#REF!+#REF!+#REF!+#REF!+#REF!+#REF!+#REF!</f>
        <v>#REF!</v>
      </c>
      <c r="N34" s="127" t="e">
        <f>#REF!+#REF!+#REF!+#REF!+#REF!+#REF!+#REF!</f>
        <v>#REF!</v>
      </c>
      <c r="O34" s="8">
        <f>'9_Per Pupil Summary'!K33</f>
        <v>3561.3184601541639</v>
      </c>
      <c r="P34" s="15" t="e">
        <f>#REF!+#REF!+#REF!+#REF!+#REF!+#REF!+#REF!</f>
        <v>#REF!</v>
      </c>
      <c r="Q34" s="127" t="e">
        <f>#REF!+#REF!+#REF!+#REF!+#REF!+#REF!+#REF!</f>
        <v>#REF!</v>
      </c>
      <c r="R34" s="8">
        <f>'9_Per Pupil Summary'!L33</f>
        <v>1424.5273840616655</v>
      </c>
      <c r="S34" s="15" t="e">
        <f>#REF!+#REF!+#REF!+#REF!+#REF!+#REF!+#REF!</f>
        <v>#REF!</v>
      </c>
      <c r="T34" s="18" t="e">
        <f>#REF!+#REF!+#REF!+#REF!+#REF!+#REF!+#REF!</f>
        <v>#REF!</v>
      </c>
      <c r="U34" s="8" t="e">
        <f>#REF!+#REF!+#REF!+#REF!+#REF!+#REF!+#REF!</f>
        <v>#REF!</v>
      </c>
      <c r="V34" s="8" t="e">
        <f>#REF!+#REF!+#REF!+#REF!+#REF!+#REF!+#REF!</f>
        <v>#REF!</v>
      </c>
      <c r="W34" s="9" t="e">
        <f>#REF!+#REF!+#REF!+#REF!+#REF!+#REF!+#REF!</f>
        <v>#REF!</v>
      </c>
      <c r="X34" s="18" t="e">
        <f>#REF!+#REF!+#REF!+#REF!+#REF!+#REF!+#REF!</f>
        <v>#REF!</v>
      </c>
      <c r="Y34" s="15" t="e">
        <f>#REF!+#REF!+#REF!+#REF!+#REF!+#REF!+#REF!</f>
        <v>#REF!</v>
      </c>
      <c r="Z34" s="18" t="e">
        <f>#REF!+#REF!+#REF!+#REF!+#REF!+#REF!+#REF!</f>
        <v>#REF!</v>
      </c>
      <c r="AA34" s="8" t="e">
        <f>#REF!+#REF!+#REF!+#REF!+#REF!+#REF!+#REF!</f>
        <v>#REF!</v>
      </c>
      <c r="AB34" s="18" t="e">
        <f>#REF!+#REF!+#REF!+#REF!+#REF!+#REF!+#REF!</f>
        <v>#REF!</v>
      </c>
      <c r="AC34" s="8" t="e">
        <f>#REF!+#REF!+#REF!+#REF!+#REF!+#REF!+#REF!</f>
        <v>#REF!</v>
      </c>
      <c r="AD34" s="8" t="e">
        <f>#REF!+#REF!+#REF!+#REF!+#REF!+#REF!+#REF!</f>
        <v>#REF!</v>
      </c>
      <c r="AE34" s="18" t="e">
        <f>#REF!+#REF!+#REF!+#REF!+#REF!+#REF!+#REF!</f>
        <v>#REF!</v>
      </c>
      <c r="AF34" s="22" t="e">
        <f>#REF!+#REF!+#REF!+#REF!+#REF!+#REF!+#REF!</f>
        <v>#REF!</v>
      </c>
    </row>
    <row r="35" spans="1:32" ht="16.149999999999999" customHeight="1" x14ac:dyDescent="0.2">
      <c r="A35" s="6">
        <v>29</v>
      </c>
      <c r="B35" s="7" t="s">
        <v>32</v>
      </c>
      <c r="C35" s="118" t="e">
        <f>#REF!+#REF!+#REF!+#REF!+#REF!+#REF!+#REF!</f>
        <v>#REF!</v>
      </c>
      <c r="D35" s="8">
        <f>'9_Per Pupil Summary'!O34</f>
        <v>9815.1250440912081</v>
      </c>
      <c r="E35" s="15" t="e">
        <f>#REF!+#REF!+#REF!+#REF!+#REF!+#REF!+#REF!</f>
        <v>#REF!</v>
      </c>
      <c r="F35" s="15"/>
      <c r="G35" s="15" t="e">
        <f>#REF!+#REF!+#REF!+#REF!+#REF!+#REF!+#REF!</f>
        <v>#REF!</v>
      </c>
      <c r="H35" s="127" t="e">
        <f>#REF!+#REF!+#REF!+#REF!+#REF!+#REF!+#REF!</f>
        <v>#REF!</v>
      </c>
      <c r="I35" s="8">
        <f>'9_Per Pupil Summary'!I34</f>
        <v>619.11845669098818</v>
      </c>
      <c r="J35" s="15" t="e">
        <f>#REF!+#REF!+#REF!+#REF!+#REF!+#REF!+#REF!</f>
        <v>#REF!</v>
      </c>
      <c r="K35" s="127" t="e">
        <f>#REF!+#REF!+#REF!+#REF!+#REF!+#REF!+#REF!</f>
        <v>#REF!</v>
      </c>
      <c r="L35" s="8">
        <f>'9_Per Pupil Summary'!J34</f>
        <v>168.85048818845129</v>
      </c>
      <c r="M35" s="15" t="e">
        <f>#REF!+#REF!+#REF!+#REF!+#REF!+#REF!+#REF!</f>
        <v>#REF!</v>
      </c>
      <c r="N35" s="127" t="e">
        <f>#REF!+#REF!+#REF!+#REF!+#REF!+#REF!+#REF!</f>
        <v>#REF!</v>
      </c>
      <c r="O35" s="8">
        <f>'9_Per Pupil Summary'!K34</f>
        <v>4221.2622047112827</v>
      </c>
      <c r="P35" s="15" t="e">
        <f>#REF!+#REF!+#REF!+#REF!+#REF!+#REF!+#REF!</f>
        <v>#REF!</v>
      </c>
      <c r="Q35" s="127" t="e">
        <f>#REF!+#REF!+#REF!+#REF!+#REF!+#REF!+#REF!</f>
        <v>#REF!</v>
      </c>
      <c r="R35" s="8">
        <f>'9_Per Pupil Summary'!L34</f>
        <v>1688.504881884513</v>
      </c>
      <c r="S35" s="15" t="e">
        <f>#REF!+#REF!+#REF!+#REF!+#REF!+#REF!+#REF!</f>
        <v>#REF!</v>
      </c>
      <c r="T35" s="18" t="e">
        <f>#REF!+#REF!+#REF!+#REF!+#REF!+#REF!+#REF!</f>
        <v>#REF!</v>
      </c>
      <c r="U35" s="8" t="e">
        <f>#REF!+#REF!+#REF!+#REF!+#REF!+#REF!+#REF!</f>
        <v>#REF!</v>
      </c>
      <c r="V35" s="8" t="e">
        <f>#REF!+#REF!+#REF!+#REF!+#REF!+#REF!+#REF!</f>
        <v>#REF!</v>
      </c>
      <c r="W35" s="9" t="e">
        <f>#REF!+#REF!+#REF!+#REF!+#REF!+#REF!+#REF!</f>
        <v>#REF!</v>
      </c>
      <c r="X35" s="18" t="e">
        <f>#REF!+#REF!+#REF!+#REF!+#REF!+#REF!+#REF!</f>
        <v>#REF!</v>
      </c>
      <c r="Y35" s="15" t="e">
        <f>#REF!+#REF!+#REF!+#REF!+#REF!+#REF!+#REF!</f>
        <v>#REF!</v>
      </c>
      <c r="Z35" s="18" t="e">
        <f>#REF!+#REF!+#REF!+#REF!+#REF!+#REF!+#REF!</f>
        <v>#REF!</v>
      </c>
      <c r="AA35" s="8" t="e">
        <f>#REF!+#REF!+#REF!+#REF!+#REF!+#REF!+#REF!</f>
        <v>#REF!</v>
      </c>
      <c r="AB35" s="18" t="e">
        <f>#REF!+#REF!+#REF!+#REF!+#REF!+#REF!+#REF!</f>
        <v>#REF!</v>
      </c>
      <c r="AC35" s="8" t="e">
        <f>#REF!+#REF!+#REF!+#REF!+#REF!+#REF!+#REF!</f>
        <v>#REF!</v>
      </c>
      <c r="AD35" s="8" t="e">
        <f>#REF!+#REF!+#REF!+#REF!+#REF!+#REF!+#REF!</f>
        <v>#REF!</v>
      </c>
      <c r="AE35" s="18" t="e">
        <f>#REF!+#REF!+#REF!+#REF!+#REF!+#REF!+#REF!</f>
        <v>#REF!</v>
      </c>
      <c r="AF35" s="22" t="e">
        <f>#REF!+#REF!+#REF!+#REF!+#REF!+#REF!+#REF!</f>
        <v>#REF!</v>
      </c>
    </row>
    <row r="36" spans="1:32" ht="16.149999999999999" customHeight="1" x14ac:dyDescent="0.2">
      <c r="A36" s="1">
        <v>30</v>
      </c>
      <c r="B36" s="2" t="s">
        <v>33</v>
      </c>
      <c r="C36" s="119" t="e">
        <f>#REF!+#REF!+#REF!+#REF!+#REF!+#REF!+#REF!</f>
        <v>#REF!</v>
      </c>
      <c r="D36" s="3">
        <f>'9_Per Pupil Summary'!O35</f>
        <v>10052.400302972932</v>
      </c>
      <c r="E36" s="16" t="e">
        <f>#REF!+#REF!+#REF!+#REF!+#REF!+#REF!+#REF!</f>
        <v>#REF!</v>
      </c>
      <c r="F36" s="16"/>
      <c r="G36" s="16" t="e">
        <f>#REF!+#REF!+#REF!+#REF!+#REF!+#REF!+#REF!</f>
        <v>#REF!</v>
      </c>
      <c r="H36" s="128" t="e">
        <f>#REF!+#REF!+#REF!+#REF!+#REF!+#REF!+#REF!</f>
        <v>#REF!</v>
      </c>
      <c r="I36" s="3">
        <f>'9_Per Pupil Summary'!I35</f>
        <v>707.17901364496743</v>
      </c>
      <c r="J36" s="16" t="e">
        <f>#REF!+#REF!+#REF!+#REF!+#REF!+#REF!+#REF!</f>
        <v>#REF!</v>
      </c>
      <c r="K36" s="128" t="e">
        <f>#REF!+#REF!+#REF!+#REF!+#REF!+#REF!+#REF!</f>
        <v>#REF!</v>
      </c>
      <c r="L36" s="3">
        <f>'9_Per Pupil Summary'!J35</f>
        <v>192.86700372135473</v>
      </c>
      <c r="M36" s="16" t="e">
        <f>#REF!+#REF!+#REF!+#REF!+#REF!+#REF!+#REF!</f>
        <v>#REF!</v>
      </c>
      <c r="N36" s="128" t="e">
        <f>#REF!+#REF!+#REF!+#REF!+#REF!+#REF!+#REF!</f>
        <v>#REF!</v>
      </c>
      <c r="O36" s="3">
        <f>'9_Per Pupil Summary'!K35</f>
        <v>4821.6750930338685</v>
      </c>
      <c r="P36" s="16" t="e">
        <f>#REF!+#REF!+#REF!+#REF!+#REF!+#REF!+#REF!</f>
        <v>#REF!</v>
      </c>
      <c r="Q36" s="128" t="e">
        <f>#REF!+#REF!+#REF!+#REF!+#REF!+#REF!+#REF!</f>
        <v>#REF!</v>
      </c>
      <c r="R36" s="3">
        <f>'9_Per Pupil Summary'!L35</f>
        <v>1928.6700372135476</v>
      </c>
      <c r="S36" s="16" t="e">
        <f>#REF!+#REF!+#REF!+#REF!+#REF!+#REF!+#REF!</f>
        <v>#REF!</v>
      </c>
      <c r="T36" s="19" t="e">
        <f>#REF!+#REF!+#REF!+#REF!+#REF!+#REF!+#REF!</f>
        <v>#REF!</v>
      </c>
      <c r="U36" s="3" t="e">
        <f>#REF!+#REF!+#REF!+#REF!+#REF!+#REF!+#REF!</f>
        <v>#REF!</v>
      </c>
      <c r="V36" s="3" t="e">
        <f>#REF!+#REF!+#REF!+#REF!+#REF!+#REF!+#REF!</f>
        <v>#REF!</v>
      </c>
      <c r="W36" s="4" t="e">
        <f>#REF!+#REF!+#REF!+#REF!+#REF!+#REF!+#REF!</f>
        <v>#REF!</v>
      </c>
      <c r="X36" s="19" t="e">
        <f>#REF!+#REF!+#REF!+#REF!+#REF!+#REF!+#REF!</f>
        <v>#REF!</v>
      </c>
      <c r="Y36" s="16" t="e">
        <f>#REF!+#REF!+#REF!+#REF!+#REF!+#REF!+#REF!</f>
        <v>#REF!</v>
      </c>
      <c r="Z36" s="19" t="e">
        <f>#REF!+#REF!+#REF!+#REF!+#REF!+#REF!+#REF!</f>
        <v>#REF!</v>
      </c>
      <c r="AA36" s="3" t="e">
        <f>#REF!+#REF!+#REF!+#REF!+#REF!+#REF!+#REF!</f>
        <v>#REF!</v>
      </c>
      <c r="AB36" s="19" t="e">
        <f>#REF!+#REF!+#REF!+#REF!+#REF!+#REF!+#REF!</f>
        <v>#REF!</v>
      </c>
      <c r="AC36" s="5" t="e">
        <f>#REF!+#REF!+#REF!+#REF!+#REF!+#REF!+#REF!</f>
        <v>#REF!</v>
      </c>
      <c r="AD36" s="3" t="e">
        <f>#REF!+#REF!+#REF!+#REF!+#REF!+#REF!+#REF!</f>
        <v>#REF!</v>
      </c>
      <c r="AE36" s="20" t="e">
        <f>#REF!+#REF!+#REF!+#REF!+#REF!+#REF!+#REF!</f>
        <v>#REF!</v>
      </c>
      <c r="AF36" s="20" t="e">
        <f>#REF!+#REF!+#REF!+#REF!+#REF!+#REF!+#REF!</f>
        <v>#REF!</v>
      </c>
    </row>
    <row r="37" spans="1:32" ht="16.149999999999999" customHeight="1" x14ac:dyDescent="0.2">
      <c r="A37" s="10">
        <v>31</v>
      </c>
      <c r="B37" s="11" t="s">
        <v>34</v>
      </c>
      <c r="C37" s="117" t="e">
        <f>#REF!+#REF!+#REF!+#REF!+#REF!+#REF!+#REF!</f>
        <v>#REF!</v>
      </c>
      <c r="D37" s="12">
        <f>'9_Per Pupil Summary'!O36</f>
        <v>12036.241107688089</v>
      </c>
      <c r="E37" s="14" t="e">
        <f>#REF!+#REF!+#REF!+#REF!+#REF!+#REF!+#REF!</f>
        <v>#REF!</v>
      </c>
      <c r="F37" s="14"/>
      <c r="G37" s="14" t="e">
        <f>#REF!+#REF!+#REF!+#REF!+#REF!+#REF!+#REF!</f>
        <v>#REF!</v>
      </c>
      <c r="H37" s="126" t="e">
        <f>#REF!+#REF!+#REF!+#REF!+#REF!+#REF!+#REF!</f>
        <v>#REF!</v>
      </c>
      <c r="I37" s="12">
        <f>'9_Per Pupil Summary'!I36</f>
        <v>578.44399068230177</v>
      </c>
      <c r="J37" s="14" t="e">
        <f>#REF!+#REF!+#REF!+#REF!+#REF!+#REF!+#REF!</f>
        <v>#REF!</v>
      </c>
      <c r="K37" s="126" t="e">
        <f>#REF!+#REF!+#REF!+#REF!+#REF!+#REF!+#REF!</f>
        <v>#REF!</v>
      </c>
      <c r="L37" s="12">
        <f>'9_Per Pupil Summary'!J36</f>
        <v>157.75745200426411</v>
      </c>
      <c r="M37" s="14" t="e">
        <f>#REF!+#REF!+#REF!+#REF!+#REF!+#REF!+#REF!</f>
        <v>#REF!</v>
      </c>
      <c r="N37" s="126" t="e">
        <f>#REF!+#REF!+#REF!+#REF!+#REF!+#REF!+#REF!</f>
        <v>#REF!</v>
      </c>
      <c r="O37" s="12">
        <f>'9_Per Pupil Summary'!K36</f>
        <v>3943.9363001066026</v>
      </c>
      <c r="P37" s="14" t="e">
        <f>#REF!+#REF!+#REF!+#REF!+#REF!+#REF!+#REF!</f>
        <v>#REF!</v>
      </c>
      <c r="Q37" s="126" t="e">
        <f>#REF!+#REF!+#REF!+#REF!+#REF!+#REF!+#REF!</f>
        <v>#REF!</v>
      </c>
      <c r="R37" s="12">
        <f>'9_Per Pupil Summary'!L36</f>
        <v>1577.5745200426411</v>
      </c>
      <c r="S37" s="14" t="e">
        <f>#REF!+#REF!+#REF!+#REF!+#REF!+#REF!+#REF!</f>
        <v>#REF!</v>
      </c>
      <c r="T37" s="17" t="e">
        <f>#REF!+#REF!+#REF!+#REF!+#REF!+#REF!+#REF!</f>
        <v>#REF!</v>
      </c>
      <c r="U37" s="12" t="e">
        <f>#REF!+#REF!+#REF!+#REF!+#REF!+#REF!+#REF!</f>
        <v>#REF!</v>
      </c>
      <c r="V37" s="12" t="e">
        <f>#REF!+#REF!+#REF!+#REF!+#REF!+#REF!+#REF!</f>
        <v>#REF!</v>
      </c>
      <c r="W37" s="13" t="e">
        <f>#REF!+#REF!+#REF!+#REF!+#REF!+#REF!+#REF!</f>
        <v>#REF!</v>
      </c>
      <c r="X37" s="17" t="e">
        <f>#REF!+#REF!+#REF!+#REF!+#REF!+#REF!+#REF!</f>
        <v>#REF!</v>
      </c>
      <c r="Y37" s="14" t="e">
        <f>#REF!+#REF!+#REF!+#REF!+#REF!+#REF!+#REF!</f>
        <v>#REF!</v>
      </c>
      <c r="Z37" s="17" t="e">
        <f>#REF!+#REF!+#REF!+#REF!+#REF!+#REF!+#REF!</f>
        <v>#REF!</v>
      </c>
      <c r="AA37" s="12" t="e">
        <f>#REF!+#REF!+#REF!+#REF!+#REF!+#REF!+#REF!</f>
        <v>#REF!</v>
      </c>
      <c r="AB37" s="17" t="e">
        <f>#REF!+#REF!+#REF!+#REF!+#REF!+#REF!+#REF!</f>
        <v>#REF!</v>
      </c>
      <c r="AC37" s="12" t="e">
        <f>#REF!+#REF!+#REF!+#REF!+#REF!+#REF!+#REF!</f>
        <v>#REF!</v>
      </c>
      <c r="AD37" s="12" t="e">
        <f>#REF!+#REF!+#REF!+#REF!+#REF!+#REF!+#REF!</f>
        <v>#REF!</v>
      </c>
      <c r="AE37" s="17" t="e">
        <f>#REF!+#REF!+#REF!+#REF!+#REF!+#REF!+#REF!</f>
        <v>#REF!</v>
      </c>
      <c r="AF37" s="21" t="e">
        <f>#REF!+#REF!+#REF!+#REF!+#REF!+#REF!+#REF!</f>
        <v>#REF!</v>
      </c>
    </row>
    <row r="38" spans="1:32" ht="16.149999999999999" customHeight="1" x14ac:dyDescent="0.2">
      <c r="A38" s="6">
        <v>32</v>
      </c>
      <c r="B38" s="7" t="s">
        <v>35</v>
      </c>
      <c r="C38" s="118" t="e">
        <f>#REF!+#REF!+#REF!+#REF!+#REF!+#REF!+#REF!</f>
        <v>#REF!</v>
      </c>
      <c r="D38" s="8">
        <f>'9_Per Pupil Summary'!O37</f>
        <v>8456.1473004585132</v>
      </c>
      <c r="E38" s="15" t="e">
        <f>#REF!+#REF!+#REF!+#REF!+#REF!+#REF!+#REF!</f>
        <v>#REF!</v>
      </c>
      <c r="F38" s="15"/>
      <c r="G38" s="15" t="e">
        <f>#REF!+#REF!+#REF!+#REF!+#REF!+#REF!+#REF!</f>
        <v>#REF!</v>
      </c>
      <c r="H38" s="127" t="e">
        <f>#REF!+#REF!+#REF!+#REF!+#REF!+#REF!+#REF!</f>
        <v>#REF!</v>
      </c>
      <c r="I38" s="8">
        <f>'9_Per Pupil Summary'!I37</f>
        <v>725.82335309179541</v>
      </c>
      <c r="J38" s="15" t="e">
        <f>#REF!+#REF!+#REF!+#REF!+#REF!+#REF!+#REF!</f>
        <v>#REF!</v>
      </c>
      <c r="K38" s="127" t="e">
        <f>#REF!+#REF!+#REF!+#REF!+#REF!+#REF!+#REF!</f>
        <v>#REF!</v>
      </c>
      <c r="L38" s="8">
        <f>'9_Per Pupil Summary'!J37</f>
        <v>197.95182357048964</v>
      </c>
      <c r="M38" s="15" t="e">
        <f>#REF!+#REF!+#REF!+#REF!+#REF!+#REF!+#REF!</f>
        <v>#REF!</v>
      </c>
      <c r="N38" s="127" t="e">
        <f>#REF!+#REF!+#REF!+#REF!+#REF!+#REF!+#REF!</f>
        <v>#REF!</v>
      </c>
      <c r="O38" s="8">
        <f>'9_Per Pupil Summary'!K37</f>
        <v>4948.7955892622413</v>
      </c>
      <c r="P38" s="15" t="e">
        <f>#REF!+#REF!+#REF!+#REF!+#REF!+#REF!+#REF!</f>
        <v>#REF!</v>
      </c>
      <c r="Q38" s="127" t="e">
        <f>#REF!+#REF!+#REF!+#REF!+#REF!+#REF!+#REF!</f>
        <v>#REF!</v>
      </c>
      <c r="R38" s="8">
        <f>'9_Per Pupil Summary'!L37</f>
        <v>1979.5182357048966</v>
      </c>
      <c r="S38" s="15" t="e">
        <f>#REF!+#REF!+#REF!+#REF!+#REF!+#REF!+#REF!</f>
        <v>#REF!</v>
      </c>
      <c r="T38" s="18" t="e">
        <f>#REF!+#REF!+#REF!+#REF!+#REF!+#REF!+#REF!</f>
        <v>#REF!</v>
      </c>
      <c r="U38" s="8" t="e">
        <f>#REF!+#REF!+#REF!+#REF!+#REF!+#REF!+#REF!</f>
        <v>#REF!</v>
      </c>
      <c r="V38" s="8" t="e">
        <f>#REF!+#REF!+#REF!+#REF!+#REF!+#REF!+#REF!</f>
        <v>#REF!</v>
      </c>
      <c r="W38" s="9" t="e">
        <f>#REF!+#REF!+#REF!+#REF!+#REF!+#REF!+#REF!</f>
        <v>#REF!</v>
      </c>
      <c r="X38" s="18" t="e">
        <f>#REF!+#REF!+#REF!+#REF!+#REF!+#REF!+#REF!</f>
        <v>#REF!</v>
      </c>
      <c r="Y38" s="15" t="e">
        <f>#REF!+#REF!+#REF!+#REF!+#REF!+#REF!+#REF!</f>
        <v>#REF!</v>
      </c>
      <c r="Z38" s="18" t="e">
        <f>#REF!+#REF!+#REF!+#REF!+#REF!+#REF!+#REF!</f>
        <v>#REF!</v>
      </c>
      <c r="AA38" s="8" t="e">
        <f>#REF!+#REF!+#REF!+#REF!+#REF!+#REF!+#REF!</f>
        <v>#REF!</v>
      </c>
      <c r="AB38" s="18" t="e">
        <f>#REF!+#REF!+#REF!+#REF!+#REF!+#REF!+#REF!</f>
        <v>#REF!</v>
      </c>
      <c r="AC38" s="8" t="e">
        <f>#REF!+#REF!+#REF!+#REF!+#REF!+#REF!+#REF!</f>
        <v>#REF!</v>
      </c>
      <c r="AD38" s="8" t="e">
        <f>#REF!+#REF!+#REF!+#REF!+#REF!+#REF!+#REF!</f>
        <v>#REF!</v>
      </c>
      <c r="AE38" s="18" t="e">
        <f>#REF!+#REF!+#REF!+#REF!+#REF!+#REF!+#REF!</f>
        <v>#REF!</v>
      </c>
      <c r="AF38" s="22" t="e">
        <f>#REF!+#REF!+#REF!+#REF!+#REF!+#REF!+#REF!</f>
        <v>#REF!</v>
      </c>
    </row>
    <row r="39" spans="1:32" ht="16.149999999999999" customHeight="1" x14ac:dyDescent="0.2">
      <c r="A39" s="6">
        <v>33</v>
      </c>
      <c r="B39" s="7" t="s">
        <v>36</v>
      </c>
      <c r="C39" s="118" t="e">
        <f>#REF!+#REF!+#REF!+#REF!+#REF!+#REF!+#REF!</f>
        <v>#REF!</v>
      </c>
      <c r="D39" s="8">
        <f>'9_Per Pupil Summary'!O38</f>
        <v>8932.0107592029053</v>
      </c>
      <c r="E39" s="15" t="e">
        <f>#REF!+#REF!+#REF!+#REF!+#REF!+#REF!+#REF!</f>
        <v>#REF!</v>
      </c>
      <c r="F39" s="15"/>
      <c r="G39" s="15" t="e">
        <f>#REF!+#REF!+#REF!+#REF!+#REF!+#REF!+#REF!</f>
        <v>#REF!</v>
      </c>
      <c r="H39" s="127" t="e">
        <f>#REF!+#REF!+#REF!+#REF!+#REF!+#REF!+#REF!</f>
        <v>#REF!</v>
      </c>
      <c r="I39" s="8">
        <f>'9_Per Pupil Summary'!I38</f>
        <v>629.65331401556159</v>
      </c>
      <c r="J39" s="15" t="e">
        <f>#REF!+#REF!+#REF!+#REF!+#REF!+#REF!+#REF!</f>
        <v>#REF!</v>
      </c>
      <c r="K39" s="127" t="e">
        <f>#REF!+#REF!+#REF!+#REF!+#REF!+#REF!+#REF!</f>
        <v>#REF!</v>
      </c>
      <c r="L39" s="8">
        <f>'9_Per Pupil Summary'!J38</f>
        <v>171.72363109515319</v>
      </c>
      <c r="M39" s="15" t="e">
        <f>#REF!+#REF!+#REF!+#REF!+#REF!+#REF!+#REF!</f>
        <v>#REF!</v>
      </c>
      <c r="N39" s="127" t="e">
        <f>#REF!+#REF!+#REF!+#REF!+#REF!+#REF!+#REF!</f>
        <v>#REF!</v>
      </c>
      <c r="O39" s="8">
        <f>'9_Per Pupil Summary'!K38</f>
        <v>4293.0907773788304</v>
      </c>
      <c r="P39" s="15" t="e">
        <f>#REF!+#REF!+#REF!+#REF!+#REF!+#REF!+#REF!</f>
        <v>#REF!</v>
      </c>
      <c r="Q39" s="127" t="e">
        <f>#REF!+#REF!+#REF!+#REF!+#REF!+#REF!+#REF!</f>
        <v>#REF!</v>
      </c>
      <c r="R39" s="8">
        <f>'9_Per Pupil Summary'!L38</f>
        <v>1717.2363109515318</v>
      </c>
      <c r="S39" s="15" t="e">
        <f>#REF!+#REF!+#REF!+#REF!+#REF!+#REF!+#REF!</f>
        <v>#REF!</v>
      </c>
      <c r="T39" s="18" t="e">
        <f>#REF!+#REF!+#REF!+#REF!+#REF!+#REF!+#REF!</f>
        <v>#REF!</v>
      </c>
      <c r="U39" s="8" t="e">
        <f>#REF!+#REF!+#REF!+#REF!+#REF!+#REF!+#REF!</f>
        <v>#REF!</v>
      </c>
      <c r="V39" s="8" t="e">
        <f>#REF!+#REF!+#REF!+#REF!+#REF!+#REF!+#REF!</f>
        <v>#REF!</v>
      </c>
      <c r="W39" s="9" t="e">
        <f>#REF!+#REF!+#REF!+#REF!+#REF!+#REF!+#REF!</f>
        <v>#REF!</v>
      </c>
      <c r="X39" s="18" t="e">
        <f>#REF!+#REF!+#REF!+#REF!+#REF!+#REF!+#REF!</f>
        <v>#REF!</v>
      </c>
      <c r="Y39" s="15" t="e">
        <f>#REF!+#REF!+#REF!+#REF!+#REF!+#REF!+#REF!</f>
        <v>#REF!</v>
      </c>
      <c r="Z39" s="18" t="e">
        <f>#REF!+#REF!+#REF!+#REF!+#REF!+#REF!+#REF!</f>
        <v>#REF!</v>
      </c>
      <c r="AA39" s="8" t="e">
        <f>#REF!+#REF!+#REF!+#REF!+#REF!+#REF!+#REF!</f>
        <v>#REF!</v>
      </c>
      <c r="AB39" s="18" t="e">
        <f>#REF!+#REF!+#REF!+#REF!+#REF!+#REF!+#REF!</f>
        <v>#REF!</v>
      </c>
      <c r="AC39" s="8" t="e">
        <f>#REF!+#REF!+#REF!+#REF!+#REF!+#REF!+#REF!</f>
        <v>#REF!</v>
      </c>
      <c r="AD39" s="8" t="e">
        <f>#REF!+#REF!+#REF!+#REF!+#REF!+#REF!+#REF!</f>
        <v>#REF!</v>
      </c>
      <c r="AE39" s="18" t="e">
        <f>#REF!+#REF!+#REF!+#REF!+#REF!+#REF!+#REF!</f>
        <v>#REF!</v>
      </c>
      <c r="AF39" s="22" t="e">
        <f>#REF!+#REF!+#REF!+#REF!+#REF!+#REF!+#REF!</f>
        <v>#REF!</v>
      </c>
    </row>
    <row r="40" spans="1:32" ht="16.149999999999999" customHeight="1" x14ac:dyDescent="0.2">
      <c r="A40" s="6">
        <v>34</v>
      </c>
      <c r="B40" s="7" t="s">
        <v>37</v>
      </c>
      <c r="C40" s="118" t="e">
        <f>#REF!+#REF!+#REF!+#REF!+#REF!+#REF!+#REF!</f>
        <v>#REF!</v>
      </c>
      <c r="D40" s="8">
        <f>'9_Per Pupil Summary'!O39</f>
        <v>9602.2273135910764</v>
      </c>
      <c r="E40" s="15" t="e">
        <f>#REF!+#REF!+#REF!+#REF!+#REF!+#REF!+#REF!</f>
        <v>#REF!</v>
      </c>
      <c r="F40" s="15"/>
      <c r="G40" s="15" t="e">
        <f>#REF!+#REF!+#REF!+#REF!+#REF!+#REF!+#REF!</f>
        <v>#REF!</v>
      </c>
      <c r="H40" s="127" t="e">
        <f>#REF!+#REF!+#REF!+#REF!+#REF!+#REF!+#REF!</f>
        <v>#REF!</v>
      </c>
      <c r="I40" s="8">
        <f>'9_Per Pupil Summary'!I39</f>
        <v>688.66095598095944</v>
      </c>
      <c r="J40" s="15" t="e">
        <f>#REF!+#REF!+#REF!+#REF!+#REF!+#REF!+#REF!</f>
        <v>#REF!</v>
      </c>
      <c r="K40" s="127" t="e">
        <f>#REF!+#REF!+#REF!+#REF!+#REF!+#REF!+#REF!</f>
        <v>#REF!</v>
      </c>
      <c r="L40" s="8">
        <f>'9_Per Pupil Summary'!J39</f>
        <v>187.81662435844345</v>
      </c>
      <c r="M40" s="15" t="e">
        <f>#REF!+#REF!+#REF!+#REF!+#REF!+#REF!+#REF!</f>
        <v>#REF!</v>
      </c>
      <c r="N40" s="127" t="e">
        <f>#REF!+#REF!+#REF!+#REF!+#REF!+#REF!+#REF!</f>
        <v>#REF!</v>
      </c>
      <c r="O40" s="8">
        <f>'9_Per Pupil Summary'!K39</f>
        <v>4695.4156089610869</v>
      </c>
      <c r="P40" s="15" t="e">
        <f>#REF!+#REF!+#REF!+#REF!+#REF!+#REF!+#REF!</f>
        <v>#REF!</v>
      </c>
      <c r="Q40" s="127" t="e">
        <f>#REF!+#REF!+#REF!+#REF!+#REF!+#REF!+#REF!</f>
        <v>#REF!</v>
      </c>
      <c r="R40" s="8">
        <f>'9_Per Pupil Summary'!L39</f>
        <v>1878.1662435844341</v>
      </c>
      <c r="S40" s="15" t="e">
        <f>#REF!+#REF!+#REF!+#REF!+#REF!+#REF!+#REF!</f>
        <v>#REF!</v>
      </c>
      <c r="T40" s="18" t="e">
        <f>#REF!+#REF!+#REF!+#REF!+#REF!+#REF!+#REF!</f>
        <v>#REF!</v>
      </c>
      <c r="U40" s="8" t="e">
        <f>#REF!+#REF!+#REF!+#REF!+#REF!+#REF!+#REF!</f>
        <v>#REF!</v>
      </c>
      <c r="V40" s="8" t="e">
        <f>#REF!+#REF!+#REF!+#REF!+#REF!+#REF!+#REF!</f>
        <v>#REF!</v>
      </c>
      <c r="W40" s="9" t="e">
        <f>#REF!+#REF!+#REF!+#REF!+#REF!+#REF!+#REF!</f>
        <v>#REF!</v>
      </c>
      <c r="X40" s="18" t="e">
        <f>#REF!+#REF!+#REF!+#REF!+#REF!+#REF!+#REF!</f>
        <v>#REF!</v>
      </c>
      <c r="Y40" s="15" t="e">
        <f>#REF!+#REF!+#REF!+#REF!+#REF!+#REF!+#REF!</f>
        <v>#REF!</v>
      </c>
      <c r="Z40" s="18" t="e">
        <f>#REF!+#REF!+#REF!+#REF!+#REF!+#REF!+#REF!</f>
        <v>#REF!</v>
      </c>
      <c r="AA40" s="8" t="e">
        <f>#REF!+#REF!+#REF!+#REF!+#REF!+#REF!+#REF!</f>
        <v>#REF!</v>
      </c>
      <c r="AB40" s="18" t="e">
        <f>#REF!+#REF!+#REF!+#REF!+#REF!+#REF!+#REF!</f>
        <v>#REF!</v>
      </c>
      <c r="AC40" s="8" t="e">
        <f>#REF!+#REF!+#REF!+#REF!+#REF!+#REF!+#REF!</f>
        <v>#REF!</v>
      </c>
      <c r="AD40" s="8" t="e">
        <f>#REF!+#REF!+#REF!+#REF!+#REF!+#REF!+#REF!</f>
        <v>#REF!</v>
      </c>
      <c r="AE40" s="18" t="e">
        <f>#REF!+#REF!+#REF!+#REF!+#REF!+#REF!+#REF!</f>
        <v>#REF!</v>
      </c>
      <c r="AF40" s="22" t="e">
        <f>#REF!+#REF!+#REF!+#REF!+#REF!+#REF!+#REF!</f>
        <v>#REF!</v>
      </c>
    </row>
    <row r="41" spans="1:32" ht="16.149999999999999" customHeight="1" x14ac:dyDescent="0.2">
      <c r="A41" s="1">
        <v>35</v>
      </c>
      <c r="B41" s="2" t="s">
        <v>38</v>
      </c>
      <c r="C41" s="119" t="e">
        <f>#REF!+#REF!+#REF!+#REF!+#REF!+#REF!+#REF!</f>
        <v>#REF!</v>
      </c>
      <c r="D41" s="3">
        <f>'9_Per Pupil Summary'!O40</f>
        <v>10384.414794836754</v>
      </c>
      <c r="E41" s="16" t="e">
        <f>#REF!+#REF!+#REF!+#REF!+#REF!+#REF!+#REF!</f>
        <v>#REF!</v>
      </c>
      <c r="F41" s="16"/>
      <c r="G41" s="16" t="e">
        <f>#REF!+#REF!+#REF!+#REF!+#REF!+#REF!+#REF!</f>
        <v>#REF!</v>
      </c>
      <c r="H41" s="128" t="e">
        <f>#REF!+#REF!+#REF!+#REF!+#REF!+#REF!+#REF!</f>
        <v>#REF!</v>
      </c>
      <c r="I41" s="3">
        <f>'9_Per Pupil Summary'!I40</f>
        <v>575.84220185500828</v>
      </c>
      <c r="J41" s="16" t="e">
        <f>#REF!+#REF!+#REF!+#REF!+#REF!+#REF!+#REF!</f>
        <v>#REF!</v>
      </c>
      <c r="K41" s="128" t="e">
        <f>#REF!+#REF!+#REF!+#REF!+#REF!+#REF!+#REF!</f>
        <v>#REF!</v>
      </c>
      <c r="L41" s="3">
        <f>'9_Per Pupil Summary'!J40</f>
        <v>157.04787323318405</v>
      </c>
      <c r="M41" s="16" t="e">
        <f>#REF!+#REF!+#REF!+#REF!+#REF!+#REF!+#REF!</f>
        <v>#REF!</v>
      </c>
      <c r="N41" s="128" t="e">
        <f>#REF!+#REF!+#REF!+#REF!+#REF!+#REF!+#REF!</f>
        <v>#REF!</v>
      </c>
      <c r="O41" s="3">
        <f>'9_Per Pupil Summary'!K40</f>
        <v>3926.1968308296014</v>
      </c>
      <c r="P41" s="16" t="e">
        <f>#REF!+#REF!+#REF!+#REF!+#REF!+#REF!+#REF!</f>
        <v>#REF!</v>
      </c>
      <c r="Q41" s="128" t="e">
        <f>#REF!+#REF!+#REF!+#REF!+#REF!+#REF!+#REF!</f>
        <v>#REF!</v>
      </c>
      <c r="R41" s="3">
        <f>'9_Per Pupil Summary'!L40</f>
        <v>1570.4787323318403</v>
      </c>
      <c r="S41" s="16" t="e">
        <f>#REF!+#REF!+#REF!+#REF!+#REF!+#REF!+#REF!</f>
        <v>#REF!</v>
      </c>
      <c r="T41" s="19" t="e">
        <f>#REF!+#REF!+#REF!+#REF!+#REF!+#REF!+#REF!</f>
        <v>#REF!</v>
      </c>
      <c r="U41" s="3" t="e">
        <f>#REF!+#REF!+#REF!+#REF!+#REF!+#REF!+#REF!</f>
        <v>#REF!</v>
      </c>
      <c r="V41" s="3" t="e">
        <f>#REF!+#REF!+#REF!+#REF!+#REF!+#REF!+#REF!</f>
        <v>#REF!</v>
      </c>
      <c r="W41" s="4" t="e">
        <f>#REF!+#REF!+#REF!+#REF!+#REF!+#REF!+#REF!</f>
        <v>#REF!</v>
      </c>
      <c r="X41" s="19" t="e">
        <f>#REF!+#REF!+#REF!+#REF!+#REF!+#REF!+#REF!</f>
        <v>#REF!</v>
      </c>
      <c r="Y41" s="16" t="e">
        <f>#REF!+#REF!+#REF!+#REF!+#REF!+#REF!+#REF!</f>
        <v>#REF!</v>
      </c>
      <c r="Z41" s="19" t="e">
        <f>#REF!+#REF!+#REF!+#REF!+#REF!+#REF!+#REF!</f>
        <v>#REF!</v>
      </c>
      <c r="AA41" s="3" t="e">
        <f>#REF!+#REF!+#REF!+#REF!+#REF!+#REF!+#REF!</f>
        <v>#REF!</v>
      </c>
      <c r="AB41" s="19" t="e">
        <f>#REF!+#REF!+#REF!+#REF!+#REF!+#REF!+#REF!</f>
        <v>#REF!</v>
      </c>
      <c r="AC41" s="5" t="e">
        <f>#REF!+#REF!+#REF!+#REF!+#REF!+#REF!+#REF!</f>
        <v>#REF!</v>
      </c>
      <c r="AD41" s="3" t="e">
        <f>#REF!+#REF!+#REF!+#REF!+#REF!+#REF!+#REF!</f>
        <v>#REF!</v>
      </c>
      <c r="AE41" s="20" t="e">
        <f>#REF!+#REF!+#REF!+#REF!+#REF!+#REF!+#REF!</f>
        <v>#REF!</v>
      </c>
      <c r="AF41" s="20" t="e">
        <f>#REF!+#REF!+#REF!+#REF!+#REF!+#REF!+#REF!</f>
        <v>#REF!</v>
      </c>
    </row>
    <row r="42" spans="1:32" ht="16.149999999999999" customHeight="1" x14ac:dyDescent="0.2">
      <c r="A42" s="10">
        <v>36</v>
      </c>
      <c r="B42" s="11" t="s">
        <v>299</v>
      </c>
      <c r="C42" s="117" t="e">
        <f>#REF!+#REF!+#REF!+#REF!+#REF!+#REF!+#REF!</f>
        <v>#REF!</v>
      </c>
      <c r="D42" s="12">
        <f>'9_Per Pupil Summary'!O41</f>
        <v>10458.333441115692</v>
      </c>
      <c r="E42" s="206" t="e">
        <f>#REF!+#REF!+#REF!+#REF!+#REF!+#REF!+#REF!</f>
        <v>#REF!</v>
      </c>
      <c r="F42" s="14"/>
      <c r="G42" s="14" t="e">
        <f>#REF!+#REF!+#REF!+#REF!+#REF!+#REF!+#REF!</f>
        <v>#REF!</v>
      </c>
      <c r="H42" s="126" t="e">
        <f>#REF!+#REF!+#REF!+#REF!+#REF!+#REF!+#REF!</f>
        <v>#REF!</v>
      </c>
      <c r="I42" s="12">
        <f>'9_Per Pupil Summary'!I41</f>
        <v>503.66430403637469</v>
      </c>
      <c r="J42" s="14" t="e">
        <f>#REF!+#REF!+#REF!+#REF!+#REF!+#REF!+#REF!</f>
        <v>#REF!</v>
      </c>
      <c r="K42" s="126" t="e">
        <f>#REF!+#REF!+#REF!+#REF!+#REF!+#REF!+#REF!</f>
        <v>#REF!</v>
      </c>
      <c r="L42" s="12">
        <f>'9_Per Pupil Summary'!J41</f>
        <v>137.36299200992033</v>
      </c>
      <c r="M42" s="14" t="e">
        <f>#REF!+#REF!+#REF!+#REF!+#REF!+#REF!+#REF!</f>
        <v>#REF!</v>
      </c>
      <c r="N42" s="126" t="e">
        <f>#REF!+#REF!+#REF!+#REF!+#REF!+#REF!+#REF!</f>
        <v>#REF!</v>
      </c>
      <c r="O42" s="12">
        <f>'9_Per Pupil Summary'!K41</f>
        <v>3434.0748002480082</v>
      </c>
      <c r="P42" s="14" t="e">
        <f>#REF!+#REF!+#REF!+#REF!+#REF!+#REF!+#REF!</f>
        <v>#REF!</v>
      </c>
      <c r="Q42" s="126" t="e">
        <f>#REF!+#REF!+#REF!+#REF!+#REF!+#REF!+#REF!</f>
        <v>#REF!</v>
      </c>
      <c r="R42" s="12">
        <f>'9_Per Pupil Summary'!L41</f>
        <v>1373.629920099203</v>
      </c>
      <c r="S42" s="14" t="e">
        <f>#REF!+#REF!+#REF!+#REF!+#REF!+#REF!+#REF!</f>
        <v>#REF!</v>
      </c>
      <c r="T42" s="17" t="e">
        <f>#REF!+#REF!+#REF!+#REF!+#REF!+#REF!+#REF!</f>
        <v>#REF!</v>
      </c>
      <c r="U42" s="12" t="e">
        <f>#REF!+#REF!+#REF!+#REF!+#REF!+#REF!+#REF!</f>
        <v>#REF!</v>
      </c>
      <c r="V42" s="12" t="e">
        <f>#REF!+#REF!+#REF!+#REF!+#REF!+#REF!+#REF!</f>
        <v>#REF!</v>
      </c>
      <c r="W42" s="13" t="e">
        <f>#REF!+#REF!+#REF!+#REF!+#REF!+#REF!+#REF!</f>
        <v>#REF!</v>
      </c>
      <c r="X42" s="17" t="e">
        <f>#REF!+#REF!+#REF!+#REF!+#REF!+#REF!+#REF!</f>
        <v>#REF!</v>
      </c>
      <c r="Y42" s="14" t="e">
        <f>#REF!+#REF!+#REF!+#REF!+#REF!+#REF!+#REF!</f>
        <v>#REF!</v>
      </c>
      <c r="Z42" s="17" t="e">
        <f>#REF!+#REF!+#REF!+#REF!+#REF!+#REF!+#REF!</f>
        <v>#REF!</v>
      </c>
      <c r="AA42" s="12" t="e">
        <f>#REF!+#REF!+#REF!+#REF!+#REF!+#REF!+#REF!</f>
        <v>#REF!</v>
      </c>
      <c r="AB42" s="17" t="e">
        <f>#REF!+#REF!+#REF!+#REF!+#REF!+#REF!+#REF!</f>
        <v>#REF!</v>
      </c>
      <c r="AC42" s="12" t="e">
        <f>#REF!+#REF!+#REF!+#REF!+#REF!+#REF!+#REF!</f>
        <v>#REF!</v>
      </c>
      <c r="AD42" s="12" t="e">
        <f>#REF!+#REF!+#REF!+#REF!+#REF!+#REF!+#REF!</f>
        <v>#REF!</v>
      </c>
      <c r="AE42" s="17" t="e">
        <f>#REF!+#REF!+#REF!+#REF!+#REF!+#REF!+#REF!</f>
        <v>#REF!</v>
      </c>
      <c r="AF42" s="21" t="e">
        <f>#REF!+#REF!+#REF!+#REF!+#REF!+#REF!+#REF!</f>
        <v>#REF!</v>
      </c>
    </row>
    <row r="43" spans="1:32" ht="16.149999999999999" customHeight="1" x14ac:dyDescent="0.2">
      <c r="A43" s="6">
        <v>37</v>
      </c>
      <c r="B43" s="7" t="s">
        <v>40</v>
      </c>
      <c r="C43" s="118" t="e">
        <f>#REF!+#REF!+#REF!+#REF!+#REF!+#REF!+#REF!</f>
        <v>#REF!</v>
      </c>
      <c r="D43" s="8">
        <f>'9_Per Pupil Summary'!O42</f>
        <v>9819.2989461060097</v>
      </c>
      <c r="E43" s="15" t="e">
        <f>#REF!+#REF!+#REF!+#REF!+#REF!+#REF!+#REF!</f>
        <v>#REF!</v>
      </c>
      <c r="F43" s="15"/>
      <c r="G43" s="15" t="e">
        <f>#REF!+#REF!+#REF!+#REF!+#REF!+#REF!+#REF!</f>
        <v>#REF!</v>
      </c>
      <c r="H43" s="127" t="e">
        <f>#REF!+#REF!+#REF!+#REF!+#REF!+#REF!+#REF!</f>
        <v>#REF!</v>
      </c>
      <c r="I43" s="8">
        <f>'9_Per Pupil Summary'!I42</f>
        <v>687.3567151342445</v>
      </c>
      <c r="J43" s="15" t="e">
        <f>#REF!+#REF!+#REF!+#REF!+#REF!+#REF!+#REF!</f>
        <v>#REF!</v>
      </c>
      <c r="K43" s="127" t="e">
        <f>#REF!+#REF!+#REF!+#REF!+#REF!+#REF!+#REF!</f>
        <v>#REF!</v>
      </c>
      <c r="L43" s="8">
        <f>'9_Per Pupil Summary'!J42</f>
        <v>187.4609223093394</v>
      </c>
      <c r="M43" s="15" t="e">
        <f>#REF!+#REF!+#REF!+#REF!+#REF!+#REF!+#REF!</f>
        <v>#REF!</v>
      </c>
      <c r="N43" s="127" t="e">
        <f>#REF!+#REF!+#REF!+#REF!+#REF!+#REF!+#REF!</f>
        <v>#REF!</v>
      </c>
      <c r="O43" s="8">
        <f>'9_Per Pupil Summary'!K42</f>
        <v>4686.5230577334851</v>
      </c>
      <c r="P43" s="15" t="e">
        <f>#REF!+#REF!+#REF!+#REF!+#REF!+#REF!+#REF!</f>
        <v>#REF!</v>
      </c>
      <c r="Q43" s="127" t="e">
        <f>#REF!+#REF!+#REF!+#REF!+#REF!+#REF!+#REF!</f>
        <v>#REF!</v>
      </c>
      <c r="R43" s="8">
        <f>'9_Per Pupil Summary'!L42</f>
        <v>1874.6092230933943</v>
      </c>
      <c r="S43" s="15" t="e">
        <f>#REF!+#REF!+#REF!+#REF!+#REF!+#REF!+#REF!</f>
        <v>#REF!</v>
      </c>
      <c r="T43" s="18" t="e">
        <f>#REF!+#REF!+#REF!+#REF!+#REF!+#REF!+#REF!</f>
        <v>#REF!</v>
      </c>
      <c r="U43" s="8" t="e">
        <f>#REF!+#REF!+#REF!+#REF!+#REF!+#REF!+#REF!</f>
        <v>#REF!</v>
      </c>
      <c r="V43" s="8" t="e">
        <f>#REF!+#REF!+#REF!+#REF!+#REF!+#REF!+#REF!</f>
        <v>#REF!</v>
      </c>
      <c r="W43" s="9" t="e">
        <f>#REF!+#REF!+#REF!+#REF!+#REF!+#REF!+#REF!</f>
        <v>#REF!</v>
      </c>
      <c r="X43" s="18" t="e">
        <f>#REF!+#REF!+#REF!+#REF!+#REF!+#REF!+#REF!</f>
        <v>#REF!</v>
      </c>
      <c r="Y43" s="15" t="e">
        <f>#REF!+#REF!+#REF!+#REF!+#REF!+#REF!+#REF!</f>
        <v>#REF!</v>
      </c>
      <c r="Z43" s="18" t="e">
        <f>#REF!+#REF!+#REF!+#REF!+#REF!+#REF!+#REF!</f>
        <v>#REF!</v>
      </c>
      <c r="AA43" s="8" t="e">
        <f>#REF!+#REF!+#REF!+#REF!+#REF!+#REF!+#REF!</f>
        <v>#REF!</v>
      </c>
      <c r="AB43" s="18" t="e">
        <f>#REF!+#REF!+#REF!+#REF!+#REF!+#REF!+#REF!</f>
        <v>#REF!</v>
      </c>
      <c r="AC43" s="8" t="e">
        <f>#REF!+#REF!+#REF!+#REF!+#REF!+#REF!+#REF!</f>
        <v>#REF!</v>
      </c>
      <c r="AD43" s="8" t="e">
        <f>#REF!+#REF!+#REF!+#REF!+#REF!+#REF!+#REF!</f>
        <v>#REF!</v>
      </c>
      <c r="AE43" s="18" t="e">
        <f>#REF!+#REF!+#REF!+#REF!+#REF!+#REF!+#REF!</f>
        <v>#REF!</v>
      </c>
      <c r="AF43" s="22" t="e">
        <f>#REF!+#REF!+#REF!+#REF!+#REF!+#REF!+#REF!</f>
        <v>#REF!</v>
      </c>
    </row>
    <row r="44" spans="1:32" ht="16.149999999999999" customHeight="1" x14ac:dyDescent="0.2">
      <c r="A44" s="6">
        <v>38</v>
      </c>
      <c r="B44" s="7" t="s">
        <v>41</v>
      </c>
      <c r="C44" s="118" t="e">
        <f>#REF!+#REF!+#REF!+#REF!+#REF!+#REF!+#REF!</f>
        <v>#REF!</v>
      </c>
      <c r="D44" s="8">
        <f>'9_Per Pupil Summary'!O43</f>
        <v>17718.815864091979</v>
      </c>
      <c r="E44" s="15" t="e">
        <f>#REF!+#REF!+#REF!+#REF!+#REF!+#REF!+#REF!</f>
        <v>#REF!</v>
      </c>
      <c r="F44" s="15"/>
      <c r="G44" s="15" t="e">
        <f>#REF!+#REF!+#REF!+#REF!+#REF!+#REF!+#REF!</f>
        <v>#REF!</v>
      </c>
      <c r="H44" s="127" t="e">
        <f>#REF!+#REF!+#REF!+#REF!+#REF!+#REF!+#REF!</f>
        <v>#REF!</v>
      </c>
      <c r="I44" s="8">
        <f>'9_Per Pupil Summary'!I43</f>
        <v>281.7904370911578</v>
      </c>
      <c r="J44" s="15" t="e">
        <f>#REF!+#REF!+#REF!+#REF!+#REF!+#REF!+#REF!</f>
        <v>#REF!</v>
      </c>
      <c r="K44" s="127" t="e">
        <f>#REF!+#REF!+#REF!+#REF!+#REF!+#REF!+#REF!</f>
        <v>#REF!</v>
      </c>
      <c r="L44" s="8">
        <f>'9_Per Pupil Summary'!J43</f>
        <v>76.851937388497589</v>
      </c>
      <c r="M44" s="15" t="e">
        <f>#REF!+#REF!+#REF!+#REF!+#REF!+#REF!+#REF!</f>
        <v>#REF!</v>
      </c>
      <c r="N44" s="127" t="e">
        <f>#REF!+#REF!+#REF!+#REF!+#REF!+#REF!+#REF!</f>
        <v>#REF!</v>
      </c>
      <c r="O44" s="8">
        <f>'9_Per Pupil Summary'!K43</f>
        <v>1921.2984347124398</v>
      </c>
      <c r="P44" s="15" t="e">
        <f>#REF!+#REF!+#REF!+#REF!+#REF!+#REF!+#REF!</f>
        <v>#REF!</v>
      </c>
      <c r="Q44" s="127" t="e">
        <f>#REF!+#REF!+#REF!+#REF!+#REF!+#REF!+#REF!</f>
        <v>#REF!</v>
      </c>
      <c r="R44" s="8">
        <f>'9_Per Pupil Summary'!L43</f>
        <v>768.51937388497583</v>
      </c>
      <c r="S44" s="15" t="e">
        <f>#REF!+#REF!+#REF!+#REF!+#REF!+#REF!+#REF!</f>
        <v>#REF!</v>
      </c>
      <c r="T44" s="18" t="e">
        <f>#REF!+#REF!+#REF!+#REF!+#REF!+#REF!+#REF!</f>
        <v>#REF!</v>
      </c>
      <c r="U44" s="8" t="e">
        <f>#REF!+#REF!+#REF!+#REF!+#REF!+#REF!+#REF!</f>
        <v>#REF!</v>
      </c>
      <c r="V44" s="8" t="e">
        <f>#REF!+#REF!+#REF!+#REF!+#REF!+#REF!+#REF!</f>
        <v>#REF!</v>
      </c>
      <c r="W44" s="9" t="e">
        <f>#REF!+#REF!+#REF!+#REF!+#REF!+#REF!+#REF!</f>
        <v>#REF!</v>
      </c>
      <c r="X44" s="18" t="e">
        <f>#REF!+#REF!+#REF!+#REF!+#REF!+#REF!+#REF!</f>
        <v>#REF!</v>
      </c>
      <c r="Y44" s="15" t="e">
        <f>#REF!+#REF!+#REF!+#REF!+#REF!+#REF!+#REF!</f>
        <v>#REF!</v>
      </c>
      <c r="Z44" s="18" t="e">
        <f>#REF!+#REF!+#REF!+#REF!+#REF!+#REF!+#REF!</f>
        <v>#REF!</v>
      </c>
      <c r="AA44" s="8" t="e">
        <f>#REF!+#REF!+#REF!+#REF!+#REF!+#REF!+#REF!</f>
        <v>#REF!</v>
      </c>
      <c r="AB44" s="18" t="e">
        <f>#REF!+#REF!+#REF!+#REF!+#REF!+#REF!+#REF!</f>
        <v>#REF!</v>
      </c>
      <c r="AC44" s="8" t="e">
        <f>#REF!+#REF!+#REF!+#REF!+#REF!+#REF!+#REF!</f>
        <v>#REF!</v>
      </c>
      <c r="AD44" s="8" t="e">
        <f>#REF!+#REF!+#REF!+#REF!+#REF!+#REF!+#REF!</f>
        <v>#REF!</v>
      </c>
      <c r="AE44" s="18" t="e">
        <f>#REF!+#REF!+#REF!+#REF!+#REF!+#REF!+#REF!</f>
        <v>#REF!</v>
      </c>
      <c r="AF44" s="22" t="e">
        <f>#REF!+#REF!+#REF!+#REF!+#REF!+#REF!+#REF!</f>
        <v>#REF!</v>
      </c>
    </row>
    <row r="45" spans="1:32" ht="16.149999999999999" customHeight="1" x14ac:dyDescent="0.2">
      <c r="A45" s="6">
        <v>39</v>
      </c>
      <c r="B45" s="7" t="s">
        <v>42</v>
      </c>
      <c r="C45" s="118" t="e">
        <f>#REF!+#REF!+#REF!+#REF!+#REF!+#REF!+#REF!</f>
        <v>#REF!</v>
      </c>
      <c r="D45" s="8">
        <f>'9_Per Pupil Summary'!O44</f>
        <v>11253.908664327937</v>
      </c>
      <c r="E45" s="15" t="e">
        <f>#REF!+#REF!+#REF!+#REF!+#REF!+#REF!+#REF!</f>
        <v>#REF!</v>
      </c>
      <c r="F45" s="15"/>
      <c r="G45" s="15" t="e">
        <f>#REF!+#REF!+#REF!+#REF!+#REF!+#REF!+#REF!</f>
        <v>#REF!</v>
      </c>
      <c r="H45" s="127" t="e">
        <f>#REF!+#REF!+#REF!+#REF!+#REF!+#REF!+#REF!</f>
        <v>#REF!</v>
      </c>
      <c r="I45" s="8">
        <f>'9_Per Pupil Summary'!I44</f>
        <v>401.27085314306822</v>
      </c>
      <c r="J45" s="15" t="e">
        <f>#REF!+#REF!+#REF!+#REF!+#REF!+#REF!+#REF!</f>
        <v>#REF!</v>
      </c>
      <c r="K45" s="127" t="e">
        <f>#REF!+#REF!+#REF!+#REF!+#REF!+#REF!+#REF!</f>
        <v>#REF!</v>
      </c>
      <c r="L45" s="8">
        <f>'9_Per Pupil Summary'!J44</f>
        <v>109.43750540265496</v>
      </c>
      <c r="M45" s="15" t="e">
        <f>#REF!+#REF!+#REF!+#REF!+#REF!+#REF!+#REF!</f>
        <v>#REF!</v>
      </c>
      <c r="N45" s="127" t="e">
        <f>#REF!+#REF!+#REF!+#REF!+#REF!+#REF!+#REF!</f>
        <v>#REF!</v>
      </c>
      <c r="O45" s="8">
        <f>'9_Per Pupil Summary'!K44</f>
        <v>2735.9376350663742</v>
      </c>
      <c r="P45" s="15" t="e">
        <f>#REF!+#REF!+#REF!+#REF!+#REF!+#REF!+#REF!</f>
        <v>#REF!</v>
      </c>
      <c r="Q45" s="127" t="e">
        <f>#REF!+#REF!+#REF!+#REF!+#REF!+#REF!+#REF!</f>
        <v>#REF!</v>
      </c>
      <c r="R45" s="8">
        <f>'9_Per Pupil Summary'!L44</f>
        <v>1094.3750540265496</v>
      </c>
      <c r="S45" s="15" t="e">
        <f>#REF!+#REF!+#REF!+#REF!+#REF!+#REF!+#REF!</f>
        <v>#REF!</v>
      </c>
      <c r="T45" s="18" t="e">
        <f>#REF!+#REF!+#REF!+#REF!+#REF!+#REF!+#REF!</f>
        <v>#REF!</v>
      </c>
      <c r="U45" s="8" t="e">
        <f>#REF!+#REF!+#REF!+#REF!+#REF!+#REF!+#REF!</f>
        <v>#REF!</v>
      </c>
      <c r="V45" s="8" t="e">
        <f>#REF!+#REF!+#REF!+#REF!+#REF!+#REF!+#REF!</f>
        <v>#REF!</v>
      </c>
      <c r="W45" s="9" t="e">
        <f>#REF!+#REF!+#REF!+#REF!+#REF!+#REF!+#REF!</f>
        <v>#REF!</v>
      </c>
      <c r="X45" s="18" t="e">
        <f>#REF!+#REF!+#REF!+#REF!+#REF!+#REF!+#REF!</f>
        <v>#REF!</v>
      </c>
      <c r="Y45" s="15" t="e">
        <f>#REF!+#REF!+#REF!+#REF!+#REF!+#REF!+#REF!</f>
        <v>#REF!</v>
      </c>
      <c r="Z45" s="18" t="e">
        <f>#REF!+#REF!+#REF!+#REF!+#REF!+#REF!+#REF!</f>
        <v>#REF!</v>
      </c>
      <c r="AA45" s="8" t="e">
        <f>#REF!+#REF!+#REF!+#REF!+#REF!+#REF!+#REF!</f>
        <v>#REF!</v>
      </c>
      <c r="AB45" s="18" t="e">
        <f>#REF!+#REF!+#REF!+#REF!+#REF!+#REF!+#REF!</f>
        <v>#REF!</v>
      </c>
      <c r="AC45" s="8" t="e">
        <f>#REF!+#REF!+#REF!+#REF!+#REF!+#REF!+#REF!</f>
        <v>#REF!</v>
      </c>
      <c r="AD45" s="8" t="e">
        <f>#REF!+#REF!+#REF!+#REF!+#REF!+#REF!+#REF!</f>
        <v>#REF!</v>
      </c>
      <c r="AE45" s="18" t="e">
        <f>#REF!+#REF!+#REF!+#REF!+#REF!+#REF!+#REF!</f>
        <v>#REF!</v>
      </c>
      <c r="AF45" s="22" t="e">
        <f>#REF!+#REF!+#REF!+#REF!+#REF!+#REF!+#REF!</f>
        <v>#REF!</v>
      </c>
    </row>
    <row r="46" spans="1:32" ht="16.149999999999999" customHeight="1" x14ac:dyDescent="0.2">
      <c r="A46" s="1">
        <v>40</v>
      </c>
      <c r="B46" s="2" t="s">
        <v>43</v>
      </c>
      <c r="C46" s="119" t="e">
        <f>#REF!+#REF!+#REF!+#REF!+#REF!+#REF!+#REF!</f>
        <v>#REF!</v>
      </c>
      <c r="D46" s="3">
        <f>'9_Per Pupil Summary'!O45</f>
        <v>9884.1804472236799</v>
      </c>
      <c r="E46" s="16" t="e">
        <f>#REF!+#REF!+#REF!+#REF!+#REF!+#REF!+#REF!</f>
        <v>#REF!</v>
      </c>
      <c r="F46" s="16"/>
      <c r="G46" s="16" t="e">
        <f>#REF!+#REF!+#REF!+#REF!+#REF!+#REF!+#REF!</f>
        <v>#REF!</v>
      </c>
      <c r="H46" s="128" t="e">
        <f>#REF!+#REF!+#REF!+#REF!+#REF!+#REF!+#REF!</f>
        <v>#REF!</v>
      </c>
      <c r="I46" s="3">
        <f>'9_Per Pupil Summary'!I45</f>
        <v>643.33064538013207</v>
      </c>
      <c r="J46" s="16" t="e">
        <f>#REF!+#REF!+#REF!+#REF!+#REF!+#REF!+#REF!</f>
        <v>#REF!</v>
      </c>
      <c r="K46" s="128" t="e">
        <f>#REF!+#REF!+#REF!+#REF!+#REF!+#REF!+#REF!</f>
        <v>#REF!</v>
      </c>
      <c r="L46" s="3">
        <f>'9_Per Pupil Summary'!J45</f>
        <v>175.45381237639967</v>
      </c>
      <c r="M46" s="16" t="e">
        <f>#REF!+#REF!+#REF!+#REF!+#REF!+#REF!+#REF!</f>
        <v>#REF!</v>
      </c>
      <c r="N46" s="128" t="e">
        <f>#REF!+#REF!+#REF!+#REF!+#REF!+#REF!+#REF!</f>
        <v>#REF!</v>
      </c>
      <c r="O46" s="3">
        <f>'9_Per Pupil Summary'!K45</f>
        <v>4386.3453094099914</v>
      </c>
      <c r="P46" s="16" t="e">
        <f>#REF!+#REF!+#REF!+#REF!+#REF!+#REF!+#REF!</f>
        <v>#REF!</v>
      </c>
      <c r="Q46" s="128" t="e">
        <f>#REF!+#REF!+#REF!+#REF!+#REF!+#REF!+#REF!</f>
        <v>#REF!</v>
      </c>
      <c r="R46" s="3">
        <f>'9_Per Pupil Summary'!L45</f>
        <v>1754.5381237639965</v>
      </c>
      <c r="S46" s="16" t="e">
        <f>#REF!+#REF!+#REF!+#REF!+#REF!+#REF!+#REF!</f>
        <v>#REF!</v>
      </c>
      <c r="T46" s="19" t="e">
        <f>#REF!+#REF!+#REF!+#REF!+#REF!+#REF!+#REF!</f>
        <v>#REF!</v>
      </c>
      <c r="U46" s="3" t="e">
        <f>#REF!+#REF!+#REF!+#REF!+#REF!+#REF!+#REF!</f>
        <v>#REF!</v>
      </c>
      <c r="V46" s="3" t="e">
        <f>#REF!+#REF!+#REF!+#REF!+#REF!+#REF!+#REF!</f>
        <v>#REF!</v>
      </c>
      <c r="W46" s="4" t="e">
        <f>#REF!+#REF!+#REF!+#REF!+#REF!+#REF!+#REF!</f>
        <v>#REF!</v>
      </c>
      <c r="X46" s="19" t="e">
        <f>#REF!+#REF!+#REF!+#REF!+#REF!+#REF!+#REF!</f>
        <v>#REF!</v>
      </c>
      <c r="Y46" s="16" t="e">
        <f>#REF!+#REF!+#REF!+#REF!+#REF!+#REF!+#REF!</f>
        <v>#REF!</v>
      </c>
      <c r="Z46" s="19" t="e">
        <f>#REF!+#REF!+#REF!+#REF!+#REF!+#REF!+#REF!</f>
        <v>#REF!</v>
      </c>
      <c r="AA46" s="3" t="e">
        <f>#REF!+#REF!+#REF!+#REF!+#REF!+#REF!+#REF!</f>
        <v>#REF!</v>
      </c>
      <c r="AB46" s="19" t="e">
        <f>#REF!+#REF!+#REF!+#REF!+#REF!+#REF!+#REF!</f>
        <v>#REF!</v>
      </c>
      <c r="AC46" s="5" t="e">
        <f>#REF!+#REF!+#REF!+#REF!+#REF!+#REF!+#REF!</f>
        <v>#REF!</v>
      </c>
      <c r="AD46" s="3" t="e">
        <f>#REF!+#REF!+#REF!+#REF!+#REF!+#REF!+#REF!</f>
        <v>#REF!</v>
      </c>
      <c r="AE46" s="20" t="e">
        <f>#REF!+#REF!+#REF!+#REF!+#REF!+#REF!+#REF!</f>
        <v>#REF!</v>
      </c>
      <c r="AF46" s="20" t="e">
        <f>#REF!+#REF!+#REF!+#REF!+#REF!+#REF!+#REF!</f>
        <v>#REF!</v>
      </c>
    </row>
    <row r="47" spans="1:32" ht="16.149999999999999" customHeight="1" x14ac:dyDescent="0.2">
      <c r="A47" s="10">
        <v>41</v>
      </c>
      <c r="B47" s="11" t="s">
        <v>44</v>
      </c>
      <c r="C47" s="117" t="e">
        <f>#REF!+#REF!+#REF!+#REF!+#REF!+#REF!+#REF!</f>
        <v>#REF!</v>
      </c>
      <c r="D47" s="12">
        <f>'9_Per Pupil Summary'!O46</f>
        <v>16287.465657158265</v>
      </c>
      <c r="E47" s="14" t="e">
        <f>#REF!+#REF!+#REF!+#REF!+#REF!+#REF!+#REF!</f>
        <v>#REF!</v>
      </c>
      <c r="F47" s="14"/>
      <c r="G47" s="14" t="e">
        <f>#REF!+#REF!+#REF!+#REF!+#REF!+#REF!+#REF!</f>
        <v>#REF!</v>
      </c>
      <c r="H47" s="126" t="e">
        <f>#REF!+#REF!+#REF!+#REF!+#REF!+#REF!+#REF!</f>
        <v>#REF!</v>
      </c>
      <c r="I47" s="12">
        <f>'9_Per Pupil Summary'!I46</f>
        <v>361.79339156574082</v>
      </c>
      <c r="J47" s="14" t="e">
        <f>#REF!+#REF!+#REF!+#REF!+#REF!+#REF!+#REF!</f>
        <v>#REF!</v>
      </c>
      <c r="K47" s="126" t="e">
        <f>#REF!+#REF!+#REF!+#REF!+#REF!+#REF!+#REF!</f>
        <v>#REF!</v>
      </c>
      <c r="L47" s="12">
        <f>'9_Per Pupil Summary'!J46</f>
        <v>98.670924972474765</v>
      </c>
      <c r="M47" s="14" t="e">
        <f>#REF!+#REF!+#REF!+#REF!+#REF!+#REF!+#REF!</f>
        <v>#REF!</v>
      </c>
      <c r="N47" s="126" t="e">
        <f>#REF!+#REF!+#REF!+#REF!+#REF!+#REF!+#REF!</f>
        <v>#REF!</v>
      </c>
      <c r="O47" s="12">
        <f>'9_Per Pupil Summary'!K46</f>
        <v>2466.7731243118697</v>
      </c>
      <c r="P47" s="14" t="e">
        <f>#REF!+#REF!+#REF!+#REF!+#REF!+#REF!+#REF!</f>
        <v>#REF!</v>
      </c>
      <c r="Q47" s="126" t="e">
        <f>#REF!+#REF!+#REF!+#REF!+#REF!+#REF!+#REF!</f>
        <v>#REF!</v>
      </c>
      <c r="R47" s="12">
        <f>'9_Per Pupil Summary'!L46</f>
        <v>986.70924972474768</v>
      </c>
      <c r="S47" s="14" t="e">
        <f>#REF!+#REF!+#REF!+#REF!+#REF!+#REF!+#REF!</f>
        <v>#REF!</v>
      </c>
      <c r="T47" s="17" t="e">
        <f>#REF!+#REF!+#REF!+#REF!+#REF!+#REF!+#REF!</f>
        <v>#REF!</v>
      </c>
      <c r="U47" s="12" t="e">
        <f>#REF!+#REF!+#REF!+#REF!+#REF!+#REF!+#REF!</f>
        <v>#REF!</v>
      </c>
      <c r="V47" s="12" t="e">
        <f>#REF!+#REF!+#REF!+#REF!+#REF!+#REF!+#REF!</f>
        <v>#REF!</v>
      </c>
      <c r="W47" s="13" t="e">
        <f>#REF!+#REF!+#REF!+#REF!+#REF!+#REF!+#REF!</f>
        <v>#REF!</v>
      </c>
      <c r="X47" s="17" t="e">
        <f>#REF!+#REF!+#REF!+#REF!+#REF!+#REF!+#REF!</f>
        <v>#REF!</v>
      </c>
      <c r="Y47" s="14" t="e">
        <f>#REF!+#REF!+#REF!+#REF!+#REF!+#REF!+#REF!</f>
        <v>#REF!</v>
      </c>
      <c r="Z47" s="17" t="e">
        <f>#REF!+#REF!+#REF!+#REF!+#REF!+#REF!+#REF!</f>
        <v>#REF!</v>
      </c>
      <c r="AA47" s="12" t="e">
        <f>#REF!+#REF!+#REF!+#REF!+#REF!+#REF!+#REF!</f>
        <v>#REF!</v>
      </c>
      <c r="AB47" s="17" t="e">
        <f>#REF!+#REF!+#REF!+#REF!+#REF!+#REF!+#REF!</f>
        <v>#REF!</v>
      </c>
      <c r="AC47" s="12" t="e">
        <f>#REF!+#REF!+#REF!+#REF!+#REF!+#REF!+#REF!</f>
        <v>#REF!</v>
      </c>
      <c r="AD47" s="12" t="e">
        <f>#REF!+#REF!+#REF!+#REF!+#REF!+#REF!+#REF!</f>
        <v>#REF!</v>
      </c>
      <c r="AE47" s="17" t="e">
        <f>#REF!+#REF!+#REF!+#REF!+#REF!+#REF!+#REF!</f>
        <v>#REF!</v>
      </c>
      <c r="AF47" s="21" t="e">
        <f>#REF!+#REF!+#REF!+#REF!+#REF!+#REF!+#REF!</f>
        <v>#REF!</v>
      </c>
    </row>
    <row r="48" spans="1:32" ht="16.149999999999999" customHeight="1" x14ac:dyDescent="0.2">
      <c r="A48" s="6">
        <v>42</v>
      </c>
      <c r="B48" s="7" t="s">
        <v>45</v>
      </c>
      <c r="C48" s="118" t="e">
        <f>#REF!+#REF!+#REF!+#REF!+#REF!+#REF!+#REF!</f>
        <v>#REF!</v>
      </c>
      <c r="D48" s="8">
        <f>'9_Per Pupil Summary'!O47</f>
        <v>9774.6231825441355</v>
      </c>
      <c r="E48" s="15" t="e">
        <f>#REF!+#REF!+#REF!+#REF!+#REF!+#REF!+#REF!</f>
        <v>#REF!</v>
      </c>
      <c r="F48" s="15"/>
      <c r="G48" s="15" t="e">
        <f>#REF!+#REF!+#REF!+#REF!+#REF!+#REF!+#REF!</f>
        <v>#REF!</v>
      </c>
      <c r="H48" s="127" t="e">
        <f>#REF!+#REF!+#REF!+#REF!+#REF!+#REF!+#REF!</f>
        <v>#REF!</v>
      </c>
      <c r="I48" s="8">
        <f>'9_Per Pupil Summary'!I47</f>
        <v>604.48804715063227</v>
      </c>
      <c r="J48" s="15" t="e">
        <f>#REF!+#REF!+#REF!+#REF!+#REF!+#REF!+#REF!</f>
        <v>#REF!</v>
      </c>
      <c r="K48" s="127" t="e">
        <f>#REF!+#REF!+#REF!+#REF!+#REF!+#REF!+#REF!</f>
        <v>#REF!</v>
      </c>
      <c r="L48" s="8">
        <f>'9_Per Pupil Summary'!J47</f>
        <v>164.86037649562698</v>
      </c>
      <c r="M48" s="15" t="e">
        <f>#REF!+#REF!+#REF!+#REF!+#REF!+#REF!+#REF!</f>
        <v>#REF!</v>
      </c>
      <c r="N48" s="127" t="e">
        <f>#REF!+#REF!+#REF!+#REF!+#REF!+#REF!+#REF!</f>
        <v>#REF!</v>
      </c>
      <c r="O48" s="8">
        <f>'9_Per Pupil Summary'!K47</f>
        <v>4121.5094123906738</v>
      </c>
      <c r="P48" s="15" t="e">
        <f>#REF!+#REF!+#REF!+#REF!+#REF!+#REF!+#REF!</f>
        <v>#REF!</v>
      </c>
      <c r="Q48" s="127" t="e">
        <f>#REF!+#REF!+#REF!+#REF!+#REF!+#REF!+#REF!</f>
        <v>#REF!</v>
      </c>
      <c r="R48" s="8">
        <f>'9_Per Pupil Summary'!L47</f>
        <v>1648.6037649562695</v>
      </c>
      <c r="S48" s="15" t="e">
        <f>#REF!+#REF!+#REF!+#REF!+#REF!+#REF!+#REF!</f>
        <v>#REF!</v>
      </c>
      <c r="T48" s="18" t="e">
        <f>#REF!+#REF!+#REF!+#REF!+#REF!+#REF!+#REF!</f>
        <v>#REF!</v>
      </c>
      <c r="U48" s="8" t="e">
        <f>#REF!+#REF!+#REF!+#REF!+#REF!+#REF!+#REF!</f>
        <v>#REF!</v>
      </c>
      <c r="V48" s="8" t="e">
        <f>#REF!+#REF!+#REF!+#REF!+#REF!+#REF!+#REF!</f>
        <v>#REF!</v>
      </c>
      <c r="W48" s="9" t="e">
        <f>#REF!+#REF!+#REF!+#REF!+#REF!+#REF!+#REF!</f>
        <v>#REF!</v>
      </c>
      <c r="X48" s="18" t="e">
        <f>#REF!+#REF!+#REF!+#REF!+#REF!+#REF!+#REF!</f>
        <v>#REF!</v>
      </c>
      <c r="Y48" s="15" t="e">
        <f>#REF!+#REF!+#REF!+#REF!+#REF!+#REF!+#REF!</f>
        <v>#REF!</v>
      </c>
      <c r="Z48" s="18" t="e">
        <f>#REF!+#REF!+#REF!+#REF!+#REF!+#REF!+#REF!</f>
        <v>#REF!</v>
      </c>
      <c r="AA48" s="8" t="e">
        <f>#REF!+#REF!+#REF!+#REF!+#REF!+#REF!+#REF!</f>
        <v>#REF!</v>
      </c>
      <c r="AB48" s="18" t="e">
        <f>#REF!+#REF!+#REF!+#REF!+#REF!+#REF!+#REF!</f>
        <v>#REF!</v>
      </c>
      <c r="AC48" s="8" t="e">
        <f>#REF!+#REF!+#REF!+#REF!+#REF!+#REF!+#REF!</f>
        <v>#REF!</v>
      </c>
      <c r="AD48" s="8" t="e">
        <f>#REF!+#REF!+#REF!+#REF!+#REF!+#REF!+#REF!</f>
        <v>#REF!</v>
      </c>
      <c r="AE48" s="18" t="e">
        <f>#REF!+#REF!+#REF!+#REF!+#REF!+#REF!+#REF!</f>
        <v>#REF!</v>
      </c>
      <c r="AF48" s="22" t="e">
        <f>#REF!+#REF!+#REF!+#REF!+#REF!+#REF!+#REF!</f>
        <v>#REF!</v>
      </c>
    </row>
    <row r="49" spans="1:32" ht="16.149999999999999" customHeight="1" x14ac:dyDescent="0.2">
      <c r="A49" s="6">
        <v>43</v>
      </c>
      <c r="B49" s="7" t="s">
        <v>46</v>
      </c>
      <c r="C49" s="118" t="e">
        <f>#REF!+#REF!+#REF!+#REF!+#REF!+#REF!+#REF!</f>
        <v>#REF!</v>
      </c>
      <c r="D49" s="8">
        <f>'9_Per Pupil Summary'!O48</f>
        <v>10158.988141526526</v>
      </c>
      <c r="E49" s="15" t="e">
        <f>#REF!+#REF!+#REF!+#REF!+#REF!+#REF!+#REF!</f>
        <v>#REF!</v>
      </c>
      <c r="F49" s="15"/>
      <c r="G49" s="15" t="e">
        <f>#REF!+#REF!+#REF!+#REF!+#REF!+#REF!+#REF!</f>
        <v>#REF!</v>
      </c>
      <c r="H49" s="127" t="e">
        <f>#REF!+#REF!+#REF!+#REF!+#REF!+#REF!+#REF!</f>
        <v>#REF!</v>
      </c>
      <c r="I49" s="8">
        <f>'9_Per Pupil Summary'!I48</f>
        <v>620.84833812675834</v>
      </c>
      <c r="J49" s="15" t="e">
        <f>#REF!+#REF!+#REF!+#REF!+#REF!+#REF!+#REF!</f>
        <v>#REF!</v>
      </c>
      <c r="K49" s="127" t="e">
        <f>#REF!+#REF!+#REF!+#REF!+#REF!+#REF!+#REF!</f>
        <v>#REF!</v>
      </c>
      <c r="L49" s="8">
        <f>'9_Per Pupil Summary'!J48</f>
        <v>169.32227403457046</v>
      </c>
      <c r="M49" s="15" t="e">
        <f>#REF!+#REF!+#REF!+#REF!+#REF!+#REF!+#REF!</f>
        <v>#REF!</v>
      </c>
      <c r="N49" s="127" t="e">
        <f>#REF!+#REF!+#REF!+#REF!+#REF!+#REF!+#REF!</f>
        <v>#REF!</v>
      </c>
      <c r="O49" s="8">
        <f>'9_Per Pupil Summary'!K48</f>
        <v>4233.0568508642609</v>
      </c>
      <c r="P49" s="15" t="e">
        <f>#REF!+#REF!+#REF!+#REF!+#REF!+#REF!+#REF!</f>
        <v>#REF!</v>
      </c>
      <c r="Q49" s="127" t="e">
        <f>#REF!+#REF!+#REF!+#REF!+#REF!+#REF!+#REF!</f>
        <v>#REF!</v>
      </c>
      <c r="R49" s="8">
        <f>'9_Per Pupil Summary'!L48</f>
        <v>1693.2227403457043</v>
      </c>
      <c r="S49" s="15" t="e">
        <f>#REF!+#REF!+#REF!+#REF!+#REF!+#REF!+#REF!</f>
        <v>#REF!</v>
      </c>
      <c r="T49" s="18" t="e">
        <f>#REF!+#REF!+#REF!+#REF!+#REF!+#REF!+#REF!</f>
        <v>#REF!</v>
      </c>
      <c r="U49" s="8" t="e">
        <f>#REF!+#REF!+#REF!+#REF!+#REF!+#REF!+#REF!</f>
        <v>#REF!</v>
      </c>
      <c r="V49" s="8" t="e">
        <f>#REF!+#REF!+#REF!+#REF!+#REF!+#REF!+#REF!</f>
        <v>#REF!</v>
      </c>
      <c r="W49" s="9" t="e">
        <f>#REF!+#REF!+#REF!+#REF!+#REF!+#REF!+#REF!</f>
        <v>#REF!</v>
      </c>
      <c r="X49" s="18" t="e">
        <f>#REF!+#REF!+#REF!+#REF!+#REF!+#REF!+#REF!</f>
        <v>#REF!</v>
      </c>
      <c r="Y49" s="15" t="e">
        <f>#REF!+#REF!+#REF!+#REF!+#REF!+#REF!+#REF!</f>
        <v>#REF!</v>
      </c>
      <c r="Z49" s="18" t="e">
        <f>#REF!+#REF!+#REF!+#REF!+#REF!+#REF!+#REF!</f>
        <v>#REF!</v>
      </c>
      <c r="AA49" s="8" t="e">
        <f>#REF!+#REF!+#REF!+#REF!+#REF!+#REF!+#REF!</f>
        <v>#REF!</v>
      </c>
      <c r="AB49" s="18" t="e">
        <f>#REF!+#REF!+#REF!+#REF!+#REF!+#REF!+#REF!</f>
        <v>#REF!</v>
      </c>
      <c r="AC49" s="8" t="e">
        <f>#REF!+#REF!+#REF!+#REF!+#REF!+#REF!+#REF!</f>
        <v>#REF!</v>
      </c>
      <c r="AD49" s="8" t="e">
        <f>#REF!+#REF!+#REF!+#REF!+#REF!+#REF!+#REF!</f>
        <v>#REF!</v>
      </c>
      <c r="AE49" s="18" t="e">
        <f>#REF!+#REF!+#REF!+#REF!+#REF!+#REF!+#REF!</f>
        <v>#REF!</v>
      </c>
      <c r="AF49" s="22" t="e">
        <f>#REF!+#REF!+#REF!+#REF!+#REF!+#REF!+#REF!</f>
        <v>#REF!</v>
      </c>
    </row>
    <row r="50" spans="1:32" ht="16.149999999999999" customHeight="1" x14ac:dyDescent="0.2">
      <c r="A50" s="6">
        <v>44</v>
      </c>
      <c r="B50" s="7" t="s">
        <v>47</v>
      </c>
      <c r="C50" s="118" t="e">
        <f>#REF!+#REF!+#REF!+#REF!+#REF!+#REF!+#REF!</f>
        <v>#REF!</v>
      </c>
      <c r="D50" s="8">
        <f>'9_Per Pupil Summary'!O49</f>
        <v>9203.1194352290859</v>
      </c>
      <c r="E50" s="15" t="e">
        <f>#REF!+#REF!+#REF!+#REF!+#REF!+#REF!+#REF!</f>
        <v>#REF!</v>
      </c>
      <c r="F50" s="15"/>
      <c r="G50" s="15" t="e">
        <f>#REF!+#REF!+#REF!+#REF!+#REF!+#REF!+#REF!</f>
        <v>#REF!</v>
      </c>
      <c r="H50" s="127" t="e">
        <f>#REF!+#REF!+#REF!+#REF!+#REF!+#REF!+#REF!</f>
        <v>#REF!</v>
      </c>
      <c r="I50" s="8">
        <f>'9_Per Pupil Summary'!I49</f>
        <v>656.95722274132106</v>
      </c>
      <c r="J50" s="15" t="e">
        <f>#REF!+#REF!+#REF!+#REF!+#REF!+#REF!+#REF!</f>
        <v>#REF!</v>
      </c>
      <c r="K50" s="127" t="e">
        <f>#REF!+#REF!+#REF!+#REF!+#REF!+#REF!+#REF!</f>
        <v>#REF!</v>
      </c>
      <c r="L50" s="8">
        <f>'9_Per Pupil Summary'!J49</f>
        <v>179.17015165672393</v>
      </c>
      <c r="M50" s="15" t="e">
        <f>#REF!+#REF!+#REF!+#REF!+#REF!+#REF!+#REF!</f>
        <v>#REF!</v>
      </c>
      <c r="N50" s="127" t="e">
        <f>#REF!+#REF!+#REF!+#REF!+#REF!+#REF!+#REF!</f>
        <v>#REF!</v>
      </c>
      <c r="O50" s="8">
        <f>'9_Per Pupil Summary'!K49</f>
        <v>4479.2537914180984</v>
      </c>
      <c r="P50" s="15" t="e">
        <f>#REF!+#REF!+#REF!+#REF!+#REF!+#REF!+#REF!</f>
        <v>#REF!</v>
      </c>
      <c r="Q50" s="127" t="e">
        <f>#REF!+#REF!+#REF!+#REF!+#REF!+#REF!+#REF!</f>
        <v>#REF!</v>
      </c>
      <c r="R50" s="8">
        <f>'9_Per Pupil Summary'!L49</f>
        <v>1791.701516567239</v>
      </c>
      <c r="S50" s="15" t="e">
        <f>#REF!+#REF!+#REF!+#REF!+#REF!+#REF!+#REF!</f>
        <v>#REF!</v>
      </c>
      <c r="T50" s="18" t="e">
        <f>#REF!+#REF!+#REF!+#REF!+#REF!+#REF!+#REF!</f>
        <v>#REF!</v>
      </c>
      <c r="U50" s="8" t="e">
        <f>#REF!+#REF!+#REF!+#REF!+#REF!+#REF!+#REF!</f>
        <v>#REF!</v>
      </c>
      <c r="V50" s="8" t="e">
        <f>#REF!+#REF!+#REF!+#REF!+#REF!+#REF!+#REF!</f>
        <v>#REF!</v>
      </c>
      <c r="W50" s="9" t="e">
        <f>#REF!+#REF!+#REF!+#REF!+#REF!+#REF!+#REF!</f>
        <v>#REF!</v>
      </c>
      <c r="X50" s="18" t="e">
        <f>#REF!+#REF!+#REF!+#REF!+#REF!+#REF!+#REF!</f>
        <v>#REF!</v>
      </c>
      <c r="Y50" s="15" t="e">
        <f>#REF!+#REF!+#REF!+#REF!+#REF!+#REF!+#REF!</f>
        <v>#REF!</v>
      </c>
      <c r="Z50" s="18" t="e">
        <f>#REF!+#REF!+#REF!+#REF!+#REF!+#REF!+#REF!</f>
        <v>#REF!</v>
      </c>
      <c r="AA50" s="8" t="e">
        <f>#REF!+#REF!+#REF!+#REF!+#REF!+#REF!+#REF!</f>
        <v>#REF!</v>
      </c>
      <c r="AB50" s="18" t="e">
        <f>#REF!+#REF!+#REF!+#REF!+#REF!+#REF!+#REF!</f>
        <v>#REF!</v>
      </c>
      <c r="AC50" s="8" t="e">
        <f>#REF!+#REF!+#REF!+#REF!+#REF!+#REF!+#REF!</f>
        <v>#REF!</v>
      </c>
      <c r="AD50" s="8" t="e">
        <f>#REF!+#REF!+#REF!+#REF!+#REF!+#REF!+#REF!</f>
        <v>#REF!</v>
      </c>
      <c r="AE50" s="18" t="e">
        <f>#REF!+#REF!+#REF!+#REF!+#REF!+#REF!+#REF!</f>
        <v>#REF!</v>
      </c>
      <c r="AF50" s="22" t="e">
        <f>#REF!+#REF!+#REF!+#REF!+#REF!+#REF!+#REF!</f>
        <v>#REF!</v>
      </c>
    </row>
    <row r="51" spans="1:32" ht="16.149999999999999" customHeight="1" x14ac:dyDescent="0.2">
      <c r="A51" s="1">
        <v>45</v>
      </c>
      <c r="B51" s="2" t="s">
        <v>48</v>
      </c>
      <c r="C51" s="119" t="e">
        <f>#REF!+#REF!+#REF!+#REF!+#REF!+#REF!+#REF!</f>
        <v>#REF!</v>
      </c>
      <c r="D51" s="3">
        <f>'9_Per Pupil Summary'!O50</f>
        <v>18423.006588094941</v>
      </c>
      <c r="E51" s="16" t="e">
        <f>#REF!+#REF!+#REF!+#REF!+#REF!+#REF!+#REF!</f>
        <v>#REF!</v>
      </c>
      <c r="F51" s="16"/>
      <c r="G51" s="16" t="e">
        <f>#REF!+#REF!+#REF!+#REF!+#REF!+#REF!+#REF!</f>
        <v>#REF!</v>
      </c>
      <c r="H51" s="128" t="e">
        <f>#REF!+#REF!+#REF!+#REF!+#REF!+#REF!+#REF!</f>
        <v>#REF!</v>
      </c>
      <c r="I51" s="3">
        <f>'9_Per Pupil Summary'!I50</f>
        <v>313.51239637180907</v>
      </c>
      <c r="J51" s="16" t="e">
        <f>#REF!+#REF!+#REF!+#REF!+#REF!+#REF!+#REF!</f>
        <v>#REF!</v>
      </c>
      <c r="K51" s="128" t="e">
        <f>#REF!+#REF!+#REF!+#REF!+#REF!+#REF!+#REF!</f>
        <v>#REF!</v>
      </c>
      <c r="L51" s="3">
        <f>'9_Per Pupil Summary'!J50</f>
        <v>85.503380828675205</v>
      </c>
      <c r="M51" s="16" t="e">
        <f>#REF!+#REF!+#REF!+#REF!+#REF!+#REF!+#REF!</f>
        <v>#REF!</v>
      </c>
      <c r="N51" s="128" t="e">
        <f>#REF!+#REF!+#REF!+#REF!+#REF!+#REF!+#REF!</f>
        <v>#REF!</v>
      </c>
      <c r="O51" s="3">
        <f>'9_Per Pupil Summary'!K50</f>
        <v>2137.5845207168804</v>
      </c>
      <c r="P51" s="16" t="e">
        <f>#REF!+#REF!+#REF!+#REF!+#REF!+#REF!+#REF!</f>
        <v>#REF!</v>
      </c>
      <c r="Q51" s="128" t="e">
        <f>#REF!+#REF!+#REF!+#REF!+#REF!+#REF!+#REF!</f>
        <v>#REF!</v>
      </c>
      <c r="R51" s="3">
        <f>'9_Per Pupil Summary'!L50</f>
        <v>855.03380828675222</v>
      </c>
      <c r="S51" s="16" t="e">
        <f>#REF!+#REF!+#REF!+#REF!+#REF!+#REF!+#REF!</f>
        <v>#REF!</v>
      </c>
      <c r="T51" s="19" t="e">
        <f>#REF!+#REF!+#REF!+#REF!+#REF!+#REF!+#REF!</f>
        <v>#REF!</v>
      </c>
      <c r="U51" s="3" t="e">
        <f>#REF!+#REF!+#REF!+#REF!+#REF!+#REF!+#REF!</f>
        <v>#REF!</v>
      </c>
      <c r="V51" s="3" t="e">
        <f>#REF!+#REF!+#REF!+#REF!+#REF!+#REF!+#REF!</f>
        <v>#REF!</v>
      </c>
      <c r="W51" s="4" t="e">
        <f>#REF!+#REF!+#REF!+#REF!+#REF!+#REF!+#REF!</f>
        <v>#REF!</v>
      </c>
      <c r="X51" s="19" t="e">
        <f>#REF!+#REF!+#REF!+#REF!+#REF!+#REF!+#REF!</f>
        <v>#REF!</v>
      </c>
      <c r="Y51" s="16" t="e">
        <f>#REF!+#REF!+#REF!+#REF!+#REF!+#REF!+#REF!</f>
        <v>#REF!</v>
      </c>
      <c r="Z51" s="19" t="e">
        <f>#REF!+#REF!+#REF!+#REF!+#REF!+#REF!+#REF!</f>
        <v>#REF!</v>
      </c>
      <c r="AA51" s="3" t="e">
        <f>#REF!+#REF!+#REF!+#REF!+#REF!+#REF!+#REF!</f>
        <v>#REF!</v>
      </c>
      <c r="AB51" s="19" t="e">
        <f>#REF!+#REF!+#REF!+#REF!+#REF!+#REF!+#REF!</f>
        <v>#REF!</v>
      </c>
      <c r="AC51" s="5" t="e">
        <f>#REF!+#REF!+#REF!+#REF!+#REF!+#REF!+#REF!</f>
        <v>#REF!</v>
      </c>
      <c r="AD51" s="3" t="e">
        <f>#REF!+#REF!+#REF!+#REF!+#REF!+#REF!+#REF!</f>
        <v>#REF!</v>
      </c>
      <c r="AE51" s="20" t="e">
        <f>#REF!+#REF!+#REF!+#REF!+#REF!+#REF!+#REF!</f>
        <v>#REF!</v>
      </c>
      <c r="AF51" s="20" t="e">
        <f>#REF!+#REF!+#REF!+#REF!+#REF!+#REF!+#REF!</f>
        <v>#REF!</v>
      </c>
    </row>
    <row r="52" spans="1:32" ht="16.149999999999999" customHeight="1" x14ac:dyDescent="0.2">
      <c r="A52" s="10">
        <v>46</v>
      </c>
      <c r="B52" s="11" t="s">
        <v>49</v>
      </c>
      <c r="C52" s="117" t="e">
        <f>#REF!+#REF!+#REF!+#REF!+#REF!+#REF!+#REF!</f>
        <v>#REF!</v>
      </c>
      <c r="D52" s="12">
        <f>'9_Per Pupil Summary'!O51</f>
        <v>9105.536993282909</v>
      </c>
      <c r="E52" s="14" t="e">
        <f>#REF!+#REF!+#REF!+#REF!+#REF!+#REF!+#REF!</f>
        <v>#REF!</v>
      </c>
      <c r="F52" s="14"/>
      <c r="G52" s="14" t="e">
        <f>#REF!+#REF!+#REF!+#REF!+#REF!+#REF!+#REF!</f>
        <v>#REF!</v>
      </c>
      <c r="H52" s="126" t="e">
        <f>#REF!+#REF!+#REF!+#REF!+#REF!+#REF!+#REF!</f>
        <v>#REF!</v>
      </c>
      <c r="I52" s="12">
        <f>'9_Per Pupil Summary'!I51</f>
        <v>732.50908551316218</v>
      </c>
      <c r="J52" s="14" t="e">
        <f>#REF!+#REF!+#REF!+#REF!+#REF!+#REF!+#REF!</f>
        <v>#REF!</v>
      </c>
      <c r="K52" s="126" t="e">
        <f>#REF!+#REF!+#REF!+#REF!+#REF!+#REF!+#REF!</f>
        <v>#REF!</v>
      </c>
      <c r="L52" s="12">
        <f>'9_Per Pupil Summary'!J51</f>
        <v>199.77520513995336</v>
      </c>
      <c r="M52" s="14" t="e">
        <f>#REF!+#REF!+#REF!+#REF!+#REF!+#REF!+#REF!</f>
        <v>#REF!</v>
      </c>
      <c r="N52" s="126" t="e">
        <f>#REF!+#REF!+#REF!+#REF!+#REF!+#REF!+#REF!</f>
        <v>#REF!</v>
      </c>
      <c r="O52" s="12">
        <f>'9_Per Pupil Summary'!K51</f>
        <v>4994.380128498834</v>
      </c>
      <c r="P52" s="14" t="e">
        <f>#REF!+#REF!+#REF!+#REF!+#REF!+#REF!+#REF!</f>
        <v>#REF!</v>
      </c>
      <c r="Q52" s="126" t="e">
        <f>#REF!+#REF!+#REF!+#REF!+#REF!+#REF!+#REF!</f>
        <v>#REF!</v>
      </c>
      <c r="R52" s="12">
        <f>'9_Per Pupil Summary'!L51</f>
        <v>1997.7520513995332</v>
      </c>
      <c r="S52" s="14" t="e">
        <f>#REF!+#REF!+#REF!+#REF!+#REF!+#REF!+#REF!</f>
        <v>#REF!</v>
      </c>
      <c r="T52" s="17" t="e">
        <f>#REF!+#REF!+#REF!+#REF!+#REF!+#REF!+#REF!</f>
        <v>#REF!</v>
      </c>
      <c r="U52" s="12" t="e">
        <f>#REF!+#REF!+#REF!+#REF!+#REF!+#REF!+#REF!</f>
        <v>#REF!</v>
      </c>
      <c r="V52" s="12" t="e">
        <f>#REF!+#REF!+#REF!+#REF!+#REF!+#REF!+#REF!</f>
        <v>#REF!</v>
      </c>
      <c r="W52" s="13" t="e">
        <f>#REF!+#REF!+#REF!+#REF!+#REF!+#REF!+#REF!</f>
        <v>#REF!</v>
      </c>
      <c r="X52" s="17" t="e">
        <f>#REF!+#REF!+#REF!+#REF!+#REF!+#REF!+#REF!</f>
        <v>#REF!</v>
      </c>
      <c r="Y52" s="14" t="e">
        <f>#REF!+#REF!+#REF!+#REF!+#REF!+#REF!+#REF!</f>
        <v>#REF!</v>
      </c>
      <c r="Z52" s="17" t="e">
        <f>#REF!+#REF!+#REF!+#REF!+#REF!+#REF!+#REF!</f>
        <v>#REF!</v>
      </c>
      <c r="AA52" s="12" t="e">
        <f>#REF!+#REF!+#REF!+#REF!+#REF!+#REF!+#REF!</f>
        <v>#REF!</v>
      </c>
      <c r="AB52" s="17" t="e">
        <f>#REF!+#REF!+#REF!+#REF!+#REF!+#REF!+#REF!</f>
        <v>#REF!</v>
      </c>
      <c r="AC52" s="12" t="e">
        <f>#REF!+#REF!+#REF!+#REF!+#REF!+#REF!+#REF!</f>
        <v>#REF!</v>
      </c>
      <c r="AD52" s="12" t="e">
        <f>#REF!+#REF!+#REF!+#REF!+#REF!+#REF!+#REF!</f>
        <v>#REF!</v>
      </c>
      <c r="AE52" s="17" t="e">
        <f>#REF!+#REF!+#REF!+#REF!+#REF!+#REF!+#REF!</f>
        <v>#REF!</v>
      </c>
      <c r="AF52" s="21" t="e">
        <f>#REF!+#REF!+#REF!+#REF!+#REF!+#REF!+#REF!</f>
        <v>#REF!</v>
      </c>
    </row>
    <row r="53" spans="1:32" ht="16.149999999999999" customHeight="1" x14ac:dyDescent="0.2">
      <c r="A53" s="6">
        <v>47</v>
      </c>
      <c r="B53" s="7" t="s">
        <v>50</v>
      </c>
      <c r="C53" s="118" t="e">
        <f>#REF!+#REF!+#REF!+#REF!+#REF!+#REF!+#REF!</f>
        <v>#REF!</v>
      </c>
      <c r="D53" s="8">
        <f>'9_Per Pupil Summary'!O52</f>
        <v>16913.925860902691</v>
      </c>
      <c r="E53" s="15" t="e">
        <f>#REF!+#REF!+#REF!+#REF!+#REF!+#REF!+#REF!</f>
        <v>#REF!</v>
      </c>
      <c r="F53" s="15"/>
      <c r="G53" s="15" t="e">
        <f>#REF!+#REF!+#REF!+#REF!+#REF!+#REF!+#REF!</f>
        <v>#REF!</v>
      </c>
      <c r="H53" s="127" t="e">
        <f>#REF!+#REF!+#REF!+#REF!+#REF!+#REF!+#REF!</f>
        <v>#REF!</v>
      </c>
      <c r="I53" s="8">
        <f>'9_Per Pupil Summary'!I52</f>
        <v>336.15463638951474</v>
      </c>
      <c r="J53" s="15" t="e">
        <f>#REF!+#REF!+#REF!+#REF!+#REF!+#REF!+#REF!</f>
        <v>#REF!</v>
      </c>
      <c r="K53" s="127" t="e">
        <f>#REF!+#REF!+#REF!+#REF!+#REF!+#REF!+#REF!</f>
        <v>#REF!</v>
      </c>
      <c r="L53" s="8">
        <f>'9_Per Pupil Summary'!J52</f>
        <v>91.678537197140372</v>
      </c>
      <c r="M53" s="15" t="e">
        <f>#REF!+#REF!+#REF!+#REF!+#REF!+#REF!+#REF!</f>
        <v>#REF!</v>
      </c>
      <c r="N53" s="127" t="e">
        <f>#REF!+#REF!+#REF!+#REF!+#REF!+#REF!+#REF!</f>
        <v>#REF!</v>
      </c>
      <c r="O53" s="8">
        <f>'9_Per Pupil Summary'!K52</f>
        <v>2291.9634299285094</v>
      </c>
      <c r="P53" s="15" t="e">
        <f>#REF!+#REF!+#REF!+#REF!+#REF!+#REF!+#REF!</f>
        <v>#REF!</v>
      </c>
      <c r="Q53" s="127" t="e">
        <f>#REF!+#REF!+#REF!+#REF!+#REF!+#REF!+#REF!</f>
        <v>#REF!</v>
      </c>
      <c r="R53" s="8">
        <f>'9_Per Pupil Summary'!L52</f>
        <v>916.78537197140383</v>
      </c>
      <c r="S53" s="15" t="e">
        <f>#REF!+#REF!+#REF!+#REF!+#REF!+#REF!+#REF!</f>
        <v>#REF!</v>
      </c>
      <c r="T53" s="18" t="e">
        <f>#REF!+#REF!+#REF!+#REF!+#REF!+#REF!+#REF!</f>
        <v>#REF!</v>
      </c>
      <c r="U53" s="8" t="e">
        <f>#REF!+#REF!+#REF!+#REF!+#REF!+#REF!+#REF!</f>
        <v>#REF!</v>
      </c>
      <c r="V53" s="8" t="e">
        <f>#REF!+#REF!+#REF!+#REF!+#REF!+#REF!+#REF!</f>
        <v>#REF!</v>
      </c>
      <c r="W53" s="9" t="e">
        <f>#REF!+#REF!+#REF!+#REF!+#REF!+#REF!+#REF!</f>
        <v>#REF!</v>
      </c>
      <c r="X53" s="18" t="e">
        <f>#REF!+#REF!+#REF!+#REF!+#REF!+#REF!+#REF!</f>
        <v>#REF!</v>
      </c>
      <c r="Y53" s="15" t="e">
        <f>#REF!+#REF!+#REF!+#REF!+#REF!+#REF!+#REF!</f>
        <v>#REF!</v>
      </c>
      <c r="Z53" s="18" t="e">
        <f>#REF!+#REF!+#REF!+#REF!+#REF!+#REF!+#REF!</f>
        <v>#REF!</v>
      </c>
      <c r="AA53" s="8" t="e">
        <f>#REF!+#REF!+#REF!+#REF!+#REF!+#REF!+#REF!</f>
        <v>#REF!</v>
      </c>
      <c r="AB53" s="18" t="e">
        <f>#REF!+#REF!+#REF!+#REF!+#REF!+#REF!+#REF!</f>
        <v>#REF!</v>
      </c>
      <c r="AC53" s="8" t="e">
        <f>#REF!+#REF!+#REF!+#REF!+#REF!+#REF!+#REF!</f>
        <v>#REF!</v>
      </c>
      <c r="AD53" s="8" t="e">
        <f>#REF!+#REF!+#REF!+#REF!+#REF!+#REF!+#REF!</f>
        <v>#REF!</v>
      </c>
      <c r="AE53" s="18" t="e">
        <f>#REF!+#REF!+#REF!+#REF!+#REF!+#REF!+#REF!</f>
        <v>#REF!</v>
      </c>
      <c r="AF53" s="22" t="e">
        <f>#REF!+#REF!+#REF!+#REF!+#REF!+#REF!+#REF!</f>
        <v>#REF!</v>
      </c>
    </row>
    <row r="54" spans="1:32" ht="16.149999999999999" customHeight="1" x14ac:dyDescent="0.2">
      <c r="A54" s="6">
        <v>48</v>
      </c>
      <c r="B54" s="7" t="s">
        <v>73</v>
      </c>
      <c r="C54" s="118" t="e">
        <f>#REF!+#REF!+#REF!+#REF!+#REF!+#REF!+#REF!</f>
        <v>#REF!</v>
      </c>
      <c r="D54" s="8">
        <f>'9_Per Pupil Summary'!O53</f>
        <v>12976.830213027388</v>
      </c>
      <c r="E54" s="15" t="e">
        <f>#REF!+#REF!+#REF!+#REF!+#REF!+#REF!+#REF!</f>
        <v>#REF!</v>
      </c>
      <c r="F54" s="15"/>
      <c r="G54" s="15" t="e">
        <f>#REF!+#REF!+#REF!+#REF!+#REF!+#REF!+#REF!</f>
        <v>#REF!</v>
      </c>
      <c r="H54" s="127" t="e">
        <f>#REF!+#REF!+#REF!+#REF!+#REF!+#REF!+#REF!</f>
        <v>#REF!</v>
      </c>
      <c r="I54" s="8">
        <f>'9_Per Pupil Summary'!I53</f>
        <v>399.05359385694783</v>
      </c>
      <c r="J54" s="15" t="e">
        <f>#REF!+#REF!+#REF!+#REF!+#REF!+#REF!+#REF!</f>
        <v>#REF!</v>
      </c>
      <c r="K54" s="127" t="e">
        <f>#REF!+#REF!+#REF!+#REF!+#REF!+#REF!+#REF!</f>
        <v>#REF!</v>
      </c>
      <c r="L54" s="8">
        <f>'9_Per Pupil Summary'!J53</f>
        <v>108.83279832462213</v>
      </c>
      <c r="M54" s="15" t="e">
        <f>#REF!+#REF!+#REF!+#REF!+#REF!+#REF!+#REF!</f>
        <v>#REF!</v>
      </c>
      <c r="N54" s="127" t="e">
        <f>#REF!+#REF!+#REF!+#REF!+#REF!+#REF!+#REF!</f>
        <v>#REF!</v>
      </c>
      <c r="O54" s="8">
        <f>'9_Per Pupil Summary'!K53</f>
        <v>2720.8199581155532</v>
      </c>
      <c r="P54" s="15" t="e">
        <f>#REF!+#REF!+#REF!+#REF!+#REF!+#REF!+#REF!</f>
        <v>#REF!</v>
      </c>
      <c r="Q54" s="127" t="e">
        <f>#REF!+#REF!+#REF!+#REF!+#REF!+#REF!+#REF!</f>
        <v>#REF!</v>
      </c>
      <c r="R54" s="8">
        <f>'9_Per Pupil Summary'!L53</f>
        <v>1088.3279832462215</v>
      </c>
      <c r="S54" s="15" t="e">
        <f>#REF!+#REF!+#REF!+#REF!+#REF!+#REF!+#REF!</f>
        <v>#REF!</v>
      </c>
      <c r="T54" s="18" t="e">
        <f>#REF!+#REF!+#REF!+#REF!+#REF!+#REF!+#REF!</f>
        <v>#REF!</v>
      </c>
      <c r="U54" s="8" t="e">
        <f>#REF!+#REF!+#REF!+#REF!+#REF!+#REF!+#REF!</f>
        <v>#REF!</v>
      </c>
      <c r="V54" s="8" t="e">
        <f>#REF!+#REF!+#REF!+#REF!+#REF!+#REF!+#REF!</f>
        <v>#REF!</v>
      </c>
      <c r="W54" s="9" t="e">
        <f>#REF!+#REF!+#REF!+#REF!+#REF!+#REF!+#REF!</f>
        <v>#REF!</v>
      </c>
      <c r="X54" s="18" t="e">
        <f>#REF!+#REF!+#REF!+#REF!+#REF!+#REF!+#REF!</f>
        <v>#REF!</v>
      </c>
      <c r="Y54" s="15" t="e">
        <f>#REF!+#REF!+#REF!+#REF!+#REF!+#REF!+#REF!</f>
        <v>#REF!</v>
      </c>
      <c r="Z54" s="18" t="e">
        <f>#REF!+#REF!+#REF!+#REF!+#REF!+#REF!+#REF!</f>
        <v>#REF!</v>
      </c>
      <c r="AA54" s="8" t="e">
        <f>#REF!+#REF!+#REF!+#REF!+#REF!+#REF!+#REF!</f>
        <v>#REF!</v>
      </c>
      <c r="AB54" s="18" t="e">
        <f>#REF!+#REF!+#REF!+#REF!+#REF!+#REF!+#REF!</f>
        <v>#REF!</v>
      </c>
      <c r="AC54" s="8" t="e">
        <f>#REF!+#REF!+#REF!+#REF!+#REF!+#REF!+#REF!</f>
        <v>#REF!</v>
      </c>
      <c r="AD54" s="8" t="e">
        <f>#REF!+#REF!+#REF!+#REF!+#REF!+#REF!+#REF!</f>
        <v>#REF!</v>
      </c>
      <c r="AE54" s="18" t="e">
        <f>#REF!+#REF!+#REF!+#REF!+#REF!+#REF!+#REF!</f>
        <v>#REF!</v>
      </c>
      <c r="AF54" s="22" t="e">
        <f>#REF!+#REF!+#REF!+#REF!+#REF!+#REF!+#REF!</f>
        <v>#REF!</v>
      </c>
    </row>
    <row r="55" spans="1:32" ht="16.149999999999999" customHeight="1" x14ac:dyDescent="0.2">
      <c r="A55" s="6">
        <v>49</v>
      </c>
      <c r="B55" s="7" t="s">
        <v>51</v>
      </c>
      <c r="C55" s="118" t="e">
        <f>#REF!+#REF!+#REF!+#REF!+#REF!+#REF!+#REF!</f>
        <v>#REF!</v>
      </c>
      <c r="D55" s="8">
        <f>'9_Per Pupil Summary'!O54</f>
        <v>7798.9048441117939</v>
      </c>
      <c r="E55" s="15" t="e">
        <f>#REF!+#REF!+#REF!+#REF!+#REF!+#REF!+#REF!</f>
        <v>#REF!</v>
      </c>
      <c r="F55" s="15"/>
      <c r="G55" s="15" t="e">
        <f>#REF!+#REF!+#REF!+#REF!+#REF!+#REF!+#REF!</f>
        <v>#REF!</v>
      </c>
      <c r="H55" s="127" t="e">
        <f>#REF!+#REF!+#REF!+#REF!+#REF!+#REF!+#REF!</f>
        <v>#REF!</v>
      </c>
      <c r="I55" s="8">
        <f>'9_Per Pupil Summary'!I54</f>
        <v>660.87001269551706</v>
      </c>
      <c r="J55" s="15" t="e">
        <f>#REF!+#REF!+#REF!+#REF!+#REF!+#REF!+#REF!</f>
        <v>#REF!</v>
      </c>
      <c r="K55" s="127" t="e">
        <f>#REF!+#REF!+#REF!+#REF!+#REF!+#REF!+#REF!</f>
        <v>#REF!</v>
      </c>
      <c r="L55" s="8">
        <f>'9_Per Pupil Summary'!J54</f>
        <v>180.23727618968647</v>
      </c>
      <c r="M55" s="15" t="e">
        <f>#REF!+#REF!+#REF!+#REF!+#REF!+#REF!+#REF!</f>
        <v>#REF!</v>
      </c>
      <c r="N55" s="127" t="e">
        <f>#REF!+#REF!+#REF!+#REF!+#REF!+#REF!+#REF!</f>
        <v>#REF!</v>
      </c>
      <c r="O55" s="8">
        <f>'9_Per Pupil Summary'!K54</f>
        <v>4505.9319047421623</v>
      </c>
      <c r="P55" s="15" t="e">
        <f>#REF!+#REF!+#REF!+#REF!+#REF!+#REF!+#REF!</f>
        <v>#REF!</v>
      </c>
      <c r="Q55" s="127" t="e">
        <f>#REF!+#REF!+#REF!+#REF!+#REF!+#REF!+#REF!</f>
        <v>#REF!</v>
      </c>
      <c r="R55" s="8">
        <f>'9_Per Pupil Summary'!L54</f>
        <v>1802.3727618968646</v>
      </c>
      <c r="S55" s="15" t="e">
        <f>#REF!+#REF!+#REF!+#REF!+#REF!+#REF!+#REF!</f>
        <v>#REF!</v>
      </c>
      <c r="T55" s="18" t="e">
        <f>#REF!+#REF!+#REF!+#REF!+#REF!+#REF!+#REF!</f>
        <v>#REF!</v>
      </c>
      <c r="U55" s="8" t="e">
        <f>#REF!+#REF!+#REF!+#REF!+#REF!+#REF!+#REF!</f>
        <v>#REF!</v>
      </c>
      <c r="V55" s="8" t="e">
        <f>#REF!+#REF!+#REF!+#REF!+#REF!+#REF!+#REF!</f>
        <v>#REF!</v>
      </c>
      <c r="W55" s="9" t="e">
        <f>#REF!+#REF!+#REF!+#REF!+#REF!+#REF!+#REF!</f>
        <v>#REF!</v>
      </c>
      <c r="X55" s="18" t="e">
        <f>#REF!+#REF!+#REF!+#REF!+#REF!+#REF!+#REF!</f>
        <v>#REF!</v>
      </c>
      <c r="Y55" s="15" t="e">
        <f>#REF!+#REF!+#REF!+#REF!+#REF!+#REF!+#REF!</f>
        <v>#REF!</v>
      </c>
      <c r="Z55" s="18" t="e">
        <f>#REF!+#REF!+#REF!+#REF!+#REF!+#REF!+#REF!</f>
        <v>#REF!</v>
      </c>
      <c r="AA55" s="8" t="e">
        <f>#REF!+#REF!+#REF!+#REF!+#REF!+#REF!+#REF!</f>
        <v>#REF!</v>
      </c>
      <c r="AB55" s="18" t="e">
        <f>#REF!+#REF!+#REF!+#REF!+#REF!+#REF!+#REF!</f>
        <v>#REF!</v>
      </c>
      <c r="AC55" s="8" t="e">
        <f>#REF!+#REF!+#REF!+#REF!+#REF!+#REF!+#REF!</f>
        <v>#REF!</v>
      </c>
      <c r="AD55" s="8" t="e">
        <f>#REF!+#REF!+#REF!+#REF!+#REF!+#REF!+#REF!</f>
        <v>#REF!</v>
      </c>
      <c r="AE55" s="18" t="e">
        <f>#REF!+#REF!+#REF!+#REF!+#REF!+#REF!+#REF!</f>
        <v>#REF!</v>
      </c>
      <c r="AF55" s="22" t="e">
        <f>#REF!+#REF!+#REF!+#REF!+#REF!+#REF!+#REF!</f>
        <v>#REF!</v>
      </c>
    </row>
    <row r="56" spans="1:32" ht="16.149999999999999" customHeight="1" x14ac:dyDescent="0.2">
      <c r="A56" s="1">
        <v>50</v>
      </c>
      <c r="B56" s="2" t="s">
        <v>52</v>
      </c>
      <c r="C56" s="119" t="e">
        <f>#REF!+#REF!+#REF!+#REF!+#REF!+#REF!+#REF!</f>
        <v>#REF!</v>
      </c>
      <c r="D56" s="3">
        <f>'9_Per Pupil Summary'!O55</f>
        <v>9001.2383651310392</v>
      </c>
      <c r="E56" s="16" t="e">
        <f>#REF!+#REF!+#REF!+#REF!+#REF!+#REF!+#REF!</f>
        <v>#REF!</v>
      </c>
      <c r="F56" s="16"/>
      <c r="G56" s="16" t="e">
        <f>#REF!+#REF!+#REF!+#REF!+#REF!+#REF!+#REF!</f>
        <v>#REF!</v>
      </c>
      <c r="H56" s="128" t="e">
        <f>#REF!+#REF!+#REF!+#REF!+#REF!+#REF!+#REF!</f>
        <v>#REF!</v>
      </c>
      <c r="I56" s="3">
        <f>'9_Per Pupil Summary'!I55</f>
        <v>639.38338731975114</v>
      </c>
      <c r="J56" s="16" t="e">
        <f>#REF!+#REF!+#REF!+#REF!+#REF!+#REF!+#REF!</f>
        <v>#REF!</v>
      </c>
      <c r="K56" s="128" t="e">
        <f>#REF!+#REF!+#REF!+#REF!+#REF!+#REF!+#REF!</f>
        <v>#REF!</v>
      </c>
      <c r="L56" s="3">
        <f>'9_Per Pupil Summary'!J55</f>
        <v>174.37728745084121</v>
      </c>
      <c r="M56" s="16" t="e">
        <f>#REF!+#REF!+#REF!+#REF!+#REF!+#REF!+#REF!</f>
        <v>#REF!</v>
      </c>
      <c r="N56" s="128" t="e">
        <f>#REF!+#REF!+#REF!+#REF!+#REF!+#REF!+#REF!</f>
        <v>#REF!</v>
      </c>
      <c r="O56" s="3">
        <f>'9_Per Pupil Summary'!K55</f>
        <v>4359.4321862710303</v>
      </c>
      <c r="P56" s="16" t="e">
        <f>#REF!+#REF!+#REF!+#REF!+#REF!+#REF!+#REF!</f>
        <v>#REF!</v>
      </c>
      <c r="Q56" s="128" t="e">
        <f>#REF!+#REF!+#REF!+#REF!+#REF!+#REF!+#REF!</f>
        <v>#REF!</v>
      </c>
      <c r="R56" s="3">
        <f>'9_Per Pupil Summary'!L55</f>
        <v>1743.7728745084123</v>
      </c>
      <c r="S56" s="16" t="e">
        <f>#REF!+#REF!+#REF!+#REF!+#REF!+#REF!+#REF!</f>
        <v>#REF!</v>
      </c>
      <c r="T56" s="19" t="e">
        <f>#REF!+#REF!+#REF!+#REF!+#REF!+#REF!+#REF!</f>
        <v>#REF!</v>
      </c>
      <c r="U56" s="3" t="e">
        <f>#REF!+#REF!+#REF!+#REF!+#REF!+#REF!+#REF!</f>
        <v>#REF!</v>
      </c>
      <c r="V56" s="3" t="e">
        <f>#REF!+#REF!+#REF!+#REF!+#REF!+#REF!+#REF!</f>
        <v>#REF!</v>
      </c>
      <c r="W56" s="4" t="e">
        <f>#REF!+#REF!+#REF!+#REF!+#REF!+#REF!+#REF!</f>
        <v>#REF!</v>
      </c>
      <c r="X56" s="19" t="e">
        <f>#REF!+#REF!+#REF!+#REF!+#REF!+#REF!+#REF!</f>
        <v>#REF!</v>
      </c>
      <c r="Y56" s="16" t="e">
        <f>#REF!+#REF!+#REF!+#REF!+#REF!+#REF!+#REF!</f>
        <v>#REF!</v>
      </c>
      <c r="Z56" s="19" t="e">
        <f>#REF!+#REF!+#REF!+#REF!+#REF!+#REF!+#REF!</f>
        <v>#REF!</v>
      </c>
      <c r="AA56" s="3" t="e">
        <f>#REF!+#REF!+#REF!+#REF!+#REF!+#REF!+#REF!</f>
        <v>#REF!</v>
      </c>
      <c r="AB56" s="19" t="e">
        <f>#REF!+#REF!+#REF!+#REF!+#REF!+#REF!+#REF!</f>
        <v>#REF!</v>
      </c>
      <c r="AC56" s="5" t="e">
        <f>#REF!+#REF!+#REF!+#REF!+#REF!+#REF!+#REF!</f>
        <v>#REF!</v>
      </c>
      <c r="AD56" s="3" t="e">
        <f>#REF!+#REF!+#REF!+#REF!+#REF!+#REF!+#REF!</f>
        <v>#REF!</v>
      </c>
      <c r="AE56" s="20" t="e">
        <f>#REF!+#REF!+#REF!+#REF!+#REF!+#REF!+#REF!</f>
        <v>#REF!</v>
      </c>
      <c r="AF56" s="20" t="e">
        <f>#REF!+#REF!+#REF!+#REF!+#REF!+#REF!+#REF!</f>
        <v>#REF!</v>
      </c>
    </row>
    <row r="57" spans="1:32" ht="16.149999999999999" customHeight="1" x14ac:dyDescent="0.2">
      <c r="A57" s="10">
        <v>51</v>
      </c>
      <c r="B57" s="11" t="s">
        <v>53</v>
      </c>
      <c r="C57" s="117" t="e">
        <f>#REF!+#REF!+#REF!+#REF!+#REF!+#REF!+#REF!</f>
        <v>#REF!</v>
      </c>
      <c r="D57" s="12">
        <f>'9_Per Pupil Summary'!O56</f>
        <v>10216.172878207321</v>
      </c>
      <c r="E57" s="14" t="e">
        <f>#REF!+#REF!+#REF!+#REF!+#REF!+#REF!+#REF!</f>
        <v>#REF!</v>
      </c>
      <c r="F57" s="14"/>
      <c r="G57" s="14" t="e">
        <f>#REF!+#REF!+#REF!+#REF!+#REF!+#REF!+#REF!</f>
        <v>#REF!</v>
      </c>
      <c r="H57" s="126" t="e">
        <f>#REF!+#REF!+#REF!+#REF!+#REF!+#REF!+#REF!</f>
        <v>#REF!</v>
      </c>
      <c r="I57" s="12">
        <f>'9_Per Pupil Summary'!I56</f>
        <v>625.06898019653272</v>
      </c>
      <c r="J57" s="14" t="e">
        <f>#REF!+#REF!+#REF!+#REF!+#REF!+#REF!+#REF!</f>
        <v>#REF!</v>
      </c>
      <c r="K57" s="126" t="e">
        <f>#REF!+#REF!+#REF!+#REF!+#REF!+#REF!+#REF!</f>
        <v>#REF!</v>
      </c>
      <c r="L57" s="12">
        <f>'9_Per Pupil Summary'!J56</f>
        <v>170.473358235418</v>
      </c>
      <c r="M57" s="14" t="e">
        <f>#REF!+#REF!+#REF!+#REF!+#REF!+#REF!+#REF!</f>
        <v>#REF!</v>
      </c>
      <c r="N57" s="126" t="e">
        <f>#REF!+#REF!+#REF!+#REF!+#REF!+#REF!+#REF!</f>
        <v>#REF!</v>
      </c>
      <c r="O57" s="12">
        <f>'9_Per Pupil Summary'!K56</f>
        <v>4261.8339558854505</v>
      </c>
      <c r="P57" s="14" t="e">
        <f>#REF!+#REF!+#REF!+#REF!+#REF!+#REF!+#REF!</f>
        <v>#REF!</v>
      </c>
      <c r="Q57" s="126" t="e">
        <f>#REF!+#REF!+#REF!+#REF!+#REF!+#REF!+#REF!</f>
        <v>#REF!</v>
      </c>
      <c r="R57" s="12">
        <f>'9_Per Pupil Summary'!L56</f>
        <v>1704.73358235418</v>
      </c>
      <c r="S57" s="14" t="e">
        <f>#REF!+#REF!+#REF!+#REF!+#REF!+#REF!+#REF!</f>
        <v>#REF!</v>
      </c>
      <c r="T57" s="17" t="e">
        <f>#REF!+#REF!+#REF!+#REF!+#REF!+#REF!+#REF!</f>
        <v>#REF!</v>
      </c>
      <c r="U57" s="12" t="e">
        <f>#REF!+#REF!+#REF!+#REF!+#REF!+#REF!+#REF!</f>
        <v>#REF!</v>
      </c>
      <c r="V57" s="12" t="e">
        <f>#REF!+#REF!+#REF!+#REF!+#REF!+#REF!+#REF!</f>
        <v>#REF!</v>
      </c>
      <c r="W57" s="13" t="e">
        <f>#REF!+#REF!+#REF!+#REF!+#REF!+#REF!+#REF!</f>
        <v>#REF!</v>
      </c>
      <c r="X57" s="17" t="e">
        <f>#REF!+#REF!+#REF!+#REF!+#REF!+#REF!+#REF!</f>
        <v>#REF!</v>
      </c>
      <c r="Y57" s="14" t="e">
        <f>#REF!+#REF!+#REF!+#REF!+#REF!+#REF!+#REF!</f>
        <v>#REF!</v>
      </c>
      <c r="Z57" s="17" t="e">
        <f>#REF!+#REF!+#REF!+#REF!+#REF!+#REF!+#REF!</f>
        <v>#REF!</v>
      </c>
      <c r="AA57" s="12" t="e">
        <f>#REF!+#REF!+#REF!+#REF!+#REF!+#REF!+#REF!</f>
        <v>#REF!</v>
      </c>
      <c r="AB57" s="17" t="e">
        <f>#REF!+#REF!+#REF!+#REF!+#REF!+#REF!+#REF!</f>
        <v>#REF!</v>
      </c>
      <c r="AC57" s="12" t="e">
        <f>#REF!+#REF!+#REF!+#REF!+#REF!+#REF!+#REF!</f>
        <v>#REF!</v>
      </c>
      <c r="AD57" s="12" t="e">
        <f>#REF!+#REF!+#REF!+#REF!+#REF!+#REF!+#REF!</f>
        <v>#REF!</v>
      </c>
      <c r="AE57" s="17" t="e">
        <f>#REF!+#REF!+#REF!+#REF!+#REF!+#REF!+#REF!</f>
        <v>#REF!</v>
      </c>
      <c r="AF57" s="21" t="e">
        <f>#REF!+#REF!+#REF!+#REF!+#REF!+#REF!+#REF!</f>
        <v>#REF!</v>
      </c>
    </row>
    <row r="58" spans="1:32" ht="16.149999999999999" customHeight="1" x14ac:dyDescent="0.2">
      <c r="A58" s="6">
        <v>52</v>
      </c>
      <c r="B58" s="7" t="s">
        <v>54</v>
      </c>
      <c r="C58" s="118" t="e">
        <f>#REF!+#REF!+#REF!+#REF!+#REF!+#REF!+#REF!</f>
        <v>#REF!</v>
      </c>
      <c r="D58" s="8">
        <f>'9_Per Pupil Summary'!O57</f>
        <v>11657.117945501292</v>
      </c>
      <c r="E58" s="15" t="e">
        <f>#REF!+#REF!+#REF!+#REF!+#REF!+#REF!+#REF!</f>
        <v>#REF!</v>
      </c>
      <c r="F58" s="15"/>
      <c r="G58" s="15" t="e">
        <f>#REF!+#REF!+#REF!+#REF!+#REF!+#REF!+#REF!</f>
        <v>#REF!</v>
      </c>
      <c r="H58" s="127" t="e">
        <f>#REF!+#REF!+#REF!+#REF!+#REF!+#REF!+#REF!</f>
        <v>#REF!</v>
      </c>
      <c r="I58" s="8">
        <f>'9_Per Pupil Summary'!I57</f>
        <v>577.09689500120646</v>
      </c>
      <c r="J58" s="15" t="e">
        <f>#REF!+#REF!+#REF!+#REF!+#REF!+#REF!+#REF!</f>
        <v>#REF!</v>
      </c>
      <c r="K58" s="127" t="e">
        <f>#REF!+#REF!+#REF!+#REF!+#REF!+#REF!+#REF!</f>
        <v>#REF!</v>
      </c>
      <c r="L58" s="8">
        <f>'9_Per Pupil Summary'!J57</f>
        <v>157.39006227305632</v>
      </c>
      <c r="M58" s="15" t="e">
        <f>#REF!+#REF!+#REF!+#REF!+#REF!+#REF!+#REF!</f>
        <v>#REF!</v>
      </c>
      <c r="N58" s="127" t="e">
        <f>#REF!+#REF!+#REF!+#REF!+#REF!+#REF!+#REF!</f>
        <v>#REF!</v>
      </c>
      <c r="O58" s="8">
        <f>'9_Per Pupil Summary'!K57</f>
        <v>3934.7515568264075</v>
      </c>
      <c r="P58" s="15" t="e">
        <f>#REF!+#REF!+#REF!+#REF!+#REF!+#REF!+#REF!</f>
        <v>#REF!</v>
      </c>
      <c r="Q58" s="127" t="e">
        <f>#REF!+#REF!+#REF!+#REF!+#REF!+#REF!+#REF!</f>
        <v>#REF!</v>
      </c>
      <c r="R58" s="8">
        <f>'9_Per Pupil Summary'!L57</f>
        <v>1573.9006227305631</v>
      </c>
      <c r="S58" s="15" t="e">
        <f>#REF!+#REF!+#REF!+#REF!+#REF!+#REF!+#REF!</f>
        <v>#REF!</v>
      </c>
      <c r="T58" s="18" t="e">
        <f>#REF!+#REF!+#REF!+#REF!+#REF!+#REF!+#REF!</f>
        <v>#REF!</v>
      </c>
      <c r="U58" s="8" t="e">
        <f>#REF!+#REF!+#REF!+#REF!+#REF!+#REF!+#REF!</f>
        <v>#REF!</v>
      </c>
      <c r="V58" s="8" t="e">
        <f>#REF!+#REF!+#REF!+#REF!+#REF!+#REF!+#REF!</f>
        <v>#REF!</v>
      </c>
      <c r="W58" s="9" t="e">
        <f>#REF!+#REF!+#REF!+#REF!+#REF!+#REF!+#REF!</f>
        <v>#REF!</v>
      </c>
      <c r="X58" s="18" t="e">
        <f>#REF!+#REF!+#REF!+#REF!+#REF!+#REF!+#REF!</f>
        <v>#REF!</v>
      </c>
      <c r="Y58" s="15" t="e">
        <f>#REF!+#REF!+#REF!+#REF!+#REF!+#REF!+#REF!</f>
        <v>#REF!</v>
      </c>
      <c r="Z58" s="18" t="e">
        <f>#REF!+#REF!+#REF!+#REF!+#REF!+#REF!+#REF!</f>
        <v>#REF!</v>
      </c>
      <c r="AA58" s="8" t="e">
        <f>#REF!+#REF!+#REF!+#REF!+#REF!+#REF!+#REF!</f>
        <v>#REF!</v>
      </c>
      <c r="AB58" s="18" t="e">
        <f>#REF!+#REF!+#REF!+#REF!+#REF!+#REF!+#REF!</f>
        <v>#REF!</v>
      </c>
      <c r="AC58" s="8" t="e">
        <f>#REF!+#REF!+#REF!+#REF!+#REF!+#REF!+#REF!</f>
        <v>#REF!</v>
      </c>
      <c r="AD58" s="8" t="e">
        <f>#REF!+#REF!+#REF!+#REF!+#REF!+#REF!+#REF!</f>
        <v>#REF!</v>
      </c>
      <c r="AE58" s="18" t="e">
        <f>#REF!+#REF!+#REF!+#REF!+#REF!+#REF!+#REF!</f>
        <v>#REF!</v>
      </c>
      <c r="AF58" s="22" t="e">
        <f>#REF!+#REF!+#REF!+#REF!+#REF!+#REF!+#REF!</f>
        <v>#REF!</v>
      </c>
    </row>
    <row r="59" spans="1:32" ht="16.149999999999999" customHeight="1" x14ac:dyDescent="0.2">
      <c r="A59" s="6">
        <v>53</v>
      </c>
      <c r="B59" s="7" t="s">
        <v>55</v>
      </c>
      <c r="C59" s="118" t="e">
        <f>#REF!+#REF!+#REF!+#REF!+#REF!+#REF!+#REF!</f>
        <v>#REF!</v>
      </c>
      <c r="D59" s="8">
        <f>'9_Per Pupil Summary'!O58</f>
        <v>8790.3251393425453</v>
      </c>
      <c r="E59" s="15" t="e">
        <f>#REF!+#REF!+#REF!+#REF!+#REF!+#REF!+#REF!</f>
        <v>#REF!</v>
      </c>
      <c r="F59" s="15"/>
      <c r="G59" s="15" t="e">
        <f>#REF!+#REF!+#REF!+#REF!+#REF!+#REF!+#REF!</f>
        <v>#REF!</v>
      </c>
      <c r="H59" s="127" t="e">
        <f>#REF!+#REF!+#REF!+#REF!+#REF!+#REF!+#REF!</f>
        <v>#REF!</v>
      </c>
      <c r="I59" s="8">
        <f>'9_Per Pupil Summary'!I58</f>
        <v>658.32247764628198</v>
      </c>
      <c r="J59" s="15" t="e">
        <f>#REF!+#REF!+#REF!+#REF!+#REF!+#REF!+#REF!</f>
        <v>#REF!</v>
      </c>
      <c r="K59" s="127" t="e">
        <f>#REF!+#REF!+#REF!+#REF!+#REF!+#REF!+#REF!</f>
        <v>#REF!</v>
      </c>
      <c r="L59" s="8">
        <f>'9_Per Pupil Summary'!J58</f>
        <v>179.54249390353141</v>
      </c>
      <c r="M59" s="15" t="e">
        <f>#REF!+#REF!+#REF!+#REF!+#REF!+#REF!+#REF!</f>
        <v>#REF!</v>
      </c>
      <c r="N59" s="127" t="e">
        <f>#REF!+#REF!+#REF!+#REF!+#REF!+#REF!+#REF!</f>
        <v>#REF!</v>
      </c>
      <c r="O59" s="8">
        <f>'9_Per Pupil Summary'!K58</f>
        <v>4488.5623475882858</v>
      </c>
      <c r="P59" s="15" t="e">
        <f>#REF!+#REF!+#REF!+#REF!+#REF!+#REF!+#REF!</f>
        <v>#REF!</v>
      </c>
      <c r="Q59" s="127" t="e">
        <f>#REF!+#REF!+#REF!+#REF!+#REF!+#REF!+#REF!</f>
        <v>#REF!</v>
      </c>
      <c r="R59" s="8">
        <f>'9_Per Pupil Summary'!L58</f>
        <v>1795.4249390353143</v>
      </c>
      <c r="S59" s="15" t="e">
        <f>#REF!+#REF!+#REF!+#REF!+#REF!+#REF!+#REF!</f>
        <v>#REF!</v>
      </c>
      <c r="T59" s="18" t="e">
        <f>#REF!+#REF!+#REF!+#REF!+#REF!+#REF!+#REF!</f>
        <v>#REF!</v>
      </c>
      <c r="U59" s="8" t="e">
        <f>#REF!+#REF!+#REF!+#REF!+#REF!+#REF!+#REF!</f>
        <v>#REF!</v>
      </c>
      <c r="V59" s="8" t="e">
        <f>#REF!+#REF!+#REF!+#REF!+#REF!+#REF!+#REF!</f>
        <v>#REF!</v>
      </c>
      <c r="W59" s="9" t="e">
        <f>#REF!+#REF!+#REF!+#REF!+#REF!+#REF!+#REF!</f>
        <v>#REF!</v>
      </c>
      <c r="X59" s="18" t="e">
        <f>#REF!+#REF!+#REF!+#REF!+#REF!+#REF!+#REF!</f>
        <v>#REF!</v>
      </c>
      <c r="Y59" s="15" t="e">
        <f>#REF!+#REF!+#REF!+#REF!+#REF!+#REF!+#REF!</f>
        <v>#REF!</v>
      </c>
      <c r="Z59" s="18" t="e">
        <f>#REF!+#REF!+#REF!+#REF!+#REF!+#REF!+#REF!</f>
        <v>#REF!</v>
      </c>
      <c r="AA59" s="8" t="e">
        <f>#REF!+#REF!+#REF!+#REF!+#REF!+#REF!+#REF!</f>
        <v>#REF!</v>
      </c>
      <c r="AB59" s="18" t="e">
        <f>#REF!+#REF!+#REF!+#REF!+#REF!+#REF!+#REF!</f>
        <v>#REF!</v>
      </c>
      <c r="AC59" s="8" t="e">
        <f>#REF!+#REF!+#REF!+#REF!+#REF!+#REF!+#REF!</f>
        <v>#REF!</v>
      </c>
      <c r="AD59" s="8" t="e">
        <f>#REF!+#REF!+#REF!+#REF!+#REF!+#REF!+#REF!</f>
        <v>#REF!</v>
      </c>
      <c r="AE59" s="18" t="e">
        <f>#REF!+#REF!+#REF!+#REF!+#REF!+#REF!+#REF!</f>
        <v>#REF!</v>
      </c>
      <c r="AF59" s="22" t="e">
        <f>#REF!+#REF!+#REF!+#REF!+#REF!+#REF!+#REF!</f>
        <v>#REF!</v>
      </c>
    </row>
    <row r="60" spans="1:32" ht="16.149999999999999" customHeight="1" x14ac:dyDescent="0.2">
      <c r="A60" s="6">
        <v>54</v>
      </c>
      <c r="B60" s="7" t="s">
        <v>56</v>
      </c>
      <c r="C60" s="118" t="e">
        <f>#REF!+#REF!+#REF!+#REF!+#REF!+#REF!+#REF!</f>
        <v>#REF!</v>
      </c>
      <c r="D60" s="8">
        <f>'9_Per Pupil Summary'!O59</f>
        <v>11326.543063536572</v>
      </c>
      <c r="E60" s="15" t="e">
        <f>#REF!+#REF!+#REF!+#REF!+#REF!+#REF!+#REF!</f>
        <v>#REF!</v>
      </c>
      <c r="F60" s="15"/>
      <c r="G60" s="15" t="e">
        <f>#REF!+#REF!+#REF!+#REF!+#REF!+#REF!+#REF!</f>
        <v>#REF!</v>
      </c>
      <c r="H60" s="127" t="e">
        <f>#REF!+#REF!+#REF!+#REF!+#REF!+#REF!+#REF!</f>
        <v>#REF!</v>
      </c>
      <c r="I60" s="8">
        <f>'9_Per Pupil Summary'!I59</f>
        <v>518.01042096896811</v>
      </c>
      <c r="J60" s="15" t="e">
        <f>#REF!+#REF!+#REF!+#REF!+#REF!+#REF!+#REF!</f>
        <v>#REF!</v>
      </c>
      <c r="K60" s="127" t="e">
        <f>#REF!+#REF!+#REF!+#REF!+#REF!+#REF!+#REF!</f>
        <v>#REF!</v>
      </c>
      <c r="L60" s="8">
        <f>'9_Per Pupil Summary'!J59</f>
        <v>141.27556935517313</v>
      </c>
      <c r="M60" s="15" t="e">
        <f>#REF!+#REF!+#REF!+#REF!+#REF!+#REF!+#REF!</f>
        <v>#REF!</v>
      </c>
      <c r="N60" s="127" t="e">
        <f>#REF!+#REF!+#REF!+#REF!+#REF!+#REF!+#REF!</f>
        <v>#REF!</v>
      </c>
      <c r="O60" s="8">
        <f>'9_Per Pupil Summary'!K59</f>
        <v>3531.8892338793285</v>
      </c>
      <c r="P60" s="15" t="e">
        <f>#REF!+#REF!+#REF!+#REF!+#REF!+#REF!+#REF!</f>
        <v>#REF!</v>
      </c>
      <c r="Q60" s="127" t="e">
        <f>#REF!+#REF!+#REF!+#REF!+#REF!+#REF!+#REF!</f>
        <v>#REF!</v>
      </c>
      <c r="R60" s="8">
        <f>'9_Per Pupil Summary'!L59</f>
        <v>1412.7556935517312</v>
      </c>
      <c r="S60" s="15" t="e">
        <f>#REF!+#REF!+#REF!+#REF!+#REF!+#REF!+#REF!</f>
        <v>#REF!</v>
      </c>
      <c r="T60" s="18" t="e">
        <f>#REF!+#REF!+#REF!+#REF!+#REF!+#REF!+#REF!</f>
        <v>#REF!</v>
      </c>
      <c r="U60" s="8" t="e">
        <f>#REF!+#REF!+#REF!+#REF!+#REF!+#REF!+#REF!</f>
        <v>#REF!</v>
      </c>
      <c r="V60" s="8" t="e">
        <f>#REF!+#REF!+#REF!+#REF!+#REF!+#REF!+#REF!</f>
        <v>#REF!</v>
      </c>
      <c r="W60" s="9" t="e">
        <f>#REF!+#REF!+#REF!+#REF!+#REF!+#REF!+#REF!</f>
        <v>#REF!</v>
      </c>
      <c r="X60" s="18" t="e">
        <f>#REF!+#REF!+#REF!+#REF!+#REF!+#REF!+#REF!</f>
        <v>#REF!</v>
      </c>
      <c r="Y60" s="15" t="e">
        <f>#REF!+#REF!+#REF!+#REF!+#REF!+#REF!+#REF!</f>
        <v>#REF!</v>
      </c>
      <c r="Z60" s="18" t="e">
        <f>#REF!+#REF!+#REF!+#REF!+#REF!+#REF!+#REF!</f>
        <v>#REF!</v>
      </c>
      <c r="AA60" s="8" t="e">
        <f>#REF!+#REF!+#REF!+#REF!+#REF!+#REF!+#REF!</f>
        <v>#REF!</v>
      </c>
      <c r="AB60" s="18" t="e">
        <f>#REF!+#REF!+#REF!+#REF!+#REF!+#REF!+#REF!</f>
        <v>#REF!</v>
      </c>
      <c r="AC60" s="8" t="e">
        <f>#REF!+#REF!+#REF!+#REF!+#REF!+#REF!+#REF!</f>
        <v>#REF!</v>
      </c>
      <c r="AD60" s="8" t="e">
        <f>#REF!+#REF!+#REF!+#REF!+#REF!+#REF!+#REF!</f>
        <v>#REF!</v>
      </c>
      <c r="AE60" s="18" t="e">
        <f>#REF!+#REF!+#REF!+#REF!+#REF!+#REF!+#REF!</f>
        <v>#REF!</v>
      </c>
      <c r="AF60" s="22" t="e">
        <f>#REF!+#REF!+#REF!+#REF!+#REF!+#REF!+#REF!</f>
        <v>#REF!</v>
      </c>
    </row>
    <row r="61" spans="1:32" ht="16.149999999999999" customHeight="1" x14ac:dyDescent="0.2">
      <c r="A61" s="1">
        <v>55</v>
      </c>
      <c r="B61" s="2" t="s">
        <v>57</v>
      </c>
      <c r="C61" s="119" t="e">
        <f>#REF!+#REF!+#REF!+#REF!+#REF!+#REF!+#REF!</f>
        <v>#REF!</v>
      </c>
      <c r="D61" s="3">
        <f>'9_Per Pupil Summary'!O60</f>
        <v>9125.4548302989369</v>
      </c>
      <c r="E61" s="16" t="e">
        <f>#REF!+#REF!+#REF!+#REF!+#REF!+#REF!+#REF!</f>
        <v>#REF!</v>
      </c>
      <c r="F61" s="16"/>
      <c r="G61" s="16" t="e">
        <f>#REF!+#REF!+#REF!+#REF!+#REF!+#REF!+#REF!</f>
        <v>#REF!</v>
      </c>
      <c r="H61" s="128" t="e">
        <f>#REF!+#REF!+#REF!+#REF!+#REF!+#REF!+#REF!</f>
        <v>#REF!</v>
      </c>
      <c r="I61" s="3">
        <f>'9_Per Pupil Summary'!I60</f>
        <v>566.83100965668848</v>
      </c>
      <c r="J61" s="16" t="e">
        <f>#REF!+#REF!+#REF!+#REF!+#REF!+#REF!+#REF!</f>
        <v>#REF!</v>
      </c>
      <c r="K61" s="128" t="e">
        <f>#REF!+#REF!+#REF!+#REF!+#REF!+#REF!+#REF!</f>
        <v>#REF!</v>
      </c>
      <c r="L61" s="3">
        <f>'9_Per Pupil Summary'!J60</f>
        <v>154.59027536091503</v>
      </c>
      <c r="M61" s="16" t="e">
        <f>#REF!+#REF!+#REF!+#REF!+#REF!+#REF!+#REF!</f>
        <v>#REF!</v>
      </c>
      <c r="N61" s="128" t="e">
        <f>#REF!+#REF!+#REF!+#REF!+#REF!+#REF!+#REF!</f>
        <v>#REF!</v>
      </c>
      <c r="O61" s="3">
        <f>'9_Per Pupil Summary'!K60</f>
        <v>3864.7568840228755</v>
      </c>
      <c r="P61" s="16" t="e">
        <f>#REF!+#REF!+#REF!+#REF!+#REF!+#REF!+#REF!</f>
        <v>#REF!</v>
      </c>
      <c r="Q61" s="128" t="e">
        <f>#REF!+#REF!+#REF!+#REF!+#REF!+#REF!+#REF!</f>
        <v>#REF!</v>
      </c>
      <c r="R61" s="3">
        <f>'9_Per Pupil Summary'!L60</f>
        <v>1545.9027536091503</v>
      </c>
      <c r="S61" s="16" t="e">
        <f>#REF!+#REF!+#REF!+#REF!+#REF!+#REF!+#REF!</f>
        <v>#REF!</v>
      </c>
      <c r="T61" s="19" t="e">
        <f>#REF!+#REF!+#REF!+#REF!+#REF!+#REF!+#REF!</f>
        <v>#REF!</v>
      </c>
      <c r="U61" s="3" t="e">
        <f>#REF!+#REF!+#REF!+#REF!+#REF!+#REF!+#REF!</f>
        <v>#REF!</v>
      </c>
      <c r="V61" s="3" t="e">
        <f>#REF!+#REF!+#REF!+#REF!+#REF!+#REF!+#REF!</f>
        <v>#REF!</v>
      </c>
      <c r="W61" s="4" t="e">
        <f>#REF!+#REF!+#REF!+#REF!+#REF!+#REF!+#REF!</f>
        <v>#REF!</v>
      </c>
      <c r="X61" s="19" t="e">
        <f>#REF!+#REF!+#REF!+#REF!+#REF!+#REF!+#REF!</f>
        <v>#REF!</v>
      </c>
      <c r="Y61" s="16" t="e">
        <f>#REF!+#REF!+#REF!+#REF!+#REF!+#REF!+#REF!</f>
        <v>#REF!</v>
      </c>
      <c r="Z61" s="19" t="e">
        <f>#REF!+#REF!+#REF!+#REF!+#REF!+#REF!+#REF!</f>
        <v>#REF!</v>
      </c>
      <c r="AA61" s="3" t="e">
        <f>#REF!+#REF!+#REF!+#REF!+#REF!+#REF!+#REF!</f>
        <v>#REF!</v>
      </c>
      <c r="AB61" s="19" t="e">
        <f>#REF!+#REF!+#REF!+#REF!+#REF!+#REF!+#REF!</f>
        <v>#REF!</v>
      </c>
      <c r="AC61" s="5" t="e">
        <f>#REF!+#REF!+#REF!+#REF!+#REF!+#REF!+#REF!</f>
        <v>#REF!</v>
      </c>
      <c r="AD61" s="3" t="e">
        <f>#REF!+#REF!+#REF!+#REF!+#REF!+#REF!+#REF!</f>
        <v>#REF!</v>
      </c>
      <c r="AE61" s="20" t="e">
        <f>#REF!+#REF!+#REF!+#REF!+#REF!+#REF!+#REF!</f>
        <v>#REF!</v>
      </c>
      <c r="AF61" s="20" t="e">
        <f>#REF!+#REF!+#REF!+#REF!+#REF!+#REF!+#REF!</f>
        <v>#REF!</v>
      </c>
    </row>
    <row r="62" spans="1:32" ht="16.149999999999999" customHeight="1" x14ac:dyDescent="0.2">
      <c r="A62" s="10">
        <v>56</v>
      </c>
      <c r="B62" s="11" t="s">
        <v>58</v>
      </c>
      <c r="C62" s="117" t="e">
        <f>#REF!+#REF!+#REF!+#REF!+#REF!+#REF!+#REF!</f>
        <v>#REF!</v>
      </c>
      <c r="D62" s="12">
        <f>'9_Per Pupil Summary'!O61</f>
        <v>10019.088767649302</v>
      </c>
      <c r="E62" s="14" t="e">
        <f>#REF!+#REF!+#REF!+#REF!+#REF!+#REF!+#REF!</f>
        <v>#REF!</v>
      </c>
      <c r="F62" s="14"/>
      <c r="G62" s="14" t="e">
        <f>#REF!+#REF!+#REF!+#REF!+#REF!+#REF!+#REF!</f>
        <v>#REF!</v>
      </c>
      <c r="H62" s="126" t="e">
        <f>#REF!+#REF!+#REF!+#REF!+#REF!+#REF!+#REF!</f>
        <v>#REF!</v>
      </c>
      <c r="I62" s="12">
        <f>'9_Per Pupil Summary'!I61</f>
        <v>691.71047587376881</v>
      </c>
      <c r="J62" s="14" t="e">
        <f>#REF!+#REF!+#REF!+#REF!+#REF!+#REF!+#REF!</f>
        <v>#REF!</v>
      </c>
      <c r="K62" s="126" t="e">
        <f>#REF!+#REF!+#REF!+#REF!+#REF!+#REF!+#REF!</f>
        <v>#REF!</v>
      </c>
      <c r="L62" s="12">
        <f>'9_Per Pupil Summary'!J61</f>
        <v>188.64831160193691</v>
      </c>
      <c r="M62" s="14" t="e">
        <f>#REF!+#REF!+#REF!+#REF!+#REF!+#REF!+#REF!</f>
        <v>#REF!</v>
      </c>
      <c r="N62" s="126" t="e">
        <f>#REF!+#REF!+#REF!+#REF!+#REF!+#REF!+#REF!</f>
        <v>#REF!</v>
      </c>
      <c r="O62" s="12">
        <f>'9_Per Pupil Summary'!K61</f>
        <v>4716.2077900484228</v>
      </c>
      <c r="P62" s="14" t="e">
        <f>#REF!+#REF!+#REF!+#REF!+#REF!+#REF!+#REF!</f>
        <v>#REF!</v>
      </c>
      <c r="Q62" s="126" t="e">
        <f>#REF!+#REF!+#REF!+#REF!+#REF!+#REF!+#REF!</f>
        <v>#REF!</v>
      </c>
      <c r="R62" s="12">
        <f>'9_Per Pupil Summary'!L61</f>
        <v>1886.4831160193692</v>
      </c>
      <c r="S62" s="14" t="e">
        <f>#REF!+#REF!+#REF!+#REF!+#REF!+#REF!+#REF!</f>
        <v>#REF!</v>
      </c>
      <c r="T62" s="17" t="e">
        <f>#REF!+#REF!+#REF!+#REF!+#REF!+#REF!+#REF!</f>
        <v>#REF!</v>
      </c>
      <c r="U62" s="12" t="e">
        <f>#REF!+#REF!+#REF!+#REF!+#REF!+#REF!+#REF!</f>
        <v>#REF!</v>
      </c>
      <c r="V62" s="12" t="e">
        <f>#REF!+#REF!+#REF!+#REF!+#REF!+#REF!+#REF!</f>
        <v>#REF!</v>
      </c>
      <c r="W62" s="13" t="e">
        <f>#REF!+#REF!+#REF!+#REF!+#REF!+#REF!+#REF!</f>
        <v>#REF!</v>
      </c>
      <c r="X62" s="17" t="e">
        <f>#REF!+#REF!+#REF!+#REF!+#REF!+#REF!+#REF!</f>
        <v>#REF!</v>
      </c>
      <c r="Y62" s="14" t="e">
        <f>#REF!+#REF!+#REF!+#REF!+#REF!+#REF!+#REF!</f>
        <v>#REF!</v>
      </c>
      <c r="Z62" s="17" t="e">
        <f>#REF!+#REF!+#REF!+#REF!+#REF!+#REF!+#REF!</f>
        <v>#REF!</v>
      </c>
      <c r="AA62" s="12" t="e">
        <f>#REF!+#REF!+#REF!+#REF!+#REF!+#REF!+#REF!</f>
        <v>#REF!</v>
      </c>
      <c r="AB62" s="17" t="e">
        <f>#REF!+#REF!+#REF!+#REF!+#REF!+#REF!+#REF!</f>
        <v>#REF!</v>
      </c>
      <c r="AC62" s="12" t="e">
        <f>#REF!+#REF!+#REF!+#REF!+#REF!+#REF!+#REF!</f>
        <v>#REF!</v>
      </c>
      <c r="AD62" s="12" t="e">
        <f>#REF!+#REF!+#REF!+#REF!+#REF!+#REF!+#REF!</f>
        <v>#REF!</v>
      </c>
      <c r="AE62" s="17" t="e">
        <f>#REF!+#REF!+#REF!+#REF!+#REF!+#REF!+#REF!</f>
        <v>#REF!</v>
      </c>
      <c r="AF62" s="21" t="e">
        <f>#REF!+#REF!+#REF!+#REF!+#REF!+#REF!+#REF!</f>
        <v>#REF!</v>
      </c>
    </row>
    <row r="63" spans="1:32" ht="16.149999999999999" customHeight="1" x14ac:dyDescent="0.2">
      <c r="A63" s="6">
        <v>57</v>
      </c>
      <c r="B63" s="7" t="s">
        <v>59</v>
      </c>
      <c r="C63" s="118" t="e">
        <f>#REF!+#REF!+#REF!+#REF!+#REF!+#REF!+#REF!</f>
        <v>#REF!</v>
      </c>
      <c r="D63" s="8">
        <f>'9_Per Pupil Summary'!O62</f>
        <v>7582.2380404946562</v>
      </c>
      <c r="E63" s="15" t="e">
        <f>#REF!+#REF!+#REF!+#REF!+#REF!+#REF!+#REF!</f>
        <v>#REF!</v>
      </c>
      <c r="F63" s="15"/>
      <c r="G63" s="15" t="e">
        <f>#REF!+#REF!+#REF!+#REF!+#REF!+#REF!+#REF!</f>
        <v>#REF!</v>
      </c>
      <c r="H63" s="127" t="e">
        <f>#REF!+#REF!+#REF!+#REF!+#REF!+#REF!+#REF!</f>
        <v>#REF!</v>
      </c>
      <c r="I63" s="8">
        <f>'9_Per Pupil Summary'!I62</f>
        <v>700.9833158997468</v>
      </c>
      <c r="J63" s="15" t="e">
        <f>#REF!+#REF!+#REF!+#REF!+#REF!+#REF!+#REF!</f>
        <v>#REF!</v>
      </c>
      <c r="K63" s="127" t="e">
        <f>#REF!+#REF!+#REF!+#REF!+#REF!+#REF!+#REF!</f>
        <v>#REF!</v>
      </c>
      <c r="L63" s="8">
        <f>'9_Per Pupil Summary'!J62</f>
        <v>191.1772679726582</v>
      </c>
      <c r="M63" s="15" t="e">
        <f>#REF!+#REF!+#REF!+#REF!+#REF!+#REF!+#REF!</f>
        <v>#REF!</v>
      </c>
      <c r="N63" s="127" t="e">
        <f>#REF!+#REF!+#REF!+#REF!+#REF!+#REF!+#REF!</f>
        <v>#REF!</v>
      </c>
      <c r="O63" s="8">
        <f>'9_Per Pupil Summary'!K62</f>
        <v>4779.4316993164557</v>
      </c>
      <c r="P63" s="15" t="e">
        <f>#REF!+#REF!+#REF!+#REF!+#REF!+#REF!+#REF!</f>
        <v>#REF!</v>
      </c>
      <c r="Q63" s="127" t="e">
        <f>#REF!+#REF!+#REF!+#REF!+#REF!+#REF!+#REF!</f>
        <v>#REF!</v>
      </c>
      <c r="R63" s="8">
        <f>'9_Per Pupil Summary'!L62</f>
        <v>1911.7726797265821</v>
      </c>
      <c r="S63" s="15" t="e">
        <f>#REF!+#REF!+#REF!+#REF!+#REF!+#REF!+#REF!</f>
        <v>#REF!</v>
      </c>
      <c r="T63" s="18" t="e">
        <f>#REF!+#REF!+#REF!+#REF!+#REF!+#REF!+#REF!</f>
        <v>#REF!</v>
      </c>
      <c r="U63" s="8" t="e">
        <f>#REF!+#REF!+#REF!+#REF!+#REF!+#REF!+#REF!</f>
        <v>#REF!</v>
      </c>
      <c r="V63" s="8" t="e">
        <f>#REF!+#REF!+#REF!+#REF!+#REF!+#REF!+#REF!</f>
        <v>#REF!</v>
      </c>
      <c r="W63" s="9" t="e">
        <f>#REF!+#REF!+#REF!+#REF!+#REF!+#REF!+#REF!</f>
        <v>#REF!</v>
      </c>
      <c r="X63" s="18" t="e">
        <f>#REF!+#REF!+#REF!+#REF!+#REF!+#REF!+#REF!</f>
        <v>#REF!</v>
      </c>
      <c r="Y63" s="15" t="e">
        <f>#REF!+#REF!+#REF!+#REF!+#REF!+#REF!+#REF!</f>
        <v>#REF!</v>
      </c>
      <c r="Z63" s="18" t="e">
        <f>#REF!+#REF!+#REF!+#REF!+#REF!+#REF!+#REF!</f>
        <v>#REF!</v>
      </c>
      <c r="AA63" s="8" t="e">
        <f>#REF!+#REF!+#REF!+#REF!+#REF!+#REF!+#REF!</f>
        <v>#REF!</v>
      </c>
      <c r="AB63" s="18" t="e">
        <f>#REF!+#REF!+#REF!+#REF!+#REF!+#REF!+#REF!</f>
        <v>#REF!</v>
      </c>
      <c r="AC63" s="8" t="e">
        <f>#REF!+#REF!+#REF!+#REF!+#REF!+#REF!+#REF!</f>
        <v>#REF!</v>
      </c>
      <c r="AD63" s="8" t="e">
        <f>#REF!+#REF!+#REF!+#REF!+#REF!+#REF!+#REF!</f>
        <v>#REF!</v>
      </c>
      <c r="AE63" s="18" t="e">
        <f>#REF!+#REF!+#REF!+#REF!+#REF!+#REF!+#REF!</f>
        <v>#REF!</v>
      </c>
      <c r="AF63" s="22" t="e">
        <f>#REF!+#REF!+#REF!+#REF!+#REF!+#REF!+#REF!</f>
        <v>#REF!</v>
      </c>
    </row>
    <row r="64" spans="1:32" ht="16.149999999999999" customHeight="1" x14ac:dyDescent="0.2">
      <c r="A64" s="6">
        <v>58</v>
      </c>
      <c r="B64" s="7" t="s">
        <v>60</v>
      </c>
      <c r="C64" s="118" t="e">
        <f>#REF!+#REF!+#REF!+#REF!+#REF!+#REF!+#REF!</f>
        <v>#REF!</v>
      </c>
      <c r="D64" s="8">
        <f>'9_Per Pupil Summary'!O63</f>
        <v>8112.1952553692481</v>
      </c>
      <c r="E64" s="15" t="e">
        <f>#REF!+#REF!+#REF!+#REF!+#REF!+#REF!+#REF!</f>
        <v>#REF!</v>
      </c>
      <c r="F64" s="15"/>
      <c r="G64" s="15" t="e">
        <f>#REF!+#REF!+#REF!+#REF!+#REF!+#REF!+#REF!</f>
        <v>#REF!</v>
      </c>
      <c r="H64" s="127" t="e">
        <f>#REF!+#REF!+#REF!+#REF!+#REF!+#REF!+#REF!</f>
        <v>#REF!</v>
      </c>
      <c r="I64" s="8">
        <f>'9_Per Pupil Summary'!I63</f>
        <v>726.71390317215707</v>
      </c>
      <c r="J64" s="15" t="e">
        <f>#REF!+#REF!+#REF!+#REF!+#REF!+#REF!+#REF!</f>
        <v>#REF!</v>
      </c>
      <c r="K64" s="127" t="e">
        <f>#REF!+#REF!+#REF!+#REF!+#REF!+#REF!+#REF!</f>
        <v>#REF!</v>
      </c>
      <c r="L64" s="8">
        <f>'9_Per Pupil Summary'!J63</f>
        <v>198.19470086513374</v>
      </c>
      <c r="M64" s="15" t="e">
        <f>#REF!+#REF!+#REF!+#REF!+#REF!+#REF!+#REF!</f>
        <v>#REF!</v>
      </c>
      <c r="N64" s="127" t="e">
        <f>#REF!+#REF!+#REF!+#REF!+#REF!+#REF!+#REF!</f>
        <v>#REF!</v>
      </c>
      <c r="O64" s="8">
        <f>'9_Per Pupil Summary'!K63</f>
        <v>4954.8675216283436</v>
      </c>
      <c r="P64" s="15" t="e">
        <f>#REF!+#REF!+#REF!+#REF!+#REF!+#REF!+#REF!</f>
        <v>#REF!</v>
      </c>
      <c r="Q64" s="127" t="e">
        <f>#REF!+#REF!+#REF!+#REF!+#REF!+#REF!+#REF!</f>
        <v>#REF!</v>
      </c>
      <c r="R64" s="8">
        <f>'9_Per Pupil Summary'!L63</f>
        <v>1981.9470086513375</v>
      </c>
      <c r="S64" s="15" t="e">
        <f>#REF!+#REF!+#REF!+#REF!+#REF!+#REF!+#REF!</f>
        <v>#REF!</v>
      </c>
      <c r="T64" s="18" t="e">
        <f>#REF!+#REF!+#REF!+#REF!+#REF!+#REF!+#REF!</f>
        <v>#REF!</v>
      </c>
      <c r="U64" s="8" t="e">
        <f>#REF!+#REF!+#REF!+#REF!+#REF!+#REF!+#REF!</f>
        <v>#REF!</v>
      </c>
      <c r="V64" s="8" t="e">
        <f>#REF!+#REF!+#REF!+#REF!+#REF!+#REF!+#REF!</f>
        <v>#REF!</v>
      </c>
      <c r="W64" s="9" t="e">
        <f>#REF!+#REF!+#REF!+#REF!+#REF!+#REF!+#REF!</f>
        <v>#REF!</v>
      </c>
      <c r="X64" s="18" t="e">
        <f>#REF!+#REF!+#REF!+#REF!+#REF!+#REF!+#REF!</f>
        <v>#REF!</v>
      </c>
      <c r="Y64" s="15" t="e">
        <f>#REF!+#REF!+#REF!+#REF!+#REF!+#REF!+#REF!</f>
        <v>#REF!</v>
      </c>
      <c r="Z64" s="18" t="e">
        <f>#REF!+#REF!+#REF!+#REF!+#REF!+#REF!+#REF!</f>
        <v>#REF!</v>
      </c>
      <c r="AA64" s="8" t="e">
        <f>#REF!+#REF!+#REF!+#REF!+#REF!+#REF!+#REF!</f>
        <v>#REF!</v>
      </c>
      <c r="AB64" s="18" t="e">
        <f>#REF!+#REF!+#REF!+#REF!+#REF!+#REF!+#REF!</f>
        <v>#REF!</v>
      </c>
      <c r="AC64" s="8" t="e">
        <f>#REF!+#REF!+#REF!+#REF!+#REF!+#REF!+#REF!</f>
        <v>#REF!</v>
      </c>
      <c r="AD64" s="8" t="e">
        <f>#REF!+#REF!+#REF!+#REF!+#REF!+#REF!+#REF!</f>
        <v>#REF!</v>
      </c>
      <c r="AE64" s="18" t="e">
        <f>#REF!+#REF!+#REF!+#REF!+#REF!+#REF!+#REF!</f>
        <v>#REF!</v>
      </c>
      <c r="AF64" s="22" t="e">
        <f>#REF!+#REF!+#REF!+#REF!+#REF!+#REF!+#REF!</f>
        <v>#REF!</v>
      </c>
    </row>
    <row r="65" spans="1:32" ht="16.149999999999999" customHeight="1" x14ac:dyDescent="0.2">
      <c r="A65" s="6">
        <v>59</v>
      </c>
      <c r="B65" s="7" t="s">
        <v>61</v>
      </c>
      <c r="C65" s="118" t="e">
        <f>#REF!+#REF!+#REF!+#REF!+#REF!+#REF!+#REF!</f>
        <v>#REF!</v>
      </c>
      <c r="D65" s="8">
        <f>'9_Per Pupil Summary'!O64</f>
        <v>7032.8626841391379</v>
      </c>
      <c r="E65" s="15" t="e">
        <f>#REF!+#REF!+#REF!+#REF!+#REF!+#REF!+#REF!</f>
        <v>#REF!</v>
      </c>
      <c r="F65" s="15"/>
      <c r="G65" s="15" t="e">
        <f>#REF!+#REF!+#REF!+#REF!+#REF!+#REF!+#REF!</f>
        <v>#REF!</v>
      </c>
      <c r="H65" s="127" t="e">
        <f>#REF!+#REF!+#REF!+#REF!+#REF!+#REF!+#REF!</f>
        <v>#REF!</v>
      </c>
      <c r="I65" s="8">
        <f>'9_Per Pupil Summary'!I64</f>
        <v>775.26073750153273</v>
      </c>
      <c r="J65" s="15" t="e">
        <f>#REF!+#REF!+#REF!+#REF!+#REF!+#REF!+#REF!</f>
        <v>#REF!</v>
      </c>
      <c r="K65" s="127" t="e">
        <f>#REF!+#REF!+#REF!+#REF!+#REF!+#REF!+#REF!</f>
        <v>#REF!</v>
      </c>
      <c r="L65" s="8">
        <f>'9_Per Pupil Summary'!J64</f>
        <v>211.43474659132707</v>
      </c>
      <c r="M65" s="15" t="e">
        <f>#REF!+#REF!+#REF!+#REF!+#REF!+#REF!+#REF!</f>
        <v>#REF!</v>
      </c>
      <c r="N65" s="127" t="e">
        <f>#REF!+#REF!+#REF!+#REF!+#REF!+#REF!+#REF!</f>
        <v>#REF!</v>
      </c>
      <c r="O65" s="8">
        <f>'9_Per Pupil Summary'!K64</f>
        <v>5285.8686647831773</v>
      </c>
      <c r="P65" s="15" t="e">
        <f>#REF!+#REF!+#REF!+#REF!+#REF!+#REF!+#REF!</f>
        <v>#REF!</v>
      </c>
      <c r="Q65" s="127" t="e">
        <f>#REF!+#REF!+#REF!+#REF!+#REF!+#REF!+#REF!</f>
        <v>#REF!</v>
      </c>
      <c r="R65" s="8">
        <f>'9_Per Pupil Summary'!L64</f>
        <v>2114.3474659132712</v>
      </c>
      <c r="S65" s="15" t="e">
        <f>#REF!+#REF!+#REF!+#REF!+#REF!+#REF!+#REF!</f>
        <v>#REF!</v>
      </c>
      <c r="T65" s="18" t="e">
        <f>#REF!+#REF!+#REF!+#REF!+#REF!+#REF!+#REF!</f>
        <v>#REF!</v>
      </c>
      <c r="U65" s="8" t="e">
        <f>#REF!+#REF!+#REF!+#REF!+#REF!+#REF!+#REF!</f>
        <v>#REF!</v>
      </c>
      <c r="V65" s="8" t="e">
        <f>#REF!+#REF!+#REF!+#REF!+#REF!+#REF!+#REF!</f>
        <v>#REF!</v>
      </c>
      <c r="W65" s="9" t="e">
        <f>#REF!+#REF!+#REF!+#REF!+#REF!+#REF!+#REF!</f>
        <v>#REF!</v>
      </c>
      <c r="X65" s="18" t="e">
        <f>#REF!+#REF!+#REF!+#REF!+#REF!+#REF!+#REF!</f>
        <v>#REF!</v>
      </c>
      <c r="Y65" s="15" t="e">
        <f>#REF!+#REF!+#REF!+#REF!+#REF!+#REF!+#REF!</f>
        <v>#REF!</v>
      </c>
      <c r="Z65" s="18" t="e">
        <f>#REF!+#REF!+#REF!+#REF!+#REF!+#REF!+#REF!</f>
        <v>#REF!</v>
      </c>
      <c r="AA65" s="8" t="e">
        <f>#REF!+#REF!+#REF!+#REF!+#REF!+#REF!+#REF!</f>
        <v>#REF!</v>
      </c>
      <c r="AB65" s="18" t="e">
        <f>#REF!+#REF!+#REF!+#REF!+#REF!+#REF!+#REF!</f>
        <v>#REF!</v>
      </c>
      <c r="AC65" s="8" t="e">
        <f>#REF!+#REF!+#REF!+#REF!+#REF!+#REF!+#REF!</f>
        <v>#REF!</v>
      </c>
      <c r="AD65" s="8" t="e">
        <f>#REF!+#REF!+#REF!+#REF!+#REF!+#REF!+#REF!</f>
        <v>#REF!</v>
      </c>
      <c r="AE65" s="18" t="e">
        <f>#REF!+#REF!+#REF!+#REF!+#REF!+#REF!+#REF!</f>
        <v>#REF!</v>
      </c>
      <c r="AF65" s="22" t="e">
        <f>#REF!+#REF!+#REF!+#REF!+#REF!+#REF!+#REF!</f>
        <v>#REF!</v>
      </c>
    </row>
    <row r="66" spans="1:32" ht="16.149999999999999" customHeight="1" x14ac:dyDescent="0.2">
      <c r="A66" s="1">
        <v>60</v>
      </c>
      <c r="B66" s="2" t="s">
        <v>62</v>
      </c>
      <c r="C66" s="119" t="e">
        <f>#REF!+#REF!+#REF!+#REF!+#REF!+#REF!+#REF!</f>
        <v>#REF!</v>
      </c>
      <c r="D66" s="3">
        <f>'9_Per Pupil Summary'!O65</f>
        <v>10241.874415845257</v>
      </c>
      <c r="E66" s="16" t="e">
        <f>#REF!+#REF!+#REF!+#REF!+#REF!+#REF!+#REF!</f>
        <v>#REF!</v>
      </c>
      <c r="F66" s="16"/>
      <c r="G66" s="16" t="e">
        <f>#REF!+#REF!+#REF!+#REF!+#REF!+#REF!+#REF!</f>
        <v>#REF!</v>
      </c>
      <c r="H66" s="128" t="e">
        <f>#REF!+#REF!+#REF!+#REF!+#REF!+#REF!+#REF!</f>
        <v>#REF!</v>
      </c>
      <c r="I66" s="3">
        <f>'9_Per Pupil Summary'!I65</f>
        <v>649.64331847687913</v>
      </c>
      <c r="J66" s="16" t="e">
        <f>#REF!+#REF!+#REF!+#REF!+#REF!+#REF!+#REF!</f>
        <v>#REF!</v>
      </c>
      <c r="K66" s="128" t="e">
        <f>#REF!+#REF!+#REF!+#REF!+#REF!+#REF!+#REF!</f>
        <v>#REF!</v>
      </c>
      <c r="L66" s="3">
        <f>'9_Per Pupil Summary'!J65</f>
        <v>177.17545049369429</v>
      </c>
      <c r="M66" s="16" t="e">
        <f>#REF!+#REF!+#REF!+#REF!+#REF!+#REF!+#REF!</f>
        <v>#REF!</v>
      </c>
      <c r="N66" s="128" t="e">
        <f>#REF!+#REF!+#REF!+#REF!+#REF!+#REF!+#REF!</f>
        <v>#REF!</v>
      </c>
      <c r="O66" s="3">
        <f>'9_Per Pupil Summary'!K65</f>
        <v>4429.3862623423565</v>
      </c>
      <c r="P66" s="16" t="e">
        <f>#REF!+#REF!+#REF!+#REF!+#REF!+#REF!+#REF!</f>
        <v>#REF!</v>
      </c>
      <c r="Q66" s="128" t="e">
        <f>#REF!+#REF!+#REF!+#REF!+#REF!+#REF!+#REF!</f>
        <v>#REF!</v>
      </c>
      <c r="R66" s="3">
        <f>'9_Per Pupil Summary'!L65</f>
        <v>1771.7545049369428</v>
      </c>
      <c r="S66" s="16" t="e">
        <f>#REF!+#REF!+#REF!+#REF!+#REF!+#REF!+#REF!</f>
        <v>#REF!</v>
      </c>
      <c r="T66" s="19" t="e">
        <f>#REF!+#REF!+#REF!+#REF!+#REF!+#REF!+#REF!</f>
        <v>#REF!</v>
      </c>
      <c r="U66" s="3" t="e">
        <f>#REF!+#REF!+#REF!+#REF!+#REF!+#REF!+#REF!</f>
        <v>#REF!</v>
      </c>
      <c r="V66" s="3" t="e">
        <f>#REF!+#REF!+#REF!+#REF!+#REF!+#REF!+#REF!</f>
        <v>#REF!</v>
      </c>
      <c r="W66" s="4" t="e">
        <f>#REF!+#REF!+#REF!+#REF!+#REF!+#REF!+#REF!</f>
        <v>#REF!</v>
      </c>
      <c r="X66" s="19" t="e">
        <f>#REF!+#REF!+#REF!+#REF!+#REF!+#REF!+#REF!</f>
        <v>#REF!</v>
      </c>
      <c r="Y66" s="16" t="e">
        <f>#REF!+#REF!+#REF!+#REF!+#REF!+#REF!+#REF!</f>
        <v>#REF!</v>
      </c>
      <c r="Z66" s="19" t="e">
        <f>#REF!+#REF!+#REF!+#REF!+#REF!+#REF!+#REF!</f>
        <v>#REF!</v>
      </c>
      <c r="AA66" s="3" t="e">
        <f>#REF!+#REF!+#REF!+#REF!+#REF!+#REF!+#REF!</f>
        <v>#REF!</v>
      </c>
      <c r="AB66" s="19" t="e">
        <f>#REF!+#REF!+#REF!+#REF!+#REF!+#REF!+#REF!</f>
        <v>#REF!</v>
      </c>
      <c r="AC66" s="5" t="e">
        <f>#REF!+#REF!+#REF!+#REF!+#REF!+#REF!+#REF!</f>
        <v>#REF!</v>
      </c>
      <c r="AD66" s="3" t="e">
        <f>#REF!+#REF!+#REF!+#REF!+#REF!+#REF!+#REF!</f>
        <v>#REF!</v>
      </c>
      <c r="AE66" s="20" t="e">
        <f>#REF!+#REF!+#REF!+#REF!+#REF!+#REF!+#REF!</f>
        <v>#REF!</v>
      </c>
      <c r="AF66" s="20" t="e">
        <f>#REF!+#REF!+#REF!+#REF!+#REF!+#REF!+#REF!</f>
        <v>#REF!</v>
      </c>
    </row>
    <row r="67" spans="1:32" ht="16.149999999999999" customHeight="1" x14ac:dyDescent="0.2">
      <c r="A67" s="10">
        <v>61</v>
      </c>
      <c r="B67" s="11" t="s">
        <v>63</v>
      </c>
      <c r="C67" s="117" t="e">
        <f>#REF!+#REF!+#REF!+#REF!+#REF!+#REF!+#REF!</f>
        <v>#REF!</v>
      </c>
      <c r="D67" s="12">
        <f>'9_Per Pupil Summary'!O66</f>
        <v>14321.368522628385</v>
      </c>
      <c r="E67" s="14" t="e">
        <f>#REF!+#REF!+#REF!+#REF!+#REF!+#REF!+#REF!</f>
        <v>#REF!</v>
      </c>
      <c r="F67" s="14"/>
      <c r="G67" s="14" t="e">
        <f>#REF!+#REF!+#REF!+#REF!+#REF!+#REF!+#REF!</f>
        <v>#REF!</v>
      </c>
      <c r="H67" s="126" t="e">
        <f>#REF!+#REF!+#REF!+#REF!+#REF!+#REF!+#REF!</f>
        <v>#REF!</v>
      </c>
      <c r="I67" s="12">
        <f>'9_Per Pupil Summary'!I66</f>
        <v>398.29202196916731</v>
      </c>
      <c r="J67" s="14" t="e">
        <f>#REF!+#REF!+#REF!+#REF!+#REF!+#REF!+#REF!</f>
        <v>#REF!</v>
      </c>
      <c r="K67" s="126" t="e">
        <f>#REF!+#REF!+#REF!+#REF!+#REF!+#REF!+#REF!</f>
        <v>#REF!</v>
      </c>
      <c r="L67" s="12">
        <f>'9_Per Pupil Summary'!J66</f>
        <v>108.625096900682</v>
      </c>
      <c r="M67" s="14" t="e">
        <f>#REF!+#REF!+#REF!+#REF!+#REF!+#REF!+#REF!</f>
        <v>#REF!</v>
      </c>
      <c r="N67" s="126" t="e">
        <f>#REF!+#REF!+#REF!+#REF!+#REF!+#REF!+#REF!</f>
        <v>#REF!</v>
      </c>
      <c r="O67" s="12">
        <f>'9_Per Pupil Summary'!K66</f>
        <v>2715.6274225170496</v>
      </c>
      <c r="P67" s="14" t="e">
        <f>#REF!+#REF!+#REF!+#REF!+#REF!+#REF!+#REF!</f>
        <v>#REF!</v>
      </c>
      <c r="Q67" s="126" t="e">
        <f>#REF!+#REF!+#REF!+#REF!+#REF!+#REF!+#REF!</f>
        <v>#REF!</v>
      </c>
      <c r="R67" s="12">
        <f>'9_Per Pupil Summary'!L66</f>
        <v>1086.2509690068198</v>
      </c>
      <c r="S67" s="14" t="e">
        <f>#REF!+#REF!+#REF!+#REF!+#REF!+#REF!+#REF!</f>
        <v>#REF!</v>
      </c>
      <c r="T67" s="17" t="e">
        <f>#REF!+#REF!+#REF!+#REF!+#REF!+#REF!+#REF!</f>
        <v>#REF!</v>
      </c>
      <c r="U67" s="12" t="e">
        <f>#REF!+#REF!+#REF!+#REF!+#REF!+#REF!+#REF!</f>
        <v>#REF!</v>
      </c>
      <c r="V67" s="12" t="e">
        <f>#REF!+#REF!+#REF!+#REF!+#REF!+#REF!+#REF!</f>
        <v>#REF!</v>
      </c>
      <c r="W67" s="13" t="e">
        <f>#REF!+#REF!+#REF!+#REF!+#REF!+#REF!+#REF!</f>
        <v>#REF!</v>
      </c>
      <c r="X67" s="17" t="e">
        <f>#REF!+#REF!+#REF!+#REF!+#REF!+#REF!+#REF!</f>
        <v>#REF!</v>
      </c>
      <c r="Y67" s="14" t="e">
        <f>#REF!+#REF!+#REF!+#REF!+#REF!+#REF!+#REF!</f>
        <v>#REF!</v>
      </c>
      <c r="Z67" s="17" t="e">
        <f>#REF!+#REF!+#REF!+#REF!+#REF!+#REF!+#REF!</f>
        <v>#REF!</v>
      </c>
      <c r="AA67" s="12" t="e">
        <f>#REF!+#REF!+#REF!+#REF!+#REF!+#REF!+#REF!</f>
        <v>#REF!</v>
      </c>
      <c r="AB67" s="17" t="e">
        <f>#REF!+#REF!+#REF!+#REF!+#REF!+#REF!+#REF!</f>
        <v>#REF!</v>
      </c>
      <c r="AC67" s="12" t="e">
        <f>#REF!+#REF!+#REF!+#REF!+#REF!+#REF!+#REF!</f>
        <v>#REF!</v>
      </c>
      <c r="AD67" s="12" t="e">
        <f>#REF!+#REF!+#REF!+#REF!+#REF!+#REF!+#REF!</f>
        <v>#REF!</v>
      </c>
      <c r="AE67" s="17" t="e">
        <f>#REF!+#REF!+#REF!+#REF!+#REF!+#REF!+#REF!</f>
        <v>#REF!</v>
      </c>
      <c r="AF67" s="21" t="e">
        <f>#REF!+#REF!+#REF!+#REF!+#REF!+#REF!+#REF!</f>
        <v>#REF!</v>
      </c>
    </row>
    <row r="68" spans="1:32" ht="16.149999999999999" customHeight="1" x14ac:dyDescent="0.2">
      <c r="A68" s="6">
        <v>62</v>
      </c>
      <c r="B68" s="7" t="s">
        <v>64</v>
      </c>
      <c r="C68" s="118" t="e">
        <f>#REF!+#REF!+#REF!+#REF!+#REF!+#REF!+#REF!</f>
        <v>#REF!</v>
      </c>
      <c r="D68" s="8">
        <f>'9_Per Pupil Summary'!O67</f>
        <v>8389.8404235249454</v>
      </c>
      <c r="E68" s="15" t="e">
        <f>#REF!+#REF!+#REF!+#REF!+#REF!+#REF!+#REF!</f>
        <v>#REF!</v>
      </c>
      <c r="F68" s="15"/>
      <c r="G68" s="15" t="e">
        <f>#REF!+#REF!+#REF!+#REF!+#REF!+#REF!+#REF!</f>
        <v>#REF!</v>
      </c>
      <c r="H68" s="127" t="e">
        <f>#REF!+#REF!+#REF!+#REF!+#REF!+#REF!+#REF!</f>
        <v>#REF!</v>
      </c>
      <c r="I68" s="8">
        <f>'9_Per Pupil Summary'!I67</f>
        <v>714.0958401664102</v>
      </c>
      <c r="J68" s="15" t="e">
        <f>#REF!+#REF!+#REF!+#REF!+#REF!+#REF!+#REF!</f>
        <v>#REF!</v>
      </c>
      <c r="K68" s="127" t="e">
        <f>#REF!+#REF!+#REF!+#REF!+#REF!+#REF!+#REF!</f>
        <v>#REF!</v>
      </c>
      <c r="L68" s="8">
        <f>'9_Per Pupil Summary'!J67</f>
        <v>194.75341095447553</v>
      </c>
      <c r="M68" s="15" t="e">
        <f>#REF!+#REF!+#REF!+#REF!+#REF!+#REF!+#REF!</f>
        <v>#REF!</v>
      </c>
      <c r="N68" s="127" t="e">
        <f>#REF!+#REF!+#REF!+#REF!+#REF!+#REF!+#REF!</f>
        <v>#REF!</v>
      </c>
      <c r="O68" s="8">
        <f>'9_Per Pupil Summary'!K67</f>
        <v>4868.8352738618878</v>
      </c>
      <c r="P68" s="15" t="e">
        <f>#REF!+#REF!+#REF!+#REF!+#REF!+#REF!+#REF!</f>
        <v>#REF!</v>
      </c>
      <c r="Q68" s="127" t="e">
        <f>#REF!+#REF!+#REF!+#REF!+#REF!+#REF!+#REF!</f>
        <v>#REF!</v>
      </c>
      <c r="R68" s="8">
        <f>'9_Per Pupil Summary'!L67</f>
        <v>0</v>
      </c>
      <c r="S68" s="15" t="e">
        <f>#REF!+#REF!+#REF!+#REF!+#REF!+#REF!+#REF!</f>
        <v>#REF!</v>
      </c>
      <c r="T68" s="18" t="e">
        <f>#REF!+#REF!+#REF!+#REF!+#REF!+#REF!+#REF!</f>
        <v>#REF!</v>
      </c>
      <c r="U68" s="8" t="e">
        <f>#REF!+#REF!+#REF!+#REF!+#REF!+#REF!+#REF!</f>
        <v>#REF!</v>
      </c>
      <c r="V68" s="8" t="e">
        <f>#REF!+#REF!+#REF!+#REF!+#REF!+#REF!+#REF!</f>
        <v>#REF!</v>
      </c>
      <c r="W68" s="9" t="e">
        <f>#REF!+#REF!+#REF!+#REF!+#REF!+#REF!+#REF!</f>
        <v>#REF!</v>
      </c>
      <c r="X68" s="18" t="e">
        <f>#REF!+#REF!+#REF!+#REF!+#REF!+#REF!+#REF!</f>
        <v>#REF!</v>
      </c>
      <c r="Y68" s="15" t="e">
        <f>#REF!+#REF!+#REF!+#REF!+#REF!+#REF!+#REF!</f>
        <v>#REF!</v>
      </c>
      <c r="Z68" s="18" t="e">
        <f>#REF!+#REF!+#REF!+#REF!+#REF!+#REF!+#REF!</f>
        <v>#REF!</v>
      </c>
      <c r="AA68" s="8" t="e">
        <f>#REF!+#REF!+#REF!+#REF!+#REF!+#REF!+#REF!</f>
        <v>#REF!</v>
      </c>
      <c r="AB68" s="18" t="e">
        <f>#REF!+#REF!+#REF!+#REF!+#REF!+#REF!+#REF!</f>
        <v>#REF!</v>
      </c>
      <c r="AC68" s="8" t="e">
        <f>#REF!+#REF!+#REF!+#REF!+#REF!+#REF!+#REF!</f>
        <v>#REF!</v>
      </c>
      <c r="AD68" s="8" t="e">
        <f>#REF!+#REF!+#REF!+#REF!+#REF!+#REF!+#REF!</f>
        <v>#REF!</v>
      </c>
      <c r="AE68" s="18" t="e">
        <f>#REF!+#REF!+#REF!+#REF!+#REF!+#REF!+#REF!</f>
        <v>#REF!</v>
      </c>
      <c r="AF68" s="22" t="e">
        <f>#REF!+#REF!+#REF!+#REF!+#REF!+#REF!+#REF!</f>
        <v>#REF!</v>
      </c>
    </row>
    <row r="69" spans="1:32" ht="16.149999999999999" customHeight="1" x14ac:dyDescent="0.2">
      <c r="A69" s="6">
        <v>63</v>
      </c>
      <c r="B69" s="7" t="s">
        <v>65</v>
      </c>
      <c r="C69" s="118" t="e">
        <f>#REF!+#REF!+#REF!+#REF!+#REF!+#REF!+#REF!</f>
        <v>#REF!</v>
      </c>
      <c r="D69" s="8">
        <f>'9_Per Pupil Summary'!O68</f>
        <v>15265.116230379947</v>
      </c>
      <c r="E69" s="15" t="e">
        <f>#REF!+#REF!+#REF!+#REF!+#REF!+#REF!+#REF!</f>
        <v>#REF!</v>
      </c>
      <c r="F69" s="15"/>
      <c r="G69" s="15" t="e">
        <f>#REF!+#REF!+#REF!+#REF!+#REF!+#REF!+#REF!</f>
        <v>#REF!</v>
      </c>
      <c r="H69" s="127" t="e">
        <f>#REF!+#REF!+#REF!+#REF!+#REF!+#REF!+#REF!</f>
        <v>#REF!</v>
      </c>
      <c r="I69" s="8">
        <f>'9_Per Pupil Summary'!I68</f>
        <v>410.11651767451059</v>
      </c>
      <c r="J69" s="15" t="e">
        <f>#REF!+#REF!+#REF!+#REF!+#REF!+#REF!+#REF!</f>
        <v>#REF!</v>
      </c>
      <c r="K69" s="127" t="e">
        <f>#REF!+#REF!+#REF!+#REF!+#REF!+#REF!+#REF!</f>
        <v>#REF!</v>
      </c>
      <c r="L69" s="8">
        <f>'9_Per Pupil Summary'!J68</f>
        <v>111.8499593657756</v>
      </c>
      <c r="M69" s="15" t="e">
        <f>#REF!+#REF!+#REF!+#REF!+#REF!+#REF!+#REF!</f>
        <v>#REF!</v>
      </c>
      <c r="N69" s="127" t="e">
        <f>#REF!+#REF!+#REF!+#REF!+#REF!+#REF!+#REF!</f>
        <v>#REF!</v>
      </c>
      <c r="O69" s="8">
        <f>'9_Per Pupil Summary'!K68</f>
        <v>2796.2489841443899</v>
      </c>
      <c r="P69" s="15" t="e">
        <f>#REF!+#REF!+#REF!+#REF!+#REF!+#REF!+#REF!</f>
        <v>#REF!</v>
      </c>
      <c r="Q69" s="127" t="e">
        <f>#REF!+#REF!+#REF!+#REF!+#REF!+#REF!+#REF!</f>
        <v>#REF!</v>
      </c>
      <c r="R69" s="8">
        <f>'9_Per Pupil Summary'!L68</f>
        <v>1118.4995936577559</v>
      </c>
      <c r="S69" s="15" t="e">
        <f>#REF!+#REF!+#REF!+#REF!+#REF!+#REF!+#REF!</f>
        <v>#REF!</v>
      </c>
      <c r="T69" s="18" t="e">
        <f>#REF!+#REF!+#REF!+#REF!+#REF!+#REF!+#REF!</f>
        <v>#REF!</v>
      </c>
      <c r="U69" s="8" t="e">
        <f>#REF!+#REF!+#REF!+#REF!+#REF!+#REF!+#REF!</f>
        <v>#REF!</v>
      </c>
      <c r="V69" s="8" t="e">
        <f>#REF!+#REF!+#REF!+#REF!+#REF!+#REF!+#REF!</f>
        <v>#REF!</v>
      </c>
      <c r="W69" s="9" t="e">
        <f>#REF!+#REF!+#REF!+#REF!+#REF!+#REF!+#REF!</f>
        <v>#REF!</v>
      </c>
      <c r="X69" s="18" t="e">
        <f>#REF!+#REF!+#REF!+#REF!+#REF!+#REF!+#REF!</f>
        <v>#REF!</v>
      </c>
      <c r="Y69" s="15" t="e">
        <f>#REF!+#REF!+#REF!+#REF!+#REF!+#REF!+#REF!</f>
        <v>#REF!</v>
      </c>
      <c r="Z69" s="18" t="e">
        <f>#REF!+#REF!+#REF!+#REF!+#REF!+#REF!+#REF!</f>
        <v>#REF!</v>
      </c>
      <c r="AA69" s="8" t="e">
        <f>#REF!+#REF!+#REF!+#REF!+#REF!+#REF!+#REF!</f>
        <v>#REF!</v>
      </c>
      <c r="AB69" s="18" t="e">
        <f>#REF!+#REF!+#REF!+#REF!+#REF!+#REF!+#REF!</f>
        <v>#REF!</v>
      </c>
      <c r="AC69" s="8" t="e">
        <f>#REF!+#REF!+#REF!+#REF!+#REF!+#REF!+#REF!</f>
        <v>#REF!</v>
      </c>
      <c r="AD69" s="8" t="e">
        <f>#REF!+#REF!+#REF!+#REF!+#REF!+#REF!+#REF!</f>
        <v>#REF!</v>
      </c>
      <c r="AE69" s="18" t="e">
        <f>#REF!+#REF!+#REF!+#REF!+#REF!+#REF!+#REF!</f>
        <v>#REF!</v>
      </c>
      <c r="AF69" s="22" t="e">
        <f>#REF!+#REF!+#REF!+#REF!+#REF!+#REF!+#REF!</f>
        <v>#REF!</v>
      </c>
    </row>
    <row r="70" spans="1:32" ht="16.149999999999999" customHeight="1" x14ac:dyDescent="0.2">
      <c r="A70" s="6">
        <v>64</v>
      </c>
      <c r="B70" s="7" t="s">
        <v>66</v>
      </c>
      <c r="C70" s="118" t="e">
        <f>#REF!+#REF!+#REF!+#REF!+#REF!+#REF!+#REF!</f>
        <v>#REF!</v>
      </c>
      <c r="D70" s="8">
        <f>'9_Per Pupil Summary'!O69</f>
        <v>8502.8702721001828</v>
      </c>
      <c r="E70" s="15" t="e">
        <f>#REF!+#REF!+#REF!+#REF!+#REF!+#REF!+#REF!</f>
        <v>#REF!</v>
      </c>
      <c r="F70" s="15"/>
      <c r="G70" s="15" t="e">
        <f>#REF!+#REF!+#REF!+#REF!+#REF!+#REF!+#REF!</f>
        <v>#REF!</v>
      </c>
      <c r="H70" s="127" t="e">
        <f>#REF!+#REF!+#REF!+#REF!+#REF!+#REF!+#REF!</f>
        <v>#REF!</v>
      </c>
      <c r="I70" s="8">
        <f>'9_Per Pupil Summary'!I69</f>
        <v>695.40240685296271</v>
      </c>
      <c r="J70" s="15" t="e">
        <f>#REF!+#REF!+#REF!+#REF!+#REF!+#REF!+#REF!</f>
        <v>#REF!</v>
      </c>
      <c r="K70" s="127" t="e">
        <f>#REF!+#REF!+#REF!+#REF!+#REF!+#REF!+#REF!</f>
        <v>#REF!</v>
      </c>
      <c r="L70" s="8">
        <f>'9_Per Pupil Summary'!J69</f>
        <v>189.65520186898985</v>
      </c>
      <c r="M70" s="15" t="e">
        <f>#REF!+#REF!+#REF!+#REF!+#REF!+#REF!+#REF!</f>
        <v>#REF!</v>
      </c>
      <c r="N70" s="127" t="e">
        <f>#REF!+#REF!+#REF!+#REF!+#REF!+#REF!+#REF!</f>
        <v>#REF!</v>
      </c>
      <c r="O70" s="8">
        <f>'9_Per Pupil Summary'!K69</f>
        <v>4741.3800467247447</v>
      </c>
      <c r="P70" s="15" t="e">
        <f>#REF!+#REF!+#REF!+#REF!+#REF!+#REF!+#REF!</f>
        <v>#REF!</v>
      </c>
      <c r="Q70" s="127" t="e">
        <f>#REF!+#REF!+#REF!+#REF!+#REF!+#REF!+#REF!</f>
        <v>#REF!</v>
      </c>
      <c r="R70" s="8">
        <f>'9_Per Pupil Summary'!L69</f>
        <v>1896.552018689898</v>
      </c>
      <c r="S70" s="15" t="e">
        <f>#REF!+#REF!+#REF!+#REF!+#REF!+#REF!+#REF!</f>
        <v>#REF!</v>
      </c>
      <c r="T70" s="18" t="e">
        <f>#REF!+#REF!+#REF!+#REF!+#REF!+#REF!+#REF!</f>
        <v>#REF!</v>
      </c>
      <c r="U70" s="8" t="e">
        <f>#REF!+#REF!+#REF!+#REF!+#REF!+#REF!+#REF!</f>
        <v>#REF!</v>
      </c>
      <c r="V70" s="8" t="e">
        <f>#REF!+#REF!+#REF!+#REF!+#REF!+#REF!+#REF!</f>
        <v>#REF!</v>
      </c>
      <c r="W70" s="9" t="e">
        <f>#REF!+#REF!+#REF!+#REF!+#REF!+#REF!+#REF!</f>
        <v>#REF!</v>
      </c>
      <c r="X70" s="18" t="e">
        <f>#REF!+#REF!+#REF!+#REF!+#REF!+#REF!+#REF!</f>
        <v>#REF!</v>
      </c>
      <c r="Y70" s="15" t="e">
        <f>#REF!+#REF!+#REF!+#REF!+#REF!+#REF!+#REF!</f>
        <v>#REF!</v>
      </c>
      <c r="Z70" s="18" t="e">
        <f>#REF!+#REF!+#REF!+#REF!+#REF!+#REF!+#REF!</f>
        <v>#REF!</v>
      </c>
      <c r="AA70" s="8" t="e">
        <f>#REF!+#REF!+#REF!+#REF!+#REF!+#REF!+#REF!</f>
        <v>#REF!</v>
      </c>
      <c r="AB70" s="18" t="e">
        <f>#REF!+#REF!+#REF!+#REF!+#REF!+#REF!+#REF!</f>
        <v>#REF!</v>
      </c>
      <c r="AC70" s="8" t="e">
        <f>#REF!+#REF!+#REF!+#REF!+#REF!+#REF!+#REF!</f>
        <v>#REF!</v>
      </c>
      <c r="AD70" s="8" t="e">
        <f>#REF!+#REF!+#REF!+#REF!+#REF!+#REF!+#REF!</f>
        <v>#REF!</v>
      </c>
      <c r="AE70" s="18" t="e">
        <f>#REF!+#REF!+#REF!+#REF!+#REF!+#REF!+#REF!</f>
        <v>#REF!</v>
      </c>
      <c r="AF70" s="22" t="e">
        <f>#REF!+#REF!+#REF!+#REF!+#REF!+#REF!+#REF!</f>
        <v>#REF!</v>
      </c>
    </row>
    <row r="71" spans="1:32" ht="16.149999999999999" customHeight="1" x14ac:dyDescent="0.2">
      <c r="A71" s="1">
        <v>65</v>
      </c>
      <c r="B71" s="2" t="s">
        <v>67</v>
      </c>
      <c r="C71" s="119" t="e">
        <f>#REF!+#REF!+#REF!+#REF!+#REF!+#REF!+#REF!</f>
        <v>#REF!</v>
      </c>
      <c r="D71" s="3">
        <f>'9_Per Pupil Summary'!O70</f>
        <v>9718.5428140411859</v>
      </c>
      <c r="E71" s="16" t="e">
        <f>#REF!+#REF!+#REF!+#REF!+#REF!+#REF!+#REF!</f>
        <v>#REF!</v>
      </c>
      <c r="F71" s="16"/>
      <c r="G71" s="16" t="e">
        <f>#REF!+#REF!+#REF!+#REF!+#REF!+#REF!+#REF!</f>
        <v>#REF!</v>
      </c>
      <c r="H71" s="128" t="e">
        <f>#REF!+#REF!+#REF!+#REF!+#REF!+#REF!+#REF!</f>
        <v>#REF!</v>
      </c>
      <c r="I71" s="3">
        <f>'9_Per Pupil Summary'!I70</f>
        <v>600.51036607998344</v>
      </c>
      <c r="J71" s="16" t="e">
        <f>#REF!+#REF!+#REF!+#REF!+#REF!+#REF!+#REF!</f>
        <v>#REF!</v>
      </c>
      <c r="K71" s="128" t="e">
        <f>#REF!+#REF!+#REF!+#REF!+#REF!+#REF!+#REF!</f>
        <v>#REF!</v>
      </c>
      <c r="L71" s="3">
        <f>'9_Per Pupil Summary'!J70</f>
        <v>163.77555438545005</v>
      </c>
      <c r="M71" s="16" t="e">
        <f>#REF!+#REF!+#REF!+#REF!+#REF!+#REF!+#REF!</f>
        <v>#REF!</v>
      </c>
      <c r="N71" s="128" t="e">
        <f>#REF!+#REF!+#REF!+#REF!+#REF!+#REF!+#REF!</f>
        <v>#REF!</v>
      </c>
      <c r="O71" s="3">
        <f>'9_Per Pupil Summary'!K70</f>
        <v>4094.3888596362513</v>
      </c>
      <c r="P71" s="16" t="e">
        <f>#REF!+#REF!+#REF!+#REF!+#REF!+#REF!+#REF!</f>
        <v>#REF!</v>
      </c>
      <c r="Q71" s="128" t="e">
        <f>#REF!+#REF!+#REF!+#REF!+#REF!+#REF!+#REF!</f>
        <v>#REF!</v>
      </c>
      <c r="R71" s="3">
        <f>'9_Per Pupil Summary'!L70</f>
        <v>1637.7555438545</v>
      </c>
      <c r="S71" s="16" t="e">
        <f>#REF!+#REF!+#REF!+#REF!+#REF!+#REF!+#REF!</f>
        <v>#REF!</v>
      </c>
      <c r="T71" s="19" t="e">
        <f>#REF!+#REF!+#REF!+#REF!+#REF!+#REF!+#REF!</f>
        <v>#REF!</v>
      </c>
      <c r="U71" s="3" t="e">
        <f>#REF!+#REF!+#REF!+#REF!+#REF!+#REF!+#REF!</f>
        <v>#REF!</v>
      </c>
      <c r="V71" s="3" t="e">
        <f>#REF!+#REF!+#REF!+#REF!+#REF!+#REF!+#REF!</f>
        <v>#REF!</v>
      </c>
      <c r="W71" s="4" t="e">
        <f>#REF!+#REF!+#REF!+#REF!+#REF!+#REF!+#REF!</f>
        <v>#REF!</v>
      </c>
      <c r="X71" s="19" t="e">
        <f>#REF!+#REF!+#REF!+#REF!+#REF!+#REF!+#REF!</f>
        <v>#REF!</v>
      </c>
      <c r="Y71" s="16" t="e">
        <f>#REF!+#REF!+#REF!+#REF!+#REF!+#REF!+#REF!</f>
        <v>#REF!</v>
      </c>
      <c r="Z71" s="19" t="e">
        <f>#REF!+#REF!+#REF!+#REF!+#REF!+#REF!+#REF!</f>
        <v>#REF!</v>
      </c>
      <c r="AA71" s="3" t="e">
        <f>#REF!+#REF!+#REF!+#REF!+#REF!+#REF!+#REF!</f>
        <v>#REF!</v>
      </c>
      <c r="AB71" s="19" t="e">
        <f>#REF!+#REF!+#REF!+#REF!+#REF!+#REF!+#REF!</f>
        <v>#REF!</v>
      </c>
      <c r="AC71" s="5" t="e">
        <f>#REF!+#REF!+#REF!+#REF!+#REF!+#REF!+#REF!</f>
        <v>#REF!</v>
      </c>
      <c r="AD71" s="3" t="e">
        <f>#REF!+#REF!+#REF!+#REF!+#REF!+#REF!+#REF!</f>
        <v>#REF!</v>
      </c>
      <c r="AE71" s="20" t="e">
        <f>#REF!+#REF!+#REF!+#REF!+#REF!+#REF!+#REF!</f>
        <v>#REF!</v>
      </c>
      <c r="AF71" s="20" t="e">
        <f>#REF!+#REF!+#REF!+#REF!+#REF!+#REF!+#REF!</f>
        <v>#REF!</v>
      </c>
    </row>
    <row r="72" spans="1:32" ht="16.149999999999999" customHeight="1" x14ac:dyDescent="0.2">
      <c r="A72" s="10">
        <v>66</v>
      </c>
      <c r="B72" s="11" t="s">
        <v>68</v>
      </c>
      <c r="C72" s="117" t="e">
        <f>#REF!+#REF!+#REF!+#REF!+#REF!+#REF!+#REF!</f>
        <v>#REF!</v>
      </c>
      <c r="D72" s="12">
        <f>'9_Per Pupil Summary'!O71</f>
        <v>9710.1326681625324</v>
      </c>
      <c r="E72" s="14" t="e">
        <f>#REF!+#REF!+#REF!+#REF!+#REF!+#REF!+#REF!</f>
        <v>#REF!</v>
      </c>
      <c r="F72" s="14"/>
      <c r="G72" s="14" t="e">
        <f>#REF!+#REF!+#REF!+#REF!+#REF!+#REF!+#REF!</f>
        <v>#REF!</v>
      </c>
      <c r="H72" s="126" t="e">
        <f>#REF!+#REF!+#REF!+#REF!+#REF!+#REF!+#REF!</f>
        <v>#REF!</v>
      </c>
      <c r="I72" s="12">
        <f>'9_Per Pupil Summary'!I71</f>
        <v>619.12013398667932</v>
      </c>
      <c r="J72" s="14" t="e">
        <f>#REF!+#REF!+#REF!+#REF!+#REF!+#REF!+#REF!</f>
        <v>#REF!</v>
      </c>
      <c r="K72" s="126" t="e">
        <f>#REF!+#REF!+#REF!+#REF!+#REF!+#REF!+#REF!</f>
        <v>#REF!</v>
      </c>
      <c r="L72" s="12">
        <f>'9_Per Pupil Summary'!J71</f>
        <v>168.85094563273069</v>
      </c>
      <c r="M72" s="14" t="e">
        <f>#REF!+#REF!+#REF!+#REF!+#REF!+#REF!+#REF!</f>
        <v>#REF!</v>
      </c>
      <c r="N72" s="126" t="e">
        <f>#REF!+#REF!+#REF!+#REF!+#REF!+#REF!+#REF!</f>
        <v>#REF!</v>
      </c>
      <c r="O72" s="12">
        <f>'9_Per Pupil Summary'!K71</f>
        <v>4221.2736408182673</v>
      </c>
      <c r="P72" s="14" t="e">
        <f>#REF!+#REF!+#REF!+#REF!+#REF!+#REF!+#REF!</f>
        <v>#REF!</v>
      </c>
      <c r="Q72" s="126" t="e">
        <f>#REF!+#REF!+#REF!+#REF!+#REF!+#REF!+#REF!</f>
        <v>#REF!</v>
      </c>
      <c r="R72" s="12">
        <f>'9_Per Pupil Summary'!L71</f>
        <v>1688.5094563273071</v>
      </c>
      <c r="S72" s="14" t="e">
        <f>#REF!+#REF!+#REF!+#REF!+#REF!+#REF!+#REF!</f>
        <v>#REF!</v>
      </c>
      <c r="T72" s="17" t="e">
        <f>#REF!+#REF!+#REF!+#REF!+#REF!+#REF!+#REF!</f>
        <v>#REF!</v>
      </c>
      <c r="U72" s="12" t="e">
        <f>#REF!+#REF!+#REF!+#REF!+#REF!+#REF!+#REF!</f>
        <v>#REF!</v>
      </c>
      <c r="V72" s="12" t="e">
        <f>#REF!+#REF!+#REF!+#REF!+#REF!+#REF!+#REF!</f>
        <v>#REF!</v>
      </c>
      <c r="W72" s="13" t="e">
        <f>#REF!+#REF!+#REF!+#REF!+#REF!+#REF!+#REF!</f>
        <v>#REF!</v>
      </c>
      <c r="X72" s="17" t="e">
        <f>#REF!+#REF!+#REF!+#REF!+#REF!+#REF!+#REF!</f>
        <v>#REF!</v>
      </c>
      <c r="Y72" s="14" t="e">
        <f>#REF!+#REF!+#REF!+#REF!+#REF!+#REF!+#REF!</f>
        <v>#REF!</v>
      </c>
      <c r="Z72" s="17" t="e">
        <f>#REF!+#REF!+#REF!+#REF!+#REF!+#REF!+#REF!</f>
        <v>#REF!</v>
      </c>
      <c r="AA72" s="12" t="e">
        <f>#REF!+#REF!+#REF!+#REF!+#REF!+#REF!+#REF!</f>
        <v>#REF!</v>
      </c>
      <c r="AB72" s="17" t="e">
        <f>#REF!+#REF!+#REF!+#REF!+#REF!+#REF!+#REF!</f>
        <v>#REF!</v>
      </c>
      <c r="AC72" s="12" t="e">
        <f>#REF!+#REF!+#REF!+#REF!+#REF!+#REF!+#REF!</f>
        <v>#REF!</v>
      </c>
      <c r="AD72" s="12" t="e">
        <f>#REF!+#REF!+#REF!+#REF!+#REF!+#REF!+#REF!</f>
        <v>#REF!</v>
      </c>
      <c r="AE72" s="17" t="e">
        <f>#REF!+#REF!+#REF!+#REF!+#REF!+#REF!+#REF!</f>
        <v>#REF!</v>
      </c>
      <c r="AF72" s="21" t="e">
        <f>#REF!+#REF!+#REF!+#REF!+#REF!+#REF!+#REF!</f>
        <v>#REF!</v>
      </c>
    </row>
    <row r="73" spans="1:32" ht="16.149999999999999" customHeight="1" x14ac:dyDescent="0.2">
      <c r="A73" s="6">
        <v>67</v>
      </c>
      <c r="B73" s="7" t="s">
        <v>2</v>
      </c>
      <c r="C73" s="118" t="e">
        <f>#REF!+#REF!+#REF!+#REF!+#REF!+#REF!+#REF!</f>
        <v>#REF!</v>
      </c>
      <c r="D73" s="8">
        <f>'9_Per Pupil Summary'!O72</f>
        <v>10258.230748933767</v>
      </c>
      <c r="E73" s="15" t="e">
        <f>#REF!+#REF!+#REF!+#REF!+#REF!+#REF!+#REF!</f>
        <v>#REF!</v>
      </c>
      <c r="F73" s="15"/>
      <c r="G73" s="15" t="e">
        <f>#REF!+#REF!+#REF!+#REF!+#REF!+#REF!+#REF!</f>
        <v>#REF!</v>
      </c>
      <c r="H73" s="127" t="e">
        <f>#REF!+#REF!+#REF!+#REF!+#REF!+#REF!+#REF!</f>
        <v>#REF!</v>
      </c>
      <c r="I73" s="8">
        <f>'9_Per Pupil Summary'!I72</f>
        <v>682.28171175635123</v>
      </c>
      <c r="J73" s="15" t="e">
        <f>#REF!+#REF!+#REF!+#REF!+#REF!+#REF!+#REF!</f>
        <v>#REF!</v>
      </c>
      <c r="K73" s="127" t="e">
        <f>#REF!+#REF!+#REF!+#REF!+#REF!+#REF!+#REF!</f>
        <v>#REF!</v>
      </c>
      <c r="L73" s="8">
        <f>'9_Per Pupil Summary'!J72</f>
        <v>186.07683047900488</v>
      </c>
      <c r="M73" s="15" t="e">
        <f>#REF!+#REF!+#REF!+#REF!+#REF!+#REF!+#REF!</f>
        <v>#REF!</v>
      </c>
      <c r="N73" s="127" t="e">
        <f>#REF!+#REF!+#REF!+#REF!+#REF!+#REF!+#REF!</f>
        <v>#REF!</v>
      </c>
      <c r="O73" s="8">
        <f>'9_Per Pupil Summary'!K72</f>
        <v>4651.9207619751223</v>
      </c>
      <c r="P73" s="15" t="e">
        <f>#REF!+#REF!+#REF!+#REF!+#REF!+#REF!+#REF!</f>
        <v>#REF!</v>
      </c>
      <c r="Q73" s="127" t="e">
        <f>#REF!+#REF!+#REF!+#REF!+#REF!+#REF!+#REF!</f>
        <v>#REF!</v>
      </c>
      <c r="R73" s="8">
        <f>'9_Per Pupil Summary'!L72</f>
        <v>1860.7683047900487</v>
      </c>
      <c r="S73" s="15" t="e">
        <f>#REF!+#REF!+#REF!+#REF!+#REF!+#REF!+#REF!</f>
        <v>#REF!</v>
      </c>
      <c r="T73" s="18" t="e">
        <f>#REF!+#REF!+#REF!+#REF!+#REF!+#REF!+#REF!</f>
        <v>#REF!</v>
      </c>
      <c r="U73" s="8" t="e">
        <f>#REF!+#REF!+#REF!+#REF!+#REF!+#REF!+#REF!</f>
        <v>#REF!</v>
      </c>
      <c r="V73" s="8" t="e">
        <f>#REF!+#REF!+#REF!+#REF!+#REF!+#REF!+#REF!</f>
        <v>#REF!</v>
      </c>
      <c r="W73" s="9" t="e">
        <f>#REF!+#REF!+#REF!+#REF!+#REF!+#REF!+#REF!</f>
        <v>#REF!</v>
      </c>
      <c r="X73" s="18" t="e">
        <f>#REF!+#REF!+#REF!+#REF!+#REF!+#REF!+#REF!</f>
        <v>#REF!</v>
      </c>
      <c r="Y73" s="15" t="e">
        <f>#REF!+#REF!+#REF!+#REF!+#REF!+#REF!+#REF!</f>
        <v>#REF!</v>
      </c>
      <c r="Z73" s="18" t="e">
        <f>#REF!+#REF!+#REF!+#REF!+#REF!+#REF!+#REF!</f>
        <v>#REF!</v>
      </c>
      <c r="AA73" s="8" t="e">
        <f>#REF!+#REF!+#REF!+#REF!+#REF!+#REF!+#REF!</f>
        <v>#REF!</v>
      </c>
      <c r="AB73" s="18" t="e">
        <f>#REF!+#REF!+#REF!+#REF!+#REF!+#REF!+#REF!</f>
        <v>#REF!</v>
      </c>
      <c r="AC73" s="8" t="e">
        <f>#REF!+#REF!+#REF!+#REF!+#REF!+#REF!+#REF!</f>
        <v>#REF!</v>
      </c>
      <c r="AD73" s="8" t="e">
        <f>#REF!+#REF!+#REF!+#REF!+#REF!+#REF!+#REF!</f>
        <v>#REF!</v>
      </c>
      <c r="AE73" s="18" t="e">
        <f>#REF!+#REF!+#REF!+#REF!+#REF!+#REF!+#REF!</f>
        <v>#REF!</v>
      </c>
      <c r="AF73" s="22" t="e">
        <f>#REF!+#REF!+#REF!+#REF!+#REF!+#REF!+#REF!</f>
        <v>#REF!</v>
      </c>
    </row>
    <row r="74" spans="1:32" ht="16.149999999999999" customHeight="1" x14ac:dyDescent="0.2">
      <c r="A74" s="6">
        <v>68</v>
      </c>
      <c r="B74" s="7" t="s">
        <v>1</v>
      </c>
      <c r="C74" s="118" t="e">
        <f>#REF!+#REF!+#REF!+#REF!+#REF!+#REF!+#REF!</f>
        <v>#REF!</v>
      </c>
      <c r="D74" s="8">
        <f>'9_Per Pupil Summary'!O73</f>
        <v>9023.1555743059125</v>
      </c>
      <c r="E74" s="15" t="e">
        <f>#REF!+#REF!+#REF!+#REF!+#REF!+#REF!+#REF!</f>
        <v>#REF!</v>
      </c>
      <c r="F74" s="15"/>
      <c r="G74" s="15" t="e">
        <f>#REF!+#REF!+#REF!+#REF!+#REF!+#REF!+#REF!</f>
        <v>#REF!</v>
      </c>
      <c r="H74" s="127" t="e">
        <f>#REF!+#REF!+#REF!+#REF!+#REF!+#REF!+#REF!</f>
        <v>#REF!</v>
      </c>
      <c r="I74" s="8">
        <f>'9_Per Pupil Summary'!I73</f>
        <v>672.36517333822314</v>
      </c>
      <c r="J74" s="15" t="e">
        <f>#REF!+#REF!+#REF!+#REF!+#REF!+#REF!+#REF!</f>
        <v>#REF!</v>
      </c>
      <c r="K74" s="127" t="e">
        <f>#REF!+#REF!+#REF!+#REF!+#REF!+#REF!+#REF!</f>
        <v>#REF!</v>
      </c>
      <c r="L74" s="8">
        <f>'9_Per Pupil Summary'!J73</f>
        <v>183.37232000133355</v>
      </c>
      <c r="M74" s="15" t="e">
        <f>#REF!+#REF!+#REF!+#REF!+#REF!+#REF!+#REF!</f>
        <v>#REF!</v>
      </c>
      <c r="N74" s="127" t="e">
        <f>#REF!+#REF!+#REF!+#REF!+#REF!+#REF!+#REF!</f>
        <v>#REF!</v>
      </c>
      <c r="O74" s="8">
        <f>'9_Per Pupil Summary'!K73</f>
        <v>4584.3080000333393</v>
      </c>
      <c r="P74" s="15" t="e">
        <f>#REF!+#REF!+#REF!+#REF!+#REF!+#REF!+#REF!</f>
        <v>#REF!</v>
      </c>
      <c r="Q74" s="127" t="e">
        <f>#REF!+#REF!+#REF!+#REF!+#REF!+#REF!+#REF!</f>
        <v>#REF!</v>
      </c>
      <c r="R74" s="8">
        <f>'9_Per Pupil Summary'!L73</f>
        <v>1833.7232000133358</v>
      </c>
      <c r="S74" s="15" t="e">
        <f>#REF!+#REF!+#REF!+#REF!+#REF!+#REF!+#REF!</f>
        <v>#REF!</v>
      </c>
      <c r="T74" s="18" t="e">
        <f>#REF!+#REF!+#REF!+#REF!+#REF!+#REF!+#REF!</f>
        <v>#REF!</v>
      </c>
      <c r="U74" s="8" t="e">
        <f>#REF!+#REF!+#REF!+#REF!+#REF!+#REF!+#REF!</f>
        <v>#REF!</v>
      </c>
      <c r="V74" s="8" t="e">
        <f>#REF!+#REF!+#REF!+#REF!+#REF!+#REF!+#REF!</f>
        <v>#REF!</v>
      </c>
      <c r="W74" s="9" t="e">
        <f>#REF!+#REF!+#REF!+#REF!+#REF!+#REF!+#REF!</f>
        <v>#REF!</v>
      </c>
      <c r="X74" s="18" t="e">
        <f>#REF!+#REF!+#REF!+#REF!+#REF!+#REF!+#REF!</f>
        <v>#REF!</v>
      </c>
      <c r="Y74" s="15" t="e">
        <f>#REF!+#REF!+#REF!+#REF!+#REF!+#REF!+#REF!</f>
        <v>#REF!</v>
      </c>
      <c r="Z74" s="18" t="e">
        <f>#REF!+#REF!+#REF!+#REF!+#REF!+#REF!+#REF!</f>
        <v>#REF!</v>
      </c>
      <c r="AA74" s="8" t="e">
        <f>#REF!+#REF!+#REF!+#REF!+#REF!+#REF!+#REF!</f>
        <v>#REF!</v>
      </c>
      <c r="AB74" s="18" t="e">
        <f>#REF!+#REF!+#REF!+#REF!+#REF!+#REF!+#REF!</f>
        <v>#REF!</v>
      </c>
      <c r="AC74" s="8" t="e">
        <f>#REF!+#REF!+#REF!+#REF!+#REF!+#REF!+#REF!</f>
        <v>#REF!</v>
      </c>
      <c r="AD74" s="8" t="e">
        <f>#REF!+#REF!+#REF!+#REF!+#REF!+#REF!+#REF!</f>
        <v>#REF!</v>
      </c>
      <c r="AE74" s="18" t="e">
        <f>#REF!+#REF!+#REF!+#REF!+#REF!+#REF!+#REF!</f>
        <v>#REF!</v>
      </c>
      <c r="AF74" s="22" t="e">
        <f>#REF!+#REF!+#REF!+#REF!+#REF!+#REF!+#REF!</f>
        <v>#REF!</v>
      </c>
    </row>
    <row r="75" spans="1:32" ht="16.149999999999999" customHeight="1" x14ac:dyDescent="0.2">
      <c r="A75" s="6">
        <v>69</v>
      </c>
      <c r="B75" s="7" t="s">
        <v>74</v>
      </c>
      <c r="C75" s="118" t="e">
        <f>#REF!+#REF!+#REF!+#REF!+#REF!+#REF!+#REF!</f>
        <v>#REF!</v>
      </c>
      <c r="D75" s="8">
        <f>'9_Per Pupil Summary'!O74</f>
        <v>10034.435509436114</v>
      </c>
      <c r="E75" s="15" t="e">
        <f>#REF!+#REF!+#REF!+#REF!+#REF!+#REF!+#REF!</f>
        <v>#REF!</v>
      </c>
      <c r="F75" s="15"/>
      <c r="G75" s="15" t="e">
        <f>#REF!+#REF!+#REF!+#REF!+#REF!+#REF!+#REF!</f>
        <v>#REF!</v>
      </c>
      <c r="H75" s="127" t="e">
        <f>#REF!+#REF!+#REF!+#REF!+#REF!+#REF!+#REF!</f>
        <v>#REF!</v>
      </c>
      <c r="I75" s="8">
        <f>'9_Per Pupil Summary'!I74</f>
        <v>713.12675906686752</v>
      </c>
      <c r="J75" s="15" t="e">
        <f>#REF!+#REF!+#REF!+#REF!+#REF!+#REF!+#REF!</f>
        <v>#REF!</v>
      </c>
      <c r="K75" s="127" t="e">
        <f>#REF!+#REF!+#REF!+#REF!+#REF!+#REF!+#REF!</f>
        <v>#REF!</v>
      </c>
      <c r="L75" s="8">
        <f>'9_Per Pupil Summary'!J74</f>
        <v>194.4891161091457</v>
      </c>
      <c r="M75" s="15" t="e">
        <f>#REF!+#REF!+#REF!+#REF!+#REF!+#REF!+#REF!</f>
        <v>#REF!</v>
      </c>
      <c r="N75" s="127" t="e">
        <f>#REF!+#REF!+#REF!+#REF!+#REF!+#REF!+#REF!</f>
        <v>#REF!</v>
      </c>
      <c r="O75" s="8">
        <f>'9_Per Pupil Summary'!K74</f>
        <v>4862.2279027286422</v>
      </c>
      <c r="P75" s="15" t="e">
        <f>#REF!+#REF!+#REF!+#REF!+#REF!+#REF!+#REF!</f>
        <v>#REF!</v>
      </c>
      <c r="Q75" s="127" t="e">
        <f>#REF!+#REF!+#REF!+#REF!+#REF!+#REF!+#REF!</f>
        <v>#REF!</v>
      </c>
      <c r="R75" s="8">
        <f>'9_Per Pupil Summary'!L74</f>
        <v>1944.8911610914565</v>
      </c>
      <c r="S75" s="15" t="e">
        <f>#REF!+#REF!+#REF!+#REF!+#REF!+#REF!+#REF!</f>
        <v>#REF!</v>
      </c>
      <c r="T75" s="18" t="e">
        <f>#REF!+#REF!+#REF!+#REF!+#REF!+#REF!+#REF!</f>
        <v>#REF!</v>
      </c>
      <c r="U75" s="8" t="e">
        <f>#REF!+#REF!+#REF!+#REF!+#REF!+#REF!+#REF!</f>
        <v>#REF!</v>
      </c>
      <c r="V75" s="8" t="e">
        <f>#REF!+#REF!+#REF!+#REF!+#REF!+#REF!+#REF!</f>
        <v>#REF!</v>
      </c>
      <c r="W75" s="9" t="e">
        <f>#REF!+#REF!+#REF!+#REF!+#REF!+#REF!+#REF!</f>
        <v>#REF!</v>
      </c>
      <c r="X75" s="18" t="e">
        <f>#REF!+#REF!+#REF!+#REF!+#REF!+#REF!+#REF!</f>
        <v>#REF!</v>
      </c>
      <c r="Y75" s="15" t="e">
        <f>#REF!+#REF!+#REF!+#REF!+#REF!+#REF!+#REF!</f>
        <v>#REF!</v>
      </c>
      <c r="Z75" s="18" t="e">
        <f>#REF!+#REF!+#REF!+#REF!+#REF!+#REF!+#REF!</f>
        <v>#REF!</v>
      </c>
      <c r="AA75" s="8" t="e">
        <f>#REF!+#REF!+#REF!+#REF!+#REF!+#REF!+#REF!</f>
        <v>#REF!</v>
      </c>
      <c r="AB75" s="18" t="e">
        <f>#REF!+#REF!+#REF!+#REF!+#REF!+#REF!+#REF!</f>
        <v>#REF!</v>
      </c>
      <c r="AC75" s="8" t="e">
        <f>#REF!+#REF!+#REF!+#REF!+#REF!+#REF!+#REF!</f>
        <v>#REF!</v>
      </c>
      <c r="AD75" s="8" t="e">
        <f>#REF!+#REF!+#REF!+#REF!+#REF!+#REF!+#REF!</f>
        <v>#REF!</v>
      </c>
      <c r="AE75" s="18" t="e">
        <f>#REF!+#REF!+#REF!+#REF!+#REF!+#REF!+#REF!</f>
        <v>#REF!</v>
      </c>
      <c r="AF75" s="22" t="e">
        <f>#REF!+#REF!+#REF!+#REF!+#REF!+#REF!+#REF!</f>
        <v>#REF!</v>
      </c>
    </row>
    <row r="76" spans="1:32" s="35" customFormat="1" ht="15" customHeight="1" thickBot="1" x14ac:dyDescent="0.25">
      <c r="A76" s="1526" t="s">
        <v>297</v>
      </c>
      <c r="B76" s="1527"/>
      <c r="C76" s="129" t="e">
        <f>SUM(C7:C75)</f>
        <v>#REF!</v>
      </c>
      <c r="D76" s="115"/>
      <c r="E76" s="122" t="e">
        <f>SUM(E7:E75)</f>
        <v>#REF!</v>
      </c>
      <c r="F76" s="122"/>
      <c r="G76" s="122" t="e">
        <f>SUM(G7:G75)</f>
        <v>#REF!</v>
      </c>
      <c r="H76" s="129" t="e">
        <f>SUM(H7:H75)</f>
        <v>#REF!</v>
      </c>
      <c r="I76" s="115"/>
      <c r="J76" s="122" t="e">
        <f>SUM(J7:J75)</f>
        <v>#REF!</v>
      </c>
      <c r="K76" s="129" t="e">
        <f>SUM(K7:K75)</f>
        <v>#REF!</v>
      </c>
      <c r="L76" s="115"/>
      <c r="M76" s="122" t="e">
        <f>SUM(M7:M75)</f>
        <v>#REF!</v>
      </c>
      <c r="N76" s="129" t="e">
        <f>SUM(N7:N75)</f>
        <v>#REF!</v>
      </c>
      <c r="O76" s="115"/>
      <c r="P76" s="122" t="e">
        <f>SUM(P7:P75)</f>
        <v>#REF!</v>
      </c>
      <c r="Q76" s="129" t="e">
        <f>SUM(Q7:Q75)</f>
        <v>#REF!</v>
      </c>
      <c r="R76" s="115"/>
      <c r="S76" s="122" t="e">
        <f>SUM(S7:S75)</f>
        <v>#REF!</v>
      </c>
      <c r="T76" s="130" t="e">
        <f t="shared" ref="T76:AF76" si="1">SUM(T7:T75)</f>
        <v>#REF!</v>
      </c>
      <c r="U76" s="115" t="e">
        <f t="shared" si="1"/>
        <v>#REF!</v>
      </c>
      <c r="V76" s="115" t="e">
        <f t="shared" si="1"/>
        <v>#REF!</v>
      </c>
      <c r="W76" s="131" t="e">
        <f t="shared" si="1"/>
        <v>#REF!</v>
      </c>
      <c r="X76" s="130" t="e">
        <f t="shared" si="1"/>
        <v>#REF!</v>
      </c>
      <c r="Y76" s="122" t="e">
        <f t="shared" si="1"/>
        <v>#REF!</v>
      </c>
      <c r="Z76" s="130" t="e">
        <f t="shared" si="1"/>
        <v>#REF!</v>
      </c>
      <c r="AA76" s="122" t="e">
        <f t="shared" si="1"/>
        <v>#REF!</v>
      </c>
      <c r="AB76" s="130" t="e">
        <f t="shared" si="1"/>
        <v>#REF!</v>
      </c>
      <c r="AC76" s="115" t="e">
        <f t="shared" si="1"/>
        <v>#REF!</v>
      </c>
      <c r="AD76" s="115" t="e">
        <f t="shared" si="1"/>
        <v>#REF!</v>
      </c>
      <c r="AE76" s="130" t="e">
        <f t="shared" si="1"/>
        <v>#REF!</v>
      </c>
      <c r="AF76" s="114" t="e">
        <f t="shared" si="1"/>
        <v>#REF!</v>
      </c>
    </row>
    <row r="77" spans="1:32" s="35" customFormat="1" ht="15" customHeight="1" thickTop="1" x14ac:dyDescent="0.2">
      <c r="A77" s="1528" t="s">
        <v>274</v>
      </c>
      <c r="B77" s="1529"/>
      <c r="C77" s="551"/>
      <c r="D77" s="552"/>
      <c r="E77" s="552"/>
      <c r="F77" s="552"/>
      <c r="G77" s="552"/>
      <c r="H77" s="551"/>
      <c r="I77" s="552"/>
      <c r="J77" s="552"/>
      <c r="K77" s="551"/>
      <c r="L77" s="552"/>
      <c r="M77" s="552"/>
      <c r="N77" s="551"/>
      <c r="O77" s="552"/>
      <c r="P77" s="552"/>
      <c r="Q77" s="551"/>
      <c r="R77" s="552"/>
      <c r="S77" s="552"/>
      <c r="T77" s="552"/>
      <c r="U77" s="552"/>
      <c r="V77" s="552"/>
      <c r="W77" s="552"/>
      <c r="X77" s="552"/>
      <c r="Y77" s="552"/>
      <c r="Z77" s="552"/>
      <c r="AA77" s="552"/>
      <c r="AB77" s="553"/>
      <c r="AC77" s="553"/>
      <c r="AD77" s="552"/>
      <c r="AE77" s="553"/>
      <c r="AF77" s="553"/>
    </row>
    <row r="78" spans="1:32" s="35" customFormat="1" ht="15" customHeight="1" x14ac:dyDescent="0.2">
      <c r="A78" s="1530" t="s">
        <v>986</v>
      </c>
      <c r="B78" s="1531"/>
      <c r="C78" s="551"/>
      <c r="D78" s="552"/>
      <c r="E78" s="552"/>
      <c r="F78" s="552"/>
      <c r="G78" s="552"/>
      <c r="H78" s="551"/>
      <c r="I78" s="552"/>
      <c r="J78" s="552"/>
      <c r="K78" s="551"/>
      <c r="L78" s="552"/>
      <c r="M78" s="552"/>
      <c r="N78" s="551"/>
      <c r="O78" s="552"/>
      <c r="P78" s="552"/>
      <c r="Q78" s="551"/>
      <c r="R78" s="552"/>
      <c r="S78" s="552"/>
      <c r="T78" s="552"/>
      <c r="U78" s="552"/>
      <c r="V78" s="552"/>
      <c r="W78" s="552"/>
      <c r="X78" s="552"/>
      <c r="Y78" s="552"/>
      <c r="Z78" s="552"/>
      <c r="AA78" s="552"/>
      <c r="AB78" s="159" t="e">
        <f>#REF!+#REF!+#REF!+#REF!+#REF!+#REF!+#REF!</f>
        <v>#REF!</v>
      </c>
      <c r="AC78" s="553" t="e">
        <f>#REF!+#REF!+#REF!+#REF!+#REF!+#REF!+#REF!</f>
        <v>#REF!</v>
      </c>
      <c r="AD78" s="552" t="e">
        <f>#REF!+#REF!+#REF!+#REF!+#REF!+#REF!+#REF!</f>
        <v>#REF!</v>
      </c>
      <c r="AE78" s="159" t="e">
        <f>#REF!+#REF!+#REF!+#REF!+#REF!+#REF!+#REF!</f>
        <v>#REF!</v>
      </c>
      <c r="AF78" s="159" t="e">
        <f>#REF!+#REF!+#REF!+#REF!+#REF!+#REF!+#REF!</f>
        <v>#REF!</v>
      </c>
    </row>
    <row r="79" spans="1:32" s="35" customFormat="1" ht="15" customHeight="1" x14ac:dyDescent="0.2">
      <c r="A79" s="1532" t="s">
        <v>987</v>
      </c>
      <c r="B79" s="1533"/>
      <c r="C79" s="551"/>
      <c r="D79" s="552"/>
      <c r="E79" s="552"/>
      <c r="F79" s="552"/>
      <c r="G79" s="552"/>
      <c r="H79" s="551"/>
      <c r="I79" s="552"/>
      <c r="J79" s="552"/>
      <c r="K79" s="551"/>
      <c r="L79" s="552"/>
      <c r="M79" s="552"/>
      <c r="N79" s="551"/>
      <c r="O79" s="552"/>
      <c r="P79" s="552"/>
      <c r="Q79" s="551"/>
      <c r="R79" s="552"/>
      <c r="S79" s="552"/>
      <c r="T79" s="552"/>
      <c r="U79" s="552"/>
      <c r="V79" s="552"/>
      <c r="W79" s="552"/>
      <c r="X79" s="552"/>
      <c r="Y79" s="552"/>
      <c r="Z79" s="552"/>
      <c r="AA79" s="552"/>
      <c r="AB79" s="553" t="e">
        <f>#REF!+#REF!+#REF!+#REF!+#REF!+#REF!+#REF!</f>
        <v>#REF!</v>
      </c>
      <c r="AC79" s="553" t="e">
        <f>#REF!+#REF!+#REF!+#REF!+#REF!+#REF!+#REF!</f>
        <v>#REF!</v>
      </c>
      <c r="AD79" s="552" t="e">
        <f>#REF!+#REF!+#REF!+#REF!+#REF!+#REF!+#REF!</f>
        <v>#REF!</v>
      </c>
      <c r="AE79" s="553" t="e">
        <f>#REF!+#REF!+#REF!+#REF!+#REF!+#REF!+#REF!</f>
        <v>#REF!</v>
      </c>
      <c r="AF79" s="159" t="e">
        <f>#REF!+#REF!+#REF!+#REF!+#REF!+#REF!+#REF!</f>
        <v>#REF!</v>
      </c>
    </row>
    <row r="80" spans="1:32" ht="15" customHeight="1" x14ac:dyDescent="0.2">
      <c r="A80" s="1515" t="s">
        <v>849</v>
      </c>
      <c r="B80" s="1516"/>
      <c r="C80" s="551"/>
      <c r="D80" s="552"/>
      <c r="E80" s="552"/>
      <c r="F80" s="552"/>
      <c r="G80" s="552"/>
      <c r="H80" s="551"/>
      <c r="I80" s="552"/>
      <c r="J80" s="552"/>
      <c r="K80" s="551"/>
      <c r="L80" s="552"/>
      <c r="M80" s="552"/>
      <c r="N80" s="551"/>
      <c r="O80" s="552"/>
      <c r="P80" s="552"/>
      <c r="Q80" s="551"/>
      <c r="R80" s="552"/>
      <c r="S80" s="552"/>
      <c r="T80" s="552"/>
      <c r="U80" s="552"/>
      <c r="V80" s="552"/>
      <c r="W80" s="552"/>
      <c r="X80" s="552"/>
      <c r="Y80" s="552"/>
      <c r="Z80" s="552"/>
      <c r="AA80" s="552"/>
      <c r="AB80" s="553" t="e">
        <f>#REF!+#REF!+#REF!+#REF!+#REF!+#REF!+#REF!</f>
        <v>#REF!</v>
      </c>
      <c r="AC80" s="553" t="e">
        <f>#REF!+#REF!+#REF!+#REF!+#REF!+#REF!+#REF!</f>
        <v>#REF!</v>
      </c>
      <c r="AD80" s="552" t="e">
        <f>#REF!+#REF!+#REF!+#REF!+#REF!+#REF!+#REF!</f>
        <v>#REF!</v>
      </c>
      <c r="AE80" s="553" t="e">
        <f>#REF!+#REF!+#REF!+#REF!+#REF!+#REF!+#REF!</f>
        <v>#REF!</v>
      </c>
      <c r="AF80" s="159" t="e">
        <f>#REF!+#REF!+#REF!+#REF!+#REF!+#REF!+#REF!</f>
        <v>#REF!</v>
      </c>
    </row>
    <row r="81" spans="1:32" s="35" customFormat="1" ht="15" customHeight="1" x14ac:dyDescent="0.2">
      <c r="A81" s="1515" t="s">
        <v>284</v>
      </c>
      <c r="B81" s="1516"/>
      <c r="C81" s="551"/>
      <c r="D81" s="552"/>
      <c r="E81" s="552"/>
      <c r="F81" s="552"/>
      <c r="G81" s="552"/>
      <c r="H81" s="551"/>
      <c r="I81" s="552"/>
      <c r="J81" s="552"/>
      <c r="K81" s="551"/>
      <c r="L81" s="552"/>
      <c r="M81" s="552"/>
      <c r="N81" s="551"/>
      <c r="O81" s="552"/>
      <c r="P81" s="552"/>
      <c r="Q81" s="551"/>
      <c r="R81" s="552"/>
      <c r="S81" s="552"/>
      <c r="T81" s="552"/>
      <c r="U81" s="552"/>
      <c r="V81" s="552"/>
      <c r="W81" s="552"/>
      <c r="X81" s="552"/>
      <c r="Y81" s="552"/>
      <c r="Z81" s="552"/>
      <c r="AA81" s="552"/>
      <c r="AB81" s="553" t="e">
        <f>#REF!+#REF!+#REF!+#REF!+#REF!+#REF!+#REF!</f>
        <v>#REF!</v>
      </c>
      <c r="AC81" s="553" t="e">
        <f>#REF!+#REF!+#REF!+#REF!+#REF!+#REF!+#REF!</f>
        <v>#REF!</v>
      </c>
      <c r="AD81" s="552" t="e">
        <f>#REF!+#REF!+#REF!+#REF!+#REF!+#REF!+#REF!</f>
        <v>#REF!</v>
      </c>
      <c r="AE81" s="553" t="e">
        <f>#REF!+#REF!+#REF!+#REF!+#REF!+#REF!+#REF!</f>
        <v>#REF!</v>
      </c>
      <c r="AF81" s="159" t="e">
        <f>#REF!+#REF!+#REF!+#REF!+#REF!+#REF!+#REF!</f>
        <v>#REF!</v>
      </c>
    </row>
    <row r="82" spans="1:32" s="35" customFormat="1" ht="15" customHeight="1" x14ac:dyDescent="0.2">
      <c r="A82" s="1524" t="s">
        <v>164</v>
      </c>
      <c r="B82" s="1525"/>
      <c r="C82" s="555"/>
      <c r="D82" s="556"/>
      <c r="E82" s="556"/>
      <c r="F82" s="556"/>
      <c r="G82" s="556"/>
      <c r="H82" s="555"/>
      <c r="I82" s="556"/>
      <c r="J82" s="556"/>
      <c r="K82" s="555"/>
      <c r="L82" s="556"/>
      <c r="M82" s="556"/>
      <c r="N82" s="555"/>
      <c r="O82" s="556"/>
      <c r="P82" s="556"/>
      <c r="Q82" s="555"/>
      <c r="R82" s="556"/>
      <c r="S82" s="556"/>
      <c r="T82" s="556"/>
      <c r="U82" s="556"/>
      <c r="V82" s="556"/>
      <c r="W82" s="556"/>
      <c r="X82" s="556"/>
      <c r="Y82" s="556"/>
      <c r="Z82" s="556"/>
      <c r="AA82" s="556"/>
      <c r="AB82" s="174" t="e">
        <f>#REF!+#REF!+#REF!+#REF!+#REF!+#REF!+#REF!</f>
        <v>#REF!</v>
      </c>
      <c r="AC82" s="173" t="e">
        <f>#REF!+#REF!+#REF!+#REF!+#REF!+#REF!+#REF!</f>
        <v>#REF!</v>
      </c>
      <c r="AD82" s="556" t="e">
        <f>#REF!+#REF!+#REF!+#REF!+#REF!+#REF!+#REF!</f>
        <v>#REF!</v>
      </c>
      <c r="AE82" s="174" t="e">
        <f>#REF!+#REF!+#REF!+#REF!+#REF!+#REF!+#REF!</f>
        <v>#REF!</v>
      </c>
      <c r="AF82" s="174" t="e">
        <f>#REF!+#REF!+#REF!+#REF!+#REF!+#REF!+#REF!</f>
        <v>#REF!</v>
      </c>
    </row>
    <row r="83" spans="1:32" ht="15" customHeight="1" x14ac:dyDescent="0.2">
      <c r="A83" s="1515" t="s">
        <v>984</v>
      </c>
      <c r="B83" s="1516"/>
      <c r="C83" s="551"/>
      <c r="D83" s="552"/>
      <c r="E83" s="552"/>
      <c r="F83" s="552"/>
      <c r="G83" s="552"/>
      <c r="H83" s="551"/>
      <c r="I83" s="552"/>
      <c r="J83" s="552"/>
      <c r="K83" s="551"/>
      <c r="L83" s="552"/>
      <c r="M83" s="552"/>
      <c r="N83" s="551"/>
      <c r="O83" s="552"/>
      <c r="P83" s="552"/>
      <c r="Q83" s="551"/>
      <c r="R83" s="552"/>
      <c r="S83" s="552"/>
      <c r="T83" s="552"/>
      <c r="U83" s="552"/>
      <c r="V83" s="552"/>
      <c r="W83" s="552"/>
      <c r="X83" s="552"/>
      <c r="Y83" s="552"/>
      <c r="Z83" s="552"/>
      <c r="AA83" s="552"/>
      <c r="AB83" s="159" t="e">
        <f>#REF!+#REF!+#REF!+#REF!+#REF!+#REF!+#REF!</f>
        <v>#REF!</v>
      </c>
      <c r="AC83" s="553" t="e">
        <f>#REF!+#REF!+#REF!+#REF!+#REF!+#REF!+#REF!</f>
        <v>#REF!</v>
      </c>
      <c r="AD83" s="552" t="e">
        <f>#REF!+#REF!+#REF!+#REF!+#REF!+#REF!+#REF!</f>
        <v>#REF!</v>
      </c>
      <c r="AE83" s="159" t="e">
        <f>#REF!+#REF!+#REF!+#REF!+#REF!+#REF!+#REF!</f>
        <v>#REF!</v>
      </c>
      <c r="AF83" s="159" t="e">
        <f>#REF!+#REF!+#REF!+#REF!+#REF!+#REF!+#REF!</f>
        <v>#REF!</v>
      </c>
    </row>
    <row r="84" spans="1:32" s="35" customFormat="1" ht="15" customHeight="1" x14ac:dyDescent="0.2">
      <c r="A84" s="1515" t="s">
        <v>985</v>
      </c>
      <c r="B84" s="1516"/>
      <c r="C84" s="551"/>
      <c r="D84" s="552"/>
      <c r="E84" s="552"/>
      <c r="F84" s="552"/>
      <c r="G84" s="552"/>
      <c r="H84" s="551"/>
      <c r="I84" s="552"/>
      <c r="J84" s="552"/>
      <c r="K84" s="551"/>
      <c r="L84" s="552"/>
      <c r="M84" s="552"/>
      <c r="N84" s="551"/>
      <c r="O84" s="552"/>
      <c r="P84" s="552"/>
      <c r="Q84" s="551"/>
      <c r="R84" s="552"/>
      <c r="S84" s="552"/>
      <c r="T84" s="552"/>
      <c r="U84" s="552"/>
      <c r="V84" s="552"/>
      <c r="W84" s="552"/>
      <c r="X84" s="552"/>
      <c r="Y84" s="552"/>
      <c r="Z84" s="552"/>
      <c r="AA84" s="552"/>
      <c r="AB84" s="159" t="e">
        <f>#REF!+#REF!+#REF!+#REF!+#REF!+#REF!+#REF!</f>
        <v>#REF!</v>
      </c>
      <c r="AC84" s="553" t="e">
        <f>#REF!+#REF!+#REF!+#REF!+#REF!+#REF!+#REF!</f>
        <v>#REF!</v>
      </c>
      <c r="AD84" s="552" t="e">
        <f>#REF!+#REF!+#REF!+#REF!+#REF!+#REF!+#REF!</f>
        <v>#REF!</v>
      </c>
      <c r="AE84" s="159" t="e">
        <f>#REF!+#REF!+#REF!+#REF!+#REF!+#REF!+#REF!</f>
        <v>#REF!</v>
      </c>
      <c r="AF84" s="159" t="e">
        <f>#REF!+#REF!+#REF!+#REF!+#REF!+#REF!+#REF!</f>
        <v>#REF!</v>
      </c>
    </row>
    <row r="85" spans="1:32" s="35" customFormat="1" ht="15" customHeight="1" thickBot="1" x14ac:dyDescent="0.25">
      <c r="A85" s="1522" t="s">
        <v>298</v>
      </c>
      <c r="B85" s="1523"/>
      <c r="C85" s="880" t="e">
        <f>SUM(C76:C84)</f>
        <v>#REF!</v>
      </c>
      <c r="D85" s="950"/>
      <c r="E85" s="181" t="e">
        <f>SUM(E76:E84)</f>
        <v>#REF!</v>
      </c>
      <c r="F85" s="950"/>
      <c r="G85" s="181" t="e">
        <f>SUM(G76:G84)</f>
        <v>#REF!</v>
      </c>
      <c r="H85" s="880" t="e">
        <f>SUM(H76:H84)</f>
        <v>#REF!</v>
      </c>
      <c r="I85" s="950"/>
      <c r="J85" s="181" t="e">
        <f>SUM(J76:J84)</f>
        <v>#REF!</v>
      </c>
      <c r="K85" s="880" t="e">
        <f>SUM(K76:K84)</f>
        <v>#REF!</v>
      </c>
      <c r="L85" s="950"/>
      <c r="M85" s="181" t="e">
        <f>SUM(M76:M84)</f>
        <v>#REF!</v>
      </c>
      <c r="N85" s="880" t="e">
        <f>SUM(N76:N84)</f>
        <v>#REF!</v>
      </c>
      <c r="O85" s="950"/>
      <c r="P85" s="181" t="e">
        <f>SUM(P76:P84)</f>
        <v>#REF!</v>
      </c>
      <c r="Q85" s="880" t="e">
        <f>SUM(Q76:Q84)</f>
        <v>#REF!</v>
      </c>
      <c r="R85" s="950"/>
      <c r="S85" s="181" t="e">
        <f t="shared" ref="S85:AF85" si="2">SUM(S76:S84)</f>
        <v>#REF!</v>
      </c>
      <c r="T85" s="183" t="e">
        <f t="shared" si="2"/>
        <v>#REF!</v>
      </c>
      <c r="U85" s="181" t="e">
        <f t="shared" si="2"/>
        <v>#REF!</v>
      </c>
      <c r="V85" s="181" t="e">
        <f t="shared" si="2"/>
        <v>#REF!</v>
      </c>
      <c r="W85" s="184" t="e">
        <f t="shared" si="2"/>
        <v>#REF!</v>
      </c>
      <c r="X85" s="183" t="e">
        <f t="shared" si="2"/>
        <v>#REF!</v>
      </c>
      <c r="Y85" s="181" t="e">
        <f t="shared" si="2"/>
        <v>#REF!</v>
      </c>
      <c r="Z85" s="183" t="e">
        <f t="shared" si="2"/>
        <v>#REF!</v>
      </c>
      <c r="AA85" s="181" t="e">
        <f t="shared" si="2"/>
        <v>#REF!</v>
      </c>
      <c r="AB85" s="183" t="e">
        <f t="shared" si="2"/>
        <v>#REF!</v>
      </c>
      <c r="AC85" s="181" t="e">
        <f t="shared" si="2"/>
        <v>#REF!</v>
      </c>
      <c r="AD85" s="181" t="e">
        <f t="shared" si="2"/>
        <v>#REF!</v>
      </c>
      <c r="AE85" s="183" t="e">
        <f t="shared" si="2"/>
        <v>#REF!</v>
      </c>
      <c r="AF85" s="186" t="e">
        <f t="shared" si="2"/>
        <v>#REF!</v>
      </c>
    </row>
    <row r="86" spans="1:32" customFormat="1" ht="6" customHeight="1" thickTop="1" x14ac:dyDescent="0.2"/>
    <row r="87" spans="1:32" customFormat="1" ht="13.9" customHeight="1" x14ac:dyDescent="0.2">
      <c r="B87" s="132" t="s">
        <v>300</v>
      </c>
      <c r="C87" s="133" t="e">
        <f>#REF!+#REF!+#REF!+#REF!+#REF!+#REF!+#REF!</f>
        <v>#REF!</v>
      </c>
      <c r="D87" s="207">
        <f>'9_Per Pupil Summary'!F41+'9_Per Pupil Summary'!M41</f>
        <v>9720.333441115692</v>
      </c>
      <c r="E87" s="207" t="e">
        <f>#REF!+#REF!+#REF!+#REF!+#REF!+#REF!+#REF!</f>
        <v>#REF!</v>
      </c>
    </row>
    <row r="88" spans="1:32" customFormat="1" ht="13.9" customHeight="1" x14ac:dyDescent="0.2">
      <c r="B88" s="594" t="s">
        <v>301</v>
      </c>
      <c r="C88" s="595" t="e">
        <f>#REF!+#REF!+#REF!+#REF!+#REF!+#REF!+#REF!</f>
        <v>#REF!</v>
      </c>
      <c r="D88" s="470">
        <f>D42</f>
        <v>10458.333441115692</v>
      </c>
      <c r="E88" s="470" t="e">
        <f>#REF!+#REF!+#REF!+#REF!+#REF!+#REF!+#REF!</f>
        <v>#REF!</v>
      </c>
    </row>
    <row r="89" spans="1:32" ht="16.149999999999999" customHeight="1" x14ac:dyDescent="0.2">
      <c r="A89" s="26"/>
      <c r="B89" s="26" t="s">
        <v>339</v>
      </c>
      <c r="C89" s="596"/>
      <c r="D89" s="370"/>
      <c r="E89" s="370"/>
      <c r="F89" s="370"/>
      <c r="G89" s="370"/>
      <c r="H89" s="370"/>
      <c r="I89" s="370"/>
      <c r="J89" s="370"/>
      <c r="K89" s="370"/>
      <c r="L89" s="597"/>
      <c r="M89" s="597"/>
      <c r="N89" s="597"/>
      <c r="O89" s="597"/>
      <c r="P89" s="597"/>
      <c r="Q89" s="597"/>
      <c r="R89" s="597"/>
      <c r="S89" s="597"/>
      <c r="T89" s="370"/>
      <c r="U89" s="370"/>
      <c r="V89" s="370"/>
      <c r="W89" s="370"/>
      <c r="X89" s="370"/>
      <c r="Y89" s="370"/>
      <c r="Z89" s="598"/>
      <c r="AA89" s="370"/>
      <c r="AB89" s="370"/>
      <c r="AC89" s="370"/>
      <c r="AD89" s="370"/>
      <c r="AE89" s="26"/>
      <c r="AF89" s="370"/>
    </row>
    <row r="90" spans="1:32" s="35" customFormat="1" ht="15" customHeight="1" thickBot="1" x14ac:dyDescent="0.25">
      <c r="A90" s="1522" t="s">
        <v>754</v>
      </c>
      <c r="B90" s="1523" t="s">
        <v>754</v>
      </c>
      <c r="C90" s="880">
        <f>'5A2_Legacy Type 2'!C14</f>
        <v>3984</v>
      </c>
      <c r="D90" s="950">
        <f>'5A2_Legacy Type 2'!D14</f>
        <v>0</v>
      </c>
      <c r="E90" s="181">
        <f>'5A2_Legacy Type 2'!E14</f>
        <v>40545625.986989923</v>
      </c>
      <c r="F90" s="950">
        <f>'5A2_Legacy Type 2'!F14</f>
        <v>0</v>
      </c>
      <c r="G90" s="181">
        <f>'5A2_Legacy Type 2'!G14</f>
        <v>2601394.9500000002</v>
      </c>
      <c r="H90" s="880">
        <f>'5A2_Legacy Type 2'!H14</f>
        <v>2527</v>
      </c>
      <c r="I90" s="950">
        <f>'5A2_Legacy Type 2'!I14</f>
        <v>0</v>
      </c>
      <c r="J90" s="181">
        <f>'5A2_Legacy Type 2'!J14</f>
        <v>1448007.6161870682</v>
      </c>
      <c r="K90" s="880">
        <f>'5A2_Legacy Type 2'!K14</f>
        <v>815</v>
      </c>
      <c r="L90" s="950">
        <f>'5A2_Legacy Type 2'!L14</f>
        <v>0</v>
      </c>
      <c r="M90" s="181">
        <f>'5A2_Legacy Type 2'!M14</f>
        <v>129682.31478615818</v>
      </c>
      <c r="N90" s="880">
        <f>'5A2_Legacy Type 2'!N14</f>
        <v>387</v>
      </c>
      <c r="O90" s="950">
        <f>'5A2_Legacy Type 2'!O14</f>
        <v>0</v>
      </c>
      <c r="P90" s="181">
        <f>'5A2_Legacy Type 2'!P14</f>
        <v>1428920.5966417859</v>
      </c>
      <c r="Q90" s="880">
        <f>'5A2_Legacy Type 2'!Q14</f>
        <v>94</v>
      </c>
      <c r="R90" s="950">
        <f>'5A2_Legacy Type 2'!R14</f>
        <v>0</v>
      </c>
      <c r="S90" s="181">
        <f>'5A2_Legacy Type 2'!S14</f>
        <v>134271.73571678548</v>
      </c>
      <c r="T90" s="183">
        <f>'5A2_Legacy Type 2'!T14</f>
        <v>46287901</v>
      </c>
      <c r="U90" s="181">
        <f>'5A2_Legacy Type 2'!U14</f>
        <v>0</v>
      </c>
      <c r="V90" s="181">
        <f>'5A2_Legacy Type 2'!V14</f>
        <v>0</v>
      </c>
      <c r="W90" s="184">
        <f>'5A2_Legacy Type 2'!W14</f>
        <v>0</v>
      </c>
      <c r="X90" s="183">
        <f>'5A2_Legacy Type 2'!X14</f>
        <v>46287901</v>
      </c>
      <c r="Y90" s="181">
        <f>'5A2_Legacy Type 2'!Y14</f>
        <v>-115720</v>
      </c>
      <c r="Z90" s="183">
        <f>'5A2_Legacy Type 2'!Z14</f>
        <v>46172181</v>
      </c>
      <c r="AA90" s="181">
        <f>'5A2_Legacy Type 2'!AA14</f>
        <v>0</v>
      </c>
      <c r="AB90" s="183">
        <f>'5A2_Legacy Type 2'!AC14</f>
        <v>48644477</v>
      </c>
      <c r="AC90" s="181">
        <f>'5A2_Legacy Type 2'!AD14</f>
        <v>0</v>
      </c>
      <c r="AD90" s="181">
        <f>'5A2_Legacy Type 2'!AE14</f>
        <v>48644477</v>
      </c>
      <c r="AE90" s="183">
        <f>'5A2_Legacy Type 2'!AF14</f>
        <v>4053708</v>
      </c>
      <c r="AF90" s="186">
        <f>'5A2_Legacy Type 2'!AH14</f>
        <v>48706171</v>
      </c>
    </row>
    <row r="91" spans="1:32" s="35" customFormat="1" ht="15" customHeight="1" thickTop="1" thickBot="1" x14ac:dyDescent="0.25">
      <c r="A91" s="1522"/>
      <c r="B91" s="1523"/>
      <c r="C91" s="880" t="e">
        <f t="shared" ref="C91:AE91" si="3">C85-C90</f>
        <v>#REF!</v>
      </c>
      <c r="D91" s="950">
        <f t="shared" si="3"/>
        <v>0</v>
      </c>
      <c r="E91" s="181" t="e">
        <f t="shared" si="3"/>
        <v>#REF!</v>
      </c>
      <c r="F91" s="950">
        <f t="shared" si="3"/>
        <v>0</v>
      </c>
      <c r="G91" s="181" t="e">
        <f t="shared" si="3"/>
        <v>#REF!</v>
      </c>
      <c r="H91" s="880" t="e">
        <f t="shared" si="3"/>
        <v>#REF!</v>
      </c>
      <c r="I91" s="950">
        <f t="shared" si="3"/>
        <v>0</v>
      </c>
      <c r="J91" s="181" t="e">
        <f t="shared" si="3"/>
        <v>#REF!</v>
      </c>
      <c r="K91" s="880" t="e">
        <f t="shared" si="3"/>
        <v>#REF!</v>
      </c>
      <c r="L91" s="950">
        <f t="shared" si="3"/>
        <v>0</v>
      </c>
      <c r="M91" s="181" t="e">
        <f t="shared" si="3"/>
        <v>#REF!</v>
      </c>
      <c r="N91" s="880" t="e">
        <f t="shared" si="3"/>
        <v>#REF!</v>
      </c>
      <c r="O91" s="950">
        <f t="shared" si="3"/>
        <v>0</v>
      </c>
      <c r="P91" s="181" t="e">
        <f t="shared" si="3"/>
        <v>#REF!</v>
      </c>
      <c r="Q91" s="880" t="e">
        <f t="shared" si="3"/>
        <v>#REF!</v>
      </c>
      <c r="R91" s="950">
        <f t="shared" si="3"/>
        <v>0</v>
      </c>
      <c r="S91" s="181" t="e">
        <f t="shared" si="3"/>
        <v>#REF!</v>
      </c>
      <c r="T91" s="183" t="e">
        <f t="shared" si="3"/>
        <v>#REF!</v>
      </c>
      <c r="U91" s="181" t="e">
        <f t="shared" si="3"/>
        <v>#REF!</v>
      </c>
      <c r="V91" s="181" t="e">
        <f t="shared" si="3"/>
        <v>#REF!</v>
      </c>
      <c r="W91" s="184" t="e">
        <f t="shared" si="3"/>
        <v>#REF!</v>
      </c>
      <c r="X91" s="183" t="e">
        <f t="shared" si="3"/>
        <v>#REF!</v>
      </c>
      <c r="Y91" s="181" t="e">
        <f t="shared" si="3"/>
        <v>#REF!</v>
      </c>
      <c r="Z91" s="183" t="e">
        <f t="shared" si="3"/>
        <v>#REF!</v>
      </c>
      <c r="AA91" s="181" t="e">
        <f t="shared" si="3"/>
        <v>#REF!</v>
      </c>
      <c r="AB91" s="183" t="e">
        <f t="shared" si="3"/>
        <v>#REF!</v>
      </c>
      <c r="AC91" s="181" t="e">
        <f t="shared" si="3"/>
        <v>#REF!</v>
      </c>
      <c r="AD91" s="181" t="e">
        <f t="shared" si="3"/>
        <v>#REF!</v>
      </c>
      <c r="AE91" s="183" t="e">
        <f t="shared" si="3"/>
        <v>#REF!</v>
      </c>
      <c r="AF91" s="186" t="e">
        <f>AF85-AF90</f>
        <v>#REF!</v>
      </c>
    </row>
    <row r="92" spans="1:32" ht="13.5" thickTop="1" x14ac:dyDescent="0.2"/>
  </sheetData>
  <customSheetViews>
    <customSheetView guid="{DF43B8DA-68E8-4080-9138-D41A38219876}" showPageBreaks="1" printArea="1" hiddenRows="1" state="hidden" view="pageBreakPreview">
      <pane xSplit="2" ySplit="5" topLeftCell="Q46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&amp;L&amp;"Arial,Bold"&amp;18&amp;K000000FY2018-19 Budget Letter
September 2018</oddHeader>
        <oddFooter>&amp;R&amp;P</oddFooter>
      </headerFooter>
    </customSheetView>
  </customSheetViews>
  <mergeCells count="34">
    <mergeCell ref="A90:B90"/>
    <mergeCell ref="A91:B91"/>
    <mergeCell ref="AE2:AE3"/>
    <mergeCell ref="Z2:Z3"/>
    <mergeCell ref="AA2:AA3"/>
    <mergeCell ref="AB2:AB3"/>
    <mergeCell ref="AC2:AC3"/>
    <mergeCell ref="AD2:AD3"/>
    <mergeCell ref="A82:B82"/>
    <mergeCell ref="A85:B85"/>
    <mergeCell ref="A76:B76"/>
    <mergeCell ref="A77:B77"/>
    <mergeCell ref="A78:B78"/>
    <mergeCell ref="A79:B79"/>
    <mergeCell ref="A80:B80"/>
    <mergeCell ref="A81:B81"/>
    <mergeCell ref="A83:B83"/>
    <mergeCell ref="A84:B84"/>
    <mergeCell ref="A1:B3"/>
    <mergeCell ref="C1:J1"/>
    <mergeCell ref="K1:T1"/>
    <mergeCell ref="U1:AA1"/>
    <mergeCell ref="AB1:AF1"/>
    <mergeCell ref="C2:C3"/>
    <mergeCell ref="D2:G2"/>
    <mergeCell ref="H2:J2"/>
    <mergeCell ref="K2:M2"/>
    <mergeCell ref="N2:P2"/>
    <mergeCell ref="AF2:AF3"/>
    <mergeCell ref="Q2:S2"/>
    <mergeCell ref="T2:T3"/>
    <mergeCell ref="U2:W2"/>
    <mergeCell ref="X2:X3"/>
    <mergeCell ref="Y2:Y3"/>
  </mergeCells>
  <printOptions horizontalCentered="1"/>
  <pageMargins left="0.3" right="0.3" top="0.55000000000000004" bottom="0.45" header="0.25" footer="0.25"/>
  <pageSetup paperSize="5" scale="64" firstPageNumber="50" fitToWidth="0" fitToHeight="0" orientation="portrait" r:id="rId2"/>
  <headerFooter alignWithMargins="0">
    <oddHeader>&amp;L&amp;"Arial,Bold"&amp;18&amp;K000000FY2021-22 Budget Letter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GH468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9.140625" defaultRowHeight="12.75" x14ac:dyDescent="0.2"/>
  <cols>
    <col min="1" max="1" width="4.7109375" bestFit="1" customWidth="1"/>
    <col min="2" max="2" width="17.5703125" customWidth="1"/>
    <col min="3" max="3" width="17" customWidth="1"/>
    <col min="4" max="4" width="15.140625" customWidth="1"/>
    <col min="5" max="5" width="9.42578125" customWidth="1"/>
    <col min="6" max="6" width="13.7109375" customWidth="1"/>
    <col min="7" max="7" width="9.42578125" customWidth="1"/>
    <col min="8" max="8" width="13.7109375" customWidth="1"/>
    <col min="9" max="9" width="10.42578125" customWidth="1"/>
    <col min="10" max="10" width="13.7109375" customWidth="1"/>
    <col min="11" max="11" width="9.42578125" customWidth="1"/>
    <col min="12" max="13" width="14" customWidth="1"/>
    <col min="14" max="14" width="9.42578125" customWidth="1"/>
    <col min="15" max="16" width="14.28515625" customWidth="1"/>
    <col min="17" max="17" width="10.140625" customWidth="1"/>
    <col min="18" max="18" width="19.140625" bestFit="1" customWidth="1"/>
    <col min="19" max="19" width="17.5703125" customWidth="1"/>
    <col min="20" max="20" width="17.7109375" customWidth="1"/>
    <col min="21" max="21" width="18.140625" customWidth="1"/>
    <col min="22" max="24" width="12.28515625" customWidth="1"/>
    <col min="25" max="25" width="18.7109375" customWidth="1"/>
    <col min="26" max="26" width="19.85546875" customWidth="1"/>
    <col min="27" max="27" width="13" customWidth="1"/>
    <col min="28" max="28" width="14.140625" customWidth="1"/>
    <col min="29" max="29" width="14.42578125" customWidth="1"/>
    <col min="30" max="30" width="13.85546875" customWidth="1"/>
    <col min="31" max="31" width="19.140625" customWidth="1"/>
    <col min="32" max="32" width="11.140625" customWidth="1"/>
    <col min="33" max="33" width="10.140625" customWidth="1"/>
    <col min="34" max="34" width="15.5703125" bestFit="1" customWidth="1"/>
    <col min="35" max="35" width="9" customWidth="1"/>
    <col min="36" max="36" width="16.140625" customWidth="1"/>
    <col min="37" max="37" width="9.85546875" customWidth="1"/>
    <col min="38" max="38" width="16.140625" customWidth="1"/>
    <col min="39" max="39" width="9.85546875" customWidth="1"/>
    <col min="40" max="40" width="16.140625" customWidth="1"/>
    <col min="41" max="41" width="9.85546875" customWidth="1"/>
    <col min="42" max="42" width="20" customWidth="1"/>
    <col min="43" max="43" width="9.85546875" customWidth="1"/>
    <col min="44" max="44" width="17.5703125" customWidth="1"/>
    <col min="45" max="45" width="9.85546875" customWidth="1"/>
    <col min="46" max="46" width="20.140625" customWidth="1"/>
    <col min="47" max="47" width="10.5703125" customWidth="1"/>
    <col min="48" max="48" width="9.85546875" customWidth="1"/>
    <col min="49" max="49" width="13.85546875" customWidth="1"/>
    <col min="50" max="50" width="21.5703125" customWidth="1"/>
    <col min="51" max="51" width="10.5703125" customWidth="1"/>
    <col min="52" max="52" width="9.85546875" customWidth="1"/>
    <col min="53" max="53" width="6.42578125" style="1939" customWidth="1"/>
    <col min="54" max="190" width="9.140625" style="1939"/>
  </cols>
  <sheetData>
    <row r="1" spans="1:52" ht="16.5" customHeight="1" x14ac:dyDescent="0.2">
      <c r="A1" s="1626" t="s">
        <v>76</v>
      </c>
      <c r="B1" s="1627"/>
      <c r="C1" s="1617" t="s">
        <v>993</v>
      </c>
      <c r="D1" s="1613">
        <v>0.22</v>
      </c>
      <c r="E1" s="1614"/>
      <c r="F1" s="1615">
        <v>0.06</v>
      </c>
      <c r="G1" s="1616"/>
      <c r="H1" s="1615">
        <v>1.5</v>
      </c>
      <c r="I1" s="1616"/>
      <c r="J1" s="1613">
        <v>0.6</v>
      </c>
      <c r="K1" s="1614"/>
      <c r="L1" s="486">
        <v>7500</v>
      </c>
      <c r="M1" s="486">
        <v>37500</v>
      </c>
      <c r="N1" s="486">
        <v>37500</v>
      </c>
      <c r="O1" s="659"/>
      <c r="P1" s="659"/>
      <c r="Q1" s="485">
        <v>4015</v>
      </c>
      <c r="R1" s="659"/>
      <c r="S1" s="659"/>
      <c r="T1" s="661">
        <v>0.75</v>
      </c>
      <c r="U1" s="662"/>
      <c r="V1" s="659"/>
      <c r="W1" s="660"/>
      <c r="X1" s="660"/>
      <c r="Y1" s="659"/>
      <c r="Z1" s="659"/>
      <c r="AA1" s="659"/>
      <c r="AB1" s="663">
        <v>0.34</v>
      </c>
      <c r="AC1" s="660"/>
      <c r="AD1" s="664">
        <v>1.72</v>
      </c>
      <c r="AE1" s="662"/>
      <c r="AF1" s="659"/>
      <c r="AG1" s="659"/>
      <c r="AH1" s="662"/>
      <c r="AI1" s="659"/>
      <c r="AJ1" s="1641" t="s">
        <v>79</v>
      </c>
      <c r="AK1" s="1641"/>
      <c r="AL1" s="1641"/>
      <c r="AM1" s="1641"/>
      <c r="AN1" s="1637" t="s">
        <v>80</v>
      </c>
      <c r="AO1" s="1637"/>
      <c r="AP1" s="1637"/>
      <c r="AQ1" s="1637"/>
      <c r="AR1" s="668"/>
      <c r="AS1" s="668"/>
      <c r="AT1" s="702"/>
      <c r="AU1" s="702"/>
      <c r="AV1" s="702"/>
      <c r="AW1" s="702"/>
      <c r="AX1" s="703"/>
      <c r="AY1" s="703"/>
      <c r="AZ1" s="2201"/>
    </row>
    <row r="2" spans="1:52" ht="105.75" customHeight="1" x14ac:dyDescent="0.2">
      <c r="A2" s="1628"/>
      <c r="B2" s="1629"/>
      <c r="C2" s="1610"/>
      <c r="D2" s="428" t="s">
        <v>723</v>
      </c>
      <c r="E2" s="1617" t="s">
        <v>208</v>
      </c>
      <c r="F2" s="817" t="s">
        <v>1079</v>
      </c>
      <c r="G2" s="1617" t="s">
        <v>208</v>
      </c>
      <c r="H2" s="817" t="s">
        <v>724</v>
      </c>
      <c r="I2" s="1617" t="s">
        <v>208</v>
      </c>
      <c r="J2" s="817" t="s">
        <v>907</v>
      </c>
      <c r="K2" s="1617" t="s">
        <v>208</v>
      </c>
      <c r="L2" s="1617" t="s">
        <v>1627</v>
      </c>
      <c r="M2" s="1617" t="s">
        <v>908</v>
      </c>
      <c r="N2" s="1617" t="s">
        <v>208</v>
      </c>
      <c r="O2" s="1610" t="s">
        <v>909</v>
      </c>
      <c r="P2" s="1610" t="s">
        <v>910</v>
      </c>
      <c r="Q2" s="1612" t="s">
        <v>77</v>
      </c>
      <c r="R2" s="1611" t="s">
        <v>911</v>
      </c>
      <c r="S2" s="1611" t="s">
        <v>1080</v>
      </c>
      <c r="T2" s="1620" t="s">
        <v>288</v>
      </c>
      <c r="U2" s="1621" t="s">
        <v>912</v>
      </c>
      <c r="V2" s="1611" t="s">
        <v>884</v>
      </c>
      <c r="W2" s="1623" t="s">
        <v>885</v>
      </c>
      <c r="X2" s="1623" t="s">
        <v>913</v>
      </c>
      <c r="Y2" s="1611" t="s">
        <v>660</v>
      </c>
      <c r="Z2" s="1611" t="s">
        <v>914</v>
      </c>
      <c r="AA2" s="1611" t="s">
        <v>915</v>
      </c>
      <c r="AB2" s="1612" t="s">
        <v>916</v>
      </c>
      <c r="AC2" s="1623" t="s">
        <v>389</v>
      </c>
      <c r="AD2" s="1612" t="s">
        <v>390</v>
      </c>
      <c r="AE2" s="1621" t="s">
        <v>216</v>
      </c>
      <c r="AF2" s="1611" t="s">
        <v>295</v>
      </c>
      <c r="AG2" s="1611" t="s">
        <v>917</v>
      </c>
      <c r="AH2" s="1621" t="s">
        <v>215</v>
      </c>
      <c r="AI2" s="1611" t="s">
        <v>295</v>
      </c>
      <c r="AJ2" s="1618" t="s">
        <v>918</v>
      </c>
      <c r="AK2" s="1612" t="s">
        <v>77</v>
      </c>
      <c r="AL2" s="1618" t="s">
        <v>228</v>
      </c>
      <c r="AM2" s="1612" t="s">
        <v>77</v>
      </c>
      <c r="AN2" s="1618" t="s">
        <v>919</v>
      </c>
      <c r="AO2" s="1612" t="s">
        <v>77</v>
      </c>
      <c r="AP2" s="1618" t="s">
        <v>920</v>
      </c>
      <c r="AQ2" s="1612" t="s">
        <v>77</v>
      </c>
      <c r="AR2" s="1635" t="s">
        <v>992</v>
      </c>
      <c r="AS2" s="1632" t="s">
        <v>72</v>
      </c>
      <c r="AT2" s="1623" t="s">
        <v>731</v>
      </c>
      <c r="AU2" s="1623" t="s">
        <v>77</v>
      </c>
      <c r="AV2" s="1623" t="s">
        <v>75</v>
      </c>
      <c r="AW2" s="1623" t="s">
        <v>391</v>
      </c>
      <c r="AX2" s="1611" t="s">
        <v>1307</v>
      </c>
      <c r="AY2" s="1611" t="s">
        <v>77</v>
      </c>
      <c r="AZ2" s="1962" t="s">
        <v>72</v>
      </c>
    </row>
    <row r="3" spans="1:52" ht="27.75" customHeight="1" x14ac:dyDescent="0.2">
      <c r="A3" s="1630"/>
      <c r="B3" s="1631"/>
      <c r="C3" s="569" t="s">
        <v>1626</v>
      </c>
      <c r="D3" s="569" t="s">
        <v>1626</v>
      </c>
      <c r="E3" s="1611"/>
      <c r="F3" s="569" t="s">
        <v>1625</v>
      </c>
      <c r="G3" s="1611"/>
      <c r="H3" s="569" t="s">
        <v>1626</v>
      </c>
      <c r="I3" s="1611"/>
      <c r="J3" s="569" t="s">
        <v>1626</v>
      </c>
      <c r="K3" s="1611"/>
      <c r="L3" s="1611"/>
      <c r="M3" s="1611"/>
      <c r="N3" s="1611"/>
      <c r="O3" s="1611"/>
      <c r="P3" s="1611"/>
      <c r="Q3" s="1612"/>
      <c r="R3" s="1619"/>
      <c r="S3" s="1619"/>
      <c r="T3" s="1620"/>
      <c r="U3" s="1622"/>
      <c r="V3" s="1619"/>
      <c r="W3" s="1624"/>
      <c r="X3" s="1624"/>
      <c r="Y3" s="1619"/>
      <c r="Z3" s="1619"/>
      <c r="AA3" s="1619"/>
      <c r="AB3" s="1612"/>
      <c r="AC3" s="1624"/>
      <c r="AD3" s="1612"/>
      <c r="AE3" s="1622"/>
      <c r="AF3" s="1619"/>
      <c r="AG3" s="1619"/>
      <c r="AH3" s="1622"/>
      <c r="AI3" s="1619"/>
      <c r="AJ3" s="1618"/>
      <c r="AK3" s="1612"/>
      <c r="AL3" s="1618"/>
      <c r="AM3" s="1612"/>
      <c r="AN3" s="1618"/>
      <c r="AO3" s="1612"/>
      <c r="AP3" s="1618"/>
      <c r="AQ3" s="1612"/>
      <c r="AR3" s="1636"/>
      <c r="AS3" s="1633"/>
      <c r="AT3" s="1634"/>
      <c r="AU3" s="1634"/>
      <c r="AV3" s="1634"/>
      <c r="AW3" s="1640"/>
      <c r="AX3" s="1625"/>
      <c r="AY3" s="1612"/>
      <c r="AZ3" s="2202"/>
    </row>
    <row r="4" spans="1:52" ht="18" customHeight="1" x14ac:dyDescent="0.2">
      <c r="A4" s="1638" t="s">
        <v>1385</v>
      </c>
      <c r="B4" s="1639"/>
      <c r="C4" s="705">
        <v>1</v>
      </c>
      <c r="D4" s="706" t="s">
        <v>177</v>
      </c>
      <c r="E4" s="706">
        <v>2</v>
      </c>
      <c r="F4" s="706" t="s">
        <v>178</v>
      </c>
      <c r="G4" s="706">
        <v>3</v>
      </c>
      <c r="H4" s="706" t="s">
        <v>196</v>
      </c>
      <c r="I4" s="706">
        <v>4</v>
      </c>
      <c r="J4" s="706" t="s">
        <v>242</v>
      </c>
      <c r="K4" s="705">
        <v>5</v>
      </c>
      <c r="L4" s="706" t="s">
        <v>81</v>
      </c>
      <c r="M4" s="706" t="s">
        <v>243</v>
      </c>
      <c r="N4" s="706">
        <v>6</v>
      </c>
      <c r="O4" s="706">
        <v>7</v>
      </c>
      <c r="P4" s="706">
        <v>8</v>
      </c>
      <c r="Q4" s="706">
        <v>9</v>
      </c>
      <c r="R4" s="706">
        <v>10</v>
      </c>
      <c r="S4" s="706">
        <v>11</v>
      </c>
      <c r="T4" s="706" t="s">
        <v>244</v>
      </c>
      <c r="U4" s="706">
        <v>12</v>
      </c>
      <c r="V4" s="706">
        <v>13</v>
      </c>
      <c r="W4" s="706">
        <v>14</v>
      </c>
      <c r="X4" s="706">
        <v>15</v>
      </c>
      <c r="Y4" s="706">
        <v>16</v>
      </c>
      <c r="Z4" s="706">
        <v>17</v>
      </c>
      <c r="AA4" s="706">
        <v>18</v>
      </c>
      <c r="AB4" s="706">
        <v>19</v>
      </c>
      <c r="AC4" s="706">
        <v>20</v>
      </c>
      <c r="AD4" s="706">
        <v>21</v>
      </c>
      <c r="AE4" s="706">
        <v>22</v>
      </c>
      <c r="AF4" s="706">
        <v>23</v>
      </c>
      <c r="AG4" s="706">
        <v>24</v>
      </c>
      <c r="AH4" s="706">
        <v>25</v>
      </c>
      <c r="AI4" s="706">
        <v>26</v>
      </c>
      <c r="AJ4" s="706">
        <v>27</v>
      </c>
      <c r="AK4" s="706">
        <v>28</v>
      </c>
      <c r="AL4" s="706">
        <v>29</v>
      </c>
      <c r="AM4" s="706">
        <v>30</v>
      </c>
      <c r="AN4" s="706">
        <v>31</v>
      </c>
      <c r="AO4" s="706">
        <v>32</v>
      </c>
      <c r="AP4" s="706">
        <v>33</v>
      </c>
      <c r="AQ4" s="706">
        <v>34</v>
      </c>
      <c r="AR4" s="706">
        <v>35</v>
      </c>
      <c r="AS4" s="706">
        <v>36</v>
      </c>
      <c r="AT4" s="706">
        <v>37</v>
      </c>
      <c r="AU4" s="706">
        <v>38</v>
      </c>
      <c r="AV4" s="706">
        <v>39</v>
      </c>
      <c r="AW4" s="706">
        <v>40</v>
      </c>
      <c r="AX4" s="706">
        <v>41</v>
      </c>
      <c r="AY4" s="706">
        <v>42</v>
      </c>
      <c r="AZ4" s="2203">
        <v>43</v>
      </c>
    </row>
    <row r="5" spans="1:52" ht="22.5" hidden="1" x14ac:dyDescent="0.2">
      <c r="A5" s="273" t="s">
        <v>1482</v>
      </c>
      <c r="C5" s="474" t="s">
        <v>442</v>
      </c>
      <c r="D5" s="475" t="s">
        <v>515</v>
      </c>
      <c r="E5" s="475" t="s">
        <v>443</v>
      </c>
      <c r="F5" s="475" t="s">
        <v>515</v>
      </c>
      <c r="G5" s="475" t="s">
        <v>443</v>
      </c>
      <c r="H5" s="475" t="s">
        <v>515</v>
      </c>
      <c r="I5" s="475" t="s">
        <v>443</v>
      </c>
      <c r="J5" s="475" t="s">
        <v>515</v>
      </c>
      <c r="K5" s="475" t="s">
        <v>443</v>
      </c>
      <c r="L5" s="475" t="s">
        <v>443</v>
      </c>
      <c r="M5" s="475" t="s">
        <v>443</v>
      </c>
      <c r="N5" s="475" t="s">
        <v>443</v>
      </c>
      <c r="O5" s="475" t="s">
        <v>443</v>
      </c>
      <c r="P5" s="475" t="s">
        <v>443</v>
      </c>
      <c r="Q5" s="475" t="s">
        <v>555</v>
      </c>
      <c r="R5" s="475" t="s">
        <v>443</v>
      </c>
      <c r="S5" s="475" t="s">
        <v>442</v>
      </c>
      <c r="T5" s="475" t="s">
        <v>443</v>
      </c>
      <c r="U5" s="475" t="s">
        <v>443</v>
      </c>
      <c r="V5" s="475" t="s">
        <v>443</v>
      </c>
      <c r="W5" s="475" t="s">
        <v>443</v>
      </c>
      <c r="X5" s="475" t="s">
        <v>443</v>
      </c>
      <c r="Y5" s="475" t="s">
        <v>442</v>
      </c>
      <c r="Z5" s="475" t="s">
        <v>443</v>
      </c>
      <c r="AA5" s="475" t="s">
        <v>443</v>
      </c>
      <c r="AB5" s="475" t="s">
        <v>443</v>
      </c>
      <c r="AC5" s="475" t="s">
        <v>443</v>
      </c>
      <c r="AD5" s="475" t="s">
        <v>443</v>
      </c>
      <c r="AE5" s="475" t="s">
        <v>443</v>
      </c>
      <c r="AF5" s="475" t="s">
        <v>443</v>
      </c>
      <c r="AG5" s="475" t="s">
        <v>443</v>
      </c>
      <c r="AH5" s="475" t="s">
        <v>443</v>
      </c>
      <c r="AI5" s="475" t="s">
        <v>443</v>
      </c>
      <c r="AJ5" s="475" t="s">
        <v>442</v>
      </c>
      <c r="AK5" s="475" t="s">
        <v>443</v>
      </c>
      <c r="AL5" s="475" t="s">
        <v>443</v>
      </c>
      <c r="AM5" s="475" t="s">
        <v>443</v>
      </c>
      <c r="AN5" s="475" t="s">
        <v>442</v>
      </c>
      <c r="AO5" s="475" t="s">
        <v>443</v>
      </c>
      <c r="AP5" s="475" t="s">
        <v>443</v>
      </c>
      <c r="AQ5" s="475" t="s">
        <v>443</v>
      </c>
      <c r="AR5" s="475" t="s">
        <v>443</v>
      </c>
      <c r="AS5" s="475" t="s">
        <v>443</v>
      </c>
      <c r="AT5" s="475" t="s">
        <v>443</v>
      </c>
      <c r="AU5" s="475" t="s">
        <v>443</v>
      </c>
      <c r="AV5" s="475" t="s">
        <v>443</v>
      </c>
      <c r="AW5" s="475" t="s">
        <v>443</v>
      </c>
      <c r="AX5" s="475" t="s">
        <v>443</v>
      </c>
      <c r="AY5" s="475" t="s">
        <v>443</v>
      </c>
      <c r="AZ5" s="2204" t="s">
        <v>443</v>
      </c>
    </row>
    <row r="6" spans="1:52" ht="24.95" customHeight="1" x14ac:dyDescent="0.2">
      <c r="A6" s="1579" t="s">
        <v>1482</v>
      </c>
      <c r="B6" s="1580"/>
      <c r="C6" s="707" t="s">
        <v>1239</v>
      </c>
      <c r="D6" s="704" t="s">
        <v>681</v>
      </c>
      <c r="E6" s="708" t="s">
        <v>668</v>
      </c>
      <c r="F6" s="704" t="s">
        <v>680</v>
      </c>
      <c r="G6" s="708" t="s">
        <v>667</v>
      </c>
      <c r="H6" s="708" t="s">
        <v>678</v>
      </c>
      <c r="I6" s="708" t="s">
        <v>666</v>
      </c>
      <c r="J6" s="708" t="s">
        <v>679</v>
      </c>
      <c r="K6" s="708" t="s">
        <v>665</v>
      </c>
      <c r="L6" s="708" t="s">
        <v>1081</v>
      </c>
      <c r="M6" s="708" t="s">
        <v>719</v>
      </c>
      <c r="N6" s="708" t="s">
        <v>534</v>
      </c>
      <c r="O6" s="708" t="s">
        <v>535</v>
      </c>
      <c r="P6" s="708" t="s">
        <v>536</v>
      </c>
      <c r="Q6" s="708" t="s">
        <v>555</v>
      </c>
      <c r="R6" s="708" t="s">
        <v>537</v>
      </c>
      <c r="S6" s="708" t="s">
        <v>1240</v>
      </c>
      <c r="T6" s="708" t="s">
        <v>718</v>
      </c>
      <c r="U6" s="708" t="s">
        <v>538</v>
      </c>
      <c r="V6" s="708" t="s">
        <v>539</v>
      </c>
      <c r="W6" s="708" t="s">
        <v>540</v>
      </c>
      <c r="X6" s="708" t="s">
        <v>541</v>
      </c>
      <c r="Y6" s="708" t="s">
        <v>1241</v>
      </c>
      <c r="Z6" s="708" t="s">
        <v>1082</v>
      </c>
      <c r="AA6" s="708" t="s">
        <v>1083</v>
      </c>
      <c r="AB6" s="708" t="s">
        <v>720</v>
      </c>
      <c r="AC6" s="708" t="s">
        <v>542</v>
      </c>
      <c r="AD6" s="708" t="s">
        <v>1084</v>
      </c>
      <c r="AE6" s="708" t="s">
        <v>1085</v>
      </c>
      <c r="AF6" s="708" t="s">
        <v>543</v>
      </c>
      <c r="AG6" s="708" t="s">
        <v>544</v>
      </c>
      <c r="AH6" s="708" t="s">
        <v>545</v>
      </c>
      <c r="AI6" s="708" t="s">
        <v>546</v>
      </c>
      <c r="AJ6" s="708" t="s">
        <v>1242</v>
      </c>
      <c r="AK6" s="708" t="s">
        <v>547</v>
      </c>
      <c r="AL6" s="708" t="s">
        <v>548</v>
      </c>
      <c r="AM6" s="708" t="s">
        <v>549</v>
      </c>
      <c r="AN6" s="708" t="s">
        <v>1243</v>
      </c>
      <c r="AO6" s="708" t="s">
        <v>550</v>
      </c>
      <c r="AP6" s="708" t="s">
        <v>551</v>
      </c>
      <c r="AQ6" s="708" t="s">
        <v>552</v>
      </c>
      <c r="AR6" s="708" t="s">
        <v>1020</v>
      </c>
      <c r="AS6" s="708" t="s">
        <v>553</v>
      </c>
      <c r="AT6" s="708" t="s">
        <v>554</v>
      </c>
      <c r="AU6" s="708" t="s">
        <v>1021</v>
      </c>
      <c r="AV6" s="708" t="s">
        <v>553</v>
      </c>
      <c r="AW6" s="708" t="s">
        <v>1022</v>
      </c>
      <c r="AX6" s="708" t="s">
        <v>1023</v>
      </c>
      <c r="AY6" s="708" t="s">
        <v>1024</v>
      </c>
      <c r="AZ6" s="2204" t="s">
        <v>553</v>
      </c>
    </row>
    <row r="7" spans="1:52" ht="15.6" customHeight="1" x14ac:dyDescent="0.2">
      <c r="A7" s="476">
        <v>1</v>
      </c>
      <c r="B7" s="264" t="s">
        <v>4</v>
      </c>
      <c r="C7" s="884">
        <v>8923</v>
      </c>
      <c r="D7" s="884">
        <v>6601</v>
      </c>
      <c r="E7" s="884">
        <v>1452.22</v>
      </c>
      <c r="F7" s="884">
        <v>3551</v>
      </c>
      <c r="G7" s="884">
        <v>213.06</v>
      </c>
      <c r="H7" s="884">
        <v>1090</v>
      </c>
      <c r="I7" s="884">
        <v>1635</v>
      </c>
      <c r="J7" s="884">
        <v>56</v>
      </c>
      <c r="K7" s="884">
        <v>33.6</v>
      </c>
      <c r="L7" s="885">
        <v>0</v>
      </c>
      <c r="M7" s="265">
        <v>0</v>
      </c>
      <c r="N7" s="884">
        <v>0</v>
      </c>
      <c r="O7" s="884">
        <v>3333.8799999999997</v>
      </c>
      <c r="P7" s="884">
        <v>12256.88</v>
      </c>
      <c r="Q7" s="890">
        <v>4015</v>
      </c>
      <c r="R7" s="890">
        <v>49211373</v>
      </c>
      <c r="S7" s="890">
        <v>11887665</v>
      </c>
      <c r="T7" s="890">
        <v>11887665</v>
      </c>
      <c r="U7" s="891">
        <v>37323708</v>
      </c>
      <c r="V7" s="266">
        <v>0.75839999999999996</v>
      </c>
      <c r="W7" s="266">
        <v>0.24160000000000001</v>
      </c>
      <c r="X7" s="267">
        <v>1332.2498038776196</v>
      </c>
      <c r="Y7" s="890">
        <v>28625178</v>
      </c>
      <c r="Z7" s="890">
        <v>16737513</v>
      </c>
      <c r="AA7" s="49">
        <v>0</v>
      </c>
      <c r="AB7" s="49">
        <v>16731866.82</v>
      </c>
      <c r="AC7" s="49">
        <v>16731866.82</v>
      </c>
      <c r="AD7" s="890">
        <v>6952960.7207846409</v>
      </c>
      <c r="AE7" s="896">
        <v>9778906</v>
      </c>
      <c r="AF7" s="49">
        <v>1096</v>
      </c>
      <c r="AG7" s="268">
        <v>0.58440000000000003</v>
      </c>
      <c r="AH7" s="896">
        <v>47102614</v>
      </c>
      <c r="AI7" s="49">
        <v>5279</v>
      </c>
      <c r="AJ7" s="896">
        <v>1543235</v>
      </c>
      <c r="AK7" s="49">
        <v>172.95024095035302</v>
      </c>
      <c r="AL7" s="896">
        <v>48645849</v>
      </c>
      <c r="AM7" s="49">
        <v>5451.7369718704467</v>
      </c>
      <c r="AN7" s="898">
        <v>8480689</v>
      </c>
      <c r="AO7" s="270">
        <v>950.4302364675558</v>
      </c>
      <c r="AP7" s="896">
        <v>55583303</v>
      </c>
      <c r="AQ7" s="49">
        <v>6229.2169673876497</v>
      </c>
      <c r="AR7" s="268">
        <v>0.66011201545435105</v>
      </c>
      <c r="AS7" s="269">
        <v>25</v>
      </c>
      <c r="AT7" s="49">
        <v>28619531.82</v>
      </c>
      <c r="AU7" s="49">
        <v>3207.39</v>
      </c>
      <c r="AV7" s="269">
        <v>59</v>
      </c>
      <c r="AW7" s="268">
        <v>0.33988798454564911</v>
      </c>
      <c r="AX7" s="270">
        <v>84202834.819999993</v>
      </c>
      <c r="AY7" s="270">
        <v>9436.6059419477751</v>
      </c>
      <c r="AZ7" s="2205">
        <v>52</v>
      </c>
    </row>
    <row r="8" spans="1:52" ht="15.6" customHeight="1" x14ac:dyDescent="0.2">
      <c r="A8" s="476">
        <v>2</v>
      </c>
      <c r="B8" s="264" t="s">
        <v>5</v>
      </c>
      <c r="C8" s="886">
        <v>3805</v>
      </c>
      <c r="D8" s="884">
        <v>2754</v>
      </c>
      <c r="E8" s="884">
        <v>605.88</v>
      </c>
      <c r="F8" s="884">
        <v>1947</v>
      </c>
      <c r="G8" s="884">
        <v>116.82</v>
      </c>
      <c r="H8" s="884">
        <v>466</v>
      </c>
      <c r="I8" s="884">
        <v>699</v>
      </c>
      <c r="J8" s="884">
        <v>22</v>
      </c>
      <c r="K8" s="884">
        <v>13.2</v>
      </c>
      <c r="L8" s="884">
        <v>3695</v>
      </c>
      <c r="M8" s="265">
        <v>9.8530000000000006E-2</v>
      </c>
      <c r="N8" s="884">
        <v>374.90665000000001</v>
      </c>
      <c r="O8" s="884">
        <v>1809.80665</v>
      </c>
      <c r="P8" s="884">
        <v>5614.8066500000004</v>
      </c>
      <c r="Q8" s="890">
        <v>4015</v>
      </c>
      <c r="R8" s="890">
        <v>22543449</v>
      </c>
      <c r="S8" s="890">
        <v>3695425</v>
      </c>
      <c r="T8" s="890">
        <v>3695425</v>
      </c>
      <c r="U8" s="891">
        <v>18848024</v>
      </c>
      <c r="V8" s="266">
        <v>0.83609999999999995</v>
      </c>
      <c r="W8" s="266">
        <v>0.16389999999999999</v>
      </c>
      <c r="X8" s="267">
        <v>971.20236530880425</v>
      </c>
      <c r="Y8" s="890">
        <v>16539524</v>
      </c>
      <c r="Z8" s="890">
        <v>12844099</v>
      </c>
      <c r="AA8" s="49">
        <v>0</v>
      </c>
      <c r="AB8" s="49">
        <v>7664772.6600000001</v>
      </c>
      <c r="AC8" s="49">
        <v>7664772.6600000001</v>
      </c>
      <c r="AD8" s="890">
        <v>2160760.73103528</v>
      </c>
      <c r="AE8" s="896">
        <v>5504012</v>
      </c>
      <c r="AF8" s="49">
        <v>1447</v>
      </c>
      <c r="AG8" s="268">
        <v>0.71809999999999996</v>
      </c>
      <c r="AH8" s="896">
        <v>24352036</v>
      </c>
      <c r="AI8" s="49">
        <v>6400</v>
      </c>
      <c r="AJ8" s="896">
        <v>658076</v>
      </c>
      <c r="AK8" s="49">
        <v>172.95032851511169</v>
      </c>
      <c r="AL8" s="896">
        <v>25010112</v>
      </c>
      <c r="AM8" s="49">
        <v>6572.9597897503281</v>
      </c>
      <c r="AN8" s="898">
        <v>3863104</v>
      </c>
      <c r="AO8" s="270">
        <v>1015.2704336399474</v>
      </c>
      <c r="AP8" s="896">
        <v>28215140</v>
      </c>
      <c r="AQ8" s="49">
        <v>7415.2798948751642</v>
      </c>
      <c r="AR8" s="268">
        <v>0.71294754936526805</v>
      </c>
      <c r="AS8" s="269">
        <v>3</v>
      </c>
      <c r="AT8" s="49">
        <v>11360197.66</v>
      </c>
      <c r="AU8" s="49">
        <v>2985.6</v>
      </c>
      <c r="AV8" s="269">
        <v>65</v>
      </c>
      <c r="AW8" s="268">
        <v>0.287052450634732</v>
      </c>
      <c r="AX8" s="270">
        <v>39575337.659999996</v>
      </c>
      <c r="AY8" s="270">
        <v>10400.877177398159</v>
      </c>
      <c r="AZ8" s="2205">
        <v>15</v>
      </c>
    </row>
    <row r="9" spans="1:52" ht="15.6" customHeight="1" x14ac:dyDescent="0.2">
      <c r="A9" s="476">
        <v>3</v>
      </c>
      <c r="B9" s="264" t="s">
        <v>6</v>
      </c>
      <c r="C9" s="886">
        <v>23593</v>
      </c>
      <c r="D9" s="884">
        <v>12999</v>
      </c>
      <c r="E9" s="884">
        <v>2859.78</v>
      </c>
      <c r="F9" s="884">
        <v>13967.5</v>
      </c>
      <c r="G9" s="884">
        <v>838.05</v>
      </c>
      <c r="H9" s="884">
        <v>2587</v>
      </c>
      <c r="I9" s="884">
        <v>3880.5</v>
      </c>
      <c r="J9" s="884">
        <v>518</v>
      </c>
      <c r="K9" s="884">
        <v>310.8</v>
      </c>
      <c r="L9" s="884">
        <v>0</v>
      </c>
      <c r="M9" s="265">
        <v>0</v>
      </c>
      <c r="N9" s="884">
        <v>0</v>
      </c>
      <c r="O9" s="884">
        <v>7889.13</v>
      </c>
      <c r="P9" s="884">
        <v>31482.13</v>
      </c>
      <c r="Q9" s="890">
        <v>4015</v>
      </c>
      <c r="R9" s="890">
        <v>126400752</v>
      </c>
      <c r="S9" s="890">
        <v>45289408</v>
      </c>
      <c r="T9" s="890">
        <v>45289408</v>
      </c>
      <c r="U9" s="891">
        <v>81111344</v>
      </c>
      <c r="V9" s="266">
        <v>0.64170000000000005</v>
      </c>
      <c r="W9" s="266">
        <v>0.35830000000000001</v>
      </c>
      <c r="X9" s="267">
        <v>1919.6120883312847</v>
      </c>
      <c r="Y9" s="890">
        <v>185783289</v>
      </c>
      <c r="Z9" s="890">
        <v>140493881</v>
      </c>
      <c r="AA9" s="49">
        <v>0</v>
      </c>
      <c r="AB9" s="49">
        <v>42976255.68</v>
      </c>
      <c r="AC9" s="49">
        <v>42976255.68</v>
      </c>
      <c r="AD9" s="890">
        <v>26485234.945447683</v>
      </c>
      <c r="AE9" s="896">
        <v>16491021</v>
      </c>
      <c r="AF9" s="49">
        <v>699</v>
      </c>
      <c r="AG9" s="268">
        <v>0.38369999999999999</v>
      </c>
      <c r="AH9" s="896">
        <v>97602365</v>
      </c>
      <c r="AI9" s="49">
        <v>4137</v>
      </c>
      <c r="AJ9" s="896">
        <v>4080415</v>
      </c>
      <c r="AK9" s="49">
        <v>172.95023947781121</v>
      </c>
      <c r="AL9" s="896">
        <v>101682780</v>
      </c>
      <c r="AM9" s="49">
        <v>4309.8707243673971</v>
      </c>
      <c r="AN9" s="898">
        <v>18161661</v>
      </c>
      <c r="AO9" s="270">
        <v>769.79023439155685</v>
      </c>
      <c r="AP9" s="896">
        <v>115764026</v>
      </c>
      <c r="AQ9" s="49">
        <v>4906.7107192811427</v>
      </c>
      <c r="AR9" s="268">
        <v>0.56738813935150423</v>
      </c>
      <c r="AS9" s="269">
        <v>50</v>
      </c>
      <c r="AT9" s="49">
        <v>88265663.680000007</v>
      </c>
      <c r="AU9" s="49">
        <v>3741.18</v>
      </c>
      <c r="AV9" s="269">
        <v>33</v>
      </c>
      <c r="AW9" s="268">
        <v>0.43261186064849583</v>
      </c>
      <c r="AX9" s="270">
        <v>204029689.68000001</v>
      </c>
      <c r="AY9" s="270">
        <v>8647.8908862798289</v>
      </c>
      <c r="AZ9" s="2205">
        <v>67</v>
      </c>
    </row>
    <row r="10" spans="1:52" ht="15.6" customHeight="1" x14ac:dyDescent="0.2">
      <c r="A10" s="476">
        <v>4</v>
      </c>
      <c r="B10" s="264" t="s">
        <v>7</v>
      </c>
      <c r="C10" s="886">
        <v>2751</v>
      </c>
      <c r="D10" s="884">
        <v>1895</v>
      </c>
      <c r="E10" s="884">
        <v>416.9</v>
      </c>
      <c r="F10" s="884">
        <v>1332</v>
      </c>
      <c r="G10" s="884">
        <v>79.92</v>
      </c>
      <c r="H10" s="884">
        <v>445</v>
      </c>
      <c r="I10" s="884">
        <v>667.5</v>
      </c>
      <c r="J10" s="884">
        <v>63</v>
      </c>
      <c r="K10" s="884">
        <v>37.799999999999997</v>
      </c>
      <c r="L10" s="884">
        <v>4749</v>
      </c>
      <c r="M10" s="265">
        <v>0.12664</v>
      </c>
      <c r="N10" s="884">
        <v>348.38664</v>
      </c>
      <c r="O10" s="884">
        <v>1550.5066399999998</v>
      </c>
      <c r="P10" s="884">
        <v>4301.5066399999996</v>
      </c>
      <c r="Q10" s="890">
        <v>4015</v>
      </c>
      <c r="R10" s="890">
        <v>17270549</v>
      </c>
      <c r="S10" s="890">
        <v>4180376</v>
      </c>
      <c r="T10" s="890">
        <v>4180376</v>
      </c>
      <c r="U10" s="891">
        <v>13090173</v>
      </c>
      <c r="V10" s="266">
        <v>0.75790000000000002</v>
      </c>
      <c r="W10" s="266">
        <v>0.24210000000000001</v>
      </c>
      <c r="X10" s="267">
        <v>1519.584151217739</v>
      </c>
      <c r="Y10" s="890">
        <v>16178558</v>
      </c>
      <c r="Z10" s="890">
        <v>11998182</v>
      </c>
      <c r="AA10" s="49">
        <v>0</v>
      </c>
      <c r="AB10" s="49">
        <v>5871986.6600000001</v>
      </c>
      <c r="AC10" s="49">
        <v>5871986.6600000001</v>
      </c>
      <c r="AD10" s="890">
        <v>2445165.7090639202</v>
      </c>
      <c r="AE10" s="896">
        <v>3426821</v>
      </c>
      <c r="AF10" s="49">
        <v>1246</v>
      </c>
      <c r="AG10" s="268">
        <v>0.58360000000000001</v>
      </c>
      <c r="AH10" s="896">
        <v>16516994</v>
      </c>
      <c r="AI10" s="49">
        <v>6004</v>
      </c>
      <c r="AJ10" s="896">
        <v>475786</v>
      </c>
      <c r="AK10" s="49">
        <v>172.95019992729917</v>
      </c>
      <c r="AL10" s="896">
        <v>16992780</v>
      </c>
      <c r="AM10" s="49">
        <v>6176.9465648854966</v>
      </c>
      <c r="AN10" s="898">
        <v>2087212</v>
      </c>
      <c r="AO10" s="270">
        <v>758.71028716830244</v>
      </c>
      <c r="AP10" s="896">
        <v>18604206</v>
      </c>
      <c r="AQ10" s="49">
        <v>6762.7066521264996</v>
      </c>
      <c r="AR10" s="268">
        <v>0.64921261930317931</v>
      </c>
      <c r="AS10" s="269">
        <v>27</v>
      </c>
      <c r="AT10" s="49">
        <v>10052362.66</v>
      </c>
      <c r="AU10" s="49">
        <v>3654.08</v>
      </c>
      <c r="AV10" s="269">
        <v>36</v>
      </c>
      <c r="AW10" s="268">
        <v>0.35078738069682069</v>
      </c>
      <c r="AX10" s="270">
        <v>28656568.66</v>
      </c>
      <c r="AY10" s="270">
        <v>10416.782500908761</v>
      </c>
      <c r="AZ10" s="2205">
        <v>14</v>
      </c>
    </row>
    <row r="11" spans="1:52" ht="15.6" customHeight="1" x14ac:dyDescent="0.2">
      <c r="A11" s="477">
        <v>5</v>
      </c>
      <c r="B11" s="478" t="s">
        <v>8</v>
      </c>
      <c r="C11" s="887">
        <v>4960</v>
      </c>
      <c r="D11" s="888">
        <v>4025</v>
      </c>
      <c r="E11" s="888">
        <v>885.5</v>
      </c>
      <c r="F11" s="888">
        <v>3813.5</v>
      </c>
      <c r="G11" s="888">
        <v>228.81</v>
      </c>
      <c r="H11" s="888">
        <v>646</v>
      </c>
      <c r="I11" s="888">
        <v>969</v>
      </c>
      <c r="J11" s="888">
        <v>13</v>
      </c>
      <c r="K11" s="888">
        <v>7.8</v>
      </c>
      <c r="L11" s="888">
        <v>2540</v>
      </c>
      <c r="M11" s="479">
        <v>6.7729999999999999E-2</v>
      </c>
      <c r="N11" s="888">
        <v>335.94079999999997</v>
      </c>
      <c r="O11" s="888">
        <v>2427.0508</v>
      </c>
      <c r="P11" s="889">
        <v>7387.0508</v>
      </c>
      <c r="Q11" s="892">
        <v>4015</v>
      </c>
      <c r="R11" s="892">
        <v>29659009</v>
      </c>
      <c r="S11" s="892">
        <v>6125388</v>
      </c>
      <c r="T11" s="892">
        <v>6125388</v>
      </c>
      <c r="U11" s="893">
        <v>23533621</v>
      </c>
      <c r="V11" s="480">
        <v>0.79349999999999998</v>
      </c>
      <c r="W11" s="429">
        <v>0.20649999999999999</v>
      </c>
      <c r="X11" s="430">
        <v>1234.9572580645161</v>
      </c>
      <c r="Y11" s="892">
        <v>15251250</v>
      </c>
      <c r="Z11" s="892">
        <v>9125862</v>
      </c>
      <c r="AA11" s="481">
        <v>0</v>
      </c>
      <c r="AB11" s="481">
        <v>10084063.060000001</v>
      </c>
      <c r="AC11" s="481">
        <v>9125862</v>
      </c>
      <c r="AD11" s="892">
        <v>3241323.6651599999</v>
      </c>
      <c r="AE11" s="897">
        <v>5884538</v>
      </c>
      <c r="AF11" s="481">
        <v>1186</v>
      </c>
      <c r="AG11" s="482">
        <v>0.64480000000000004</v>
      </c>
      <c r="AH11" s="897">
        <v>29418159</v>
      </c>
      <c r="AI11" s="481">
        <v>5931</v>
      </c>
      <c r="AJ11" s="897">
        <v>857833</v>
      </c>
      <c r="AK11" s="481">
        <v>172.95020161290321</v>
      </c>
      <c r="AL11" s="897">
        <v>30275992</v>
      </c>
      <c r="AM11" s="481">
        <v>6104.0306451612905</v>
      </c>
      <c r="AN11" s="899">
        <v>3615147</v>
      </c>
      <c r="AO11" s="484">
        <v>728.86028225806456</v>
      </c>
      <c r="AP11" s="897">
        <v>33033306</v>
      </c>
      <c r="AQ11" s="481">
        <v>6659.9407258064521</v>
      </c>
      <c r="AR11" s="482">
        <v>0.68413813311237659</v>
      </c>
      <c r="AS11" s="483">
        <v>12</v>
      </c>
      <c r="AT11" s="481">
        <v>15251250</v>
      </c>
      <c r="AU11" s="481">
        <v>3074.85</v>
      </c>
      <c r="AV11" s="483">
        <v>63</v>
      </c>
      <c r="AW11" s="482">
        <v>0.31586186688762347</v>
      </c>
      <c r="AX11" s="484">
        <v>48284556</v>
      </c>
      <c r="AY11" s="484">
        <v>9734.7895161290326</v>
      </c>
      <c r="AZ11" s="2206">
        <v>35</v>
      </c>
    </row>
    <row r="12" spans="1:52" ht="15.6" customHeight="1" x14ac:dyDescent="0.2">
      <c r="A12" s="476">
        <v>6</v>
      </c>
      <c r="B12" s="264" t="s">
        <v>9</v>
      </c>
      <c r="C12" s="884">
        <v>5503</v>
      </c>
      <c r="D12" s="884">
        <v>3595</v>
      </c>
      <c r="E12" s="884">
        <v>790.9</v>
      </c>
      <c r="F12" s="884">
        <v>2093.5</v>
      </c>
      <c r="G12" s="884">
        <v>125.61</v>
      </c>
      <c r="H12" s="884">
        <v>912</v>
      </c>
      <c r="I12" s="884">
        <v>1368</v>
      </c>
      <c r="J12" s="884">
        <v>48</v>
      </c>
      <c r="K12" s="884">
        <v>28.799999999999997</v>
      </c>
      <c r="L12" s="885">
        <v>1997</v>
      </c>
      <c r="M12" s="265">
        <v>5.3249999999999999E-2</v>
      </c>
      <c r="N12" s="884">
        <v>293.03474999999997</v>
      </c>
      <c r="O12" s="884">
        <v>2606.3447500000002</v>
      </c>
      <c r="P12" s="884">
        <v>8109.3447500000002</v>
      </c>
      <c r="Q12" s="890">
        <v>4015</v>
      </c>
      <c r="R12" s="890">
        <v>32559019</v>
      </c>
      <c r="S12" s="890">
        <v>8749003</v>
      </c>
      <c r="T12" s="890">
        <v>8749003</v>
      </c>
      <c r="U12" s="891">
        <v>23810016</v>
      </c>
      <c r="V12" s="266">
        <v>0.73129999999999995</v>
      </c>
      <c r="W12" s="266">
        <v>0.26869999999999999</v>
      </c>
      <c r="X12" s="267">
        <v>1589.8606214791932</v>
      </c>
      <c r="Y12" s="890">
        <v>33003362</v>
      </c>
      <c r="Z12" s="890">
        <v>24254359</v>
      </c>
      <c r="AA12" s="49">
        <v>0</v>
      </c>
      <c r="AB12" s="49">
        <v>11070066.460000001</v>
      </c>
      <c r="AC12" s="49">
        <v>11070066.460000001</v>
      </c>
      <c r="AD12" s="890">
        <v>5116186.19541944</v>
      </c>
      <c r="AE12" s="896">
        <v>5953880</v>
      </c>
      <c r="AF12" s="49">
        <v>1082</v>
      </c>
      <c r="AG12" s="268">
        <v>0.53779999999999994</v>
      </c>
      <c r="AH12" s="896">
        <v>29763896</v>
      </c>
      <c r="AI12" s="49">
        <v>5409</v>
      </c>
      <c r="AJ12" s="896">
        <v>951745</v>
      </c>
      <c r="AK12" s="49">
        <v>172.95020897692169</v>
      </c>
      <c r="AL12" s="896">
        <v>30715641</v>
      </c>
      <c r="AM12" s="49">
        <v>5581.6174813737962</v>
      </c>
      <c r="AN12" s="898">
        <v>3953521</v>
      </c>
      <c r="AO12" s="270">
        <v>718.43012902053431</v>
      </c>
      <c r="AP12" s="896">
        <v>33717417</v>
      </c>
      <c r="AQ12" s="49">
        <v>6127.0974014174089</v>
      </c>
      <c r="AR12" s="268">
        <v>0.62980257445904864</v>
      </c>
      <c r="AS12" s="269">
        <v>35</v>
      </c>
      <c r="AT12" s="49">
        <v>19819069.460000001</v>
      </c>
      <c r="AU12" s="49">
        <v>3601.5</v>
      </c>
      <c r="AV12" s="269">
        <v>37</v>
      </c>
      <c r="AW12" s="268">
        <v>0.37019742554095136</v>
      </c>
      <c r="AX12" s="270">
        <v>53536486.460000001</v>
      </c>
      <c r="AY12" s="270">
        <v>9728.600119934581</v>
      </c>
      <c r="AZ12" s="2205">
        <v>36</v>
      </c>
    </row>
    <row r="13" spans="1:52" ht="15.6" customHeight="1" x14ac:dyDescent="0.2">
      <c r="A13" s="476">
        <v>7</v>
      </c>
      <c r="B13" s="264" t="s">
        <v>10</v>
      </c>
      <c r="C13" s="886">
        <v>1854</v>
      </c>
      <c r="D13" s="884">
        <v>1416</v>
      </c>
      <c r="E13" s="884">
        <v>311.52</v>
      </c>
      <c r="F13" s="884">
        <v>1052.5</v>
      </c>
      <c r="G13" s="884">
        <v>63.15</v>
      </c>
      <c r="H13" s="884">
        <v>309</v>
      </c>
      <c r="I13" s="884">
        <v>463.5</v>
      </c>
      <c r="J13" s="884">
        <v>77</v>
      </c>
      <c r="K13" s="884">
        <v>46.199999999999996</v>
      </c>
      <c r="L13" s="884">
        <v>5646</v>
      </c>
      <c r="M13" s="265">
        <v>0.15056</v>
      </c>
      <c r="N13" s="884">
        <v>279.13824</v>
      </c>
      <c r="O13" s="884">
        <v>1163.5082400000001</v>
      </c>
      <c r="P13" s="884">
        <v>3017.5082400000001</v>
      </c>
      <c r="Q13" s="890">
        <v>4015</v>
      </c>
      <c r="R13" s="890">
        <v>12115296</v>
      </c>
      <c r="S13" s="890">
        <v>5960792</v>
      </c>
      <c r="T13" s="890">
        <v>5960792</v>
      </c>
      <c r="U13" s="891">
        <v>6154504</v>
      </c>
      <c r="V13" s="266">
        <v>0.50800000000000001</v>
      </c>
      <c r="W13" s="266">
        <v>0.49199999999999999</v>
      </c>
      <c r="X13" s="267">
        <v>3215.0981661272922</v>
      </c>
      <c r="Y13" s="890">
        <v>28782830</v>
      </c>
      <c r="Z13" s="890">
        <v>22822038</v>
      </c>
      <c r="AA13" s="49">
        <v>0</v>
      </c>
      <c r="AB13" s="49">
        <v>4119200.64</v>
      </c>
      <c r="AC13" s="49">
        <v>4119200.64</v>
      </c>
      <c r="AD13" s="890">
        <v>3485832.3495936003</v>
      </c>
      <c r="AE13" s="896">
        <v>633368</v>
      </c>
      <c r="AF13" s="49">
        <v>342</v>
      </c>
      <c r="AG13" s="268">
        <v>0.15379999999999999</v>
      </c>
      <c r="AH13" s="896">
        <v>6787872</v>
      </c>
      <c r="AI13" s="49">
        <v>3661</v>
      </c>
      <c r="AJ13" s="896">
        <v>320650</v>
      </c>
      <c r="AK13" s="49">
        <v>172.95037756202805</v>
      </c>
      <c r="AL13" s="896">
        <v>7108522</v>
      </c>
      <c r="AM13" s="49">
        <v>3834.1542610571737</v>
      </c>
      <c r="AN13" s="898">
        <v>1723980</v>
      </c>
      <c r="AO13" s="270">
        <v>929.87055016181228</v>
      </c>
      <c r="AP13" s="896">
        <v>8511852</v>
      </c>
      <c r="AQ13" s="49">
        <v>4591.0744336569578</v>
      </c>
      <c r="AR13" s="268">
        <v>0.45782719062136051</v>
      </c>
      <c r="AS13" s="269">
        <v>58</v>
      </c>
      <c r="AT13" s="49">
        <v>10079992.640000001</v>
      </c>
      <c r="AU13" s="49">
        <v>5436.89</v>
      </c>
      <c r="AV13" s="269">
        <v>12</v>
      </c>
      <c r="AW13" s="268">
        <v>0.54217280937863954</v>
      </c>
      <c r="AX13" s="270">
        <v>18591844.640000001</v>
      </c>
      <c r="AY13" s="270">
        <v>10027.963667745416</v>
      </c>
      <c r="AZ13" s="2205">
        <v>29</v>
      </c>
    </row>
    <row r="14" spans="1:52" ht="15.6" customHeight="1" x14ac:dyDescent="0.2">
      <c r="A14" s="476">
        <v>8</v>
      </c>
      <c r="B14" s="264" t="s">
        <v>11</v>
      </c>
      <c r="C14" s="886">
        <v>22178</v>
      </c>
      <c r="D14" s="884">
        <v>13507</v>
      </c>
      <c r="E14" s="884">
        <v>2971.54</v>
      </c>
      <c r="F14" s="884">
        <v>9442.5</v>
      </c>
      <c r="G14" s="884">
        <v>566.54999999999995</v>
      </c>
      <c r="H14" s="884">
        <v>3277</v>
      </c>
      <c r="I14" s="884">
        <v>4915.5</v>
      </c>
      <c r="J14" s="884">
        <v>1208</v>
      </c>
      <c r="K14" s="884">
        <v>724.8</v>
      </c>
      <c r="L14" s="884">
        <v>0</v>
      </c>
      <c r="M14" s="265">
        <v>0</v>
      </c>
      <c r="N14" s="884">
        <v>0</v>
      </c>
      <c r="O14" s="884">
        <v>9178.39</v>
      </c>
      <c r="P14" s="884">
        <v>31356.39</v>
      </c>
      <c r="Q14" s="890">
        <v>4015</v>
      </c>
      <c r="R14" s="890">
        <v>125895906</v>
      </c>
      <c r="S14" s="890">
        <v>34674625</v>
      </c>
      <c r="T14" s="890">
        <v>34674625</v>
      </c>
      <c r="U14" s="891">
        <v>91221281</v>
      </c>
      <c r="V14" s="266">
        <v>0.72460000000000002</v>
      </c>
      <c r="W14" s="266">
        <v>0.27539999999999998</v>
      </c>
      <c r="X14" s="267">
        <v>1563.4694291640365</v>
      </c>
      <c r="Y14" s="890">
        <v>132171067</v>
      </c>
      <c r="Z14" s="890">
        <v>97496442</v>
      </c>
      <c r="AA14" s="49">
        <v>0</v>
      </c>
      <c r="AB14" s="49">
        <v>42804608.040000007</v>
      </c>
      <c r="AC14" s="49">
        <v>42804608.040000007</v>
      </c>
      <c r="AD14" s="890">
        <v>20276029.173251521</v>
      </c>
      <c r="AE14" s="896">
        <v>22528579</v>
      </c>
      <c r="AF14" s="49">
        <v>1016</v>
      </c>
      <c r="AG14" s="268">
        <v>0.52629999999999999</v>
      </c>
      <c r="AH14" s="896">
        <v>113749860</v>
      </c>
      <c r="AI14" s="49">
        <v>5129</v>
      </c>
      <c r="AJ14" s="896">
        <v>3835690</v>
      </c>
      <c r="AK14" s="49">
        <v>172.95022093966995</v>
      </c>
      <c r="AL14" s="896">
        <v>117585550</v>
      </c>
      <c r="AM14" s="49">
        <v>5301.9005320587967</v>
      </c>
      <c r="AN14" s="898">
        <v>19931595</v>
      </c>
      <c r="AO14" s="270">
        <v>898.71020831454598</v>
      </c>
      <c r="AP14" s="896">
        <v>133681455</v>
      </c>
      <c r="AQ14" s="49">
        <v>6027.6605194336726</v>
      </c>
      <c r="AR14" s="268">
        <v>0.63307927361307337</v>
      </c>
      <c r="AS14" s="269">
        <v>34</v>
      </c>
      <c r="AT14" s="49">
        <v>77479233.040000007</v>
      </c>
      <c r="AU14" s="49">
        <v>3493.52</v>
      </c>
      <c r="AV14" s="269">
        <v>43</v>
      </c>
      <c r="AW14" s="268">
        <v>0.36692072638692658</v>
      </c>
      <c r="AX14" s="270">
        <v>211160688.04000002</v>
      </c>
      <c r="AY14" s="270">
        <v>9521.1781062314021</v>
      </c>
      <c r="AZ14" s="2205">
        <v>51</v>
      </c>
    </row>
    <row r="15" spans="1:52" ht="15.6" customHeight="1" x14ac:dyDescent="0.2">
      <c r="A15" s="476">
        <v>9</v>
      </c>
      <c r="B15" s="264" t="s">
        <v>12</v>
      </c>
      <c r="C15" s="886">
        <v>34342</v>
      </c>
      <c r="D15" s="884">
        <v>25767</v>
      </c>
      <c r="E15" s="884">
        <v>5668.74</v>
      </c>
      <c r="F15" s="884">
        <v>13002</v>
      </c>
      <c r="G15" s="884">
        <v>780.12</v>
      </c>
      <c r="H15" s="884">
        <v>4442</v>
      </c>
      <c r="I15" s="884">
        <v>6663</v>
      </c>
      <c r="J15" s="884">
        <v>1630</v>
      </c>
      <c r="K15" s="884">
        <v>978</v>
      </c>
      <c r="L15" s="884">
        <v>0</v>
      </c>
      <c r="M15" s="265">
        <v>0</v>
      </c>
      <c r="N15" s="884">
        <v>0</v>
      </c>
      <c r="O15" s="884">
        <v>14089.86</v>
      </c>
      <c r="P15" s="884">
        <v>48431.86</v>
      </c>
      <c r="Q15" s="890">
        <v>4015</v>
      </c>
      <c r="R15" s="890">
        <v>194453918</v>
      </c>
      <c r="S15" s="890">
        <v>66682833</v>
      </c>
      <c r="T15" s="890">
        <v>66682833</v>
      </c>
      <c r="U15" s="891">
        <v>127771085</v>
      </c>
      <c r="V15" s="266">
        <v>0.65710000000000002</v>
      </c>
      <c r="W15" s="266">
        <v>0.34289999999999998</v>
      </c>
      <c r="X15" s="267">
        <v>1941.7282918874846</v>
      </c>
      <c r="Y15" s="890">
        <v>244441874</v>
      </c>
      <c r="Z15" s="890">
        <v>177759041</v>
      </c>
      <c r="AA15" s="49">
        <v>0</v>
      </c>
      <c r="AB15" s="49">
        <v>66114332.120000005</v>
      </c>
      <c r="AC15" s="49">
        <v>66114332.120000005</v>
      </c>
      <c r="AD15" s="890">
        <v>38993439.712390564</v>
      </c>
      <c r="AE15" s="896">
        <v>27120892</v>
      </c>
      <c r="AF15" s="49">
        <v>790</v>
      </c>
      <c r="AG15" s="268">
        <v>0.41020000000000001</v>
      </c>
      <c r="AH15" s="896">
        <v>154891977</v>
      </c>
      <c r="AI15" s="49">
        <v>4510</v>
      </c>
      <c r="AJ15" s="896">
        <v>5939456</v>
      </c>
      <c r="AK15" s="49">
        <v>172.9502067439287</v>
      </c>
      <c r="AL15" s="896">
        <v>160831433</v>
      </c>
      <c r="AM15" s="49">
        <v>4683.228495719527</v>
      </c>
      <c r="AN15" s="898">
        <v>31516004</v>
      </c>
      <c r="AO15" s="270">
        <v>917.7102090734378</v>
      </c>
      <c r="AP15" s="896">
        <v>186407981</v>
      </c>
      <c r="AQ15" s="49">
        <v>5427.988498049036</v>
      </c>
      <c r="AR15" s="268">
        <v>0.58397548807036759</v>
      </c>
      <c r="AS15" s="269">
        <v>45</v>
      </c>
      <c r="AT15" s="49">
        <v>132797165.12</v>
      </c>
      <c r="AU15" s="49">
        <v>3866.9</v>
      </c>
      <c r="AV15" s="269">
        <v>31</v>
      </c>
      <c r="AW15" s="268">
        <v>0.41602451192963241</v>
      </c>
      <c r="AX15" s="270">
        <v>319205146.12</v>
      </c>
      <c r="AY15" s="270">
        <v>9294.8909824704442</v>
      </c>
      <c r="AZ15" s="2205">
        <v>59</v>
      </c>
    </row>
    <row r="16" spans="1:52" ht="15.6" customHeight="1" x14ac:dyDescent="0.2">
      <c r="A16" s="477">
        <v>10</v>
      </c>
      <c r="B16" s="478" t="s">
        <v>13</v>
      </c>
      <c r="C16" s="887">
        <v>29376</v>
      </c>
      <c r="D16" s="888">
        <v>19308</v>
      </c>
      <c r="E16" s="888">
        <v>4247.76</v>
      </c>
      <c r="F16" s="888">
        <v>10503</v>
      </c>
      <c r="G16" s="888">
        <v>630.17999999999995</v>
      </c>
      <c r="H16" s="888">
        <v>5038</v>
      </c>
      <c r="I16" s="888">
        <v>7557</v>
      </c>
      <c r="J16" s="888">
        <v>761</v>
      </c>
      <c r="K16" s="888">
        <v>456.59999999999997</v>
      </c>
      <c r="L16" s="888">
        <v>0</v>
      </c>
      <c r="M16" s="479">
        <v>0</v>
      </c>
      <c r="N16" s="888">
        <v>0</v>
      </c>
      <c r="O16" s="888">
        <v>12891.54</v>
      </c>
      <c r="P16" s="889">
        <v>42267.54</v>
      </c>
      <c r="Q16" s="892">
        <v>4015</v>
      </c>
      <c r="R16" s="892">
        <v>169704173</v>
      </c>
      <c r="S16" s="892">
        <v>76915821</v>
      </c>
      <c r="T16" s="892">
        <v>76915821</v>
      </c>
      <c r="U16" s="893">
        <v>92788352</v>
      </c>
      <c r="V16" s="480">
        <v>0.54679999999999995</v>
      </c>
      <c r="W16" s="429">
        <v>0.45319999999999999</v>
      </c>
      <c r="X16" s="430">
        <v>2618.3217933006536</v>
      </c>
      <c r="Y16" s="892">
        <v>254209869</v>
      </c>
      <c r="Z16" s="892">
        <v>177294048</v>
      </c>
      <c r="AA16" s="481">
        <v>0</v>
      </c>
      <c r="AB16" s="481">
        <v>57699418.820000008</v>
      </c>
      <c r="AC16" s="481">
        <v>57699418.820000008</v>
      </c>
      <c r="AD16" s="892">
        <v>44976927.767865285</v>
      </c>
      <c r="AE16" s="897">
        <v>12722491</v>
      </c>
      <c r="AF16" s="481">
        <v>433</v>
      </c>
      <c r="AG16" s="482">
        <v>0.2205</v>
      </c>
      <c r="AH16" s="897">
        <v>105510843</v>
      </c>
      <c r="AI16" s="481">
        <v>3592</v>
      </c>
      <c r="AJ16" s="897">
        <v>5080586</v>
      </c>
      <c r="AK16" s="481">
        <v>172.9502314814815</v>
      </c>
      <c r="AL16" s="897">
        <v>110591429</v>
      </c>
      <c r="AM16" s="481">
        <v>3764.6864447167754</v>
      </c>
      <c r="AN16" s="899">
        <v>22942369</v>
      </c>
      <c r="AO16" s="484">
        <v>780.9902301198257</v>
      </c>
      <c r="AP16" s="897">
        <v>128453212</v>
      </c>
      <c r="AQ16" s="481">
        <v>4372.72644335512</v>
      </c>
      <c r="AR16" s="482">
        <v>0.48828816648790663</v>
      </c>
      <c r="AS16" s="483">
        <v>56</v>
      </c>
      <c r="AT16" s="481">
        <v>134615239.81999999</v>
      </c>
      <c r="AU16" s="481">
        <v>4582.49</v>
      </c>
      <c r="AV16" s="483">
        <v>17</v>
      </c>
      <c r="AW16" s="482">
        <v>0.51171183351209337</v>
      </c>
      <c r="AX16" s="484">
        <v>263068451.81999999</v>
      </c>
      <c r="AY16" s="484">
        <v>8955.216905637255</v>
      </c>
      <c r="AZ16" s="2206">
        <v>65</v>
      </c>
    </row>
    <row r="17" spans="1:52" ht="15.6" customHeight="1" x14ac:dyDescent="0.2">
      <c r="A17" s="476">
        <v>11</v>
      </c>
      <c r="B17" s="264" t="s">
        <v>14</v>
      </c>
      <c r="C17" s="884">
        <v>1456</v>
      </c>
      <c r="D17" s="884">
        <v>1091</v>
      </c>
      <c r="E17" s="884">
        <v>240.02</v>
      </c>
      <c r="F17" s="884">
        <v>977.5</v>
      </c>
      <c r="G17" s="884">
        <v>58.65</v>
      </c>
      <c r="H17" s="884">
        <v>292</v>
      </c>
      <c r="I17" s="884">
        <v>438</v>
      </c>
      <c r="J17" s="884">
        <v>44</v>
      </c>
      <c r="K17" s="884">
        <v>26.4</v>
      </c>
      <c r="L17" s="885">
        <v>6044</v>
      </c>
      <c r="M17" s="265">
        <v>0.16117000000000001</v>
      </c>
      <c r="N17" s="884">
        <v>234.66352000000001</v>
      </c>
      <c r="O17" s="884">
        <v>997.73352</v>
      </c>
      <c r="P17" s="884">
        <v>2453.7335199999998</v>
      </c>
      <c r="Q17" s="890">
        <v>4015</v>
      </c>
      <c r="R17" s="890">
        <v>9851740</v>
      </c>
      <c r="S17" s="890">
        <v>1694101</v>
      </c>
      <c r="T17" s="894">
        <v>1694101</v>
      </c>
      <c r="U17" s="891">
        <v>8157639</v>
      </c>
      <c r="V17" s="266">
        <v>0.82799999999999996</v>
      </c>
      <c r="W17" s="266">
        <v>0.17199999999999999</v>
      </c>
      <c r="X17" s="267">
        <v>1163.5309065934066</v>
      </c>
      <c r="Y17" s="890">
        <v>6268407</v>
      </c>
      <c r="Z17" s="890">
        <v>4574306</v>
      </c>
      <c r="AA17" s="49">
        <v>0</v>
      </c>
      <c r="AB17" s="49">
        <v>3349591.6</v>
      </c>
      <c r="AC17" s="49">
        <v>3349591.6</v>
      </c>
      <c r="AD17" s="890">
        <v>990943.17894400004</v>
      </c>
      <c r="AE17" s="896">
        <v>2358648</v>
      </c>
      <c r="AF17" s="49">
        <v>1620</v>
      </c>
      <c r="AG17" s="268">
        <v>0.70420000000000005</v>
      </c>
      <c r="AH17" s="896">
        <v>10516287</v>
      </c>
      <c r="AI17" s="49">
        <v>7223</v>
      </c>
      <c r="AJ17" s="896">
        <v>251816</v>
      </c>
      <c r="AK17" s="49">
        <v>172.95054945054946</v>
      </c>
      <c r="AL17" s="896">
        <v>10768103</v>
      </c>
      <c r="AM17" s="49">
        <v>7395.6751373626375</v>
      </c>
      <c r="AN17" s="898">
        <v>1280553</v>
      </c>
      <c r="AO17" s="270">
        <v>879.5006868131868</v>
      </c>
      <c r="AP17" s="896">
        <v>11796840</v>
      </c>
      <c r="AQ17" s="49">
        <v>8102.2252747252751</v>
      </c>
      <c r="AR17" s="268">
        <v>0.70050278576106306</v>
      </c>
      <c r="AS17" s="269">
        <v>6</v>
      </c>
      <c r="AT17" s="49">
        <v>5043692.5999999996</v>
      </c>
      <c r="AU17" s="49">
        <v>3464.07</v>
      </c>
      <c r="AV17" s="269">
        <v>47</v>
      </c>
      <c r="AW17" s="268">
        <v>0.29949721423893677</v>
      </c>
      <c r="AX17" s="270">
        <v>16840532.600000001</v>
      </c>
      <c r="AY17" s="270">
        <v>11566.299862637363</v>
      </c>
      <c r="AZ17" s="2205">
        <v>3</v>
      </c>
    </row>
    <row r="18" spans="1:52" ht="15.6" customHeight="1" x14ac:dyDescent="0.2">
      <c r="A18" s="476">
        <v>12</v>
      </c>
      <c r="B18" s="264" t="s">
        <v>15</v>
      </c>
      <c r="C18" s="886">
        <v>1054</v>
      </c>
      <c r="D18" s="884">
        <v>520</v>
      </c>
      <c r="E18" s="884">
        <v>114.4</v>
      </c>
      <c r="F18" s="884">
        <v>452.5</v>
      </c>
      <c r="G18" s="884">
        <v>27.15</v>
      </c>
      <c r="H18" s="884">
        <v>156</v>
      </c>
      <c r="I18" s="884">
        <v>234</v>
      </c>
      <c r="J18" s="884">
        <v>49</v>
      </c>
      <c r="K18" s="884">
        <v>29.4</v>
      </c>
      <c r="L18" s="884">
        <v>6446</v>
      </c>
      <c r="M18" s="265">
        <v>0.17188999999999999</v>
      </c>
      <c r="N18" s="884">
        <v>181.17205999999999</v>
      </c>
      <c r="O18" s="884">
        <v>586.12205999999992</v>
      </c>
      <c r="P18" s="884">
        <v>1640.1220599999999</v>
      </c>
      <c r="Q18" s="890">
        <v>4015</v>
      </c>
      <c r="R18" s="890">
        <v>6585090</v>
      </c>
      <c r="S18" s="890">
        <v>7133884</v>
      </c>
      <c r="T18" s="890">
        <v>4938818</v>
      </c>
      <c r="U18" s="891">
        <v>1646272</v>
      </c>
      <c r="V18" s="266">
        <v>0.25</v>
      </c>
      <c r="W18" s="266">
        <v>0.75</v>
      </c>
      <c r="X18" s="267">
        <v>4685.7855787476283</v>
      </c>
      <c r="Y18" s="890">
        <v>16927651</v>
      </c>
      <c r="Z18" s="890">
        <v>11988833</v>
      </c>
      <c r="AA18" s="49">
        <v>0</v>
      </c>
      <c r="AB18" s="49">
        <v>2238930.6</v>
      </c>
      <c r="AC18" s="49">
        <v>2238930.6</v>
      </c>
      <c r="AD18" s="890">
        <v>2888220.4740000004</v>
      </c>
      <c r="AE18" s="896">
        <v>0</v>
      </c>
      <c r="AF18" s="49">
        <v>0</v>
      </c>
      <c r="AG18" s="268">
        <v>0</v>
      </c>
      <c r="AH18" s="896">
        <v>1646272</v>
      </c>
      <c r="AI18" s="49">
        <v>1562</v>
      </c>
      <c r="AJ18" s="896">
        <v>182290</v>
      </c>
      <c r="AK18" s="49">
        <v>172.95066413662238</v>
      </c>
      <c r="AL18" s="896">
        <v>1828562</v>
      </c>
      <c r="AM18" s="49">
        <v>1734.8785578747629</v>
      </c>
      <c r="AN18" s="898">
        <v>1303019</v>
      </c>
      <c r="AO18" s="270">
        <v>1236.2609108159393</v>
      </c>
      <c r="AP18" s="896">
        <v>2949291</v>
      </c>
      <c r="AQ18" s="49">
        <v>2798.1888045540795</v>
      </c>
      <c r="AR18" s="268">
        <v>0.29122933418765345</v>
      </c>
      <c r="AS18" s="269">
        <v>69</v>
      </c>
      <c r="AT18" s="49">
        <v>7177748.5999999996</v>
      </c>
      <c r="AU18" s="49">
        <v>6810.01</v>
      </c>
      <c r="AV18" s="269">
        <v>1</v>
      </c>
      <c r="AW18" s="268">
        <v>0.7087706658123466</v>
      </c>
      <c r="AX18" s="270">
        <v>10127039.6</v>
      </c>
      <c r="AY18" s="270">
        <v>9608.196963946868</v>
      </c>
      <c r="AZ18" s="2205">
        <v>45</v>
      </c>
    </row>
    <row r="19" spans="1:52" ht="15.6" customHeight="1" x14ac:dyDescent="0.2">
      <c r="A19" s="476">
        <v>13</v>
      </c>
      <c r="B19" s="264" t="s">
        <v>16</v>
      </c>
      <c r="C19" s="886">
        <v>1056</v>
      </c>
      <c r="D19" s="884">
        <v>864</v>
      </c>
      <c r="E19" s="884">
        <v>190.08</v>
      </c>
      <c r="F19" s="884">
        <v>575.5</v>
      </c>
      <c r="G19" s="884">
        <v>34.53</v>
      </c>
      <c r="H19" s="884">
        <v>138</v>
      </c>
      <c r="I19" s="884">
        <v>207</v>
      </c>
      <c r="J19" s="884">
        <v>3</v>
      </c>
      <c r="K19" s="884">
        <v>1.7999999999999998</v>
      </c>
      <c r="L19" s="884">
        <v>6444</v>
      </c>
      <c r="M19" s="265">
        <v>0.17183999999999999</v>
      </c>
      <c r="N19" s="884">
        <v>181.46303999999998</v>
      </c>
      <c r="O19" s="884">
        <v>614.87303999999995</v>
      </c>
      <c r="P19" s="884">
        <v>1670.8730399999999</v>
      </c>
      <c r="Q19" s="890">
        <v>4015</v>
      </c>
      <c r="R19" s="890">
        <v>6708555</v>
      </c>
      <c r="S19" s="890">
        <v>1364762</v>
      </c>
      <c r="T19" s="890">
        <v>1364762</v>
      </c>
      <c r="U19" s="891">
        <v>5343793</v>
      </c>
      <c r="V19" s="266">
        <v>0.79659999999999997</v>
      </c>
      <c r="W19" s="266">
        <v>0.2034</v>
      </c>
      <c r="X19" s="267">
        <v>1292.3882575757575</v>
      </c>
      <c r="Y19" s="890">
        <v>4662660</v>
      </c>
      <c r="Z19" s="890">
        <v>3297898</v>
      </c>
      <c r="AA19" s="49">
        <v>0</v>
      </c>
      <c r="AB19" s="49">
        <v>2280908.7000000002</v>
      </c>
      <c r="AC19" s="49">
        <v>2280908.7000000002</v>
      </c>
      <c r="AD19" s="890">
        <v>797971.34687760007</v>
      </c>
      <c r="AE19" s="896">
        <v>1482937</v>
      </c>
      <c r="AF19" s="49">
        <v>1404</v>
      </c>
      <c r="AG19" s="268">
        <v>0.6502</v>
      </c>
      <c r="AH19" s="896">
        <v>6826730</v>
      </c>
      <c r="AI19" s="49">
        <v>6465</v>
      </c>
      <c r="AJ19" s="896">
        <v>182635</v>
      </c>
      <c r="AK19" s="49">
        <v>172.94981060606059</v>
      </c>
      <c r="AL19" s="896">
        <v>7009365</v>
      </c>
      <c r="AM19" s="49">
        <v>6637.65625</v>
      </c>
      <c r="AN19" s="898">
        <v>974033</v>
      </c>
      <c r="AO19" s="270">
        <v>922.37973484848487</v>
      </c>
      <c r="AP19" s="896">
        <v>7800763</v>
      </c>
      <c r="AQ19" s="49">
        <v>7387.086174242424</v>
      </c>
      <c r="AR19" s="268">
        <v>0.68150161040988688</v>
      </c>
      <c r="AS19" s="269">
        <v>14</v>
      </c>
      <c r="AT19" s="49">
        <v>3645670.7</v>
      </c>
      <c r="AU19" s="49">
        <v>3452.34</v>
      </c>
      <c r="AV19" s="269">
        <v>48</v>
      </c>
      <c r="AW19" s="268">
        <v>0.31849838959011317</v>
      </c>
      <c r="AX19" s="270">
        <v>11446433.699999999</v>
      </c>
      <c r="AY19" s="270">
        <v>10839.425852272727</v>
      </c>
      <c r="AZ19" s="2205">
        <v>9</v>
      </c>
    </row>
    <row r="20" spans="1:52" ht="15.6" customHeight="1" x14ac:dyDescent="0.2">
      <c r="A20" s="476">
        <v>14</v>
      </c>
      <c r="B20" s="264" t="s">
        <v>17</v>
      </c>
      <c r="C20" s="886">
        <v>1675</v>
      </c>
      <c r="D20" s="884">
        <v>1458</v>
      </c>
      <c r="E20" s="884">
        <v>320.76</v>
      </c>
      <c r="F20" s="884">
        <v>619</v>
      </c>
      <c r="G20" s="884">
        <v>37.14</v>
      </c>
      <c r="H20" s="884">
        <v>351</v>
      </c>
      <c r="I20" s="884">
        <v>526.5</v>
      </c>
      <c r="J20" s="884">
        <v>154</v>
      </c>
      <c r="K20" s="884">
        <v>92.399999999999991</v>
      </c>
      <c r="L20" s="884">
        <v>5825</v>
      </c>
      <c r="M20" s="265">
        <v>0.15533</v>
      </c>
      <c r="N20" s="884">
        <v>260.17775</v>
      </c>
      <c r="O20" s="884">
        <v>1236.97775</v>
      </c>
      <c r="P20" s="884">
        <v>2911.97775</v>
      </c>
      <c r="Q20" s="890">
        <v>4015</v>
      </c>
      <c r="R20" s="890">
        <v>11691591</v>
      </c>
      <c r="S20" s="890">
        <v>2504089</v>
      </c>
      <c r="T20" s="890">
        <v>2504089</v>
      </c>
      <c r="U20" s="891">
        <v>9187502</v>
      </c>
      <c r="V20" s="266">
        <v>0.78580000000000005</v>
      </c>
      <c r="W20" s="266">
        <v>0.2142</v>
      </c>
      <c r="X20" s="267">
        <v>1494.9785074626866</v>
      </c>
      <c r="Y20" s="890">
        <v>7440896</v>
      </c>
      <c r="Z20" s="890">
        <v>4936807</v>
      </c>
      <c r="AA20" s="49">
        <v>0</v>
      </c>
      <c r="AB20" s="49">
        <v>3975140.9400000004</v>
      </c>
      <c r="AC20" s="49">
        <v>3975140.9400000004</v>
      </c>
      <c r="AD20" s="890">
        <v>1464537.32567856</v>
      </c>
      <c r="AE20" s="896">
        <v>2510604</v>
      </c>
      <c r="AF20" s="49">
        <v>1499</v>
      </c>
      <c r="AG20" s="268">
        <v>0.63160000000000005</v>
      </c>
      <c r="AH20" s="896">
        <v>11698106</v>
      </c>
      <c r="AI20" s="49">
        <v>6984</v>
      </c>
      <c r="AJ20" s="896">
        <v>289692</v>
      </c>
      <c r="AK20" s="49">
        <v>172.95044776119403</v>
      </c>
      <c r="AL20" s="896">
        <v>11987798</v>
      </c>
      <c r="AM20" s="49">
        <v>7156.8943283582093</v>
      </c>
      <c r="AN20" s="898">
        <v>1646409</v>
      </c>
      <c r="AO20" s="270">
        <v>982.93074626865666</v>
      </c>
      <c r="AP20" s="896">
        <v>13344515</v>
      </c>
      <c r="AQ20" s="49">
        <v>7966.8746268656714</v>
      </c>
      <c r="AR20" s="268">
        <v>0.67315812629699823</v>
      </c>
      <c r="AS20" s="269">
        <v>17</v>
      </c>
      <c r="AT20" s="49">
        <v>6479229.9400000004</v>
      </c>
      <c r="AU20" s="49">
        <v>3868.2</v>
      </c>
      <c r="AV20" s="269">
        <v>30</v>
      </c>
      <c r="AW20" s="268">
        <v>0.32684187370300177</v>
      </c>
      <c r="AX20" s="270">
        <v>19823744.940000001</v>
      </c>
      <c r="AY20" s="270">
        <v>11835.07160597015</v>
      </c>
      <c r="AZ20" s="2205">
        <v>1</v>
      </c>
    </row>
    <row r="21" spans="1:52" ht="15.6" customHeight="1" x14ac:dyDescent="0.2">
      <c r="A21" s="477">
        <v>15</v>
      </c>
      <c r="B21" s="478" t="s">
        <v>18</v>
      </c>
      <c r="C21" s="887">
        <v>3186</v>
      </c>
      <c r="D21" s="888">
        <v>2616</v>
      </c>
      <c r="E21" s="888">
        <v>575.52</v>
      </c>
      <c r="F21" s="888">
        <v>1600.5</v>
      </c>
      <c r="G21" s="888">
        <v>96.03</v>
      </c>
      <c r="H21" s="888">
        <v>396</v>
      </c>
      <c r="I21" s="888">
        <v>594</v>
      </c>
      <c r="J21" s="888">
        <v>101</v>
      </c>
      <c r="K21" s="888">
        <v>60.599999999999994</v>
      </c>
      <c r="L21" s="888">
        <v>4314</v>
      </c>
      <c r="M21" s="479">
        <v>0.11504</v>
      </c>
      <c r="N21" s="888">
        <v>366.51744000000002</v>
      </c>
      <c r="O21" s="888">
        <v>1692.6674399999999</v>
      </c>
      <c r="P21" s="889">
        <v>4878.6674400000002</v>
      </c>
      <c r="Q21" s="892">
        <v>4015</v>
      </c>
      <c r="R21" s="892">
        <v>19587850</v>
      </c>
      <c r="S21" s="892">
        <v>3977598</v>
      </c>
      <c r="T21" s="892">
        <v>3977598</v>
      </c>
      <c r="U21" s="893">
        <v>15610252</v>
      </c>
      <c r="V21" s="480">
        <v>0.79690000000000005</v>
      </c>
      <c r="W21" s="429">
        <v>0.2031</v>
      </c>
      <c r="X21" s="430">
        <v>1248.4613935969869</v>
      </c>
      <c r="Y21" s="892">
        <v>12778804</v>
      </c>
      <c r="Z21" s="892">
        <v>8801206</v>
      </c>
      <c r="AA21" s="481">
        <v>0</v>
      </c>
      <c r="AB21" s="481">
        <v>6659869.0000000009</v>
      </c>
      <c r="AC21" s="481">
        <v>6659869.0000000009</v>
      </c>
      <c r="AD21" s="892">
        <v>2326505.357508</v>
      </c>
      <c r="AE21" s="897">
        <v>4333364</v>
      </c>
      <c r="AF21" s="481">
        <v>1360</v>
      </c>
      <c r="AG21" s="482">
        <v>0.65069999999999995</v>
      </c>
      <c r="AH21" s="897">
        <v>19943616</v>
      </c>
      <c r="AI21" s="481">
        <v>6260</v>
      </c>
      <c r="AJ21" s="897">
        <v>318600</v>
      </c>
      <c r="AK21" s="481">
        <v>100</v>
      </c>
      <c r="AL21" s="897">
        <v>20262216</v>
      </c>
      <c r="AM21" s="481">
        <v>6359.7664783427499</v>
      </c>
      <c r="AN21" s="899">
        <v>2083007</v>
      </c>
      <c r="AO21" s="484">
        <v>653.80006277463906</v>
      </c>
      <c r="AP21" s="897">
        <v>22026623</v>
      </c>
      <c r="AQ21" s="481">
        <v>6913.5665411173886</v>
      </c>
      <c r="AR21" s="482">
        <v>0.67433756764691744</v>
      </c>
      <c r="AS21" s="483">
        <v>16</v>
      </c>
      <c r="AT21" s="481">
        <v>10637467</v>
      </c>
      <c r="AU21" s="481">
        <v>3338.82</v>
      </c>
      <c r="AV21" s="483">
        <v>55</v>
      </c>
      <c r="AW21" s="482">
        <v>0.32566243235308256</v>
      </c>
      <c r="AX21" s="484">
        <v>32664090</v>
      </c>
      <c r="AY21" s="484">
        <v>10252.382297551789</v>
      </c>
      <c r="AZ21" s="2206">
        <v>20</v>
      </c>
    </row>
    <row r="22" spans="1:52" ht="15.6" customHeight="1" x14ac:dyDescent="0.2">
      <c r="A22" s="476">
        <v>16</v>
      </c>
      <c r="B22" s="264" t="s">
        <v>19</v>
      </c>
      <c r="C22" s="886">
        <v>4749</v>
      </c>
      <c r="D22" s="884">
        <v>2947</v>
      </c>
      <c r="E22" s="884">
        <v>648.34</v>
      </c>
      <c r="F22" s="884">
        <v>3603</v>
      </c>
      <c r="G22" s="884">
        <v>216.17999999999998</v>
      </c>
      <c r="H22" s="884">
        <v>526</v>
      </c>
      <c r="I22" s="884">
        <v>789</v>
      </c>
      <c r="J22" s="884">
        <v>193</v>
      </c>
      <c r="K22" s="884">
        <v>115.8</v>
      </c>
      <c r="L22" s="885">
        <v>2751</v>
      </c>
      <c r="M22" s="265">
        <v>7.3359999999999995E-2</v>
      </c>
      <c r="N22" s="884">
        <v>348.38664</v>
      </c>
      <c r="O22" s="884">
        <v>2117.7066399999999</v>
      </c>
      <c r="P22" s="884">
        <v>6866.7066400000003</v>
      </c>
      <c r="Q22" s="890">
        <v>4015</v>
      </c>
      <c r="R22" s="890">
        <v>27569827</v>
      </c>
      <c r="S22" s="890">
        <v>16505831</v>
      </c>
      <c r="T22" s="890">
        <v>16505831</v>
      </c>
      <c r="U22" s="891">
        <v>11063996</v>
      </c>
      <c r="V22" s="266">
        <v>0.40129999999999999</v>
      </c>
      <c r="W22" s="266">
        <v>0.59870000000000001</v>
      </c>
      <c r="X22" s="267">
        <v>3475.6435038955569</v>
      </c>
      <c r="Y22" s="890">
        <v>76867529</v>
      </c>
      <c r="Z22" s="890">
        <v>60361698</v>
      </c>
      <c r="AA22" s="49">
        <v>0</v>
      </c>
      <c r="AB22" s="49">
        <v>9373741.1800000016</v>
      </c>
      <c r="AC22" s="49">
        <v>9373741.1800000016</v>
      </c>
      <c r="AD22" s="890">
        <v>9652741.2124815211</v>
      </c>
      <c r="AE22" s="896">
        <v>0</v>
      </c>
      <c r="AF22" s="49">
        <v>0</v>
      </c>
      <c r="AG22" s="268">
        <v>0</v>
      </c>
      <c r="AH22" s="896">
        <v>11063996</v>
      </c>
      <c r="AI22" s="49">
        <v>2330</v>
      </c>
      <c r="AJ22" s="896">
        <v>821341</v>
      </c>
      <c r="AK22" s="49">
        <v>172.95030532743735</v>
      </c>
      <c r="AL22" s="896">
        <v>11885337</v>
      </c>
      <c r="AM22" s="49">
        <v>2502.7030953885028</v>
      </c>
      <c r="AN22" s="898">
        <v>4082622</v>
      </c>
      <c r="AO22" s="270">
        <v>859.68035375868601</v>
      </c>
      <c r="AP22" s="896">
        <v>15146618</v>
      </c>
      <c r="AQ22" s="49">
        <v>3189.4331438197514</v>
      </c>
      <c r="AR22" s="268">
        <v>0.36919387185466412</v>
      </c>
      <c r="AS22" s="269">
        <v>65</v>
      </c>
      <c r="AT22" s="49">
        <v>25879572.18</v>
      </c>
      <c r="AU22" s="49">
        <v>5449.48</v>
      </c>
      <c r="AV22" s="269">
        <v>11</v>
      </c>
      <c r="AW22" s="268">
        <v>0.63080612814533588</v>
      </c>
      <c r="AX22" s="270">
        <v>41026190.18</v>
      </c>
      <c r="AY22" s="270">
        <v>8638.9113876605606</v>
      </c>
      <c r="AZ22" s="2205">
        <v>69</v>
      </c>
    </row>
    <row r="23" spans="1:52" ht="15.6" customHeight="1" x14ac:dyDescent="0.2">
      <c r="A23" s="476">
        <v>17</v>
      </c>
      <c r="B23" s="264" t="s">
        <v>20</v>
      </c>
      <c r="C23" s="886">
        <v>43070</v>
      </c>
      <c r="D23" s="884">
        <v>35099</v>
      </c>
      <c r="E23" s="884">
        <v>7721.78</v>
      </c>
      <c r="F23" s="884">
        <v>20481</v>
      </c>
      <c r="G23" s="884">
        <v>1228.8599999999999</v>
      </c>
      <c r="H23" s="884">
        <v>4932</v>
      </c>
      <c r="I23" s="884">
        <v>7398</v>
      </c>
      <c r="J23" s="884">
        <v>1274</v>
      </c>
      <c r="K23" s="884">
        <v>764.4</v>
      </c>
      <c r="L23" s="884">
        <v>0</v>
      </c>
      <c r="M23" s="265">
        <v>0</v>
      </c>
      <c r="N23" s="884">
        <v>0</v>
      </c>
      <c r="O23" s="884">
        <v>17113.04</v>
      </c>
      <c r="P23" s="884">
        <v>60183.040000000001</v>
      </c>
      <c r="Q23" s="890">
        <v>4015</v>
      </c>
      <c r="R23" s="890">
        <v>241634906</v>
      </c>
      <c r="S23" s="890">
        <v>123576177</v>
      </c>
      <c r="T23" s="890">
        <v>123576177</v>
      </c>
      <c r="U23" s="891">
        <v>118058729</v>
      </c>
      <c r="V23" s="266">
        <v>0.48859999999999998</v>
      </c>
      <c r="W23" s="266">
        <v>0.51139999999999997</v>
      </c>
      <c r="X23" s="267">
        <v>2869.1938007894128</v>
      </c>
      <c r="Y23" s="890">
        <v>407236151</v>
      </c>
      <c r="Z23" s="890">
        <v>283659974</v>
      </c>
      <c r="AA23" s="49">
        <v>0</v>
      </c>
      <c r="AB23" s="49">
        <v>82155868.040000007</v>
      </c>
      <c r="AC23" s="49">
        <v>82155868.040000007</v>
      </c>
      <c r="AD23" s="890">
        <v>72264958.774928316</v>
      </c>
      <c r="AE23" s="896">
        <v>9890909</v>
      </c>
      <c r="AF23" s="49">
        <v>230</v>
      </c>
      <c r="AG23" s="268">
        <v>0.12039999999999999</v>
      </c>
      <c r="AH23" s="896">
        <v>127949638</v>
      </c>
      <c r="AI23" s="49">
        <v>2971</v>
      </c>
      <c r="AJ23" s="896">
        <v>17887692</v>
      </c>
      <c r="AK23" s="49">
        <v>415.31674019038775</v>
      </c>
      <c r="AL23" s="896">
        <v>145837330</v>
      </c>
      <c r="AM23" s="49">
        <v>3386.0536336196888</v>
      </c>
      <c r="AN23" s="898">
        <v>52407436</v>
      </c>
      <c r="AO23" s="270">
        <v>1216.7967494775946</v>
      </c>
      <c r="AP23" s="896">
        <v>180357074</v>
      </c>
      <c r="AQ23" s="49">
        <v>4187.5336429068957</v>
      </c>
      <c r="AR23" s="268">
        <v>0.46713845354785688</v>
      </c>
      <c r="AS23" s="269">
        <v>57</v>
      </c>
      <c r="AT23" s="49">
        <v>205732045.03999999</v>
      </c>
      <c r="AU23" s="49">
        <v>4776.6899999999996</v>
      </c>
      <c r="AV23" s="269">
        <v>14</v>
      </c>
      <c r="AW23" s="268">
        <v>0.53286154645214323</v>
      </c>
      <c r="AX23" s="270">
        <v>386089119.03999996</v>
      </c>
      <c r="AY23" s="270">
        <v>8964.2237993963299</v>
      </c>
      <c r="AZ23" s="2205">
        <v>64</v>
      </c>
    </row>
    <row r="24" spans="1:52" ht="15.6" customHeight="1" x14ac:dyDescent="0.2">
      <c r="A24" s="476">
        <v>18</v>
      </c>
      <c r="B24" s="264" t="s">
        <v>21</v>
      </c>
      <c r="C24" s="886">
        <v>756</v>
      </c>
      <c r="D24" s="884">
        <v>736</v>
      </c>
      <c r="E24" s="884">
        <v>161.91999999999999</v>
      </c>
      <c r="F24" s="884">
        <v>533</v>
      </c>
      <c r="G24" s="884">
        <v>31.98</v>
      </c>
      <c r="H24" s="884">
        <v>97</v>
      </c>
      <c r="I24" s="884">
        <v>145.5</v>
      </c>
      <c r="J24" s="884">
        <v>0</v>
      </c>
      <c r="K24" s="884">
        <v>0</v>
      </c>
      <c r="L24" s="884">
        <v>6744</v>
      </c>
      <c r="M24" s="265">
        <v>0.17984</v>
      </c>
      <c r="N24" s="884">
        <v>135.95903999999999</v>
      </c>
      <c r="O24" s="884">
        <v>475.35903999999994</v>
      </c>
      <c r="P24" s="884">
        <v>1231.3590399999998</v>
      </c>
      <c r="Q24" s="890">
        <v>4015</v>
      </c>
      <c r="R24" s="890">
        <v>4943907</v>
      </c>
      <c r="S24" s="890">
        <v>1146566</v>
      </c>
      <c r="T24" s="890">
        <v>1146566</v>
      </c>
      <c r="U24" s="891">
        <v>3797341</v>
      </c>
      <c r="V24" s="266">
        <v>0.7681</v>
      </c>
      <c r="W24" s="266">
        <v>0.2319</v>
      </c>
      <c r="X24" s="267">
        <v>1516.6216931216932</v>
      </c>
      <c r="Y24" s="890">
        <v>3425352</v>
      </c>
      <c r="Z24" s="890">
        <v>2278786</v>
      </c>
      <c r="AA24" s="49">
        <v>0</v>
      </c>
      <c r="AB24" s="49">
        <v>1680928.3800000001</v>
      </c>
      <c r="AC24" s="49">
        <v>1680928.3800000001</v>
      </c>
      <c r="AD24" s="890">
        <v>670468.54107384</v>
      </c>
      <c r="AE24" s="896">
        <v>1010460</v>
      </c>
      <c r="AF24" s="49">
        <v>1337</v>
      </c>
      <c r="AG24" s="268">
        <v>0.60109999999999997</v>
      </c>
      <c r="AH24" s="896">
        <v>4807801</v>
      </c>
      <c r="AI24" s="49">
        <v>6360</v>
      </c>
      <c r="AJ24" s="896">
        <v>130750</v>
      </c>
      <c r="AK24" s="49">
        <v>172.94973544973544</v>
      </c>
      <c r="AL24" s="896">
        <v>4938551</v>
      </c>
      <c r="AM24" s="49">
        <v>6532.4748677248681</v>
      </c>
      <c r="AN24" s="898">
        <v>770288</v>
      </c>
      <c r="AO24" s="270">
        <v>1018.8994708994709</v>
      </c>
      <c r="AP24" s="896">
        <v>5578089</v>
      </c>
      <c r="AQ24" s="49">
        <v>7378.4246031746034</v>
      </c>
      <c r="AR24" s="268">
        <v>0.66361711588898675</v>
      </c>
      <c r="AS24" s="269">
        <v>24</v>
      </c>
      <c r="AT24" s="49">
        <v>2827494.38</v>
      </c>
      <c r="AU24" s="49">
        <v>3740.07</v>
      </c>
      <c r="AV24" s="269">
        <v>34</v>
      </c>
      <c r="AW24" s="268">
        <v>0.33638288411101341</v>
      </c>
      <c r="AX24" s="270">
        <v>8405583.379999999</v>
      </c>
      <c r="AY24" s="270">
        <v>11118.496534391534</v>
      </c>
      <c r="AZ24" s="2205">
        <v>6</v>
      </c>
    </row>
    <row r="25" spans="1:52" ht="15.6" customHeight="1" x14ac:dyDescent="0.2">
      <c r="A25" s="476">
        <v>19</v>
      </c>
      <c r="B25" s="264" t="s">
        <v>22</v>
      </c>
      <c r="C25" s="886">
        <v>1627</v>
      </c>
      <c r="D25" s="884">
        <v>1246</v>
      </c>
      <c r="E25" s="884">
        <v>274.12</v>
      </c>
      <c r="F25" s="884">
        <v>863.5</v>
      </c>
      <c r="G25" s="884">
        <v>51.809999999999995</v>
      </c>
      <c r="H25" s="884">
        <v>223</v>
      </c>
      <c r="I25" s="884">
        <v>334.5</v>
      </c>
      <c r="J25" s="884">
        <v>45</v>
      </c>
      <c r="K25" s="884">
        <v>27</v>
      </c>
      <c r="L25" s="884">
        <v>5873</v>
      </c>
      <c r="M25" s="265">
        <v>0.15661</v>
      </c>
      <c r="N25" s="884">
        <v>254.80447000000001</v>
      </c>
      <c r="O25" s="884">
        <v>942.2344700000001</v>
      </c>
      <c r="P25" s="884">
        <v>2569.2344700000003</v>
      </c>
      <c r="Q25" s="890">
        <v>4015</v>
      </c>
      <c r="R25" s="890">
        <v>10315476</v>
      </c>
      <c r="S25" s="890">
        <v>4048514</v>
      </c>
      <c r="T25" s="890">
        <v>4048514</v>
      </c>
      <c r="U25" s="891">
        <v>6266962</v>
      </c>
      <c r="V25" s="266">
        <v>0.60750000000000004</v>
      </c>
      <c r="W25" s="266">
        <v>0.39250000000000002</v>
      </c>
      <c r="X25" s="267">
        <v>2488.3306699446835</v>
      </c>
      <c r="Y25" s="890">
        <v>9679506</v>
      </c>
      <c r="Z25" s="890">
        <v>5630992</v>
      </c>
      <c r="AA25" s="49">
        <v>0</v>
      </c>
      <c r="AB25" s="49">
        <v>3507261.8400000003</v>
      </c>
      <c r="AC25" s="49">
        <v>3507261.8400000003</v>
      </c>
      <c r="AD25" s="890">
        <v>2367752.4681840003</v>
      </c>
      <c r="AE25" s="896">
        <v>1139509</v>
      </c>
      <c r="AF25" s="49">
        <v>700</v>
      </c>
      <c r="AG25" s="268">
        <v>0.32490000000000002</v>
      </c>
      <c r="AH25" s="896">
        <v>7406471</v>
      </c>
      <c r="AI25" s="49">
        <v>4552</v>
      </c>
      <c r="AJ25" s="896">
        <v>281390</v>
      </c>
      <c r="AK25" s="49">
        <v>172.95021511985249</v>
      </c>
      <c r="AL25" s="896">
        <v>7687861</v>
      </c>
      <c r="AM25" s="49">
        <v>4725.1757836508914</v>
      </c>
      <c r="AN25" s="898">
        <v>1754525</v>
      </c>
      <c r="AO25" s="270">
        <v>1078.3804548248311</v>
      </c>
      <c r="AP25" s="896">
        <v>9160996</v>
      </c>
      <c r="AQ25" s="49">
        <v>5630.6060233558701</v>
      </c>
      <c r="AR25" s="268">
        <v>0.54801226502831779</v>
      </c>
      <c r="AS25" s="269">
        <v>51</v>
      </c>
      <c r="AT25" s="49">
        <v>7555775.8399999999</v>
      </c>
      <c r="AU25" s="49">
        <v>4643.99</v>
      </c>
      <c r="AV25" s="269">
        <v>15</v>
      </c>
      <c r="AW25" s="268">
        <v>0.45198773497168221</v>
      </c>
      <c r="AX25" s="270">
        <v>16716771.84</v>
      </c>
      <c r="AY25" s="270">
        <v>10274.598549477567</v>
      </c>
      <c r="AZ25" s="2205">
        <v>18</v>
      </c>
    </row>
    <row r="26" spans="1:52" ht="15.6" customHeight="1" x14ac:dyDescent="0.2">
      <c r="A26" s="477">
        <v>20</v>
      </c>
      <c r="B26" s="478" t="s">
        <v>23</v>
      </c>
      <c r="C26" s="887">
        <v>5329</v>
      </c>
      <c r="D26" s="888">
        <v>3943</v>
      </c>
      <c r="E26" s="888">
        <v>867.46</v>
      </c>
      <c r="F26" s="888">
        <v>2361</v>
      </c>
      <c r="G26" s="888">
        <v>141.66</v>
      </c>
      <c r="H26" s="888">
        <v>943</v>
      </c>
      <c r="I26" s="888">
        <v>1414.5</v>
      </c>
      <c r="J26" s="888">
        <v>128</v>
      </c>
      <c r="K26" s="888">
        <v>76.8</v>
      </c>
      <c r="L26" s="888">
        <v>2171</v>
      </c>
      <c r="M26" s="479">
        <v>5.7889999999999997E-2</v>
      </c>
      <c r="N26" s="888">
        <v>308.49581000000001</v>
      </c>
      <c r="O26" s="888">
        <v>2808.91581</v>
      </c>
      <c r="P26" s="889">
        <v>8137.9158100000004</v>
      </c>
      <c r="Q26" s="892">
        <v>4015</v>
      </c>
      <c r="R26" s="892">
        <v>32673732</v>
      </c>
      <c r="S26" s="892">
        <v>6119396</v>
      </c>
      <c r="T26" s="892">
        <v>6119396</v>
      </c>
      <c r="U26" s="893">
        <v>26554336</v>
      </c>
      <c r="V26" s="480">
        <v>0.81269999999999998</v>
      </c>
      <c r="W26" s="429">
        <v>0.18729999999999999</v>
      </c>
      <c r="X26" s="430">
        <v>1148.3197598048414</v>
      </c>
      <c r="Y26" s="892">
        <v>18132274</v>
      </c>
      <c r="Z26" s="892">
        <v>12012878</v>
      </c>
      <c r="AA26" s="481">
        <v>0</v>
      </c>
      <c r="AB26" s="481">
        <v>11109068.880000001</v>
      </c>
      <c r="AC26" s="481">
        <v>11109068.880000001</v>
      </c>
      <c r="AD26" s="892">
        <v>3578853.1941052801</v>
      </c>
      <c r="AE26" s="897">
        <v>7530216</v>
      </c>
      <c r="AF26" s="481">
        <v>1413</v>
      </c>
      <c r="AG26" s="482">
        <v>0.67779999999999996</v>
      </c>
      <c r="AH26" s="897">
        <v>34084552</v>
      </c>
      <c r="AI26" s="481">
        <v>6396</v>
      </c>
      <c r="AJ26" s="897">
        <v>532900</v>
      </c>
      <c r="AK26" s="481">
        <v>100</v>
      </c>
      <c r="AL26" s="897">
        <v>34617452</v>
      </c>
      <c r="AM26" s="481">
        <v>6496.0502908613253</v>
      </c>
      <c r="AN26" s="899">
        <v>3656600</v>
      </c>
      <c r="AO26" s="484">
        <v>686.17001313567278</v>
      </c>
      <c r="AP26" s="897">
        <v>37741152</v>
      </c>
      <c r="AQ26" s="481">
        <v>7082.2203039969972</v>
      </c>
      <c r="AR26" s="482">
        <v>0.68658204553962687</v>
      </c>
      <c r="AS26" s="483">
        <v>9</v>
      </c>
      <c r="AT26" s="481">
        <v>17228464.879999999</v>
      </c>
      <c r="AU26" s="481">
        <v>3232.96</v>
      </c>
      <c r="AV26" s="483">
        <v>57</v>
      </c>
      <c r="AW26" s="482">
        <v>0.31341795446037318</v>
      </c>
      <c r="AX26" s="484">
        <v>54969616.879999995</v>
      </c>
      <c r="AY26" s="484">
        <v>10315.184252204916</v>
      </c>
      <c r="AZ26" s="2206">
        <v>17</v>
      </c>
    </row>
    <row r="27" spans="1:52" ht="15.6" customHeight="1" x14ac:dyDescent="0.2">
      <c r="A27" s="476">
        <v>21</v>
      </c>
      <c r="B27" s="264" t="s">
        <v>24</v>
      </c>
      <c r="C27" s="884">
        <v>2607</v>
      </c>
      <c r="D27" s="884">
        <v>2213</v>
      </c>
      <c r="E27" s="884">
        <v>486.86</v>
      </c>
      <c r="F27" s="884">
        <v>959</v>
      </c>
      <c r="G27" s="884">
        <v>57.54</v>
      </c>
      <c r="H27" s="884">
        <v>435</v>
      </c>
      <c r="I27" s="884">
        <v>652.5</v>
      </c>
      <c r="J27" s="884">
        <v>102</v>
      </c>
      <c r="K27" s="884">
        <v>61.199999999999996</v>
      </c>
      <c r="L27" s="885">
        <v>4893</v>
      </c>
      <c r="M27" s="265">
        <v>0.13048000000000001</v>
      </c>
      <c r="N27" s="884">
        <v>340.16136000000006</v>
      </c>
      <c r="O27" s="884">
        <v>1598.2613600000002</v>
      </c>
      <c r="P27" s="884">
        <v>4205.2613600000004</v>
      </c>
      <c r="Q27" s="890">
        <v>4015</v>
      </c>
      <c r="R27" s="890">
        <v>16884124</v>
      </c>
      <c r="S27" s="890">
        <v>3354328</v>
      </c>
      <c r="T27" s="890">
        <v>3354328</v>
      </c>
      <c r="U27" s="891">
        <v>13529796</v>
      </c>
      <c r="V27" s="266">
        <v>0.80130000000000001</v>
      </c>
      <c r="W27" s="266">
        <v>0.19869999999999999</v>
      </c>
      <c r="X27" s="267">
        <v>1286.6620636747218</v>
      </c>
      <c r="Y27" s="890">
        <v>9276766</v>
      </c>
      <c r="Z27" s="890">
        <v>5922438</v>
      </c>
      <c r="AA27" s="49">
        <v>0</v>
      </c>
      <c r="AB27" s="49">
        <v>5740602.1600000001</v>
      </c>
      <c r="AC27" s="49">
        <v>5740602.1600000001</v>
      </c>
      <c r="AD27" s="890">
        <v>1961931.1566102398</v>
      </c>
      <c r="AE27" s="896">
        <v>3778671</v>
      </c>
      <c r="AF27" s="49">
        <v>1449</v>
      </c>
      <c r="AG27" s="268">
        <v>0.65820000000000001</v>
      </c>
      <c r="AH27" s="896">
        <v>17308467</v>
      </c>
      <c r="AI27" s="49">
        <v>6639</v>
      </c>
      <c r="AJ27" s="896">
        <v>450881</v>
      </c>
      <c r="AK27" s="49">
        <v>172.95013425393174</v>
      </c>
      <c r="AL27" s="896">
        <v>17759348</v>
      </c>
      <c r="AM27" s="49">
        <v>6812.1779823551979</v>
      </c>
      <c r="AN27" s="898">
        <v>2042063</v>
      </c>
      <c r="AO27" s="270">
        <v>783.29996164173383</v>
      </c>
      <c r="AP27" s="896">
        <v>19350530</v>
      </c>
      <c r="AQ27" s="49">
        <v>7422.527809743</v>
      </c>
      <c r="AR27" s="268">
        <v>0.68026777880045375</v>
      </c>
      <c r="AS27" s="269">
        <v>15</v>
      </c>
      <c r="AT27" s="49">
        <v>9094930.1600000001</v>
      </c>
      <c r="AU27" s="49">
        <v>3488.66</v>
      </c>
      <c r="AV27" s="269">
        <v>44</v>
      </c>
      <c r="AW27" s="268">
        <v>0.31973222119954625</v>
      </c>
      <c r="AX27" s="270">
        <v>28445460.16</v>
      </c>
      <c r="AY27" s="270">
        <v>10911.185331799003</v>
      </c>
      <c r="AZ27" s="2205">
        <v>7</v>
      </c>
    </row>
    <row r="28" spans="1:52" ht="15.6" customHeight="1" x14ac:dyDescent="0.2">
      <c r="A28" s="476">
        <v>22</v>
      </c>
      <c r="B28" s="264" t="s">
        <v>25</v>
      </c>
      <c r="C28" s="886">
        <v>2686</v>
      </c>
      <c r="D28" s="884">
        <v>2015</v>
      </c>
      <c r="E28" s="884">
        <v>443.3</v>
      </c>
      <c r="F28" s="884">
        <v>2073.5</v>
      </c>
      <c r="G28" s="884">
        <v>124.41</v>
      </c>
      <c r="H28" s="884">
        <v>541</v>
      </c>
      <c r="I28" s="884">
        <v>811.5</v>
      </c>
      <c r="J28" s="884">
        <v>8</v>
      </c>
      <c r="K28" s="884">
        <v>4.8</v>
      </c>
      <c r="L28" s="884">
        <v>4814</v>
      </c>
      <c r="M28" s="265">
        <v>0.12837000000000001</v>
      </c>
      <c r="N28" s="884">
        <v>344.80182000000002</v>
      </c>
      <c r="O28" s="884">
        <v>1728.8118199999999</v>
      </c>
      <c r="P28" s="884">
        <v>4414.8118199999999</v>
      </c>
      <c r="Q28" s="890">
        <v>4015</v>
      </c>
      <c r="R28" s="890">
        <v>17725469</v>
      </c>
      <c r="S28" s="890">
        <v>2297851</v>
      </c>
      <c r="T28" s="890">
        <v>2297851</v>
      </c>
      <c r="U28" s="891">
        <v>15427618</v>
      </c>
      <c r="V28" s="266">
        <v>0.87039999999999995</v>
      </c>
      <c r="W28" s="266">
        <v>0.12959999999999999</v>
      </c>
      <c r="X28" s="267">
        <v>855.4918093819806</v>
      </c>
      <c r="Y28" s="890">
        <v>7626081</v>
      </c>
      <c r="Z28" s="890">
        <v>5328230</v>
      </c>
      <c r="AA28" s="49">
        <v>0</v>
      </c>
      <c r="AB28" s="49">
        <v>6026659.4600000009</v>
      </c>
      <c r="AC28" s="49">
        <v>5328230</v>
      </c>
      <c r="AD28" s="890">
        <v>1187726.4057599998</v>
      </c>
      <c r="AE28" s="896">
        <v>4140504</v>
      </c>
      <c r="AF28" s="49">
        <v>1542</v>
      </c>
      <c r="AG28" s="268">
        <v>0.77710000000000001</v>
      </c>
      <c r="AH28" s="896">
        <v>19568122</v>
      </c>
      <c r="AI28" s="49">
        <v>7285</v>
      </c>
      <c r="AJ28" s="896">
        <v>464544</v>
      </c>
      <c r="AK28" s="49">
        <v>172.95011169024571</v>
      </c>
      <c r="AL28" s="896">
        <v>20032666</v>
      </c>
      <c r="AM28" s="49">
        <v>7458.177959791512</v>
      </c>
      <c r="AN28" s="898">
        <v>1797767</v>
      </c>
      <c r="AO28" s="270">
        <v>669.31012658227849</v>
      </c>
      <c r="AP28" s="896">
        <v>21365889</v>
      </c>
      <c r="AQ28" s="49">
        <v>7954.5379746835442</v>
      </c>
      <c r="AR28" s="268">
        <v>0.73695885446901332</v>
      </c>
      <c r="AS28" s="269">
        <v>2</v>
      </c>
      <c r="AT28" s="49">
        <v>7626081</v>
      </c>
      <c r="AU28" s="49">
        <v>2839.2</v>
      </c>
      <c r="AV28" s="269">
        <v>68</v>
      </c>
      <c r="AW28" s="268">
        <v>0.26304114553098668</v>
      </c>
      <c r="AX28" s="270">
        <v>28991970</v>
      </c>
      <c r="AY28" s="270">
        <v>10793.73417721519</v>
      </c>
      <c r="AZ28" s="2205">
        <v>12</v>
      </c>
    </row>
    <row r="29" spans="1:52" ht="15.6" customHeight="1" x14ac:dyDescent="0.2">
      <c r="A29" s="476">
        <v>23</v>
      </c>
      <c r="B29" s="264" t="s">
        <v>26</v>
      </c>
      <c r="C29" s="886">
        <v>11069</v>
      </c>
      <c r="D29" s="884">
        <v>8575</v>
      </c>
      <c r="E29" s="884">
        <v>1886.5</v>
      </c>
      <c r="F29" s="884">
        <v>5366</v>
      </c>
      <c r="G29" s="884">
        <v>321.95999999999998</v>
      </c>
      <c r="H29" s="884">
        <v>1622</v>
      </c>
      <c r="I29" s="884">
        <v>2433</v>
      </c>
      <c r="J29" s="884">
        <v>375</v>
      </c>
      <c r="K29" s="884">
        <v>225</v>
      </c>
      <c r="L29" s="884">
        <v>0</v>
      </c>
      <c r="M29" s="265">
        <v>0</v>
      </c>
      <c r="N29" s="884">
        <v>0</v>
      </c>
      <c r="O29" s="884">
        <v>4866.46</v>
      </c>
      <c r="P29" s="884">
        <v>15935.46</v>
      </c>
      <c r="Q29" s="890">
        <v>4015</v>
      </c>
      <c r="R29" s="890">
        <v>63980872</v>
      </c>
      <c r="S29" s="890">
        <v>16345316</v>
      </c>
      <c r="T29" s="890">
        <v>16345316</v>
      </c>
      <c r="U29" s="891">
        <v>47635556</v>
      </c>
      <c r="V29" s="266">
        <v>0.74450000000000005</v>
      </c>
      <c r="W29" s="266">
        <v>0.2555</v>
      </c>
      <c r="X29" s="267">
        <v>1476.6750383955191</v>
      </c>
      <c r="Y29" s="890">
        <v>49806538</v>
      </c>
      <c r="Z29" s="890">
        <v>33461222</v>
      </c>
      <c r="AA29" s="49">
        <v>0</v>
      </c>
      <c r="AB29" s="49">
        <v>21753496.48</v>
      </c>
      <c r="AC29" s="49">
        <v>21753496.48</v>
      </c>
      <c r="AD29" s="890">
        <v>9559791.5631007999</v>
      </c>
      <c r="AE29" s="896">
        <v>12193705</v>
      </c>
      <c r="AF29" s="49">
        <v>1102</v>
      </c>
      <c r="AG29" s="268">
        <v>0.5605</v>
      </c>
      <c r="AH29" s="896">
        <v>59829261</v>
      </c>
      <c r="AI29" s="49">
        <v>5405</v>
      </c>
      <c r="AJ29" s="896">
        <v>1914386</v>
      </c>
      <c r="AK29" s="49">
        <v>172.95022133887434</v>
      </c>
      <c r="AL29" s="896">
        <v>61743647</v>
      </c>
      <c r="AM29" s="49">
        <v>5578.0691119342309</v>
      </c>
      <c r="AN29" s="898">
        <v>9536278</v>
      </c>
      <c r="AO29" s="270">
        <v>861.53021953202642</v>
      </c>
      <c r="AP29" s="896">
        <v>69365539</v>
      </c>
      <c r="AQ29" s="49">
        <v>6266.6491101273832</v>
      </c>
      <c r="AR29" s="268">
        <v>0.6454748765027396</v>
      </c>
      <c r="AS29" s="269">
        <v>29</v>
      </c>
      <c r="AT29" s="49">
        <v>38098812.479999997</v>
      </c>
      <c r="AU29" s="49">
        <v>3441.94</v>
      </c>
      <c r="AV29" s="269">
        <v>50</v>
      </c>
      <c r="AW29" s="268">
        <v>0.3545251234972604</v>
      </c>
      <c r="AX29" s="270">
        <v>107464351.47999999</v>
      </c>
      <c r="AY29" s="270">
        <v>9708.5871786069201</v>
      </c>
      <c r="AZ29" s="2205">
        <v>38</v>
      </c>
    </row>
    <row r="30" spans="1:52" ht="15.6" customHeight="1" x14ac:dyDescent="0.2">
      <c r="A30" s="476">
        <v>24</v>
      </c>
      <c r="B30" s="264" t="s">
        <v>27</v>
      </c>
      <c r="C30" s="886">
        <v>4129</v>
      </c>
      <c r="D30" s="884">
        <v>3310</v>
      </c>
      <c r="E30" s="884">
        <v>728.2</v>
      </c>
      <c r="F30" s="884">
        <v>1547</v>
      </c>
      <c r="G30" s="884">
        <v>92.82</v>
      </c>
      <c r="H30" s="884">
        <v>464</v>
      </c>
      <c r="I30" s="884">
        <v>696</v>
      </c>
      <c r="J30" s="884">
        <v>139</v>
      </c>
      <c r="K30" s="884">
        <v>83.399999999999991</v>
      </c>
      <c r="L30" s="884">
        <v>3371</v>
      </c>
      <c r="M30" s="265">
        <v>8.9889999999999998E-2</v>
      </c>
      <c r="N30" s="884">
        <v>371.15580999999997</v>
      </c>
      <c r="O30" s="884">
        <v>1971.57581</v>
      </c>
      <c r="P30" s="884">
        <v>6100.5758100000003</v>
      </c>
      <c r="Q30" s="890">
        <v>4015</v>
      </c>
      <c r="R30" s="890">
        <v>24493812</v>
      </c>
      <c r="S30" s="890">
        <v>18616989</v>
      </c>
      <c r="T30" s="890">
        <v>18370359</v>
      </c>
      <c r="U30" s="891">
        <v>6123453</v>
      </c>
      <c r="V30" s="266">
        <v>0.25</v>
      </c>
      <c r="W30" s="266">
        <v>0.75</v>
      </c>
      <c r="X30" s="267">
        <v>4449.1060789537414</v>
      </c>
      <c r="Y30" s="890">
        <v>74809859</v>
      </c>
      <c r="Z30" s="890">
        <v>56439500</v>
      </c>
      <c r="AA30" s="49">
        <v>0</v>
      </c>
      <c r="AB30" s="49">
        <v>8327896.080000001</v>
      </c>
      <c r="AC30" s="49">
        <v>8327896.080000001</v>
      </c>
      <c r="AD30" s="890">
        <v>10742985.943200001</v>
      </c>
      <c r="AE30" s="896">
        <v>0</v>
      </c>
      <c r="AF30" s="49">
        <v>0</v>
      </c>
      <c r="AG30" s="268">
        <v>0</v>
      </c>
      <c r="AH30" s="896">
        <v>6123453</v>
      </c>
      <c r="AI30" s="49">
        <v>1483</v>
      </c>
      <c r="AJ30" s="896">
        <v>2067634</v>
      </c>
      <c r="AK30" s="49">
        <v>500.75902155485591</v>
      </c>
      <c r="AL30" s="896">
        <v>8191087</v>
      </c>
      <c r="AM30" s="49">
        <v>1983.7943812061033</v>
      </c>
      <c r="AN30" s="898">
        <v>5594832</v>
      </c>
      <c r="AO30" s="270">
        <v>1355.0089610075079</v>
      </c>
      <c r="AP30" s="896">
        <v>11718285</v>
      </c>
      <c r="AQ30" s="49">
        <v>2838.0443206587552</v>
      </c>
      <c r="AR30" s="268">
        <v>0.30503228493761847</v>
      </c>
      <c r="AS30" s="269">
        <v>68</v>
      </c>
      <c r="AT30" s="49">
        <v>26698255.079999998</v>
      </c>
      <c r="AU30" s="49">
        <v>6466.03</v>
      </c>
      <c r="AV30" s="269">
        <v>2</v>
      </c>
      <c r="AW30" s="268">
        <v>0.69496771506238153</v>
      </c>
      <c r="AX30" s="270">
        <v>38416540.079999998</v>
      </c>
      <c r="AY30" s="270">
        <v>9304.0784887381924</v>
      </c>
      <c r="AZ30" s="2205">
        <v>58</v>
      </c>
    </row>
    <row r="31" spans="1:52" ht="15.6" customHeight="1" x14ac:dyDescent="0.2">
      <c r="A31" s="477">
        <v>25</v>
      </c>
      <c r="B31" s="478" t="s">
        <v>28</v>
      </c>
      <c r="C31" s="887">
        <v>2084</v>
      </c>
      <c r="D31" s="888">
        <v>1479</v>
      </c>
      <c r="E31" s="888">
        <v>325.38</v>
      </c>
      <c r="F31" s="888">
        <v>1634</v>
      </c>
      <c r="G31" s="888">
        <v>98.039999999999992</v>
      </c>
      <c r="H31" s="888">
        <v>253</v>
      </c>
      <c r="I31" s="888">
        <v>379.5</v>
      </c>
      <c r="J31" s="888">
        <v>88</v>
      </c>
      <c r="K31" s="888">
        <v>52.8</v>
      </c>
      <c r="L31" s="888">
        <v>5416</v>
      </c>
      <c r="M31" s="479">
        <v>0.14443</v>
      </c>
      <c r="N31" s="888">
        <v>300.99212</v>
      </c>
      <c r="O31" s="888">
        <v>1156.7121199999999</v>
      </c>
      <c r="P31" s="889">
        <v>3240.7121200000001</v>
      </c>
      <c r="Q31" s="892">
        <v>4015</v>
      </c>
      <c r="R31" s="892">
        <v>13011459</v>
      </c>
      <c r="S31" s="892">
        <v>3892371</v>
      </c>
      <c r="T31" s="892">
        <v>3892371</v>
      </c>
      <c r="U31" s="893">
        <v>9119088</v>
      </c>
      <c r="V31" s="480">
        <v>0.70089999999999997</v>
      </c>
      <c r="W31" s="429">
        <v>0.29909999999999998</v>
      </c>
      <c r="X31" s="430">
        <v>1867.7404030710172</v>
      </c>
      <c r="Y31" s="892">
        <v>12269982</v>
      </c>
      <c r="Z31" s="892">
        <v>8377611</v>
      </c>
      <c r="AA31" s="481">
        <v>0</v>
      </c>
      <c r="AB31" s="481">
        <v>4423896.0600000005</v>
      </c>
      <c r="AC31" s="481">
        <v>4423896.0600000005</v>
      </c>
      <c r="AD31" s="892">
        <v>2275882.1758591197</v>
      </c>
      <c r="AE31" s="897">
        <v>2148014</v>
      </c>
      <c r="AF31" s="481">
        <v>1031</v>
      </c>
      <c r="AG31" s="482">
        <v>0.48549999999999999</v>
      </c>
      <c r="AH31" s="897">
        <v>11267102</v>
      </c>
      <c r="AI31" s="481">
        <v>5406</v>
      </c>
      <c r="AJ31" s="897">
        <v>360428</v>
      </c>
      <c r="AK31" s="481">
        <v>172.95009596928983</v>
      </c>
      <c r="AL31" s="897">
        <v>11627530</v>
      </c>
      <c r="AM31" s="481">
        <v>5579.4289827255279</v>
      </c>
      <c r="AN31" s="899">
        <v>1722801</v>
      </c>
      <c r="AO31" s="484">
        <v>826.67994241842609</v>
      </c>
      <c r="AP31" s="897">
        <v>12989903</v>
      </c>
      <c r="AQ31" s="481">
        <v>6233.1588291746639</v>
      </c>
      <c r="AR31" s="482">
        <v>0.60967799296726355</v>
      </c>
      <c r="AS31" s="483">
        <v>40</v>
      </c>
      <c r="AT31" s="481">
        <v>8316267.0599999996</v>
      </c>
      <c r="AU31" s="481">
        <v>3990.53</v>
      </c>
      <c r="AV31" s="483">
        <v>25</v>
      </c>
      <c r="AW31" s="482">
        <v>0.39032200703273651</v>
      </c>
      <c r="AX31" s="484">
        <v>21306170.059999999</v>
      </c>
      <c r="AY31" s="484">
        <v>10223.690047984644</v>
      </c>
      <c r="AZ31" s="2206">
        <v>21</v>
      </c>
    </row>
    <row r="32" spans="1:52" ht="15.6" customHeight="1" x14ac:dyDescent="0.2">
      <c r="A32" s="476">
        <v>26</v>
      </c>
      <c r="B32" s="264" t="s">
        <v>29</v>
      </c>
      <c r="C32" s="884">
        <v>48388</v>
      </c>
      <c r="D32" s="884">
        <v>37722</v>
      </c>
      <c r="E32" s="884">
        <v>8298.84</v>
      </c>
      <c r="F32" s="884">
        <v>18891.5</v>
      </c>
      <c r="G32" s="884">
        <v>1133.49</v>
      </c>
      <c r="H32" s="884">
        <v>6566</v>
      </c>
      <c r="I32" s="884">
        <v>9849</v>
      </c>
      <c r="J32" s="884">
        <v>2931</v>
      </c>
      <c r="K32" s="884">
        <v>1758.6</v>
      </c>
      <c r="L32" s="885">
        <v>0</v>
      </c>
      <c r="M32" s="265">
        <v>0</v>
      </c>
      <c r="N32" s="884">
        <v>0</v>
      </c>
      <c r="O32" s="884">
        <v>21039.93</v>
      </c>
      <c r="P32" s="884">
        <v>69427.929999999993</v>
      </c>
      <c r="Q32" s="890">
        <v>4015</v>
      </c>
      <c r="R32" s="890">
        <v>278753139</v>
      </c>
      <c r="S32" s="890">
        <v>129062192</v>
      </c>
      <c r="T32" s="890">
        <v>129062192</v>
      </c>
      <c r="U32" s="891">
        <v>149690947</v>
      </c>
      <c r="V32" s="266">
        <v>0.53700000000000003</v>
      </c>
      <c r="W32" s="266">
        <v>0.46300000000000002</v>
      </c>
      <c r="X32" s="267">
        <v>2667.2355129370917</v>
      </c>
      <c r="Y32" s="890">
        <v>384552656</v>
      </c>
      <c r="Z32" s="890">
        <v>255490464</v>
      </c>
      <c r="AA32" s="49">
        <v>0</v>
      </c>
      <c r="AB32" s="49">
        <v>94776067.260000005</v>
      </c>
      <c r="AC32" s="49">
        <v>94776067.260000005</v>
      </c>
      <c r="AD32" s="890">
        <v>75475868.923173606</v>
      </c>
      <c r="AE32" s="896">
        <v>19300198</v>
      </c>
      <c r="AF32" s="49">
        <v>399</v>
      </c>
      <c r="AG32" s="268">
        <v>0.2036</v>
      </c>
      <c r="AH32" s="896">
        <v>168991145</v>
      </c>
      <c r="AI32" s="49">
        <v>3492</v>
      </c>
      <c r="AJ32" s="896">
        <v>19736547</v>
      </c>
      <c r="AK32" s="49">
        <v>407.88102422088122</v>
      </c>
      <c r="AL32" s="896">
        <v>188727692</v>
      </c>
      <c r="AM32" s="49">
        <v>3900.2994957427463</v>
      </c>
      <c r="AN32" s="898">
        <v>60229077</v>
      </c>
      <c r="AO32" s="270">
        <v>1244.7110233942299</v>
      </c>
      <c r="AP32" s="896">
        <v>229220222</v>
      </c>
      <c r="AQ32" s="49">
        <v>4737.1294949160947</v>
      </c>
      <c r="AR32" s="268">
        <v>0.50593958943780526</v>
      </c>
      <c r="AS32" s="269">
        <v>55</v>
      </c>
      <c r="AT32" s="49">
        <v>223838259.25999999</v>
      </c>
      <c r="AU32" s="49">
        <v>4625.8999999999996</v>
      </c>
      <c r="AV32" s="269">
        <v>16</v>
      </c>
      <c r="AW32" s="268">
        <v>0.49406041056219469</v>
      </c>
      <c r="AX32" s="270">
        <v>453058481.25999999</v>
      </c>
      <c r="AY32" s="270">
        <v>9363.0338360750593</v>
      </c>
      <c r="AZ32" s="2205">
        <v>55</v>
      </c>
    </row>
    <row r="33" spans="1:52" ht="15.6" customHeight="1" x14ac:dyDescent="0.2">
      <c r="A33" s="476">
        <v>27</v>
      </c>
      <c r="B33" s="264" t="s">
        <v>30</v>
      </c>
      <c r="C33" s="886">
        <v>5148</v>
      </c>
      <c r="D33" s="884">
        <v>3698</v>
      </c>
      <c r="E33" s="884">
        <v>813.56000000000006</v>
      </c>
      <c r="F33" s="884">
        <v>3489</v>
      </c>
      <c r="G33" s="884">
        <v>209.34</v>
      </c>
      <c r="H33" s="884">
        <v>821</v>
      </c>
      <c r="I33" s="884">
        <v>1231.5</v>
      </c>
      <c r="J33" s="884">
        <v>88</v>
      </c>
      <c r="K33" s="884">
        <v>52.8</v>
      </c>
      <c r="L33" s="884">
        <v>2352</v>
      </c>
      <c r="M33" s="265">
        <v>6.2719999999999998E-2</v>
      </c>
      <c r="N33" s="884">
        <v>322.88256000000001</v>
      </c>
      <c r="O33" s="884">
        <v>2630.0825600000003</v>
      </c>
      <c r="P33" s="884">
        <v>7778.0825600000007</v>
      </c>
      <c r="Q33" s="890">
        <v>4015</v>
      </c>
      <c r="R33" s="890">
        <v>31229001</v>
      </c>
      <c r="S33" s="890">
        <v>6999682</v>
      </c>
      <c r="T33" s="890">
        <v>6999682</v>
      </c>
      <c r="U33" s="891">
        <v>24229319</v>
      </c>
      <c r="V33" s="266">
        <v>0.77590000000000003</v>
      </c>
      <c r="W33" s="266">
        <v>0.22409999999999999</v>
      </c>
      <c r="X33" s="267">
        <v>1359.6895881895882</v>
      </c>
      <c r="Y33" s="890">
        <v>24479926</v>
      </c>
      <c r="Z33" s="890">
        <v>17480244</v>
      </c>
      <c r="AA33" s="49">
        <v>0</v>
      </c>
      <c r="AB33" s="49">
        <v>10617860.34</v>
      </c>
      <c r="AC33" s="49">
        <v>10617860.34</v>
      </c>
      <c r="AD33" s="890">
        <v>4092675.5037736795</v>
      </c>
      <c r="AE33" s="896">
        <v>6525185</v>
      </c>
      <c r="AF33" s="49">
        <v>1268</v>
      </c>
      <c r="AG33" s="268">
        <v>0.61450000000000005</v>
      </c>
      <c r="AH33" s="896">
        <v>30754504</v>
      </c>
      <c r="AI33" s="49">
        <v>5974</v>
      </c>
      <c r="AJ33" s="896">
        <v>890348</v>
      </c>
      <c r="AK33" s="49">
        <v>172.95027195027194</v>
      </c>
      <c r="AL33" s="896">
        <v>31644852</v>
      </c>
      <c r="AM33" s="49">
        <v>6147.0186480186476</v>
      </c>
      <c r="AN33" s="898">
        <v>4458221</v>
      </c>
      <c r="AO33" s="270">
        <v>866.01029526029527</v>
      </c>
      <c r="AP33" s="896">
        <v>35212725</v>
      </c>
      <c r="AQ33" s="49">
        <v>6840.0786713286716</v>
      </c>
      <c r="AR33" s="268">
        <v>0.66652558794339045</v>
      </c>
      <c r="AS33" s="269">
        <v>23</v>
      </c>
      <c r="AT33" s="49">
        <v>17617542.34</v>
      </c>
      <c r="AU33" s="49">
        <v>3422.21</v>
      </c>
      <c r="AV33" s="269">
        <v>52</v>
      </c>
      <c r="AW33" s="268">
        <v>0.33347441205660949</v>
      </c>
      <c r="AX33" s="270">
        <v>52830267.340000004</v>
      </c>
      <c r="AY33" s="270">
        <v>10262.289693084695</v>
      </c>
      <c r="AZ33" s="2205">
        <v>19</v>
      </c>
    </row>
    <row r="34" spans="1:52" ht="15.6" customHeight="1" x14ac:dyDescent="0.2">
      <c r="A34" s="476">
        <v>28</v>
      </c>
      <c r="B34" s="264" t="s">
        <v>31</v>
      </c>
      <c r="C34" s="886">
        <v>33843</v>
      </c>
      <c r="D34" s="884">
        <v>23335</v>
      </c>
      <c r="E34" s="884">
        <v>5133.7</v>
      </c>
      <c r="F34" s="884">
        <v>15279.5</v>
      </c>
      <c r="G34" s="884">
        <v>916.77</v>
      </c>
      <c r="H34" s="884">
        <v>3107</v>
      </c>
      <c r="I34" s="884">
        <v>4660.5</v>
      </c>
      <c r="J34" s="884">
        <v>1483</v>
      </c>
      <c r="K34" s="884">
        <v>889.8</v>
      </c>
      <c r="L34" s="884">
        <v>0</v>
      </c>
      <c r="M34" s="265">
        <v>0</v>
      </c>
      <c r="N34" s="884">
        <v>0</v>
      </c>
      <c r="O34" s="884">
        <v>11600.769999999999</v>
      </c>
      <c r="P34" s="884">
        <v>45443.77</v>
      </c>
      <c r="Q34" s="890">
        <v>4015</v>
      </c>
      <c r="R34" s="890">
        <v>182456737</v>
      </c>
      <c r="S34" s="890">
        <v>74563579</v>
      </c>
      <c r="T34" s="890">
        <v>74563579</v>
      </c>
      <c r="U34" s="891">
        <v>107893158</v>
      </c>
      <c r="V34" s="266">
        <v>0.59130000000000005</v>
      </c>
      <c r="W34" s="266">
        <v>0.40870000000000001</v>
      </c>
      <c r="X34" s="267">
        <v>2203.220134148864</v>
      </c>
      <c r="Y34" s="890">
        <v>230837014</v>
      </c>
      <c r="Z34" s="890">
        <v>156273435</v>
      </c>
      <c r="AA34" s="49">
        <v>0</v>
      </c>
      <c r="AB34" s="49">
        <v>62035290.580000006</v>
      </c>
      <c r="AC34" s="49">
        <v>62035290.580000006</v>
      </c>
      <c r="AD34" s="890">
        <v>43608576.007279128</v>
      </c>
      <c r="AE34" s="896">
        <v>18426715</v>
      </c>
      <c r="AF34" s="49">
        <v>544</v>
      </c>
      <c r="AG34" s="268">
        <v>0.29699999999999999</v>
      </c>
      <c r="AH34" s="896">
        <v>126319873</v>
      </c>
      <c r="AI34" s="49">
        <v>3733</v>
      </c>
      <c r="AJ34" s="896">
        <v>7849531</v>
      </c>
      <c r="AK34" s="49">
        <v>231.93957391484207</v>
      </c>
      <c r="AL34" s="896">
        <v>134169404</v>
      </c>
      <c r="AM34" s="49">
        <v>3964.4654433708597</v>
      </c>
      <c r="AN34" s="898">
        <v>31350110</v>
      </c>
      <c r="AO34" s="270">
        <v>926.33956800520048</v>
      </c>
      <c r="AP34" s="896">
        <v>157669983</v>
      </c>
      <c r="AQ34" s="49">
        <v>4658.8654374612179</v>
      </c>
      <c r="AR34" s="268">
        <v>0.53580248679950171</v>
      </c>
      <c r="AS34" s="269">
        <v>52</v>
      </c>
      <c r="AT34" s="49">
        <v>136598869.58000001</v>
      </c>
      <c r="AU34" s="49">
        <v>4036.25</v>
      </c>
      <c r="AV34" s="269">
        <v>24</v>
      </c>
      <c r="AW34" s="268">
        <v>0.46419751320049812</v>
      </c>
      <c r="AX34" s="270">
        <v>294268852.58000004</v>
      </c>
      <c r="AY34" s="270">
        <v>8695.1172348787059</v>
      </c>
      <c r="AZ34" s="2205">
        <v>66</v>
      </c>
    </row>
    <row r="35" spans="1:52" ht="15.6" customHeight="1" x14ac:dyDescent="0.2">
      <c r="A35" s="476">
        <v>29</v>
      </c>
      <c r="B35" s="264" t="s">
        <v>32</v>
      </c>
      <c r="C35" s="886">
        <v>13273</v>
      </c>
      <c r="D35" s="884">
        <v>8851</v>
      </c>
      <c r="E35" s="884">
        <v>1947.22</v>
      </c>
      <c r="F35" s="884">
        <v>7748</v>
      </c>
      <c r="G35" s="884">
        <v>464.88</v>
      </c>
      <c r="H35" s="884">
        <v>1430</v>
      </c>
      <c r="I35" s="884">
        <v>2145</v>
      </c>
      <c r="J35" s="884">
        <v>275</v>
      </c>
      <c r="K35" s="884">
        <v>165</v>
      </c>
      <c r="L35" s="884">
        <v>0</v>
      </c>
      <c r="M35" s="265">
        <v>0</v>
      </c>
      <c r="N35" s="884">
        <v>0</v>
      </c>
      <c r="O35" s="884">
        <v>4722.1000000000004</v>
      </c>
      <c r="P35" s="884">
        <v>17995.099999999999</v>
      </c>
      <c r="Q35" s="890">
        <v>4015</v>
      </c>
      <c r="R35" s="890">
        <v>72250327</v>
      </c>
      <c r="S35" s="890">
        <v>21608970</v>
      </c>
      <c r="T35" s="890">
        <v>21608970</v>
      </c>
      <c r="U35" s="891">
        <v>50641357</v>
      </c>
      <c r="V35" s="266">
        <v>0.70089999999999997</v>
      </c>
      <c r="W35" s="266">
        <v>0.29909999999999998</v>
      </c>
      <c r="X35" s="267">
        <v>1628.0396293226852</v>
      </c>
      <c r="Y35" s="890">
        <v>76184625</v>
      </c>
      <c r="Z35" s="890">
        <v>54575655</v>
      </c>
      <c r="AA35" s="49">
        <v>0</v>
      </c>
      <c r="AB35" s="49">
        <v>24565111.180000003</v>
      </c>
      <c r="AC35" s="49">
        <v>24565111.180000003</v>
      </c>
      <c r="AD35" s="890">
        <v>12637570.57677336</v>
      </c>
      <c r="AE35" s="896">
        <v>11927541</v>
      </c>
      <c r="AF35" s="49">
        <v>899</v>
      </c>
      <c r="AG35" s="268">
        <v>0.48549999999999999</v>
      </c>
      <c r="AH35" s="896">
        <v>62568898</v>
      </c>
      <c r="AI35" s="49">
        <v>4714</v>
      </c>
      <c r="AJ35" s="896">
        <v>2295568</v>
      </c>
      <c r="AK35" s="49">
        <v>172.95019965343178</v>
      </c>
      <c r="AL35" s="896">
        <v>64864466</v>
      </c>
      <c r="AM35" s="49">
        <v>4886.9483914714083</v>
      </c>
      <c r="AN35" s="898">
        <v>12316019</v>
      </c>
      <c r="AO35" s="270">
        <v>927.90017328411056</v>
      </c>
      <c r="AP35" s="896">
        <v>74884917</v>
      </c>
      <c r="AQ35" s="49">
        <v>5641.8983651020872</v>
      </c>
      <c r="AR35" s="268">
        <v>0.61858199824729454</v>
      </c>
      <c r="AS35" s="269">
        <v>37</v>
      </c>
      <c r="AT35" s="49">
        <v>46174081.18</v>
      </c>
      <c r="AU35" s="49">
        <v>3478.8</v>
      </c>
      <c r="AV35" s="269">
        <v>45</v>
      </c>
      <c r="AW35" s="268">
        <v>0.38141800175270535</v>
      </c>
      <c r="AX35" s="270">
        <v>121058998.18000001</v>
      </c>
      <c r="AY35" s="270">
        <v>9120.6960129586387</v>
      </c>
      <c r="AZ35" s="2205">
        <v>63</v>
      </c>
    </row>
    <row r="36" spans="1:52" ht="15.6" customHeight="1" x14ac:dyDescent="0.2">
      <c r="A36" s="477">
        <v>30</v>
      </c>
      <c r="B36" s="478" t="s">
        <v>33</v>
      </c>
      <c r="C36" s="887">
        <v>2409</v>
      </c>
      <c r="D36" s="888">
        <v>1513</v>
      </c>
      <c r="E36" s="888">
        <v>332.86</v>
      </c>
      <c r="F36" s="888">
        <v>968</v>
      </c>
      <c r="G36" s="888">
        <v>58.08</v>
      </c>
      <c r="H36" s="888">
        <v>289</v>
      </c>
      <c r="I36" s="888">
        <v>433.5</v>
      </c>
      <c r="J36" s="888">
        <v>21</v>
      </c>
      <c r="K36" s="888">
        <v>12.6</v>
      </c>
      <c r="L36" s="888">
        <v>5091</v>
      </c>
      <c r="M36" s="479">
        <v>0.13575999999999999</v>
      </c>
      <c r="N36" s="888">
        <v>327.04584</v>
      </c>
      <c r="O36" s="888">
        <v>1164.0858400000002</v>
      </c>
      <c r="P36" s="889">
        <v>3573.0858400000002</v>
      </c>
      <c r="Q36" s="892">
        <v>4015</v>
      </c>
      <c r="R36" s="892">
        <v>14345940</v>
      </c>
      <c r="S36" s="892">
        <v>2860434</v>
      </c>
      <c r="T36" s="892">
        <v>2860434</v>
      </c>
      <c r="U36" s="893">
        <v>11485506</v>
      </c>
      <c r="V36" s="480">
        <v>0.80059999999999998</v>
      </c>
      <c r="W36" s="429">
        <v>0.19939999999999999</v>
      </c>
      <c r="X36" s="430">
        <v>1187.3947696139478</v>
      </c>
      <c r="Y36" s="892">
        <v>12638039</v>
      </c>
      <c r="Z36" s="892">
        <v>9777605</v>
      </c>
      <c r="AA36" s="481">
        <v>0</v>
      </c>
      <c r="AB36" s="481">
        <v>4877619.6000000006</v>
      </c>
      <c r="AC36" s="481">
        <v>4877619.6000000006</v>
      </c>
      <c r="AD36" s="892">
        <v>1672867.4389728003</v>
      </c>
      <c r="AE36" s="897">
        <v>3204752</v>
      </c>
      <c r="AF36" s="481">
        <v>1330</v>
      </c>
      <c r="AG36" s="482">
        <v>0.65700000000000003</v>
      </c>
      <c r="AH36" s="897">
        <v>14690258</v>
      </c>
      <c r="AI36" s="481">
        <v>6098</v>
      </c>
      <c r="AJ36" s="897">
        <v>416637</v>
      </c>
      <c r="AK36" s="481">
        <v>172.95018679950186</v>
      </c>
      <c r="AL36" s="897">
        <v>15106895</v>
      </c>
      <c r="AM36" s="481">
        <v>6271.0232461602327</v>
      </c>
      <c r="AN36" s="899">
        <v>2168390</v>
      </c>
      <c r="AO36" s="484">
        <v>900.12038190120381</v>
      </c>
      <c r="AP36" s="897">
        <v>16858648</v>
      </c>
      <c r="AQ36" s="481">
        <v>6998.1934412619348</v>
      </c>
      <c r="AR36" s="482">
        <v>0.68540279400714443</v>
      </c>
      <c r="AS36" s="483">
        <v>10</v>
      </c>
      <c r="AT36" s="481">
        <v>7738053.5999999996</v>
      </c>
      <c r="AU36" s="481">
        <v>3212.14</v>
      </c>
      <c r="AV36" s="483">
        <v>58</v>
      </c>
      <c r="AW36" s="482">
        <v>0.31459720599285551</v>
      </c>
      <c r="AX36" s="484">
        <v>24596701.600000001</v>
      </c>
      <c r="AY36" s="484">
        <v>10210.336903279369</v>
      </c>
      <c r="AZ36" s="2206">
        <v>22</v>
      </c>
    </row>
    <row r="37" spans="1:52" ht="15.6" customHeight="1" x14ac:dyDescent="0.2">
      <c r="A37" s="476">
        <v>31</v>
      </c>
      <c r="B37" s="264" t="s">
        <v>34</v>
      </c>
      <c r="C37" s="884">
        <v>6212</v>
      </c>
      <c r="D37" s="884">
        <v>4071</v>
      </c>
      <c r="E37" s="884">
        <v>895.62</v>
      </c>
      <c r="F37" s="884">
        <v>3119.5</v>
      </c>
      <c r="G37" s="884">
        <v>187.17</v>
      </c>
      <c r="H37" s="884">
        <v>1084</v>
      </c>
      <c r="I37" s="884">
        <v>1626</v>
      </c>
      <c r="J37" s="884">
        <v>241</v>
      </c>
      <c r="K37" s="884">
        <v>144.6</v>
      </c>
      <c r="L37" s="885">
        <v>1288</v>
      </c>
      <c r="M37" s="265">
        <v>3.4349999999999999E-2</v>
      </c>
      <c r="N37" s="884">
        <v>213.38219999999998</v>
      </c>
      <c r="O37" s="884">
        <v>3066.7721999999999</v>
      </c>
      <c r="P37" s="884">
        <v>9278.7721999999994</v>
      </c>
      <c r="Q37" s="890">
        <v>4015</v>
      </c>
      <c r="R37" s="890">
        <v>37254270</v>
      </c>
      <c r="S37" s="890">
        <v>12857679</v>
      </c>
      <c r="T37" s="890">
        <v>12857679</v>
      </c>
      <c r="U37" s="891">
        <v>24396591</v>
      </c>
      <c r="V37" s="266">
        <v>0.65490000000000004</v>
      </c>
      <c r="W37" s="266">
        <v>0.34510000000000002</v>
      </c>
      <c r="X37" s="267">
        <v>2069.8131036703157</v>
      </c>
      <c r="Y37" s="890">
        <v>49858662</v>
      </c>
      <c r="Z37" s="890">
        <v>37000983</v>
      </c>
      <c r="AA37" s="49">
        <v>0</v>
      </c>
      <c r="AB37" s="49">
        <v>12666451.800000001</v>
      </c>
      <c r="AC37" s="49">
        <v>12666451.800000001</v>
      </c>
      <c r="AD37" s="890">
        <v>7518451.1278296001</v>
      </c>
      <c r="AE37" s="896">
        <v>5148001</v>
      </c>
      <c r="AF37" s="49">
        <v>829</v>
      </c>
      <c r="AG37" s="268">
        <v>0.40639999999999998</v>
      </c>
      <c r="AH37" s="896">
        <v>29544592</v>
      </c>
      <c r="AI37" s="49">
        <v>4756</v>
      </c>
      <c r="AJ37" s="896">
        <v>1074367</v>
      </c>
      <c r="AK37" s="49">
        <v>172.95025756600128</v>
      </c>
      <c r="AL37" s="896">
        <v>30618959</v>
      </c>
      <c r="AM37" s="49">
        <v>4929.0017707662591</v>
      </c>
      <c r="AN37" s="898">
        <v>4930963</v>
      </c>
      <c r="AO37" s="270">
        <v>793.78026400515137</v>
      </c>
      <c r="AP37" s="896">
        <v>34475555</v>
      </c>
      <c r="AQ37" s="49">
        <v>5549.8317772054088</v>
      </c>
      <c r="AR37" s="268">
        <v>0.57459559229891832</v>
      </c>
      <c r="AS37" s="269">
        <v>48</v>
      </c>
      <c r="AT37" s="49">
        <v>25524130.800000001</v>
      </c>
      <c r="AU37" s="49">
        <v>4108.84</v>
      </c>
      <c r="AV37" s="269">
        <v>23</v>
      </c>
      <c r="AW37" s="268">
        <v>0.42540440770108168</v>
      </c>
      <c r="AX37" s="270">
        <v>59999685.799999997</v>
      </c>
      <c r="AY37" s="270">
        <v>9658.6744687701212</v>
      </c>
      <c r="AZ37" s="2205">
        <v>42</v>
      </c>
    </row>
    <row r="38" spans="1:52" ht="15.6" customHeight="1" x14ac:dyDescent="0.2">
      <c r="A38" s="476">
        <v>32</v>
      </c>
      <c r="B38" s="264" t="s">
        <v>35</v>
      </c>
      <c r="C38" s="886">
        <v>26680</v>
      </c>
      <c r="D38" s="884">
        <v>18375</v>
      </c>
      <c r="E38" s="884">
        <v>4042.5</v>
      </c>
      <c r="F38" s="884">
        <v>16241</v>
      </c>
      <c r="G38" s="884">
        <v>974.45999999999992</v>
      </c>
      <c r="H38" s="884">
        <v>3645</v>
      </c>
      <c r="I38" s="884">
        <v>5467.5</v>
      </c>
      <c r="J38" s="884">
        <v>924</v>
      </c>
      <c r="K38" s="884">
        <v>554.4</v>
      </c>
      <c r="L38" s="884">
        <v>0</v>
      </c>
      <c r="M38" s="265">
        <v>0</v>
      </c>
      <c r="N38" s="884">
        <v>0</v>
      </c>
      <c r="O38" s="884">
        <v>11038.859999999999</v>
      </c>
      <c r="P38" s="884">
        <v>37718.86</v>
      </c>
      <c r="Q38" s="890">
        <v>4015</v>
      </c>
      <c r="R38" s="890">
        <v>151441223</v>
      </c>
      <c r="S38" s="890">
        <v>26999271</v>
      </c>
      <c r="T38" s="890">
        <v>26999271</v>
      </c>
      <c r="U38" s="891">
        <v>124441952</v>
      </c>
      <c r="V38" s="266">
        <v>0.82169999999999999</v>
      </c>
      <c r="W38" s="266">
        <v>0.17829999999999999</v>
      </c>
      <c r="X38" s="267">
        <v>1011.9666791604197</v>
      </c>
      <c r="Y38" s="890">
        <v>97634980</v>
      </c>
      <c r="Z38" s="894">
        <v>70116687</v>
      </c>
      <c r="AA38" s="49">
        <v>0</v>
      </c>
      <c r="AB38" s="49">
        <v>51490015.82</v>
      </c>
      <c r="AC38" s="49">
        <v>51490015.82</v>
      </c>
      <c r="AD38" s="890">
        <v>15790752.091614317</v>
      </c>
      <c r="AE38" s="896">
        <v>35699264</v>
      </c>
      <c r="AF38" s="49">
        <v>1338</v>
      </c>
      <c r="AG38" s="268">
        <v>0.69330000000000003</v>
      </c>
      <c r="AH38" s="896">
        <v>160141216</v>
      </c>
      <c r="AI38" s="49">
        <v>6002</v>
      </c>
      <c r="AJ38" s="896">
        <v>4614312</v>
      </c>
      <c r="AK38" s="49">
        <v>172.95022488755623</v>
      </c>
      <c r="AL38" s="896">
        <v>164755528</v>
      </c>
      <c r="AM38" s="49">
        <v>6175.2446776611696</v>
      </c>
      <c r="AN38" s="898">
        <v>19548976</v>
      </c>
      <c r="AO38" s="270">
        <v>732.72023988005992</v>
      </c>
      <c r="AP38" s="896">
        <v>179690192</v>
      </c>
      <c r="AQ38" s="49">
        <v>6735.0146926536736</v>
      </c>
      <c r="AR38" s="268">
        <v>0.69598944432480669</v>
      </c>
      <c r="AS38" s="269">
        <v>7</v>
      </c>
      <c r="AT38" s="49">
        <v>78489286.819999993</v>
      </c>
      <c r="AU38" s="49">
        <v>2941.88</v>
      </c>
      <c r="AV38" s="269">
        <v>66</v>
      </c>
      <c r="AW38" s="268">
        <v>0.30401055567519331</v>
      </c>
      <c r="AX38" s="270">
        <v>258179478.81999999</v>
      </c>
      <c r="AY38" s="270">
        <v>9676.8920097451264</v>
      </c>
      <c r="AZ38" s="2205">
        <v>41</v>
      </c>
    </row>
    <row r="39" spans="1:52" ht="15.6" customHeight="1" x14ac:dyDescent="0.2">
      <c r="A39" s="476">
        <v>33</v>
      </c>
      <c r="B39" s="264" t="s">
        <v>36</v>
      </c>
      <c r="C39" s="886">
        <v>1212</v>
      </c>
      <c r="D39" s="884">
        <v>1147</v>
      </c>
      <c r="E39" s="884">
        <v>252.34</v>
      </c>
      <c r="F39" s="884">
        <v>777.5</v>
      </c>
      <c r="G39" s="884">
        <v>46.65</v>
      </c>
      <c r="H39" s="884">
        <v>182</v>
      </c>
      <c r="I39" s="884">
        <v>273</v>
      </c>
      <c r="J39" s="884">
        <v>10</v>
      </c>
      <c r="K39" s="884">
        <v>6</v>
      </c>
      <c r="L39" s="884">
        <v>6288</v>
      </c>
      <c r="M39" s="265">
        <v>0.16768</v>
      </c>
      <c r="N39" s="884">
        <v>203.22816</v>
      </c>
      <c r="O39" s="884">
        <v>781.21816000000001</v>
      </c>
      <c r="P39" s="884">
        <v>1993.2181599999999</v>
      </c>
      <c r="Q39" s="890">
        <v>4015</v>
      </c>
      <c r="R39" s="890">
        <v>8002771</v>
      </c>
      <c r="S39" s="890">
        <v>2298060</v>
      </c>
      <c r="T39" s="890">
        <v>2298060</v>
      </c>
      <c r="U39" s="891">
        <v>5704711</v>
      </c>
      <c r="V39" s="266">
        <v>0.71279999999999999</v>
      </c>
      <c r="W39" s="266">
        <v>0.28720000000000001</v>
      </c>
      <c r="X39" s="267">
        <v>1896.0891089108911</v>
      </c>
      <c r="Y39" s="890">
        <v>6252472</v>
      </c>
      <c r="Z39" s="890">
        <v>3954412</v>
      </c>
      <c r="AA39" s="49">
        <v>0</v>
      </c>
      <c r="AB39" s="49">
        <v>2720942.14</v>
      </c>
      <c r="AC39" s="49">
        <v>2720942.14</v>
      </c>
      <c r="AD39" s="890">
        <v>1344101.8820857601</v>
      </c>
      <c r="AE39" s="896">
        <v>1376840</v>
      </c>
      <c r="AF39" s="49">
        <v>1136</v>
      </c>
      <c r="AG39" s="268">
        <v>0.50600000000000001</v>
      </c>
      <c r="AH39" s="896">
        <v>7081551</v>
      </c>
      <c r="AI39" s="49">
        <v>5843</v>
      </c>
      <c r="AJ39" s="896">
        <v>209616</v>
      </c>
      <c r="AK39" s="49">
        <v>172.95049504950495</v>
      </c>
      <c r="AL39" s="896">
        <v>7291167</v>
      </c>
      <c r="AM39" s="49">
        <v>6015.8143564356433</v>
      </c>
      <c r="AN39" s="898">
        <v>1003852</v>
      </c>
      <c r="AO39" s="270">
        <v>828.26072607260721</v>
      </c>
      <c r="AP39" s="896">
        <v>8085403</v>
      </c>
      <c r="AQ39" s="49">
        <v>6671.1245874587457</v>
      </c>
      <c r="AR39" s="268">
        <v>0.61699885753074324</v>
      </c>
      <c r="AS39" s="269">
        <v>39</v>
      </c>
      <c r="AT39" s="49">
        <v>5019002.1399999997</v>
      </c>
      <c r="AU39" s="49">
        <v>4141.09</v>
      </c>
      <c r="AV39" s="269">
        <v>20</v>
      </c>
      <c r="AW39" s="268">
        <v>0.38300114246925665</v>
      </c>
      <c r="AX39" s="270">
        <v>13104405.140000001</v>
      </c>
      <c r="AY39" s="270">
        <v>10812.215462046204</v>
      </c>
      <c r="AZ39" s="2205">
        <v>10</v>
      </c>
    </row>
    <row r="40" spans="1:52" ht="15.6" customHeight="1" x14ac:dyDescent="0.2">
      <c r="A40" s="476">
        <v>34</v>
      </c>
      <c r="B40" s="264" t="s">
        <v>37</v>
      </c>
      <c r="C40" s="886">
        <v>3176</v>
      </c>
      <c r="D40" s="884">
        <v>2655</v>
      </c>
      <c r="E40" s="884">
        <v>584.1</v>
      </c>
      <c r="F40" s="884">
        <v>1958</v>
      </c>
      <c r="G40" s="884">
        <v>117.47999999999999</v>
      </c>
      <c r="H40" s="884">
        <v>499</v>
      </c>
      <c r="I40" s="884">
        <v>748.5</v>
      </c>
      <c r="J40" s="884">
        <v>9</v>
      </c>
      <c r="K40" s="884">
        <v>5.3999999999999995</v>
      </c>
      <c r="L40" s="884">
        <v>4324</v>
      </c>
      <c r="M40" s="265">
        <v>0.11531</v>
      </c>
      <c r="N40" s="884">
        <v>366.22456</v>
      </c>
      <c r="O40" s="884">
        <v>1821.7045600000001</v>
      </c>
      <c r="P40" s="884">
        <v>4997.7045600000001</v>
      </c>
      <c r="Q40" s="890">
        <v>4015</v>
      </c>
      <c r="R40" s="890">
        <v>20065784</v>
      </c>
      <c r="S40" s="890">
        <v>4421584</v>
      </c>
      <c r="T40" s="890">
        <v>4421584</v>
      </c>
      <c r="U40" s="891">
        <v>15644200</v>
      </c>
      <c r="V40" s="266">
        <v>0.77959999999999996</v>
      </c>
      <c r="W40" s="266">
        <v>0.22040000000000001</v>
      </c>
      <c r="X40" s="267">
        <v>1392.1863979848868</v>
      </c>
      <c r="Y40" s="890">
        <v>14414630</v>
      </c>
      <c r="Z40" s="890">
        <v>9993046</v>
      </c>
      <c r="AA40" s="49">
        <v>0</v>
      </c>
      <c r="AB40" s="49">
        <v>6822366.5600000005</v>
      </c>
      <c r="AC40" s="49">
        <v>6822366.5600000005</v>
      </c>
      <c r="AD40" s="890">
        <v>2586277.2944972804</v>
      </c>
      <c r="AE40" s="896">
        <v>4236089</v>
      </c>
      <c r="AF40" s="49">
        <v>1334</v>
      </c>
      <c r="AG40" s="268">
        <v>0.62090000000000001</v>
      </c>
      <c r="AH40" s="896">
        <v>19880289</v>
      </c>
      <c r="AI40" s="49">
        <v>6260</v>
      </c>
      <c r="AJ40" s="896">
        <v>549290</v>
      </c>
      <c r="AK40" s="49">
        <v>172.95025188916875</v>
      </c>
      <c r="AL40" s="896">
        <v>20429579</v>
      </c>
      <c r="AM40" s="49">
        <v>6432.4870906801007</v>
      </c>
      <c r="AN40" s="898">
        <v>2594983</v>
      </c>
      <c r="AO40" s="270">
        <v>817.06013853904278</v>
      </c>
      <c r="AP40" s="896">
        <v>22475272</v>
      </c>
      <c r="AQ40" s="49">
        <v>7076.5969773299748</v>
      </c>
      <c r="AR40" s="268">
        <v>0.66654182076729351</v>
      </c>
      <c r="AS40" s="269">
        <v>22</v>
      </c>
      <c r="AT40" s="49">
        <v>11243950.560000001</v>
      </c>
      <c r="AU40" s="49">
        <v>3540.29</v>
      </c>
      <c r="AV40" s="269">
        <v>40</v>
      </c>
      <c r="AW40" s="268">
        <v>0.33345817923270649</v>
      </c>
      <c r="AX40" s="270">
        <v>33719222.560000002</v>
      </c>
      <c r="AY40" s="270">
        <v>10616.883677581865</v>
      </c>
      <c r="AZ40" s="2205">
        <v>13</v>
      </c>
    </row>
    <row r="41" spans="1:52" ht="15.6" customHeight="1" x14ac:dyDescent="0.2">
      <c r="A41" s="477">
        <v>35</v>
      </c>
      <c r="B41" s="478" t="s">
        <v>38</v>
      </c>
      <c r="C41" s="887">
        <v>5003</v>
      </c>
      <c r="D41" s="888">
        <v>4607</v>
      </c>
      <c r="E41" s="888">
        <v>1013.54</v>
      </c>
      <c r="F41" s="888">
        <v>2983.5</v>
      </c>
      <c r="G41" s="888">
        <v>179.01</v>
      </c>
      <c r="H41" s="888">
        <v>552</v>
      </c>
      <c r="I41" s="888">
        <v>828</v>
      </c>
      <c r="J41" s="888">
        <v>159</v>
      </c>
      <c r="K41" s="888">
        <v>95.399999999999991</v>
      </c>
      <c r="L41" s="888">
        <v>2497</v>
      </c>
      <c r="M41" s="479">
        <v>6.6589999999999996E-2</v>
      </c>
      <c r="N41" s="888">
        <v>333.14976999999999</v>
      </c>
      <c r="O41" s="888">
        <v>2449.0997699999998</v>
      </c>
      <c r="P41" s="889">
        <v>7452.0997699999998</v>
      </c>
      <c r="Q41" s="892">
        <v>4015</v>
      </c>
      <c r="R41" s="892">
        <v>29920181</v>
      </c>
      <c r="S41" s="892">
        <v>10414574</v>
      </c>
      <c r="T41" s="892">
        <v>10414574</v>
      </c>
      <c r="U41" s="893">
        <v>19505607</v>
      </c>
      <c r="V41" s="480">
        <v>0.65190000000000003</v>
      </c>
      <c r="W41" s="429">
        <v>0.34810000000000002</v>
      </c>
      <c r="X41" s="430">
        <v>2081.6658005196882</v>
      </c>
      <c r="Y41" s="892">
        <v>32909746</v>
      </c>
      <c r="Z41" s="892">
        <v>22495172</v>
      </c>
      <c r="AA41" s="481">
        <v>0</v>
      </c>
      <c r="AB41" s="481">
        <v>10172861.540000001</v>
      </c>
      <c r="AC41" s="481">
        <v>10172861.540000001</v>
      </c>
      <c r="AD41" s="892">
        <v>6090817.735567281</v>
      </c>
      <c r="AE41" s="897">
        <v>4082044</v>
      </c>
      <c r="AF41" s="481">
        <v>816</v>
      </c>
      <c r="AG41" s="482">
        <v>0.40129999999999999</v>
      </c>
      <c r="AH41" s="897">
        <v>23587651</v>
      </c>
      <c r="AI41" s="481">
        <v>4715</v>
      </c>
      <c r="AJ41" s="897">
        <v>865270</v>
      </c>
      <c r="AK41" s="481">
        <v>172.95022986208275</v>
      </c>
      <c r="AL41" s="897">
        <v>24452921</v>
      </c>
      <c r="AM41" s="481">
        <v>4887.6516090345795</v>
      </c>
      <c r="AN41" s="899">
        <v>3556684</v>
      </c>
      <c r="AO41" s="484">
        <v>710.91025384769137</v>
      </c>
      <c r="AP41" s="897">
        <v>27144335</v>
      </c>
      <c r="AQ41" s="481">
        <v>5425.6116330201876</v>
      </c>
      <c r="AR41" s="482">
        <v>0.56868485482332165</v>
      </c>
      <c r="AS41" s="483">
        <v>49</v>
      </c>
      <c r="AT41" s="481">
        <v>20587435.539999999</v>
      </c>
      <c r="AU41" s="481">
        <v>4115.0200000000004</v>
      </c>
      <c r="AV41" s="483">
        <v>21</v>
      </c>
      <c r="AW41" s="482">
        <v>0.43131514517667835</v>
      </c>
      <c r="AX41" s="484">
        <v>47731770.539999999</v>
      </c>
      <c r="AY41" s="484">
        <v>9540.6297301619034</v>
      </c>
      <c r="AZ41" s="2206">
        <v>50</v>
      </c>
    </row>
    <row r="42" spans="1:52" ht="15.6" customHeight="1" x14ac:dyDescent="0.2">
      <c r="A42" s="476">
        <v>36</v>
      </c>
      <c r="B42" s="264" t="s">
        <v>39</v>
      </c>
      <c r="C42" s="884">
        <v>44418</v>
      </c>
      <c r="D42" s="884">
        <v>37335</v>
      </c>
      <c r="E42" s="884">
        <v>8213.7000000000007</v>
      </c>
      <c r="F42" s="884">
        <v>14682.5</v>
      </c>
      <c r="G42" s="884">
        <v>880.94999999999993</v>
      </c>
      <c r="H42" s="884">
        <v>6297</v>
      </c>
      <c r="I42" s="884">
        <v>9445.5</v>
      </c>
      <c r="J42" s="884">
        <v>1921</v>
      </c>
      <c r="K42" s="884">
        <v>1152.5999999999999</v>
      </c>
      <c r="L42" s="885">
        <v>0</v>
      </c>
      <c r="M42" s="265">
        <v>0</v>
      </c>
      <c r="N42" s="884">
        <v>0</v>
      </c>
      <c r="O42" s="884">
        <v>19692.75</v>
      </c>
      <c r="P42" s="884">
        <v>64110.75</v>
      </c>
      <c r="Q42" s="890">
        <v>4015</v>
      </c>
      <c r="R42" s="890">
        <v>257404661</v>
      </c>
      <c r="S42" s="890">
        <v>110630587</v>
      </c>
      <c r="T42" s="890">
        <v>110630587</v>
      </c>
      <c r="U42" s="891">
        <v>146774074</v>
      </c>
      <c r="V42" s="266">
        <v>0.57020000000000004</v>
      </c>
      <c r="W42" s="266">
        <v>0.42980000000000002</v>
      </c>
      <c r="X42" s="267">
        <v>2490.6701562429644</v>
      </c>
      <c r="Y42" s="890">
        <v>352544716</v>
      </c>
      <c r="Z42" s="890">
        <v>241914129</v>
      </c>
      <c r="AA42" s="49">
        <v>0</v>
      </c>
      <c r="AB42" s="49">
        <v>87517584.74000001</v>
      </c>
      <c r="AC42" s="49">
        <v>87517584.74000001</v>
      </c>
      <c r="AD42" s="890">
        <v>64697899.624553449</v>
      </c>
      <c r="AE42" s="896">
        <v>22819685</v>
      </c>
      <c r="AF42" s="49">
        <v>514</v>
      </c>
      <c r="AG42" s="268">
        <v>0.26069999999999999</v>
      </c>
      <c r="AH42" s="896">
        <v>169593759</v>
      </c>
      <c r="AI42" s="49">
        <v>3818</v>
      </c>
      <c r="AJ42" s="896">
        <v>7682103</v>
      </c>
      <c r="AK42" s="49">
        <v>172.95022288261515</v>
      </c>
      <c r="AL42" s="896">
        <v>177275862</v>
      </c>
      <c r="AM42" s="49">
        <v>3991.0815885451843</v>
      </c>
      <c r="AN42" s="898">
        <v>40241982</v>
      </c>
      <c r="AO42" s="270">
        <v>905.98365527488852</v>
      </c>
      <c r="AP42" s="896">
        <v>209835741</v>
      </c>
      <c r="AQ42" s="49">
        <v>4724.1150209374582</v>
      </c>
      <c r="AR42" s="268">
        <v>0.51432356631601828</v>
      </c>
      <c r="AS42" s="269">
        <v>54</v>
      </c>
      <c r="AT42" s="49">
        <v>198148171.74000001</v>
      </c>
      <c r="AU42" s="49">
        <v>4460.99</v>
      </c>
      <c r="AV42" s="269">
        <v>18</v>
      </c>
      <c r="AW42" s="268">
        <v>0.48567643368398172</v>
      </c>
      <c r="AX42" s="270">
        <v>407983912.74000001</v>
      </c>
      <c r="AY42" s="270">
        <v>9185.1031730379582</v>
      </c>
      <c r="AZ42" s="2205">
        <v>62</v>
      </c>
    </row>
    <row r="43" spans="1:52" ht="15.6" customHeight="1" x14ac:dyDescent="0.2">
      <c r="A43" s="476">
        <v>37</v>
      </c>
      <c r="B43" s="264" t="s">
        <v>40</v>
      </c>
      <c r="C43" s="886">
        <v>17699</v>
      </c>
      <c r="D43" s="884">
        <v>12051</v>
      </c>
      <c r="E43" s="884">
        <v>2651.22</v>
      </c>
      <c r="F43" s="884">
        <v>6781</v>
      </c>
      <c r="G43" s="884">
        <v>406.85999999999996</v>
      </c>
      <c r="H43" s="884">
        <v>2460</v>
      </c>
      <c r="I43" s="884">
        <v>3690</v>
      </c>
      <c r="J43" s="884">
        <v>570</v>
      </c>
      <c r="K43" s="884">
        <v>342</v>
      </c>
      <c r="L43" s="884">
        <v>0</v>
      </c>
      <c r="M43" s="265">
        <v>0</v>
      </c>
      <c r="N43" s="884">
        <v>0</v>
      </c>
      <c r="O43" s="884">
        <v>7090.08</v>
      </c>
      <c r="P43" s="884">
        <v>24789.08</v>
      </c>
      <c r="Q43" s="890">
        <v>4015</v>
      </c>
      <c r="R43" s="890">
        <v>99528156</v>
      </c>
      <c r="S43" s="890">
        <v>22078426</v>
      </c>
      <c r="T43" s="890">
        <v>22078426</v>
      </c>
      <c r="U43" s="891">
        <v>77449730</v>
      </c>
      <c r="V43" s="266">
        <v>0.7782</v>
      </c>
      <c r="W43" s="266">
        <v>0.2218</v>
      </c>
      <c r="X43" s="267">
        <v>1247.4391773546529</v>
      </c>
      <c r="Y43" s="890">
        <v>93596117</v>
      </c>
      <c r="Z43" s="890">
        <v>71517691</v>
      </c>
      <c r="AA43" s="49">
        <v>0</v>
      </c>
      <c r="AB43" s="49">
        <v>33839573.039999999</v>
      </c>
      <c r="AC43" s="49">
        <v>33839573.039999999</v>
      </c>
      <c r="AD43" s="890">
        <v>12909661.75646784</v>
      </c>
      <c r="AE43" s="896">
        <v>20929911</v>
      </c>
      <c r="AF43" s="49">
        <v>1183</v>
      </c>
      <c r="AG43" s="268">
        <v>0.61850000000000005</v>
      </c>
      <c r="AH43" s="896">
        <v>98379641</v>
      </c>
      <c r="AI43" s="49">
        <v>5558</v>
      </c>
      <c r="AJ43" s="896">
        <v>3061046</v>
      </c>
      <c r="AK43" s="49">
        <v>172.95022317645063</v>
      </c>
      <c r="AL43" s="896">
        <v>101440687</v>
      </c>
      <c r="AM43" s="49">
        <v>5731.4360698344535</v>
      </c>
      <c r="AN43" s="898">
        <v>14629289</v>
      </c>
      <c r="AO43" s="270">
        <v>826.5602011413074</v>
      </c>
      <c r="AP43" s="896">
        <v>113008930</v>
      </c>
      <c r="AQ43" s="49">
        <v>6385.0460477993111</v>
      </c>
      <c r="AR43" s="268">
        <v>0.66898114256987862</v>
      </c>
      <c r="AS43" s="269">
        <v>20</v>
      </c>
      <c r="AT43" s="49">
        <v>55917999.039999999</v>
      </c>
      <c r="AU43" s="49">
        <v>3159.39</v>
      </c>
      <c r="AV43" s="269">
        <v>61</v>
      </c>
      <c r="AW43" s="268">
        <v>0.33101885743012144</v>
      </c>
      <c r="AX43" s="270">
        <v>168926929.03999999</v>
      </c>
      <c r="AY43" s="270">
        <v>9544.433529577942</v>
      </c>
      <c r="AZ43" s="2205">
        <v>49</v>
      </c>
    </row>
    <row r="44" spans="1:52" ht="15.6" customHeight="1" x14ac:dyDescent="0.2">
      <c r="A44" s="476">
        <v>38</v>
      </c>
      <c r="B44" s="264" t="s">
        <v>41</v>
      </c>
      <c r="C44" s="886">
        <v>3596</v>
      </c>
      <c r="D44" s="884">
        <v>2604</v>
      </c>
      <c r="E44" s="884">
        <v>572.88</v>
      </c>
      <c r="F44" s="884">
        <v>2011</v>
      </c>
      <c r="G44" s="884">
        <v>120.66</v>
      </c>
      <c r="H44" s="884">
        <v>508</v>
      </c>
      <c r="I44" s="884">
        <v>762</v>
      </c>
      <c r="J44" s="884">
        <v>189</v>
      </c>
      <c r="K44" s="884">
        <v>113.39999999999999</v>
      </c>
      <c r="L44" s="884">
        <v>3904</v>
      </c>
      <c r="M44" s="265">
        <v>0.10410999999999999</v>
      </c>
      <c r="N44" s="884">
        <v>374.37955999999997</v>
      </c>
      <c r="O44" s="884">
        <v>1943.3195599999999</v>
      </c>
      <c r="P44" s="884">
        <v>5539.3195599999999</v>
      </c>
      <c r="Q44" s="890">
        <v>4015</v>
      </c>
      <c r="R44" s="890">
        <v>22240368</v>
      </c>
      <c r="S44" s="890">
        <v>15145244</v>
      </c>
      <c r="T44" s="890">
        <v>15145244</v>
      </c>
      <c r="U44" s="891">
        <v>7095124</v>
      </c>
      <c r="V44" s="266">
        <v>0.31900000000000001</v>
      </c>
      <c r="W44" s="266">
        <v>0.68100000000000005</v>
      </c>
      <c r="X44" s="267">
        <v>4211.6918798665183</v>
      </c>
      <c r="Y44" s="890">
        <v>48048205</v>
      </c>
      <c r="Z44" s="890">
        <v>32902961</v>
      </c>
      <c r="AA44" s="49">
        <v>0</v>
      </c>
      <c r="AB44" s="49">
        <v>7561725.1200000001</v>
      </c>
      <c r="AC44" s="49">
        <v>7561725.1200000001</v>
      </c>
      <c r="AD44" s="890">
        <v>8857199.8675584011</v>
      </c>
      <c r="AE44" s="896">
        <v>0</v>
      </c>
      <c r="AF44" s="49">
        <v>0</v>
      </c>
      <c r="AG44" s="268">
        <v>0</v>
      </c>
      <c r="AH44" s="896">
        <v>7095124</v>
      </c>
      <c r="AI44" s="49">
        <v>1973</v>
      </c>
      <c r="AJ44" s="896">
        <v>1617624</v>
      </c>
      <c r="AK44" s="49">
        <v>449.83982202447163</v>
      </c>
      <c r="AL44" s="896">
        <v>8712748</v>
      </c>
      <c r="AM44" s="49">
        <v>2422.8998887652947</v>
      </c>
      <c r="AN44" s="898">
        <v>4602016</v>
      </c>
      <c r="AO44" s="270">
        <v>1279.7597330367075</v>
      </c>
      <c r="AP44" s="896">
        <v>11697140</v>
      </c>
      <c r="AQ44" s="49">
        <v>3252.8197997775305</v>
      </c>
      <c r="AR44" s="268">
        <v>0.33999252703218952</v>
      </c>
      <c r="AS44" s="269">
        <v>67</v>
      </c>
      <c r="AT44" s="49">
        <v>22706969.120000001</v>
      </c>
      <c r="AU44" s="49">
        <v>6314.51</v>
      </c>
      <c r="AV44" s="269">
        <v>3</v>
      </c>
      <c r="AW44" s="268">
        <v>0.66000747296781037</v>
      </c>
      <c r="AX44" s="270">
        <v>34404109.120000005</v>
      </c>
      <c r="AY44" s="270">
        <v>9567.327341490547</v>
      </c>
      <c r="AZ44" s="2205">
        <v>47</v>
      </c>
    </row>
    <row r="45" spans="1:52" ht="15.6" customHeight="1" x14ac:dyDescent="0.2">
      <c r="A45" s="476">
        <v>39</v>
      </c>
      <c r="B45" s="264" t="s">
        <v>42</v>
      </c>
      <c r="C45" s="886">
        <v>2409</v>
      </c>
      <c r="D45" s="884">
        <v>1893</v>
      </c>
      <c r="E45" s="884">
        <v>416.46</v>
      </c>
      <c r="F45" s="884">
        <v>1794.5</v>
      </c>
      <c r="G45" s="884">
        <v>107.67</v>
      </c>
      <c r="H45" s="884">
        <v>462</v>
      </c>
      <c r="I45" s="884">
        <v>693</v>
      </c>
      <c r="J45" s="884">
        <v>47</v>
      </c>
      <c r="K45" s="884">
        <v>28.2</v>
      </c>
      <c r="L45" s="884">
        <v>5091</v>
      </c>
      <c r="M45" s="265">
        <v>0.13575999999999999</v>
      </c>
      <c r="N45" s="884">
        <v>327.04584</v>
      </c>
      <c r="O45" s="884">
        <v>1572.3758400000002</v>
      </c>
      <c r="P45" s="884">
        <v>3981.3758400000002</v>
      </c>
      <c r="Q45" s="890">
        <v>4015</v>
      </c>
      <c r="R45" s="890">
        <v>15985224</v>
      </c>
      <c r="S45" s="890">
        <v>8723360</v>
      </c>
      <c r="T45" s="890">
        <v>8723360</v>
      </c>
      <c r="U45" s="891">
        <v>7261864</v>
      </c>
      <c r="V45" s="266">
        <v>0.45429999999999998</v>
      </c>
      <c r="W45" s="266">
        <v>0.54569999999999996</v>
      </c>
      <c r="X45" s="267">
        <v>3621.1540058115402</v>
      </c>
      <c r="Y45" s="890">
        <v>21036715</v>
      </c>
      <c r="Z45" s="890">
        <v>12313355</v>
      </c>
      <c r="AA45" s="49">
        <v>0</v>
      </c>
      <c r="AB45" s="49">
        <v>5434976.1600000001</v>
      </c>
      <c r="AC45" s="49">
        <v>5434976.1600000001</v>
      </c>
      <c r="AD45" s="890">
        <v>5101290.3636806393</v>
      </c>
      <c r="AE45" s="896">
        <v>333686</v>
      </c>
      <c r="AF45" s="49">
        <v>139</v>
      </c>
      <c r="AG45" s="268">
        <v>6.1400000000000003E-2</v>
      </c>
      <c r="AH45" s="896">
        <v>7595550</v>
      </c>
      <c r="AI45" s="49">
        <v>3153</v>
      </c>
      <c r="AJ45" s="896">
        <v>741325</v>
      </c>
      <c r="AK45" s="49">
        <v>307.73142382731425</v>
      </c>
      <c r="AL45" s="896">
        <v>8336875</v>
      </c>
      <c r="AM45" s="49">
        <v>3460.7202158572022</v>
      </c>
      <c r="AN45" s="898">
        <v>2619526</v>
      </c>
      <c r="AO45" s="270">
        <v>1087.3914487339146</v>
      </c>
      <c r="AP45" s="896">
        <v>10215076</v>
      </c>
      <c r="AQ45" s="49">
        <v>4240.3802407638022</v>
      </c>
      <c r="AR45" s="268">
        <v>0.41910734258062948</v>
      </c>
      <c r="AS45" s="269">
        <v>61</v>
      </c>
      <c r="AT45" s="49">
        <v>14158336.16</v>
      </c>
      <c r="AU45" s="49">
        <v>5877.27</v>
      </c>
      <c r="AV45" s="269">
        <v>6</v>
      </c>
      <c r="AW45" s="268">
        <v>0.58089265741937057</v>
      </c>
      <c r="AX45" s="270">
        <v>24373412.16</v>
      </c>
      <c r="AY45" s="270">
        <v>10117.647222914073</v>
      </c>
      <c r="AZ45" s="2205">
        <v>24</v>
      </c>
    </row>
    <row r="46" spans="1:52" ht="15.6" customHeight="1" x14ac:dyDescent="0.2">
      <c r="A46" s="477">
        <v>40</v>
      </c>
      <c r="B46" s="478" t="s">
        <v>43</v>
      </c>
      <c r="C46" s="887">
        <v>20611</v>
      </c>
      <c r="D46" s="888">
        <v>16143</v>
      </c>
      <c r="E46" s="888">
        <v>3551.46</v>
      </c>
      <c r="F46" s="888">
        <v>12549.5</v>
      </c>
      <c r="G46" s="888">
        <v>752.97</v>
      </c>
      <c r="H46" s="888">
        <v>3070</v>
      </c>
      <c r="I46" s="888">
        <v>4605</v>
      </c>
      <c r="J46" s="888">
        <v>548</v>
      </c>
      <c r="K46" s="888">
        <v>328.8</v>
      </c>
      <c r="L46" s="888">
        <v>0</v>
      </c>
      <c r="M46" s="479">
        <v>0</v>
      </c>
      <c r="N46" s="888">
        <v>0</v>
      </c>
      <c r="O46" s="888">
        <v>9238.23</v>
      </c>
      <c r="P46" s="889">
        <v>29849.23</v>
      </c>
      <c r="Q46" s="892">
        <v>4015</v>
      </c>
      <c r="R46" s="892">
        <v>119844658</v>
      </c>
      <c r="S46" s="892">
        <v>32558638</v>
      </c>
      <c r="T46" s="892">
        <v>32558638</v>
      </c>
      <c r="U46" s="893">
        <v>87286020</v>
      </c>
      <c r="V46" s="480">
        <v>0.72829999999999995</v>
      </c>
      <c r="W46" s="429">
        <v>0.2717</v>
      </c>
      <c r="X46" s="430">
        <v>1579.6728931153268</v>
      </c>
      <c r="Y46" s="892">
        <v>111688823</v>
      </c>
      <c r="Z46" s="892">
        <v>79130185</v>
      </c>
      <c r="AA46" s="481">
        <v>0</v>
      </c>
      <c r="AB46" s="481">
        <v>40747183.720000006</v>
      </c>
      <c r="AC46" s="481">
        <v>40747183.720000006</v>
      </c>
      <c r="AD46" s="892">
        <v>19042136.884765282</v>
      </c>
      <c r="AE46" s="897">
        <v>21705047</v>
      </c>
      <c r="AF46" s="481">
        <v>1053</v>
      </c>
      <c r="AG46" s="482">
        <v>0.53269999999999995</v>
      </c>
      <c r="AH46" s="897">
        <v>108991067</v>
      </c>
      <c r="AI46" s="481">
        <v>5288</v>
      </c>
      <c r="AJ46" s="897">
        <v>3564677</v>
      </c>
      <c r="AK46" s="481">
        <v>172.95022075590705</v>
      </c>
      <c r="AL46" s="897">
        <v>112555744</v>
      </c>
      <c r="AM46" s="481">
        <v>5460.9550240163016</v>
      </c>
      <c r="AN46" s="899">
        <v>17997942</v>
      </c>
      <c r="AO46" s="484">
        <v>873.2202222114405</v>
      </c>
      <c r="AP46" s="897">
        <v>126989009</v>
      </c>
      <c r="AQ46" s="481">
        <v>6161.2250254718356</v>
      </c>
      <c r="AR46" s="482">
        <v>0.63401041626242927</v>
      </c>
      <c r="AS46" s="483">
        <v>32</v>
      </c>
      <c r="AT46" s="481">
        <v>73305821.719999999</v>
      </c>
      <c r="AU46" s="481">
        <v>3556.64</v>
      </c>
      <c r="AV46" s="483">
        <v>39</v>
      </c>
      <c r="AW46" s="482">
        <v>0.36598958373757073</v>
      </c>
      <c r="AX46" s="484">
        <v>200294830.72</v>
      </c>
      <c r="AY46" s="484">
        <v>9717.860885934695</v>
      </c>
      <c r="AZ46" s="2206">
        <v>37</v>
      </c>
    </row>
    <row r="47" spans="1:52" ht="15.6" customHeight="1" x14ac:dyDescent="0.2">
      <c r="A47" s="476">
        <v>41</v>
      </c>
      <c r="B47" s="264" t="s">
        <v>44</v>
      </c>
      <c r="C47" s="884">
        <v>1184</v>
      </c>
      <c r="D47" s="884">
        <v>1068</v>
      </c>
      <c r="E47" s="884">
        <v>234.96</v>
      </c>
      <c r="F47" s="884">
        <v>690</v>
      </c>
      <c r="G47" s="884">
        <v>41.4</v>
      </c>
      <c r="H47" s="884">
        <v>170</v>
      </c>
      <c r="I47" s="884">
        <v>255</v>
      </c>
      <c r="J47" s="884">
        <v>14</v>
      </c>
      <c r="K47" s="884">
        <v>8.4</v>
      </c>
      <c r="L47" s="885">
        <v>6316</v>
      </c>
      <c r="M47" s="265">
        <v>0.16843</v>
      </c>
      <c r="N47" s="884">
        <v>199.42112</v>
      </c>
      <c r="O47" s="884">
        <v>739.18111999999996</v>
      </c>
      <c r="P47" s="884">
        <v>1923.18112</v>
      </c>
      <c r="Q47" s="890">
        <v>4015</v>
      </c>
      <c r="R47" s="890">
        <v>7721572</v>
      </c>
      <c r="S47" s="890">
        <v>4558871</v>
      </c>
      <c r="T47" s="890">
        <v>4558871</v>
      </c>
      <c r="U47" s="891">
        <v>3162701</v>
      </c>
      <c r="V47" s="266">
        <v>0.40960000000000002</v>
      </c>
      <c r="W47" s="266">
        <v>0.59040000000000004</v>
      </c>
      <c r="X47" s="267">
        <v>3850.3978040540542</v>
      </c>
      <c r="Y47" s="890">
        <v>19790104</v>
      </c>
      <c r="Z47" s="890">
        <v>15231233</v>
      </c>
      <c r="AA47" s="49">
        <v>0</v>
      </c>
      <c r="AB47" s="49">
        <v>2625334.48</v>
      </c>
      <c r="AC47" s="49">
        <v>2625334.48</v>
      </c>
      <c r="AD47" s="890">
        <v>2665995.6604262399</v>
      </c>
      <c r="AE47" s="896">
        <v>0</v>
      </c>
      <c r="AF47" s="49">
        <v>0</v>
      </c>
      <c r="AG47" s="268">
        <v>0</v>
      </c>
      <c r="AH47" s="896">
        <v>3162701</v>
      </c>
      <c r="AI47" s="49">
        <v>2671</v>
      </c>
      <c r="AJ47" s="896">
        <v>204773</v>
      </c>
      <c r="AK47" s="49">
        <v>172.95016891891891</v>
      </c>
      <c r="AL47" s="896">
        <v>3367474</v>
      </c>
      <c r="AM47" s="49">
        <v>2844.1503378378379</v>
      </c>
      <c r="AN47" s="898">
        <v>1254057</v>
      </c>
      <c r="AO47" s="270">
        <v>1059.1697635135135</v>
      </c>
      <c r="AP47" s="896">
        <v>4416758</v>
      </c>
      <c r="AQ47" s="49">
        <v>3730.3699324324325</v>
      </c>
      <c r="AR47" s="268">
        <v>0.3807233776413888</v>
      </c>
      <c r="AS47" s="269">
        <v>64</v>
      </c>
      <c r="AT47" s="49">
        <v>7184205.4800000004</v>
      </c>
      <c r="AU47" s="49">
        <v>6067.74</v>
      </c>
      <c r="AV47" s="269">
        <v>4</v>
      </c>
      <c r="AW47" s="268">
        <v>0.61927662235861125</v>
      </c>
      <c r="AX47" s="270">
        <v>11600963.48</v>
      </c>
      <c r="AY47" s="270">
        <v>9798.1110472972978</v>
      </c>
      <c r="AZ47" s="2205">
        <v>34</v>
      </c>
    </row>
    <row r="48" spans="1:52" ht="15.6" customHeight="1" x14ac:dyDescent="0.2">
      <c r="A48" s="476">
        <v>42</v>
      </c>
      <c r="B48" s="264" t="s">
        <v>45</v>
      </c>
      <c r="C48" s="886">
        <v>2698</v>
      </c>
      <c r="D48" s="884">
        <v>2147</v>
      </c>
      <c r="E48" s="884">
        <v>472.34</v>
      </c>
      <c r="F48" s="884">
        <v>1579.5</v>
      </c>
      <c r="G48" s="884">
        <v>94.77</v>
      </c>
      <c r="H48" s="884">
        <v>382</v>
      </c>
      <c r="I48" s="884">
        <v>573</v>
      </c>
      <c r="J48" s="884">
        <v>48</v>
      </c>
      <c r="K48" s="884">
        <v>28.799999999999997</v>
      </c>
      <c r="L48" s="884">
        <v>4802</v>
      </c>
      <c r="M48" s="265">
        <v>0.12805</v>
      </c>
      <c r="N48" s="884">
        <v>345.47890000000001</v>
      </c>
      <c r="O48" s="884">
        <v>1514.3889000000001</v>
      </c>
      <c r="P48" s="884">
        <v>4212.3888999999999</v>
      </c>
      <c r="Q48" s="890">
        <v>4015</v>
      </c>
      <c r="R48" s="890">
        <v>16912741</v>
      </c>
      <c r="S48" s="890">
        <v>5338474</v>
      </c>
      <c r="T48" s="890">
        <v>5338474</v>
      </c>
      <c r="U48" s="891">
        <v>11574267</v>
      </c>
      <c r="V48" s="266">
        <v>0.68440000000000001</v>
      </c>
      <c r="W48" s="266">
        <v>0.31559999999999999</v>
      </c>
      <c r="X48" s="267">
        <v>1978.6782802075611</v>
      </c>
      <c r="Y48" s="890">
        <v>16363495</v>
      </c>
      <c r="Z48" s="890">
        <v>11025021</v>
      </c>
      <c r="AA48" s="49">
        <v>0</v>
      </c>
      <c r="AB48" s="49">
        <v>5750331.9400000004</v>
      </c>
      <c r="AC48" s="49">
        <v>5750331.9400000004</v>
      </c>
      <c r="AD48" s="890">
        <v>3121464.1876540803</v>
      </c>
      <c r="AE48" s="896">
        <v>2628868</v>
      </c>
      <c r="AF48" s="49">
        <v>974</v>
      </c>
      <c r="AG48" s="268">
        <v>0.4572</v>
      </c>
      <c r="AH48" s="896">
        <v>14203135</v>
      </c>
      <c r="AI48" s="49">
        <v>5264</v>
      </c>
      <c r="AJ48" s="896">
        <v>466620</v>
      </c>
      <c r="AK48" s="49">
        <v>172.95033358042994</v>
      </c>
      <c r="AL48" s="896">
        <v>14669755</v>
      </c>
      <c r="AM48" s="49">
        <v>5437.2702001482576</v>
      </c>
      <c r="AN48" s="898">
        <v>1908107</v>
      </c>
      <c r="AO48" s="270">
        <v>707.23017049666419</v>
      </c>
      <c r="AP48" s="896">
        <v>16111242</v>
      </c>
      <c r="AQ48" s="49">
        <v>5971.5500370644922</v>
      </c>
      <c r="AR48" s="268">
        <v>0.59232402955830976</v>
      </c>
      <c r="AS48" s="269">
        <v>44</v>
      </c>
      <c r="AT48" s="49">
        <v>11088805.939999999</v>
      </c>
      <c r="AU48" s="49">
        <v>4110.01</v>
      </c>
      <c r="AV48" s="269">
        <v>22</v>
      </c>
      <c r="AW48" s="268">
        <v>0.40767597044169035</v>
      </c>
      <c r="AX48" s="270">
        <v>27200047.939999998</v>
      </c>
      <c r="AY48" s="270">
        <v>10081.559651593772</v>
      </c>
      <c r="AZ48" s="2205">
        <v>26</v>
      </c>
    </row>
    <row r="49" spans="1:52" ht="15.6" customHeight="1" x14ac:dyDescent="0.2">
      <c r="A49" s="476">
        <v>43</v>
      </c>
      <c r="B49" s="264" t="s">
        <v>46</v>
      </c>
      <c r="C49" s="886">
        <v>3705</v>
      </c>
      <c r="D49" s="884">
        <v>2500</v>
      </c>
      <c r="E49" s="884">
        <v>550</v>
      </c>
      <c r="F49" s="884">
        <v>2714</v>
      </c>
      <c r="G49" s="884">
        <v>162.84</v>
      </c>
      <c r="H49" s="884">
        <v>502</v>
      </c>
      <c r="I49" s="884">
        <v>753</v>
      </c>
      <c r="J49" s="884">
        <v>102</v>
      </c>
      <c r="K49" s="884">
        <v>61.199999999999996</v>
      </c>
      <c r="L49" s="884">
        <v>3795</v>
      </c>
      <c r="M49" s="265">
        <v>0.1012</v>
      </c>
      <c r="N49" s="884">
        <v>374.94599999999997</v>
      </c>
      <c r="O49" s="884">
        <v>1901.9860000000001</v>
      </c>
      <c r="P49" s="884">
        <v>5606.9859999999999</v>
      </c>
      <c r="Q49" s="890">
        <v>4015</v>
      </c>
      <c r="R49" s="890">
        <v>22512049</v>
      </c>
      <c r="S49" s="890">
        <v>6688922</v>
      </c>
      <c r="T49" s="890">
        <v>6688922</v>
      </c>
      <c r="U49" s="891">
        <v>15823127</v>
      </c>
      <c r="V49" s="266">
        <v>0.70289999999999997</v>
      </c>
      <c r="W49" s="266">
        <v>0.29709999999999998</v>
      </c>
      <c r="X49" s="267">
        <v>1805.3770580296896</v>
      </c>
      <c r="Y49" s="890">
        <v>23236941</v>
      </c>
      <c r="Z49" s="890">
        <v>16548019</v>
      </c>
      <c r="AA49" s="49">
        <v>0</v>
      </c>
      <c r="AB49" s="49">
        <v>7654096.6600000001</v>
      </c>
      <c r="AC49" s="49">
        <v>7654096.6600000001</v>
      </c>
      <c r="AD49" s="890">
        <v>3911335.2424199195</v>
      </c>
      <c r="AE49" s="896">
        <v>3742761</v>
      </c>
      <c r="AF49" s="49">
        <v>1010</v>
      </c>
      <c r="AG49" s="268">
        <v>0.48899999999999999</v>
      </c>
      <c r="AH49" s="896">
        <v>19565888</v>
      </c>
      <c r="AI49" s="49">
        <v>5281</v>
      </c>
      <c r="AJ49" s="896">
        <v>640781</v>
      </c>
      <c r="AK49" s="49">
        <v>172.95033738191634</v>
      </c>
      <c r="AL49" s="896">
        <v>20206669</v>
      </c>
      <c r="AM49" s="49">
        <v>5453.8917678812413</v>
      </c>
      <c r="AN49" s="898">
        <v>2769711</v>
      </c>
      <c r="AO49" s="270">
        <v>747.56032388663971</v>
      </c>
      <c r="AP49" s="896">
        <v>22335599</v>
      </c>
      <c r="AQ49" s="49">
        <v>6028.5017543859649</v>
      </c>
      <c r="AR49" s="268">
        <v>0.60895421978670072</v>
      </c>
      <c r="AS49" s="269">
        <v>42</v>
      </c>
      <c r="AT49" s="49">
        <v>14343018.66</v>
      </c>
      <c r="AU49" s="49">
        <v>3871.26</v>
      </c>
      <c r="AV49" s="269">
        <v>29</v>
      </c>
      <c r="AW49" s="268">
        <v>0.39104578021329939</v>
      </c>
      <c r="AX49" s="270">
        <v>36678617.659999996</v>
      </c>
      <c r="AY49" s="270">
        <v>9899.7618515519553</v>
      </c>
      <c r="AZ49" s="2205">
        <v>31</v>
      </c>
    </row>
    <row r="50" spans="1:52" ht="15.6" customHeight="1" x14ac:dyDescent="0.2">
      <c r="A50" s="476">
        <v>44</v>
      </c>
      <c r="B50" s="264" t="s">
        <v>47</v>
      </c>
      <c r="C50" s="886">
        <v>7508</v>
      </c>
      <c r="D50" s="884">
        <v>5833</v>
      </c>
      <c r="E50" s="884">
        <v>1283.26</v>
      </c>
      <c r="F50" s="884">
        <v>3376.5</v>
      </c>
      <c r="G50" s="884">
        <v>202.59</v>
      </c>
      <c r="H50" s="884">
        <v>907</v>
      </c>
      <c r="I50" s="884">
        <v>1360.5</v>
      </c>
      <c r="J50" s="884">
        <v>134</v>
      </c>
      <c r="K50" s="884">
        <v>80.399999999999991</v>
      </c>
      <c r="L50" s="884">
        <v>0</v>
      </c>
      <c r="M50" s="265">
        <v>0</v>
      </c>
      <c r="N50" s="884">
        <v>0</v>
      </c>
      <c r="O50" s="884">
        <v>2926.75</v>
      </c>
      <c r="P50" s="884">
        <v>10434.75</v>
      </c>
      <c r="Q50" s="890">
        <v>4015</v>
      </c>
      <c r="R50" s="890">
        <v>41895521</v>
      </c>
      <c r="S50" s="890">
        <v>10735592</v>
      </c>
      <c r="T50" s="890">
        <v>10735592</v>
      </c>
      <c r="U50" s="891">
        <v>31159929</v>
      </c>
      <c r="V50" s="266">
        <v>0.74380000000000002</v>
      </c>
      <c r="W50" s="266">
        <v>0.25619999999999998</v>
      </c>
      <c r="X50" s="267">
        <v>1429.8870538092701</v>
      </c>
      <c r="Y50" s="890">
        <v>38612853</v>
      </c>
      <c r="Z50" s="890">
        <v>27877261</v>
      </c>
      <c r="AA50" s="49">
        <v>0</v>
      </c>
      <c r="AB50" s="49">
        <v>14244477.140000001</v>
      </c>
      <c r="AC50" s="49">
        <v>14244477.140000001</v>
      </c>
      <c r="AD50" s="890">
        <v>6277028.2744209599</v>
      </c>
      <c r="AE50" s="896">
        <v>7967449</v>
      </c>
      <c r="AF50" s="49">
        <v>1061</v>
      </c>
      <c r="AG50" s="268">
        <v>0.55930000000000002</v>
      </c>
      <c r="AH50" s="896">
        <v>39127378</v>
      </c>
      <c r="AI50" s="49">
        <v>5211</v>
      </c>
      <c r="AJ50" s="896">
        <v>1298510</v>
      </c>
      <c r="AK50" s="49">
        <v>172.95018646776771</v>
      </c>
      <c r="AL50" s="896">
        <v>40425888</v>
      </c>
      <c r="AM50" s="49">
        <v>5384.3750665956313</v>
      </c>
      <c r="AN50" s="898">
        <v>6277515</v>
      </c>
      <c r="AO50" s="270">
        <v>836.11014917421414</v>
      </c>
      <c r="AP50" s="896">
        <v>45404893</v>
      </c>
      <c r="AQ50" s="49">
        <v>6047.5350293020774</v>
      </c>
      <c r="AR50" s="268">
        <v>0.64509366233211696</v>
      </c>
      <c r="AS50" s="269">
        <v>30</v>
      </c>
      <c r="AT50" s="49">
        <v>24980069.140000001</v>
      </c>
      <c r="AU50" s="49">
        <v>3327.13</v>
      </c>
      <c r="AV50" s="269">
        <v>56</v>
      </c>
      <c r="AW50" s="268">
        <v>0.35490633766788299</v>
      </c>
      <c r="AX50" s="270">
        <v>70384962.140000001</v>
      </c>
      <c r="AY50" s="270">
        <v>9374.6619792221627</v>
      </c>
      <c r="AZ50" s="2205">
        <v>54</v>
      </c>
    </row>
    <row r="51" spans="1:52" ht="15.6" customHeight="1" x14ac:dyDescent="0.2">
      <c r="A51" s="477">
        <v>45</v>
      </c>
      <c r="B51" s="478" t="s">
        <v>48</v>
      </c>
      <c r="C51" s="887">
        <v>9043</v>
      </c>
      <c r="D51" s="888">
        <v>4956</v>
      </c>
      <c r="E51" s="888">
        <v>1090.32</v>
      </c>
      <c r="F51" s="888">
        <v>5348.5</v>
      </c>
      <c r="G51" s="888">
        <v>320.90999999999997</v>
      </c>
      <c r="H51" s="888">
        <v>1117</v>
      </c>
      <c r="I51" s="888">
        <v>1675.5</v>
      </c>
      <c r="J51" s="888">
        <v>718</v>
      </c>
      <c r="K51" s="888">
        <v>430.8</v>
      </c>
      <c r="L51" s="888">
        <v>0</v>
      </c>
      <c r="M51" s="479">
        <v>0</v>
      </c>
      <c r="N51" s="888">
        <v>0</v>
      </c>
      <c r="O51" s="888">
        <v>3517.53</v>
      </c>
      <c r="P51" s="889">
        <v>12560.53</v>
      </c>
      <c r="Q51" s="892">
        <v>4015</v>
      </c>
      <c r="R51" s="892">
        <v>50430528</v>
      </c>
      <c r="S51" s="892">
        <v>32531065</v>
      </c>
      <c r="T51" s="892">
        <v>32531065</v>
      </c>
      <c r="U51" s="893">
        <v>17899463</v>
      </c>
      <c r="V51" s="480">
        <v>0.35489999999999999</v>
      </c>
      <c r="W51" s="429">
        <v>0.64510000000000001</v>
      </c>
      <c r="X51" s="430">
        <v>3597.3753179254672</v>
      </c>
      <c r="Y51" s="892">
        <v>151045473</v>
      </c>
      <c r="Z51" s="892">
        <v>118514408</v>
      </c>
      <c r="AA51" s="481">
        <v>0</v>
      </c>
      <c r="AB51" s="481">
        <v>17146379.52</v>
      </c>
      <c r="AC51" s="481">
        <v>17146379.52</v>
      </c>
      <c r="AD51" s="892">
        <v>19025142.61676544</v>
      </c>
      <c r="AE51" s="897">
        <v>0</v>
      </c>
      <c r="AF51" s="481">
        <v>0</v>
      </c>
      <c r="AG51" s="482">
        <v>0</v>
      </c>
      <c r="AH51" s="897">
        <v>17899463</v>
      </c>
      <c r="AI51" s="481">
        <v>1979</v>
      </c>
      <c r="AJ51" s="897">
        <v>3787982</v>
      </c>
      <c r="AK51" s="481">
        <v>418.88554683180359</v>
      </c>
      <c r="AL51" s="897">
        <v>21687445</v>
      </c>
      <c r="AM51" s="481">
        <v>2398.257768439677</v>
      </c>
      <c r="AN51" s="899">
        <v>10606042</v>
      </c>
      <c r="AO51" s="484">
        <v>1172.8455158686277</v>
      </c>
      <c r="AP51" s="897">
        <v>28505505</v>
      </c>
      <c r="AQ51" s="481">
        <v>3152.217737476501</v>
      </c>
      <c r="AR51" s="482">
        <v>0.36460002052887497</v>
      </c>
      <c r="AS51" s="483">
        <v>66</v>
      </c>
      <c r="AT51" s="481">
        <v>49677444.520000003</v>
      </c>
      <c r="AU51" s="481">
        <v>5493.47</v>
      </c>
      <c r="AV51" s="483">
        <v>8</v>
      </c>
      <c r="AW51" s="482">
        <v>0.63539997947112492</v>
      </c>
      <c r="AX51" s="484">
        <v>78182949.520000011</v>
      </c>
      <c r="AY51" s="484">
        <v>8645.6872188433063</v>
      </c>
      <c r="AZ51" s="2206">
        <v>68</v>
      </c>
    </row>
    <row r="52" spans="1:52" ht="15.6" customHeight="1" x14ac:dyDescent="0.2">
      <c r="A52" s="476">
        <v>46</v>
      </c>
      <c r="B52" s="264" t="s">
        <v>49</v>
      </c>
      <c r="C52" s="884">
        <v>1062</v>
      </c>
      <c r="D52" s="884">
        <v>1031</v>
      </c>
      <c r="E52" s="884">
        <v>226.82</v>
      </c>
      <c r="F52" s="884">
        <v>469</v>
      </c>
      <c r="G52" s="884">
        <v>28.14</v>
      </c>
      <c r="H52" s="884">
        <v>182</v>
      </c>
      <c r="I52" s="884">
        <v>273</v>
      </c>
      <c r="J52" s="884">
        <v>68</v>
      </c>
      <c r="K52" s="884">
        <v>40.799999999999997</v>
      </c>
      <c r="L52" s="885">
        <v>6438</v>
      </c>
      <c r="M52" s="265">
        <v>0.17168</v>
      </c>
      <c r="N52" s="884">
        <v>182.32416000000001</v>
      </c>
      <c r="O52" s="884">
        <v>751.08416</v>
      </c>
      <c r="P52" s="884">
        <v>1813.0841599999999</v>
      </c>
      <c r="Q52" s="890">
        <v>4015</v>
      </c>
      <c r="R52" s="890">
        <v>7279533</v>
      </c>
      <c r="S52" s="890">
        <v>1242712</v>
      </c>
      <c r="T52" s="890">
        <v>1242712</v>
      </c>
      <c r="U52" s="891">
        <v>6036821</v>
      </c>
      <c r="V52" s="266">
        <v>0.82930000000000004</v>
      </c>
      <c r="W52" s="266">
        <v>0.17069999999999999</v>
      </c>
      <c r="X52" s="267">
        <v>1170.1619585687383</v>
      </c>
      <c r="Y52" s="890">
        <v>4215554</v>
      </c>
      <c r="Z52" s="890">
        <v>2972842</v>
      </c>
      <c r="AA52" s="49">
        <v>0</v>
      </c>
      <c r="AB52" s="49">
        <v>2475041.2200000002</v>
      </c>
      <c r="AC52" s="49">
        <v>2475041.2200000002</v>
      </c>
      <c r="AD52" s="890">
        <v>726682.00235688</v>
      </c>
      <c r="AE52" s="896">
        <v>1748359</v>
      </c>
      <c r="AF52" s="49">
        <v>1646</v>
      </c>
      <c r="AG52" s="268">
        <v>0.70640000000000003</v>
      </c>
      <c r="AH52" s="896">
        <v>7785180</v>
      </c>
      <c r="AI52" s="49">
        <v>7331</v>
      </c>
      <c r="AJ52" s="896">
        <v>183673</v>
      </c>
      <c r="AK52" s="49">
        <v>172.95009416195856</v>
      </c>
      <c r="AL52" s="896">
        <v>7968853</v>
      </c>
      <c r="AM52" s="49">
        <v>7503.6280602636534</v>
      </c>
      <c r="AN52" s="898">
        <v>956873</v>
      </c>
      <c r="AO52" s="270">
        <v>901.0103578154426</v>
      </c>
      <c r="AP52" s="896">
        <v>8742053</v>
      </c>
      <c r="AQ52" s="49">
        <v>8231.6883239171366</v>
      </c>
      <c r="AR52" s="268">
        <v>0.70162030176421153</v>
      </c>
      <c r="AS52" s="269">
        <v>5</v>
      </c>
      <c r="AT52" s="49">
        <v>3717753.22</v>
      </c>
      <c r="AU52" s="49">
        <v>3500.71</v>
      </c>
      <c r="AV52" s="269">
        <v>42</v>
      </c>
      <c r="AW52" s="268">
        <v>0.29837969823578847</v>
      </c>
      <c r="AX52" s="270">
        <v>12459806.220000001</v>
      </c>
      <c r="AY52" s="270">
        <v>11732.39757062147</v>
      </c>
      <c r="AZ52" s="2205">
        <v>2</v>
      </c>
    </row>
    <row r="53" spans="1:52" ht="15.6" customHeight="1" x14ac:dyDescent="0.2">
      <c r="A53" s="476">
        <v>47</v>
      </c>
      <c r="B53" s="264" t="s">
        <v>50</v>
      </c>
      <c r="C53" s="886">
        <v>3185</v>
      </c>
      <c r="D53" s="884">
        <v>1954</v>
      </c>
      <c r="E53" s="884">
        <v>429.88</v>
      </c>
      <c r="F53" s="884">
        <v>1945</v>
      </c>
      <c r="G53" s="884">
        <v>116.69999999999999</v>
      </c>
      <c r="H53" s="884">
        <v>524</v>
      </c>
      <c r="I53" s="884">
        <v>786</v>
      </c>
      <c r="J53" s="884">
        <v>98</v>
      </c>
      <c r="K53" s="884">
        <v>58.8</v>
      </c>
      <c r="L53" s="884">
        <v>4315</v>
      </c>
      <c r="M53" s="265">
        <v>0.11507000000000001</v>
      </c>
      <c r="N53" s="884">
        <v>366.49795</v>
      </c>
      <c r="O53" s="884">
        <v>1757.8779499999998</v>
      </c>
      <c r="P53" s="884">
        <v>4942.8779500000001</v>
      </c>
      <c r="Q53" s="890">
        <v>4015</v>
      </c>
      <c r="R53" s="890">
        <v>19845655</v>
      </c>
      <c r="S53" s="890">
        <v>12293058</v>
      </c>
      <c r="T53" s="890">
        <v>12293058</v>
      </c>
      <c r="U53" s="891">
        <v>7552597</v>
      </c>
      <c r="V53" s="266">
        <v>0.38059999999999999</v>
      </c>
      <c r="W53" s="266">
        <v>0.61939999999999995</v>
      </c>
      <c r="X53" s="267">
        <v>3859.67284144427</v>
      </c>
      <c r="Y53" s="890">
        <v>47871985</v>
      </c>
      <c r="Z53" s="890">
        <v>35578927</v>
      </c>
      <c r="AA53" s="49">
        <v>0</v>
      </c>
      <c r="AB53" s="49">
        <v>6747522.7000000002</v>
      </c>
      <c r="AC53" s="49">
        <v>6747522.7000000002</v>
      </c>
      <c r="AD53" s="890">
        <v>7188594.7638535993</v>
      </c>
      <c r="AE53" s="896">
        <v>0</v>
      </c>
      <c r="AF53" s="49">
        <v>0</v>
      </c>
      <c r="AG53" s="268">
        <v>0</v>
      </c>
      <c r="AH53" s="896">
        <v>7552597</v>
      </c>
      <c r="AI53" s="49">
        <v>2371</v>
      </c>
      <c r="AJ53" s="896">
        <v>1379114</v>
      </c>
      <c r="AK53" s="49">
        <v>433.00282574568291</v>
      </c>
      <c r="AL53" s="896">
        <v>8931711</v>
      </c>
      <c r="AM53" s="49">
        <v>2804.3048665620095</v>
      </c>
      <c r="AN53" s="898">
        <v>4279885</v>
      </c>
      <c r="AO53" s="270">
        <v>1343.76295133438</v>
      </c>
      <c r="AP53" s="896">
        <v>11832482</v>
      </c>
      <c r="AQ53" s="49">
        <v>3715.0649921507065</v>
      </c>
      <c r="AR53" s="268">
        <v>0.38326233179321079</v>
      </c>
      <c r="AS53" s="269">
        <v>63</v>
      </c>
      <c r="AT53" s="49">
        <v>19040580.699999999</v>
      </c>
      <c r="AU53" s="49">
        <v>5978.2</v>
      </c>
      <c r="AV53" s="269">
        <v>5</v>
      </c>
      <c r="AW53" s="268">
        <v>0.61673766820678921</v>
      </c>
      <c r="AX53" s="270">
        <v>30873062.699999999</v>
      </c>
      <c r="AY53" s="270">
        <v>9693.2692935635787</v>
      </c>
      <c r="AZ53" s="2205">
        <v>39</v>
      </c>
    </row>
    <row r="54" spans="1:52" ht="15.6" customHeight="1" x14ac:dyDescent="0.2">
      <c r="A54" s="476">
        <v>48</v>
      </c>
      <c r="B54" s="264" t="s">
        <v>73</v>
      </c>
      <c r="C54" s="886">
        <v>4875</v>
      </c>
      <c r="D54" s="884">
        <v>4013</v>
      </c>
      <c r="E54" s="884">
        <v>882.86</v>
      </c>
      <c r="F54" s="884">
        <v>2563</v>
      </c>
      <c r="G54" s="884">
        <v>153.78</v>
      </c>
      <c r="H54" s="884">
        <v>693</v>
      </c>
      <c r="I54" s="884">
        <v>1039.5</v>
      </c>
      <c r="J54" s="884">
        <v>94</v>
      </c>
      <c r="K54" s="884">
        <v>56.4</v>
      </c>
      <c r="L54" s="884">
        <v>2625</v>
      </c>
      <c r="M54" s="265">
        <v>7.0000000000000007E-2</v>
      </c>
      <c r="N54" s="884">
        <v>341.25000000000006</v>
      </c>
      <c r="O54" s="884">
        <v>2473.7900000000004</v>
      </c>
      <c r="P54" s="884">
        <v>7348.7900000000009</v>
      </c>
      <c r="Q54" s="890">
        <v>4015</v>
      </c>
      <c r="R54" s="890">
        <v>29505392</v>
      </c>
      <c r="S54" s="890">
        <v>16175569</v>
      </c>
      <c r="T54" s="890">
        <v>16175569</v>
      </c>
      <c r="U54" s="891">
        <v>13329823</v>
      </c>
      <c r="V54" s="266">
        <v>0.45179999999999998</v>
      </c>
      <c r="W54" s="266">
        <v>0.54820000000000002</v>
      </c>
      <c r="X54" s="267">
        <v>3318.0654358974357</v>
      </c>
      <c r="Y54" s="890">
        <v>60507179</v>
      </c>
      <c r="Z54" s="890">
        <v>44331610</v>
      </c>
      <c r="AA54" s="49">
        <v>0</v>
      </c>
      <c r="AB54" s="49">
        <v>10031833.280000001</v>
      </c>
      <c r="AC54" s="49">
        <v>10031833.280000001</v>
      </c>
      <c r="AD54" s="890">
        <v>9459055.7270451225</v>
      </c>
      <c r="AE54" s="896">
        <v>572778</v>
      </c>
      <c r="AF54" s="49">
        <v>117</v>
      </c>
      <c r="AG54" s="268">
        <v>5.7099999999999998E-2</v>
      </c>
      <c r="AH54" s="896">
        <v>13902601</v>
      </c>
      <c r="AI54" s="49">
        <v>2852</v>
      </c>
      <c r="AJ54" s="896">
        <v>843132</v>
      </c>
      <c r="AK54" s="49">
        <v>172.95015384615385</v>
      </c>
      <c r="AL54" s="896">
        <v>14745733</v>
      </c>
      <c r="AM54" s="49">
        <v>3024.7657435897436</v>
      </c>
      <c r="AN54" s="898">
        <v>5089598</v>
      </c>
      <c r="AO54" s="270">
        <v>1044.0201025641027</v>
      </c>
      <c r="AP54" s="896">
        <v>18992199</v>
      </c>
      <c r="AQ54" s="49">
        <v>3895.8356923076922</v>
      </c>
      <c r="AR54" s="268">
        <v>0.42018510035847817</v>
      </c>
      <c r="AS54" s="269">
        <v>60</v>
      </c>
      <c r="AT54" s="49">
        <v>26207402.280000001</v>
      </c>
      <c r="AU54" s="49">
        <v>5375.88</v>
      </c>
      <c r="AV54" s="269">
        <v>13</v>
      </c>
      <c r="AW54" s="268">
        <v>0.57981489964152177</v>
      </c>
      <c r="AX54" s="270">
        <v>45199601.280000001</v>
      </c>
      <c r="AY54" s="270">
        <v>9271.7130830769238</v>
      </c>
      <c r="AZ54" s="2205">
        <v>60</v>
      </c>
    </row>
    <row r="55" spans="1:52" ht="15.6" customHeight="1" x14ac:dyDescent="0.2">
      <c r="A55" s="476">
        <v>49</v>
      </c>
      <c r="B55" s="264" t="s">
        <v>51</v>
      </c>
      <c r="C55" s="886">
        <v>12299</v>
      </c>
      <c r="D55" s="884">
        <v>10206</v>
      </c>
      <c r="E55" s="884">
        <v>2245.3200000000002</v>
      </c>
      <c r="F55" s="884">
        <v>8120</v>
      </c>
      <c r="G55" s="884">
        <v>487.2</v>
      </c>
      <c r="H55" s="884">
        <v>1781</v>
      </c>
      <c r="I55" s="884">
        <v>2671.5</v>
      </c>
      <c r="J55" s="884">
        <v>243</v>
      </c>
      <c r="K55" s="884">
        <v>145.79999999999998</v>
      </c>
      <c r="L55" s="884">
        <v>0</v>
      </c>
      <c r="M55" s="265">
        <v>0</v>
      </c>
      <c r="N55" s="884">
        <v>0</v>
      </c>
      <c r="O55" s="884">
        <v>5549.8200000000006</v>
      </c>
      <c r="P55" s="884">
        <v>17848.82</v>
      </c>
      <c r="Q55" s="890">
        <v>4015</v>
      </c>
      <c r="R55" s="890">
        <v>71663012</v>
      </c>
      <c r="S55" s="890">
        <v>18045967</v>
      </c>
      <c r="T55" s="890">
        <v>18045967</v>
      </c>
      <c r="U55" s="891">
        <v>53617045</v>
      </c>
      <c r="V55" s="266">
        <v>0.74819999999999998</v>
      </c>
      <c r="W55" s="266">
        <v>0.25180000000000002</v>
      </c>
      <c r="X55" s="267">
        <v>1467.2710789495081</v>
      </c>
      <c r="Y55" s="890">
        <v>44646623</v>
      </c>
      <c r="Z55" s="890">
        <v>26600656</v>
      </c>
      <c r="AA55" s="49">
        <v>0</v>
      </c>
      <c r="AB55" s="49">
        <v>24365424.080000002</v>
      </c>
      <c r="AC55" s="49">
        <v>24365424.080000002</v>
      </c>
      <c r="AD55" s="890">
        <v>10552567.707351681</v>
      </c>
      <c r="AE55" s="896">
        <v>13812856</v>
      </c>
      <c r="AF55" s="49">
        <v>1123</v>
      </c>
      <c r="AG55" s="268">
        <v>0.56689999999999996</v>
      </c>
      <c r="AH55" s="896">
        <v>67429901</v>
      </c>
      <c r="AI55" s="49">
        <v>5483</v>
      </c>
      <c r="AJ55" s="896">
        <v>2127115</v>
      </c>
      <c r="AK55" s="49">
        <v>172.95023985689895</v>
      </c>
      <c r="AL55" s="896">
        <v>69557016</v>
      </c>
      <c r="AM55" s="49">
        <v>5655.501748109602</v>
      </c>
      <c r="AN55" s="898">
        <v>9192153</v>
      </c>
      <c r="AO55" s="270">
        <v>747.39027563216519</v>
      </c>
      <c r="AP55" s="896">
        <v>76622054</v>
      </c>
      <c r="AQ55" s="49">
        <v>6229.9417838848685</v>
      </c>
      <c r="AR55" s="268">
        <v>0.64370189360228847</v>
      </c>
      <c r="AS55" s="269">
        <v>31</v>
      </c>
      <c r="AT55" s="49">
        <v>42411391.079999998</v>
      </c>
      <c r="AU55" s="49">
        <v>3448.36</v>
      </c>
      <c r="AV55" s="269">
        <v>49</v>
      </c>
      <c r="AW55" s="268">
        <v>0.35629810639771159</v>
      </c>
      <c r="AX55" s="270">
        <v>119033445.08</v>
      </c>
      <c r="AY55" s="270">
        <v>9678.3027140417926</v>
      </c>
      <c r="AZ55" s="2205">
        <v>40</v>
      </c>
    </row>
    <row r="56" spans="1:52" ht="15.6" customHeight="1" x14ac:dyDescent="0.2">
      <c r="A56" s="477">
        <v>50</v>
      </c>
      <c r="B56" s="478" t="s">
        <v>52</v>
      </c>
      <c r="C56" s="887">
        <v>7073</v>
      </c>
      <c r="D56" s="888">
        <v>5161</v>
      </c>
      <c r="E56" s="888">
        <v>1135.42</v>
      </c>
      <c r="F56" s="888">
        <v>3929</v>
      </c>
      <c r="G56" s="888">
        <v>235.73999999999998</v>
      </c>
      <c r="H56" s="888">
        <v>813</v>
      </c>
      <c r="I56" s="888">
        <v>1219.5</v>
      </c>
      <c r="J56" s="888">
        <v>300</v>
      </c>
      <c r="K56" s="888">
        <v>180</v>
      </c>
      <c r="L56" s="888">
        <v>427</v>
      </c>
      <c r="M56" s="479">
        <v>1.1390000000000001E-2</v>
      </c>
      <c r="N56" s="888">
        <v>80.56147</v>
      </c>
      <c r="O56" s="888">
        <v>2851.22147</v>
      </c>
      <c r="P56" s="889">
        <v>9924.2214700000004</v>
      </c>
      <c r="Q56" s="892">
        <v>4015</v>
      </c>
      <c r="R56" s="892">
        <v>39845749</v>
      </c>
      <c r="S56" s="892">
        <v>11003102</v>
      </c>
      <c r="T56" s="892">
        <v>11003102</v>
      </c>
      <c r="U56" s="893">
        <v>28842647</v>
      </c>
      <c r="V56" s="480">
        <v>0.72389999999999999</v>
      </c>
      <c r="W56" s="429">
        <v>0.27610000000000001</v>
      </c>
      <c r="X56" s="430">
        <v>1555.6485225505444</v>
      </c>
      <c r="Y56" s="892">
        <v>32901687</v>
      </c>
      <c r="Z56" s="892">
        <v>21898585</v>
      </c>
      <c r="AA56" s="481">
        <v>0</v>
      </c>
      <c r="AB56" s="481">
        <v>13547554.66</v>
      </c>
      <c r="AC56" s="481">
        <v>13547554.66</v>
      </c>
      <c r="AD56" s="892">
        <v>6433625.3275967203</v>
      </c>
      <c r="AE56" s="897">
        <v>7113929</v>
      </c>
      <c r="AF56" s="481">
        <v>1006</v>
      </c>
      <c r="AG56" s="482">
        <v>0.52510000000000001</v>
      </c>
      <c r="AH56" s="897">
        <v>35956576</v>
      </c>
      <c r="AI56" s="481">
        <v>5084</v>
      </c>
      <c r="AJ56" s="897">
        <v>1223277</v>
      </c>
      <c r="AK56" s="481">
        <v>172.95023328149301</v>
      </c>
      <c r="AL56" s="897">
        <v>37179853</v>
      </c>
      <c r="AM56" s="481">
        <v>5256.5888590414252</v>
      </c>
      <c r="AN56" s="899">
        <v>5710813</v>
      </c>
      <c r="AO56" s="484">
        <v>807.41029266223666</v>
      </c>
      <c r="AP56" s="897">
        <v>41667389</v>
      </c>
      <c r="AQ56" s="481">
        <v>5891.0489184221688</v>
      </c>
      <c r="AR56" s="482">
        <v>0.62924522439009112</v>
      </c>
      <c r="AS56" s="483">
        <v>36</v>
      </c>
      <c r="AT56" s="481">
        <v>24550656.66</v>
      </c>
      <c r="AU56" s="481">
        <v>3471.04</v>
      </c>
      <c r="AV56" s="483">
        <v>46</v>
      </c>
      <c r="AW56" s="482">
        <v>0.37075477560990888</v>
      </c>
      <c r="AX56" s="484">
        <v>66218045.659999996</v>
      </c>
      <c r="AY56" s="484">
        <v>9362.0876092181534</v>
      </c>
      <c r="AZ56" s="2206">
        <v>56</v>
      </c>
    </row>
    <row r="57" spans="1:52" ht="15.6" customHeight="1" x14ac:dyDescent="0.2">
      <c r="A57" s="476">
        <v>51</v>
      </c>
      <c r="B57" s="264" t="s">
        <v>53</v>
      </c>
      <c r="C57" s="884">
        <v>7520</v>
      </c>
      <c r="D57" s="884">
        <v>6019</v>
      </c>
      <c r="E57" s="884">
        <v>1324.18</v>
      </c>
      <c r="F57" s="884">
        <v>3746.5</v>
      </c>
      <c r="G57" s="884">
        <v>224.79</v>
      </c>
      <c r="H57" s="884">
        <v>1247</v>
      </c>
      <c r="I57" s="884">
        <v>1870.5</v>
      </c>
      <c r="J57" s="884">
        <v>521</v>
      </c>
      <c r="K57" s="884">
        <v>312.59999999999997</v>
      </c>
      <c r="L57" s="885">
        <v>0</v>
      </c>
      <c r="M57" s="265">
        <v>0</v>
      </c>
      <c r="N57" s="884">
        <v>0</v>
      </c>
      <c r="O57" s="884">
        <v>3732.07</v>
      </c>
      <c r="P57" s="884">
        <v>11252.07</v>
      </c>
      <c r="Q57" s="890">
        <v>4015</v>
      </c>
      <c r="R57" s="890">
        <v>45177061</v>
      </c>
      <c r="S57" s="890">
        <v>13207425</v>
      </c>
      <c r="T57" s="890">
        <v>13207425</v>
      </c>
      <c r="U57" s="891">
        <v>31969636</v>
      </c>
      <c r="V57" s="266">
        <v>0.7077</v>
      </c>
      <c r="W57" s="266">
        <v>0.2923</v>
      </c>
      <c r="X57" s="267">
        <v>1756.3065159574469</v>
      </c>
      <c r="Y57" s="890">
        <v>45112131</v>
      </c>
      <c r="Z57" s="890">
        <v>31904706</v>
      </c>
      <c r="AA57" s="49">
        <v>0</v>
      </c>
      <c r="AB57" s="49">
        <v>15360200.74</v>
      </c>
      <c r="AC57" s="49">
        <v>15360200.74</v>
      </c>
      <c r="AD57" s="890">
        <v>7722433.0832394399</v>
      </c>
      <c r="AE57" s="896">
        <v>7637768</v>
      </c>
      <c r="AF57" s="49">
        <v>1016</v>
      </c>
      <c r="AG57" s="268">
        <v>0.49719999999999998</v>
      </c>
      <c r="AH57" s="896">
        <v>39607404</v>
      </c>
      <c r="AI57" s="49">
        <v>5267</v>
      </c>
      <c r="AJ57" s="896">
        <v>1300586</v>
      </c>
      <c r="AK57" s="49">
        <v>172.95026595744682</v>
      </c>
      <c r="AL57" s="896">
        <v>40907990</v>
      </c>
      <c r="AM57" s="49">
        <v>5439.8922872340427</v>
      </c>
      <c r="AN57" s="898">
        <v>6614669</v>
      </c>
      <c r="AO57" s="270">
        <v>879.61023936170216</v>
      </c>
      <c r="AP57" s="896">
        <v>46222073</v>
      </c>
      <c r="AQ57" s="49">
        <v>6146.5522606382983</v>
      </c>
      <c r="AR57" s="268">
        <v>0.61802726550199238</v>
      </c>
      <c r="AS57" s="269">
        <v>38</v>
      </c>
      <c r="AT57" s="49">
        <v>28567625.739999998</v>
      </c>
      <c r="AU57" s="49">
        <v>3798.89</v>
      </c>
      <c r="AV57" s="269">
        <v>32</v>
      </c>
      <c r="AW57" s="268">
        <v>0.38197273449800767</v>
      </c>
      <c r="AX57" s="270">
        <v>74789698.739999995</v>
      </c>
      <c r="AY57" s="270">
        <v>9945.4386622340426</v>
      </c>
      <c r="AZ57" s="2205">
        <v>30</v>
      </c>
    </row>
    <row r="58" spans="1:52" ht="15.6" customHeight="1" x14ac:dyDescent="0.2">
      <c r="A58" s="476">
        <v>52</v>
      </c>
      <c r="B58" s="264" t="s">
        <v>54</v>
      </c>
      <c r="C58" s="886">
        <v>36592</v>
      </c>
      <c r="D58" s="884">
        <v>17658</v>
      </c>
      <c r="E58" s="884">
        <v>3884.76</v>
      </c>
      <c r="F58" s="884">
        <v>15148.5</v>
      </c>
      <c r="G58" s="884">
        <v>908.91</v>
      </c>
      <c r="H58" s="884">
        <v>6751</v>
      </c>
      <c r="I58" s="884">
        <v>10126.5</v>
      </c>
      <c r="J58" s="884">
        <v>2352</v>
      </c>
      <c r="K58" s="884">
        <v>1411.2</v>
      </c>
      <c r="L58" s="884">
        <v>0</v>
      </c>
      <c r="M58" s="265">
        <v>0</v>
      </c>
      <c r="N58" s="884">
        <v>0</v>
      </c>
      <c r="O58" s="884">
        <v>16331.37</v>
      </c>
      <c r="P58" s="884">
        <v>52923.37</v>
      </c>
      <c r="Q58" s="890">
        <v>4015</v>
      </c>
      <c r="R58" s="890">
        <v>212487331</v>
      </c>
      <c r="S58" s="890">
        <v>73660456</v>
      </c>
      <c r="T58" s="890">
        <v>73660456</v>
      </c>
      <c r="U58" s="891">
        <v>138826875</v>
      </c>
      <c r="V58" s="266">
        <v>0.65329999999999999</v>
      </c>
      <c r="W58" s="266">
        <v>0.34670000000000001</v>
      </c>
      <c r="X58" s="267">
        <v>2013.0207695671186</v>
      </c>
      <c r="Y58" s="890">
        <v>290813847</v>
      </c>
      <c r="Z58" s="890">
        <v>217153391</v>
      </c>
      <c r="AA58" s="49">
        <v>0</v>
      </c>
      <c r="AB58" s="49">
        <v>72245692.540000007</v>
      </c>
      <c r="AC58" s="49">
        <v>72245692.540000007</v>
      </c>
      <c r="AD58" s="890">
        <v>43081840.358222961</v>
      </c>
      <c r="AE58" s="896">
        <v>29163852</v>
      </c>
      <c r="AF58" s="49">
        <v>797</v>
      </c>
      <c r="AG58" s="268">
        <v>0.4037</v>
      </c>
      <c r="AH58" s="896">
        <v>167990727</v>
      </c>
      <c r="AI58" s="49">
        <v>4591</v>
      </c>
      <c r="AJ58" s="896">
        <v>6328594</v>
      </c>
      <c r="AK58" s="49">
        <v>172.9502076956712</v>
      </c>
      <c r="AL58" s="896">
        <v>174319321</v>
      </c>
      <c r="AM58" s="49">
        <v>4763.8642599475297</v>
      </c>
      <c r="AN58" s="898">
        <v>30419669</v>
      </c>
      <c r="AO58" s="270">
        <v>831.32020660253602</v>
      </c>
      <c r="AP58" s="896">
        <v>198410396</v>
      </c>
      <c r="AQ58" s="49">
        <v>5422.2342588543943</v>
      </c>
      <c r="AR58" s="268">
        <v>0.57624415424205755</v>
      </c>
      <c r="AS58" s="269">
        <v>46</v>
      </c>
      <c r="AT58" s="49">
        <v>145906148.53999999</v>
      </c>
      <c r="AU58" s="49">
        <v>3987.38</v>
      </c>
      <c r="AV58" s="269">
        <v>26</v>
      </c>
      <c r="AW58" s="268">
        <v>0.42375584575794256</v>
      </c>
      <c r="AX58" s="270">
        <v>344316544.53999996</v>
      </c>
      <c r="AY58" s="270">
        <v>9409.6126076738074</v>
      </c>
      <c r="AZ58" s="2205">
        <v>53</v>
      </c>
    </row>
    <row r="59" spans="1:52" ht="15.6" customHeight="1" x14ac:dyDescent="0.2">
      <c r="A59" s="476">
        <v>53</v>
      </c>
      <c r="B59" s="264" t="s">
        <v>55</v>
      </c>
      <c r="C59" s="886">
        <v>18931</v>
      </c>
      <c r="D59" s="884">
        <v>14694</v>
      </c>
      <c r="E59" s="884">
        <v>3232.68</v>
      </c>
      <c r="F59" s="884">
        <v>13141</v>
      </c>
      <c r="G59" s="884">
        <v>788.45999999999992</v>
      </c>
      <c r="H59" s="884">
        <v>2553</v>
      </c>
      <c r="I59" s="884">
        <v>3829.5</v>
      </c>
      <c r="J59" s="884">
        <v>390</v>
      </c>
      <c r="K59" s="884">
        <v>234</v>
      </c>
      <c r="L59" s="884">
        <v>0</v>
      </c>
      <c r="M59" s="265">
        <v>0</v>
      </c>
      <c r="N59" s="884">
        <v>0</v>
      </c>
      <c r="O59" s="884">
        <v>8084.6399999999994</v>
      </c>
      <c r="P59" s="884">
        <v>27015.64</v>
      </c>
      <c r="Q59" s="890">
        <v>4015</v>
      </c>
      <c r="R59" s="890">
        <v>108467795</v>
      </c>
      <c r="S59" s="890">
        <v>27626872</v>
      </c>
      <c r="T59" s="890">
        <v>27626872</v>
      </c>
      <c r="U59" s="891">
        <v>80840923</v>
      </c>
      <c r="V59" s="266">
        <v>0.74529999999999996</v>
      </c>
      <c r="W59" s="266">
        <v>0.25469999999999998</v>
      </c>
      <c r="X59" s="267">
        <v>1459.3456235803708</v>
      </c>
      <c r="Y59" s="890">
        <v>89424330</v>
      </c>
      <c r="Z59" s="890">
        <v>61797458</v>
      </c>
      <c r="AA59" s="49">
        <v>0</v>
      </c>
      <c r="AB59" s="49">
        <v>36879050.300000004</v>
      </c>
      <c r="AC59" s="49">
        <v>36879050.300000004</v>
      </c>
      <c r="AD59" s="890">
        <v>16156121.871625202</v>
      </c>
      <c r="AE59" s="896">
        <v>20722928</v>
      </c>
      <c r="AF59" s="49">
        <v>1095</v>
      </c>
      <c r="AG59" s="268">
        <v>0.56189999999999996</v>
      </c>
      <c r="AH59" s="896">
        <v>101563851</v>
      </c>
      <c r="AI59" s="49">
        <v>5365</v>
      </c>
      <c r="AJ59" s="896">
        <v>3274121</v>
      </c>
      <c r="AK59" s="49">
        <v>172.95024034652158</v>
      </c>
      <c r="AL59" s="896">
        <v>104837972</v>
      </c>
      <c r="AM59" s="49">
        <v>5537.8993185779937</v>
      </c>
      <c r="AN59" s="898">
        <v>16331589</v>
      </c>
      <c r="AO59" s="270">
        <v>862.69024351592623</v>
      </c>
      <c r="AP59" s="896">
        <v>117895440</v>
      </c>
      <c r="AQ59" s="49">
        <v>6227.6393217473988</v>
      </c>
      <c r="AR59" s="268">
        <v>0.64635175150772428</v>
      </c>
      <c r="AS59" s="269">
        <v>28</v>
      </c>
      <c r="AT59" s="49">
        <v>64505922.299999997</v>
      </c>
      <c r="AU59" s="49">
        <v>3407.42</v>
      </c>
      <c r="AV59" s="269">
        <v>53</v>
      </c>
      <c r="AW59" s="268">
        <v>0.35364824849227561</v>
      </c>
      <c r="AX59" s="270">
        <v>182401362.30000001</v>
      </c>
      <c r="AY59" s="270">
        <v>9635.0621890021666</v>
      </c>
      <c r="AZ59" s="2205">
        <v>43</v>
      </c>
    </row>
    <row r="60" spans="1:52" ht="15.6" customHeight="1" x14ac:dyDescent="0.2">
      <c r="A60" s="476">
        <v>54</v>
      </c>
      <c r="B60" s="264" t="s">
        <v>56</v>
      </c>
      <c r="C60" s="886">
        <v>379</v>
      </c>
      <c r="D60" s="884">
        <v>365</v>
      </c>
      <c r="E60" s="884">
        <v>80.3</v>
      </c>
      <c r="F60" s="884">
        <v>270.5</v>
      </c>
      <c r="G60" s="884">
        <v>16.23</v>
      </c>
      <c r="H60" s="884">
        <v>89</v>
      </c>
      <c r="I60" s="884">
        <v>133.5</v>
      </c>
      <c r="J60" s="884">
        <v>3</v>
      </c>
      <c r="K60" s="884">
        <v>1.7999999999999998</v>
      </c>
      <c r="L60" s="884">
        <v>7121</v>
      </c>
      <c r="M60" s="265">
        <v>0.18989</v>
      </c>
      <c r="N60" s="884">
        <v>71.968310000000002</v>
      </c>
      <c r="O60" s="884">
        <v>303.79831000000001</v>
      </c>
      <c r="P60" s="884">
        <v>682.79831000000001</v>
      </c>
      <c r="Q60" s="890">
        <v>4015</v>
      </c>
      <c r="R60" s="890">
        <v>2741435</v>
      </c>
      <c r="S60" s="890">
        <v>1133723</v>
      </c>
      <c r="T60" s="890">
        <v>1133723</v>
      </c>
      <c r="U60" s="891">
        <v>1607712</v>
      </c>
      <c r="V60" s="266">
        <v>0.58640000000000003</v>
      </c>
      <c r="W60" s="266">
        <v>0.41360000000000002</v>
      </c>
      <c r="X60" s="267">
        <v>2991.3535620052771</v>
      </c>
      <c r="Y60" s="890">
        <v>3255469</v>
      </c>
      <c r="Z60" s="890">
        <v>2121746</v>
      </c>
      <c r="AA60" s="49">
        <v>0</v>
      </c>
      <c r="AB60" s="49">
        <v>932087.9</v>
      </c>
      <c r="AC60" s="49">
        <v>932087.9</v>
      </c>
      <c r="AD60" s="890">
        <v>663079.87535680004</v>
      </c>
      <c r="AE60" s="896">
        <v>269008</v>
      </c>
      <c r="AF60" s="49">
        <v>710</v>
      </c>
      <c r="AG60" s="268">
        <v>0.28860000000000002</v>
      </c>
      <c r="AH60" s="896">
        <v>1876720</v>
      </c>
      <c r="AI60" s="49">
        <v>4952</v>
      </c>
      <c r="AJ60" s="896">
        <v>65548</v>
      </c>
      <c r="AK60" s="49">
        <v>172.94986807387863</v>
      </c>
      <c r="AL60" s="896">
        <v>1942268</v>
      </c>
      <c r="AM60" s="49">
        <v>5124.7176781002636</v>
      </c>
      <c r="AN60" s="898">
        <v>426148</v>
      </c>
      <c r="AO60" s="270">
        <v>1124.4010554089709</v>
      </c>
      <c r="AP60" s="896">
        <v>2302868</v>
      </c>
      <c r="AQ60" s="49">
        <v>6076.1688654353566</v>
      </c>
      <c r="AR60" s="268">
        <v>0.52713144012483948</v>
      </c>
      <c r="AS60" s="269">
        <v>53</v>
      </c>
      <c r="AT60" s="49">
        <v>2065810.9</v>
      </c>
      <c r="AU60" s="49">
        <v>5450.69</v>
      </c>
      <c r="AV60" s="269">
        <v>10</v>
      </c>
      <c r="AW60" s="268">
        <v>0.47286855987516035</v>
      </c>
      <c r="AX60" s="270">
        <v>4368678.9000000004</v>
      </c>
      <c r="AY60" s="270">
        <v>11526.857255936677</v>
      </c>
      <c r="AZ60" s="2205">
        <v>4</v>
      </c>
    </row>
    <row r="61" spans="1:52" ht="15.6" customHeight="1" x14ac:dyDescent="0.2">
      <c r="A61" s="477">
        <v>55</v>
      </c>
      <c r="B61" s="478" t="s">
        <v>57</v>
      </c>
      <c r="C61" s="887">
        <v>14694</v>
      </c>
      <c r="D61" s="888">
        <v>10564</v>
      </c>
      <c r="E61" s="888">
        <v>2324.08</v>
      </c>
      <c r="F61" s="888">
        <v>7255.5</v>
      </c>
      <c r="G61" s="888">
        <v>435.33</v>
      </c>
      <c r="H61" s="888">
        <v>1843</v>
      </c>
      <c r="I61" s="888">
        <v>2764.5</v>
      </c>
      <c r="J61" s="888">
        <v>544</v>
      </c>
      <c r="K61" s="888">
        <v>326.39999999999998</v>
      </c>
      <c r="L61" s="888">
        <v>0</v>
      </c>
      <c r="M61" s="479">
        <v>0</v>
      </c>
      <c r="N61" s="888">
        <v>0</v>
      </c>
      <c r="O61" s="888">
        <v>5850.3099999999995</v>
      </c>
      <c r="P61" s="889">
        <v>20544.309999999998</v>
      </c>
      <c r="Q61" s="892">
        <v>4015</v>
      </c>
      <c r="R61" s="892">
        <v>82485405</v>
      </c>
      <c r="S61" s="892">
        <v>29552896</v>
      </c>
      <c r="T61" s="892">
        <v>29552896</v>
      </c>
      <c r="U61" s="893">
        <v>52932509</v>
      </c>
      <c r="V61" s="480">
        <v>0.64170000000000005</v>
      </c>
      <c r="W61" s="429">
        <v>0.35830000000000001</v>
      </c>
      <c r="X61" s="430">
        <v>2011.2219953722608</v>
      </c>
      <c r="Y61" s="892">
        <v>86433471</v>
      </c>
      <c r="Z61" s="892">
        <v>56880575</v>
      </c>
      <c r="AA61" s="481">
        <v>0</v>
      </c>
      <c r="AB61" s="481">
        <v>28045037.700000003</v>
      </c>
      <c r="AC61" s="481">
        <v>28045037.700000003</v>
      </c>
      <c r="AD61" s="892">
        <v>17283483.653605204</v>
      </c>
      <c r="AE61" s="897">
        <v>10761554</v>
      </c>
      <c r="AF61" s="481">
        <v>732</v>
      </c>
      <c r="AG61" s="482">
        <v>0.38369999999999999</v>
      </c>
      <c r="AH61" s="897">
        <v>63694063</v>
      </c>
      <c r="AI61" s="481">
        <v>4335</v>
      </c>
      <c r="AJ61" s="897">
        <v>2541331</v>
      </c>
      <c r="AK61" s="481">
        <v>172.95025180345721</v>
      </c>
      <c r="AL61" s="897">
        <v>66235394</v>
      </c>
      <c r="AM61" s="481">
        <v>4507.648972369675</v>
      </c>
      <c r="AN61" s="899">
        <v>14225118</v>
      </c>
      <c r="AO61" s="484">
        <v>968.09024091465903</v>
      </c>
      <c r="AP61" s="897">
        <v>77919181</v>
      </c>
      <c r="AQ61" s="481">
        <v>5302.7889614808764</v>
      </c>
      <c r="AR61" s="482">
        <v>0.57497668226255416</v>
      </c>
      <c r="AS61" s="483">
        <v>47</v>
      </c>
      <c r="AT61" s="481">
        <v>57597933.700000003</v>
      </c>
      <c r="AU61" s="481">
        <v>3919.83</v>
      </c>
      <c r="AV61" s="483">
        <v>28</v>
      </c>
      <c r="AW61" s="482">
        <v>0.42502331773744595</v>
      </c>
      <c r="AX61" s="484">
        <v>135517114.69999999</v>
      </c>
      <c r="AY61" s="484">
        <v>9222.615673063834</v>
      </c>
      <c r="AZ61" s="2206">
        <v>61</v>
      </c>
    </row>
    <row r="62" spans="1:52" ht="15.6" customHeight="1" x14ac:dyDescent="0.2">
      <c r="A62" s="476">
        <v>56</v>
      </c>
      <c r="B62" s="264" t="s">
        <v>58</v>
      </c>
      <c r="C62" s="886">
        <v>2842</v>
      </c>
      <c r="D62" s="884">
        <v>2178</v>
      </c>
      <c r="E62" s="884">
        <v>479.16</v>
      </c>
      <c r="F62" s="884">
        <v>1224.5</v>
      </c>
      <c r="G62" s="884">
        <v>73.47</v>
      </c>
      <c r="H62" s="884">
        <v>345</v>
      </c>
      <c r="I62" s="884">
        <v>517.5</v>
      </c>
      <c r="J62" s="884">
        <v>42</v>
      </c>
      <c r="K62" s="884">
        <v>25.2</v>
      </c>
      <c r="L62" s="885">
        <v>4658</v>
      </c>
      <c r="M62" s="265">
        <v>0.12421</v>
      </c>
      <c r="N62" s="884">
        <v>353.00482</v>
      </c>
      <c r="O62" s="884">
        <v>1448.33482</v>
      </c>
      <c r="P62" s="884">
        <v>4290.33482</v>
      </c>
      <c r="Q62" s="890">
        <v>4015</v>
      </c>
      <c r="R62" s="890">
        <v>17225694</v>
      </c>
      <c r="S62" s="890">
        <v>3736287</v>
      </c>
      <c r="T62" s="890">
        <v>3736287</v>
      </c>
      <c r="U62" s="891">
        <v>13489407</v>
      </c>
      <c r="V62" s="266">
        <v>0.78310000000000002</v>
      </c>
      <c r="W62" s="266">
        <v>0.21690000000000001</v>
      </c>
      <c r="X62" s="267">
        <v>1314.6681914144967</v>
      </c>
      <c r="Y62" s="890">
        <v>14707024</v>
      </c>
      <c r="Z62" s="890">
        <v>10970737</v>
      </c>
      <c r="AA62" s="49">
        <v>0</v>
      </c>
      <c r="AB62" s="49">
        <v>5856735.96</v>
      </c>
      <c r="AC62" s="49">
        <v>5856735.96</v>
      </c>
      <c r="AD62" s="890">
        <v>2184960.7711252798</v>
      </c>
      <c r="AE62" s="896">
        <v>3671775</v>
      </c>
      <c r="AF62" s="49">
        <v>1292</v>
      </c>
      <c r="AG62" s="268">
        <v>0.62690000000000001</v>
      </c>
      <c r="AH62" s="896">
        <v>17161182</v>
      </c>
      <c r="AI62" s="49">
        <v>6038</v>
      </c>
      <c r="AJ62" s="896">
        <v>491525</v>
      </c>
      <c r="AK62" s="49">
        <v>172.95038705137227</v>
      </c>
      <c r="AL62" s="896">
        <v>17652707</v>
      </c>
      <c r="AM62" s="49">
        <v>6211.3676988036596</v>
      </c>
      <c r="AN62" s="898">
        <v>2238389</v>
      </c>
      <c r="AO62" s="270">
        <v>787.61048557353979</v>
      </c>
      <c r="AP62" s="896">
        <v>19399571</v>
      </c>
      <c r="AQ62" s="49">
        <v>6826.0277973258271</v>
      </c>
      <c r="AR62" s="268">
        <v>0.66912160487484718</v>
      </c>
      <c r="AS62" s="269">
        <v>19</v>
      </c>
      <c r="AT62" s="49">
        <v>9593022.9600000009</v>
      </c>
      <c r="AU62" s="49">
        <v>3375.45</v>
      </c>
      <c r="AV62" s="269">
        <v>54</v>
      </c>
      <c r="AW62" s="268">
        <v>0.33087839512515288</v>
      </c>
      <c r="AX62" s="270">
        <v>28992593.960000001</v>
      </c>
      <c r="AY62" s="270">
        <v>10201.475707248417</v>
      </c>
      <c r="AZ62" s="2205">
        <v>23</v>
      </c>
    </row>
    <row r="63" spans="1:52" ht="15.6" customHeight="1" x14ac:dyDescent="0.2">
      <c r="A63" s="476">
        <v>57</v>
      </c>
      <c r="B63" s="264" t="s">
        <v>59</v>
      </c>
      <c r="C63" s="886">
        <v>9163</v>
      </c>
      <c r="D63" s="884">
        <v>6037</v>
      </c>
      <c r="E63" s="884">
        <v>1328.14</v>
      </c>
      <c r="F63" s="884">
        <v>3907</v>
      </c>
      <c r="G63" s="884">
        <v>234.42</v>
      </c>
      <c r="H63" s="884">
        <v>1190</v>
      </c>
      <c r="I63" s="884">
        <v>1785</v>
      </c>
      <c r="J63" s="884">
        <v>245</v>
      </c>
      <c r="K63" s="884">
        <v>147</v>
      </c>
      <c r="L63" s="884">
        <v>0</v>
      </c>
      <c r="M63" s="265">
        <v>0</v>
      </c>
      <c r="N63" s="884">
        <v>0</v>
      </c>
      <c r="O63" s="884">
        <v>3494.5600000000004</v>
      </c>
      <c r="P63" s="884">
        <v>12657.560000000001</v>
      </c>
      <c r="Q63" s="890">
        <v>4015</v>
      </c>
      <c r="R63" s="890">
        <v>50820103</v>
      </c>
      <c r="S63" s="890">
        <v>10489474</v>
      </c>
      <c r="T63" s="890">
        <v>10489474</v>
      </c>
      <c r="U63" s="891">
        <v>40330629</v>
      </c>
      <c r="V63" s="266">
        <v>0.79359999999999997</v>
      </c>
      <c r="W63" s="266">
        <v>0.2064</v>
      </c>
      <c r="X63" s="267">
        <v>1144.7641602095384</v>
      </c>
      <c r="Y63" s="890">
        <v>27629363</v>
      </c>
      <c r="Z63" s="890">
        <v>17139889</v>
      </c>
      <c r="AA63" s="49">
        <v>0</v>
      </c>
      <c r="AB63" s="49">
        <v>17278835.02</v>
      </c>
      <c r="AC63" s="49">
        <v>17139889</v>
      </c>
      <c r="AD63" s="890">
        <v>6084797.7141119996</v>
      </c>
      <c r="AE63" s="896">
        <v>11055091</v>
      </c>
      <c r="AF63" s="49">
        <v>1206</v>
      </c>
      <c r="AG63" s="268">
        <v>0.64500000000000002</v>
      </c>
      <c r="AH63" s="896">
        <v>51385720</v>
      </c>
      <c r="AI63" s="49">
        <v>5608</v>
      </c>
      <c r="AJ63" s="896">
        <v>1584743</v>
      </c>
      <c r="AK63" s="49">
        <v>172.95023463931028</v>
      </c>
      <c r="AL63" s="896">
        <v>52970463</v>
      </c>
      <c r="AM63" s="49">
        <v>5780.9083269671501</v>
      </c>
      <c r="AN63" s="898">
        <v>8589948</v>
      </c>
      <c r="AO63" s="270">
        <v>937.46022045181712</v>
      </c>
      <c r="AP63" s="896">
        <v>59975668</v>
      </c>
      <c r="AQ63" s="49">
        <v>6545.4183127796578</v>
      </c>
      <c r="AR63" s="268">
        <v>0.68461442585414989</v>
      </c>
      <c r="AS63" s="269">
        <v>11</v>
      </c>
      <c r="AT63" s="49">
        <v>27629363</v>
      </c>
      <c r="AU63" s="49">
        <v>3015.32</v>
      </c>
      <c r="AV63" s="269">
        <v>64</v>
      </c>
      <c r="AW63" s="268">
        <v>0.31538557414585017</v>
      </c>
      <c r="AX63" s="270">
        <v>87605031</v>
      </c>
      <c r="AY63" s="270">
        <v>9560.7367674342458</v>
      </c>
      <c r="AZ63" s="2205">
        <v>48</v>
      </c>
    </row>
    <row r="64" spans="1:52" ht="15.6" customHeight="1" x14ac:dyDescent="0.2">
      <c r="A64" s="476">
        <v>58</v>
      </c>
      <c r="B64" s="264" t="s">
        <v>60</v>
      </c>
      <c r="C64" s="886">
        <v>7625</v>
      </c>
      <c r="D64" s="884">
        <v>4700</v>
      </c>
      <c r="E64" s="884">
        <v>1034</v>
      </c>
      <c r="F64" s="884">
        <v>2974</v>
      </c>
      <c r="G64" s="884">
        <v>178.44</v>
      </c>
      <c r="H64" s="884">
        <v>1050</v>
      </c>
      <c r="I64" s="884">
        <v>1575</v>
      </c>
      <c r="J64" s="884">
        <v>123</v>
      </c>
      <c r="K64" s="884">
        <v>73.8</v>
      </c>
      <c r="L64" s="884">
        <v>0</v>
      </c>
      <c r="M64" s="265">
        <v>0</v>
      </c>
      <c r="N64" s="884">
        <v>0</v>
      </c>
      <c r="O64" s="884">
        <v>2861.2400000000002</v>
      </c>
      <c r="P64" s="884">
        <v>10486.24</v>
      </c>
      <c r="Q64" s="890">
        <v>4015</v>
      </c>
      <c r="R64" s="890">
        <v>42102254</v>
      </c>
      <c r="S64" s="890">
        <v>7463634</v>
      </c>
      <c r="T64" s="890">
        <v>7463634</v>
      </c>
      <c r="U64" s="891">
        <v>34638620</v>
      </c>
      <c r="V64" s="266">
        <v>0.82269999999999999</v>
      </c>
      <c r="W64" s="266">
        <v>0.17730000000000001</v>
      </c>
      <c r="X64" s="267">
        <v>978.83724590163933</v>
      </c>
      <c r="Y64" s="890">
        <v>25959386</v>
      </c>
      <c r="Z64" s="890">
        <v>18495752</v>
      </c>
      <c r="AA64" s="49">
        <v>0</v>
      </c>
      <c r="AB64" s="49">
        <v>14314766.360000001</v>
      </c>
      <c r="AC64" s="49">
        <v>14314766.360000001</v>
      </c>
      <c r="AD64" s="890">
        <v>4365373.8900801605</v>
      </c>
      <c r="AE64" s="896">
        <v>9949392</v>
      </c>
      <c r="AF64" s="49">
        <v>1305</v>
      </c>
      <c r="AG64" s="268">
        <v>0.69499999999999995</v>
      </c>
      <c r="AH64" s="896">
        <v>44588012</v>
      </c>
      <c r="AI64" s="49">
        <v>5848</v>
      </c>
      <c r="AJ64" s="896">
        <v>1318745</v>
      </c>
      <c r="AK64" s="49">
        <v>172.95016393442623</v>
      </c>
      <c r="AL64" s="896">
        <v>45906757</v>
      </c>
      <c r="AM64" s="49">
        <v>6020.5582950819671</v>
      </c>
      <c r="AN64" s="898">
        <v>6633675</v>
      </c>
      <c r="AO64" s="270">
        <v>869.99016393442628</v>
      </c>
      <c r="AP64" s="896">
        <v>51221687</v>
      </c>
      <c r="AQ64" s="49">
        <v>6717.5982950819671</v>
      </c>
      <c r="AR64" s="268">
        <v>0.70166610551300035</v>
      </c>
      <c r="AS64" s="269">
        <v>4</v>
      </c>
      <c r="AT64" s="49">
        <v>21778400.359999999</v>
      </c>
      <c r="AU64" s="49">
        <v>2856.18</v>
      </c>
      <c r="AV64" s="269">
        <v>67</v>
      </c>
      <c r="AW64" s="268">
        <v>0.29833389448699971</v>
      </c>
      <c r="AX64" s="270">
        <v>73000087.359999999</v>
      </c>
      <c r="AY64" s="270">
        <v>9573.7819488524583</v>
      </c>
      <c r="AZ64" s="2205">
        <v>46</v>
      </c>
    </row>
    <row r="65" spans="1:52" ht="15.6" customHeight="1" x14ac:dyDescent="0.2">
      <c r="A65" s="476">
        <v>59</v>
      </c>
      <c r="B65" s="264" t="s">
        <v>61</v>
      </c>
      <c r="C65" s="886">
        <v>4626</v>
      </c>
      <c r="D65" s="884">
        <v>3488</v>
      </c>
      <c r="E65" s="884">
        <v>767.36</v>
      </c>
      <c r="F65" s="884">
        <v>2435.5</v>
      </c>
      <c r="G65" s="884">
        <v>146.13</v>
      </c>
      <c r="H65" s="884">
        <v>920</v>
      </c>
      <c r="I65" s="884">
        <v>1380</v>
      </c>
      <c r="J65" s="884">
        <v>331</v>
      </c>
      <c r="K65" s="884">
        <v>198.6</v>
      </c>
      <c r="L65" s="884">
        <v>2874</v>
      </c>
      <c r="M65" s="265">
        <v>7.664E-2</v>
      </c>
      <c r="N65" s="884">
        <v>354.53663999999998</v>
      </c>
      <c r="O65" s="884">
        <v>2846.6266399999995</v>
      </c>
      <c r="P65" s="884">
        <v>7472.6266399999995</v>
      </c>
      <c r="Q65" s="890">
        <v>4015</v>
      </c>
      <c r="R65" s="890">
        <v>30002596</v>
      </c>
      <c r="S65" s="890">
        <v>3669714</v>
      </c>
      <c r="T65" s="890">
        <v>3669714</v>
      </c>
      <c r="U65" s="891">
        <v>26332882</v>
      </c>
      <c r="V65" s="266">
        <v>0.87770000000000004</v>
      </c>
      <c r="W65" s="266">
        <v>0.12230000000000001</v>
      </c>
      <c r="X65" s="267">
        <v>793.28015564202337</v>
      </c>
      <c r="Y65" s="890">
        <v>10660340</v>
      </c>
      <c r="Z65" s="890">
        <v>6990626</v>
      </c>
      <c r="AA65" s="49">
        <v>0</v>
      </c>
      <c r="AB65" s="49">
        <v>10200882.640000001</v>
      </c>
      <c r="AC65" s="49">
        <v>6990626</v>
      </c>
      <c r="AD65" s="890">
        <v>1470520.1228560002</v>
      </c>
      <c r="AE65" s="896">
        <v>5520106</v>
      </c>
      <c r="AF65" s="49">
        <v>1193</v>
      </c>
      <c r="AG65" s="268">
        <v>0.78959999999999997</v>
      </c>
      <c r="AH65" s="896">
        <v>31852988</v>
      </c>
      <c r="AI65" s="49">
        <v>6886</v>
      </c>
      <c r="AJ65" s="896">
        <v>800068</v>
      </c>
      <c r="AK65" s="49">
        <v>172.95028102031992</v>
      </c>
      <c r="AL65" s="896">
        <v>32653056</v>
      </c>
      <c r="AM65" s="49">
        <v>7058.5940337224383</v>
      </c>
      <c r="AN65" s="898">
        <v>3989788</v>
      </c>
      <c r="AO65" s="270">
        <v>862.47038478166883</v>
      </c>
      <c r="AP65" s="896">
        <v>35842776</v>
      </c>
      <c r="AQ65" s="49">
        <v>7748.1141374837871</v>
      </c>
      <c r="AR65" s="268">
        <v>0.77076073783958909</v>
      </c>
      <c r="AS65" s="269">
        <v>1</v>
      </c>
      <c r="AT65" s="49">
        <v>10660340</v>
      </c>
      <c r="AU65" s="49">
        <v>2304.44</v>
      </c>
      <c r="AV65" s="269">
        <v>69</v>
      </c>
      <c r="AW65" s="268">
        <v>0.22923926216041093</v>
      </c>
      <c r="AX65" s="270">
        <v>46503116</v>
      </c>
      <c r="AY65" s="270">
        <v>10052.554258538694</v>
      </c>
      <c r="AZ65" s="2205">
        <v>27</v>
      </c>
    </row>
    <row r="66" spans="1:52" ht="15.6" customHeight="1" x14ac:dyDescent="0.2">
      <c r="A66" s="477">
        <v>60</v>
      </c>
      <c r="B66" s="478" t="s">
        <v>62</v>
      </c>
      <c r="C66" s="887">
        <v>5095</v>
      </c>
      <c r="D66" s="888">
        <v>3755</v>
      </c>
      <c r="E66" s="888">
        <v>826.1</v>
      </c>
      <c r="F66" s="888">
        <v>2690</v>
      </c>
      <c r="G66" s="888">
        <v>161.4</v>
      </c>
      <c r="H66" s="888">
        <v>787</v>
      </c>
      <c r="I66" s="888">
        <v>1180.5</v>
      </c>
      <c r="J66" s="888">
        <v>296</v>
      </c>
      <c r="K66" s="888">
        <v>177.6</v>
      </c>
      <c r="L66" s="888">
        <v>2405</v>
      </c>
      <c r="M66" s="479">
        <v>6.4130000000000006E-2</v>
      </c>
      <c r="N66" s="888">
        <v>326.74235000000004</v>
      </c>
      <c r="O66" s="888">
        <v>2672.3423499999999</v>
      </c>
      <c r="P66" s="889">
        <v>7767.3423499999999</v>
      </c>
      <c r="Q66" s="892">
        <v>4015</v>
      </c>
      <c r="R66" s="892">
        <v>31185880</v>
      </c>
      <c r="S66" s="892">
        <v>8249507</v>
      </c>
      <c r="T66" s="892">
        <v>8249507</v>
      </c>
      <c r="U66" s="893">
        <v>22936373</v>
      </c>
      <c r="V66" s="480">
        <v>0.73550000000000004</v>
      </c>
      <c r="W66" s="429">
        <v>0.26450000000000001</v>
      </c>
      <c r="X66" s="430">
        <v>1619.1377821393523</v>
      </c>
      <c r="Y66" s="892">
        <v>30858289</v>
      </c>
      <c r="Z66" s="892">
        <v>22608782</v>
      </c>
      <c r="AA66" s="481">
        <v>0</v>
      </c>
      <c r="AB66" s="481">
        <v>10603199.200000001</v>
      </c>
      <c r="AC66" s="481">
        <v>10603199.200000001</v>
      </c>
      <c r="AD66" s="892">
        <v>4823819.4440480005</v>
      </c>
      <c r="AE66" s="897">
        <v>5779380</v>
      </c>
      <c r="AF66" s="481">
        <v>1134</v>
      </c>
      <c r="AG66" s="482">
        <v>0.54510000000000003</v>
      </c>
      <c r="AH66" s="897">
        <v>28715753</v>
      </c>
      <c r="AI66" s="481">
        <v>5636</v>
      </c>
      <c r="AJ66" s="897">
        <v>881181</v>
      </c>
      <c r="AK66" s="481">
        <v>172.95014720314035</v>
      </c>
      <c r="AL66" s="897">
        <v>29596934</v>
      </c>
      <c r="AM66" s="481">
        <v>5809.0155053974486</v>
      </c>
      <c r="AN66" s="899">
        <v>3907815</v>
      </c>
      <c r="AO66" s="484">
        <v>766.9901864573111</v>
      </c>
      <c r="AP66" s="897">
        <v>32623568</v>
      </c>
      <c r="AQ66" s="481">
        <v>6403.0555446516191</v>
      </c>
      <c r="AR66" s="482">
        <v>0.63375930964327631</v>
      </c>
      <c r="AS66" s="483">
        <v>33</v>
      </c>
      <c r="AT66" s="481">
        <v>18852706.199999999</v>
      </c>
      <c r="AU66" s="481">
        <v>3700.24</v>
      </c>
      <c r="AV66" s="483">
        <v>35</v>
      </c>
      <c r="AW66" s="482">
        <v>0.36624069035672357</v>
      </c>
      <c r="AX66" s="484">
        <v>51476274.200000003</v>
      </c>
      <c r="AY66" s="484">
        <v>10103.292286555446</v>
      </c>
      <c r="AZ66" s="2206">
        <v>25</v>
      </c>
    </row>
    <row r="67" spans="1:52" ht="15.6" customHeight="1" x14ac:dyDescent="0.2">
      <c r="A67" s="476">
        <v>61</v>
      </c>
      <c r="B67" s="264" t="s">
        <v>63</v>
      </c>
      <c r="C67" s="884">
        <v>3988</v>
      </c>
      <c r="D67" s="884">
        <v>3108</v>
      </c>
      <c r="E67" s="884">
        <v>683.76</v>
      </c>
      <c r="F67" s="884">
        <v>2603.5</v>
      </c>
      <c r="G67" s="884">
        <v>156.21</v>
      </c>
      <c r="H67" s="884">
        <v>522</v>
      </c>
      <c r="I67" s="884">
        <v>783</v>
      </c>
      <c r="J67" s="884">
        <v>200</v>
      </c>
      <c r="K67" s="884">
        <v>120</v>
      </c>
      <c r="L67" s="885">
        <v>3512</v>
      </c>
      <c r="M67" s="265">
        <v>9.3649999999999997E-2</v>
      </c>
      <c r="N67" s="884">
        <v>373.47620000000001</v>
      </c>
      <c r="O67" s="884">
        <v>2116.4461999999999</v>
      </c>
      <c r="P67" s="884">
        <v>6104.4462000000003</v>
      </c>
      <c r="Q67" s="890">
        <v>4015</v>
      </c>
      <c r="R67" s="890">
        <v>24509351</v>
      </c>
      <c r="S67" s="890">
        <v>13457750</v>
      </c>
      <c r="T67" s="890">
        <v>13457750</v>
      </c>
      <c r="U67" s="895">
        <v>11051601</v>
      </c>
      <c r="V67" s="266">
        <v>0.45090000000000002</v>
      </c>
      <c r="W67" s="266">
        <v>0.54910000000000003</v>
      </c>
      <c r="X67" s="267">
        <v>3374.561183550652</v>
      </c>
      <c r="Y67" s="890">
        <v>54801396</v>
      </c>
      <c r="Z67" s="890">
        <v>41343646</v>
      </c>
      <c r="AA67" s="49">
        <v>0</v>
      </c>
      <c r="AB67" s="49">
        <v>8333179.3400000008</v>
      </c>
      <c r="AC67" s="49">
        <v>8333179.3400000008</v>
      </c>
      <c r="AD67" s="890">
        <v>7870287.8940216815</v>
      </c>
      <c r="AE67" s="896">
        <v>462891</v>
      </c>
      <c r="AF67" s="49">
        <v>116</v>
      </c>
      <c r="AG67" s="268">
        <v>5.5500000000000001E-2</v>
      </c>
      <c r="AH67" s="896">
        <v>11514492</v>
      </c>
      <c r="AI67" s="49">
        <v>2887</v>
      </c>
      <c r="AJ67" s="896">
        <v>689725</v>
      </c>
      <c r="AK67" s="49">
        <v>172.9501003009027</v>
      </c>
      <c r="AL67" s="896">
        <v>12204217</v>
      </c>
      <c r="AM67" s="49">
        <v>3060.2349548645939</v>
      </c>
      <c r="AN67" s="898">
        <v>4014560</v>
      </c>
      <c r="AO67" s="270">
        <v>1006.6599799398194</v>
      </c>
      <c r="AP67" s="896">
        <v>15529052</v>
      </c>
      <c r="AQ67" s="49">
        <v>3893.9448345035107</v>
      </c>
      <c r="AR67" s="268">
        <v>0.41610556710958951</v>
      </c>
      <c r="AS67" s="269">
        <v>62</v>
      </c>
      <c r="AT67" s="49">
        <v>21790929.34</v>
      </c>
      <c r="AU67" s="49">
        <v>5464.12</v>
      </c>
      <c r="AV67" s="269">
        <v>9</v>
      </c>
      <c r="AW67" s="268">
        <v>0.58389443289041043</v>
      </c>
      <c r="AX67" s="270">
        <v>37319981.340000004</v>
      </c>
      <c r="AY67" s="270">
        <v>9358.0695436308943</v>
      </c>
      <c r="AZ67" s="2205">
        <v>57</v>
      </c>
    </row>
    <row r="68" spans="1:52" ht="15.6" customHeight="1" x14ac:dyDescent="0.2">
      <c r="A68" s="476">
        <v>62</v>
      </c>
      <c r="B68" s="264" t="s">
        <v>64</v>
      </c>
      <c r="C68" s="886">
        <v>1642</v>
      </c>
      <c r="D68" s="884">
        <v>1264</v>
      </c>
      <c r="E68" s="884">
        <v>278.08</v>
      </c>
      <c r="F68" s="884">
        <v>1058.5</v>
      </c>
      <c r="G68" s="884">
        <v>63.51</v>
      </c>
      <c r="H68" s="884">
        <v>266</v>
      </c>
      <c r="I68" s="884">
        <v>399</v>
      </c>
      <c r="J68" s="884">
        <v>0</v>
      </c>
      <c r="K68" s="884">
        <v>0</v>
      </c>
      <c r="L68" s="884">
        <v>5858</v>
      </c>
      <c r="M68" s="265">
        <v>0.15620999999999999</v>
      </c>
      <c r="N68" s="884">
        <v>256.49681999999996</v>
      </c>
      <c r="O68" s="884">
        <v>997.08681999999988</v>
      </c>
      <c r="P68" s="884">
        <v>2639.08682</v>
      </c>
      <c r="Q68" s="890">
        <v>4015</v>
      </c>
      <c r="R68" s="890">
        <v>10595934</v>
      </c>
      <c r="S68" s="890">
        <v>2029748</v>
      </c>
      <c r="T68" s="890">
        <v>2029748</v>
      </c>
      <c r="U68" s="891">
        <v>8566186</v>
      </c>
      <c r="V68" s="266">
        <v>0.80840000000000001</v>
      </c>
      <c r="W68" s="266">
        <v>0.19159999999999999</v>
      </c>
      <c r="X68" s="267">
        <v>1236.1437271619975</v>
      </c>
      <c r="Y68" s="890">
        <v>6074782</v>
      </c>
      <c r="Z68" s="890">
        <v>4045034</v>
      </c>
      <c r="AA68" s="49">
        <v>0</v>
      </c>
      <c r="AB68" s="49">
        <v>3602617.56</v>
      </c>
      <c r="AC68" s="49">
        <v>3602617.56</v>
      </c>
      <c r="AD68" s="890">
        <v>1187249.8221331199</v>
      </c>
      <c r="AE68" s="896">
        <v>2415368</v>
      </c>
      <c r="AF68" s="49">
        <v>1471</v>
      </c>
      <c r="AG68" s="268">
        <v>0.6704</v>
      </c>
      <c r="AH68" s="896">
        <v>10981554</v>
      </c>
      <c r="AI68" s="49">
        <v>6688</v>
      </c>
      <c r="AJ68" s="896">
        <v>283984</v>
      </c>
      <c r="AK68" s="49">
        <v>172.95006090133984</v>
      </c>
      <c r="AL68" s="896">
        <v>11265538</v>
      </c>
      <c r="AM68" s="49">
        <v>6860.8635809987818</v>
      </c>
      <c r="AN68" s="898">
        <v>1131387</v>
      </c>
      <c r="AO68" s="270">
        <v>689.0298416565164</v>
      </c>
      <c r="AP68" s="896">
        <v>12112941</v>
      </c>
      <c r="AQ68" s="49">
        <v>7376.9433617539589</v>
      </c>
      <c r="AR68" s="268">
        <v>0.68259970370441436</v>
      </c>
      <c r="AS68" s="269">
        <v>13</v>
      </c>
      <c r="AT68" s="49">
        <v>5632365.5599999996</v>
      </c>
      <c r="AU68" s="49">
        <v>3430.19</v>
      </c>
      <c r="AV68" s="269">
        <v>51</v>
      </c>
      <c r="AW68" s="268">
        <v>0.31740029629558569</v>
      </c>
      <c r="AX68" s="270">
        <v>17745306.559999999</v>
      </c>
      <c r="AY68" s="270">
        <v>10807.12945188794</v>
      </c>
      <c r="AZ68" s="2205">
        <v>11</v>
      </c>
    </row>
    <row r="69" spans="1:52" ht="15.6" customHeight="1" x14ac:dyDescent="0.2">
      <c r="A69" s="476">
        <v>63</v>
      </c>
      <c r="B69" s="264" t="s">
        <v>65</v>
      </c>
      <c r="C69" s="886">
        <v>2087</v>
      </c>
      <c r="D69" s="884">
        <v>1038</v>
      </c>
      <c r="E69" s="884">
        <v>228.36</v>
      </c>
      <c r="F69" s="884">
        <v>1351</v>
      </c>
      <c r="G69" s="884">
        <v>81.06</v>
      </c>
      <c r="H69" s="884">
        <v>334</v>
      </c>
      <c r="I69" s="884">
        <v>501</v>
      </c>
      <c r="J69" s="884">
        <v>191</v>
      </c>
      <c r="K69" s="884">
        <v>114.6</v>
      </c>
      <c r="L69" s="884">
        <v>5413</v>
      </c>
      <c r="M69" s="265">
        <v>0.14435000000000001</v>
      </c>
      <c r="N69" s="884">
        <v>301.25845000000004</v>
      </c>
      <c r="O69" s="884">
        <v>1226.2784500000002</v>
      </c>
      <c r="P69" s="884">
        <v>3313.2784500000002</v>
      </c>
      <c r="Q69" s="890">
        <v>4015</v>
      </c>
      <c r="R69" s="890">
        <v>13302813</v>
      </c>
      <c r="S69" s="890">
        <v>7126312</v>
      </c>
      <c r="T69" s="890">
        <v>7126312</v>
      </c>
      <c r="U69" s="891">
        <v>6176501</v>
      </c>
      <c r="V69" s="266">
        <v>0.46429999999999999</v>
      </c>
      <c r="W69" s="266">
        <v>0.53569999999999995</v>
      </c>
      <c r="X69" s="267">
        <v>3414.6200287494012</v>
      </c>
      <c r="Y69" s="890">
        <v>27350446</v>
      </c>
      <c r="Z69" s="890">
        <v>20224134</v>
      </c>
      <c r="AA69" s="49">
        <v>0</v>
      </c>
      <c r="AB69" s="49">
        <v>4522956.42</v>
      </c>
      <c r="AC69" s="49">
        <v>4522956.42</v>
      </c>
      <c r="AD69" s="890">
        <v>4167470.1372136795</v>
      </c>
      <c r="AE69" s="896">
        <v>355486</v>
      </c>
      <c r="AF69" s="49">
        <v>170</v>
      </c>
      <c r="AG69" s="268">
        <v>7.8600000000000003E-2</v>
      </c>
      <c r="AH69" s="896">
        <v>6531987</v>
      </c>
      <c r="AI69" s="49">
        <v>3130</v>
      </c>
      <c r="AJ69" s="896">
        <v>888856</v>
      </c>
      <c r="AK69" s="49">
        <v>425.90129372304744</v>
      </c>
      <c r="AL69" s="896">
        <v>7420843</v>
      </c>
      <c r="AM69" s="49">
        <v>3555.7465261140392</v>
      </c>
      <c r="AN69" s="898">
        <v>2468277</v>
      </c>
      <c r="AO69" s="270">
        <v>1182.6914230953521</v>
      </c>
      <c r="AP69" s="896">
        <v>9000264</v>
      </c>
      <c r="AQ69" s="49">
        <v>4312.536655486344</v>
      </c>
      <c r="AR69" s="268">
        <v>0.43585800476929148</v>
      </c>
      <c r="AS69" s="269">
        <v>59</v>
      </c>
      <c r="AT69" s="49">
        <v>11649268.42</v>
      </c>
      <c r="AU69" s="49">
        <v>5581.82</v>
      </c>
      <c r="AV69" s="269">
        <v>7</v>
      </c>
      <c r="AW69" s="268">
        <v>0.5641419952307084</v>
      </c>
      <c r="AX69" s="270">
        <v>20649532.420000002</v>
      </c>
      <c r="AY69" s="270">
        <v>9894.3614853857216</v>
      </c>
      <c r="AZ69" s="2205">
        <v>33</v>
      </c>
    </row>
    <row r="70" spans="1:52" ht="15.6" customHeight="1" x14ac:dyDescent="0.2">
      <c r="A70" s="476">
        <v>64</v>
      </c>
      <c r="B70" s="264" t="s">
        <v>66</v>
      </c>
      <c r="C70" s="886">
        <v>1883</v>
      </c>
      <c r="D70" s="884">
        <v>1473</v>
      </c>
      <c r="E70" s="884">
        <v>324.06</v>
      </c>
      <c r="F70" s="884">
        <v>1462</v>
      </c>
      <c r="G70" s="884">
        <v>87.72</v>
      </c>
      <c r="H70" s="884">
        <v>294</v>
      </c>
      <c r="I70" s="884">
        <v>441</v>
      </c>
      <c r="J70" s="884">
        <v>53</v>
      </c>
      <c r="K70" s="884">
        <v>31.799999999999997</v>
      </c>
      <c r="L70" s="884">
        <v>5617</v>
      </c>
      <c r="M70" s="265">
        <v>0.14979000000000001</v>
      </c>
      <c r="N70" s="884">
        <v>282.05457000000001</v>
      </c>
      <c r="O70" s="884">
        <v>1166.6345699999999</v>
      </c>
      <c r="P70" s="884">
        <v>3049.6345700000002</v>
      </c>
      <c r="Q70" s="890">
        <v>4015</v>
      </c>
      <c r="R70" s="890">
        <v>12244283</v>
      </c>
      <c r="S70" s="890">
        <v>2604632</v>
      </c>
      <c r="T70" s="890">
        <v>2604632</v>
      </c>
      <c r="U70" s="891">
        <v>9639651</v>
      </c>
      <c r="V70" s="266">
        <v>0.7873</v>
      </c>
      <c r="W70" s="266">
        <v>0.2127</v>
      </c>
      <c r="X70" s="267">
        <v>1383.2352628783856</v>
      </c>
      <c r="Y70" s="890">
        <v>7233483</v>
      </c>
      <c r="Z70" s="890">
        <v>4628851</v>
      </c>
      <c r="AA70" s="49">
        <v>0</v>
      </c>
      <c r="AB70" s="49">
        <v>4163056.22</v>
      </c>
      <c r="AC70" s="49">
        <v>4163056.22</v>
      </c>
      <c r="AD70" s="890">
        <v>1523029.1397496802</v>
      </c>
      <c r="AE70" s="896">
        <v>2640027</v>
      </c>
      <c r="AF70" s="49">
        <v>1402</v>
      </c>
      <c r="AG70" s="268">
        <v>0.63419999999999999</v>
      </c>
      <c r="AH70" s="896">
        <v>12279678</v>
      </c>
      <c r="AI70" s="49">
        <v>6521</v>
      </c>
      <c r="AJ70" s="896">
        <v>325665</v>
      </c>
      <c r="AK70" s="49">
        <v>172.95007966011684</v>
      </c>
      <c r="AL70" s="896">
        <v>12605343</v>
      </c>
      <c r="AM70" s="49">
        <v>6694.2873074880508</v>
      </c>
      <c r="AN70" s="898">
        <v>1441644</v>
      </c>
      <c r="AO70" s="270">
        <v>765.61019649495483</v>
      </c>
      <c r="AP70" s="896">
        <v>13721322</v>
      </c>
      <c r="AQ70" s="49">
        <v>7286.9474243228888</v>
      </c>
      <c r="AR70" s="268">
        <v>0.66969179343793606</v>
      </c>
      <c r="AS70" s="269">
        <v>18</v>
      </c>
      <c r="AT70" s="49">
        <v>6767688.2199999997</v>
      </c>
      <c r="AU70" s="49">
        <v>3594.1</v>
      </c>
      <c r="AV70" s="269">
        <v>38</v>
      </c>
      <c r="AW70" s="268">
        <v>0.330308206562064</v>
      </c>
      <c r="AX70" s="270">
        <v>20489010.219999999</v>
      </c>
      <c r="AY70" s="270">
        <v>10881.046319702602</v>
      </c>
      <c r="AZ70" s="2205">
        <v>8</v>
      </c>
    </row>
    <row r="71" spans="1:52" ht="15.6" customHeight="1" x14ac:dyDescent="0.2">
      <c r="A71" s="477">
        <v>65</v>
      </c>
      <c r="B71" s="478" t="s">
        <v>67</v>
      </c>
      <c r="C71" s="887">
        <v>7808</v>
      </c>
      <c r="D71" s="888">
        <v>6356</v>
      </c>
      <c r="E71" s="888">
        <v>1398.32</v>
      </c>
      <c r="F71" s="888">
        <v>2828</v>
      </c>
      <c r="G71" s="888">
        <v>169.68</v>
      </c>
      <c r="H71" s="888">
        <v>1235</v>
      </c>
      <c r="I71" s="888">
        <v>1852.5</v>
      </c>
      <c r="J71" s="888">
        <v>594</v>
      </c>
      <c r="K71" s="888">
        <v>356.4</v>
      </c>
      <c r="L71" s="888">
        <v>0</v>
      </c>
      <c r="M71" s="479">
        <v>0</v>
      </c>
      <c r="N71" s="888">
        <v>0</v>
      </c>
      <c r="O71" s="888">
        <v>3776.9</v>
      </c>
      <c r="P71" s="889">
        <v>11584.9</v>
      </c>
      <c r="Q71" s="892">
        <v>4015</v>
      </c>
      <c r="R71" s="892">
        <v>46513374</v>
      </c>
      <c r="S71" s="892">
        <v>14891317</v>
      </c>
      <c r="T71" s="892">
        <v>14891317</v>
      </c>
      <c r="U71" s="893">
        <v>31622057</v>
      </c>
      <c r="V71" s="480">
        <v>0.67979999999999996</v>
      </c>
      <c r="W71" s="429">
        <v>0.32019999999999998</v>
      </c>
      <c r="X71" s="430">
        <v>1907.1871157786886</v>
      </c>
      <c r="Y71" s="892">
        <v>47239857</v>
      </c>
      <c r="Z71" s="892">
        <v>32348540</v>
      </c>
      <c r="AA71" s="481">
        <v>0</v>
      </c>
      <c r="AB71" s="481">
        <v>15814547.160000002</v>
      </c>
      <c r="AC71" s="481">
        <v>15814547.160000002</v>
      </c>
      <c r="AD71" s="892">
        <v>8709766.9610870406</v>
      </c>
      <c r="AE71" s="897">
        <v>7104780</v>
      </c>
      <c r="AF71" s="481">
        <v>910</v>
      </c>
      <c r="AG71" s="482">
        <v>0.44929999999999998</v>
      </c>
      <c r="AH71" s="897">
        <v>38726837</v>
      </c>
      <c r="AI71" s="481">
        <v>4960</v>
      </c>
      <c r="AJ71" s="897">
        <v>1350395</v>
      </c>
      <c r="AK71" s="481">
        <v>172.9501793032787</v>
      </c>
      <c r="AL71" s="897">
        <v>40077232</v>
      </c>
      <c r="AM71" s="481">
        <v>5132.8422131147545</v>
      </c>
      <c r="AN71" s="899">
        <v>7824164</v>
      </c>
      <c r="AO71" s="484">
        <v>1002.0701844262295</v>
      </c>
      <c r="AP71" s="897">
        <v>46551001</v>
      </c>
      <c r="AQ71" s="481">
        <v>5961.9622182377052</v>
      </c>
      <c r="AR71" s="482">
        <v>0.60254840658616238</v>
      </c>
      <c r="AS71" s="483">
        <v>43</v>
      </c>
      <c r="AT71" s="481">
        <v>30705864.16</v>
      </c>
      <c r="AU71" s="481">
        <v>3932.62</v>
      </c>
      <c r="AV71" s="483">
        <v>27</v>
      </c>
      <c r="AW71" s="482">
        <v>0.39745159341383768</v>
      </c>
      <c r="AX71" s="484">
        <v>77256865.159999996</v>
      </c>
      <c r="AY71" s="484">
        <v>9894.5780174180327</v>
      </c>
      <c r="AZ71" s="2206">
        <v>32</v>
      </c>
    </row>
    <row r="72" spans="1:52" ht="15.6" customHeight="1" x14ac:dyDescent="0.2">
      <c r="A72" s="476">
        <v>66</v>
      </c>
      <c r="B72" s="264" t="s">
        <v>68</v>
      </c>
      <c r="C72" s="884">
        <v>1851</v>
      </c>
      <c r="D72" s="884">
        <v>1699</v>
      </c>
      <c r="E72" s="884">
        <v>373.78000000000003</v>
      </c>
      <c r="F72" s="884">
        <v>740</v>
      </c>
      <c r="G72" s="884">
        <v>44.4</v>
      </c>
      <c r="H72" s="884">
        <v>353</v>
      </c>
      <c r="I72" s="884">
        <v>529.5</v>
      </c>
      <c r="J72" s="884">
        <v>146</v>
      </c>
      <c r="K72" s="884">
        <v>87.6</v>
      </c>
      <c r="L72" s="885">
        <v>5649</v>
      </c>
      <c r="M72" s="265">
        <v>0.15064</v>
      </c>
      <c r="N72" s="884">
        <v>278.83463999999998</v>
      </c>
      <c r="O72" s="884">
        <v>1314.11464</v>
      </c>
      <c r="P72" s="884">
        <v>3165.1146399999998</v>
      </c>
      <c r="Q72" s="890">
        <v>4015</v>
      </c>
      <c r="R72" s="890">
        <v>12707935</v>
      </c>
      <c r="S72" s="890">
        <v>3800725</v>
      </c>
      <c r="T72" s="890">
        <v>3800725</v>
      </c>
      <c r="U72" s="891">
        <v>8907210</v>
      </c>
      <c r="V72" s="266">
        <v>0.70089999999999997</v>
      </c>
      <c r="W72" s="266">
        <v>0.29909999999999998</v>
      </c>
      <c r="X72" s="267">
        <v>2053.3360345759047</v>
      </c>
      <c r="Y72" s="890">
        <v>10698435</v>
      </c>
      <c r="Z72" s="890">
        <v>6897710</v>
      </c>
      <c r="AA72" s="49">
        <v>0</v>
      </c>
      <c r="AB72" s="49">
        <v>4320697.9000000004</v>
      </c>
      <c r="AC72" s="49">
        <v>4320697.9000000004</v>
      </c>
      <c r="AD72" s="890">
        <v>2222791.6760507999</v>
      </c>
      <c r="AE72" s="896">
        <v>2097906</v>
      </c>
      <c r="AF72" s="49">
        <v>1133</v>
      </c>
      <c r="AG72" s="268">
        <v>0.48549999999999999</v>
      </c>
      <c r="AH72" s="896">
        <v>11005116</v>
      </c>
      <c r="AI72" s="49">
        <v>5945</v>
      </c>
      <c r="AJ72" s="896">
        <v>320131</v>
      </c>
      <c r="AK72" s="49">
        <v>172.95029713668288</v>
      </c>
      <c r="AL72" s="896">
        <v>11325247</v>
      </c>
      <c r="AM72" s="49">
        <v>6118.4478660183686</v>
      </c>
      <c r="AN72" s="898">
        <v>1671472</v>
      </c>
      <c r="AO72" s="270">
        <v>903.01026472177205</v>
      </c>
      <c r="AP72" s="896">
        <v>12676588</v>
      </c>
      <c r="AQ72" s="49">
        <v>6848.5078336034576</v>
      </c>
      <c r="AR72" s="268">
        <v>0.6095096334428789</v>
      </c>
      <c r="AS72" s="269">
        <v>41</v>
      </c>
      <c r="AT72" s="49">
        <v>8121422.9000000004</v>
      </c>
      <c r="AU72" s="49">
        <v>4387.59</v>
      </c>
      <c r="AV72" s="269">
        <v>19</v>
      </c>
      <c r="AW72" s="268">
        <v>0.39049036655712116</v>
      </c>
      <c r="AX72" s="270">
        <v>20798010.899999999</v>
      </c>
      <c r="AY72" s="270">
        <v>11236.094489465153</v>
      </c>
      <c r="AZ72" s="2205">
        <v>5</v>
      </c>
    </row>
    <row r="73" spans="1:52" ht="15.6" customHeight="1" x14ac:dyDescent="0.2">
      <c r="A73" s="476">
        <v>67</v>
      </c>
      <c r="B73" s="264" t="s">
        <v>2</v>
      </c>
      <c r="C73" s="886">
        <v>5530</v>
      </c>
      <c r="D73" s="884">
        <v>3247</v>
      </c>
      <c r="E73" s="884">
        <v>714.34</v>
      </c>
      <c r="F73" s="884">
        <v>1872</v>
      </c>
      <c r="G73" s="884">
        <v>112.32</v>
      </c>
      <c r="H73" s="884">
        <v>603</v>
      </c>
      <c r="I73" s="884">
        <v>904.5</v>
      </c>
      <c r="J73" s="884">
        <v>383</v>
      </c>
      <c r="K73" s="884">
        <v>229.79999999999998</v>
      </c>
      <c r="L73" s="884">
        <v>1970</v>
      </c>
      <c r="M73" s="265">
        <v>5.253E-2</v>
      </c>
      <c r="N73" s="884">
        <v>290.49090000000001</v>
      </c>
      <c r="O73" s="884">
        <v>2251.4508999999998</v>
      </c>
      <c r="P73" s="884">
        <v>7781.4508999999998</v>
      </c>
      <c r="Q73" s="890">
        <v>4015</v>
      </c>
      <c r="R73" s="890">
        <v>31242525</v>
      </c>
      <c r="S73" s="890">
        <v>7110063</v>
      </c>
      <c r="T73" s="890">
        <v>7110063</v>
      </c>
      <c r="U73" s="891">
        <v>24132462</v>
      </c>
      <c r="V73" s="266">
        <v>0.77239999999999998</v>
      </c>
      <c r="W73" s="266">
        <v>0.2276</v>
      </c>
      <c r="X73" s="267">
        <v>1285.7256781193489</v>
      </c>
      <c r="Y73" s="890">
        <v>30621643</v>
      </c>
      <c r="Z73" s="890">
        <v>23511580</v>
      </c>
      <c r="AA73" s="49">
        <v>0</v>
      </c>
      <c r="AB73" s="49">
        <v>10622458.5</v>
      </c>
      <c r="AC73" s="49">
        <v>10622458.5</v>
      </c>
      <c r="AD73" s="890">
        <v>4158395.0739119998</v>
      </c>
      <c r="AE73" s="896">
        <v>6464063</v>
      </c>
      <c r="AF73" s="49">
        <v>1169</v>
      </c>
      <c r="AG73" s="268">
        <v>0.60850000000000004</v>
      </c>
      <c r="AH73" s="896">
        <v>30596525</v>
      </c>
      <c r="AI73" s="49">
        <v>5533</v>
      </c>
      <c r="AJ73" s="896">
        <v>956415</v>
      </c>
      <c r="AK73" s="49">
        <v>172.95027124773961</v>
      </c>
      <c r="AL73" s="896">
        <v>31552940</v>
      </c>
      <c r="AM73" s="49">
        <v>5705.7757685352626</v>
      </c>
      <c r="AN73" s="898">
        <v>4913738</v>
      </c>
      <c r="AO73" s="270">
        <v>888.56021699819166</v>
      </c>
      <c r="AP73" s="896">
        <v>35510263</v>
      </c>
      <c r="AQ73" s="49">
        <v>6421.3857142857141</v>
      </c>
      <c r="AR73" s="268">
        <v>0.66694977232079211</v>
      </c>
      <c r="AS73" s="269">
        <v>21</v>
      </c>
      <c r="AT73" s="49">
        <v>17732521.5</v>
      </c>
      <c r="AU73" s="49">
        <v>3206.6</v>
      </c>
      <c r="AV73" s="269">
        <v>60</v>
      </c>
      <c r="AW73" s="268">
        <v>0.33305022767920789</v>
      </c>
      <c r="AX73" s="270">
        <v>53242784.5</v>
      </c>
      <c r="AY73" s="270">
        <v>9627.9899638336356</v>
      </c>
      <c r="AZ73" s="2205">
        <v>44</v>
      </c>
    </row>
    <row r="74" spans="1:52" ht="15.6" customHeight="1" x14ac:dyDescent="0.2">
      <c r="A74" s="476">
        <v>68</v>
      </c>
      <c r="B74" s="264" t="s">
        <v>1</v>
      </c>
      <c r="C74" s="886">
        <v>1532</v>
      </c>
      <c r="D74" s="884">
        <v>1419</v>
      </c>
      <c r="E74" s="884">
        <v>312.18</v>
      </c>
      <c r="F74" s="884">
        <v>747.5</v>
      </c>
      <c r="G74" s="884">
        <v>44.85</v>
      </c>
      <c r="H74" s="884">
        <v>129</v>
      </c>
      <c r="I74" s="884">
        <v>193.5</v>
      </c>
      <c r="J74" s="884">
        <v>2</v>
      </c>
      <c r="K74" s="884">
        <v>1.2</v>
      </c>
      <c r="L74" s="884">
        <v>5968</v>
      </c>
      <c r="M74" s="265">
        <v>0.15915000000000001</v>
      </c>
      <c r="N74" s="884">
        <v>243.81780000000003</v>
      </c>
      <c r="O74" s="884">
        <v>795.54780000000005</v>
      </c>
      <c r="P74" s="884">
        <v>2327.5478000000003</v>
      </c>
      <c r="Q74" s="890">
        <v>4015</v>
      </c>
      <c r="R74" s="890">
        <v>9345104</v>
      </c>
      <c r="S74" s="890">
        <v>2231640</v>
      </c>
      <c r="T74" s="890">
        <v>2231640</v>
      </c>
      <c r="U74" s="891">
        <v>7113464</v>
      </c>
      <c r="V74" s="266">
        <v>0.76119999999999999</v>
      </c>
      <c r="W74" s="266">
        <v>0.23880000000000001</v>
      </c>
      <c r="X74" s="267">
        <v>1456.6840731070497</v>
      </c>
      <c r="Y74" s="890">
        <v>7535942</v>
      </c>
      <c r="Z74" s="890">
        <v>5304302</v>
      </c>
      <c r="AA74" s="49">
        <v>0</v>
      </c>
      <c r="AB74" s="49">
        <v>3177335.3600000003</v>
      </c>
      <c r="AC74" s="49">
        <v>3177335.3600000003</v>
      </c>
      <c r="AD74" s="890">
        <v>1305046.01642496</v>
      </c>
      <c r="AE74" s="896">
        <v>1872289</v>
      </c>
      <c r="AF74" s="49">
        <v>1222</v>
      </c>
      <c r="AG74" s="268">
        <v>0.58930000000000005</v>
      </c>
      <c r="AH74" s="896">
        <v>8985753</v>
      </c>
      <c r="AI74" s="49">
        <v>5865</v>
      </c>
      <c r="AJ74" s="896">
        <v>264960</v>
      </c>
      <c r="AK74" s="49">
        <v>172.95039164490862</v>
      </c>
      <c r="AL74" s="896">
        <v>9250713</v>
      </c>
      <c r="AM74" s="49">
        <v>6038.3244125326373</v>
      </c>
      <c r="AN74" s="898">
        <v>1488568</v>
      </c>
      <c r="AO74" s="270">
        <v>971.65013054830285</v>
      </c>
      <c r="AP74" s="896">
        <v>10474321</v>
      </c>
      <c r="AQ74" s="49">
        <v>6837.0241514360314</v>
      </c>
      <c r="AR74" s="268">
        <v>0.65945511325836648</v>
      </c>
      <c r="AS74" s="269">
        <v>26</v>
      </c>
      <c r="AT74" s="49">
        <v>5408975.3600000003</v>
      </c>
      <c r="AU74" s="49">
        <v>3530.66</v>
      </c>
      <c r="AV74" s="269">
        <v>41</v>
      </c>
      <c r="AW74" s="268">
        <v>0.34054488674163358</v>
      </c>
      <c r="AX74" s="270">
        <v>15883296.359999999</v>
      </c>
      <c r="AY74" s="270">
        <v>10367.686919060052</v>
      </c>
      <c r="AZ74" s="2205">
        <v>16</v>
      </c>
    </row>
    <row r="75" spans="1:52" ht="15.6" customHeight="1" x14ac:dyDescent="0.2">
      <c r="A75" s="476">
        <v>69</v>
      </c>
      <c r="B75" s="264" t="s">
        <v>74</v>
      </c>
      <c r="C75" s="886">
        <v>4855</v>
      </c>
      <c r="D75" s="884">
        <v>2740</v>
      </c>
      <c r="E75" s="884">
        <v>602.79999999999995</v>
      </c>
      <c r="F75" s="884">
        <v>2959.5</v>
      </c>
      <c r="G75" s="884">
        <v>177.57</v>
      </c>
      <c r="H75" s="884">
        <v>554</v>
      </c>
      <c r="I75" s="884">
        <v>831</v>
      </c>
      <c r="J75" s="884">
        <v>429</v>
      </c>
      <c r="K75" s="884">
        <v>257.39999999999998</v>
      </c>
      <c r="L75" s="884">
        <v>2645</v>
      </c>
      <c r="M75" s="265">
        <v>7.0529999999999995E-2</v>
      </c>
      <c r="N75" s="884">
        <v>342.42314999999996</v>
      </c>
      <c r="O75" s="884">
        <v>2211.1931500000001</v>
      </c>
      <c r="P75" s="884">
        <v>7066.1931500000001</v>
      </c>
      <c r="Q75" s="890">
        <v>4015</v>
      </c>
      <c r="R75" s="890">
        <v>28370765</v>
      </c>
      <c r="S75" s="890">
        <v>5465804</v>
      </c>
      <c r="T75" s="890">
        <v>5465804</v>
      </c>
      <c r="U75" s="891">
        <v>22904961</v>
      </c>
      <c r="V75" s="266">
        <v>0.80730000000000002</v>
      </c>
      <c r="W75" s="266">
        <v>0.19270000000000001</v>
      </c>
      <c r="X75" s="267">
        <v>1125.8092687950566</v>
      </c>
      <c r="Y75" s="890">
        <v>24584548</v>
      </c>
      <c r="Z75" s="890">
        <v>19118744</v>
      </c>
      <c r="AA75" s="49">
        <v>0</v>
      </c>
      <c r="AB75" s="49">
        <v>9646060.1000000015</v>
      </c>
      <c r="AC75" s="49">
        <v>9646060.1000000015</v>
      </c>
      <c r="AD75" s="890">
        <v>3197128.7437844006</v>
      </c>
      <c r="AE75" s="896">
        <v>6448931</v>
      </c>
      <c r="AF75" s="49">
        <v>1328</v>
      </c>
      <c r="AG75" s="268">
        <v>0.66859999999999997</v>
      </c>
      <c r="AH75" s="896">
        <v>29353892</v>
      </c>
      <c r="AI75" s="49">
        <v>6046</v>
      </c>
      <c r="AJ75" s="896">
        <v>839673</v>
      </c>
      <c r="AK75" s="49">
        <v>172.95015447991761</v>
      </c>
      <c r="AL75" s="896">
        <v>30193565</v>
      </c>
      <c r="AM75" s="49">
        <v>6219.065911431514</v>
      </c>
      <c r="AN75" s="898">
        <v>4265701</v>
      </c>
      <c r="AO75" s="270">
        <v>878.62018537590109</v>
      </c>
      <c r="AP75" s="896">
        <v>33619593</v>
      </c>
      <c r="AQ75" s="49">
        <v>6924.7359423274975</v>
      </c>
      <c r="AR75" s="268">
        <v>0.68989509037274399</v>
      </c>
      <c r="AS75" s="269">
        <v>8</v>
      </c>
      <c r="AT75" s="49">
        <v>15111864.1</v>
      </c>
      <c r="AU75" s="49">
        <v>3112.64</v>
      </c>
      <c r="AV75" s="269">
        <v>62</v>
      </c>
      <c r="AW75" s="268">
        <v>0.31010490962725595</v>
      </c>
      <c r="AX75" s="270">
        <v>48731457.100000001</v>
      </c>
      <c r="AY75" s="270">
        <v>10037.375303810504</v>
      </c>
      <c r="AZ75" s="2205">
        <v>28</v>
      </c>
    </row>
    <row r="76" spans="1:52" ht="15.6" customHeight="1" x14ac:dyDescent="0.2">
      <c r="A76" s="1203"/>
      <c r="B76" s="1202" t="s">
        <v>3</v>
      </c>
      <c r="C76" s="1213">
        <v>649170</v>
      </c>
      <c r="D76" s="1213">
        <v>466650</v>
      </c>
      <c r="E76" s="1213">
        <v>102663.00000000001</v>
      </c>
      <c r="F76" s="1214">
        <v>312774</v>
      </c>
      <c r="G76" s="1213">
        <v>18766.440000000002</v>
      </c>
      <c r="H76" s="1213">
        <v>89689</v>
      </c>
      <c r="I76" s="1213">
        <v>134533.5</v>
      </c>
      <c r="J76" s="1213">
        <v>25179</v>
      </c>
      <c r="K76" s="1213">
        <v>15107.399999999996</v>
      </c>
      <c r="L76" s="1213">
        <v>196976</v>
      </c>
      <c r="M76" s="1215"/>
      <c r="N76" s="1213">
        <v>13093.080700000002</v>
      </c>
      <c r="O76" s="1213">
        <v>284163.42070000002</v>
      </c>
      <c r="P76" s="1213">
        <v>933333.4206999999</v>
      </c>
      <c r="Q76" s="1216">
        <v>4015</v>
      </c>
      <c r="R76" s="1216">
        <v>3747333684</v>
      </c>
      <c r="S76" s="1216">
        <v>1314082700</v>
      </c>
      <c r="T76" s="1216">
        <v>1311641004</v>
      </c>
      <c r="U76" s="1217">
        <v>2435692680</v>
      </c>
      <c r="V76" s="1218">
        <v>0.65</v>
      </c>
      <c r="W76" s="1218">
        <v>0.35</v>
      </c>
      <c r="X76" s="1219">
        <v>2020.4892462683119</v>
      </c>
      <c r="Y76" s="1216">
        <v>4509058659</v>
      </c>
      <c r="Z76" s="1216">
        <v>3196898633</v>
      </c>
      <c r="AA76" s="1216">
        <v>0</v>
      </c>
      <c r="AB76" s="1216">
        <v>1274093452.5600002</v>
      </c>
      <c r="AC76" s="1216">
        <v>1269087619.3800001</v>
      </c>
      <c r="AD76" s="1216">
        <v>765830364.92545474</v>
      </c>
      <c r="AE76" s="1217">
        <v>510256602</v>
      </c>
      <c r="AF76" s="1216">
        <v>786</v>
      </c>
      <c r="AG76" s="1220">
        <v>0.40210000000000001</v>
      </c>
      <c r="AH76" s="1217">
        <v>2945949282</v>
      </c>
      <c r="AI76" s="1216">
        <v>4538</v>
      </c>
      <c r="AJ76" s="1217">
        <v>141709935</v>
      </c>
      <c r="AK76" s="1216">
        <v>218.29402929895096</v>
      </c>
      <c r="AL76" s="1217">
        <v>3087659217</v>
      </c>
      <c r="AM76" s="1216">
        <v>4756.3184019594255</v>
      </c>
      <c r="AN76" s="1217">
        <v>599816618</v>
      </c>
      <c r="AO76" s="1216">
        <v>923.97464146525567</v>
      </c>
      <c r="AP76" s="1217">
        <v>3545765900</v>
      </c>
      <c r="AQ76" s="1216">
        <v>5461.9990141257294</v>
      </c>
      <c r="AR76" s="1220">
        <v>0.57875933561494386</v>
      </c>
      <c r="AS76" s="1221"/>
      <c r="AT76" s="1216">
        <v>2580728623.3800001</v>
      </c>
      <c r="AU76" s="1216">
        <v>3975.43</v>
      </c>
      <c r="AV76" s="1221"/>
      <c r="AW76" s="1220">
        <v>0.42124066438505642</v>
      </c>
      <c r="AX76" s="1216">
        <v>6126494523.3799982</v>
      </c>
      <c r="AY76" s="1216">
        <v>9437.427058212792</v>
      </c>
      <c r="AZ76" s="2207"/>
    </row>
    <row r="77" spans="1:52" s="1939" customFormat="1" ht="15.6" customHeight="1" x14ac:dyDescent="0.2">
      <c r="A77" s="389"/>
      <c r="B77" s="1139"/>
      <c r="C77" s="1140"/>
      <c r="D77" s="1140"/>
      <c r="E77" s="1140"/>
      <c r="F77" s="1140"/>
      <c r="G77" s="1140"/>
      <c r="H77" s="1140"/>
      <c r="I77" s="1140"/>
      <c r="J77" s="1140"/>
      <c r="K77" s="1140"/>
      <c r="L77" s="1140"/>
      <c r="M77" s="1140"/>
      <c r="N77" s="1140"/>
      <c r="O77" s="1140"/>
      <c r="P77" s="1140"/>
      <c r="Q77" s="1235"/>
      <c r="R77" s="1235"/>
      <c r="S77" s="1235"/>
      <c r="T77" s="1235"/>
      <c r="U77" s="1235"/>
      <c r="V77" s="2184"/>
      <c r="W77" s="2184"/>
      <c r="X77" s="2185"/>
      <c r="Y77" s="1235"/>
      <c r="Z77" s="1235"/>
      <c r="AA77" s="1235"/>
      <c r="AB77" s="1235"/>
      <c r="AC77" s="1235"/>
      <c r="AD77" s="1235"/>
      <c r="AE77" s="1235"/>
      <c r="AF77" s="1235"/>
      <c r="AG77" s="2186"/>
      <c r="AH77" s="1235"/>
      <c r="AI77" s="1235"/>
      <c r="AJ77" s="1235"/>
      <c r="AK77" s="1235"/>
      <c r="AL77" s="1235"/>
      <c r="AM77" s="1235"/>
      <c r="AN77" s="1235"/>
      <c r="AO77" s="1235"/>
      <c r="AP77" s="1235"/>
      <c r="AQ77" s="1235"/>
      <c r="AR77" s="2186"/>
      <c r="AS77" s="1234"/>
      <c r="AT77" s="1235"/>
      <c r="AU77" s="1235"/>
      <c r="AV77" s="1234"/>
      <c r="AW77" s="2186"/>
      <c r="AX77" s="1235"/>
      <c r="AY77" s="1235"/>
      <c r="AZ77" s="1234"/>
    </row>
    <row r="78" spans="1:52" s="1939" customFormat="1" ht="15.6" customHeight="1" x14ac:dyDescent="0.2">
      <c r="A78" s="389"/>
      <c r="B78" s="263"/>
      <c r="C78" s="1140"/>
      <c r="D78" s="1140"/>
      <c r="E78" s="1140"/>
      <c r="F78" s="1140"/>
      <c r="G78" s="1140"/>
      <c r="H78" s="1140"/>
      <c r="I78" s="1140"/>
      <c r="J78" s="1140"/>
      <c r="K78" s="1140"/>
      <c r="L78" s="1140"/>
      <c r="M78" s="1140"/>
      <c r="N78" s="1140"/>
      <c r="O78" s="1140"/>
      <c r="P78" s="1140"/>
      <c r="Q78" s="1235"/>
      <c r="R78" s="1235"/>
      <c r="S78" s="1235"/>
      <c r="T78" s="1235"/>
      <c r="U78" s="1235"/>
      <c r="V78" s="2184"/>
      <c r="W78" s="2184"/>
      <c r="X78" s="2185"/>
      <c r="Y78" s="1235"/>
      <c r="Z78" s="1235"/>
      <c r="AA78" s="1235"/>
      <c r="AB78" s="1235"/>
      <c r="AC78" s="1235"/>
      <c r="AD78" s="1235"/>
      <c r="AE78" s="1235"/>
      <c r="AF78" s="1235"/>
      <c r="AG78" s="2186"/>
      <c r="AH78" s="1235"/>
      <c r="AI78" s="1235"/>
      <c r="AJ78" s="1235"/>
      <c r="AK78" s="1235"/>
      <c r="AL78" s="1235"/>
      <c r="AM78" s="1235"/>
      <c r="AN78" s="1235"/>
      <c r="AO78" s="1235"/>
      <c r="AP78" s="1235"/>
      <c r="AQ78" s="1235"/>
      <c r="AR78" s="2186"/>
      <c r="AS78" s="1234"/>
      <c r="AT78" s="1235"/>
      <c r="AU78" s="1235"/>
      <c r="AV78" s="1234"/>
      <c r="AW78" s="2186"/>
      <c r="AX78" s="1235"/>
      <c r="AY78" s="1235"/>
      <c r="AZ78" s="1234"/>
    </row>
    <row r="79" spans="1:52" s="1939" customFormat="1" ht="17.45" customHeight="1" x14ac:dyDescent="0.2">
      <c r="A79" s="1067"/>
      <c r="B79" s="800"/>
      <c r="C79" s="1222"/>
      <c r="D79" s="1222"/>
      <c r="E79" s="1223"/>
      <c r="F79" s="1222"/>
      <c r="G79" s="367"/>
      <c r="H79" s="367"/>
      <c r="I79" s="367"/>
      <c r="J79" s="367"/>
      <c r="K79" s="367"/>
      <c r="L79" s="367"/>
      <c r="M79" s="369"/>
      <c r="N79" s="367"/>
      <c r="O79" s="1222"/>
      <c r="P79" s="1222"/>
      <c r="Q79" s="367"/>
      <c r="R79" s="367"/>
      <c r="S79" s="367"/>
      <c r="T79" s="367"/>
      <c r="U79" s="1231"/>
      <c r="V79" s="367"/>
      <c r="W79" s="367"/>
      <c r="X79" s="367"/>
      <c r="Y79" s="367"/>
      <c r="Z79" s="367"/>
      <c r="AA79" s="367"/>
      <c r="AB79" s="367"/>
      <c r="AC79" s="367"/>
      <c r="AD79" s="367"/>
      <c r="AE79" s="367"/>
      <c r="AF79" s="367"/>
      <c r="AG79" s="367"/>
      <c r="AH79" s="367"/>
      <c r="AI79" s="367"/>
      <c r="AJ79" s="367"/>
      <c r="AK79" s="367"/>
      <c r="AL79" s="367"/>
      <c r="AM79" s="367"/>
      <c r="AN79" s="367"/>
      <c r="AO79" s="367"/>
      <c r="AP79" s="367"/>
      <c r="AQ79" s="367"/>
      <c r="AR79" s="367"/>
      <c r="AS79" s="367"/>
      <c r="AT79" s="367"/>
      <c r="AU79" s="367"/>
      <c r="AV79" s="367"/>
      <c r="AW79" s="367"/>
      <c r="AX79" s="367"/>
      <c r="AY79" s="2187"/>
      <c r="AZ79" s="2187"/>
    </row>
    <row r="80" spans="1:52" s="1939" customFormat="1" ht="17.45" customHeight="1" x14ac:dyDescent="0.2">
      <c r="A80" s="2196"/>
      <c r="B80" s="1239"/>
      <c r="C80" s="1222"/>
      <c r="D80" s="2188"/>
      <c r="E80" s="1239"/>
      <c r="F80" s="2197"/>
      <c r="G80" s="1239"/>
      <c r="H80" s="1239"/>
      <c r="I80" s="1239"/>
      <c r="J80" s="1239"/>
      <c r="K80" s="1239"/>
      <c r="L80" s="1239"/>
      <c r="M80" s="1239"/>
      <c r="N80" s="2198"/>
      <c r="O80" s="2198"/>
      <c r="P80" s="1239"/>
      <c r="Q80" s="2199"/>
      <c r="R80" s="2189"/>
      <c r="S80" s="367"/>
      <c r="T80" s="367"/>
      <c r="U80" s="1239"/>
      <c r="V80" s="367"/>
      <c r="W80" s="367"/>
      <c r="X80" s="367"/>
      <c r="Y80" s="367"/>
      <c r="Z80" s="33"/>
      <c r="AA80" s="367"/>
      <c r="AB80" s="367"/>
      <c r="AC80" s="367"/>
      <c r="AD80" s="367"/>
      <c r="AE80" s="1980"/>
      <c r="AF80" s="367"/>
      <c r="AG80" s="367"/>
      <c r="AH80" s="1231"/>
      <c r="AI80" s="367"/>
      <c r="AJ80" s="1231"/>
      <c r="AK80" s="367"/>
      <c r="AL80" s="1231"/>
      <c r="AM80" s="367"/>
      <c r="AN80" s="1231"/>
      <c r="AO80" s="367"/>
      <c r="AP80" s="1231"/>
      <c r="AQ80" s="367"/>
      <c r="AR80" s="367"/>
      <c r="AS80" s="367"/>
      <c r="AT80" s="367"/>
      <c r="AU80" s="367"/>
      <c r="AV80" s="367"/>
      <c r="AW80" s="367"/>
      <c r="AX80" s="1231"/>
      <c r="AY80" s="367"/>
      <c r="AZ80" s="367"/>
    </row>
    <row r="81" spans="1:52" s="1939" customFormat="1" ht="17.45" customHeight="1" x14ac:dyDescent="0.2">
      <c r="A81" s="1500"/>
      <c r="B81" s="367"/>
      <c r="C81" s="2199"/>
      <c r="D81" s="1222"/>
      <c r="E81" s="367"/>
      <c r="F81" s="367"/>
      <c r="G81" s="367"/>
      <c r="H81" s="367"/>
      <c r="I81" s="367"/>
      <c r="J81" s="367"/>
      <c r="K81" s="367"/>
      <c r="L81" s="367"/>
      <c r="M81" s="369"/>
      <c r="N81" s="367"/>
      <c r="O81" s="367"/>
      <c r="P81" s="367"/>
      <c r="Q81" s="2200"/>
      <c r="R81" s="808"/>
      <c r="S81" s="367"/>
      <c r="T81" s="367"/>
      <c r="U81" s="367"/>
      <c r="V81" s="367"/>
      <c r="W81" s="367"/>
      <c r="X81" s="367"/>
      <c r="Y81" s="367"/>
      <c r="Z81" s="34"/>
      <c r="AA81" s="367"/>
      <c r="AB81" s="367"/>
      <c r="AC81" s="367"/>
      <c r="AD81" s="367"/>
      <c r="AE81" s="367"/>
      <c r="AF81" s="367"/>
      <c r="AG81" s="1241"/>
      <c r="AH81" s="2187"/>
      <c r="AI81" s="1241"/>
      <c r="AJ81" s="2187"/>
      <c r="AK81" s="1241"/>
      <c r="AL81" s="2187"/>
      <c r="AM81" s="1241"/>
      <c r="AN81" s="2187"/>
      <c r="AO81" s="1241"/>
      <c r="AP81" s="2187"/>
      <c r="AQ81" s="367"/>
      <c r="AR81" s="367"/>
      <c r="AS81" s="367"/>
      <c r="AT81" s="367"/>
      <c r="AU81" s="367"/>
      <c r="AV81" s="367"/>
      <c r="AW81" s="1241"/>
      <c r="AX81" s="2187"/>
      <c r="AY81" s="367"/>
      <c r="AZ81" s="367"/>
    </row>
    <row r="82" spans="1:52" s="1939" customFormat="1" ht="17.45" customHeight="1" x14ac:dyDescent="0.2">
      <c r="A82" s="1067"/>
      <c r="B82" s="367"/>
      <c r="C82" s="367"/>
      <c r="D82" s="368"/>
      <c r="E82" s="368"/>
      <c r="F82" s="368"/>
      <c r="G82" s="368"/>
      <c r="H82" s="368"/>
      <c r="I82" s="368"/>
      <c r="J82" s="368"/>
      <c r="K82" s="368"/>
      <c r="L82" s="367"/>
      <c r="M82" s="369"/>
      <c r="N82" s="367"/>
      <c r="O82" s="367"/>
      <c r="P82" s="367"/>
      <c r="Q82" s="367"/>
      <c r="R82" s="2190"/>
      <c r="S82" s="367"/>
      <c r="T82" s="369"/>
      <c r="U82" s="369"/>
      <c r="V82" s="367"/>
      <c r="W82" s="367"/>
      <c r="X82" s="367"/>
      <c r="Y82" s="367"/>
      <c r="Z82" s="367"/>
      <c r="AA82" s="367"/>
      <c r="AB82" s="367"/>
      <c r="AC82" s="367"/>
      <c r="AD82" s="367"/>
      <c r="AE82" s="367"/>
      <c r="AF82" s="367"/>
      <c r="AG82" s="367"/>
      <c r="AH82" s="367"/>
      <c r="AI82" s="367"/>
      <c r="AJ82" s="367"/>
      <c r="AK82" s="367"/>
      <c r="AL82" s="367"/>
      <c r="AM82" s="367"/>
      <c r="AN82" s="367"/>
      <c r="AO82" s="2187"/>
      <c r="AP82" s="367"/>
      <c r="AQ82" s="2187"/>
      <c r="AR82" s="2187"/>
      <c r="AS82" s="2187"/>
      <c r="AT82" s="367"/>
      <c r="AU82" s="2187"/>
      <c r="AV82" s="2187"/>
      <c r="AW82" s="2187"/>
      <c r="AX82" s="367"/>
      <c r="AY82" s="367"/>
      <c r="AZ82" s="367"/>
    </row>
    <row r="83" spans="1:52" s="1939" customFormat="1" ht="15.6" customHeight="1" x14ac:dyDescent="0.2">
      <c r="A83" s="389"/>
      <c r="B83" s="2093"/>
      <c r="C83" s="1140"/>
      <c r="D83" s="1140"/>
      <c r="E83" s="1140"/>
      <c r="F83" s="1141"/>
      <c r="G83" s="1140"/>
      <c r="H83" s="1140"/>
      <c r="I83" s="1140"/>
      <c r="J83" s="1140"/>
      <c r="K83" s="1140"/>
      <c r="L83" s="1140"/>
      <c r="M83" s="1142"/>
      <c r="N83" s="1140"/>
      <c r="O83" s="1140"/>
      <c r="P83" s="1140"/>
      <c r="Q83" s="1235"/>
      <c r="R83" s="1235"/>
      <c r="S83" s="1235"/>
      <c r="T83" s="1235"/>
      <c r="U83" s="1235"/>
      <c r="V83" s="2184"/>
      <c r="W83" s="2184"/>
      <c r="X83" s="2185"/>
      <c r="Y83" s="1235"/>
      <c r="Z83" s="1235"/>
      <c r="AA83" s="1235"/>
      <c r="AB83" s="1235"/>
      <c r="AC83" s="1235"/>
      <c r="AD83" s="1235"/>
      <c r="AE83" s="1235"/>
      <c r="AF83" s="1235"/>
      <c r="AG83" s="2186"/>
      <c r="AH83" s="1235"/>
      <c r="AI83" s="1235"/>
      <c r="AJ83" s="1235"/>
      <c r="AK83" s="1235"/>
      <c r="AL83" s="1235"/>
      <c r="AM83" s="1235"/>
      <c r="AN83" s="1235"/>
      <c r="AO83" s="1235"/>
      <c r="AP83" s="1235"/>
      <c r="AQ83" s="1235"/>
      <c r="AR83" s="2186"/>
      <c r="AS83" s="1234"/>
      <c r="AT83" s="1235"/>
      <c r="AU83" s="1235"/>
      <c r="AV83" s="1234"/>
      <c r="AW83" s="2186"/>
      <c r="AX83" s="1235"/>
      <c r="AY83" s="1235"/>
      <c r="AZ83" s="1234"/>
    </row>
    <row r="84" spans="1:52" s="1939" customFormat="1" x14ac:dyDescent="0.2">
      <c r="B84" s="2191"/>
      <c r="AJ84" s="2192"/>
      <c r="AK84" s="2192"/>
      <c r="AL84" s="2192"/>
      <c r="AM84" s="2192"/>
      <c r="AN84" s="2192"/>
      <c r="AO84" s="2192"/>
      <c r="AP84" s="2192"/>
      <c r="AQ84" s="2192"/>
      <c r="AR84" s="2192"/>
      <c r="AS84" s="2192"/>
      <c r="AT84" s="2192"/>
      <c r="AU84" s="2192"/>
      <c r="AV84" s="2192"/>
      <c r="AW84" s="2192"/>
      <c r="AX84" s="2192"/>
      <c r="AY84" s="2192"/>
      <c r="AZ84" s="2192"/>
    </row>
    <row r="85" spans="1:52" s="1939" customFormat="1" ht="15.6" customHeight="1" x14ac:dyDescent="0.2">
      <c r="A85" s="389"/>
      <c r="B85" s="263"/>
      <c r="C85" s="1140"/>
      <c r="D85" s="1140"/>
      <c r="E85" s="1140"/>
      <c r="F85" s="1141"/>
      <c r="G85" s="1140"/>
      <c r="H85" s="1140"/>
      <c r="I85" s="1140"/>
      <c r="J85" s="1140"/>
      <c r="K85" s="1140"/>
      <c r="L85" s="1140"/>
      <c r="M85" s="1142"/>
      <c r="N85" s="1140"/>
      <c r="O85" s="1140"/>
      <c r="P85" s="1140"/>
      <c r="Q85" s="1235"/>
      <c r="R85" s="1235"/>
      <c r="S85" s="1235"/>
      <c r="T85" s="1235"/>
      <c r="U85" s="1235"/>
      <c r="V85" s="2184"/>
      <c r="W85" s="2184"/>
      <c r="X85" s="2185"/>
      <c r="Y85" s="1235"/>
      <c r="Z85" s="1235"/>
      <c r="AA85" s="1235"/>
      <c r="AB85" s="1235"/>
      <c r="AC85" s="1235"/>
      <c r="AD85" s="1235"/>
      <c r="AE85" s="1235"/>
      <c r="AF85" s="1235"/>
      <c r="AG85" s="2186"/>
      <c r="AH85" s="1235"/>
      <c r="AI85" s="1235"/>
      <c r="AJ85" s="1235"/>
      <c r="AK85" s="1235"/>
      <c r="AL85" s="1235"/>
      <c r="AM85" s="1235"/>
      <c r="AN85" s="1235"/>
      <c r="AO85" s="1235"/>
      <c r="AP85" s="1235"/>
      <c r="AQ85" s="1235"/>
      <c r="AR85" s="2186"/>
      <c r="AS85" s="1234"/>
      <c r="AT85" s="1235"/>
      <c r="AU85" s="1235"/>
      <c r="AV85" s="1234"/>
      <c r="AW85" s="2186"/>
      <c r="AX85" s="1235"/>
      <c r="AY85" s="1235"/>
      <c r="AZ85" s="1234"/>
    </row>
    <row r="86" spans="1:52" s="1939" customFormat="1" x14ac:dyDescent="0.2">
      <c r="B86" s="2193"/>
    </row>
    <row r="87" spans="1:52" s="1939" customFormat="1" x14ac:dyDescent="0.2"/>
    <row r="88" spans="1:52" s="1939" customFormat="1" x14ac:dyDescent="0.2">
      <c r="B88" s="347"/>
      <c r="D88" s="347"/>
      <c r="F88" s="347"/>
      <c r="H88" s="347"/>
      <c r="J88" s="347"/>
    </row>
    <row r="89" spans="1:52" s="1939" customFormat="1" x14ac:dyDescent="0.2"/>
    <row r="90" spans="1:52" s="1939" customFormat="1" x14ac:dyDescent="0.2"/>
    <row r="91" spans="1:52" s="1939" customFormat="1" x14ac:dyDescent="0.2"/>
    <row r="92" spans="1:52" s="1939" customFormat="1" x14ac:dyDescent="0.2"/>
    <row r="93" spans="1:52" s="1939" customFormat="1" x14ac:dyDescent="0.2">
      <c r="B93" s="347"/>
    </row>
    <row r="94" spans="1:52" s="1939" customFormat="1" x14ac:dyDescent="0.2">
      <c r="C94" s="2194"/>
    </row>
    <row r="95" spans="1:52" s="1939" customFormat="1" x14ac:dyDescent="0.2"/>
    <row r="96" spans="1:52" s="1939" customFormat="1" x14ac:dyDescent="0.2"/>
    <row r="97" spans="1:2" s="1939" customFormat="1" x14ac:dyDescent="0.2"/>
    <row r="98" spans="1:2" s="1939" customFormat="1" x14ac:dyDescent="0.2"/>
    <row r="99" spans="1:2" s="1939" customFormat="1" x14ac:dyDescent="0.2"/>
    <row r="100" spans="1:2" s="1939" customFormat="1" x14ac:dyDescent="0.2"/>
    <row r="101" spans="1:2" s="1939" customFormat="1" ht="12.75" customHeight="1" x14ac:dyDescent="0.2">
      <c r="A101" s="1911"/>
      <c r="B101" s="1985"/>
    </row>
    <row r="102" spans="1:2" s="1939" customFormat="1" x14ac:dyDescent="0.2">
      <c r="A102" s="1911"/>
      <c r="B102" s="1985"/>
    </row>
    <row r="103" spans="1:2" s="1939" customFormat="1" x14ac:dyDescent="0.2">
      <c r="A103" s="1911"/>
      <c r="B103" s="1985"/>
    </row>
    <row r="104" spans="1:2" s="1939" customFormat="1" x14ac:dyDescent="0.2">
      <c r="A104" s="2195"/>
      <c r="B104" s="2195"/>
    </row>
    <row r="105" spans="1:2" s="1939" customFormat="1" x14ac:dyDescent="0.2"/>
    <row r="106" spans="1:2" s="1939" customFormat="1" x14ac:dyDescent="0.2"/>
    <row r="107" spans="1:2" s="1939" customFormat="1" x14ac:dyDescent="0.2"/>
    <row r="108" spans="1:2" s="1939" customFormat="1" x14ac:dyDescent="0.2"/>
    <row r="109" spans="1:2" s="1939" customFormat="1" x14ac:dyDescent="0.2"/>
    <row r="110" spans="1:2" s="1939" customFormat="1" x14ac:dyDescent="0.2"/>
    <row r="111" spans="1:2" s="1939" customFormat="1" x14ac:dyDescent="0.2"/>
    <row r="112" spans="1:2" s="1939" customFormat="1" x14ac:dyDescent="0.2"/>
    <row r="113" s="1939" customFormat="1" x14ac:dyDescent="0.2"/>
    <row r="114" s="1939" customFormat="1" x14ac:dyDescent="0.2"/>
    <row r="115" s="1939" customFormat="1" x14ac:dyDescent="0.2"/>
    <row r="116" s="1939" customFormat="1" x14ac:dyDescent="0.2"/>
    <row r="117" s="1939" customFormat="1" x14ac:dyDescent="0.2"/>
    <row r="118" s="1939" customFormat="1" x14ac:dyDescent="0.2"/>
    <row r="119" s="1939" customFormat="1" x14ac:dyDescent="0.2"/>
    <row r="120" s="1939" customFormat="1" x14ac:dyDescent="0.2"/>
    <row r="121" s="1939" customFormat="1" x14ac:dyDescent="0.2"/>
    <row r="122" s="1939" customFormat="1" x14ac:dyDescent="0.2"/>
    <row r="123" s="1939" customFormat="1" x14ac:dyDescent="0.2"/>
    <row r="124" s="1939" customFormat="1" x14ac:dyDescent="0.2"/>
    <row r="125" s="1939" customFormat="1" x14ac:dyDescent="0.2"/>
    <row r="126" s="1939" customFormat="1" x14ac:dyDescent="0.2"/>
    <row r="127" s="1939" customFormat="1" x14ac:dyDescent="0.2"/>
    <row r="128" s="1939" customFormat="1" x14ac:dyDescent="0.2"/>
    <row r="129" s="1939" customFormat="1" x14ac:dyDescent="0.2"/>
    <row r="130" s="1939" customFormat="1" x14ac:dyDescent="0.2"/>
    <row r="131" s="1939" customFormat="1" x14ac:dyDescent="0.2"/>
    <row r="132" s="1939" customFormat="1" x14ac:dyDescent="0.2"/>
    <row r="133" s="1939" customFormat="1" x14ac:dyDescent="0.2"/>
    <row r="134" s="1939" customFormat="1" x14ac:dyDescent="0.2"/>
    <row r="135" s="1939" customFormat="1" x14ac:dyDescent="0.2"/>
    <row r="136" s="1939" customFormat="1" x14ac:dyDescent="0.2"/>
    <row r="137" s="1939" customFormat="1" x14ac:dyDescent="0.2"/>
    <row r="138" s="1939" customFormat="1" x14ac:dyDescent="0.2"/>
    <row r="139" s="1939" customFormat="1" x14ac:dyDescent="0.2"/>
    <row r="140" s="1939" customFormat="1" x14ac:dyDescent="0.2"/>
    <row r="141" s="1939" customFormat="1" x14ac:dyDescent="0.2"/>
    <row r="142" s="1939" customFormat="1" x14ac:dyDescent="0.2"/>
    <row r="143" s="1939" customFormat="1" x14ac:dyDescent="0.2"/>
    <row r="144" s="1939" customFormat="1" x14ac:dyDescent="0.2"/>
    <row r="145" s="1939" customFormat="1" x14ac:dyDescent="0.2"/>
    <row r="146" s="1939" customFormat="1" x14ac:dyDescent="0.2"/>
    <row r="147" s="1939" customFormat="1" x14ac:dyDescent="0.2"/>
    <row r="148" s="1939" customFormat="1" x14ac:dyDescent="0.2"/>
    <row r="149" s="1939" customFormat="1" x14ac:dyDescent="0.2"/>
    <row r="150" s="1939" customFormat="1" x14ac:dyDescent="0.2"/>
    <row r="151" s="1939" customFormat="1" x14ac:dyDescent="0.2"/>
    <row r="152" s="1939" customFormat="1" x14ac:dyDescent="0.2"/>
    <row r="153" s="1939" customFormat="1" x14ac:dyDescent="0.2"/>
    <row r="154" s="1939" customFormat="1" x14ac:dyDescent="0.2"/>
    <row r="155" s="1939" customFormat="1" x14ac:dyDescent="0.2"/>
    <row r="156" s="1939" customFormat="1" x14ac:dyDescent="0.2"/>
    <row r="157" s="1939" customFormat="1" x14ac:dyDescent="0.2"/>
    <row r="158" s="1939" customFormat="1" x14ac:dyDescent="0.2"/>
    <row r="159" s="1939" customFormat="1" x14ac:dyDescent="0.2"/>
    <row r="160" s="1939" customFormat="1" x14ac:dyDescent="0.2"/>
    <row r="161" s="1939" customFormat="1" x14ac:dyDescent="0.2"/>
    <row r="162" s="1939" customFormat="1" x14ac:dyDescent="0.2"/>
    <row r="163" s="1939" customFormat="1" x14ac:dyDescent="0.2"/>
    <row r="164" s="1939" customFormat="1" x14ac:dyDescent="0.2"/>
    <row r="165" s="1939" customFormat="1" x14ac:dyDescent="0.2"/>
    <row r="166" s="1939" customFormat="1" x14ac:dyDescent="0.2"/>
    <row r="167" s="1939" customFormat="1" x14ac:dyDescent="0.2"/>
    <row r="168" s="1939" customFormat="1" x14ac:dyDescent="0.2"/>
    <row r="169" s="1939" customFormat="1" x14ac:dyDescent="0.2"/>
    <row r="170" s="1939" customFormat="1" x14ac:dyDescent="0.2"/>
    <row r="171" s="1939" customFormat="1" x14ac:dyDescent="0.2"/>
    <row r="172" s="1939" customFormat="1" x14ac:dyDescent="0.2"/>
    <row r="173" s="1939" customFormat="1" x14ac:dyDescent="0.2"/>
    <row r="174" s="1939" customFormat="1" x14ac:dyDescent="0.2"/>
    <row r="175" s="1939" customFormat="1" x14ac:dyDescent="0.2"/>
    <row r="176" s="1939" customFormat="1" x14ac:dyDescent="0.2"/>
    <row r="177" s="1939" customFormat="1" x14ac:dyDescent="0.2"/>
    <row r="178" s="1939" customFormat="1" x14ac:dyDescent="0.2"/>
    <row r="179" s="1939" customFormat="1" x14ac:dyDescent="0.2"/>
    <row r="180" s="1939" customFormat="1" x14ac:dyDescent="0.2"/>
    <row r="181" s="1939" customFormat="1" x14ac:dyDescent="0.2"/>
    <row r="182" s="1939" customFormat="1" x14ac:dyDescent="0.2"/>
    <row r="183" s="1939" customFormat="1" x14ac:dyDescent="0.2"/>
    <row r="184" s="1939" customFormat="1" x14ac:dyDescent="0.2"/>
    <row r="185" s="1939" customFormat="1" x14ac:dyDescent="0.2"/>
    <row r="186" s="1939" customFormat="1" x14ac:dyDescent="0.2"/>
    <row r="187" s="1939" customFormat="1" x14ac:dyDescent="0.2"/>
    <row r="188" s="1939" customFormat="1" x14ac:dyDescent="0.2"/>
    <row r="189" s="1939" customFormat="1" x14ac:dyDescent="0.2"/>
    <row r="190" s="1939" customFormat="1" x14ac:dyDescent="0.2"/>
    <row r="191" s="1939" customFormat="1" x14ac:dyDescent="0.2"/>
    <row r="192" s="1939" customFormat="1" x14ac:dyDescent="0.2"/>
    <row r="193" s="1939" customFormat="1" x14ac:dyDescent="0.2"/>
    <row r="194" s="1939" customFormat="1" x14ac:dyDescent="0.2"/>
    <row r="195" s="1939" customFormat="1" x14ac:dyDescent="0.2"/>
    <row r="196" s="1939" customFormat="1" x14ac:dyDescent="0.2"/>
    <row r="197" s="1939" customFormat="1" x14ac:dyDescent="0.2"/>
    <row r="198" s="1939" customFormat="1" x14ac:dyDescent="0.2"/>
    <row r="199" s="1939" customFormat="1" x14ac:dyDescent="0.2"/>
    <row r="200" s="1939" customFormat="1" x14ac:dyDescent="0.2"/>
    <row r="201" s="1939" customFormat="1" x14ac:dyDescent="0.2"/>
    <row r="202" s="1939" customFormat="1" x14ac:dyDescent="0.2"/>
    <row r="203" s="1939" customFormat="1" x14ac:dyDescent="0.2"/>
    <row r="204" s="1939" customFormat="1" x14ac:dyDescent="0.2"/>
    <row r="205" s="1939" customFormat="1" x14ac:dyDescent="0.2"/>
    <row r="206" s="1939" customFormat="1" x14ac:dyDescent="0.2"/>
    <row r="207" s="1939" customFormat="1" x14ac:dyDescent="0.2"/>
    <row r="208" s="1939" customFormat="1" x14ac:dyDescent="0.2"/>
    <row r="209" s="1939" customFormat="1" x14ac:dyDescent="0.2"/>
    <row r="210" s="1939" customFormat="1" x14ac:dyDescent="0.2"/>
    <row r="211" s="1939" customFormat="1" x14ac:dyDescent="0.2"/>
    <row r="212" s="1939" customFormat="1" x14ac:dyDescent="0.2"/>
    <row r="213" s="1939" customFormat="1" x14ac:dyDescent="0.2"/>
    <row r="214" s="1939" customFormat="1" x14ac:dyDescent="0.2"/>
    <row r="215" s="1939" customFormat="1" x14ac:dyDescent="0.2"/>
    <row r="216" s="1939" customFormat="1" x14ac:dyDescent="0.2"/>
    <row r="217" s="1939" customFormat="1" x14ac:dyDescent="0.2"/>
    <row r="218" s="1939" customFormat="1" x14ac:dyDescent="0.2"/>
    <row r="219" s="1939" customFormat="1" x14ac:dyDescent="0.2"/>
    <row r="220" s="1939" customFormat="1" x14ac:dyDescent="0.2"/>
    <row r="221" s="1939" customFormat="1" x14ac:dyDescent="0.2"/>
    <row r="222" s="1939" customFormat="1" x14ac:dyDescent="0.2"/>
    <row r="223" s="1939" customFormat="1" x14ac:dyDescent="0.2"/>
    <row r="224" s="1939" customFormat="1" x14ac:dyDescent="0.2"/>
    <row r="225" s="1939" customFormat="1" x14ac:dyDescent="0.2"/>
    <row r="226" s="1939" customFormat="1" x14ac:dyDescent="0.2"/>
    <row r="227" s="1939" customFormat="1" x14ac:dyDescent="0.2"/>
    <row r="228" s="1939" customFormat="1" x14ac:dyDescent="0.2"/>
    <row r="229" s="1939" customFormat="1" x14ac:dyDescent="0.2"/>
    <row r="230" s="1939" customFormat="1" x14ac:dyDescent="0.2"/>
    <row r="231" s="1939" customFormat="1" x14ac:dyDescent="0.2"/>
    <row r="232" s="1939" customFormat="1" x14ac:dyDescent="0.2"/>
    <row r="233" s="1939" customFormat="1" x14ac:dyDescent="0.2"/>
    <row r="234" s="1939" customFormat="1" x14ac:dyDescent="0.2"/>
    <row r="235" s="1939" customFormat="1" x14ac:dyDescent="0.2"/>
    <row r="236" s="1939" customFormat="1" x14ac:dyDescent="0.2"/>
    <row r="237" s="1939" customFormat="1" x14ac:dyDescent="0.2"/>
    <row r="238" s="1939" customFormat="1" x14ac:dyDescent="0.2"/>
    <row r="239" s="1939" customFormat="1" x14ac:dyDescent="0.2"/>
    <row r="240" s="1939" customFormat="1" x14ac:dyDescent="0.2"/>
    <row r="241" s="1939" customFormat="1" x14ac:dyDescent="0.2"/>
    <row r="242" s="1939" customFormat="1" x14ac:dyDescent="0.2"/>
    <row r="243" s="1939" customFormat="1" x14ac:dyDescent="0.2"/>
    <row r="244" s="1939" customFormat="1" x14ac:dyDescent="0.2"/>
    <row r="245" s="1939" customFormat="1" x14ac:dyDescent="0.2"/>
    <row r="246" s="1939" customFormat="1" x14ac:dyDescent="0.2"/>
    <row r="247" s="1939" customFormat="1" x14ac:dyDescent="0.2"/>
    <row r="248" s="1939" customFormat="1" x14ac:dyDescent="0.2"/>
    <row r="249" s="1939" customFormat="1" x14ac:dyDescent="0.2"/>
    <row r="250" s="1939" customFormat="1" x14ac:dyDescent="0.2"/>
    <row r="251" s="1939" customFormat="1" x14ac:dyDescent="0.2"/>
    <row r="252" s="1939" customFormat="1" x14ac:dyDescent="0.2"/>
    <row r="253" s="1939" customFormat="1" x14ac:dyDescent="0.2"/>
    <row r="254" s="1939" customFormat="1" x14ac:dyDescent="0.2"/>
    <row r="255" s="1939" customFormat="1" x14ac:dyDescent="0.2"/>
    <row r="256" s="1939" customFormat="1" x14ac:dyDescent="0.2"/>
    <row r="257" s="1939" customFormat="1" x14ac:dyDescent="0.2"/>
    <row r="258" s="1939" customFormat="1" x14ac:dyDescent="0.2"/>
    <row r="259" s="1939" customFormat="1" x14ac:dyDescent="0.2"/>
    <row r="260" s="1939" customFormat="1" x14ac:dyDescent="0.2"/>
    <row r="261" s="1939" customFormat="1" x14ac:dyDescent="0.2"/>
    <row r="262" s="1939" customFormat="1" x14ac:dyDescent="0.2"/>
    <row r="263" s="1939" customFormat="1" x14ac:dyDescent="0.2"/>
    <row r="264" s="1939" customFormat="1" x14ac:dyDescent="0.2"/>
    <row r="265" s="1939" customFormat="1" x14ac:dyDescent="0.2"/>
    <row r="266" s="1939" customFormat="1" x14ac:dyDescent="0.2"/>
    <row r="267" s="1939" customFormat="1" x14ac:dyDescent="0.2"/>
    <row r="268" s="1939" customFormat="1" x14ac:dyDescent="0.2"/>
    <row r="269" s="1939" customFormat="1" x14ac:dyDescent="0.2"/>
    <row r="270" s="1939" customFormat="1" x14ac:dyDescent="0.2"/>
    <row r="271" s="1939" customFormat="1" x14ac:dyDescent="0.2"/>
    <row r="272" s="1939" customFormat="1" x14ac:dyDescent="0.2"/>
    <row r="273" s="1939" customFormat="1" x14ac:dyDescent="0.2"/>
    <row r="274" s="1939" customFormat="1" x14ac:dyDescent="0.2"/>
    <row r="275" s="1939" customFormat="1" x14ac:dyDescent="0.2"/>
    <row r="276" s="1939" customFormat="1" x14ac:dyDescent="0.2"/>
    <row r="277" s="1939" customFormat="1" x14ac:dyDescent="0.2"/>
    <row r="278" s="1939" customFormat="1" x14ac:dyDescent="0.2"/>
    <row r="279" s="1939" customFormat="1" x14ac:dyDescent="0.2"/>
    <row r="280" s="1939" customFormat="1" x14ac:dyDescent="0.2"/>
    <row r="281" s="1939" customFormat="1" x14ac:dyDescent="0.2"/>
    <row r="282" s="1939" customFormat="1" x14ac:dyDescent="0.2"/>
    <row r="283" s="1939" customFormat="1" x14ac:dyDescent="0.2"/>
    <row r="284" s="1939" customFormat="1" x14ac:dyDescent="0.2"/>
    <row r="285" s="1939" customFormat="1" x14ac:dyDescent="0.2"/>
    <row r="286" s="1939" customFormat="1" x14ac:dyDescent="0.2"/>
    <row r="287" s="1939" customFormat="1" x14ac:dyDescent="0.2"/>
    <row r="288" s="1939" customFormat="1" x14ac:dyDescent="0.2"/>
    <row r="289" spans="1:52" s="1939" customFormat="1" x14ac:dyDescent="0.2"/>
    <row r="290" spans="1:52" s="1939" customFormat="1" x14ac:dyDescent="0.2"/>
    <row r="291" spans="1:52" s="1939" customFormat="1" x14ac:dyDescent="0.2"/>
    <row r="292" spans="1:52" s="1939" customFormat="1" x14ac:dyDescent="0.2"/>
    <row r="293" spans="1:52" s="1939" customFormat="1" x14ac:dyDescent="0.2"/>
    <row r="294" spans="1:52" s="1939" customFormat="1" x14ac:dyDescent="0.2"/>
    <row r="295" spans="1:52" s="1939" customFormat="1" x14ac:dyDescent="0.2"/>
    <row r="296" spans="1:52" s="1939" customFormat="1" x14ac:dyDescent="0.2"/>
    <row r="297" spans="1:52" s="1939" customFormat="1" x14ac:dyDescent="0.2"/>
    <row r="298" spans="1:52" s="1939" customFormat="1" x14ac:dyDescent="0.2"/>
    <row r="299" spans="1:52" s="1939" customFormat="1" x14ac:dyDescent="0.2"/>
    <row r="300" spans="1:52" s="1939" customFormat="1" ht="12.75" customHeight="1" x14ac:dyDescent="0.2">
      <c r="A300" s="1921"/>
      <c r="B300" s="1921"/>
    </row>
    <row r="301" spans="1:52" s="1939" customFormat="1" x14ac:dyDescent="0.2">
      <c r="A301" s="1921"/>
      <c r="B301" s="1921"/>
      <c r="C301" s="2194"/>
      <c r="D301" s="2194"/>
      <c r="E301" s="2194"/>
      <c r="F301" s="2194"/>
      <c r="G301" s="2194"/>
      <c r="H301" s="2194"/>
      <c r="I301" s="2194"/>
      <c r="J301" s="2194"/>
      <c r="K301" s="2194"/>
      <c r="L301" s="2194"/>
      <c r="M301" s="2194"/>
      <c r="N301" s="2194"/>
      <c r="O301" s="2194"/>
      <c r="P301" s="2194"/>
      <c r="Q301" s="2194"/>
      <c r="R301" s="2194"/>
      <c r="S301" s="2194"/>
      <c r="T301" s="2194"/>
      <c r="U301" s="2194"/>
      <c r="V301" s="2194"/>
      <c r="W301" s="2194"/>
      <c r="X301" s="2194"/>
      <c r="Y301" s="2194"/>
      <c r="Z301" s="2194"/>
      <c r="AA301" s="2194"/>
      <c r="AB301" s="2194"/>
      <c r="AC301" s="2194"/>
      <c r="AD301" s="2194"/>
      <c r="AE301" s="2194"/>
      <c r="AF301" s="2194"/>
      <c r="AG301" s="2194"/>
      <c r="AH301" s="2194"/>
      <c r="AI301" s="2194"/>
      <c r="AJ301" s="2194"/>
      <c r="AK301" s="2194"/>
      <c r="AL301" s="2194"/>
      <c r="AM301" s="2194"/>
      <c r="AN301" s="2194"/>
      <c r="AO301" s="2194"/>
      <c r="AP301" s="2194"/>
      <c r="AQ301" s="2194"/>
      <c r="AR301" s="2194"/>
      <c r="AS301" s="2194"/>
      <c r="AT301" s="2194"/>
      <c r="AU301" s="2194"/>
      <c r="AV301" s="2194"/>
      <c r="AW301" s="2194"/>
      <c r="AX301" s="2194"/>
      <c r="AY301" s="2194"/>
      <c r="AZ301" s="2194"/>
    </row>
    <row r="302" spans="1:52" s="1939" customFormat="1" x14ac:dyDescent="0.2">
      <c r="A302" s="1921"/>
      <c r="B302" s="1921"/>
      <c r="C302" s="2194"/>
    </row>
    <row r="303" spans="1:52" s="1939" customFormat="1" x14ac:dyDescent="0.2">
      <c r="C303" s="347"/>
      <c r="D303" s="347"/>
      <c r="F303" s="347"/>
      <c r="H303" s="347"/>
      <c r="J303" s="347"/>
    </row>
    <row r="304" spans="1:52" s="1939" customFormat="1" x14ac:dyDescent="0.2">
      <c r="AA304" s="2192"/>
    </row>
    <row r="305" spans="26:26" s="1939" customFormat="1" x14ac:dyDescent="0.2">
      <c r="Z305" s="2192"/>
    </row>
    <row r="306" spans="26:26" s="1939" customFormat="1" x14ac:dyDescent="0.2"/>
    <row r="307" spans="26:26" s="1939" customFormat="1" x14ac:dyDescent="0.2"/>
    <row r="308" spans="26:26" s="1939" customFormat="1" x14ac:dyDescent="0.2"/>
    <row r="309" spans="26:26" s="1939" customFormat="1" x14ac:dyDescent="0.2"/>
    <row r="310" spans="26:26" s="1939" customFormat="1" x14ac:dyDescent="0.2"/>
    <row r="311" spans="26:26" s="1939" customFormat="1" x14ac:dyDescent="0.2"/>
    <row r="312" spans="26:26" s="1939" customFormat="1" x14ac:dyDescent="0.2"/>
    <row r="313" spans="26:26" s="1939" customFormat="1" x14ac:dyDescent="0.2"/>
    <row r="314" spans="26:26" s="1939" customFormat="1" x14ac:dyDescent="0.2"/>
    <row r="315" spans="26:26" s="1939" customFormat="1" x14ac:dyDescent="0.2"/>
    <row r="316" spans="26:26" s="1939" customFormat="1" x14ac:dyDescent="0.2"/>
    <row r="317" spans="26:26" s="1939" customFormat="1" x14ac:dyDescent="0.2"/>
    <row r="318" spans="26:26" s="1939" customFormat="1" x14ac:dyDescent="0.2"/>
    <row r="319" spans="26:26" s="1939" customFormat="1" x14ac:dyDescent="0.2"/>
    <row r="320" spans="26:26" s="1939" customFormat="1" x14ac:dyDescent="0.2"/>
    <row r="321" s="1939" customFormat="1" x14ac:dyDescent="0.2"/>
    <row r="322" s="1939" customFormat="1" x14ac:dyDescent="0.2"/>
    <row r="323" s="1939" customFormat="1" x14ac:dyDescent="0.2"/>
    <row r="324" s="1939" customFormat="1" x14ac:dyDescent="0.2"/>
    <row r="325" s="1939" customFormat="1" x14ac:dyDescent="0.2"/>
    <row r="326" s="1939" customFormat="1" x14ac:dyDescent="0.2"/>
    <row r="327" s="1939" customFormat="1" x14ac:dyDescent="0.2"/>
    <row r="328" s="1939" customFormat="1" x14ac:dyDescent="0.2"/>
    <row r="329" s="1939" customFormat="1" x14ac:dyDescent="0.2"/>
    <row r="330" s="1939" customFormat="1" x14ac:dyDescent="0.2"/>
    <row r="331" s="1939" customFormat="1" x14ac:dyDescent="0.2"/>
    <row r="332" s="1939" customFormat="1" x14ac:dyDescent="0.2"/>
    <row r="333" s="1939" customFormat="1" x14ac:dyDescent="0.2"/>
    <row r="334" s="1939" customFormat="1" x14ac:dyDescent="0.2"/>
    <row r="335" s="1939" customFormat="1" x14ac:dyDescent="0.2"/>
    <row r="336" s="1939" customFormat="1" x14ac:dyDescent="0.2"/>
    <row r="337" s="1939" customFormat="1" x14ac:dyDescent="0.2"/>
    <row r="338" s="1939" customFormat="1" x14ac:dyDescent="0.2"/>
    <row r="339" s="1939" customFormat="1" x14ac:dyDescent="0.2"/>
    <row r="340" s="1939" customFormat="1" x14ac:dyDescent="0.2"/>
    <row r="341" s="1939" customFormat="1" x14ac:dyDescent="0.2"/>
    <row r="342" s="1939" customFormat="1" x14ac:dyDescent="0.2"/>
    <row r="343" s="1939" customFormat="1" x14ac:dyDescent="0.2"/>
    <row r="344" s="1939" customFormat="1" x14ac:dyDescent="0.2"/>
    <row r="345" s="1939" customFormat="1" x14ac:dyDescent="0.2"/>
    <row r="346" s="1939" customFormat="1" x14ac:dyDescent="0.2"/>
    <row r="347" s="1939" customFormat="1" x14ac:dyDescent="0.2"/>
    <row r="348" s="1939" customFormat="1" x14ac:dyDescent="0.2"/>
    <row r="349" s="1939" customFormat="1" x14ac:dyDescent="0.2"/>
    <row r="350" s="1939" customFormat="1" x14ac:dyDescent="0.2"/>
    <row r="351" s="1939" customFormat="1" x14ac:dyDescent="0.2"/>
    <row r="352" s="1939" customFormat="1" x14ac:dyDescent="0.2"/>
    <row r="353" s="1939" customFormat="1" x14ac:dyDescent="0.2"/>
    <row r="354" s="1939" customFormat="1" x14ac:dyDescent="0.2"/>
    <row r="355" s="1939" customFormat="1" x14ac:dyDescent="0.2"/>
    <row r="356" s="1939" customFormat="1" x14ac:dyDescent="0.2"/>
    <row r="357" s="1939" customFormat="1" x14ac:dyDescent="0.2"/>
    <row r="358" s="1939" customFormat="1" x14ac:dyDescent="0.2"/>
    <row r="359" s="1939" customFormat="1" x14ac:dyDescent="0.2"/>
    <row r="360" s="1939" customFormat="1" x14ac:dyDescent="0.2"/>
    <row r="361" s="1939" customFormat="1" x14ac:dyDescent="0.2"/>
    <row r="362" s="1939" customFormat="1" x14ac:dyDescent="0.2"/>
    <row r="363" s="1939" customFormat="1" x14ac:dyDescent="0.2"/>
    <row r="364" s="1939" customFormat="1" x14ac:dyDescent="0.2"/>
    <row r="365" s="1939" customFormat="1" x14ac:dyDescent="0.2"/>
    <row r="366" s="1939" customFormat="1" x14ac:dyDescent="0.2"/>
    <row r="367" s="1939" customFormat="1" x14ac:dyDescent="0.2"/>
    <row r="368" s="1939" customFormat="1" x14ac:dyDescent="0.2"/>
    <row r="369" s="1939" customFormat="1" x14ac:dyDescent="0.2"/>
    <row r="370" s="1939" customFormat="1" x14ac:dyDescent="0.2"/>
    <row r="371" s="1939" customFormat="1" x14ac:dyDescent="0.2"/>
    <row r="372" s="1939" customFormat="1" x14ac:dyDescent="0.2"/>
    <row r="373" s="1939" customFormat="1" x14ac:dyDescent="0.2"/>
    <row r="374" s="1939" customFormat="1" x14ac:dyDescent="0.2"/>
    <row r="375" s="1939" customFormat="1" x14ac:dyDescent="0.2"/>
    <row r="376" s="1939" customFormat="1" x14ac:dyDescent="0.2"/>
    <row r="377" s="1939" customFormat="1" x14ac:dyDescent="0.2"/>
    <row r="378" s="1939" customFormat="1" x14ac:dyDescent="0.2"/>
    <row r="379" s="1939" customFormat="1" x14ac:dyDescent="0.2"/>
    <row r="380" s="1939" customFormat="1" x14ac:dyDescent="0.2"/>
    <row r="381" s="1939" customFormat="1" x14ac:dyDescent="0.2"/>
    <row r="382" s="1939" customFormat="1" x14ac:dyDescent="0.2"/>
    <row r="383" s="1939" customFormat="1" x14ac:dyDescent="0.2"/>
    <row r="384" s="1939" customFormat="1" x14ac:dyDescent="0.2"/>
    <row r="385" s="1939" customFormat="1" x14ac:dyDescent="0.2"/>
    <row r="386" s="1939" customFormat="1" x14ac:dyDescent="0.2"/>
    <row r="387" s="1939" customFormat="1" x14ac:dyDescent="0.2"/>
    <row r="388" s="1939" customFormat="1" x14ac:dyDescent="0.2"/>
    <row r="389" s="1939" customFormat="1" x14ac:dyDescent="0.2"/>
    <row r="390" s="1939" customFormat="1" x14ac:dyDescent="0.2"/>
    <row r="391" s="1939" customFormat="1" x14ac:dyDescent="0.2"/>
    <row r="392" s="1939" customFormat="1" x14ac:dyDescent="0.2"/>
    <row r="393" s="1939" customFormat="1" x14ac:dyDescent="0.2"/>
    <row r="394" s="1939" customFormat="1" x14ac:dyDescent="0.2"/>
    <row r="395" s="1939" customFormat="1" x14ac:dyDescent="0.2"/>
    <row r="396" s="1939" customFormat="1" x14ac:dyDescent="0.2"/>
    <row r="397" s="1939" customFormat="1" x14ac:dyDescent="0.2"/>
    <row r="398" s="1939" customFormat="1" x14ac:dyDescent="0.2"/>
    <row r="399" s="1939" customFormat="1" x14ac:dyDescent="0.2"/>
    <row r="400" s="1939" customFormat="1" x14ac:dyDescent="0.2"/>
    <row r="401" s="1939" customFormat="1" x14ac:dyDescent="0.2"/>
    <row r="402" s="1939" customFormat="1" x14ac:dyDescent="0.2"/>
    <row r="403" s="1939" customFormat="1" x14ac:dyDescent="0.2"/>
    <row r="404" s="1939" customFormat="1" x14ac:dyDescent="0.2"/>
    <row r="405" s="1939" customFormat="1" x14ac:dyDescent="0.2"/>
    <row r="406" s="1939" customFormat="1" x14ac:dyDescent="0.2"/>
    <row r="407" s="1939" customFormat="1" x14ac:dyDescent="0.2"/>
    <row r="408" s="1939" customFormat="1" x14ac:dyDescent="0.2"/>
    <row r="409" s="1939" customFormat="1" x14ac:dyDescent="0.2"/>
    <row r="410" s="1939" customFormat="1" x14ac:dyDescent="0.2"/>
    <row r="411" s="1939" customFormat="1" x14ac:dyDescent="0.2"/>
    <row r="412" s="1939" customFormat="1" x14ac:dyDescent="0.2"/>
    <row r="413" s="1939" customFormat="1" x14ac:dyDescent="0.2"/>
    <row r="414" s="1939" customFormat="1" x14ac:dyDescent="0.2"/>
    <row r="415" s="1939" customFormat="1" x14ac:dyDescent="0.2"/>
    <row r="416" s="1939" customFormat="1" x14ac:dyDescent="0.2"/>
    <row r="417" s="1939" customFormat="1" x14ac:dyDescent="0.2"/>
    <row r="418" s="1939" customFormat="1" x14ac:dyDescent="0.2"/>
    <row r="419" s="1939" customFormat="1" x14ac:dyDescent="0.2"/>
    <row r="420" s="1939" customFormat="1" x14ac:dyDescent="0.2"/>
    <row r="421" s="1939" customFormat="1" x14ac:dyDescent="0.2"/>
    <row r="422" s="1939" customFormat="1" x14ac:dyDescent="0.2"/>
    <row r="423" s="1939" customFormat="1" x14ac:dyDescent="0.2"/>
    <row r="424" s="1939" customFormat="1" x14ac:dyDescent="0.2"/>
    <row r="425" s="1939" customFormat="1" x14ac:dyDescent="0.2"/>
    <row r="426" s="1939" customFormat="1" x14ac:dyDescent="0.2"/>
    <row r="427" s="1939" customFormat="1" x14ac:dyDescent="0.2"/>
    <row r="428" s="1939" customFormat="1" x14ac:dyDescent="0.2"/>
    <row r="429" s="1939" customFormat="1" x14ac:dyDescent="0.2"/>
    <row r="430" s="1939" customFormat="1" x14ac:dyDescent="0.2"/>
    <row r="431" s="1939" customFormat="1" x14ac:dyDescent="0.2"/>
    <row r="432" s="1939" customFormat="1" x14ac:dyDescent="0.2"/>
    <row r="433" s="1939" customFormat="1" x14ac:dyDescent="0.2"/>
    <row r="434" s="1939" customFormat="1" x14ac:dyDescent="0.2"/>
    <row r="435" s="1939" customFormat="1" x14ac:dyDescent="0.2"/>
    <row r="436" s="1939" customFormat="1" x14ac:dyDescent="0.2"/>
    <row r="437" s="1939" customFormat="1" x14ac:dyDescent="0.2"/>
    <row r="438" s="1939" customFormat="1" x14ac:dyDescent="0.2"/>
    <row r="439" s="1939" customFormat="1" x14ac:dyDescent="0.2"/>
    <row r="440" s="1939" customFormat="1" x14ac:dyDescent="0.2"/>
    <row r="441" s="1939" customFormat="1" x14ac:dyDescent="0.2"/>
    <row r="442" s="1939" customFormat="1" x14ac:dyDescent="0.2"/>
    <row r="443" s="1939" customFormat="1" x14ac:dyDescent="0.2"/>
    <row r="444" s="1939" customFormat="1" x14ac:dyDescent="0.2"/>
    <row r="445" s="1939" customFormat="1" x14ac:dyDescent="0.2"/>
    <row r="446" s="1939" customFormat="1" x14ac:dyDescent="0.2"/>
    <row r="447" s="1939" customFormat="1" x14ac:dyDescent="0.2"/>
    <row r="448" s="1939" customFormat="1" x14ac:dyDescent="0.2"/>
    <row r="449" s="1939" customFormat="1" x14ac:dyDescent="0.2"/>
    <row r="450" s="1939" customFormat="1" x14ac:dyDescent="0.2"/>
    <row r="451" s="1939" customFormat="1" x14ac:dyDescent="0.2"/>
    <row r="452" s="1939" customFormat="1" x14ac:dyDescent="0.2"/>
    <row r="453" s="1939" customFormat="1" x14ac:dyDescent="0.2"/>
    <row r="454" s="1939" customFormat="1" x14ac:dyDescent="0.2"/>
    <row r="455" s="1939" customFormat="1" x14ac:dyDescent="0.2"/>
    <row r="456" s="1939" customFormat="1" x14ac:dyDescent="0.2"/>
    <row r="457" s="1939" customFormat="1" x14ac:dyDescent="0.2"/>
    <row r="458" s="1939" customFormat="1" x14ac:dyDescent="0.2"/>
    <row r="459" s="1939" customFormat="1" x14ac:dyDescent="0.2"/>
    <row r="460" s="1939" customFormat="1" x14ac:dyDescent="0.2"/>
    <row r="461" s="1939" customFormat="1" x14ac:dyDescent="0.2"/>
    <row r="462" s="1939" customFormat="1" x14ac:dyDescent="0.2"/>
    <row r="463" s="1939" customFormat="1" x14ac:dyDescent="0.2"/>
    <row r="464" s="1939" customFormat="1" x14ac:dyDescent="0.2"/>
    <row r="465" s="1939" customFormat="1" x14ac:dyDescent="0.2"/>
    <row r="466" s="1939" customFormat="1" x14ac:dyDescent="0.2"/>
    <row r="467" s="1939" customFormat="1" x14ac:dyDescent="0.2"/>
    <row r="468" s="1939" customFormat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AL67" activePane="bottomRight" state="frozen"/>
      <selection pane="bottomRight" activeCell="AR37" sqref="AR37"/>
      <colBreaks count="6" manualBreakCount="6">
        <brk id="11" max="75" man="1"/>
        <brk id="19" max="1048575" man="1"/>
        <brk id="26" max="75" man="1"/>
        <brk id="35" max="75" man="1"/>
        <brk id="43" max="75" man="1"/>
        <brk id="48" max="75" man="1"/>
      </colBreaks>
      <pageMargins left="0.25" right="0.25" top="0.75" bottom="0.42" header="0.27" footer="0.16"/>
      <printOptions horizontalCentered="1"/>
      <pageSetup paperSize="5" scale="72" firstPageNumber="18" fitToWidth="0" fitToHeight="0" orientation="portrait" r:id="rId1"/>
      <headerFooter alignWithMargins="0">
        <oddHeader>&amp;L&amp;"Arial,Bold"&amp;16&amp;K000000Table 3: FY2019-20 Budget Letter_&amp;KFF0000Preliminary Simulation&amp;K000000
Level 1 Base Per Pupil And Level 2 Local Incentive</oddHeader>
        <oddFooter>&amp;R&amp;12&amp;P</oddFooter>
      </headerFooter>
    </customSheetView>
  </customSheetViews>
  <mergeCells count="55">
    <mergeCell ref="A4:B4"/>
    <mergeCell ref="A6:B6"/>
    <mergeCell ref="AX2:AX3"/>
    <mergeCell ref="AY2:AY3"/>
    <mergeCell ref="AC2:AC3"/>
    <mergeCell ref="AF2:AF3"/>
    <mergeCell ref="AG2:AG3"/>
    <mergeCell ref="AW2:AW3"/>
    <mergeCell ref="C1:C2"/>
    <mergeCell ref="E2:E3"/>
    <mergeCell ref="G2:G3"/>
    <mergeCell ref="I2:I3"/>
    <mergeCell ref="K2:K3"/>
    <mergeCell ref="M2:M3"/>
    <mergeCell ref="N2:N3"/>
    <mergeCell ref="AJ1:AM1"/>
    <mergeCell ref="AZ2:AZ3"/>
    <mergeCell ref="A1:B3"/>
    <mergeCell ref="AS2:AS3"/>
    <mergeCell ref="AT2:AT3"/>
    <mergeCell ref="AU2:AU3"/>
    <mergeCell ref="AV2:AV3"/>
    <mergeCell ref="AI2:AI3"/>
    <mergeCell ref="AJ2:AJ3"/>
    <mergeCell ref="AL2:AL3"/>
    <mergeCell ref="AM2:AM3"/>
    <mergeCell ref="AD2:AD3"/>
    <mergeCell ref="AE2:AE3"/>
    <mergeCell ref="AP2:AP3"/>
    <mergeCell ref="AQ2:AQ3"/>
    <mergeCell ref="AR2:AR3"/>
    <mergeCell ref="AN1:AQ1"/>
    <mergeCell ref="AK2:AK3"/>
    <mergeCell ref="AN2:AN3"/>
    <mergeCell ref="AO2:AO3"/>
    <mergeCell ref="R2:R3"/>
    <mergeCell ref="S2:S3"/>
    <mergeCell ref="T2:T3"/>
    <mergeCell ref="U2:U3"/>
    <mergeCell ref="V2:V3"/>
    <mergeCell ref="W2:W3"/>
    <mergeCell ref="X2:X3"/>
    <mergeCell ref="Y2:Y3"/>
    <mergeCell ref="AH2:AH3"/>
    <mergeCell ref="Z2:Z3"/>
    <mergeCell ref="AA2:AA3"/>
    <mergeCell ref="AB2:AB3"/>
    <mergeCell ref="O2:O3"/>
    <mergeCell ref="P2:P3"/>
    <mergeCell ref="Q2:Q3"/>
    <mergeCell ref="D1:E1"/>
    <mergeCell ref="F1:G1"/>
    <mergeCell ref="H1:I1"/>
    <mergeCell ref="J1:K1"/>
    <mergeCell ref="L2:L3"/>
  </mergeCells>
  <phoneticPr fontId="0" type="noConversion"/>
  <conditionalFormatting sqref="T7:T75">
    <cfRule type="expression" dxfId="86" priority="1">
      <formula>$R7*0.75&lt;$S7</formula>
    </cfRule>
  </conditionalFormatting>
  <printOptions horizontalCentered="1"/>
  <pageMargins left="0.25" right="0.25" top="0.75" bottom="0.42" header="0.27" footer="0.16"/>
  <pageSetup paperSize="5" scale="71" firstPageNumber="18" fitToWidth="0" fitToHeight="0" orientation="portrait" r:id="rId2"/>
  <headerFooter alignWithMargins="0">
    <oddHeader>&amp;L&amp;"Arial,Bold"&amp;16&amp;K000000Table 3:  Budget Letter  
Level 1 Base Cost and Level 2 Reward Incentive</oddHeader>
    <oddFooter>&amp;R&amp;P</oddFooter>
  </headerFooter>
  <colBreaks count="5" manualBreakCount="5">
    <brk id="11" max="75" man="1"/>
    <brk id="19" max="1048575" man="1"/>
    <brk id="26" max="75" man="1"/>
    <brk id="35" max="75" man="1"/>
    <brk id="43" max="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>
    <tabColor rgb="FF92D050"/>
    <pageSetUpPr fitToPage="1"/>
  </sheetPr>
  <dimension ref="A1:FC406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12.5703125" defaultRowHeight="12.75" x14ac:dyDescent="0.2"/>
  <cols>
    <col min="1" max="1" width="4.28515625" style="257" customWidth="1"/>
    <col min="2" max="2" width="17.42578125" style="257" customWidth="1"/>
    <col min="3" max="3" width="13.7109375" style="257" customWidth="1"/>
    <col min="4" max="4" width="18" style="257" customWidth="1"/>
    <col min="5" max="5" width="16" style="257" customWidth="1"/>
    <col min="6" max="6" width="14.85546875" style="257" customWidth="1"/>
    <col min="7" max="7" width="16" style="257" customWidth="1"/>
    <col min="8" max="9" width="17.5703125" style="257" customWidth="1"/>
    <col min="10" max="11" width="19.140625" style="257" customWidth="1"/>
    <col min="12" max="12" width="2" style="271" customWidth="1"/>
    <col min="13" max="14" width="12.5703125" style="271"/>
    <col min="15" max="15" width="16" style="271" bestFit="1" customWidth="1"/>
    <col min="16" max="159" width="12.5703125" style="271"/>
    <col min="160" max="16384" width="12.5703125" style="257"/>
  </cols>
  <sheetData>
    <row r="1" spans="1:159" ht="30" customHeight="1" x14ac:dyDescent="0.2">
      <c r="A1" s="1656" t="s">
        <v>76</v>
      </c>
      <c r="B1" s="1657"/>
      <c r="C1" s="1647" t="s">
        <v>190</v>
      </c>
      <c r="D1" s="1648"/>
      <c r="E1" s="1642" t="s">
        <v>815</v>
      </c>
      <c r="F1" s="1643"/>
      <c r="G1" s="1644"/>
      <c r="H1" s="1654" t="s">
        <v>921</v>
      </c>
      <c r="I1" s="1655"/>
      <c r="J1" s="1649" t="s">
        <v>995</v>
      </c>
      <c r="K1" s="2168" t="s">
        <v>996</v>
      </c>
    </row>
    <row r="2" spans="1:159" ht="112.5" customHeight="1" x14ac:dyDescent="0.2">
      <c r="A2" s="1628"/>
      <c r="B2" s="1629"/>
      <c r="C2" s="1660" t="s">
        <v>922</v>
      </c>
      <c r="D2" s="1662" t="s">
        <v>994</v>
      </c>
      <c r="E2" s="1645" t="s">
        <v>189</v>
      </c>
      <c r="F2" s="1652" t="s">
        <v>1628</v>
      </c>
      <c r="G2" s="469" t="s">
        <v>820</v>
      </c>
      <c r="H2" s="1645" t="s">
        <v>1629</v>
      </c>
      <c r="I2" s="469" t="s">
        <v>923</v>
      </c>
      <c r="J2" s="1650"/>
      <c r="K2" s="2169"/>
      <c r="N2" s="2178"/>
    </row>
    <row r="3" spans="1:159" ht="15.75" customHeight="1" x14ac:dyDescent="0.2">
      <c r="A3" s="1658"/>
      <c r="B3" s="1659"/>
      <c r="C3" s="1661"/>
      <c r="D3" s="1663"/>
      <c r="E3" s="1646"/>
      <c r="F3" s="1653"/>
      <c r="G3" s="557">
        <v>72.950219763751591</v>
      </c>
      <c r="H3" s="1646"/>
      <c r="I3" s="558">
        <v>100</v>
      </c>
      <c r="J3" s="1651"/>
      <c r="K3" s="2170"/>
      <c r="N3" s="2178"/>
      <c r="O3" s="2179"/>
    </row>
    <row r="4" spans="1:159" s="559" customFormat="1" ht="18" customHeight="1" x14ac:dyDescent="0.2">
      <c r="A4" s="1577" t="s">
        <v>1385</v>
      </c>
      <c r="B4" s="1578"/>
      <c r="C4" s="709">
        <v>1</v>
      </c>
      <c r="D4" s="709">
        <v>2</v>
      </c>
      <c r="E4" s="709">
        <v>3</v>
      </c>
      <c r="F4" s="709">
        <v>4</v>
      </c>
      <c r="G4" s="709">
        <v>5</v>
      </c>
      <c r="H4" s="709">
        <v>6</v>
      </c>
      <c r="I4" s="709">
        <v>7</v>
      </c>
      <c r="J4" s="709">
        <v>8</v>
      </c>
      <c r="K4" s="2171">
        <v>9</v>
      </c>
      <c r="L4" s="2180"/>
      <c r="M4" s="2180"/>
      <c r="N4" s="2180"/>
      <c r="O4" s="2180"/>
      <c r="P4" s="2180"/>
      <c r="Q4" s="2180"/>
      <c r="R4" s="2180"/>
      <c r="S4" s="2180"/>
      <c r="T4" s="2180"/>
      <c r="U4" s="2180"/>
      <c r="V4" s="2180"/>
      <c r="W4" s="2180"/>
      <c r="X4" s="2180"/>
      <c r="Y4" s="2180"/>
      <c r="Z4" s="2180"/>
      <c r="AA4" s="2180"/>
      <c r="AB4" s="2180"/>
      <c r="AC4" s="2180"/>
      <c r="AD4" s="2180"/>
      <c r="AE4" s="2180"/>
      <c r="AF4" s="2180"/>
      <c r="AG4" s="2180"/>
      <c r="AH4" s="2180"/>
      <c r="AI4" s="2180"/>
      <c r="AJ4" s="2180"/>
      <c r="AK4" s="2180"/>
      <c r="AL4" s="2180"/>
      <c r="AM4" s="2180"/>
      <c r="AN4" s="2180"/>
      <c r="AO4" s="2180"/>
      <c r="AP4" s="2180"/>
      <c r="AQ4" s="2180"/>
      <c r="AR4" s="2180"/>
      <c r="AS4" s="2180"/>
      <c r="AT4" s="2180"/>
      <c r="AU4" s="2180"/>
      <c r="AV4" s="2180"/>
      <c r="AW4" s="2180"/>
      <c r="AX4" s="2180"/>
      <c r="AY4" s="2180"/>
      <c r="AZ4" s="2180"/>
      <c r="BA4" s="2180"/>
      <c r="BB4" s="2180"/>
      <c r="BC4" s="2180"/>
      <c r="BD4" s="2180"/>
      <c r="BE4" s="2180"/>
      <c r="BF4" s="2180"/>
      <c r="BG4" s="2180"/>
      <c r="BH4" s="2180"/>
      <c r="BI4" s="2180"/>
      <c r="BJ4" s="2180"/>
      <c r="BK4" s="2180"/>
      <c r="BL4" s="2180"/>
      <c r="BM4" s="2180"/>
      <c r="BN4" s="2180"/>
      <c r="BO4" s="2180"/>
      <c r="BP4" s="2180"/>
      <c r="BQ4" s="2180"/>
      <c r="BR4" s="2180"/>
      <c r="BS4" s="2180"/>
      <c r="BT4" s="2180"/>
      <c r="BU4" s="2180"/>
      <c r="BV4" s="2180"/>
      <c r="BW4" s="2180"/>
      <c r="BX4" s="2180"/>
      <c r="BY4" s="2180"/>
      <c r="BZ4" s="2180"/>
      <c r="CA4" s="2180"/>
      <c r="CB4" s="2180"/>
      <c r="CC4" s="2180"/>
      <c r="CD4" s="2180"/>
      <c r="CE4" s="2180"/>
      <c r="CF4" s="2180"/>
      <c r="CG4" s="2180"/>
      <c r="CH4" s="2180"/>
      <c r="CI4" s="2180"/>
      <c r="CJ4" s="2180"/>
      <c r="CK4" s="2180"/>
      <c r="CL4" s="2180"/>
      <c r="CM4" s="2180"/>
      <c r="CN4" s="2180"/>
      <c r="CO4" s="2180"/>
      <c r="CP4" s="2180"/>
      <c r="CQ4" s="2180"/>
      <c r="CR4" s="2180"/>
      <c r="CS4" s="2180"/>
      <c r="CT4" s="2180"/>
      <c r="CU4" s="2180"/>
      <c r="CV4" s="2180"/>
      <c r="CW4" s="2180"/>
      <c r="CX4" s="2180"/>
      <c r="CY4" s="2180"/>
      <c r="CZ4" s="2180"/>
      <c r="DA4" s="2180"/>
      <c r="DB4" s="2180"/>
      <c r="DC4" s="2180"/>
      <c r="DD4" s="2180"/>
      <c r="DE4" s="2180"/>
      <c r="DF4" s="2180"/>
      <c r="DG4" s="2180"/>
      <c r="DH4" s="2180"/>
      <c r="DI4" s="2180"/>
      <c r="DJ4" s="2180"/>
      <c r="DK4" s="2180"/>
      <c r="DL4" s="2180"/>
      <c r="DM4" s="2180"/>
      <c r="DN4" s="2180"/>
      <c r="DO4" s="2180"/>
      <c r="DP4" s="2180"/>
      <c r="DQ4" s="2180"/>
      <c r="DR4" s="2180"/>
      <c r="DS4" s="2180"/>
      <c r="DT4" s="2180"/>
      <c r="DU4" s="2180"/>
      <c r="DV4" s="2180"/>
      <c r="DW4" s="2180"/>
      <c r="DX4" s="2180"/>
      <c r="DY4" s="2180"/>
      <c r="DZ4" s="2180"/>
      <c r="EA4" s="2180"/>
      <c r="EB4" s="2180"/>
      <c r="EC4" s="2180"/>
      <c r="ED4" s="2180"/>
      <c r="EE4" s="2180"/>
      <c r="EF4" s="2180"/>
      <c r="EG4" s="2180"/>
      <c r="EH4" s="2180"/>
      <c r="EI4" s="2180"/>
      <c r="EJ4" s="2180"/>
      <c r="EK4" s="2180"/>
      <c r="EL4" s="2180"/>
      <c r="EM4" s="2180"/>
      <c r="EN4" s="2180"/>
      <c r="EO4" s="2180"/>
      <c r="EP4" s="2180"/>
      <c r="EQ4" s="2180"/>
      <c r="ER4" s="2180"/>
      <c r="ES4" s="2180"/>
      <c r="ET4" s="2180"/>
      <c r="EU4" s="2180"/>
      <c r="EV4" s="2180"/>
      <c r="EW4" s="2180"/>
      <c r="EX4" s="2180"/>
      <c r="EY4" s="2180"/>
      <c r="EZ4" s="2180"/>
      <c r="FA4" s="2180"/>
      <c r="FB4" s="2180"/>
      <c r="FC4" s="2180"/>
    </row>
    <row r="5" spans="1:159" s="560" customFormat="1" ht="22.5" hidden="1" x14ac:dyDescent="0.2">
      <c r="A5" s="273" t="s">
        <v>1482</v>
      </c>
      <c r="C5" s="488" t="s">
        <v>532</v>
      </c>
      <c r="D5" s="488" t="s">
        <v>443</v>
      </c>
      <c r="E5" s="488" t="s">
        <v>532</v>
      </c>
      <c r="F5" s="488" t="s">
        <v>443</v>
      </c>
      <c r="G5" s="487" t="s">
        <v>669</v>
      </c>
      <c r="H5" s="488" t="s">
        <v>442</v>
      </c>
      <c r="I5" s="487" t="s">
        <v>670</v>
      </c>
      <c r="J5" s="488" t="s">
        <v>443</v>
      </c>
      <c r="K5" s="2172" t="s">
        <v>443</v>
      </c>
      <c r="L5" s="2181"/>
      <c r="M5" s="2181"/>
      <c r="N5" s="2181"/>
      <c r="O5" s="2181"/>
      <c r="P5" s="2181"/>
      <c r="Q5" s="2181"/>
      <c r="R5" s="2181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1"/>
      <c r="AD5" s="2181"/>
      <c r="AE5" s="2181"/>
      <c r="AF5" s="2181"/>
      <c r="AG5" s="2181"/>
      <c r="AH5" s="2181"/>
      <c r="AI5" s="2181"/>
      <c r="AJ5" s="2181"/>
      <c r="AK5" s="2181"/>
      <c r="AL5" s="2181"/>
      <c r="AM5" s="2181"/>
      <c r="AN5" s="2181"/>
      <c r="AO5" s="2181"/>
      <c r="AP5" s="2181"/>
      <c r="AQ5" s="2181"/>
      <c r="AR5" s="2181"/>
      <c r="AS5" s="2181"/>
      <c r="AT5" s="2181"/>
      <c r="AU5" s="2181"/>
      <c r="AV5" s="2181"/>
      <c r="AW5" s="2181"/>
      <c r="AX5" s="2181"/>
      <c r="AY5" s="2181"/>
      <c r="AZ5" s="2181"/>
      <c r="BA5" s="2181"/>
      <c r="BB5" s="2181"/>
      <c r="BC5" s="2181"/>
      <c r="BD5" s="2181"/>
      <c r="BE5" s="2181"/>
      <c r="BF5" s="2181"/>
      <c r="BG5" s="2181"/>
      <c r="BH5" s="2181"/>
      <c r="BI5" s="2181"/>
      <c r="BJ5" s="2181"/>
      <c r="BK5" s="2181"/>
      <c r="BL5" s="2181"/>
      <c r="BM5" s="2181"/>
      <c r="BN5" s="2181"/>
      <c r="BO5" s="2181"/>
      <c r="BP5" s="2181"/>
      <c r="BQ5" s="2181"/>
      <c r="BR5" s="2181"/>
      <c r="BS5" s="2181"/>
      <c r="BT5" s="2181"/>
      <c r="BU5" s="2181"/>
      <c r="BV5" s="2181"/>
      <c r="BW5" s="2181"/>
      <c r="BX5" s="2181"/>
      <c r="BY5" s="2181"/>
      <c r="BZ5" s="2181"/>
      <c r="CA5" s="2181"/>
      <c r="CB5" s="2181"/>
      <c r="CC5" s="2181"/>
      <c r="CD5" s="2181"/>
      <c r="CE5" s="2181"/>
      <c r="CF5" s="2181"/>
      <c r="CG5" s="2181"/>
      <c r="CH5" s="2181"/>
      <c r="CI5" s="2181"/>
      <c r="CJ5" s="2181"/>
      <c r="CK5" s="2181"/>
      <c r="CL5" s="2181"/>
      <c r="CM5" s="2181"/>
      <c r="CN5" s="2181"/>
      <c r="CO5" s="2181"/>
      <c r="CP5" s="2181"/>
      <c r="CQ5" s="2181"/>
      <c r="CR5" s="2181"/>
      <c r="CS5" s="2181"/>
      <c r="CT5" s="2181"/>
      <c r="CU5" s="2181"/>
      <c r="CV5" s="2181"/>
      <c r="CW5" s="2181"/>
      <c r="CX5" s="2181"/>
      <c r="CY5" s="2181"/>
      <c r="CZ5" s="2181"/>
      <c r="DA5" s="2181"/>
      <c r="DB5" s="2181"/>
      <c r="DC5" s="2181"/>
      <c r="DD5" s="2181"/>
      <c r="DE5" s="2181"/>
      <c r="DF5" s="2181"/>
      <c r="DG5" s="2181"/>
      <c r="DH5" s="2181"/>
      <c r="DI5" s="2181"/>
      <c r="DJ5" s="2181"/>
      <c r="DK5" s="2181"/>
      <c r="DL5" s="2181"/>
      <c r="DM5" s="2181"/>
      <c r="DN5" s="2181"/>
      <c r="DO5" s="2181"/>
      <c r="DP5" s="2181"/>
      <c r="DQ5" s="2181"/>
      <c r="DR5" s="2181"/>
      <c r="DS5" s="2181"/>
      <c r="DT5" s="2181"/>
      <c r="DU5" s="2181"/>
      <c r="DV5" s="2181"/>
      <c r="DW5" s="2181"/>
      <c r="DX5" s="2181"/>
      <c r="DY5" s="2181"/>
      <c r="DZ5" s="2181"/>
      <c r="EA5" s="2181"/>
      <c r="EB5" s="2181"/>
      <c r="EC5" s="2181"/>
      <c r="ED5" s="2181"/>
      <c r="EE5" s="2181"/>
      <c r="EF5" s="2181"/>
      <c r="EG5" s="2181"/>
      <c r="EH5" s="2181"/>
      <c r="EI5" s="2181"/>
      <c r="EJ5" s="2181"/>
      <c r="EK5" s="2181"/>
      <c r="EL5" s="2181"/>
      <c r="EM5" s="2181"/>
      <c r="EN5" s="2181"/>
      <c r="EO5" s="2181"/>
      <c r="EP5" s="2181"/>
      <c r="EQ5" s="2181"/>
      <c r="ER5" s="2181"/>
      <c r="ES5" s="2181"/>
      <c r="ET5" s="2181"/>
      <c r="EU5" s="2181"/>
      <c r="EV5" s="2181"/>
      <c r="EW5" s="2181"/>
      <c r="EX5" s="2181"/>
      <c r="EY5" s="2181"/>
      <c r="EZ5" s="2181"/>
      <c r="FA5" s="2181"/>
      <c r="FB5" s="2181"/>
      <c r="FC5" s="2181"/>
    </row>
    <row r="6" spans="1:159" s="560" customFormat="1" ht="24.95" customHeight="1" x14ac:dyDescent="0.2">
      <c r="A6" s="1579" t="s">
        <v>1482</v>
      </c>
      <c r="B6" s="1580"/>
      <c r="C6" s="710" t="s">
        <v>529</v>
      </c>
      <c r="D6" s="710" t="s">
        <v>1025</v>
      </c>
      <c r="E6" s="710" t="s">
        <v>529</v>
      </c>
      <c r="F6" s="711" t="s">
        <v>1026</v>
      </c>
      <c r="G6" s="1328" t="s">
        <v>1412</v>
      </c>
      <c r="H6" s="710" t="s">
        <v>1026</v>
      </c>
      <c r="I6" s="711" t="s">
        <v>823</v>
      </c>
      <c r="J6" s="711" t="s">
        <v>821</v>
      </c>
      <c r="K6" s="2173" t="s">
        <v>822</v>
      </c>
      <c r="L6" s="2181"/>
      <c r="M6" s="2181"/>
      <c r="N6" s="2181"/>
      <c r="O6" s="2181"/>
      <c r="P6" s="2181"/>
      <c r="Q6" s="2181"/>
      <c r="R6" s="2181"/>
      <c r="S6" s="2181"/>
      <c r="T6" s="2181"/>
      <c r="U6" s="2181"/>
      <c r="V6" s="2181"/>
      <c r="W6" s="2181"/>
      <c r="X6" s="2181"/>
      <c r="Y6" s="2181"/>
      <c r="Z6" s="2181"/>
      <c r="AA6" s="2181"/>
      <c r="AB6" s="2181"/>
      <c r="AC6" s="2181"/>
      <c r="AD6" s="2181"/>
      <c r="AE6" s="2181"/>
      <c r="AF6" s="2181"/>
      <c r="AG6" s="2181"/>
      <c r="AH6" s="2181"/>
      <c r="AI6" s="2181"/>
      <c r="AJ6" s="2181"/>
      <c r="AK6" s="2181"/>
      <c r="AL6" s="2181"/>
      <c r="AM6" s="2181"/>
      <c r="AN6" s="2181"/>
      <c r="AO6" s="2181"/>
      <c r="AP6" s="2181"/>
      <c r="AQ6" s="2181"/>
      <c r="AR6" s="2181"/>
      <c r="AS6" s="2181"/>
      <c r="AT6" s="2181"/>
      <c r="AU6" s="2181"/>
      <c r="AV6" s="2181"/>
      <c r="AW6" s="2181"/>
      <c r="AX6" s="2181"/>
      <c r="AY6" s="2181"/>
      <c r="AZ6" s="2181"/>
      <c r="BA6" s="2181"/>
      <c r="BB6" s="2181"/>
      <c r="BC6" s="2181"/>
      <c r="BD6" s="2181"/>
      <c r="BE6" s="2181"/>
      <c r="BF6" s="2181"/>
      <c r="BG6" s="2181"/>
      <c r="BH6" s="2181"/>
      <c r="BI6" s="2181"/>
      <c r="BJ6" s="2181"/>
      <c r="BK6" s="2181"/>
      <c r="BL6" s="2181"/>
      <c r="BM6" s="2181"/>
      <c r="BN6" s="2181"/>
      <c r="BO6" s="2181"/>
      <c r="BP6" s="2181"/>
      <c r="BQ6" s="2181"/>
      <c r="BR6" s="2181"/>
      <c r="BS6" s="2181"/>
      <c r="BT6" s="2181"/>
      <c r="BU6" s="2181"/>
      <c r="BV6" s="2181"/>
      <c r="BW6" s="2181"/>
      <c r="BX6" s="2181"/>
      <c r="BY6" s="2181"/>
      <c r="BZ6" s="2181"/>
      <c r="CA6" s="2181"/>
      <c r="CB6" s="2181"/>
      <c r="CC6" s="2181"/>
      <c r="CD6" s="2181"/>
      <c r="CE6" s="2181"/>
      <c r="CF6" s="2181"/>
      <c r="CG6" s="2181"/>
      <c r="CH6" s="2181"/>
      <c r="CI6" s="2181"/>
      <c r="CJ6" s="2181"/>
      <c r="CK6" s="2181"/>
      <c r="CL6" s="2181"/>
      <c r="CM6" s="2181"/>
      <c r="CN6" s="2181"/>
      <c r="CO6" s="2181"/>
      <c r="CP6" s="2181"/>
      <c r="CQ6" s="2181"/>
      <c r="CR6" s="2181"/>
      <c r="CS6" s="2181"/>
      <c r="CT6" s="2181"/>
      <c r="CU6" s="2181"/>
      <c r="CV6" s="2181"/>
      <c r="CW6" s="2181"/>
      <c r="CX6" s="2181"/>
      <c r="CY6" s="2181"/>
      <c r="CZ6" s="2181"/>
      <c r="DA6" s="2181"/>
      <c r="DB6" s="2181"/>
      <c r="DC6" s="2181"/>
      <c r="DD6" s="2181"/>
      <c r="DE6" s="2181"/>
      <c r="DF6" s="2181"/>
      <c r="DG6" s="2181"/>
      <c r="DH6" s="2181"/>
      <c r="DI6" s="2181"/>
      <c r="DJ6" s="2181"/>
      <c r="DK6" s="2181"/>
      <c r="DL6" s="2181"/>
      <c r="DM6" s="2181"/>
      <c r="DN6" s="2181"/>
      <c r="DO6" s="2181"/>
      <c r="DP6" s="2181"/>
      <c r="DQ6" s="2181"/>
      <c r="DR6" s="2181"/>
      <c r="DS6" s="2181"/>
      <c r="DT6" s="2181"/>
      <c r="DU6" s="2181"/>
      <c r="DV6" s="2181"/>
      <c r="DW6" s="2181"/>
      <c r="DX6" s="2181"/>
      <c r="DY6" s="2181"/>
      <c r="DZ6" s="2181"/>
      <c r="EA6" s="2181"/>
      <c r="EB6" s="2181"/>
      <c r="EC6" s="2181"/>
      <c r="ED6" s="2181"/>
      <c r="EE6" s="2181"/>
      <c r="EF6" s="2181"/>
      <c r="EG6" s="2181"/>
      <c r="EH6" s="2181"/>
      <c r="EI6" s="2181"/>
      <c r="EJ6" s="2181"/>
      <c r="EK6" s="2181"/>
      <c r="EL6" s="2181"/>
      <c r="EM6" s="2181"/>
      <c r="EN6" s="2181"/>
      <c r="EO6" s="2181"/>
      <c r="EP6" s="2181"/>
      <c r="EQ6" s="2181"/>
      <c r="ER6" s="2181"/>
      <c r="ES6" s="2181"/>
      <c r="ET6" s="2181"/>
      <c r="EU6" s="2181"/>
      <c r="EV6" s="2181"/>
      <c r="EW6" s="2181"/>
      <c r="EX6" s="2181"/>
      <c r="EY6" s="2181"/>
      <c r="EZ6" s="2181"/>
      <c r="FA6" s="2181"/>
      <c r="FB6" s="2181"/>
      <c r="FC6" s="2181"/>
    </row>
    <row r="7" spans="1:159" ht="15.6" customHeight="1" x14ac:dyDescent="0.2">
      <c r="A7" s="314">
        <v>1</v>
      </c>
      <c r="B7" s="315" t="s">
        <v>4</v>
      </c>
      <c r="C7" s="51">
        <v>777.48</v>
      </c>
      <c r="D7" s="51">
        <v>6937454</v>
      </c>
      <c r="E7" s="900">
        <v>0</v>
      </c>
      <c r="F7" s="561">
        <v>8923</v>
      </c>
      <c r="G7" s="51">
        <v>650935</v>
      </c>
      <c r="H7" s="561">
        <v>8923</v>
      </c>
      <c r="I7" s="51">
        <v>892300</v>
      </c>
      <c r="J7" s="51">
        <v>1543235</v>
      </c>
      <c r="K7" s="2174">
        <v>8480689</v>
      </c>
      <c r="M7" s="2166"/>
      <c r="N7" s="2182"/>
      <c r="O7" s="2166"/>
      <c r="P7" s="2166"/>
    </row>
    <row r="8" spans="1:159" ht="15.6" customHeight="1" x14ac:dyDescent="0.2">
      <c r="A8" s="314">
        <v>2</v>
      </c>
      <c r="B8" s="315" t="s">
        <v>5</v>
      </c>
      <c r="C8" s="51">
        <v>842.32</v>
      </c>
      <c r="D8" s="51">
        <v>3205028</v>
      </c>
      <c r="E8" s="900">
        <v>0</v>
      </c>
      <c r="F8" s="561">
        <v>3805</v>
      </c>
      <c r="G8" s="51">
        <v>277576</v>
      </c>
      <c r="H8" s="561">
        <v>3805</v>
      </c>
      <c r="I8" s="51">
        <v>380500</v>
      </c>
      <c r="J8" s="51">
        <v>658076</v>
      </c>
      <c r="K8" s="2174">
        <v>3863104</v>
      </c>
      <c r="M8" s="2166"/>
      <c r="N8" s="2182"/>
      <c r="O8" s="2166"/>
      <c r="P8" s="2166"/>
    </row>
    <row r="9" spans="1:159" ht="15.6" customHeight="1" x14ac:dyDescent="0.2">
      <c r="A9" s="314">
        <v>3</v>
      </c>
      <c r="B9" s="315" t="s">
        <v>6</v>
      </c>
      <c r="C9" s="51">
        <v>596.84</v>
      </c>
      <c r="D9" s="51">
        <v>14081246</v>
      </c>
      <c r="E9" s="900">
        <v>0</v>
      </c>
      <c r="F9" s="561">
        <v>23593</v>
      </c>
      <c r="G9" s="51">
        <v>1721115</v>
      </c>
      <c r="H9" s="561">
        <v>23593</v>
      </c>
      <c r="I9" s="51">
        <v>2359300</v>
      </c>
      <c r="J9" s="51">
        <v>4080415</v>
      </c>
      <c r="K9" s="2174">
        <v>18161661</v>
      </c>
      <c r="M9" s="2166"/>
      <c r="N9" s="2182"/>
      <c r="O9" s="2166"/>
      <c r="P9" s="2166"/>
    </row>
    <row r="10" spans="1:159" ht="15.6" customHeight="1" x14ac:dyDescent="0.2">
      <c r="A10" s="314">
        <v>4</v>
      </c>
      <c r="B10" s="315" t="s">
        <v>7</v>
      </c>
      <c r="C10" s="51">
        <v>585.76</v>
      </c>
      <c r="D10" s="51">
        <v>1611426</v>
      </c>
      <c r="E10" s="900">
        <v>0</v>
      </c>
      <c r="F10" s="561">
        <v>2751</v>
      </c>
      <c r="G10" s="51">
        <v>200686</v>
      </c>
      <c r="H10" s="561">
        <v>2751</v>
      </c>
      <c r="I10" s="51">
        <v>275100</v>
      </c>
      <c r="J10" s="51">
        <v>475786</v>
      </c>
      <c r="K10" s="2174">
        <v>2087212</v>
      </c>
      <c r="M10" s="2166"/>
      <c r="N10" s="2182"/>
      <c r="O10" s="2166"/>
      <c r="P10" s="2166"/>
    </row>
    <row r="11" spans="1:159" ht="15.6" customHeight="1" x14ac:dyDescent="0.2">
      <c r="A11" s="305">
        <v>5</v>
      </c>
      <c r="B11" s="306" t="s">
        <v>8</v>
      </c>
      <c r="C11" s="283">
        <v>555.91</v>
      </c>
      <c r="D11" s="283">
        <v>2757314</v>
      </c>
      <c r="E11" s="901">
        <v>0</v>
      </c>
      <c r="F11" s="562">
        <v>4960</v>
      </c>
      <c r="G11" s="283">
        <v>361833</v>
      </c>
      <c r="H11" s="562">
        <v>4960</v>
      </c>
      <c r="I11" s="283">
        <v>496000</v>
      </c>
      <c r="J11" s="283">
        <v>857833</v>
      </c>
      <c r="K11" s="2175">
        <v>3615147</v>
      </c>
      <c r="M11" s="2166"/>
      <c r="N11" s="2182"/>
      <c r="O11" s="2166"/>
      <c r="P11" s="2166"/>
    </row>
    <row r="12" spans="1:159" ht="15.6" customHeight="1" x14ac:dyDescent="0.2">
      <c r="A12" s="314">
        <v>6</v>
      </c>
      <c r="B12" s="315" t="s">
        <v>9</v>
      </c>
      <c r="C12" s="51">
        <v>545.4799999999999</v>
      </c>
      <c r="D12" s="563">
        <v>3001776</v>
      </c>
      <c r="E12" s="900">
        <v>0</v>
      </c>
      <c r="F12" s="561">
        <v>5503</v>
      </c>
      <c r="G12" s="51">
        <v>401445</v>
      </c>
      <c r="H12" s="561">
        <v>5503</v>
      </c>
      <c r="I12" s="51">
        <v>550300</v>
      </c>
      <c r="J12" s="51">
        <v>951745</v>
      </c>
      <c r="K12" s="2174">
        <v>3953521</v>
      </c>
      <c r="M12" s="2166"/>
      <c r="N12" s="2182"/>
      <c r="O12" s="2166"/>
      <c r="P12" s="2166"/>
    </row>
    <row r="13" spans="1:159" ht="15.6" customHeight="1" x14ac:dyDescent="0.2">
      <c r="A13" s="314">
        <v>7</v>
      </c>
      <c r="B13" s="315" t="s">
        <v>10</v>
      </c>
      <c r="C13" s="51">
        <v>756.91999999999985</v>
      </c>
      <c r="D13" s="51">
        <v>1403330</v>
      </c>
      <c r="E13" s="900">
        <v>0</v>
      </c>
      <c r="F13" s="561">
        <v>1854</v>
      </c>
      <c r="G13" s="51">
        <v>135250</v>
      </c>
      <c r="H13" s="561">
        <v>1854</v>
      </c>
      <c r="I13" s="51">
        <v>185400</v>
      </c>
      <c r="J13" s="51">
        <v>320650</v>
      </c>
      <c r="K13" s="2174">
        <v>1723980</v>
      </c>
      <c r="M13" s="2166"/>
      <c r="N13" s="2182"/>
      <c r="O13" s="2166"/>
      <c r="P13" s="2166"/>
    </row>
    <row r="14" spans="1:159" ht="15.6" customHeight="1" x14ac:dyDescent="0.2">
      <c r="A14" s="314">
        <v>8</v>
      </c>
      <c r="B14" s="315" t="s">
        <v>11</v>
      </c>
      <c r="C14" s="51">
        <v>725.76</v>
      </c>
      <c r="D14" s="51">
        <v>16095905</v>
      </c>
      <c r="E14" s="900">
        <v>0</v>
      </c>
      <c r="F14" s="561">
        <v>22178</v>
      </c>
      <c r="G14" s="51">
        <v>1617890</v>
      </c>
      <c r="H14" s="561">
        <v>22178</v>
      </c>
      <c r="I14" s="51">
        <v>2217800</v>
      </c>
      <c r="J14" s="51">
        <v>3835690</v>
      </c>
      <c r="K14" s="2174">
        <v>19931595</v>
      </c>
      <c r="M14" s="2166"/>
      <c r="N14" s="2182"/>
      <c r="O14" s="2166"/>
      <c r="P14" s="2166"/>
    </row>
    <row r="15" spans="1:159" ht="15.6" customHeight="1" x14ac:dyDescent="0.2">
      <c r="A15" s="314">
        <v>9</v>
      </c>
      <c r="B15" s="315" t="s">
        <v>12</v>
      </c>
      <c r="C15" s="51">
        <v>744.76</v>
      </c>
      <c r="D15" s="51">
        <v>25576548</v>
      </c>
      <c r="E15" s="900">
        <v>0</v>
      </c>
      <c r="F15" s="561">
        <v>34342</v>
      </c>
      <c r="G15" s="51">
        <v>2505256</v>
      </c>
      <c r="H15" s="561">
        <v>34342</v>
      </c>
      <c r="I15" s="51">
        <v>3434200</v>
      </c>
      <c r="J15" s="51">
        <v>5939456</v>
      </c>
      <c r="K15" s="2174">
        <v>31516004</v>
      </c>
      <c r="M15" s="2166"/>
      <c r="N15" s="2182"/>
      <c r="O15" s="2166"/>
      <c r="P15" s="2166"/>
    </row>
    <row r="16" spans="1:159" ht="15.6" customHeight="1" x14ac:dyDescent="0.2">
      <c r="A16" s="305">
        <v>10</v>
      </c>
      <c r="B16" s="306" t="s">
        <v>13</v>
      </c>
      <c r="C16" s="283">
        <v>608.04000000000008</v>
      </c>
      <c r="D16" s="283">
        <v>17861783</v>
      </c>
      <c r="E16" s="901">
        <v>0</v>
      </c>
      <c r="F16" s="562">
        <v>29376</v>
      </c>
      <c r="G16" s="283">
        <v>2142986</v>
      </c>
      <c r="H16" s="562">
        <v>29376</v>
      </c>
      <c r="I16" s="283">
        <v>2937600</v>
      </c>
      <c r="J16" s="283">
        <v>5080586</v>
      </c>
      <c r="K16" s="2175">
        <v>22942369</v>
      </c>
      <c r="M16" s="2166"/>
      <c r="N16" s="2182"/>
      <c r="O16" s="2166"/>
      <c r="P16" s="2166"/>
    </row>
    <row r="17" spans="1:16" ht="15.6" customHeight="1" x14ac:dyDescent="0.2">
      <c r="A17" s="314">
        <v>11</v>
      </c>
      <c r="B17" s="315" t="s">
        <v>14</v>
      </c>
      <c r="C17" s="51">
        <v>706.55</v>
      </c>
      <c r="D17" s="563">
        <v>1028737</v>
      </c>
      <c r="E17" s="900">
        <v>0</v>
      </c>
      <c r="F17" s="561">
        <v>1456</v>
      </c>
      <c r="G17" s="51">
        <v>106216</v>
      </c>
      <c r="H17" s="561">
        <v>1456</v>
      </c>
      <c r="I17" s="51">
        <v>145600</v>
      </c>
      <c r="J17" s="51">
        <v>251816</v>
      </c>
      <c r="K17" s="2174">
        <v>1280553</v>
      </c>
      <c r="M17" s="2166"/>
      <c r="N17" s="2182"/>
      <c r="O17" s="2166"/>
      <c r="P17" s="2166"/>
    </row>
    <row r="18" spans="1:16" ht="15.6" customHeight="1" x14ac:dyDescent="0.2">
      <c r="A18" s="314">
        <v>12</v>
      </c>
      <c r="B18" s="315" t="s">
        <v>15</v>
      </c>
      <c r="C18" s="51">
        <v>1063.31</v>
      </c>
      <c r="D18" s="51">
        <v>1120729</v>
      </c>
      <c r="E18" s="900">
        <v>0</v>
      </c>
      <c r="F18" s="561">
        <v>1054</v>
      </c>
      <c r="G18" s="51">
        <v>76890</v>
      </c>
      <c r="H18" s="561">
        <v>1054</v>
      </c>
      <c r="I18" s="51">
        <v>105400</v>
      </c>
      <c r="J18" s="51">
        <v>182290</v>
      </c>
      <c r="K18" s="2174">
        <v>1303019</v>
      </c>
      <c r="M18" s="2166"/>
      <c r="N18" s="2182"/>
      <c r="O18" s="2166"/>
      <c r="P18" s="2166"/>
    </row>
    <row r="19" spans="1:16" ht="15.6" customHeight="1" x14ac:dyDescent="0.2">
      <c r="A19" s="314">
        <v>13</v>
      </c>
      <c r="B19" s="315" t="s">
        <v>16</v>
      </c>
      <c r="C19" s="51">
        <v>749.43000000000006</v>
      </c>
      <c r="D19" s="51">
        <v>791398</v>
      </c>
      <c r="E19" s="900">
        <v>0</v>
      </c>
      <c r="F19" s="561">
        <v>1056</v>
      </c>
      <c r="G19" s="51">
        <v>77035</v>
      </c>
      <c r="H19" s="561">
        <v>1056</v>
      </c>
      <c r="I19" s="51">
        <v>105600</v>
      </c>
      <c r="J19" s="51">
        <v>182635</v>
      </c>
      <c r="K19" s="2174">
        <v>974033</v>
      </c>
      <c r="M19" s="2166"/>
      <c r="N19" s="2182"/>
      <c r="O19" s="2166"/>
      <c r="P19" s="2166"/>
    </row>
    <row r="20" spans="1:16" ht="15.6" customHeight="1" x14ac:dyDescent="0.2">
      <c r="A20" s="314">
        <v>14</v>
      </c>
      <c r="B20" s="315" t="s">
        <v>17</v>
      </c>
      <c r="C20" s="51">
        <v>809.9799999999999</v>
      </c>
      <c r="D20" s="51">
        <v>1356717</v>
      </c>
      <c r="E20" s="900">
        <v>0</v>
      </c>
      <c r="F20" s="561">
        <v>1675</v>
      </c>
      <c r="G20" s="51">
        <v>122192</v>
      </c>
      <c r="H20" s="561">
        <v>1675</v>
      </c>
      <c r="I20" s="51">
        <v>167500</v>
      </c>
      <c r="J20" s="51">
        <v>289692</v>
      </c>
      <c r="K20" s="2174">
        <v>1646409</v>
      </c>
      <c r="M20" s="2166"/>
      <c r="N20" s="2182"/>
      <c r="O20" s="2166"/>
      <c r="P20" s="2166"/>
    </row>
    <row r="21" spans="1:16" ht="15.6" customHeight="1" x14ac:dyDescent="0.2">
      <c r="A21" s="305">
        <v>15</v>
      </c>
      <c r="B21" s="306" t="s">
        <v>18</v>
      </c>
      <c r="C21" s="283">
        <v>553.79999999999995</v>
      </c>
      <c r="D21" s="283">
        <v>1764407</v>
      </c>
      <c r="E21" s="901">
        <v>0</v>
      </c>
      <c r="F21" s="562"/>
      <c r="G21" s="283">
        <v>0</v>
      </c>
      <c r="H21" s="562">
        <v>3186</v>
      </c>
      <c r="I21" s="283">
        <v>318600</v>
      </c>
      <c r="J21" s="283">
        <v>318600</v>
      </c>
      <c r="K21" s="2175">
        <v>2083007</v>
      </c>
      <c r="M21" s="2166"/>
      <c r="N21" s="2182"/>
      <c r="O21" s="2166"/>
      <c r="P21" s="2166"/>
    </row>
    <row r="22" spans="1:16" ht="15.6" customHeight="1" x14ac:dyDescent="0.2">
      <c r="A22" s="314">
        <v>16</v>
      </c>
      <c r="B22" s="315" t="s">
        <v>19</v>
      </c>
      <c r="C22" s="51">
        <v>686.73</v>
      </c>
      <c r="D22" s="563">
        <v>3261281</v>
      </c>
      <c r="E22" s="900">
        <v>0</v>
      </c>
      <c r="F22" s="561">
        <v>4749</v>
      </c>
      <c r="G22" s="51">
        <v>346441</v>
      </c>
      <c r="H22" s="561">
        <v>4749</v>
      </c>
      <c r="I22" s="51">
        <v>474900</v>
      </c>
      <c r="J22" s="51">
        <v>821341</v>
      </c>
      <c r="K22" s="2174">
        <v>4082622</v>
      </c>
      <c r="M22" s="2166"/>
      <c r="N22" s="2182"/>
      <c r="O22" s="2166"/>
      <c r="P22" s="2166"/>
    </row>
    <row r="23" spans="1:16" ht="15.6" customHeight="1" x14ac:dyDescent="0.2">
      <c r="A23" s="314">
        <v>17</v>
      </c>
      <c r="B23" s="315" t="s">
        <v>20</v>
      </c>
      <c r="C23" s="51">
        <v>801.48</v>
      </c>
      <c r="D23" s="51">
        <v>34519744</v>
      </c>
      <c r="E23" s="900">
        <v>13580692</v>
      </c>
      <c r="F23" s="561"/>
      <c r="G23" s="51">
        <v>0</v>
      </c>
      <c r="H23" s="561">
        <v>43070</v>
      </c>
      <c r="I23" s="51">
        <v>4307000</v>
      </c>
      <c r="J23" s="51">
        <v>17887692</v>
      </c>
      <c r="K23" s="2174">
        <v>52407436</v>
      </c>
      <c r="M23" s="2166"/>
      <c r="N23" s="2182"/>
      <c r="O23" s="2166"/>
      <c r="P23" s="2166"/>
    </row>
    <row r="24" spans="1:16" ht="15.6" customHeight="1" x14ac:dyDescent="0.2">
      <c r="A24" s="314">
        <v>18</v>
      </c>
      <c r="B24" s="315" t="s">
        <v>21</v>
      </c>
      <c r="C24" s="51">
        <v>845.94999999999993</v>
      </c>
      <c r="D24" s="51">
        <v>639538</v>
      </c>
      <c r="E24" s="900">
        <v>0</v>
      </c>
      <c r="F24" s="561">
        <v>756</v>
      </c>
      <c r="G24" s="51">
        <v>55150</v>
      </c>
      <c r="H24" s="561">
        <v>756</v>
      </c>
      <c r="I24" s="51">
        <v>75600</v>
      </c>
      <c r="J24" s="51">
        <v>130750</v>
      </c>
      <c r="K24" s="2174">
        <v>770288</v>
      </c>
      <c r="M24" s="2166"/>
      <c r="N24" s="2182"/>
      <c r="O24" s="2166"/>
      <c r="P24" s="2166"/>
    </row>
    <row r="25" spans="1:16" ht="15.6" customHeight="1" x14ac:dyDescent="0.2">
      <c r="A25" s="314">
        <v>19</v>
      </c>
      <c r="B25" s="315" t="s">
        <v>22</v>
      </c>
      <c r="C25" s="51">
        <v>905.43</v>
      </c>
      <c r="D25" s="51">
        <v>1473135</v>
      </c>
      <c r="E25" s="900">
        <v>0</v>
      </c>
      <c r="F25" s="561">
        <v>1627</v>
      </c>
      <c r="G25" s="51">
        <v>118690</v>
      </c>
      <c r="H25" s="561">
        <v>1627</v>
      </c>
      <c r="I25" s="51">
        <v>162700</v>
      </c>
      <c r="J25" s="51">
        <v>281390</v>
      </c>
      <c r="K25" s="2174">
        <v>1754525</v>
      </c>
      <c r="M25" s="2166"/>
      <c r="N25" s="2182"/>
      <c r="O25" s="2166"/>
      <c r="P25" s="2166"/>
    </row>
    <row r="26" spans="1:16" ht="15.6" customHeight="1" x14ac:dyDescent="0.2">
      <c r="A26" s="305">
        <v>20</v>
      </c>
      <c r="B26" s="306" t="s">
        <v>23</v>
      </c>
      <c r="C26" s="283">
        <v>586.16999999999996</v>
      </c>
      <c r="D26" s="283">
        <v>3123700</v>
      </c>
      <c r="E26" s="901">
        <v>0</v>
      </c>
      <c r="F26" s="562"/>
      <c r="G26" s="283">
        <v>0</v>
      </c>
      <c r="H26" s="562">
        <v>5329</v>
      </c>
      <c r="I26" s="283">
        <v>532900</v>
      </c>
      <c r="J26" s="283">
        <v>532900</v>
      </c>
      <c r="K26" s="2175">
        <v>3656600</v>
      </c>
      <c r="M26" s="2166"/>
      <c r="N26" s="2182"/>
      <c r="O26" s="2166"/>
      <c r="P26" s="2166"/>
    </row>
    <row r="27" spans="1:16" ht="15.6" customHeight="1" x14ac:dyDescent="0.2">
      <c r="A27" s="314">
        <v>21</v>
      </c>
      <c r="B27" s="315" t="s">
        <v>24</v>
      </c>
      <c r="C27" s="51">
        <v>610.35</v>
      </c>
      <c r="D27" s="563">
        <v>1591182</v>
      </c>
      <c r="E27" s="900">
        <v>0</v>
      </c>
      <c r="F27" s="561">
        <v>2607</v>
      </c>
      <c r="G27" s="51">
        <v>190181</v>
      </c>
      <c r="H27" s="561">
        <v>2607</v>
      </c>
      <c r="I27" s="51">
        <v>260700</v>
      </c>
      <c r="J27" s="51">
        <v>450881</v>
      </c>
      <c r="K27" s="2174">
        <v>2042063</v>
      </c>
      <c r="M27" s="2166"/>
      <c r="N27" s="2182"/>
      <c r="O27" s="2166"/>
      <c r="P27" s="2166"/>
    </row>
    <row r="28" spans="1:16" ht="15.6" customHeight="1" x14ac:dyDescent="0.2">
      <c r="A28" s="314">
        <v>22</v>
      </c>
      <c r="B28" s="315" t="s">
        <v>25</v>
      </c>
      <c r="C28" s="51">
        <v>496.36</v>
      </c>
      <c r="D28" s="51">
        <v>1333223</v>
      </c>
      <c r="E28" s="900">
        <v>0</v>
      </c>
      <c r="F28" s="561">
        <v>2686</v>
      </c>
      <c r="G28" s="51">
        <v>195944</v>
      </c>
      <c r="H28" s="561">
        <v>2686</v>
      </c>
      <c r="I28" s="51">
        <v>268600</v>
      </c>
      <c r="J28" s="51">
        <v>464544</v>
      </c>
      <c r="K28" s="2174">
        <v>1797767</v>
      </c>
      <c r="M28" s="2166"/>
      <c r="N28" s="2182"/>
      <c r="O28" s="2166"/>
      <c r="P28" s="2166"/>
    </row>
    <row r="29" spans="1:16" ht="15.6" customHeight="1" x14ac:dyDescent="0.2">
      <c r="A29" s="314">
        <v>23</v>
      </c>
      <c r="B29" s="315" t="s">
        <v>26</v>
      </c>
      <c r="C29" s="51">
        <v>688.58</v>
      </c>
      <c r="D29" s="51">
        <v>7621892</v>
      </c>
      <c r="E29" s="900">
        <v>0</v>
      </c>
      <c r="F29" s="561">
        <v>11069</v>
      </c>
      <c r="G29" s="51">
        <v>807486</v>
      </c>
      <c r="H29" s="561">
        <v>11069</v>
      </c>
      <c r="I29" s="51">
        <v>1106900</v>
      </c>
      <c r="J29" s="51">
        <v>1914386</v>
      </c>
      <c r="K29" s="2174">
        <v>9536278</v>
      </c>
      <c r="M29" s="2166"/>
      <c r="N29" s="2182"/>
      <c r="O29" s="2166"/>
      <c r="P29" s="2166"/>
    </row>
    <row r="30" spans="1:16" ht="15.6" customHeight="1" x14ac:dyDescent="0.2">
      <c r="A30" s="314">
        <v>24</v>
      </c>
      <c r="B30" s="315" t="s">
        <v>27</v>
      </c>
      <c r="C30" s="51">
        <v>854.24999999999989</v>
      </c>
      <c r="D30" s="51">
        <v>3527198</v>
      </c>
      <c r="E30" s="900">
        <v>1654734</v>
      </c>
      <c r="F30" s="561"/>
      <c r="G30" s="51">
        <v>0</v>
      </c>
      <c r="H30" s="561">
        <v>4129</v>
      </c>
      <c r="I30" s="51">
        <v>412900</v>
      </c>
      <c r="J30" s="51">
        <v>2067634</v>
      </c>
      <c r="K30" s="2174">
        <v>5594832</v>
      </c>
      <c r="M30" s="2166"/>
      <c r="N30" s="2182"/>
      <c r="O30" s="2166"/>
      <c r="P30" s="2166"/>
    </row>
    <row r="31" spans="1:16" ht="15.6" customHeight="1" x14ac:dyDescent="0.2">
      <c r="A31" s="305">
        <v>25</v>
      </c>
      <c r="B31" s="306" t="s">
        <v>28</v>
      </c>
      <c r="C31" s="283">
        <v>653.73</v>
      </c>
      <c r="D31" s="283">
        <v>1362373</v>
      </c>
      <c r="E31" s="901">
        <v>0</v>
      </c>
      <c r="F31" s="562">
        <v>2084</v>
      </c>
      <c r="G31" s="283">
        <v>152028</v>
      </c>
      <c r="H31" s="562">
        <v>2084</v>
      </c>
      <c r="I31" s="283">
        <v>208400</v>
      </c>
      <c r="J31" s="283">
        <v>360428</v>
      </c>
      <c r="K31" s="2175">
        <v>1722801</v>
      </c>
      <c r="M31" s="2166"/>
      <c r="N31" s="2182"/>
      <c r="O31" s="2166"/>
      <c r="P31" s="2166"/>
    </row>
    <row r="32" spans="1:16" ht="15.6" customHeight="1" x14ac:dyDescent="0.2">
      <c r="A32" s="314">
        <v>26</v>
      </c>
      <c r="B32" s="315" t="s">
        <v>29</v>
      </c>
      <c r="C32" s="51">
        <v>836.83</v>
      </c>
      <c r="D32" s="563">
        <v>40492530</v>
      </c>
      <c r="E32" s="900">
        <v>14897747</v>
      </c>
      <c r="F32" s="561"/>
      <c r="G32" s="51">
        <v>0</v>
      </c>
      <c r="H32" s="561">
        <v>48388</v>
      </c>
      <c r="I32" s="51">
        <v>4838800</v>
      </c>
      <c r="J32" s="51">
        <v>19736547</v>
      </c>
      <c r="K32" s="2174">
        <v>60229077</v>
      </c>
      <c r="M32" s="2166"/>
      <c r="N32" s="2182"/>
      <c r="O32" s="2166"/>
      <c r="P32" s="2166"/>
    </row>
    <row r="33" spans="1:16" ht="15.6" customHeight="1" x14ac:dyDescent="0.2">
      <c r="A33" s="314">
        <v>27</v>
      </c>
      <c r="B33" s="315" t="s">
        <v>30</v>
      </c>
      <c r="C33" s="51">
        <v>693.06</v>
      </c>
      <c r="D33" s="51">
        <v>3567873</v>
      </c>
      <c r="E33" s="900">
        <v>0</v>
      </c>
      <c r="F33" s="561">
        <v>5148</v>
      </c>
      <c r="G33" s="51">
        <v>375548</v>
      </c>
      <c r="H33" s="561">
        <v>5148</v>
      </c>
      <c r="I33" s="51">
        <v>514800</v>
      </c>
      <c r="J33" s="51">
        <v>890348</v>
      </c>
      <c r="K33" s="2174">
        <v>4458221</v>
      </c>
      <c r="M33" s="2166"/>
      <c r="N33" s="2182"/>
      <c r="O33" s="2166"/>
      <c r="P33" s="2166"/>
    </row>
    <row r="34" spans="1:16" ht="15.6" customHeight="1" x14ac:dyDescent="0.2">
      <c r="A34" s="314">
        <v>28</v>
      </c>
      <c r="B34" s="315" t="s">
        <v>31</v>
      </c>
      <c r="C34" s="51">
        <v>694.4</v>
      </c>
      <c r="D34" s="51">
        <v>23500579</v>
      </c>
      <c r="E34" s="900">
        <v>1996377</v>
      </c>
      <c r="F34" s="561">
        <v>33843</v>
      </c>
      <c r="G34" s="51">
        <v>2468854</v>
      </c>
      <c r="H34" s="561">
        <v>33843</v>
      </c>
      <c r="I34" s="51">
        <v>3384300</v>
      </c>
      <c r="J34" s="51">
        <v>7849531</v>
      </c>
      <c r="K34" s="2174">
        <v>31350110</v>
      </c>
      <c r="M34" s="2166"/>
      <c r="N34" s="2182"/>
      <c r="O34" s="2166"/>
      <c r="P34" s="2166"/>
    </row>
    <row r="35" spans="1:16" ht="15.6" customHeight="1" x14ac:dyDescent="0.2">
      <c r="A35" s="314">
        <v>29</v>
      </c>
      <c r="B35" s="315" t="s">
        <v>32</v>
      </c>
      <c r="C35" s="51">
        <v>754.94999999999993</v>
      </c>
      <c r="D35" s="51">
        <v>10020451</v>
      </c>
      <c r="E35" s="900">
        <v>0</v>
      </c>
      <c r="F35" s="561">
        <v>13273</v>
      </c>
      <c r="G35" s="51">
        <v>968268</v>
      </c>
      <c r="H35" s="561">
        <v>13273</v>
      </c>
      <c r="I35" s="51">
        <v>1327300</v>
      </c>
      <c r="J35" s="51">
        <v>2295568</v>
      </c>
      <c r="K35" s="2174">
        <v>12316019</v>
      </c>
      <c r="M35" s="2166"/>
      <c r="N35" s="2182"/>
      <c r="O35" s="2166"/>
      <c r="P35" s="2166"/>
    </row>
    <row r="36" spans="1:16" ht="15.6" customHeight="1" x14ac:dyDescent="0.2">
      <c r="A36" s="305">
        <v>30</v>
      </c>
      <c r="B36" s="306" t="s">
        <v>33</v>
      </c>
      <c r="C36" s="283">
        <v>727.17</v>
      </c>
      <c r="D36" s="283">
        <v>1751753</v>
      </c>
      <c r="E36" s="901">
        <v>0</v>
      </c>
      <c r="F36" s="562">
        <v>2409</v>
      </c>
      <c r="G36" s="283">
        <v>175737</v>
      </c>
      <c r="H36" s="562">
        <v>2409</v>
      </c>
      <c r="I36" s="283">
        <v>240900</v>
      </c>
      <c r="J36" s="283">
        <v>416637</v>
      </c>
      <c r="K36" s="2175">
        <v>2168390</v>
      </c>
      <c r="M36" s="2166"/>
      <c r="N36" s="2182"/>
      <c r="O36" s="2166"/>
      <c r="P36" s="2166"/>
    </row>
    <row r="37" spans="1:16" ht="15.6" customHeight="1" x14ac:dyDescent="0.2">
      <c r="A37" s="314">
        <v>31</v>
      </c>
      <c r="B37" s="315" t="s">
        <v>34</v>
      </c>
      <c r="C37" s="51">
        <v>620.83000000000004</v>
      </c>
      <c r="D37" s="563">
        <v>3856596</v>
      </c>
      <c r="E37" s="900">
        <v>0</v>
      </c>
      <c r="F37" s="561">
        <v>6212</v>
      </c>
      <c r="G37" s="51">
        <v>453167</v>
      </c>
      <c r="H37" s="561">
        <v>6212</v>
      </c>
      <c r="I37" s="51">
        <v>621200</v>
      </c>
      <c r="J37" s="51">
        <v>1074367</v>
      </c>
      <c r="K37" s="2174">
        <v>4930963</v>
      </c>
      <c r="M37" s="2166"/>
      <c r="N37" s="2182"/>
      <c r="O37" s="2166"/>
      <c r="P37" s="2166"/>
    </row>
    <row r="38" spans="1:16" ht="15.6" customHeight="1" x14ac:dyDescent="0.2">
      <c r="A38" s="314">
        <v>32</v>
      </c>
      <c r="B38" s="315" t="s">
        <v>35</v>
      </c>
      <c r="C38" s="51">
        <v>559.77</v>
      </c>
      <c r="D38" s="51">
        <v>14934664</v>
      </c>
      <c r="E38" s="900">
        <v>0</v>
      </c>
      <c r="F38" s="561">
        <v>26680</v>
      </c>
      <c r="G38" s="51">
        <v>1946312</v>
      </c>
      <c r="H38" s="561">
        <v>26680</v>
      </c>
      <c r="I38" s="51">
        <v>2668000</v>
      </c>
      <c r="J38" s="51">
        <v>4614312</v>
      </c>
      <c r="K38" s="2174">
        <v>19548976</v>
      </c>
      <c r="M38" s="2166"/>
      <c r="N38" s="2182"/>
      <c r="O38" s="2166"/>
      <c r="P38" s="2166"/>
    </row>
    <row r="39" spans="1:16" ht="15.6" customHeight="1" x14ac:dyDescent="0.2">
      <c r="A39" s="314">
        <v>33</v>
      </c>
      <c r="B39" s="315" t="s">
        <v>36</v>
      </c>
      <c r="C39" s="51">
        <v>655.31000000000006</v>
      </c>
      <c r="D39" s="51">
        <v>794236</v>
      </c>
      <c r="E39" s="900">
        <v>0</v>
      </c>
      <c r="F39" s="561">
        <v>1212</v>
      </c>
      <c r="G39" s="51">
        <v>88416</v>
      </c>
      <c r="H39" s="561">
        <v>1212</v>
      </c>
      <c r="I39" s="51">
        <v>121200</v>
      </c>
      <c r="J39" s="51">
        <v>209616</v>
      </c>
      <c r="K39" s="2174">
        <v>1003852</v>
      </c>
      <c r="M39" s="2166"/>
      <c r="N39" s="2182"/>
      <c r="O39" s="2166"/>
      <c r="P39" s="2166"/>
    </row>
    <row r="40" spans="1:16" ht="15.6" customHeight="1" x14ac:dyDescent="0.2">
      <c r="A40" s="314">
        <v>34</v>
      </c>
      <c r="B40" s="315" t="s">
        <v>37</v>
      </c>
      <c r="C40" s="51">
        <v>644.11000000000013</v>
      </c>
      <c r="D40" s="51">
        <v>2045693</v>
      </c>
      <c r="E40" s="900">
        <v>0</v>
      </c>
      <c r="F40" s="561">
        <v>3176</v>
      </c>
      <c r="G40" s="51">
        <v>231690</v>
      </c>
      <c r="H40" s="561">
        <v>3176</v>
      </c>
      <c r="I40" s="51">
        <v>317600</v>
      </c>
      <c r="J40" s="51">
        <v>549290</v>
      </c>
      <c r="K40" s="2174">
        <v>2594983</v>
      </c>
      <c r="M40" s="2166"/>
      <c r="N40" s="2182"/>
      <c r="O40" s="2166"/>
      <c r="P40" s="2166"/>
    </row>
    <row r="41" spans="1:16" ht="15.6" customHeight="1" x14ac:dyDescent="0.2">
      <c r="A41" s="305">
        <v>35</v>
      </c>
      <c r="B41" s="306" t="s">
        <v>38</v>
      </c>
      <c r="C41" s="283">
        <v>537.96</v>
      </c>
      <c r="D41" s="283">
        <v>2691414</v>
      </c>
      <c r="E41" s="901">
        <v>0</v>
      </c>
      <c r="F41" s="562">
        <v>5003</v>
      </c>
      <c r="G41" s="283">
        <v>364970</v>
      </c>
      <c r="H41" s="562">
        <v>5003</v>
      </c>
      <c r="I41" s="283">
        <v>500300</v>
      </c>
      <c r="J41" s="283">
        <v>865270</v>
      </c>
      <c r="K41" s="2175">
        <v>3556684</v>
      </c>
      <c r="M41" s="2166"/>
      <c r="N41" s="2182"/>
      <c r="O41" s="2166"/>
      <c r="P41" s="2166"/>
    </row>
    <row r="42" spans="1:16" ht="15.6" customHeight="1" x14ac:dyDescent="0.2">
      <c r="A42" s="314">
        <v>36</v>
      </c>
      <c r="B42" s="315" t="s">
        <v>39</v>
      </c>
      <c r="C42" s="51">
        <v>732.46</v>
      </c>
      <c r="D42" s="563">
        <v>32559879</v>
      </c>
      <c r="E42" s="900">
        <v>0</v>
      </c>
      <c r="F42" s="561">
        <v>44418</v>
      </c>
      <c r="G42" s="51">
        <v>3240303</v>
      </c>
      <c r="H42" s="561">
        <v>44418</v>
      </c>
      <c r="I42" s="51">
        <v>4441800</v>
      </c>
      <c r="J42" s="51">
        <v>7682103</v>
      </c>
      <c r="K42" s="2174">
        <v>40241982</v>
      </c>
      <c r="M42" s="1231"/>
      <c r="N42" s="2182"/>
      <c r="O42" s="2183"/>
      <c r="P42" s="2166"/>
    </row>
    <row r="43" spans="1:16" ht="15.6" customHeight="1" x14ac:dyDescent="0.2">
      <c r="A43" s="314">
        <v>37</v>
      </c>
      <c r="B43" s="315" t="s">
        <v>40</v>
      </c>
      <c r="C43" s="51">
        <v>653.61</v>
      </c>
      <c r="D43" s="51">
        <v>11568243</v>
      </c>
      <c r="E43" s="900">
        <v>0</v>
      </c>
      <c r="F43" s="561">
        <v>17699</v>
      </c>
      <c r="G43" s="51">
        <v>1291146</v>
      </c>
      <c r="H43" s="561">
        <v>17699</v>
      </c>
      <c r="I43" s="51">
        <v>1769900</v>
      </c>
      <c r="J43" s="51">
        <v>3061046</v>
      </c>
      <c r="K43" s="2174">
        <v>14629289</v>
      </c>
      <c r="M43" s="2166"/>
      <c r="N43" s="2182"/>
      <c r="O43" s="2166"/>
      <c r="P43" s="2166"/>
    </row>
    <row r="44" spans="1:16" ht="15.6" customHeight="1" x14ac:dyDescent="0.2">
      <c r="A44" s="314">
        <v>38</v>
      </c>
      <c r="B44" s="315" t="s">
        <v>41</v>
      </c>
      <c r="C44" s="51">
        <v>829.92000000000007</v>
      </c>
      <c r="D44" s="51">
        <v>2984392</v>
      </c>
      <c r="E44" s="900">
        <v>1258024</v>
      </c>
      <c r="F44" s="561"/>
      <c r="G44" s="51">
        <v>0</v>
      </c>
      <c r="H44" s="561">
        <v>3596</v>
      </c>
      <c r="I44" s="51">
        <v>359600</v>
      </c>
      <c r="J44" s="51">
        <v>1617624</v>
      </c>
      <c r="K44" s="2174">
        <v>4602016</v>
      </c>
      <c r="M44" s="2166"/>
      <c r="N44" s="2182"/>
      <c r="O44" s="2166"/>
      <c r="P44" s="2166"/>
    </row>
    <row r="45" spans="1:16" ht="15.6" customHeight="1" x14ac:dyDescent="0.2">
      <c r="A45" s="314">
        <v>39</v>
      </c>
      <c r="B45" s="315" t="s">
        <v>42</v>
      </c>
      <c r="C45" s="51">
        <v>779.66</v>
      </c>
      <c r="D45" s="51">
        <v>1878201</v>
      </c>
      <c r="E45" s="900">
        <v>324688</v>
      </c>
      <c r="F45" s="561">
        <v>2409</v>
      </c>
      <c r="G45" s="51">
        <v>175737</v>
      </c>
      <c r="H45" s="561">
        <v>2409</v>
      </c>
      <c r="I45" s="51">
        <v>240900</v>
      </c>
      <c r="J45" s="51">
        <v>741325</v>
      </c>
      <c r="K45" s="2174">
        <v>2619526</v>
      </c>
      <c r="M45" s="2166"/>
      <c r="N45" s="2182"/>
      <c r="O45" s="2166"/>
      <c r="P45" s="2166"/>
    </row>
    <row r="46" spans="1:16" ht="15.6" customHeight="1" x14ac:dyDescent="0.2">
      <c r="A46" s="305">
        <v>40</v>
      </c>
      <c r="B46" s="306" t="s">
        <v>43</v>
      </c>
      <c r="C46" s="283">
        <v>700.2700000000001</v>
      </c>
      <c r="D46" s="283">
        <v>14433265</v>
      </c>
      <c r="E46" s="901">
        <v>0</v>
      </c>
      <c r="F46" s="562">
        <v>20611</v>
      </c>
      <c r="G46" s="283">
        <v>1503577</v>
      </c>
      <c r="H46" s="562">
        <v>20611</v>
      </c>
      <c r="I46" s="283">
        <v>2061100</v>
      </c>
      <c r="J46" s="283">
        <v>3564677</v>
      </c>
      <c r="K46" s="2175">
        <v>17997942</v>
      </c>
      <c r="M46" s="2166"/>
      <c r="N46" s="2182"/>
      <c r="O46" s="2166"/>
      <c r="P46" s="2166"/>
    </row>
    <row r="47" spans="1:16" ht="15.6" customHeight="1" x14ac:dyDescent="0.2">
      <c r="A47" s="314">
        <v>41</v>
      </c>
      <c r="B47" s="315" t="s">
        <v>44</v>
      </c>
      <c r="C47" s="51">
        <v>886.22</v>
      </c>
      <c r="D47" s="563">
        <v>1049284</v>
      </c>
      <c r="E47" s="900">
        <v>0</v>
      </c>
      <c r="F47" s="561">
        <v>1184</v>
      </c>
      <c r="G47" s="51">
        <v>86373</v>
      </c>
      <c r="H47" s="561">
        <v>1184</v>
      </c>
      <c r="I47" s="51">
        <v>118400</v>
      </c>
      <c r="J47" s="51">
        <v>204773</v>
      </c>
      <c r="K47" s="2174">
        <v>1254057</v>
      </c>
      <c r="M47" s="2166"/>
      <c r="N47" s="2182"/>
      <c r="O47" s="2166"/>
      <c r="P47" s="2166"/>
    </row>
    <row r="48" spans="1:16" ht="15.6" customHeight="1" x14ac:dyDescent="0.2">
      <c r="A48" s="314">
        <v>42</v>
      </c>
      <c r="B48" s="315" t="s">
        <v>45</v>
      </c>
      <c r="C48" s="51">
        <v>534.28</v>
      </c>
      <c r="D48" s="51">
        <v>1441487</v>
      </c>
      <c r="E48" s="900">
        <v>0</v>
      </c>
      <c r="F48" s="561">
        <v>2698</v>
      </c>
      <c r="G48" s="51">
        <v>196820</v>
      </c>
      <c r="H48" s="561">
        <v>2698</v>
      </c>
      <c r="I48" s="51">
        <v>269800</v>
      </c>
      <c r="J48" s="51">
        <v>466620</v>
      </c>
      <c r="K48" s="2174">
        <v>1908107</v>
      </c>
      <c r="M48" s="2166"/>
      <c r="N48" s="2182"/>
      <c r="O48" s="2166"/>
      <c r="P48" s="2166"/>
    </row>
    <row r="49" spans="1:16" ht="15.6" customHeight="1" x14ac:dyDescent="0.2">
      <c r="A49" s="314">
        <v>43</v>
      </c>
      <c r="B49" s="315" t="s">
        <v>46</v>
      </c>
      <c r="C49" s="51">
        <v>574.6099999999999</v>
      </c>
      <c r="D49" s="51">
        <v>2128930</v>
      </c>
      <c r="E49" s="900">
        <v>0</v>
      </c>
      <c r="F49" s="561">
        <v>3705</v>
      </c>
      <c r="G49" s="51">
        <v>270281</v>
      </c>
      <c r="H49" s="561">
        <v>3705</v>
      </c>
      <c r="I49" s="51">
        <v>370500</v>
      </c>
      <c r="J49" s="51">
        <v>640781</v>
      </c>
      <c r="K49" s="2174">
        <v>2769711</v>
      </c>
      <c r="M49" s="2166"/>
      <c r="N49" s="2182"/>
      <c r="O49" s="2166"/>
      <c r="P49" s="2166"/>
    </row>
    <row r="50" spans="1:16" ht="15.6" customHeight="1" x14ac:dyDescent="0.2">
      <c r="A50" s="314">
        <v>44</v>
      </c>
      <c r="B50" s="315" t="s">
        <v>47</v>
      </c>
      <c r="C50" s="51">
        <v>663.16000000000008</v>
      </c>
      <c r="D50" s="51">
        <v>4979005</v>
      </c>
      <c r="E50" s="900">
        <v>0</v>
      </c>
      <c r="F50" s="561">
        <v>7508</v>
      </c>
      <c r="G50" s="51">
        <v>547710</v>
      </c>
      <c r="H50" s="561">
        <v>7508</v>
      </c>
      <c r="I50" s="51">
        <v>750800</v>
      </c>
      <c r="J50" s="51">
        <v>1298510</v>
      </c>
      <c r="K50" s="2174">
        <v>6277515</v>
      </c>
      <c r="M50" s="2166"/>
      <c r="N50" s="2182"/>
      <c r="O50" s="2166"/>
      <c r="P50" s="2166"/>
    </row>
    <row r="51" spans="1:16" ht="15.6" customHeight="1" x14ac:dyDescent="0.2">
      <c r="A51" s="305">
        <v>45</v>
      </c>
      <c r="B51" s="306" t="s">
        <v>48</v>
      </c>
      <c r="C51" s="283">
        <v>753.96000000000015</v>
      </c>
      <c r="D51" s="283">
        <v>6818060</v>
      </c>
      <c r="E51" s="901">
        <v>2883682</v>
      </c>
      <c r="F51" s="562"/>
      <c r="G51" s="283">
        <v>0</v>
      </c>
      <c r="H51" s="562">
        <v>9043</v>
      </c>
      <c r="I51" s="283">
        <v>904300</v>
      </c>
      <c r="J51" s="283">
        <v>3787982</v>
      </c>
      <c r="K51" s="2175">
        <v>10606042</v>
      </c>
      <c r="M51" s="2166"/>
      <c r="N51" s="2182"/>
      <c r="O51" s="2166"/>
      <c r="P51" s="2166"/>
    </row>
    <row r="52" spans="1:16" ht="15.6" customHeight="1" x14ac:dyDescent="0.2">
      <c r="A52" s="314">
        <v>46</v>
      </c>
      <c r="B52" s="315" t="s">
        <v>49</v>
      </c>
      <c r="C52" s="51">
        <v>728.06</v>
      </c>
      <c r="D52" s="563">
        <v>773200</v>
      </c>
      <c r="E52" s="900">
        <v>0</v>
      </c>
      <c r="F52" s="561">
        <v>1062</v>
      </c>
      <c r="G52" s="51">
        <v>77473</v>
      </c>
      <c r="H52" s="561">
        <v>1062</v>
      </c>
      <c r="I52" s="51">
        <v>106200</v>
      </c>
      <c r="J52" s="51">
        <v>183673</v>
      </c>
      <c r="K52" s="2174">
        <v>956873</v>
      </c>
      <c r="M52" s="2166"/>
      <c r="N52" s="2182"/>
      <c r="O52" s="2166"/>
      <c r="P52" s="2166"/>
    </row>
    <row r="53" spans="1:16" ht="15.6" customHeight="1" x14ac:dyDescent="0.2">
      <c r="A53" s="314">
        <v>47</v>
      </c>
      <c r="B53" s="315" t="s">
        <v>50</v>
      </c>
      <c r="C53" s="51">
        <v>910.76</v>
      </c>
      <c r="D53" s="51">
        <v>2900771</v>
      </c>
      <c r="E53" s="900">
        <v>1060614</v>
      </c>
      <c r="F53" s="561"/>
      <c r="G53" s="51">
        <v>0</v>
      </c>
      <c r="H53" s="561">
        <v>3185</v>
      </c>
      <c r="I53" s="51">
        <v>318500</v>
      </c>
      <c r="J53" s="51">
        <v>1379114</v>
      </c>
      <c r="K53" s="2174">
        <v>4279885</v>
      </c>
      <c r="M53" s="2166"/>
      <c r="N53" s="2182"/>
      <c r="O53" s="2166"/>
      <c r="P53" s="2166"/>
    </row>
    <row r="54" spans="1:16" ht="15.6" customHeight="1" x14ac:dyDescent="0.2">
      <c r="A54" s="314">
        <v>48</v>
      </c>
      <c r="B54" s="315" t="s">
        <v>73</v>
      </c>
      <c r="C54" s="51">
        <v>871.07</v>
      </c>
      <c r="D54" s="51">
        <v>4246466</v>
      </c>
      <c r="E54" s="900">
        <v>0</v>
      </c>
      <c r="F54" s="561">
        <v>4875</v>
      </c>
      <c r="G54" s="51">
        <v>355632</v>
      </c>
      <c r="H54" s="561">
        <v>4875</v>
      </c>
      <c r="I54" s="51">
        <v>487500</v>
      </c>
      <c r="J54" s="51">
        <v>843132</v>
      </c>
      <c r="K54" s="2174">
        <v>5089598</v>
      </c>
      <c r="M54" s="2166"/>
      <c r="N54" s="2182"/>
      <c r="O54" s="2166"/>
      <c r="P54" s="2166"/>
    </row>
    <row r="55" spans="1:16" ht="15.6" customHeight="1" x14ac:dyDescent="0.2">
      <c r="A55" s="314">
        <v>49</v>
      </c>
      <c r="B55" s="315" t="s">
        <v>51</v>
      </c>
      <c r="C55" s="51">
        <v>574.43999999999994</v>
      </c>
      <c r="D55" s="51">
        <v>7065038</v>
      </c>
      <c r="E55" s="900">
        <v>0</v>
      </c>
      <c r="F55" s="561">
        <v>12299</v>
      </c>
      <c r="G55" s="51">
        <v>897215</v>
      </c>
      <c r="H55" s="561">
        <v>12299</v>
      </c>
      <c r="I55" s="51">
        <v>1229900</v>
      </c>
      <c r="J55" s="51">
        <v>2127115</v>
      </c>
      <c r="K55" s="2174">
        <v>9192153</v>
      </c>
      <c r="M55" s="2166"/>
      <c r="N55" s="2182"/>
      <c r="O55" s="2166"/>
      <c r="P55" s="2166"/>
    </row>
    <row r="56" spans="1:16" ht="15.6" customHeight="1" x14ac:dyDescent="0.2">
      <c r="A56" s="305">
        <v>50</v>
      </c>
      <c r="B56" s="306" t="s">
        <v>52</v>
      </c>
      <c r="C56" s="283">
        <v>634.46</v>
      </c>
      <c r="D56" s="283">
        <v>4487536</v>
      </c>
      <c r="E56" s="901">
        <v>0</v>
      </c>
      <c r="F56" s="562">
        <v>7073</v>
      </c>
      <c r="G56" s="283">
        <v>515977</v>
      </c>
      <c r="H56" s="562">
        <v>7073</v>
      </c>
      <c r="I56" s="283">
        <v>707300</v>
      </c>
      <c r="J56" s="283">
        <v>1223277</v>
      </c>
      <c r="K56" s="2175">
        <v>5710813</v>
      </c>
      <c r="M56" s="2166"/>
      <c r="N56" s="2182"/>
      <c r="O56" s="2166"/>
      <c r="P56" s="2166"/>
    </row>
    <row r="57" spans="1:16" ht="15.6" customHeight="1" x14ac:dyDescent="0.2">
      <c r="A57" s="314">
        <v>51</v>
      </c>
      <c r="B57" s="315" t="s">
        <v>53</v>
      </c>
      <c r="C57" s="51">
        <v>706.66</v>
      </c>
      <c r="D57" s="563">
        <v>5314083</v>
      </c>
      <c r="E57" s="900">
        <v>0</v>
      </c>
      <c r="F57" s="561">
        <v>7520</v>
      </c>
      <c r="G57" s="51">
        <v>548586</v>
      </c>
      <c r="H57" s="561">
        <v>7520</v>
      </c>
      <c r="I57" s="51">
        <v>752000</v>
      </c>
      <c r="J57" s="51">
        <v>1300586</v>
      </c>
      <c r="K57" s="2174">
        <v>6614669</v>
      </c>
      <c r="M57" s="2166"/>
      <c r="N57" s="2182"/>
      <c r="O57" s="2166"/>
      <c r="P57" s="2166"/>
    </row>
    <row r="58" spans="1:16" ht="15.6" customHeight="1" x14ac:dyDescent="0.2">
      <c r="A58" s="314">
        <v>52</v>
      </c>
      <c r="B58" s="315" t="s">
        <v>54</v>
      </c>
      <c r="C58" s="51">
        <v>658.37</v>
      </c>
      <c r="D58" s="51">
        <v>24091075</v>
      </c>
      <c r="E58" s="900">
        <v>0</v>
      </c>
      <c r="F58" s="561">
        <v>36592</v>
      </c>
      <c r="G58" s="51">
        <v>2669394</v>
      </c>
      <c r="H58" s="561">
        <v>36592</v>
      </c>
      <c r="I58" s="51">
        <v>3659200</v>
      </c>
      <c r="J58" s="51">
        <v>6328594</v>
      </c>
      <c r="K58" s="2174">
        <v>30419669</v>
      </c>
      <c r="M58" s="2166"/>
      <c r="N58" s="2182"/>
      <c r="O58" s="2166"/>
      <c r="P58" s="2166"/>
    </row>
    <row r="59" spans="1:16" ht="15.6" customHeight="1" x14ac:dyDescent="0.2">
      <c r="A59" s="314">
        <v>53</v>
      </c>
      <c r="B59" s="315" t="s">
        <v>55</v>
      </c>
      <c r="C59" s="51">
        <v>689.74</v>
      </c>
      <c r="D59" s="51">
        <v>13057468</v>
      </c>
      <c r="E59" s="900">
        <v>0</v>
      </c>
      <c r="F59" s="561">
        <v>18931</v>
      </c>
      <c r="G59" s="51">
        <v>1381021</v>
      </c>
      <c r="H59" s="561">
        <v>18931</v>
      </c>
      <c r="I59" s="51">
        <v>1893100</v>
      </c>
      <c r="J59" s="51">
        <v>3274121</v>
      </c>
      <c r="K59" s="2174">
        <v>16331589</v>
      </c>
      <c r="M59" s="2166"/>
      <c r="N59" s="2182"/>
      <c r="O59" s="2166"/>
      <c r="P59" s="2166"/>
    </row>
    <row r="60" spans="1:16" ht="15.6" customHeight="1" x14ac:dyDescent="0.2">
      <c r="A60" s="314">
        <v>54</v>
      </c>
      <c r="B60" s="315" t="s">
        <v>56</v>
      </c>
      <c r="C60" s="51">
        <v>951.45</v>
      </c>
      <c r="D60" s="51">
        <v>360600</v>
      </c>
      <c r="E60" s="900">
        <v>0</v>
      </c>
      <c r="F60" s="561">
        <v>379</v>
      </c>
      <c r="G60" s="51">
        <v>27648</v>
      </c>
      <c r="H60" s="561">
        <v>379</v>
      </c>
      <c r="I60" s="51">
        <v>37900</v>
      </c>
      <c r="J60" s="51">
        <v>65548</v>
      </c>
      <c r="K60" s="2174">
        <v>426148</v>
      </c>
      <c r="M60" s="2166"/>
      <c r="N60" s="2182"/>
      <c r="O60" s="2166"/>
      <c r="P60" s="2166"/>
    </row>
    <row r="61" spans="1:16" ht="15.6" customHeight="1" x14ac:dyDescent="0.2">
      <c r="A61" s="305">
        <v>55</v>
      </c>
      <c r="B61" s="306" t="s">
        <v>57</v>
      </c>
      <c r="C61" s="283">
        <v>795.14</v>
      </c>
      <c r="D61" s="283">
        <v>11683787</v>
      </c>
      <c r="E61" s="901">
        <v>0</v>
      </c>
      <c r="F61" s="562">
        <v>14694</v>
      </c>
      <c r="G61" s="283">
        <v>1071931</v>
      </c>
      <c r="H61" s="562">
        <v>14694</v>
      </c>
      <c r="I61" s="283">
        <v>1469400</v>
      </c>
      <c r="J61" s="283">
        <v>2541331</v>
      </c>
      <c r="K61" s="2175">
        <v>14225118</v>
      </c>
      <c r="M61" s="2166"/>
      <c r="N61" s="2182"/>
      <c r="O61" s="2166"/>
      <c r="P61" s="2166"/>
    </row>
    <row r="62" spans="1:16" ht="15.6" customHeight="1" x14ac:dyDescent="0.2">
      <c r="A62" s="314">
        <v>56</v>
      </c>
      <c r="B62" s="315" t="s">
        <v>58</v>
      </c>
      <c r="C62" s="51">
        <v>614.66000000000008</v>
      </c>
      <c r="D62" s="563">
        <v>1746864</v>
      </c>
      <c r="E62" s="900">
        <v>0</v>
      </c>
      <c r="F62" s="561">
        <v>2842</v>
      </c>
      <c r="G62" s="51">
        <v>207325</v>
      </c>
      <c r="H62" s="561">
        <v>2842</v>
      </c>
      <c r="I62" s="51">
        <v>284200</v>
      </c>
      <c r="J62" s="51">
        <v>491525</v>
      </c>
      <c r="K62" s="2174">
        <v>2238389</v>
      </c>
      <c r="M62" s="2166"/>
      <c r="N62" s="2182"/>
      <c r="O62" s="2166"/>
      <c r="P62" s="2166"/>
    </row>
    <row r="63" spans="1:16" ht="15.6" customHeight="1" x14ac:dyDescent="0.2">
      <c r="A63" s="314">
        <v>57</v>
      </c>
      <c r="B63" s="315" t="s">
        <v>59</v>
      </c>
      <c r="C63" s="51">
        <v>764.51</v>
      </c>
      <c r="D63" s="51">
        <v>7005205</v>
      </c>
      <c r="E63" s="900">
        <v>0</v>
      </c>
      <c r="F63" s="561">
        <v>9163</v>
      </c>
      <c r="G63" s="51">
        <v>668443</v>
      </c>
      <c r="H63" s="561">
        <v>9163</v>
      </c>
      <c r="I63" s="51">
        <v>916300</v>
      </c>
      <c r="J63" s="51">
        <v>1584743</v>
      </c>
      <c r="K63" s="2174">
        <v>8589948</v>
      </c>
      <c r="M63" s="2166"/>
      <c r="N63" s="2182"/>
      <c r="O63" s="2166"/>
      <c r="P63" s="2166"/>
    </row>
    <row r="64" spans="1:16" ht="15.6" customHeight="1" x14ac:dyDescent="0.2">
      <c r="A64" s="314">
        <v>58</v>
      </c>
      <c r="B64" s="315" t="s">
        <v>60</v>
      </c>
      <c r="C64" s="51">
        <v>697.04</v>
      </c>
      <c r="D64" s="51">
        <v>5314930</v>
      </c>
      <c r="E64" s="900">
        <v>0</v>
      </c>
      <c r="F64" s="561">
        <v>7625</v>
      </c>
      <c r="G64" s="51">
        <v>556245</v>
      </c>
      <c r="H64" s="561">
        <v>7625</v>
      </c>
      <c r="I64" s="51">
        <v>762500</v>
      </c>
      <c r="J64" s="51">
        <v>1318745</v>
      </c>
      <c r="K64" s="2174">
        <v>6633675</v>
      </c>
      <c r="M64" s="2166"/>
      <c r="N64" s="2182"/>
      <c r="O64" s="2166"/>
      <c r="P64" s="2166"/>
    </row>
    <row r="65" spans="1:159" ht="15.6" customHeight="1" x14ac:dyDescent="0.2">
      <c r="A65" s="314">
        <v>59</v>
      </c>
      <c r="B65" s="315" t="s">
        <v>61</v>
      </c>
      <c r="C65" s="51">
        <v>689.52</v>
      </c>
      <c r="D65" s="51">
        <v>3189720</v>
      </c>
      <c r="E65" s="900">
        <v>0</v>
      </c>
      <c r="F65" s="561">
        <v>4626</v>
      </c>
      <c r="G65" s="51">
        <v>337468</v>
      </c>
      <c r="H65" s="561">
        <v>4626</v>
      </c>
      <c r="I65" s="51">
        <v>462600</v>
      </c>
      <c r="J65" s="51">
        <v>800068</v>
      </c>
      <c r="K65" s="2174">
        <v>3989788</v>
      </c>
      <c r="M65" s="2166"/>
      <c r="N65" s="2182"/>
      <c r="O65" s="2166"/>
      <c r="P65" s="2166"/>
    </row>
    <row r="66" spans="1:159" ht="15.6" customHeight="1" x14ac:dyDescent="0.2">
      <c r="A66" s="305">
        <v>60</v>
      </c>
      <c r="B66" s="306" t="s">
        <v>62</v>
      </c>
      <c r="C66" s="283">
        <v>594.04</v>
      </c>
      <c r="D66" s="283">
        <v>3026634</v>
      </c>
      <c r="E66" s="901">
        <v>0</v>
      </c>
      <c r="F66" s="562">
        <v>5095</v>
      </c>
      <c r="G66" s="283">
        <v>371681</v>
      </c>
      <c r="H66" s="562">
        <v>5095</v>
      </c>
      <c r="I66" s="283">
        <v>509500</v>
      </c>
      <c r="J66" s="283">
        <v>881181</v>
      </c>
      <c r="K66" s="2175">
        <v>3907815</v>
      </c>
      <c r="M66" s="2166"/>
      <c r="N66" s="2182"/>
      <c r="O66" s="2166"/>
      <c r="P66" s="2166"/>
    </row>
    <row r="67" spans="1:159" ht="15.6" customHeight="1" x14ac:dyDescent="0.2">
      <c r="A67" s="314">
        <v>61</v>
      </c>
      <c r="B67" s="315" t="s">
        <v>63</v>
      </c>
      <c r="C67" s="51">
        <v>833.70999999999992</v>
      </c>
      <c r="D67" s="563">
        <v>3324835</v>
      </c>
      <c r="E67" s="900">
        <v>0</v>
      </c>
      <c r="F67" s="561">
        <v>3988</v>
      </c>
      <c r="G67" s="51">
        <v>290925</v>
      </c>
      <c r="H67" s="561">
        <v>3988</v>
      </c>
      <c r="I67" s="51">
        <v>398800</v>
      </c>
      <c r="J67" s="51">
        <v>689725</v>
      </c>
      <c r="K67" s="2174">
        <v>4014560</v>
      </c>
      <c r="M67" s="2166"/>
      <c r="N67" s="2182"/>
      <c r="O67" s="2166"/>
      <c r="P67" s="2166"/>
    </row>
    <row r="68" spans="1:159" ht="15.6" customHeight="1" x14ac:dyDescent="0.2">
      <c r="A68" s="314">
        <v>62</v>
      </c>
      <c r="B68" s="315" t="s">
        <v>64</v>
      </c>
      <c r="C68" s="51">
        <v>516.08000000000004</v>
      </c>
      <c r="D68" s="51">
        <v>847403</v>
      </c>
      <c r="E68" s="900">
        <v>0</v>
      </c>
      <c r="F68" s="561">
        <v>1642</v>
      </c>
      <c r="G68" s="51">
        <v>119784</v>
      </c>
      <c r="H68" s="561">
        <v>1642</v>
      </c>
      <c r="I68" s="51">
        <v>164200</v>
      </c>
      <c r="J68" s="51">
        <v>283984</v>
      </c>
      <c r="K68" s="2174">
        <v>1131387</v>
      </c>
      <c r="M68" s="2166"/>
      <c r="N68" s="2182"/>
      <c r="O68" s="2166"/>
      <c r="P68" s="2166"/>
    </row>
    <row r="69" spans="1:159" ht="15.6" customHeight="1" x14ac:dyDescent="0.2">
      <c r="A69" s="314">
        <v>63</v>
      </c>
      <c r="B69" s="315" t="s">
        <v>65</v>
      </c>
      <c r="C69" s="51">
        <v>756.79</v>
      </c>
      <c r="D69" s="51">
        <v>1579421</v>
      </c>
      <c r="E69" s="900">
        <v>680156</v>
      </c>
      <c r="F69" s="561"/>
      <c r="G69" s="51">
        <v>0</v>
      </c>
      <c r="H69" s="561">
        <v>2087</v>
      </c>
      <c r="I69" s="51">
        <v>208700</v>
      </c>
      <c r="J69" s="51">
        <v>888856</v>
      </c>
      <c r="K69" s="2174">
        <v>2468277</v>
      </c>
      <c r="M69" s="2166"/>
      <c r="N69" s="2182"/>
      <c r="O69" s="2166"/>
      <c r="P69" s="2166"/>
    </row>
    <row r="70" spans="1:159" ht="15.6" customHeight="1" x14ac:dyDescent="0.2">
      <c r="A70" s="314">
        <v>64</v>
      </c>
      <c r="B70" s="315" t="s">
        <v>66</v>
      </c>
      <c r="C70" s="51">
        <v>592.66</v>
      </c>
      <c r="D70" s="51">
        <v>1115979</v>
      </c>
      <c r="E70" s="900">
        <v>0</v>
      </c>
      <c r="F70" s="561">
        <v>1883</v>
      </c>
      <c r="G70" s="51">
        <v>137365</v>
      </c>
      <c r="H70" s="561">
        <v>1883</v>
      </c>
      <c r="I70" s="51">
        <v>188300</v>
      </c>
      <c r="J70" s="51">
        <v>325665</v>
      </c>
      <c r="K70" s="2174">
        <v>1441644</v>
      </c>
      <c r="M70" s="2166"/>
      <c r="N70" s="2182"/>
      <c r="O70" s="2166"/>
      <c r="P70" s="2166"/>
    </row>
    <row r="71" spans="1:159" ht="15.6" customHeight="1" x14ac:dyDescent="0.2">
      <c r="A71" s="305">
        <v>65</v>
      </c>
      <c r="B71" s="306" t="s">
        <v>67</v>
      </c>
      <c r="C71" s="283">
        <v>829.12</v>
      </c>
      <c r="D71" s="283">
        <v>6473769</v>
      </c>
      <c r="E71" s="901">
        <v>0</v>
      </c>
      <c r="F71" s="562">
        <v>7808</v>
      </c>
      <c r="G71" s="283">
        <v>569595</v>
      </c>
      <c r="H71" s="562">
        <v>7808</v>
      </c>
      <c r="I71" s="283">
        <v>780800</v>
      </c>
      <c r="J71" s="283">
        <v>1350395</v>
      </c>
      <c r="K71" s="2175">
        <v>7824164</v>
      </c>
      <c r="M71" s="2166"/>
      <c r="N71" s="2182"/>
      <c r="O71" s="2166"/>
      <c r="P71" s="2166"/>
    </row>
    <row r="72" spans="1:159" ht="15.6" customHeight="1" x14ac:dyDescent="0.2">
      <c r="A72" s="314">
        <v>66</v>
      </c>
      <c r="B72" s="315" t="s">
        <v>68</v>
      </c>
      <c r="C72" s="51">
        <v>730.06</v>
      </c>
      <c r="D72" s="563">
        <v>1351341</v>
      </c>
      <c r="E72" s="900">
        <v>0</v>
      </c>
      <c r="F72" s="561">
        <v>1851</v>
      </c>
      <c r="G72" s="51">
        <v>135031</v>
      </c>
      <c r="H72" s="561">
        <v>1851</v>
      </c>
      <c r="I72" s="51">
        <v>185100</v>
      </c>
      <c r="J72" s="51">
        <v>320131</v>
      </c>
      <c r="K72" s="2174">
        <v>1671472</v>
      </c>
      <c r="M72" s="2166"/>
      <c r="N72" s="2182"/>
      <c r="O72" s="2166"/>
      <c r="P72" s="2166"/>
    </row>
    <row r="73" spans="1:159" ht="15.6" customHeight="1" x14ac:dyDescent="0.2">
      <c r="A73" s="314">
        <v>67</v>
      </c>
      <c r="B73" s="315" t="s">
        <v>2</v>
      </c>
      <c r="C73" s="51">
        <v>715.61</v>
      </c>
      <c r="D73" s="51">
        <v>3957323</v>
      </c>
      <c r="E73" s="900">
        <v>0</v>
      </c>
      <c r="F73" s="561">
        <v>5530</v>
      </c>
      <c r="G73" s="51">
        <v>403415</v>
      </c>
      <c r="H73" s="561">
        <v>5530</v>
      </c>
      <c r="I73" s="51">
        <v>553000</v>
      </c>
      <c r="J73" s="51">
        <v>956415</v>
      </c>
      <c r="K73" s="2174">
        <v>4913738</v>
      </c>
      <c r="M73" s="2166"/>
      <c r="N73" s="2182"/>
      <c r="O73" s="2166"/>
      <c r="P73" s="2166"/>
    </row>
    <row r="74" spans="1:159" ht="15.6" customHeight="1" x14ac:dyDescent="0.2">
      <c r="A74" s="314">
        <v>68</v>
      </c>
      <c r="B74" s="315" t="s">
        <v>1</v>
      </c>
      <c r="C74" s="51">
        <v>798.7</v>
      </c>
      <c r="D74" s="51">
        <v>1223608</v>
      </c>
      <c r="E74" s="900">
        <v>0</v>
      </c>
      <c r="F74" s="561">
        <v>1532</v>
      </c>
      <c r="G74" s="51">
        <v>111760</v>
      </c>
      <c r="H74" s="561">
        <v>1532</v>
      </c>
      <c r="I74" s="51">
        <v>153200</v>
      </c>
      <c r="J74" s="51">
        <v>264960</v>
      </c>
      <c r="K74" s="2174">
        <v>1488568</v>
      </c>
      <c r="M74" s="2166"/>
      <c r="N74" s="2182"/>
      <c r="O74" s="2166"/>
      <c r="P74" s="2166"/>
    </row>
    <row r="75" spans="1:159" ht="15.6" customHeight="1" x14ac:dyDescent="0.2">
      <c r="A75" s="318">
        <v>69</v>
      </c>
      <c r="B75" s="319" t="s">
        <v>74</v>
      </c>
      <c r="C75" s="289">
        <v>705.67</v>
      </c>
      <c r="D75" s="289">
        <v>3426028</v>
      </c>
      <c r="E75" s="902">
        <v>0</v>
      </c>
      <c r="F75" s="564">
        <v>4855</v>
      </c>
      <c r="G75" s="289">
        <v>354173</v>
      </c>
      <c r="H75" s="564">
        <v>4855</v>
      </c>
      <c r="I75" s="289">
        <v>485500</v>
      </c>
      <c r="J75" s="289">
        <v>839673</v>
      </c>
      <c r="K75" s="2176">
        <v>4265701</v>
      </c>
      <c r="M75" s="2166"/>
      <c r="N75" s="2182"/>
      <c r="O75" s="2166"/>
      <c r="P75" s="2166"/>
    </row>
    <row r="76" spans="1:159" s="53" customFormat="1" ht="15.6" customHeight="1" x14ac:dyDescent="0.2">
      <c r="A76" s="1224"/>
      <c r="B76" s="1225" t="s">
        <v>69</v>
      </c>
      <c r="C76" s="1226">
        <v>705.68</v>
      </c>
      <c r="D76" s="1227">
        <v>458106683</v>
      </c>
      <c r="E76" s="1228">
        <v>38336714</v>
      </c>
      <c r="F76" s="1229">
        <v>527157</v>
      </c>
      <c r="G76" s="1228">
        <v>38456221</v>
      </c>
      <c r="H76" s="1089">
        <v>649170</v>
      </c>
      <c r="I76" s="1226">
        <v>64917000</v>
      </c>
      <c r="J76" s="1226">
        <v>141709935</v>
      </c>
      <c r="K76" s="2177">
        <v>599816618</v>
      </c>
      <c r="L76" s="263"/>
      <c r="M76" s="2091"/>
      <c r="N76" s="1242"/>
      <c r="O76" s="1235"/>
      <c r="P76" s="1235"/>
      <c r="Q76" s="263"/>
      <c r="R76" s="263"/>
      <c r="S76" s="263"/>
      <c r="T76" s="263"/>
      <c r="U76" s="263"/>
      <c r="V76" s="263"/>
      <c r="W76" s="263"/>
      <c r="X76" s="263"/>
      <c r="Y76" s="263"/>
      <c r="Z76" s="263"/>
      <c r="AA76" s="263"/>
      <c r="AB76" s="263"/>
      <c r="AC76" s="263"/>
      <c r="AD76" s="263"/>
      <c r="AE76" s="263"/>
      <c r="AF76" s="263"/>
      <c r="AG76" s="263"/>
      <c r="AH76" s="263"/>
      <c r="AI76" s="263"/>
      <c r="AJ76" s="263"/>
      <c r="AK76" s="263"/>
      <c r="AL76" s="263"/>
      <c r="AM76" s="263"/>
      <c r="AN76" s="263"/>
      <c r="AO76" s="263"/>
      <c r="AP76" s="263"/>
      <c r="AQ76" s="263"/>
      <c r="AR76" s="263"/>
      <c r="AS76" s="263"/>
      <c r="AT76" s="263"/>
      <c r="AU76" s="263"/>
      <c r="AV76" s="263"/>
      <c r="AW76" s="263"/>
      <c r="AX76" s="263"/>
      <c r="AY76" s="263"/>
      <c r="AZ76" s="263"/>
      <c r="BA76" s="263"/>
      <c r="BB76" s="263"/>
      <c r="BC76" s="263"/>
      <c r="BD76" s="263"/>
      <c r="BE76" s="263"/>
      <c r="BF76" s="263"/>
      <c r="BG76" s="263"/>
      <c r="BH76" s="263"/>
      <c r="BI76" s="263"/>
      <c r="BJ76" s="263"/>
      <c r="BK76" s="263"/>
      <c r="BL76" s="263"/>
      <c r="BM76" s="263"/>
      <c r="BN76" s="263"/>
      <c r="BO76" s="263"/>
      <c r="BP76" s="263"/>
      <c r="BQ76" s="263"/>
      <c r="BR76" s="263"/>
      <c r="BS76" s="263"/>
      <c r="BT76" s="263"/>
      <c r="BU76" s="263"/>
      <c r="BV76" s="263"/>
      <c r="BW76" s="263"/>
      <c r="BX76" s="263"/>
      <c r="BY76" s="263"/>
      <c r="BZ76" s="263"/>
      <c r="CA76" s="263"/>
      <c r="CB76" s="263"/>
      <c r="CC76" s="263"/>
      <c r="CD76" s="263"/>
      <c r="CE76" s="263"/>
      <c r="CF76" s="263"/>
      <c r="CG76" s="263"/>
      <c r="CH76" s="263"/>
      <c r="CI76" s="263"/>
      <c r="CJ76" s="263"/>
      <c r="CK76" s="263"/>
      <c r="CL76" s="263"/>
      <c r="CM76" s="263"/>
      <c r="CN76" s="263"/>
      <c r="CO76" s="263"/>
      <c r="CP76" s="263"/>
      <c r="CQ76" s="263"/>
      <c r="CR76" s="263"/>
      <c r="CS76" s="263"/>
      <c r="CT76" s="263"/>
      <c r="CU76" s="263"/>
      <c r="CV76" s="263"/>
      <c r="CW76" s="263"/>
      <c r="CX76" s="263"/>
      <c r="CY76" s="263"/>
      <c r="CZ76" s="263"/>
      <c r="DA76" s="263"/>
      <c r="DB76" s="263"/>
      <c r="DC76" s="263"/>
      <c r="DD76" s="263"/>
      <c r="DE76" s="263"/>
      <c r="DF76" s="263"/>
      <c r="DG76" s="263"/>
      <c r="DH76" s="263"/>
      <c r="DI76" s="263"/>
      <c r="DJ76" s="263"/>
      <c r="DK76" s="263"/>
      <c r="DL76" s="263"/>
      <c r="DM76" s="263"/>
      <c r="DN76" s="263"/>
      <c r="DO76" s="263"/>
      <c r="DP76" s="263"/>
      <c r="DQ76" s="263"/>
      <c r="DR76" s="263"/>
      <c r="DS76" s="263"/>
      <c r="DT76" s="263"/>
      <c r="DU76" s="263"/>
      <c r="DV76" s="263"/>
      <c r="DW76" s="263"/>
      <c r="DX76" s="263"/>
      <c r="DY76" s="263"/>
      <c r="DZ76" s="263"/>
      <c r="EA76" s="263"/>
      <c r="EB76" s="263"/>
      <c r="EC76" s="263"/>
      <c r="ED76" s="263"/>
      <c r="EE76" s="263"/>
      <c r="EF76" s="263"/>
      <c r="EG76" s="263"/>
      <c r="EH76" s="263"/>
      <c r="EI76" s="263"/>
      <c r="EJ76" s="263"/>
      <c r="EK76" s="263"/>
      <c r="EL76" s="263"/>
      <c r="EM76" s="263"/>
      <c r="EN76" s="263"/>
      <c r="EO76" s="263"/>
      <c r="EP76" s="263"/>
      <c r="EQ76" s="263"/>
      <c r="ER76" s="263"/>
      <c r="ES76" s="263"/>
      <c r="ET76" s="263"/>
      <c r="EU76" s="263"/>
      <c r="EV76" s="263"/>
      <c r="EW76" s="263"/>
      <c r="EX76" s="263"/>
      <c r="EY76" s="263"/>
      <c r="EZ76" s="263"/>
      <c r="FA76" s="263"/>
      <c r="FB76" s="263"/>
      <c r="FC76" s="263"/>
    </row>
    <row r="77" spans="1:159" s="263" customFormat="1" ht="15" customHeight="1" x14ac:dyDescent="0.2">
      <c r="A77" s="271"/>
      <c r="B77" s="1230"/>
      <c r="C77" s="1231"/>
      <c r="D77" s="1231"/>
      <c r="E77" s="1232"/>
      <c r="F77" s="1233"/>
      <c r="G77" s="1231"/>
      <c r="H77" s="1233"/>
      <c r="I77" s="1231"/>
      <c r="J77" s="1231"/>
      <c r="K77" s="1231"/>
      <c r="M77" s="367"/>
      <c r="O77" s="1234"/>
    </row>
    <row r="78" spans="1:159" s="263" customFormat="1" ht="15" customHeight="1" x14ac:dyDescent="0.2">
      <c r="B78" s="389"/>
      <c r="C78" s="1235"/>
      <c r="D78" s="1207"/>
      <c r="E78" s="1236"/>
      <c r="F78" s="1237"/>
      <c r="G78" s="1236"/>
      <c r="H78" s="1196"/>
      <c r="I78" s="1235"/>
      <c r="J78" s="1235"/>
      <c r="K78" s="1235"/>
      <c r="M78" s="367"/>
      <c r="O78" s="1234"/>
    </row>
    <row r="79" spans="1:159" s="263" customFormat="1" ht="19.149999999999999" customHeight="1" x14ac:dyDescent="0.2">
      <c r="B79" s="389"/>
      <c r="C79" s="800"/>
      <c r="D79" s="1238"/>
      <c r="M79" s="367"/>
      <c r="O79" s="1234"/>
    </row>
    <row r="80" spans="1:159" s="271" customFormat="1" ht="12.75" customHeight="1" x14ac:dyDescent="0.2">
      <c r="A80" s="565"/>
      <c r="B80" s="800"/>
      <c r="C80" s="367"/>
      <c r="L80" s="800"/>
      <c r="M80" s="800"/>
      <c r="O80" s="800"/>
      <c r="P80" s="800"/>
    </row>
    <row r="81" spans="1:16" s="271" customFormat="1" x14ac:dyDescent="0.2">
      <c r="A81" s="565"/>
      <c r="B81" s="1239"/>
      <c r="D81" s="367"/>
      <c r="J81" s="367"/>
      <c r="K81" s="850"/>
      <c r="O81" s="1240"/>
    </row>
    <row r="82" spans="1:16" s="271" customFormat="1" ht="15.6" customHeight="1" x14ac:dyDescent="0.2">
      <c r="A82" s="565"/>
      <c r="B82" s="566"/>
      <c r="C82" s="367"/>
      <c r="J82" s="1241"/>
      <c r="K82" s="850"/>
    </row>
    <row r="83" spans="1:16" s="271" customFormat="1" x14ac:dyDescent="0.2"/>
    <row r="84" spans="1:16" s="271" customFormat="1" x14ac:dyDescent="0.2">
      <c r="A84" s="2093"/>
      <c r="B84" s="1240"/>
    </row>
    <row r="85" spans="1:16" s="271" customFormat="1" x14ac:dyDescent="0.2">
      <c r="B85" s="389"/>
      <c r="C85" s="1235"/>
      <c r="D85" s="1207"/>
      <c r="E85" s="1236"/>
      <c r="F85" s="1237"/>
      <c r="G85" s="1236"/>
      <c r="H85" s="1196"/>
      <c r="I85" s="1235"/>
      <c r="J85" s="1235"/>
      <c r="K85" s="1235"/>
      <c r="L85" s="263"/>
      <c r="M85" s="2091"/>
      <c r="N85" s="1242"/>
      <c r="O85" s="1235"/>
      <c r="P85" s="1235"/>
    </row>
    <row r="86" spans="1:16" s="271" customFormat="1" x14ac:dyDescent="0.2">
      <c r="B86" s="1912"/>
      <c r="C86" s="2166"/>
      <c r="D86" s="2166"/>
      <c r="E86" s="2166"/>
      <c r="F86" s="2166"/>
      <c r="G86" s="2166"/>
      <c r="H86" s="2166"/>
      <c r="I86" s="2166"/>
      <c r="J86" s="2166"/>
      <c r="K86" s="2166"/>
      <c r="L86" s="2166"/>
      <c r="M86" s="2166"/>
      <c r="N86" s="2166"/>
      <c r="O86" s="2166"/>
      <c r="P86" s="2166"/>
    </row>
    <row r="87" spans="1:16" s="271" customFormat="1" x14ac:dyDescent="0.2"/>
    <row r="88" spans="1:16" s="271" customFormat="1" x14ac:dyDescent="0.2"/>
    <row r="89" spans="1:16" s="271" customFormat="1" x14ac:dyDescent="0.2"/>
    <row r="90" spans="1:16" s="271" customFormat="1" x14ac:dyDescent="0.2"/>
    <row r="91" spans="1:16" s="271" customFormat="1" x14ac:dyDescent="0.2"/>
    <row r="92" spans="1:16" s="271" customFormat="1" x14ac:dyDescent="0.2"/>
    <row r="93" spans="1:16" s="271" customFormat="1" x14ac:dyDescent="0.2">
      <c r="I93" s="367"/>
    </row>
    <row r="94" spans="1:16" s="271" customFormat="1" x14ac:dyDescent="0.2">
      <c r="I94" s="367"/>
    </row>
    <row r="95" spans="1:16" s="271" customFormat="1" x14ac:dyDescent="0.2">
      <c r="I95" s="1940"/>
      <c r="J95" s="367"/>
    </row>
    <row r="96" spans="1:16" s="271" customFormat="1" x14ac:dyDescent="0.2">
      <c r="I96" s="1940"/>
      <c r="J96" s="367"/>
    </row>
    <row r="97" spans="9:10" s="271" customFormat="1" x14ac:dyDescent="0.2">
      <c r="I97" s="2167"/>
      <c r="J97" s="367"/>
    </row>
    <row r="98" spans="9:10" s="271" customFormat="1" x14ac:dyDescent="0.2"/>
    <row r="99" spans="9:10" s="271" customFormat="1" x14ac:dyDescent="0.2"/>
    <row r="100" spans="9:10" s="271" customFormat="1" x14ac:dyDescent="0.2"/>
    <row r="101" spans="9:10" s="271" customFormat="1" x14ac:dyDescent="0.2"/>
    <row r="102" spans="9:10" s="271" customFormat="1" x14ac:dyDescent="0.2"/>
    <row r="103" spans="9:10" s="271" customFormat="1" x14ac:dyDescent="0.2"/>
    <row r="104" spans="9:10" s="271" customFormat="1" x14ac:dyDescent="0.2"/>
    <row r="105" spans="9:10" s="271" customFormat="1" x14ac:dyDescent="0.2"/>
    <row r="106" spans="9:10" s="271" customFormat="1" x14ac:dyDescent="0.2"/>
    <row r="107" spans="9:10" s="271" customFormat="1" x14ac:dyDescent="0.2"/>
    <row r="108" spans="9:10" s="271" customFormat="1" x14ac:dyDescent="0.2"/>
    <row r="109" spans="9:10" s="271" customFormat="1" x14ac:dyDescent="0.2"/>
    <row r="110" spans="9:10" s="271" customFormat="1" x14ac:dyDescent="0.2"/>
    <row r="111" spans="9:10" s="271" customFormat="1" x14ac:dyDescent="0.2"/>
    <row r="112" spans="9:10" s="271" customFormat="1" x14ac:dyDescent="0.2"/>
    <row r="113" s="271" customFormat="1" x14ac:dyDescent="0.2"/>
    <row r="114" s="271" customFormat="1" x14ac:dyDescent="0.2"/>
    <row r="115" s="271" customFormat="1" x14ac:dyDescent="0.2"/>
    <row r="116" s="271" customFormat="1" x14ac:dyDescent="0.2"/>
    <row r="117" s="271" customFormat="1" x14ac:dyDescent="0.2"/>
    <row r="118" s="271" customFormat="1" x14ac:dyDescent="0.2"/>
    <row r="119" s="271" customFormat="1" x14ac:dyDescent="0.2"/>
    <row r="120" s="271" customFormat="1" x14ac:dyDescent="0.2"/>
    <row r="121" s="271" customFormat="1" x14ac:dyDescent="0.2"/>
    <row r="122" s="271" customFormat="1" x14ac:dyDescent="0.2"/>
    <row r="123" s="271" customFormat="1" x14ac:dyDescent="0.2"/>
    <row r="124" s="271" customFormat="1" x14ac:dyDescent="0.2"/>
    <row r="125" s="271" customFormat="1" x14ac:dyDescent="0.2"/>
    <row r="126" s="271" customFormat="1" x14ac:dyDescent="0.2"/>
    <row r="127" s="271" customFormat="1" x14ac:dyDescent="0.2"/>
    <row r="128" s="271" customFormat="1" x14ac:dyDescent="0.2"/>
    <row r="129" s="271" customFormat="1" x14ac:dyDescent="0.2"/>
    <row r="130" s="271" customFormat="1" x14ac:dyDescent="0.2"/>
    <row r="131" s="271" customFormat="1" x14ac:dyDescent="0.2"/>
    <row r="132" s="271" customFormat="1" x14ac:dyDescent="0.2"/>
    <row r="133" s="271" customFormat="1" x14ac:dyDescent="0.2"/>
    <row r="134" s="271" customFormat="1" x14ac:dyDescent="0.2"/>
    <row r="135" s="271" customFormat="1" x14ac:dyDescent="0.2"/>
    <row r="136" s="271" customFormat="1" x14ac:dyDescent="0.2"/>
    <row r="137" s="271" customFormat="1" x14ac:dyDescent="0.2"/>
    <row r="138" s="271" customFormat="1" x14ac:dyDescent="0.2"/>
    <row r="139" s="271" customFormat="1" x14ac:dyDescent="0.2"/>
    <row r="140" s="271" customFormat="1" x14ac:dyDescent="0.2"/>
    <row r="141" s="271" customFormat="1" x14ac:dyDescent="0.2"/>
    <row r="142" s="271" customFormat="1" x14ac:dyDescent="0.2"/>
    <row r="143" s="271" customFormat="1" x14ac:dyDescent="0.2"/>
    <row r="144" s="271" customFormat="1" x14ac:dyDescent="0.2"/>
    <row r="145" s="271" customFormat="1" x14ac:dyDescent="0.2"/>
    <row r="146" s="271" customFormat="1" x14ac:dyDescent="0.2"/>
    <row r="147" s="271" customFormat="1" x14ac:dyDescent="0.2"/>
    <row r="148" s="271" customFormat="1" x14ac:dyDescent="0.2"/>
    <row r="149" s="271" customFormat="1" x14ac:dyDescent="0.2"/>
    <row r="150" s="271" customFormat="1" x14ac:dyDescent="0.2"/>
    <row r="151" s="271" customFormat="1" x14ac:dyDescent="0.2"/>
    <row r="152" s="271" customFormat="1" x14ac:dyDescent="0.2"/>
    <row r="153" s="271" customFormat="1" x14ac:dyDescent="0.2"/>
    <row r="154" s="271" customFormat="1" x14ac:dyDescent="0.2"/>
    <row r="155" s="271" customFormat="1" x14ac:dyDescent="0.2"/>
    <row r="156" s="271" customFormat="1" x14ac:dyDescent="0.2"/>
    <row r="157" s="271" customFormat="1" x14ac:dyDescent="0.2"/>
    <row r="158" s="271" customFormat="1" x14ac:dyDescent="0.2"/>
    <row r="159" s="271" customFormat="1" x14ac:dyDescent="0.2"/>
    <row r="160" s="271" customFormat="1" x14ac:dyDescent="0.2"/>
    <row r="161" s="271" customFormat="1" x14ac:dyDescent="0.2"/>
    <row r="162" s="271" customFormat="1" x14ac:dyDescent="0.2"/>
    <row r="163" s="271" customFormat="1" x14ac:dyDescent="0.2"/>
    <row r="164" s="271" customFormat="1" x14ac:dyDescent="0.2"/>
    <row r="165" s="271" customFormat="1" x14ac:dyDescent="0.2"/>
    <row r="166" s="271" customFormat="1" x14ac:dyDescent="0.2"/>
    <row r="167" s="271" customFormat="1" x14ac:dyDescent="0.2"/>
    <row r="168" s="271" customFormat="1" x14ac:dyDescent="0.2"/>
    <row r="169" s="271" customFormat="1" x14ac:dyDescent="0.2"/>
    <row r="170" s="271" customFormat="1" x14ac:dyDescent="0.2"/>
    <row r="171" s="271" customFormat="1" x14ac:dyDescent="0.2"/>
    <row r="172" s="271" customFormat="1" x14ac:dyDescent="0.2"/>
    <row r="173" s="271" customFormat="1" x14ac:dyDescent="0.2"/>
    <row r="174" s="271" customFormat="1" x14ac:dyDescent="0.2"/>
    <row r="175" s="271" customFormat="1" x14ac:dyDescent="0.2"/>
    <row r="176" s="271" customFormat="1" x14ac:dyDescent="0.2"/>
    <row r="177" s="271" customFormat="1" x14ac:dyDescent="0.2"/>
    <row r="178" s="271" customFormat="1" x14ac:dyDescent="0.2"/>
    <row r="179" s="271" customFormat="1" x14ac:dyDescent="0.2"/>
    <row r="180" s="271" customFormat="1" x14ac:dyDescent="0.2"/>
    <row r="181" s="271" customFormat="1" x14ac:dyDescent="0.2"/>
    <row r="182" s="271" customFormat="1" x14ac:dyDescent="0.2"/>
    <row r="183" s="271" customFormat="1" x14ac:dyDescent="0.2"/>
    <row r="184" s="271" customFormat="1" x14ac:dyDescent="0.2"/>
    <row r="185" s="271" customFormat="1" x14ac:dyDescent="0.2"/>
    <row r="186" s="271" customFormat="1" x14ac:dyDescent="0.2"/>
    <row r="187" s="271" customFormat="1" x14ac:dyDescent="0.2"/>
    <row r="188" s="271" customFormat="1" x14ac:dyDescent="0.2"/>
    <row r="189" s="271" customFormat="1" x14ac:dyDescent="0.2"/>
    <row r="190" s="271" customFormat="1" x14ac:dyDescent="0.2"/>
    <row r="191" s="271" customFormat="1" x14ac:dyDescent="0.2"/>
    <row r="192" s="271" customFormat="1" x14ac:dyDescent="0.2"/>
    <row r="193" s="271" customFormat="1" x14ac:dyDescent="0.2"/>
    <row r="194" s="271" customFormat="1" x14ac:dyDescent="0.2"/>
    <row r="195" s="271" customFormat="1" x14ac:dyDescent="0.2"/>
    <row r="196" s="271" customFormat="1" x14ac:dyDescent="0.2"/>
    <row r="197" s="271" customFormat="1" x14ac:dyDescent="0.2"/>
    <row r="198" s="271" customFormat="1" x14ac:dyDescent="0.2"/>
    <row r="199" s="271" customFormat="1" x14ac:dyDescent="0.2"/>
    <row r="200" s="271" customFormat="1" x14ac:dyDescent="0.2"/>
    <row r="201" s="271" customFormat="1" x14ac:dyDescent="0.2"/>
    <row r="202" s="271" customFormat="1" x14ac:dyDescent="0.2"/>
    <row r="203" s="271" customFormat="1" x14ac:dyDescent="0.2"/>
    <row r="204" s="271" customFormat="1" x14ac:dyDescent="0.2"/>
    <row r="205" s="271" customFormat="1" x14ac:dyDescent="0.2"/>
    <row r="206" s="271" customFormat="1" x14ac:dyDescent="0.2"/>
    <row r="207" s="271" customFormat="1" x14ac:dyDescent="0.2"/>
    <row r="208" s="271" customFormat="1" x14ac:dyDescent="0.2"/>
    <row r="209" s="271" customFormat="1" x14ac:dyDescent="0.2"/>
    <row r="210" s="271" customFormat="1" x14ac:dyDescent="0.2"/>
    <row r="211" s="271" customFormat="1" x14ac:dyDescent="0.2"/>
    <row r="212" s="271" customFormat="1" x14ac:dyDescent="0.2"/>
    <row r="213" s="271" customFormat="1" x14ac:dyDescent="0.2"/>
    <row r="214" s="271" customFormat="1" x14ac:dyDescent="0.2"/>
    <row r="215" s="271" customFormat="1" x14ac:dyDescent="0.2"/>
    <row r="216" s="271" customFormat="1" x14ac:dyDescent="0.2"/>
    <row r="217" s="271" customFormat="1" x14ac:dyDescent="0.2"/>
    <row r="218" s="271" customFormat="1" x14ac:dyDescent="0.2"/>
    <row r="219" s="271" customFormat="1" x14ac:dyDescent="0.2"/>
    <row r="220" s="271" customFormat="1" x14ac:dyDescent="0.2"/>
    <row r="221" s="271" customFormat="1" x14ac:dyDescent="0.2"/>
    <row r="222" s="271" customFormat="1" x14ac:dyDescent="0.2"/>
    <row r="223" s="271" customFormat="1" x14ac:dyDescent="0.2"/>
    <row r="224" s="271" customFormat="1" x14ac:dyDescent="0.2"/>
    <row r="225" s="271" customFormat="1" x14ac:dyDescent="0.2"/>
    <row r="226" s="271" customFormat="1" x14ac:dyDescent="0.2"/>
    <row r="227" s="271" customFormat="1" x14ac:dyDescent="0.2"/>
    <row r="228" s="271" customFormat="1" x14ac:dyDescent="0.2"/>
    <row r="229" s="271" customFormat="1" x14ac:dyDescent="0.2"/>
    <row r="230" s="271" customFormat="1" x14ac:dyDescent="0.2"/>
    <row r="231" s="271" customFormat="1" x14ac:dyDescent="0.2"/>
    <row r="232" s="271" customFormat="1" x14ac:dyDescent="0.2"/>
    <row r="233" s="271" customFormat="1" x14ac:dyDescent="0.2"/>
    <row r="234" s="271" customFormat="1" x14ac:dyDescent="0.2"/>
    <row r="235" s="271" customFormat="1" x14ac:dyDescent="0.2"/>
    <row r="236" s="271" customFormat="1" x14ac:dyDescent="0.2"/>
    <row r="237" s="271" customFormat="1" x14ac:dyDescent="0.2"/>
    <row r="238" s="271" customFormat="1" x14ac:dyDescent="0.2"/>
    <row r="239" s="271" customFormat="1" x14ac:dyDescent="0.2"/>
    <row r="240" s="271" customFormat="1" x14ac:dyDescent="0.2"/>
    <row r="241" s="271" customFormat="1" x14ac:dyDescent="0.2"/>
    <row r="242" s="271" customFormat="1" x14ac:dyDescent="0.2"/>
    <row r="243" s="271" customFormat="1" x14ac:dyDescent="0.2"/>
    <row r="244" s="271" customFormat="1" x14ac:dyDescent="0.2"/>
    <row r="245" s="271" customFormat="1" x14ac:dyDescent="0.2"/>
    <row r="246" s="271" customFormat="1" x14ac:dyDescent="0.2"/>
    <row r="247" s="271" customFormat="1" x14ac:dyDescent="0.2"/>
    <row r="248" s="271" customFormat="1" x14ac:dyDescent="0.2"/>
    <row r="249" s="271" customFormat="1" x14ac:dyDescent="0.2"/>
    <row r="250" s="271" customFormat="1" x14ac:dyDescent="0.2"/>
    <row r="251" s="271" customFormat="1" x14ac:dyDescent="0.2"/>
    <row r="252" s="271" customFormat="1" x14ac:dyDescent="0.2"/>
    <row r="253" s="271" customFormat="1" x14ac:dyDescent="0.2"/>
    <row r="254" s="271" customFormat="1" x14ac:dyDescent="0.2"/>
    <row r="255" s="271" customFormat="1" x14ac:dyDescent="0.2"/>
    <row r="256" s="271" customFormat="1" x14ac:dyDescent="0.2"/>
    <row r="257" s="271" customFormat="1" x14ac:dyDescent="0.2"/>
    <row r="258" s="271" customFormat="1" x14ac:dyDescent="0.2"/>
    <row r="259" s="271" customFormat="1" x14ac:dyDescent="0.2"/>
    <row r="260" s="271" customFormat="1" x14ac:dyDescent="0.2"/>
    <row r="261" s="271" customFormat="1" x14ac:dyDescent="0.2"/>
    <row r="262" s="271" customFormat="1" x14ac:dyDescent="0.2"/>
    <row r="263" s="271" customFormat="1" x14ac:dyDescent="0.2"/>
    <row r="264" s="271" customFormat="1" x14ac:dyDescent="0.2"/>
    <row r="265" s="271" customFormat="1" x14ac:dyDescent="0.2"/>
    <row r="266" s="271" customFormat="1" x14ac:dyDescent="0.2"/>
    <row r="267" s="271" customFormat="1" x14ac:dyDescent="0.2"/>
    <row r="268" s="271" customFormat="1" x14ac:dyDescent="0.2"/>
    <row r="269" s="271" customFormat="1" x14ac:dyDescent="0.2"/>
    <row r="270" s="271" customFormat="1" x14ac:dyDescent="0.2"/>
    <row r="271" s="271" customFormat="1" x14ac:dyDescent="0.2"/>
    <row r="272" s="271" customFormat="1" x14ac:dyDescent="0.2"/>
    <row r="273" s="271" customFormat="1" x14ac:dyDescent="0.2"/>
    <row r="274" s="271" customFormat="1" x14ac:dyDescent="0.2"/>
    <row r="275" s="271" customFormat="1" x14ac:dyDescent="0.2"/>
    <row r="276" s="271" customFormat="1" x14ac:dyDescent="0.2"/>
    <row r="277" s="271" customFormat="1" x14ac:dyDescent="0.2"/>
    <row r="278" s="271" customFormat="1" x14ac:dyDescent="0.2"/>
    <row r="279" s="271" customFormat="1" x14ac:dyDescent="0.2"/>
    <row r="280" s="271" customFormat="1" x14ac:dyDescent="0.2"/>
    <row r="281" s="271" customFormat="1" x14ac:dyDescent="0.2"/>
    <row r="282" s="271" customFormat="1" x14ac:dyDescent="0.2"/>
    <row r="283" s="271" customFormat="1" x14ac:dyDescent="0.2"/>
    <row r="284" s="271" customFormat="1" x14ac:dyDescent="0.2"/>
    <row r="285" s="271" customFormat="1" x14ac:dyDescent="0.2"/>
    <row r="286" s="271" customFormat="1" x14ac:dyDescent="0.2"/>
    <row r="287" s="271" customFormat="1" x14ac:dyDescent="0.2"/>
    <row r="288" s="271" customFormat="1" x14ac:dyDescent="0.2"/>
    <row r="289" spans="1:16" s="271" customFormat="1" x14ac:dyDescent="0.2"/>
    <row r="290" spans="1:16" s="271" customFormat="1" x14ac:dyDescent="0.2"/>
    <row r="291" spans="1:16" s="271" customFormat="1" x14ac:dyDescent="0.2"/>
    <row r="292" spans="1:16" s="271" customFormat="1" x14ac:dyDescent="0.2"/>
    <row r="293" spans="1:16" s="271" customFormat="1" x14ac:dyDescent="0.2"/>
    <row r="294" spans="1:16" s="271" customFormat="1" x14ac:dyDescent="0.2"/>
    <row r="295" spans="1:16" s="271" customFormat="1" x14ac:dyDescent="0.2"/>
    <row r="296" spans="1:16" s="271" customFormat="1" x14ac:dyDescent="0.2"/>
    <row r="297" spans="1:16" s="271" customFormat="1" x14ac:dyDescent="0.2"/>
    <row r="298" spans="1:16" s="271" customFormat="1" x14ac:dyDescent="0.2"/>
    <row r="299" spans="1:16" s="271" customFormat="1" x14ac:dyDescent="0.2"/>
    <row r="300" spans="1:16" s="271" customFormat="1" ht="12.75" customHeight="1" x14ac:dyDescent="0.2">
      <c r="A300" s="1921"/>
      <c r="B300" s="1921"/>
    </row>
    <row r="301" spans="1:16" s="271" customFormat="1" x14ac:dyDescent="0.2">
      <c r="A301" s="1921"/>
      <c r="B301" s="1921"/>
      <c r="C301" s="2166"/>
      <c r="D301" s="2166"/>
      <c r="E301" s="2166"/>
      <c r="F301" s="2166"/>
      <c r="G301" s="2166"/>
      <c r="H301" s="2166"/>
      <c r="I301" s="2166"/>
      <c r="J301" s="2166"/>
      <c r="K301" s="2166"/>
      <c r="L301" s="2166"/>
      <c r="M301" s="2166"/>
      <c r="N301" s="2166"/>
      <c r="O301" s="2166"/>
      <c r="P301" s="2166"/>
    </row>
    <row r="302" spans="1:16" s="271" customFormat="1" x14ac:dyDescent="0.2">
      <c r="A302" s="1921"/>
      <c r="B302" s="1921"/>
      <c r="C302" s="2166"/>
    </row>
    <row r="303" spans="1:16" s="271" customFormat="1" x14ac:dyDescent="0.2"/>
    <row r="304" spans="1:16" s="271" customFormat="1" x14ac:dyDescent="0.2"/>
    <row r="305" spans="3:16" s="271" customFormat="1" x14ac:dyDescent="0.2"/>
    <row r="306" spans="3:16" s="271" customFormat="1" x14ac:dyDescent="0.2"/>
    <row r="307" spans="3:16" s="271" customFormat="1" x14ac:dyDescent="0.2"/>
    <row r="308" spans="3:16" s="271" customFormat="1" x14ac:dyDescent="0.2">
      <c r="C308" s="2166"/>
      <c r="D308" s="2166"/>
      <c r="E308" s="2166"/>
      <c r="F308" s="2166"/>
      <c r="G308" s="2166"/>
      <c r="H308" s="2166"/>
      <c r="I308" s="2166"/>
      <c r="J308" s="2166"/>
      <c r="K308" s="2166"/>
      <c r="L308" s="2166"/>
      <c r="M308" s="2166"/>
      <c r="N308" s="2166"/>
      <c r="O308" s="2166"/>
      <c r="P308" s="2166"/>
    </row>
    <row r="309" spans="3:16" s="271" customFormat="1" x14ac:dyDescent="0.2"/>
    <row r="310" spans="3:16" s="271" customFormat="1" x14ac:dyDescent="0.2"/>
    <row r="311" spans="3:16" s="271" customFormat="1" x14ac:dyDescent="0.2"/>
    <row r="312" spans="3:16" s="271" customFormat="1" x14ac:dyDescent="0.2"/>
    <row r="313" spans="3:16" s="271" customFormat="1" x14ac:dyDescent="0.2"/>
    <row r="314" spans="3:16" s="271" customFormat="1" x14ac:dyDescent="0.2"/>
    <row r="315" spans="3:16" s="271" customFormat="1" x14ac:dyDescent="0.2"/>
    <row r="316" spans="3:16" s="271" customFormat="1" x14ac:dyDescent="0.2"/>
    <row r="317" spans="3:16" s="271" customFormat="1" x14ac:dyDescent="0.2"/>
    <row r="318" spans="3:16" s="271" customFormat="1" x14ac:dyDescent="0.2"/>
    <row r="319" spans="3:16" s="271" customFormat="1" x14ac:dyDescent="0.2"/>
    <row r="320" spans="3:16" s="271" customFormat="1" x14ac:dyDescent="0.2"/>
    <row r="321" s="271" customFormat="1" x14ac:dyDescent="0.2"/>
    <row r="322" s="271" customFormat="1" x14ac:dyDescent="0.2"/>
    <row r="323" s="271" customFormat="1" x14ac:dyDescent="0.2"/>
    <row r="324" s="271" customFormat="1" x14ac:dyDescent="0.2"/>
    <row r="325" s="271" customFormat="1" x14ac:dyDescent="0.2"/>
    <row r="326" s="271" customFormat="1" x14ac:dyDescent="0.2"/>
    <row r="327" s="271" customFormat="1" x14ac:dyDescent="0.2"/>
    <row r="328" s="271" customFormat="1" x14ac:dyDescent="0.2"/>
    <row r="329" s="271" customFormat="1" x14ac:dyDescent="0.2"/>
    <row r="330" s="271" customFormat="1" x14ac:dyDescent="0.2"/>
    <row r="331" s="271" customFormat="1" x14ac:dyDescent="0.2"/>
    <row r="332" s="271" customFormat="1" x14ac:dyDescent="0.2"/>
    <row r="333" s="271" customFormat="1" x14ac:dyDescent="0.2"/>
    <row r="334" s="271" customFormat="1" x14ac:dyDescent="0.2"/>
    <row r="335" s="271" customFormat="1" x14ac:dyDescent="0.2"/>
    <row r="336" s="271" customFormat="1" x14ac:dyDescent="0.2"/>
    <row r="337" s="271" customFormat="1" x14ac:dyDescent="0.2"/>
    <row r="338" s="271" customFormat="1" x14ac:dyDescent="0.2"/>
    <row r="339" s="271" customFormat="1" x14ac:dyDescent="0.2"/>
    <row r="340" s="271" customFormat="1" x14ac:dyDescent="0.2"/>
    <row r="341" s="271" customFormat="1" x14ac:dyDescent="0.2"/>
    <row r="342" s="271" customFormat="1" x14ac:dyDescent="0.2"/>
    <row r="343" s="271" customFormat="1" x14ac:dyDescent="0.2"/>
    <row r="344" s="271" customFormat="1" x14ac:dyDescent="0.2"/>
    <row r="345" s="271" customFormat="1" x14ac:dyDescent="0.2"/>
    <row r="346" s="271" customFormat="1" x14ac:dyDescent="0.2"/>
    <row r="347" s="271" customFormat="1" x14ac:dyDescent="0.2"/>
    <row r="348" s="271" customFormat="1" x14ac:dyDescent="0.2"/>
    <row r="349" s="271" customFormat="1" x14ac:dyDescent="0.2"/>
    <row r="350" s="271" customFormat="1" x14ac:dyDescent="0.2"/>
    <row r="351" s="271" customFormat="1" x14ac:dyDescent="0.2"/>
    <row r="352" s="271" customFormat="1" x14ac:dyDescent="0.2"/>
    <row r="353" s="271" customFormat="1" x14ac:dyDescent="0.2"/>
    <row r="354" s="271" customFormat="1" x14ac:dyDescent="0.2"/>
    <row r="355" s="271" customFormat="1" x14ac:dyDescent="0.2"/>
    <row r="356" s="271" customFormat="1" x14ac:dyDescent="0.2"/>
    <row r="357" s="271" customFormat="1" x14ac:dyDescent="0.2"/>
    <row r="358" s="271" customFormat="1" x14ac:dyDescent="0.2"/>
    <row r="359" s="271" customFormat="1" x14ac:dyDescent="0.2"/>
    <row r="360" s="271" customFormat="1" x14ac:dyDescent="0.2"/>
    <row r="361" s="271" customFormat="1" x14ac:dyDescent="0.2"/>
    <row r="362" s="271" customFormat="1" x14ac:dyDescent="0.2"/>
    <row r="363" s="271" customFormat="1" x14ac:dyDescent="0.2"/>
    <row r="364" s="271" customFormat="1" x14ac:dyDescent="0.2"/>
    <row r="365" s="271" customFormat="1" x14ac:dyDescent="0.2"/>
    <row r="366" s="271" customFormat="1" x14ac:dyDescent="0.2"/>
    <row r="367" s="271" customFormat="1" x14ac:dyDescent="0.2"/>
    <row r="368" s="271" customFormat="1" x14ac:dyDescent="0.2"/>
    <row r="369" s="271" customFormat="1" x14ac:dyDescent="0.2"/>
    <row r="370" s="271" customFormat="1" x14ac:dyDescent="0.2"/>
    <row r="371" s="271" customFormat="1" x14ac:dyDescent="0.2"/>
    <row r="372" s="271" customFormat="1" x14ac:dyDescent="0.2"/>
    <row r="373" s="271" customFormat="1" x14ac:dyDescent="0.2"/>
    <row r="374" s="271" customFormat="1" x14ac:dyDescent="0.2"/>
    <row r="375" s="271" customFormat="1" x14ac:dyDescent="0.2"/>
    <row r="376" s="271" customFormat="1" x14ac:dyDescent="0.2"/>
    <row r="377" s="271" customFormat="1" x14ac:dyDescent="0.2"/>
    <row r="378" s="271" customFormat="1" x14ac:dyDescent="0.2"/>
    <row r="379" s="271" customFormat="1" x14ac:dyDescent="0.2"/>
    <row r="380" s="271" customFormat="1" x14ac:dyDescent="0.2"/>
    <row r="381" s="271" customFormat="1" x14ac:dyDescent="0.2"/>
    <row r="382" s="271" customFormat="1" x14ac:dyDescent="0.2"/>
    <row r="383" s="271" customFormat="1" x14ac:dyDescent="0.2"/>
    <row r="384" s="271" customFormat="1" x14ac:dyDescent="0.2"/>
    <row r="385" s="271" customFormat="1" x14ac:dyDescent="0.2"/>
    <row r="386" s="271" customFormat="1" x14ac:dyDescent="0.2"/>
    <row r="387" s="271" customFormat="1" x14ac:dyDescent="0.2"/>
    <row r="388" s="271" customFormat="1" x14ac:dyDescent="0.2"/>
    <row r="389" s="271" customFormat="1" x14ac:dyDescent="0.2"/>
    <row r="390" s="271" customFormat="1" x14ac:dyDescent="0.2"/>
    <row r="391" s="271" customFormat="1" x14ac:dyDescent="0.2"/>
    <row r="392" s="271" customFormat="1" x14ac:dyDescent="0.2"/>
    <row r="393" s="271" customFormat="1" x14ac:dyDescent="0.2"/>
    <row r="394" s="271" customFormat="1" x14ac:dyDescent="0.2"/>
    <row r="395" s="271" customFormat="1" x14ac:dyDescent="0.2"/>
    <row r="396" s="271" customFormat="1" x14ac:dyDescent="0.2"/>
    <row r="397" s="271" customFormat="1" x14ac:dyDescent="0.2"/>
    <row r="398" s="271" customFormat="1" x14ac:dyDescent="0.2"/>
    <row r="399" s="271" customFormat="1" x14ac:dyDescent="0.2"/>
    <row r="400" s="271" customFormat="1" x14ac:dyDescent="0.2"/>
    <row r="401" s="271" customFormat="1" x14ac:dyDescent="0.2"/>
    <row r="402" s="271" customFormat="1" x14ac:dyDescent="0.2"/>
    <row r="403" s="271" customFormat="1" x14ac:dyDescent="0.2"/>
    <row r="404" s="271" customFormat="1" x14ac:dyDescent="0.2"/>
    <row r="405" s="271" customFormat="1" x14ac:dyDescent="0.2"/>
    <row r="406" s="271" customFormat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53" activePane="bottomRight" state="frozen"/>
      <selection pane="bottomRight" activeCell="L62" sqref="L62"/>
      <colBreaks count="1" manualBreakCount="1">
        <brk id="7" max="75" man="1"/>
      </colBreaks>
      <pageMargins left="0.25" right="0.24" top="0.9" bottom="0.5" header="0.3" footer="0.3"/>
      <printOptions horizontalCentered="1"/>
      <pageSetup paperSize="5" scale="72" firstPageNumber="32" fitToWidth="0" fitToHeight="0" orientation="portrait" r:id="rId1"/>
      <headerFooter alignWithMargins="0">
        <oddHeader>&amp;L&amp;"Arial,Bold"&amp;18&amp;K000000Table 3A: FY2019-20 Budget Letter_&amp;KFF0000Preliminary Simulation&amp;K000000  
Level 3 Legislative Allocations</oddHeader>
        <oddFooter>&amp;R&amp;12&amp;P</oddFooter>
      </headerFooter>
    </customSheetView>
  </customSheetViews>
  <mergeCells count="14">
    <mergeCell ref="A4:B4"/>
    <mergeCell ref="A6:B6"/>
    <mergeCell ref="A1:B3"/>
    <mergeCell ref="C2:C3"/>
    <mergeCell ref="D2:D3"/>
    <mergeCell ref="E1:G1"/>
    <mergeCell ref="E2:E3"/>
    <mergeCell ref="C1:D1"/>
    <mergeCell ref="N2:N3"/>
    <mergeCell ref="J1:J3"/>
    <mergeCell ref="F2:F3"/>
    <mergeCell ref="K1:K3"/>
    <mergeCell ref="H2:H3"/>
    <mergeCell ref="H1:I1"/>
  </mergeCells>
  <phoneticPr fontId="0" type="noConversion"/>
  <printOptions horizontalCentered="1"/>
  <pageMargins left="0.25" right="0.24" top="0.9" bottom="0.5" header="0.3" footer="0.3"/>
  <pageSetup paperSize="5" scale="72" firstPageNumber="32" fitToWidth="0" orientation="portrait" r:id="rId2"/>
  <headerFooter alignWithMargins="0">
    <oddHeader>&amp;L&amp;"Arial,Bold"&amp;18&amp;K000000Table 3A:  Budget Letter 
Level 3 Legislative Allocations</oddHeader>
    <oddFooter>&amp;R&amp;P</oddFooter>
  </headerFooter>
  <colBreaks count="1" manualBreakCount="1">
    <brk id="7" max="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</sheetPr>
  <dimension ref="A1:LV608"/>
  <sheetViews>
    <sheetView view="pageBreakPreview" zoomScale="75" zoomScaleNormal="100" zoomScaleSheetLayoutView="75" workbookViewId="0">
      <pane xSplit="3" ySplit="6" topLeftCell="D7" activePane="bottomRight" state="frozen"/>
      <selection activeCell="I191" sqref="I191"/>
      <selection pane="topRight" activeCell="I191" sqref="I191"/>
      <selection pane="bottomLeft" activeCell="I191" sqref="I191"/>
      <selection pane="bottomRight" activeCell="D7" sqref="D7"/>
    </sheetView>
  </sheetViews>
  <sheetFormatPr defaultColWidth="9.140625" defaultRowHeight="12.75" x14ac:dyDescent="0.2"/>
  <cols>
    <col min="1" max="1" width="9" style="40" bestFit="1" customWidth="1"/>
    <col min="2" max="2" width="9" style="40" hidden="1" customWidth="1"/>
    <col min="3" max="3" width="36.28515625" style="39" customWidth="1"/>
    <col min="4" max="4" width="14.140625" style="37" customWidth="1"/>
    <col min="5" max="5" width="14.42578125" style="37" customWidth="1"/>
    <col min="6" max="7" width="12.7109375" style="39" customWidth="1"/>
    <col min="8" max="10" width="12.7109375" style="37" customWidth="1"/>
    <col min="11" max="11" width="12.5703125" style="37" customWidth="1"/>
    <col min="12" max="12" width="16.140625" style="39" bestFit="1" customWidth="1"/>
    <col min="13" max="13" width="16.7109375" style="39" bestFit="1" customWidth="1"/>
    <col min="14" max="14" width="12" style="39" customWidth="1"/>
    <col min="15" max="15" width="15.42578125" style="39" bestFit="1" customWidth="1"/>
    <col min="16" max="16" width="14.5703125" style="39" customWidth="1"/>
    <col min="17" max="17" width="15.42578125" style="39" bestFit="1" customWidth="1"/>
    <col min="18" max="18" width="14.85546875" style="39" customWidth="1"/>
    <col min="19" max="19" width="16.140625" style="39" bestFit="1" customWidth="1"/>
    <col min="20" max="20" width="16.7109375" style="39" bestFit="1" customWidth="1"/>
    <col min="21" max="21" width="16.140625" style="39" bestFit="1" customWidth="1"/>
    <col min="22" max="22" width="13.85546875" style="39" customWidth="1"/>
    <col min="23" max="23" width="15.7109375" style="39" bestFit="1" customWidth="1"/>
    <col min="24" max="24" width="16.7109375" style="39" bestFit="1" customWidth="1"/>
    <col min="25" max="25" width="16.140625" style="39" bestFit="1" customWidth="1"/>
    <col min="26" max="26" width="14.5703125" style="39" customWidth="1"/>
    <col min="27" max="27" width="16.140625" style="39" bestFit="1" customWidth="1"/>
    <col min="28" max="28" width="19.140625" style="39" bestFit="1" customWidth="1"/>
    <col min="29" max="29" width="16.7109375" style="39" bestFit="1" customWidth="1"/>
    <col min="30" max="30" width="14" style="39" bestFit="1" customWidth="1"/>
    <col min="31" max="31" width="15.7109375" style="39" bestFit="1" customWidth="1"/>
    <col min="32" max="32" width="16.7109375" style="39" bestFit="1" customWidth="1"/>
    <col min="33" max="33" width="16.140625" style="39" bestFit="1" customWidth="1"/>
    <col min="34" max="34" width="16.28515625" style="39" bestFit="1" customWidth="1"/>
    <col min="35" max="35" width="15.7109375" style="39" bestFit="1" customWidth="1"/>
    <col min="36" max="36" width="16.7109375" style="39" bestFit="1" customWidth="1"/>
    <col min="37" max="37" width="15.7109375" style="39" bestFit="1" customWidth="1"/>
    <col min="38" max="38" width="13.28515625" style="39" bestFit="1" customWidth="1"/>
    <col min="39" max="39" width="16.140625" style="39" bestFit="1" customWidth="1"/>
    <col min="40" max="40" width="19.140625" style="39" bestFit="1" customWidth="1"/>
    <col min="41" max="41" width="16.140625" style="39" bestFit="1" customWidth="1"/>
    <col min="42" max="42" width="13.85546875" style="39" customWidth="1"/>
    <col min="43" max="43" width="16.140625" style="39" bestFit="1" customWidth="1"/>
    <col min="44" max="44" width="16.7109375" style="39" bestFit="1" customWidth="1"/>
    <col min="45" max="45" width="17.140625" style="39" bestFit="1" customWidth="1"/>
    <col min="46" max="46" width="13.85546875" style="39" customWidth="1"/>
    <col min="47" max="47" width="15.7109375" style="39" bestFit="1" customWidth="1"/>
    <col min="48" max="48" width="16.7109375" style="39" bestFit="1" customWidth="1"/>
    <col min="49" max="49" width="15.7109375" style="39" bestFit="1" customWidth="1"/>
    <col min="50" max="50" width="14.5703125" style="39" customWidth="1"/>
    <col min="51" max="51" width="16.140625" style="39" bestFit="1" customWidth="1"/>
    <col min="52" max="52" width="15.5703125" style="39" customWidth="1"/>
    <col min="53" max="53" width="17.140625" style="39" bestFit="1" customWidth="1"/>
    <col min="54" max="55" width="16.140625" style="39" customWidth="1"/>
    <col min="56" max="56" width="18.5703125" style="37" customWidth="1"/>
    <col min="57" max="59" width="18.5703125" style="1982" customWidth="1"/>
    <col min="60" max="60" width="17.7109375" style="1982" customWidth="1"/>
    <col min="61" max="61" width="9.140625" style="1982"/>
    <col min="62" max="62" width="9.140625" style="1939" customWidth="1"/>
    <col min="63" max="63" width="12.5703125" style="1982" customWidth="1"/>
    <col min="64" max="64" width="20.5703125" style="1982" customWidth="1"/>
    <col min="65" max="65" width="19" style="1982" customWidth="1"/>
    <col min="66" max="66" width="9.140625" style="1982"/>
    <col min="67" max="67" width="20" style="1982" customWidth="1"/>
    <col min="68" max="334" width="9.140625" style="1982"/>
    <col min="335" max="16384" width="9.140625" style="37"/>
  </cols>
  <sheetData>
    <row r="1" spans="1:334" ht="39" customHeight="1" x14ac:dyDescent="0.25">
      <c r="A1" s="1693" t="s">
        <v>902</v>
      </c>
      <c r="B1" s="1693"/>
      <c r="C1" s="1693"/>
      <c r="D1" s="1697" t="s">
        <v>1469</v>
      </c>
      <c r="E1" s="1697"/>
      <c r="F1" s="1698" t="s">
        <v>997</v>
      </c>
      <c r="G1" s="1698"/>
      <c r="H1" s="1698"/>
      <c r="I1" s="1698"/>
      <c r="J1" s="1698"/>
      <c r="K1" s="1700" t="s">
        <v>245</v>
      </c>
      <c r="L1" s="1700"/>
      <c r="M1" s="1353" t="s">
        <v>1473</v>
      </c>
      <c r="N1" s="1696" t="s">
        <v>214</v>
      </c>
      <c r="O1" s="1696"/>
      <c r="P1" s="1696"/>
      <c r="Q1" s="1696"/>
      <c r="R1" s="1664" t="s">
        <v>1517</v>
      </c>
      <c r="S1" s="1665"/>
      <c r="T1" s="1665"/>
      <c r="U1" s="1665"/>
      <c r="V1" s="1665"/>
      <c r="W1" s="1665"/>
      <c r="X1" s="1665"/>
      <c r="Y1" s="1666"/>
      <c r="Z1" s="1667" t="s">
        <v>982</v>
      </c>
      <c r="AA1" s="1668"/>
      <c r="AB1" s="1668"/>
      <c r="AC1" s="1669"/>
      <c r="AD1" s="1670" t="s">
        <v>1518</v>
      </c>
      <c r="AE1" s="1671"/>
      <c r="AF1" s="1671"/>
      <c r="AG1" s="1671"/>
      <c r="AH1" s="1671"/>
      <c r="AI1" s="1671"/>
      <c r="AJ1" s="1671"/>
      <c r="AK1" s="1672"/>
      <c r="AL1" s="1685" t="s">
        <v>983</v>
      </c>
      <c r="AM1" s="1686"/>
      <c r="AN1" s="1686"/>
      <c r="AO1" s="1687"/>
      <c r="AP1" s="1678" t="s">
        <v>1519</v>
      </c>
      <c r="AQ1" s="1679"/>
      <c r="AR1" s="1679"/>
      <c r="AS1" s="1679"/>
      <c r="AT1" s="1679"/>
      <c r="AU1" s="1679"/>
      <c r="AV1" s="1679"/>
      <c r="AW1" s="1680"/>
      <c r="AX1" s="1681" t="s">
        <v>1330</v>
      </c>
      <c r="AY1" s="1682"/>
      <c r="AZ1" s="1682"/>
      <c r="BA1" s="1683"/>
      <c r="BB1" s="1674" t="s">
        <v>1332</v>
      </c>
      <c r="BC1" s="1675"/>
      <c r="BD1" s="2133" t="s">
        <v>631</v>
      </c>
      <c r="BE1" s="2150"/>
      <c r="BF1" s="2150"/>
      <c r="BG1" s="2132"/>
      <c r="BH1" s="2132"/>
    </row>
    <row r="2" spans="1:334" ht="103.5" customHeight="1" x14ac:dyDescent="0.2">
      <c r="A2" s="1693"/>
      <c r="B2" s="1693"/>
      <c r="C2" s="1693"/>
      <c r="D2" s="1701" t="s">
        <v>1630</v>
      </c>
      <c r="E2" s="464" t="s">
        <v>1470</v>
      </c>
      <c r="F2" s="1694" t="s">
        <v>1510</v>
      </c>
      <c r="G2" s="465" t="s">
        <v>1471</v>
      </c>
      <c r="H2" s="1694" t="s">
        <v>1509</v>
      </c>
      <c r="I2" s="465" t="s">
        <v>1472</v>
      </c>
      <c r="J2" s="1694" t="s">
        <v>1479</v>
      </c>
      <c r="K2" s="1699" t="s">
        <v>1368</v>
      </c>
      <c r="L2" s="590" t="s">
        <v>1481</v>
      </c>
      <c r="M2" s="1352" t="s">
        <v>1512</v>
      </c>
      <c r="N2" s="1695" t="s">
        <v>1631</v>
      </c>
      <c r="O2" s="1420" t="s">
        <v>1475</v>
      </c>
      <c r="P2" s="1695" t="s">
        <v>1511</v>
      </c>
      <c r="Q2" s="1695" t="s">
        <v>1474</v>
      </c>
      <c r="R2" s="914" t="s">
        <v>1513</v>
      </c>
      <c r="S2" s="929" t="s">
        <v>816</v>
      </c>
      <c r="T2" s="930" t="s">
        <v>1386</v>
      </c>
      <c r="U2" s="1702" t="s">
        <v>817</v>
      </c>
      <c r="V2" s="931" t="s">
        <v>1514</v>
      </c>
      <c r="W2" s="929" t="s">
        <v>816</v>
      </c>
      <c r="X2" s="930" t="s">
        <v>1386</v>
      </c>
      <c r="Y2" s="1704" t="s">
        <v>817</v>
      </c>
      <c r="Z2" s="932" t="s">
        <v>1515</v>
      </c>
      <c r="AA2" s="1688" t="s">
        <v>818</v>
      </c>
      <c r="AB2" s="1688" t="s">
        <v>1331</v>
      </c>
      <c r="AC2" s="1688" t="s">
        <v>1478</v>
      </c>
      <c r="AD2" s="916" t="s">
        <v>1513</v>
      </c>
      <c r="AE2" s="923" t="s">
        <v>816</v>
      </c>
      <c r="AF2" s="923" t="s">
        <v>1324</v>
      </c>
      <c r="AG2" s="1673" t="s">
        <v>817</v>
      </c>
      <c r="AH2" s="917" t="s">
        <v>1514</v>
      </c>
      <c r="AI2" s="923" t="s">
        <v>816</v>
      </c>
      <c r="AJ2" s="923" t="s">
        <v>1324</v>
      </c>
      <c r="AK2" s="1673" t="s">
        <v>817</v>
      </c>
      <c r="AL2" s="923" t="s">
        <v>1515</v>
      </c>
      <c r="AM2" s="1673" t="s">
        <v>818</v>
      </c>
      <c r="AN2" s="1673" t="s">
        <v>819</v>
      </c>
      <c r="AO2" s="1673" t="s">
        <v>1477</v>
      </c>
      <c r="AP2" s="1092" t="s">
        <v>1513</v>
      </c>
      <c r="AQ2" s="1093" t="s">
        <v>816</v>
      </c>
      <c r="AR2" s="1093" t="s">
        <v>1324</v>
      </c>
      <c r="AS2" s="1684" t="s">
        <v>817</v>
      </c>
      <c r="AT2" s="1094" t="s">
        <v>1514</v>
      </c>
      <c r="AU2" s="1093" t="s">
        <v>816</v>
      </c>
      <c r="AV2" s="1093" t="s">
        <v>1324</v>
      </c>
      <c r="AW2" s="1684" t="s">
        <v>817</v>
      </c>
      <c r="AX2" s="1093" t="s">
        <v>1515</v>
      </c>
      <c r="AY2" s="1684" t="s">
        <v>818</v>
      </c>
      <c r="AZ2" s="1684" t="s">
        <v>1331</v>
      </c>
      <c r="BA2" s="1684" t="s">
        <v>1477</v>
      </c>
      <c r="BB2" s="1676" t="s">
        <v>1516</v>
      </c>
      <c r="BC2" s="1101" t="s">
        <v>1476</v>
      </c>
      <c r="BD2" s="2133"/>
      <c r="BE2" s="2150"/>
      <c r="BF2" s="2150"/>
      <c r="BG2" s="2132"/>
      <c r="BH2" s="2132"/>
      <c r="BI2" s="2151"/>
      <c r="BK2" s="2151"/>
      <c r="BL2" s="2152"/>
    </row>
    <row r="3" spans="1:334" ht="17.25" customHeight="1" x14ac:dyDescent="0.2">
      <c r="A3" s="1693"/>
      <c r="B3" s="1693"/>
      <c r="C3" s="1693"/>
      <c r="D3" s="1701"/>
      <c r="E3" s="391">
        <v>21000</v>
      </c>
      <c r="F3" s="1694"/>
      <c r="G3" s="392">
        <v>6000</v>
      </c>
      <c r="H3" s="1694"/>
      <c r="I3" s="392">
        <v>4000</v>
      </c>
      <c r="J3" s="1694"/>
      <c r="K3" s="1699"/>
      <c r="L3" s="393">
        <v>241</v>
      </c>
      <c r="M3" s="925">
        <v>12000000</v>
      </c>
      <c r="N3" s="1695"/>
      <c r="O3" s="466">
        <v>70</v>
      </c>
      <c r="P3" s="1695"/>
      <c r="Q3" s="1695"/>
      <c r="R3" s="926"/>
      <c r="S3" s="927">
        <v>1000</v>
      </c>
      <c r="T3" s="928">
        <v>0.24099999999999999</v>
      </c>
      <c r="U3" s="1703"/>
      <c r="V3" s="926"/>
      <c r="W3" s="927">
        <v>500</v>
      </c>
      <c r="X3" s="928">
        <v>0.27600000000000002</v>
      </c>
      <c r="Y3" s="1705"/>
      <c r="Z3" s="926"/>
      <c r="AA3" s="1688"/>
      <c r="AB3" s="1688"/>
      <c r="AC3" s="1688"/>
      <c r="AD3" s="915"/>
      <c r="AE3" s="915">
        <v>800</v>
      </c>
      <c r="AF3" s="924">
        <v>0.24099999999999999</v>
      </c>
      <c r="AG3" s="1673"/>
      <c r="AH3" s="915"/>
      <c r="AI3" s="915">
        <v>400</v>
      </c>
      <c r="AJ3" s="924">
        <v>0.27600000000000002</v>
      </c>
      <c r="AK3" s="1673"/>
      <c r="AL3" s="915"/>
      <c r="AM3" s="1673"/>
      <c r="AN3" s="1673"/>
      <c r="AO3" s="1673"/>
      <c r="AP3" s="1090"/>
      <c r="AQ3" s="1090">
        <v>1500</v>
      </c>
      <c r="AR3" s="1091">
        <v>0.24099999999999999</v>
      </c>
      <c r="AS3" s="1684"/>
      <c r="AT3" s="1090"/>
      <c r="AU3" s="1090">
        <v>750</v>
      </c>
      <c r="AV3" s="1091">
        <v>0.27600000000000002</v>
      </c>
      <c r="AW3" s="1684"/>
      <c r="AX3" s="1090"/>
      <c r="AY3" s="1684"/>
      <c r="AZ3" s="1684"/>
      <c r="BA3" s="1684"/>
      <c r="BB3" s="1677"/>
      <c r="BC3" s="1102">
        <v>2000</v>
      </c>
      <c r="BD3" s="2133"/>
      <c r="BE3" s="2150"/>
      <c r="BF3" s="2150"/>
      <c r="BG3" s="2132"/>
      <c r="BH3" s="2132"/>
      <c r="BI3" s="2151"/>
      <c r="BK3" s="2151"/>
      <c r="BL3" s="2153"/>
      <c r="BO3" s="2154"/>
    </row>
    <row r="4" spans="1:334" ht="18" customHeight="1" x14ac:dyDescent="0.2">
      <c r="A4" s="1689" t="s">
        <v>1385</v>
      </c>
      <c r="B4" s="1690"/>
      <c r="C4" s="1691"/>
      <c r="D4" s="394">
        <v>1</v>
      </c>
      <c r="E4" s="394">
        <v>2</v>
      </c>
      <c r="F4" s="394">
        <v>3</v>
      </c>
      <c r="G4" s="394">
        <v>4</v>
      </c>
      <c r="H4" s="394">
        <v>5</v>
      </c>
      <c r="I4" s="394">
        <v>6</v>
      </c>
      <c r="J4" s="394">
        <v>7</v>
      </c>
      <c r="K4" s="394">
        <v>8</v>
      </c>
      <c r="L4" s="394">
        <v>9</v>
      </c>
      <c r="M4" s="394">
        <v>10</v>
      </c>
      <c r="N4" s="394">
        <v>11</v>
      </c>
      <c r="O4" s="394">
        <v>12</v>
      </c>
      <c r="P4" s="394">
        <v>13</v>
      </c>
      <c r="Q4" s="394">
        <v>14</v>
      </c>
      <c r="R4" s="394">
        <v>15</v>
      </c>
      <c r="S4" s="394">
        <v>16</v>
      </c>
      <c r="T4" s="394">
        <v>17</v>
      </c>
      <c r="U4" s="394">
        <v>18</v>
      </c>
      <c r="V4" s="394">
        <v>19</v>
      </c>
      <c r="W4" s="394">
        <v>20</v>
      </c>
      <c r="X4" s="394">
        <v>21</v>
      </c>
      <c r="Y4" s="394">
        <v>22</v>
      </c>
      <c r="Z4" s="394">
        <v>23</v>
      </c>
      <c r="AA4" s="394">
        <v>24</v>
      </c>
      <c r="AB4" s="394">
        <v>25</v>
      </c>
      <c r="AC4" s="394">
        <v>26</v>
      </c>
      <c r="AD4" s="394">
        <v>27</v>
      </c>
      <c r="AE4" s="394">
        <v>28</v>
      </c>
      <c r="AF4" s="394">
        <v>29</v>
      </c>
      <c r="AG4" s="394">
        <v>30</v>
      </c>
      <c r="AH4" s="394">
        <v>31</v>
      </c>
      <c r="AI4" s="394">
        <v>32</v>
      </c>
      <c r="AJ4" s="394">
        <v>33</v>
      </c>
      <c r="AK4" s="394">
        <v>34</v>
      </c>
      <c r="AL4" s="394">
        <v>35</v>
      </c>
      <c r="AM4" s="394">
        <v>36</v>
      </c>
      <c r="AN4" s="394">
        <v>37</v>
      </c>
      <c r="AO4" s="394">
        <v>38</v>
      </c>
      <c r="AP4" s="394">
        <v>39</v>
      </c>
      <c r="AQ4" s="394">
        <v>40</v>
      </c>
      <c r="AR4" s="394">
        <v>41</v>
      </c>
      <c r="AS4" s="394">
        <v>42</v>
      </c>
      <c r="AT4" s="394">
        <v>43</v>
      </c>
      <c r="AU4" s="394">
        <v>44</v>
      </c>
      <c r="AV4" s="394">
        <v>45</v>
      </c>
      <c r="AW4" s="394">
        <v>46</v>
      </c>
      <c r="AX4" s="394">
        <v>47</v>
      </c>
      <c r="AY4" s="394">
        <v>48</v>
      </c>
      <c r="AZ4" s="394">
        <v>49</v>
      </c>
      <c r="BA4" s="394">
        <v>50</v>
      </c>
      <c r="BB4" s="1088">
        <v>51</v>
      </c>
      <c r="BC4" s="1088">
        <v>52</v>
      </c>
      <c r="BD4" s="2134">
        <v>53</v>
      </c>
      <c r="BE4" s="2155"/>
      <c r="BF4" s="2155"/>
      <c r="BG4" s="2155"/>
      <c r="BH4" s="2155"/>
      <c r="BI4" s="2155"/>
      <c r="BK4" s="2155"/>
      <c r="BL4" s="2155"/>
    </row>
    <row r="5" spans="1:334" s="505" customFormat="1" ht="22.5" hidden="1" x14ac:dyDescent="0.2">
      <c r="A5" s="273">
        <v>0</v>
      </c>
      <c r="B5" s="503"/>
      <c r="D5" s="507" t="s">
        <v>562</v>
      </c>
      <c r="E5" s="506" t="s">
        <v>558</v>
      </c>
      <c r="F5" s="507" t="s">
        <v>562</v>
      </c>
      <c r="G5" s="506" t="s">
        <v>559</v>
      </c>
      <c r="H5" s="507" t="s">
        <v>562</v>
      </c>
      <c r="I5" s="506" t="s">
        <v>560</v>
      </c>
      <c r="J5" s="507" t="s">
        <v>443</v>
      </c>
      <c r="K5" s="507" t="s">
        <v>562</v>
      </c>
      <c r="L5" s="506" t="s">
        <v>561</v>
      </c>
      <c r="M5" s="507" t="s">
        <v>562</v>
      </c>
      <c r="N5" s="507" t="s">
        <v>671</v>
      </c>
      <c r="O5" s="506" t="s">
        <v>563</v>
      </c>
      <c r="P5" s="507" t="s">
        <v>562</v>
      </c>
      <c r="Q5" s="507" t="s">
        <v>443</v>
      </c>
      <c r="R5" s="903"/>
      <c r="S5" s="903"/>
      <c r="T5" s="903"/>
      <c r="U5" s="903"/>
      <c r="V5" s="903"/>
      <c r="W5" s="903"/>
      <c r="X5" s="903"/>
      <c r="Y5" s="903"/>
      <c r="Z5" s="903"/>
      <c r="AA5" s="903"/>
      <c r="AB5" s="903"/>
      <c r="AC5" s="903"/>
      <c r="AD5" s="903"/>
      <c r="AE5" s="903"/>
      <c r="AF5" s="903"/>
      <c r="AG5" s="903"/>
      <c r="AH5" s="903"/>
      <c r="AI5" s="903"/>
      <c r="AJ5" s="903"/>
      <c r="AK5" s="903"/>
      <c r="AL5" s="903"/>
      <c r="AM5" s="903"/>
      <c r="AN5" s="903"/>
      <c r="AO5" s="903"/>
      <c r="AP5" s="903"/>
      <c r="AQ5" s="903"/>
      <c r="AR5" s="903"/>
      <c r="AS5" s="903"/>
      <c r="AT5" s="903"/>
      <c r="AU5" s="903"/>
      <c r="AV5" s="903"/>
      <c r="AW5" s="903"/>
      <c r="AX5" s="903"/>
      <c r="AY5" s="903"/>
      <c r="AZ5" s="903"/>
      <c r="BA5" s="903"/>
      <c r="BB5" s="903"/>
      <c r="BC5" s="903"/>
      <c r="BD5" s="2135" t="s">
        <v>443</v>
      </c>
      <c r="BE5" s="2156"/>
      <c r="BF5" s="2156"/>
      <c r="BG5" s="2156"/>
      <c r="BH5" s="2156"/>
      <c r="BI5" s="2157"/>
      <c r="BJ5" s="2158"/>
      <c r="BK5" s="2157"/>
      <c r="BL5" s="2120"/>
      <c r="BM5" s="2120"/>
      <c r="BN5" s="2120"/>
      <c r="BO5" s="2120"/>
      <c r="BP5" s="2120"/>
      <c r="BQ5" s="2120"/>
      <c r="BR5" s="2120"/>
      <c r="BS5" s="2120"/>
      <c r="BT5" s="2120"/>
      <c r="BU5" s="2120"/>
      <c r="BV5" s="2120"/>
      <c r="BW5" s="2120"/>
      <c r="BX5" s="2120"/>
      <c r="BY5" s="2120"/>
      <c r="BZ5" s="2120"/>
      <c r="CA5" s="2120"/>
      <c r="CB5" s="2120"/>
      <c r="CC5" s="2120"/>
      <c r="CD5" s="2120"/>
      <c r="CE5" s="2120"/>
      <c r="CF5" s="2120"/>
      <c r="CG5" s="2120"/>
      <c r="CH5" s="2120"/>
      <c r="CI5" s="2120"/>
      <c r="CJ5" s="2120"/>
      <c r="CK5" s="2120"/>
      <c r="CL5" s="2120"/>
      <c r="CM5" s="2120"/>
      <c r="CN5" s="2120"/>
      <c r="CO5" s="2120"/>
      <c r="CP5" s="2120"/>
      <c r="CQ5" s="2120"/>
      <c r="CR5" s="2120"/>
      <c r="CS5" s="2120"/>
      <c r="CT5" s="2120"/>
      <c r="CU5" s="2120"/>
      <c r="CV5" s="2120"/>
      <c r="CW5" s="2120"/>
      <c r="CX5" s="2120"/>
      <c r="CY5" s="2120"/>
      <c r="CZ5" s="2120"/>
      <c r="DA5" s="2120"/>
      <c r="DB5" s="2120"/>
      <c r="DC5" s="2120"/>
      <c r="DD5" s="2120"/>
      <c r="DE5" s="2120"/>
      <c r="DF5" s="2120"/>
      <c r="DG5" s="2120"/>
      <c r="DH5" s="2120"/>
      <c r="DI5" s="2120"/>
      <c r="DJ5" s="2120"/>
      <c r="DK5" s="2120"/>
      <c r="DL5" s="2120"/>
      <c r="DM5" s="2120"/>
      <c r="DN5" s="2120"/>
      <c r="DO5" s="2120"/>
      <c r="DP5" s="2120"/>
      <c r="DQ5" s="2120"/>
      <c r="DR5" s="2120"/>
      <c r="DS5" s="2120"/>
      <c r="DT5" s="2120"/>
      <c r="DU5" s="2120"/>
      <c r="DV5" s="2120"/>
      <c r="DW5" s="2120"/>
      <c r="DX5" s="2120"/>
      <c r="DY5" s="2120"/>
      <c r="DZ5" s="2120"/>
      <c r="EA5" s="2120"/>
      <c r="EB5" s="2120"/>
      <c r="EC5" s="2120"/>
      <c r="ED5" s="2120"/>
      <c r="EE5" s="2120"/>
      <c r="EF5" s="2120"/>
      <c r="EG5" s="2120"/>
      <c r="EH5" s="2120"/>
      <c r="EI5" s="2120"/>
      <c r="EJ5" s="2120"/>
      <c r="EK5" s="2120"/>
      <c r="EL5" s="2120"/>
      <c r="EM5" s="2120"/>
      <c r="EN5" s="2120"/>
      <c r="EO5" s="2120"/>
      <c r="EP5" s="2120"/>
      <c r="EQ5" s="2120"/>
      <c r="ER5" s="2120"/>
      <c r="ES5" s="2120"/>
      <c r="ET5" s="2120"/>
      <c r="EU5" s="2120"/>
      <c r="EV5" s="2120"/>
      <c r="EW5" s="2120"/>
      <c r="EX5" s="2120"/>
      <c r="EY5" s="2120"/>
      <c r="EZ5" s="2120"/>
      <c r="FA5" s="2120"/>
      <c r="FB5" s="2120"/>
      <c r="FC5" s="2120"/>
      <c r="FD5" s="2120"/>
      <c r="FE5" s="2120"/>
      <c r="FF5" s="2120"/>
      <c r="FG5" s="2120"/>
      <c r="FH5" s="2120"/>
      <c r="FI5" s="2120"/>
      <c r="FJ5" s="2120"/>
      <c r="FK5" s="2120"/>
      <c r="FL5" s="2120"/>
      <c r="FM5" s="2120"/>
      <c r="FN5" s="2120"/>
      <c r="FO5" s="2120"/>
      <c r="FP5" s="2120"/>
      <c r="FQ5" s="2120"/>
      <c r="FR5" s="2120"/>
      <c r="FS5" s="2120"/>
      <c r="FT5" s="2120"/>
      <c r="FU5" s="2120"/>
      <c r="FV5" s="2120"/>
      <c r="FW5" s="2120"/>
      <c r="FX5" s="2120"/>
      <c r="FY5" s="2120"/>
      <c r="FZ5" s="2120"/>
      <c r="GA5" s="2120"/>
      <c r="GB5" s="2120"/>
      <c r="GC5" s="2120"/>
      <c r="GD5" s="2120"/>
      <c r="GE5" s="2120"/>
      <c r="GF5" s="2120"/>
      <c r="GG5" s="2120"/>
      <c r="GH5" s="2120"/>
      <c r="GI5" s="2120"/>
      <c r="GJ5" s="2120"/>
      <c r="GK5" s="2120"/>
      <c r="GL5" s="2120"/>
      <c r="GM5" s="2120"/>
      <c r="GN5" s="2120"/>
      <c r="GO5" s="2120"/>
      <c r="GP5" s="2120"/>
      <c r="GQ5" s="2120"/>
      <c r="GR5" s="2120"/>
      <c r="GS5" s="2120"/>
      <c r="GT5" s="2120"/>
      <c r="GU5" s="2120"/>
      <c r="GV5" s="2120"/>
      <c r="GW5" s="2120"/>
      <c r="GX5" s="2120"/>
      <c r="GY5" s="2120"/>
      <c r="GZ5" s="2120"/>
      <c r="HA5" s="2120"/>
      <c r="HB5" s="2120"/>
      <c r="HC5" s="2120"/>
      <c r="HD5" s="2120"/>
      <c r="HE5" s="2120"/>
      <c r="HF5" s="2120"/>
      <c r="HG5" s="2120"/>
      <c r="HH5" s="2120"/>
      <c r="HI5" s="2120"/>
      <c r="HJ5" s="2120"/>
      <c r="HK5" s="2120"/>
      <c r="HL5" s="2120"/>
      <c r="HM5" s="2120"/>
      <c r="HN5" s="2120"/>
      <c r="HO5" s="2120"/>
      <c r="HP5" s="2120"/>
      <c r="HQ5" s="2120"/>
      <c r="HR5" s="2120"/>
      <c r="HS5" s="2120"/>
      <c r="HT5" s="2120"/>
      <c r="HU5" s="2120"/>
      <c r="HV5" s="2120"/>
      <c r="HW5" s="2120"/>
      <c r="HX5" s="2120"/>
      <c r="HY5" s="2120"/>
      <c r="HZ5" s="2120"/>
      <c r="IA5" s="2120"/>
      <c r="IB5" s="2120"/>
      <c r="IC5" s="2120"/>
      <c r="ID5" s="2120"/>
      <c r="IE5" s="2120"/>
      <c r="IF5" s="2120"/>
      <c r="IG5" s="2120"/>
      <c r="IH5" s="2120"/>
      <c r="II5" s="2120"/>
      <c r="IJ5" s="2120"/>
      <c r="IK5" s="2120"/>
      <c r="IL5" s="2120"/>
      <c r="IM5" s="2120"/>
      <c r="IN5" s="2120"/>
      <c r="IO5" s="2120"/>
      <c r="IP5" s="2120"/>
      <c r="IQ5" s="2120"/>
      <c r="IR5" s="2120"/>
      <c r="IS5" s="2120"/>
      <c r="IT5" s="2120"/>
      <c r="IU5" s="2120"/>
      <c r="IV5" s="2120"/>
      <c r="IW5" s="2120"/>
      <c r="IX5" s="2120"/>
      <c r="IY5" s="2120"/>
      <c r="IZ5" s="2120"/>
      <c r="JA5" s="2120"/>
      <c r="JB5" s="2120"/>
      <c r="JC5" s="2120"/>
      <c r="JD5" s="2120"/>
      <c r="JE5" s="2120"/>
      <c r="JF5" s="2120"/>
      <c r="JG5" s="2120"/>
      <c r="JH5" s="2120"/>
      <c r="JI5" s="2120"/>
      <c r="JJ5" s="2120"/>
      <c r="JK5" s="2120"/>
      <c r="JL5" s="2120"/>
      <c r="JM5" s="2120"/>
      <c r="JN5" s="2120"/>
      <c r="JO5" s="2120"/>
      <c r="JP5" s="2120"/>
      <c r="JQ5" s="2120"/>
      <c r="JR5" s="2120"/>
      <c r="JS5" s="2120"/>
      <c r="JT5" s="2120"/>
      <c r="JU5" s="2120"/>
      <c r="JV5" s="2120"/>
      <c r="JW5" s="2120"/>
      <c r="JX5" s="2120"/>
      <c r="JY5" s="2120"/>
      <c r="JZ5" s="2120"/>
      <c r="KA5" s="2120"/>
      <c r="KB5" s="2120"/>
      <c r="KC5" s="2120"/>
      <c r="KD5" s="2120"/>
      <c r="KE5" s="2120"/>
      <c r="KF5" s="2120"/>
      <c r="KG5" s="2120"/>
      <c r="KH5" s="2120"/>
      <c r="KI5" s="2120"/>
      <c r="KJ5" s="2120"/>
      <c r="KK5" s="2120"/>
      <c r="KL5" s="2120"/>
      <c r="KM5" s="2120"/>
      <c r="KN5" s="2120"/>
      <c r="KO5" s="2120"/>
      <c r="KP5" s="2120"/>
      <c r="KQ5" s="2120"/>
      <c r="KR5" s="2120"/>
      <c r="KS5" s="2120"/>
      <c r="KT5" s="2120"/>
      <c r="KU5" s="2120"/>
      <c r="KV5" s="2120"/>
      <c r="KW5" s="2120"/>
      <c r="KX5" s="2120"/>
      <c r="KY5" s="2120"/>
      <c r="KZ5" s="2120"/>
      <c r="LA5" s="2120"/>
      <c r="LB5" s="2120"/>
      <c r="LC5" s="2120"/>
      <c r="LD5" s="2120"/>
      <c r="LE5" s="2120"/>
      <c r="LF5" s="2120"/>
      <c r="LG5" s="2120"/>
      <c r="LH5" s="2120"/>
      <c r="LI5" s="2120"/>
      <c r="LJ5" s="2120"/>
      <c r="LK5" s="2120"/>
      <c r="LL5" s="2120"/>
      <c r="LM5" s="2120"/>
      <c r="LN5" s="2120"/>
      <c r="LO5" s="2120"/>
      <c r="LP5" s="2120"/>
      <c r="LQ5" s="2120"/>
      <c r="LR5" s="2120"/>
      <c r="LS5" s="2120"/>
      <c r="LT5" s="2120"/>
      <c r="LU5" s="2120"/>
      <c r="LV5" s="2120"/>
    </row>
    <row r="6" spans="1:334" s="505" customFormat="1" ht="30.75" customHeight="1" x14ac:dyDescent="0.2">
      <c r="A6" s="1589" t="s">
        <v>1482</v>
      </c>
      <c r="B6" s="1692"/>
      <c r="C6" s="1590"/>
      <c r="D6" s="507" t="s">
        <v>869</v>
      </c>
      <c r="E6" s="506" t="s">
        <v>725</v>
      </c>
      <c r="F6" s="507" t="s">
        <v>1365</v>
      </c>
      <c r="G6" s="506" t="s">
        <v>726</v>
      </c>
      <c r="H6" s="507" t="s">
        <v>1365</v>
      </c>
      <c r="I6" s="506" t="s">
        <v>727</v>
      </c>
      <c r="J6" s="507" t="s">
        <v>556</v>
      </c>
      <c r="K6" s="507" t="s">
        <v>1366</v>
      </c>
      <c r="L6" s="506" t="s">
        <v>1362</v>
      </c>
      <c r="M6" s="507" t="s">
        <v>1367</v>
      </c>
      <c r="N6" s="507" t="s">
        <v>869</v>
      </c>
      <c r="O6" s="1328" t="s">
        <v>1413</v>
      </c>
      <c r="P6" s="507" t="s">
        <v>1364</v>
      </c>
      <c r="Q6" s="507" t="s">
        <v>557</v>
      </c>
      <c r="R6" s="507" t="s">
        <v>1369</v>
      </c>
      <c r="S6" s="507" t="s">
        <v>1038</v>
      </c>
      <c r="T6" s="1329" t="s">
        <v>1414</v>
      </c>
      <c r="U6" s="507" t="s">
        <v>1039</v>
      </c>
      <c r="V6" s="507" t="s">
        <v>1370</v>
      </c>
      <c r="W6" s="507" t="s">
        <v>1040</v>
      </c>
      <c r="X6" s="507" t="s">
        <v>1047</v>
      </c>
      <c r="Y6" s="507" t="s">
        <v>607</v>
      </c>
      <c r="Z6" s="507" t="s">
        <v>1041</v>
      </c>
      <c r="AA6" s="507" t="s">
        <v>616</v>
      </c>
      <c r="AB6" s="507" t="s">
        <v>1042</v>
      </c>
      <c r="AC6" s="507" t="s">
        <v>1043</v>
      </c>
      <c r="AD6" s="507" t="s">
        <v>1369</v>
      </c>
      <c r="AE6" s="507" t="s">
        <v>1044</v>
      </c>
      <c r="AF6" s="1329" t="s">
        <v>1415</v>
      </c>
      <c r="AG6" s="507" t="s">
        <v>1045</v>
      </c>
      <c r="AH6" s="507" t="s">
        <v>1370</v>
      </c>
      <c r="AI6" s="507" t="s">
        <v>1046</v>
      </c>
      <c r="AJ6" s="1329" t="s">
        <v>1416</v>
      </c>
      <c r="AK6" s="507" t="s">
        <v>1048</v>
      </c>
      <c r="AL6" s="507" t="s">
        <v>1049</v>
      </c>
      <c r="AM6" s="507" t="s">
        <v>1050</v>
      </c>
      <c r="AN6" s="507" t="s">
        <v>1051</v>
      </c>
      <c r="AO6" s="507" t="s">
        <v>1052</v>
      </c>
      <c r="AP6" s="507" t="s">
        <v>1369</v>
      </c>
      <c r="AQ6" s="1329" t="s">
        <v>1417</v>
      </c>
      <c r="AR6" s="1329" t="s">
        <v>1418</v>
      </c>
      <c r="AS6" s="1329" t="s">
        <v>1029</v>
      </c>
      <c r="AT6" s="1329" t="s">
        <v>1370</v>
      </c>
      <c r="AU6" s="1329" t="s">
        <v>1419</v>
      </c>
      <c r="AV6" s="1329" t="s">
        <v>1420</v>
      </c>
      <c r="AW6" s="1329" t="s">
        <v>1421</v>
      </c>
      <c r="AX6" s="1329" t="s">
        <v>1422</v>
      </c>
      <c r="AY6" s="1329" t="s">
        <v>1423</v>
      </c>
      <c r="AZ6" s="1329" t="s">
        <v>1424</v>
      </c>
      <c r="BA6" s="1329" t="s">
        <v>1425</v>
      </c>
      <c r="BB6" s="1329" t="s">
        <v>1480</v>
      </c>
      <c r="BC6" s="1329" t="s">
        <v>1333</v>
      </c>
      <c r="BD6" s="2135" t="s">
        <v>1426</v>
      </c>
      <c r="BE6" s="2156"/>
      <c r="BF6" s="2156"/>
      <c r="BG6" s="2156"/>
      <c r="BH6" s="2156"/>
      <c r="BI6" s="2157"/>
      <c r="BJ6" s="2158"/>
      <c r="BK6" s="2157"/>
      <c r="BL6" s="2159"/>
      <c r="BM6" s="2120"/>
      <c r="BN6" s="2120"/>
      <c r="BO6" s="2120"/>
      <c r="BP6" s="2120"/>
      <c r="BQ6" s="2120"/>
      <c r="BR6" s="2120"/>
      <c r="BS6" s="2120"/>
      <c r="BT6" s="2120"/>
      <c r="BU6" s="2120"/>
      <c r="BV6" s="2120"/>
      <c r="BW6" s="2120"/>
      <c r="BX6" s="2120"/>
      <c r="BY6" s="2120"/>
      <c r="BZ6" s="2120"/>
      <c r="CA6" s="2120"/>
      <c r="CB6" s="2120"/>
      <c r="CC6" s="2120"/>
      <c r="CD6" s="2120"/>
      <c r="CE6" s="2120"/>
      <c r="CF6" s="2120"/>
      <c r="CG6" s="2120"/>
      <c r="CH6" s="2120"/>
      <c r="CI6" s="2120"/>
      <c r="CJ6" s="2120"/>
      <c r="CK6" s="2120"/>
      <c r="CL6" s="2120"/>
      <c r="CM6" s="2120"/>
      <c r="CN6" s="2120"/>
      <c r="CO6" s="2120"/>
      <c r="CP6" s="2120"/>
      <c r="CQ6" s="2120"/>
      <c r="CR6" s="2120"/>
      <c r="CS6" s="2120"/>
      <c r="CT6" s="2120"/>
      <c r="CU6" s="2120"/>
      <c r="CV6" s="2120"/>
      <c r="CW6" s="2120"/>
      <c r="CX6" s="2120"/>
      <c r="CY6" s="2120"/>
      <c r="CZ6" s="2120"/>
      <c r="DA6" s="2120"/>
      <c r="DB6" s="2120"/>
      <c r="DC6" s="2120"/>
      <c r="DD6" s="2120"/>
      <c r="DE6" s="2120"/>
      <c r="DF6" s="2120"/>
      <c r="DG6" s="2120"/>
      <c r="DH6" s="2120"/>
      <c r="DI6" s="2120"/>
      <c r="DJ6" s="2120"/>
      <c r="DK6" s="2120"/>
      <c r="DL6" s="2120"/>
      <c r="DM6" s="2120"/>
      <c r="DN6" s="2120"/>
      <c r="DO6" s="2120"/>
      <c r="DP6" s="2120"/>
      <c r="DQ6" s="2120"/>
      <c r="DR6" s="2120"/>
      <c r="DS6" s="2120"/>
      <c r="DT6" s="2120"/>
      <c r="DU6" s="2120"/>
      <c r="DV6" s="2120"/>
      <c r="DW6" s="2120"/>
      <c r="DX6" s="2120"/>
      <c r="DY6" s="2120"/>
      <c r="DZ6" s="2120"/>
      <c r="EA6" s="2120"/>
      <c r="EB6" s="2120"/>
      <c r="EC6" s="2120"/>
      <c r="ED6" s="2120"/>
      <c r="EE6" s="2120"/>
      <c r="EF6" s="2120"/>
      <c r="EG6" s="2120"/>
      <c r="EH6" s="2120"/>
      <c r="EI6" s="2120"/>
      <c r="EJ6" s="2120"/>
      <c r="EK6" s="2120"/>
      <c r="EL6" s="2120"/>
      <c r="EM6" s="2120"/>
      <c r="EN6" s="2120"/>
      <c r="EO6" s="2120"/>
      <c r="EP6" s="2120"/>
      <c r="EQ6" s="2120"/>
      <c r="ER6" s="2120"/>
      <c r="ES6" s="2120"/>
      <c r="ET6" s="2120"/>
      <c r="EU6" s="2120"/>
      <c r="EV6" s="2120"/>
      <c r="EW6" s="2120"/>
      <c r="EX6" s="2120"/>
      <c r="EY6" s="2120"/>
      <c r="EZ6" s="2120"/>
      <c r="FA6" s="2120"/>
      <c r="FB6" s="2120"/>
      <c r="FC6" s="2120"/>
      <c r="FD6" s="2120"/>
      <c r="FE6" s="2120"/>
      <c r="FF6" s="2120"/>
      <c r="FG6" s="2120"/>
      <c r="FH6" s="2120"/>
      <c r="FI6" s="2120"/>
      <c r="FJ6" s="2120"/>
      <c r="FK6" s="2120"/>
      <c r="FL6" s="2120"/>
      <c r="FM6" s="2120"/>
      <c r="FN6" s="2120"/>
      <c r="FO6" s="2120"/>
      <c r="FP6" s="2120"/>
      <c r="FQ6" s="2120"/>
      <c r="FR6" s="2120"/>
      <c r="FS6" s="2120"/>
      <c r="FT6" s="2120"/>
      <c r="FU6" s="2120"/>
      <c r="FV6" s="2120"/>
      <c r="FW6" s="2120"/>
      <c r="FX6" s="2120"/>
      <c r="FY6" s="2120"/>
      <c r="FZ6" s="2120"/>
      <c r="GA6" s="2120"/>
      <c r="GB6" s="2120"/>
      <c r="GC6" s="2120"/>
      <c r="GD6" s="2120"/>
      <c r="GE6" s="2120"/>
      <c r="GF6" s="2120"/>
      <c r="GG6" s="2120"/>
      <c r="GH6" s="2120"/>
      <c r="GI6" s="2120"/>
      <c r="GJ6" s="2120"/>
      <c r="GK6" s="2120"/>
      <c r="GL6" s="2120"/>
      <c r="GM6" s="2120"/>
      <c r="GN6" s="2120"/>
      <c r="GO6" s="2120"/>
      <c r="GP6" s="2120"/>
      <c r="GQ6" s="2120"/>
      <c r="GR6" s="2120"/>
      <c r="GS6" s="2120"/>
      <c r="GT6" s="2120"/>
      <c r="GU6" s="2120"/>
      <c r="GV6" s="2120"/>
      <c r="GW6" s="2120"/>
      <c r="GX6" s="2120"/>
      <c r="GY6" s="2120"/>
      <c r="GZ6" s="2120"/>
      <c r="HA6" s="2120"/>
      <c r="HB6" s="2120"/>
      <c r="HC6" s="2120"/>
      <c r="HD6" s="2120"/>
      <c r="HE6" s="2120"/>
      <c r="HF6" s="2120"/>
      <c r="HG6" s="2120"/>
      <c r="HH6" s="2120"/>
      <c r="HI6" s="2120"/>
      <c r="HJ6" s="2120"/>
      <c r="HK6" s="2120"/>
      <c r="HL6" s="2120"/>
      <c r="HM6" s="2120"/>
      <c r="HN6" s="2120"/>
      <c r="HO6" s="2120"/>
      <c r="HP6" s="2120"/>
      <c r="HQ6" s="2120"/>
      <c r="HR6" s="2120"/>
      <c r="HS6" s="2120"/>
      <c r="HT6" s="2120"/>
      <c r="HU6" s="2120"/>
      <c r="HV6" s="2120"/>
      <c r="HW6" s="2120"/>
      <c r="HX6" s="2120"/>
      <c r="HY6" s="2120"/>
      <c r="HZ6" s="2120"/>
      <c r="IA6" s="2120"/>
      <c r="IB6" s="2120"/>
      <c r="IC6" s="2120"/>
      <c r="ID6" s="2120"/>
      <c r="IE6" s="2120"/>
      <c r="IF6" s="2120"/>
      <c r="IG6" s="2120"/>
      <c r="IH6" s="2120"/>
      <c r="II6" s="2120"/>
      <c r="IJ6" s="2120"/>
      <c r="IK6" s="2120"/>
      <c r="IL6" s="2120"/>
      <c r="IM6" s="2120"/>
      <c r="IN6" s="2120"/>
      <c r="IO6" s="2120"/>
      <c r="IP6" s="2120"/>
      <c r="IQ6" s="2120"/>
      <c r="IR6" s="2120"/>
      <c r="IS6" s="2120"/>
      <c r="IT6" s="2120"/>
      <c r="IU6" s="2120"/>
      <c r="IV6" s="2120"/>
      <c r="IW6" s="2120"/>
      <c r="IX6" s="2120"/>
      <c r="IY6" s="2120"/>
      <c r="IZ6" s="2120"/>
      <c r="JA6" s="2120"/>
      <c r="JB6" s="2120"/>
      <c r="JC6" s="2120"/>
      <c r="JD6" s="2120"/>
      <c r="JE6" s="2120"/>
      <c r="JF6" s="2120"/>
      <c r="JG6" s="2120"/>
      <c r="JH6" s="2120"/>
      <c r="JI6" s="2120"/>
      <c r="JJ6" s="2120"/>
      <c r="JK6" s="2120"/>
      <c r="JL6" s="2120"/>
      <c r="JM6" s="2120"/>
      <c r="JN6" s="2120"/>
      <c r="JO6" s="2120"/>
      <c r="JP6" s="2120"/>
      <c r="JQ6" s="2120"/>
      <c r="JR6" s="2120"/>
      <c r="JS6" s="2120"/>
      <c r="JT6" s="2120"/>
      <c r="JU6" s="2120"/>
      <c r="JV6" s="2120"/>
      <c r="JW6" s="2120"/>
      <c r="JX6" s="2120"/>
      <c r="JY6" s="2120"/>
      <c r="JZ6" s="2120"/>
      <c r="KA6" s="2120"/>
      <c r="KB6" s="2120"/>
      <c r="KC6" s="2120"/>
      <c r="KD6" s="2120"/>
      <c r="KE6" s="2120"/>
      <c r="KF6" s="2120"/>
      <c r="KG6" s="2120"/>
      <c r="KH6" s="2120"/>
      <c r="KI6" s="2120"/>
      <c r="KJ6" s="2120"/>
      <c r="KK6" s="2120"/>
      <c r="KL6" s="2120"/>
      <c r="KM6" s="2120"/>
      <c r="KN6" s="2120"/>
      <c r="KO6" s="2120"/>
      <c r="KP6" s="2120"/>
      <c r="KQ6" s="2120"/>
      <c r="KR6" s="2120"/>
      <c r="KS6" s="2120"/>
      <c r="KT6" s="2120"/>
      <c r="KU6" s="2120"/>
      <c r="KV6" s="2120"/>
      <c r="KW6" s="2120"/>
      <c r="KX6" s="2120"/>
      <c r="KY6" s="2120"/>
      <c r="KZ6" s="2120"/>
      <c r="LA6" s="2120"/>
      <c r="LB6" s="2120"/>
      <c r="LC6" s="2120"/>
      <c r="LD6" s="2120"/>
      <c r="LE6" s="2120"/>
      <c r="LF6" s="2120"/>
      <c r="LG6" s="2120"/>
      <c r="LH6" s="2120"/>
      <c r="LI6" s="2120"/>
      <c r="LJ6" s="2120"/>
      <c r="LK6" s="2120"/>
      <c r="LL6" s="2120"/>
      <c r="LM6" s="2120"/>
      <c r="LN6" s="2120"/>
      <c r="LO6" s="2120"/>
      <c r="LP6" s="2120"/>
      <c r="LQ6" s="2120"/>
      <c r="LR6" s="2120"/>
      <c r="LS6" s="2120"/>
      <c r="LT6" s="2120"/>
      <c r="LU6" s="2120"/>
      <c r="LV6" s="2120"/>
    </row>
    <row r="7" spans="1:334" ht="15" customHeight="1" x14ac:dyDescent="0.2">
      <c r="A7" s="395">
        <v>1</v>
      </c>
      <c r="B7" s="396">
        <v>1</v>
      </c>
      <c r="C7" s="397" t="s">
        <v>4</v>
      </c>
      <c r="D7" s="405">
        <v>0</v>
      </c>
      <c r="E7" s="436">
        <v>0</v>
      </c>
      <c r="F7" s="405"/>
      <c r="G7" s="441">
        <v>0</v>
      </c>
      <c r="H7" s="405"/>
      <c r="I7" s="441">
        <v>0</v>
      </c>
      <c r="J7" s="918">
        <v>0</v>
      </c>
      <c r="K7" s="403">
        <v>1060</v>
      </c>
      <c r="L7" s="450">
        <v>191595</v>
      </c>
      <c r="M7" s="943"/>
      <c r="N7" s="1356">
        <v>3742</v>
      </c>
      <c r="O7" s="454">
        <v>261940</v>
      </c>
      <c r="P7" s="441"/>
      <c r="Q7" s="454">
        <v>261940</v>
      </c>
      <c r="R7" s="907">
        <v>722.57854799999996</v>
      </c>
      <c r="S7" s="904">
        <v>722579</v>
      </c>
      <c r="T7" s="904">
        <v>174142</v>
      </c>
      <c r="U7" s="904">
        <v>896721</v>
      </c>
      <c r="V7" s="907">
        <v>488.28040099999998</v>
      </c>
      <c r="W7" s="904">
        <v>244140</v>
      </c>
      <c r="X7" s="904">
        <v>67383</v>
      </c>
      <c r="Y7" s="904">
        <v>311523</v>
      </c>
      <c r="Z7" s="907">
        <v>1210.8589489999999</v>
      </c>
      <c r="AA7" s="904">
        <v>966719</v>
      </c>
      <c r="AB7" s="904">
        <v>241525</v>
      </c>
      <c r="AC7" s="451">
        <v>1208244</v>
      </c>
      <c r="AD7" s="907">
        <v>722.57854799999996</v>
      </c>
      <c r="AE7" s="904">
        <v>578063</v>
      </c>
      <c r="AF7" s="904">
        <v>139313</v>
      </c>
      <c r="AG7" s="904">
        <v>717376</v>
      </c>
      <c r="AH7" s="907">
        <v>488.28040099999998</v>
      </c>
      <c r="AI7" s="904">
        <v>195312</v>
      </c>
      <c r="AJ7" s="904">
        <v>53906</v>
      </c>
      <c r="AK7" s="904">
        <v>249218</v>
      </c>
      <c r="AL7" s="907">
        <v>1210.8589489999999</v>
      </c>
      <c r="AM7" s="904">
        <v>773375</v>
      </c>
      <c r="AN7" s="904">
        <v>193219</v>
      </c>
      <c r="AO7" s="938">
        <v>966594</v>
      </c>
      <c r="AP7" s="907">
        <v>722.57854799999996</v>
      </c>
      <c r="AQ7" s="904">
        <v>1083868</v>
      </c>
      <c r="AR7" s="904">
        <v>261212</v>
      </c>
      <c r="AS7" s="904">
        <v>1345080</v>
      </c>
      <c r="AT7" s="907">
        <v>488.28040099999998</v>
      </c>
      <c r="AU7" s="904">
        <v>366210</v>
      </c>
      <c r="AV7" s="904">
        <v>101074</v>
      </c>
      <c r="AW7" s="904">
        <v>467284</v>
      </c>
      <c r="AX7" s="907">
        <v>1210.8589489999999</v>
      </c>
      <c r="AY7" s="904">
        <v>1450078</v>
      </c>
      <c r="AZ7" s="904">
        <v>362286</v>
      </c>
      <c r="BA7" s="1103">
        <v>1812364</v>
      </c>
      <c r="BB7" s="1146"/>
      <c r="BC7" s="1108">
        <v>0</v>
      </c>
      <c r="BD7" s="2136">
        <v>4440737</v>
      </c>
      <c r="BE7" s="1197"/>
      <c r="BF7" s="1197"/>
      <c r="BG7" s="1197"/>
      <c r="BH7" s="1197"/>
      <c r="BI7" s="2125"/>
      <c r="BK7" s="2160"/>
      <c r="BL7" s="2129"/>
      <c r="BO7" s="2106"/>
    </row>
    <row r="8" spans="1:334" ht="15" customHeight="1" x14ac:dyDescent="0.2">
      <c r="A8" s="54">
        <v>2</v>
      </c>
      <c r="B8" s="228">
        <v>2</v>
      </c>
      <c r="C8" s="398" t="s">
        <v>5</v>
      </c>
      <c r="D8" s="403">
        <v>0</v>
      </c>
      <c r="E8" s="437">
        <v>0</v>
      </c>
      <c r="F8" s="403"/>
      <c r="G8" s="442">
        <v>0</v>
      </c>
      <c r="H8" s="403"/>
      <c r="I8" s="442">
        <v>0</v>
      </c>
      <c r="J8" s="919">
        <v>0</v>
      </c>
      <c r="K8" s="765">
        <v>708</v>
      </c>
      <c r="L8" s="446">
        <v>127971</v>
      </c>
      <c r="M8" s="944"/>
      <c r="N8" s="403">
        <v>1733</v>
      </c>
      <c r="O8" s="455">
        <v>121310</v>
      </c>
      <c r="P8" s="442"/>
      <c r="Q8" s="455">
        <v>121310</v>
      </c>
      <c r="R8" s="908">
        <v>380</v>
      </c>
      <c r="S8" s="874">
        <v>380000</v>
      </c>
      <c r="T8" s="874">
        <v>91580</v>
      </c>
      <c r="U8" s="874">
        <v>471580</v>
      </c>
      <c r="V8" s="908">
        <v>236.5</v>
      </c>
      <c r="W8" s="874">
        <v>118250</v>
      </c>
      <c r="X8" s="874">
        <v>32637</v>
      </c>
      <c r="Y8" s="874">
        <v>150887</v>
      </c>
      <c r="Z8" s="908">
        <v>616.5</v>
      </c>
      <c r="AA8" s="874">
        <v>498250</v>
      </c>
      <c r="AB8" s="874">
        <v>124217</v>
      </c>
      <c r="AC8" s="447">
        <v>622467</v>
      </c>
      <c r="AD8" s="908">
        <v>380</v>
      </c>
      <c r="AE8" s="874">
        <v>304000</v>
      </c>
      <c r="AF8" s="874">
        <v>73264</v>
      </c>
      <c r="AG8" s="874">
        <v>377264</v>
      </c>
      <c r="AH8" s="908">
        <v>236.5</v>
      </c>
      <c r="AI8" s="874">
        <v>94600</v>
      </c>
      <c r="AJ8" s="874">
        <v>26110</v>
      </c>
      <c r="AK8" s="874">
        <v>120710</v>
      </c>
      <c r="AL8" s="908">
        <v>616.5</v>
      </c>
      <c r="AM8" s="874">
        <v>398600</v>
      </c>
      <c r="AN8" s="874">
        <v>99374</v>
      </c>
      <c r="AO8" s="939">
        <v>497974</v>
      </c>
      <c r="AP8" s="908">
        <v>380</v>
      </c>
      <c r="AQ8" s="874">
        <v>570000</v>
      </c>
      <c r="AR8" s="874">
        <v>137370</v>
      </c>
      <c r="AS8" s="874">
        <v>707370</v>
      </c>
      <c r="AT8" s="908">
        <v>236.5</v>
      </c>
      <c r="AU8" s="874">
        <v>177375</v>
      </c>
      <c r="AV8" s="874">
        <v>48956</v>
      </c>
      <c r="AW8" s="874">
        <v>226331</v>
      </c>
      <c r="AX8" s="908">
        <v>616.5</v>
      </c>
      <c r="AY8" s="874">
        <v>747375</v>
      </c>
      <c r="AZ8" s="874">
        <v>186326</v>
      </c>
      <c r="BA8" s="1104">
        <v>933701</v>
      </c>
      <c r="BB8" s="1146"/>
      <c r="BC8" s="1109">
        <v>0</v>
      </c>
      <c r="BD8" s="2137">
        <v>2303423</v>
      </c>
      <c r="BE8" s="1197"/>
      <c r="BF8" s="1197"/>
      <c r="BG8" s="1197"/>
      <c r="BH8" s="1197"/>
      <c r="BI8" s="2125"/>
      <c r="BK8" s="2125"/>
      <c r="BL8" s="2129"/>
      <c r="BO8" s="2106"/>
    </row>
    <row r="9" spans="1:334" ht="15" customHeight="1" x14ac:dyDescent="0.2">
      <c r="A9" s="399">
        <v>3</v>
      </c>
      <c r="B9" s="228">
        <v>3</v>
      </c>
      <c r="C9" s="398" t="s">
        <v>6</v>
      </c>
      <c r="D9" s="403">
        <v>0</v>
      </c>
      <c r="E9" s="437">
        <v>0</v>
      </c>
      <c r="F9" s="403"/>
      <c r="G9" s="442">
        <v>0</v>
      </c>
      <c r="H9" s="403"/>
      <c r="I9" s="442">
        <v>0</v>
      </c>
      <c r="J9" s="919">
        <v>0</v>
      </c>
      <c r="K9" s="765">
        <v>4638</v>
      </c>
      <c r="L9" s="446">
        <v>838319</v>
      </c>
      <c r="M9" s="944"/>
      <c r="N9" s="403">
        <v>10785</v>
      </c>
      <c r="O9" s="455">
        <v>754950</v>
      </c>
      <c r="P9" s="442"/>
      <c r="Q9" s="455">
        <v>754950</v>
      </c>
      <c r="R9" s="908">
        <v>2223</v>
      </c>
      <c r="S9" s="874">
        <v>2223000</v>
      </c>
      <c r="T9" s="874">
        <v>535743</v>
      </c>
      <c r="U9" s="874">
        <v>2758743</v>
      </c>
      <c r="V9" s="908">
        <v>1332</v>
      </c>
      <c r="W9" s="874">
        <v>666000</v>
      </c>
      <c r="X9" s="874">
        <v>183816</v>
      </c>
      <c r="Y9" s="874">
        <v>849816</v>
      </c>
      <c r="Z9" s="908">
        <v>3555</v>
      </c>
      <c r="AA9" s="874">
        <v>2889000</v>
      </c>
      <c r="AB9" s="874">
        <v>719559</v>
      </c>
      <c r="AC9" s="447">
        <v>3608559</v>
      </c>
      <c r="AD9" s="908">
        <v>2223</v>
      </c>
      <c r="AE9" s="874">
        <v>1778400</v>
      </c>
      <c r="AF9" s="874">
        <v>428594</v>
      </c>
      <c r="AG9" s="874">
        <v>2206994</v>
      </c>
      <c r="AH9" s="908">
        <v>1332</v>
      </c>
      <c r="AI9" s="874">
        <v>532800</v>
      </c>
      <c r="AJ9" s="874">
        <v>147053</v>
      </c>
      <c r="AK9" s="874">
        <v>679853</v>
      </c>
      <c r="AL9" s="908">
        <v>3555</v>
      </c>
      <c r="AM9" s="874">
        <v>2311200</v>
      </c>
      <c r="AN9" s="874">
        <v>575647</v>
      </c>
      <c r="AO9" s="939">
        <v>2886847</v>
      </c>
      <c r="AP9" s="908">
        <v>2223</v>
      </c>
      <c r="AQ9" s="874">
        <v>3334500</v>
      </c>
      <c r="AR9" s="874">
        <v>803615</v>
      </c>
      <c r="AS9" s="874">
        <v>4138115</v>
      </c>
      <c r="AT9" s="908">
        <v>1332</v>
      </c>
      <c r="AU9" s="874">
        <v>999000</v>
      </c>
      <c r="AV9" s="874">
        <v>275724</v>
      </c>
      <c r="AW9" s="874">
        <v>1274724</v>
      </c>
      <c r="AX9" s="908">
        <v>3555</v>
      </c>
      <c r="AY9" s="874">
        <v>4333500</v>
      </c>
      <c r="AZ9" s="874">
        <v>1079339</v>
      </c>
      <c r="BA9" s="1104">
        <v>5412839</v>
      </c>
      <c r="BB9" s="1146"/>
      <c r="BC9" s="1109">
        <v>0</v>
      </c>
      <c r="BD9" s="2137">
        <v>13501514</v>
      </c>
      <c r="BE9" s="1197"/>
      <c r="BF9" s="1197"/>
      <c r="BG9" s="1197"/>
      <c r="BH9" s="1197"/>
      <c r="BI9" s="2125"/>
      <c r="BK9" s="2125"/>
      <c r="BL9" s="2129"/>
      <c r="BO9" s="2106"/>
    </row>
    <row r="10" spans="1:334" ht="15" customHeight="1" x14ac:dyDescent="0.2">
      <c r="A10" s="399">
        <v>4</v>
      </c>
      <c r="B10" s="228">
        <v>4</v>
      </c>
      <c r="C10" s="398" t="s">
        <v>7</v>
      </c>
      <c r="D10" s="403">
        <v>1</v>
      </c>
      <c r="E10" s="437">
        <v>21000</v>
      </c>
      <c r="F10" s="403"/>
      <c r="G10" s="442">
        <v>0</v>
      </c>
      <c r="H10" s="403"/>
      <c r="I10" s="442">
        <v>0</v>
      </c>
      <c r="J10" s="919">
        <v>0</v>
      </c>
      <c r="K10" s="765">
        <v>325</v>
      </c>
      <c r="L10" s="446">
        <v>58744</v>
      </c>
      <c r="M10" s="944"/>
      <c r="N10" s="403">
        <v>1216</v>
      </c>
      <c r="O10" s="455">
        <v>85120</v>
      </c>
      <c r="P10" s="442"/>
      <c r="Q10" s="455">
        <v>85120</v>
      </c>
      <c r="R10" s="908">
        <v>234.70520300000001</v>
      </c>
      <c r="S10" s="874">
        <v>234705</v>
      </c>
      <c r="T10" s="874">
        <v>56564</v>
      </c>
      <c r="U10" s="874">
        <v>291269</v>
      </c>
      <c r="V10" s="908">
        <v>177.48149799999999</v>
      </c>
      <c r="W10" s="874">
        <v>88741</v>
      </c>
      <c r="X10" s="874">
        <v>24493</v>
      </c>
      <c r="Y10" s="874">
        <v>113234</v>
      </c>
      <c r="Z10" s="908">
        <v>412.18670099999997</v>
      </c>
      <c r="AA10" s="874">
        <v>323446</v>
      </c>
      <c r="AB10" s="874">
        <v>81057</v>
      </c>
      <c r="AC10" s="447">
        <v>404503</v>
      </c>
      <c r="AD10" s="908">
        <v>234.70520300000001</v>
      </c>
      <c r="AE10" s="874">
        <v>187764</v>
      </c>
      <c r="AF10" s="874">
        <v>45251</v>
      </c>
      <c r="AG10" s="874">
        <v>233015</v>
      </c>
      <c r="AH10" s="908">
        <v>177.48149799999999</v>
      </c>
      <c r="AI10" s="874">
        <v>70993</v>
      </c>
      <c r="AJ10" s="874">
        <v>19594</v>
      </c>
      <c r="AK10" s="874">
        <v>90587</v>
      </c>
      <c r="AL10" s="908">
        <v>412.18670099999997</v>
      </c>
      <c r="AM10" s="874">
        <v>258757</v>
      </c>
      <c r="AN10" s="874">
        <v>64845</v>
      </c>
      <c r="AO10" s="939">
        <v>323602</v>
      </c>
      <c r="AP10" s="908">
        <v>234.70520300000001</v>
      </c>
      <c r="AQ10" s="874">
        <v>352058</v>
      </c>
      <c r="AR10" s="874">
        <v>84846</v>
      </c>
      <c r="AS10" s="874">
        <v>436904</v>
      </c>
      <c r="AT10" s="908">
        <v>177.48149799999999</v>
      </c>
      <c r="AU10" s="874">
        <v>133111</v>
      </c>
      <c r="AV10" s="874">
        <v>36739</v>
      </c>
      <c r="AW10" s="874">
        <v>169850</v>
      </c>
      <c r="AX10" s="908">
        <v>412.18670099999997</v>
      </c>
      <c r="AY10" s="874">
        <v>485169</v>
      </c>
      <c r="AZ10" s="874">
        <v>121585</v>
      </c>
      <c r="BA10" s="1104">
        <v>606754</v>
      </c>
      <c r="BB10" s="1146"/>
      <c r="BC10" s="1109">
        <v>0</v>
      </c>
      <c r="BD10" s="2137">
        <v>1499723</v>
      </c>
      <c r="BE10" s="1197"/>
      <c r="BF10" s="1197"/>
      <c r="BG10" s="1197"/>
      <c r="BH10" s="1197"/>
      <c r="BI10" s="2125"/>
      <c r="BK10" s="2125"/>
      <c r="BL10" s="2129"/>
      <c r="BO10" s="2106"/>
    </row>
    <row r="11" spans="1:334" ht="15" customHeight="1" x14ac:dyDescent="0.2">
      <c r="A11" s="400">
        <v>5</v>
      </c>
      <c r="B11" s="401">
        <v>5</v>
      </c>
      <c r="C11" s="402" t="s">
        <v>8</v>
      </c>
      <c r="D11" s="404">
        <v>0</v>
      </c>
      <c r="E11" s="438">
        <v>0</v>
      </c>
      <c r="F11" s="404"/>
      <c r="G11" s="443">
        <v>0</v>
      </c>
      <c r="H11" s="404"/>
      <c r="I11" s="443">
        <v>0</v>
      </c>
      <c r="J11" s="920">
        <v>0</v>
      </c>
      <c r="K11" s="872">
        <v>782</v>
      </c>
      <c r="L11" s="448">
        <v>141347</v>
      </c>
      <c r="M11" s="945"/>
      <c r="N11" s="404">
        <v>2176</v>
      </c>
      <c r="O11" s="456">
        <v>152320</v>
      </c>
      <c r="P11" s="443"/>
      <c r="Q11" s="456">
        <v>152320</v>
      </c>
      <c r="R11" s="909">
        <v>325.81366099999997</v>
      </c>
      <c r="S11" s="905">
        <v>325814</v>
      </c>
      <c r="T11" s="905">
        <v>78521</v>
      </c>
      <c r="U11" s="905">
        <v>404335</v>
      </c>
      <c r="V11" s="909">
        <v>285.90003000000002</v>
      </c>
      <c r="W11" s="905">
        <v>142950</v>
      </c>
      <c r="X11" s="905">
        <v>39454</v>
      </c>
      <c r="Y11" s="905">
        <v>182404</v>
      </c>
      <c r="Z11" s="909">
        <v>611.71369099999993</v>
      </c>
      <c r="AA11" s="905">
        <v>468764</v>
      </c>
      <c r="AB11" s="905">
        <v>117975</v>
      </c>
      <c r="AC11" s="449">
        <v>586739</v>
      </c>
      <c r="AD11" s="909">
        <v>325.81366099999997</v>
      </c>
      <c r="AE11" s="905">
        <v>260651</v>
      </c>
      <c r="AF11" s="905">
        <v>62817</v>
      </c>
      <c r="AG11" s="905">
        <v>323468</v>
      </c>
      <c r="AH11" s="909">
        <v>285.90003000000002</v>
      </c>
      <c r="AI11" s="905">
        <v>114360</v>
      </c>
      <c r="AJ11" s="905">
        <v>31563</v>
      </c>
      <c r="AK11" s="905">
        <v>145923</v>
      </c>
      <c r="AL11" s="909">
        <v>611.71369099999993</v>
      </c>
      <c r="AM11" s="905">
        <v>375011</v>
      </c>
      <c r="AN11" s="905">
        <v>94380</v>
      </c>
      <c r="AO11" s="940">
        <v>469391</v>
      </c>
      <c r="AP11" s="909">
        <v>325.81366099999997</v>
      </c>
      <c r="AQ11" s="905">
        <v>488720</v>
      </c>
      <c r="AR11" s="905">
        <v>117782</v>
      </c>
      <c r="AS11" s="905">
        <v>606502</v>
      </c>
      <c r="AT11" s="909">
        <v>285.90003000000002</v>
      </c>
      <c r="AU11" s="905">
        <v>214425</v>
      </c>
      <c r="AV11" s="905">
        <v>59181</v>
      </c>
      <c r="AW11" s="905">
        <v>273606</v>
      </c>
      <c r="AX11" s="909">
        <v>611.71369099999993</v>
      </c>
      <c r="AY11" s="905">
        <v>703145</v>
      </c>
      <c r="AZ11" s="905">
        <v>176963</v>
      </c>
      <c r="BA11" s="1105">
        <v>880108</v>
      </c>
      <c r="BB11" s="1148"/>
      <c r="BC11" s="1110">
        <v>0</v>
      </c>
      <c r="BD11" s="2138">
        <v>2229905</v>
      </c>
      <c r="BE11" s="1197"/>
      <c r="BF11" s="1197"/>
      <c r="BG11" s="1197"/>
      <c r="BH11" s="1197"/>
      <c r="BI11" s="2125"/>
      <c r="BK11" s="2125"/>
      <c r="BL11" s="2129"/>
      <c r="BO11" s="2106"/>
    </row>
    <row r="12" spans="1:334" ht="15" customHeight="1" x14ac:dyDescent="0.2">
      <c r="A12" s="395">
        <v>6</v>
      </c>
      <c r="B12" s="396">
        <v>6</v>
      </c>
      <c r="C12" s="397" t="s">
        <v>9</v>
      </c>
      <c r="D12" s="405">
        <v>0</v>
      </c>
      <c r="E12" s="436">
        <v>0</v>
      </c>
      <c r="F12" s="405"/>
      <c r="G12" s="441">
        <v>0</v>
      </c>
      <c r="H12" s="405"/>
      <c r="I12" s="441">
        <v>0</v>
      </c>
      <c r="J12" s="918">
        <v>0</v>
      </c>
      <c r="K12" s="871">
        <v>372</v>
      </c>
      <c r="L12" s="450">
        <v>67239</v>
      </c>
      <c r="M12" s="943"/>
      <c r="N12" s="405">
        <v>2392</v>
      </c>
      <c r="O12" s="454">
        <v>167440</v>
      </c>
      <c r="P12" s="441"/>
      <c r="Q12" s="454">
        <v>167440</v>
      </c>
      <c r="R12" s="907">
        <v>495.16747600000002</v>
      </c>
      <c r="S12" s="904">
        <v>495167</v>
      </c>
      <c r="T12" s="904">
        <v>119335</v>
      </c>
      <c r="U12" s="904">
        <v>614502</v>
      </c>
      <c r="V12" s="907">
        <v>347.52189099999998</v>
      </c>
      <c r="W12" s="904">
        <v>173761</v>
      </c>
      <c r="X12" s="904">
        <v>47958</v>
      </c>
      <c r="Y12" s="904">
        <v>221719</v>
      </c>
      <c r="Z12" s="907">
        <v>842.68936699999995</v>
      </c>
      <c r="AA12" s="904">
        <v>668928</v>
      </c>
      <c r="AB12" s="904">
        <v>167293</v>
      </c>
      <c r="AC12" s="451">
        <v>836221</v>
      </c>
      <c r="AD12" s="907">
        <v>495.16747600000002</v>
      </c>
      <c r="AE12" s="904">
        <v>396134</v>
      </c>
      <c r="AF12" s="904">
        <v>95468</v>
      </c>
      <c r="AG12" s="904">
        <v>491602</v>
      </c>
      <c r="AH12" s="907">
        <v>347.52189099999998</v>
      </c>
      <c r="AI12" s="904">
        <v>139009</v>
      </c>
      <c r="AJ12" s="904">
        <v>38366</v>
      </c>
      <c r="AK12" s="904">
        <v>177375</v>
      </c>
      <c r="AL12" s="907">
        <v>842.68936699999995</v>
      </c>
      <c r="AM12" s="904">
        <v>535143</v>
      </c>
      <c r="AN12" s="904">
        <v>133834</v>
      </c>
      <c r="AO12" s="938">
        <v>668977</v>
      </c>
      <c r="AP12" s="907">
        <v>495.16747600000002</v>
      </c>
      <c r="AQ12" s="904">
        <v>742751</v>
      </c>
      <c r="AR12" s="904">
        <v>179003</v>
      </c>
      <c r="AS12" s="904">
        <v>921754</v>
      </c>
      <c r="AT12" s="907">
        <v>347.52189099999998</v>
      </c>
      <c r="AU12" s="904">
        <v>260641</v>
      </c>
      <c r="AV12" s="904">
        <v>71937</v>
      </c>
      <c r="AW12" s="904">
        <v>332578</v>
      </c>
      <c r="AX12" s="907">
        <v>842.68936699999995</v>
      </c>
      <c r="AY12" s="904">
        <v>1003392</v>
      </c>
      <c r="AZ12" s="904">
        <v>250940</v>
      </c>
      <c r="BA12" s="1103">
        <v>1254332</v>
      </c>
      <c r="BB12" s="1146"/>
      <c r="BC12" s="1108">
        <v>0</v>
      </c>
      <c r="BD12" s="2136">
        <v>2994209</v>
      </c>
      <c r="BE12" s="1197"/>
      <c r="BF12" s="1197"/>
      <c r="BG12" s="1197"/>
      <c r="BH12" s="1197"/>
      <c r="BI12" s="2125"/>
      <c r="BK12" s="2125"/>
      <c r="BL12" s="2129"/>
      <c r="BO12" s="2106"/>
    </row>
    <row r="13" spans="1:334" ht="15" customHeight="1" x14ac:dyDescent="0.2">
      <c r="A13" s="399">
        <v>7</v>
      </c>
      <c r="B13" s="228">
        <v>7</v>
      </c>
      <c r="C13" s="398" t="s">
        <v>10</v>
      </c>
      <c r="D13" s="403">
        <v>0</v>
      </c>
      <c r="E13" s="437">
        <v>0</v>
      </c>
      <c r="F13" s="403"/>
      <c r="G13" s="442">
        <v>0</v>
      </c>
      <c r="H13" s="403"/>
      <c r="I13" s="442">
        <v>0</v>
      </c>
      <c r="J13" s="919">
        <v>0</v>
      </c>
      <c r="K13" s="765">
        <v>181</v>
      </c>
      <c r="L13" s="446">
        <v>32716</v>
      </c>
      <c r="M13" s="944"/>
      <c r="N13" s="403">
        <v>818</v>
      </c>
      <c r="O13" s="455">
        <v>57260</v>
      </c>
      <c r="P13" s="442"/>
      <c r="Q13" s="455">
        <v>57260</v>
      </c>
      <c r="R13" s="908">
        <v>224.779718</v>
      </c>
      <c r="S13" s="874">
        <v>224780</v>
      </c>
      <c r="T13" s="874">
        <v>54172</v>
      </c>
      <c r="U13" s="874">
        <v>278952</v>
      </c>
      <c r="V13" s="908">
        <v>172.06124599999998</v>
      </c>
      <c r="W13" s="874">
        <v>86031</v>
      </c>
      <c r="X13" s="874">
        <v>23745</v>
      </c>
      <c r="Y13" s="874">
        <v>109776</v>
      </c>
      <c r="Z13" s="908">
        <v>396.84096399999999</v>
      </c>
      <c r="AA13" s="874">
        <v>310811</v>
      </c>
      <c r="AB13" s="874">
        <v>77917</v>
      </c>
      <c r="AC13" s="447">
        <v>388728</v>
      </c>
      <c r="AD13" s="908">
        <v>224.779718</v>
      </c>
      <c r="AE13" s="874">
        <v>179824</v>
      </c>
      <c r="AF13" s="874">
        <v>43338</v>
      </c>
      <c r="AG13" s="874">
        <v>223162</v>
      </c>
      <c r="AH13" s="908">
        <v>172.06124599999998</v>
      </c>
      <c r="AI13" s="874">
        <v>68824</v>
      </c>
      <c r="AJ13" s="874">
        <v>18995</v>
      </c>
      <c r="AK13" s="874">
        <v>87819</v>
      </c>
      <c r="AL13" s="908">
        <v>396.84096399999999</v>
      </c>
      <c r="AM13" s="874">
        <v>248648</v>
      </c>
      <c r="AN13" s="874">
        <v>62333</v>
      </c>
      <c r="AO13" s="939">
        <v>310981</v>
      </c>
      <c r="AP13" s="908">
        <v>224.779718</v>
      </c>
      <c r="AQ13" s="874">
        <v>337170</v>
      </c>
      <c r="AR13" s="874">
        <v>81258</v>
      </c>
      <c r="AS13" s="874">
        <v>418428</v>
      </c>
      <c r="AT13" s="908">
        <v>172.06124599999998</v>
      </c>
      <c r="AU13" s="874">
        <v>129046</v>
      </c>
      <c r="AV13" s="874">
        <v>35617</v>
      </c>
      <c r="AW13" s="874">
        <v>164663</v>
      </c>
      <c r="AX13" s="908">
        <v>396.84096399999999</v>
      </c>
      <c r="AY13" s="874">
        <v>466216</v>
      </c>
      <c r="AZ13" s="874">
        <v>116875</v>
      </c>
      <c r="BA13" s="1104">
        <v>583091</v>
      </c>
      <c r="BB13" s="1146"/>
      <c r="BC13" s="1109">
        <v>0</v>
      </c>
      <c r="BD13" s="2137">
        <v>1372776</v>
      </c>
      <c r="BE13" s="1197"/>
      <c r="BF13" s="1197"/>
      <c r="BG13" s="1197"/>
      <c r="BH13" s="1197"/>
      <c r="BI13" s="2125"/>
      <c r="BK13" s="2125"/>
      <c r="BL13" s="2129"/>
      <c r="BO13" s="2106"/>
    </row>
    <row r="14" spans="1:334" ht="15" customHeight="1" x14ac:dyDescent="0.2">
      <c r="A14" s="399">
        <v>8</v>
      </c>
      <c r="B14" s="228">
        <v>8</v>
      </c>
      <c r="C14" s="398" t="s">
        <v>11</v>
      </c>
      <c r="D14" s="403">
        <v>5</v>
      </c>
      <c r="E14" s="437">
        <v>105000</v>
      </c>
      <c r="F14" s="403"/>
      <c r="G14" s="442">
        <v>0</v>
      </c>
      <c r="H14" s="403"/>
      <c r="I14" s="442">
        <v>0</v>
      </c>
      <c r="J14" s="919">
        <v>0</v>
      </c>
      <c r="K14" s="765">
        <v>1616</v>
      </c>
      <c r="L14" s="446">
        <v>292092</v>
      </c>
      <c r="M14" s="944"/>
      <c r="N14" s="403">
        <v>9915</v>
      </c>
      <c r="O14" s="455">
        <v>694050</v>
      </c>
      <c r="P14" s="442"/>
      <c r="Q14" s="455">
        <v>694050</v>
      </c>
      <c r="R14" s="908">
        <v>1999.0692439999998</v>
      </c>
      <c r="S14" s="874">
        <v>1999069</v>
      </c>
      <c r="T14" s="874">
        <v>481776</v>
      </c>
      <c r="U14" s="874">
        <v>2480845</v>
      </c>
      <c r="V14" s="908">
        <v>1242.633266</v>
      </c>
      <c r="W14" s="874">
        <v>621317</v>
      </c>
      <c r="X14" s="874">
        <v>171483</v>
      </c>
      <c r="Y14" s="874">
        <v>792800</v>
      </c>
      <c r="Z14" s="908">
        <v>3241.7025100000001</v>
      </c>
      <c r="AA14" s="874">
        <v>2620386</v>
      </c>
      <c r="AB14" s="874">
        <v>653259</v>
      </c>
      <c r="AC14" s="447">
        <v>3273645</v>
      </c>
      <c r="AD14" s="908">
        <v>1999.0692439999998</v>
      </c>
      <c r="AE14" s="874">
        <v>1599255</v>
      </c>
      <c r="AF14" s="874">
        <v>385420</v>
      </c>
      <c r="AG14" s="874">
        <v>1984675</v>
      </c>
      <c r="AH14" s="908">
        <v>1242.633266</v>
      </c>
      <c r="AI14" s="874">
        <v>497053</v>
      </c>
      <c r="AJ14" s="874">
        <v>137187</v>
      </c>
      <c r="AK14" s="874">
        <v>634240</v>
      </c>
      <c r="AL14" s="908">
        <v>3241.7025100000001</v>
      </c>
      <c r="AM14" s="874">
        <v>2096308</v>
      </c>
      <c r="AN14" s="874">
        <v>522607</v>
      </c>
      <c r="AO14" s="939">
        <v>2618915</v>
      </c>
      <c r="AP14" s="908">
        <v>1999.0692439999998</v>
      </c>
      <c r="AQ14" s="874">
        <v>2998604</v>
      </c>
      <c r="AR14" s="874">
        <v>722664</v>
      </c>
      <c r="AS14" s="874">
        <v>3721268</v>
      </c>
      <c r="AT14" s="908">
        <v>1242.633266</v>
      </c>
      <c r="AU14" s="874">
        <v>931975</v>
      </c>
      <c r="AV14" s="874">
        <v>257225</v>
      </c>
      <c r="AW14" s="874">
        <v>1189200</v>
      </c>
      <c r="AX14" s="908">
        <v>3241.7025100000001</v>
      </c>
      <c r="AY14" s="874">
        <v>3930579</v>
      </c>
      <c r="AZ14" s="874">
        <v>979889</v>
      </c>
      <c r="BA14" s="1104">
        <v>4910468</v>
      </c>
      <c r="BB14" s="1146"/>
      <c r="BC14" s="1109">
        <v>0</v>
      </c>
      <c r="BD14" s="2137">
        <v>11894170</v>
      </c>
      <c r="BE14" s="1197"/>
      <c r="BF14" s="1197"/>
      <c r="BG14" s="1197"/>
      <c r="BH14" s="1197"/>
      <c r="BI14" s="2125"/>
      <c r="BK14" s="2125"/>
      <c r="BL14" s="2129"/>
      <c r="BO14" s="2106"/>
    </row>
    <row r="15" spans="1:334" ht="15" customHeight="1" x14ac:dyDescent="0.2">
      <c r="A15" s="399">
        <v>9</v>
      </c>
      <c r="B15" s="228">
        <v>9</v>
      </c>
      <c r="C15" s="398" t="s">
        <v>12</v>
      </c>
      <c r="D15" s="403">
        <v>11</v>
      </c>
      <c r="E15" s="437">
        <v>231000</v>
      </c>
      <c r="F15" s="403"/>
      <c r="G15" s="442">
        <v>0</v>
      </c>
      <c r="H15" s="403"/>
      <c r="I15" s="442">
        <v>0</v>
      </c>
      <c r="J15" s="919">
        <v>0</v>
      </c>
      <c r="K15" s="765">
        <v>4720</v>
      </c>
      <c r="L15" s="446">
        <v>853140</v>
      </c>
      <c r="M15" s="944"/>
      <c r="N15" s="403">
        <v>15353</v>
      </c>
      <c r="O15" s="455">
        <v>1074710</v>
      </c>
      <c r="P15" s="442"/>
      <c r="Q15" s="455">
        <v>1074710</v>
      </c>
      <c r="R15" s="908">
        <v>2772.0590490000004</v>
      </c>
      <c r="S15" s="874">
        <v>2772059</v>
      </c>
      <c r="T15" s="874">
        <v>668066</v>
      </c>
      <c r="U15" s="874">
        <v>3440125</v>
      </c>
      <c r="V15" s="908">
        <v>2030.781616</v>
      </c>
      <c r="W15" s="874">
        <v>1015391</v>
      </c>
      <c r="X15" s="874">
        <v>280248</v>
      </c>
      <c r="Y15" s="874">
        <v>1295639</v>
      </c>
      <c r="Z15" s="908">
        <v>4802.8406650000006</v>
      </c>
      <c r="AA15" s="874">
        <v>3787450</v>
      </c>
      <c r="AB15" s="874">
        <v>948314</v>
      </c>
      <c r="AC15" s="447">
        <v>4735764</v>
      </c>
      <c r="AD15" s="908">
        <v>2772.0590490000004</v>
      </c>
      <c r="AE15" s="874">
        <v>2217647</v>
      </c>
      <c r="AF15" s="874">
        <v>534453</v>
      </c>
      <c r="AG15" s="874">
        <v>2752100</v>
      </c>
      <c r="AH15" s="908">
        <v>2030.781616</v>
      </c>
      <c r="AI15" s="874">
        <v>812313</v>
      </c>
      <c r="AJ15" s="874">
        <v>224198</v>
      </c>
      <c r="AK15" s="874">
        <v>1036511</v>
      </c>
      <c r="AL15" s="908">
        <v>4802.8406650000006</v>
      </c>
      <c r="AM15" s="874">
        <v>3029960</v>
      </c>
      <c r="AN15" s="874">
        <v>758651</v>
      </c>
      <c r="AO15" s="939">
        <v>3788611</v>
      </c>
      <c r="AP15" s="908">
        <v>2772.0590490000004</v>
      </c>
      <c r="AQ15" s="874">
        <v>4158089</v>
      </c>
      <c r="AR15" s="874">
        <v>1002099</v>
      </c>
      <c r="AS15" s="874">
        <v>5160188</v>
      </c>
      <c r="AT15" s="908">
        <v>2030.781616</v>
      </c>
      <c r="AU15" s="874">
        <v>1523086</v>
      </c>
      <c r="AV15" s="874">
        <v>420372</v>
      </c>
      <c r="AW15" s="874">
        <v>1943458</v>
      </c>
      <c r="AX15" s="908">
        <v>4802.8406650000006</v>
      </c>
      <c r="AY15" s="874">
        <v>5681175</v>
      </c>
      <c r="AZ15" s="874">
        <v>1422471</v>
      </c>
      <c r="BA15" s="1104">
        <v>7103646</v>
      </c>
      <c r="BB15" s="1146"/>
      <c r="BC15" s="1109">
        <v>0</v>
      </c>
      <c r="BD15" s="2137">
        <v>17786871</v>
      </c>
      <c r="BE15" s="1197"/>
      <c r="BF15" s="1197"/>
      <c r="BG15" s="1197"/>
      <c r="BH15" s="1197"/>
      <c r="BI15" s="2125"/>
      <c r="BK15" s="2125"/>
      <c r="BL15" s="2129"/>
      <c r="BO15" s="2106"/>
    </row>
    <row r="16" spans="1:334" ht="15" customHeight="1" x14ac:dyDescent="0.2">
      <c r="A16" s="400">
        <v>10</v>
      </c>
      <c r="B16" s="401">
        <v>10</v>
      </c>
      <c r="C16" s="402" t="s">
        <v>13</v>
      </c>
      <c r="D16" s="404">
        <v>44</v>
      </c>
      <c r="E16" s="438">
        <v>924000</v>
      </c>
      <c r="F16" s="404"/>
      <c r="G16" s="443">
        <v>0</v>
      </c>
      <c r="H16" s="404"/>
      <c r="I16" s="443">
        <v>0</v>
      </c>
      <c r="J16" s="920">
        <v>0</v>
      </c>
      <c r="K16" s="872">
        <v>3261</v>
      </c>
      <c r="L16" s="448">
        <v>589426</v>
      </c>
      <c r="M16" s="945"/>
      <c r="N16" s="404">
        <v>12237</v>
      </c>
      <c r="O16" s="456">
        <v>856590</v>
      </c>
      <c r="P16" s="443"/>
      <c r="Q16" s="456">
        <v>856590</v>
      </c>
      <c r="R16" s="909">
        <v>3057.7844450000002</v>
      </c>
      <c r="S16" s="905">
        <v>3057784</v>
      </c>
      <c r="T16" s="905">
        <v>736926</v>
      </c>
      <c r="U16" s="905">
        <v>3794710</v>
      </c>
      <c r="V16" s="909">
        <v>1613.7620519999998</v>
      </c>
      <c r="W16" s="905">
        <v>806881</v>
      </c>
      <c r="X16" s="905">
        <v>222699</v>
      </c>
      <c r="Y16" s="905">
        <v>1029580</v>
      </c>
      <c r="Z16" s="909">
        <v>4671.5464970000003</v>
      </c>
      <c r="AA16" s="905">
        <v>3864665</v>
      </c>
      <c r="AB16" s="905">
        <v>959625</v>
      </c>
      <c r="AC16" s="449">
        <v>4824290</v>
      </c>
      <c r="AD16" s="909">
        <v>3057.7844450000002</v>
      </c>
      <c r="AE16" s="905">
        <v>2446228</v>
      </c>
      <c r="AF16" s="905">
        <v>589541</v>
      </c>
      <c r="AG16" s="905">
        <v>3035769</v>
      </c>
      <c r="AH16" s="909">
        <v>1613.7620519999998</v>
      </c>
      <c r="AI16" s="905">
        <v>645505</v>
      </c>
      <c r="AJ16" s="905">
        <v>178159</v>
      </c>
      <c r="AK16" s="905">
        <v>823664</v>
      </c>
      <c r="AL16" s="909">
        <v>4671.5464970000003</v>
      </c>
      <c r="AM16" s="905">
        <v>3091733</v>
      </c>
      <c r="AN16" s="905">
        <v>767700</v>
      </c>
      <c r="AO16" s="940">
        <v>3859433</v>
      </c>
      <c r="AP16" s="909">
        <v>3057.7844450000002</v>
      </c>
      <c r="AQ16" s="905">
        <v>4586677</v>
      </c>
      <c r="AR16" s="905">
        <v>1105389</v>
      </c>
      <c r="AS16" s="905">
        <v>5692066</v>
      </c>
      <c r="AT16" s="909">
        <v>1613.7620519999998</v>
      </c>
      <c r="AU16" s="905">
        <v>1210322</v>
      </c>
      <c r="AV16" s="905">
        <v>334049</v>
      </c>
      <c r="AW16" s="905">
        <v>1544371</v>
      </c>
      <c r="AX16" s="909">
        <v>4671.5464970000003</v>
      </c>
      <c r="AY16" s="905">
        <v>5796999</v>
      </c>
      <c r="AZ16" s="905">
        <v>1439438</v>
      </c>
      <c r="BA16" s="1105">
        <v>7236437</v>
      </c>
      <c r="BB16" s="1148"/>
      <c r="BC16" s="1110">
        <v>0</v>
      </c>
      <c r="BD16" s="2138">
        <v>18290176</v>
      </c>
      <c r="BE16" s="1197"/>
      <c r="BF16" s="1197"/>
      <c r="BG16" s="1197"/>
      <c r="BH16" s="1197"/>
      <c r="BI16" s="2125"/>
      <c r="BK16" s="2125"/>
      <c r="BL16" s="2129"/>
      <c r="BO16" s="2106"/>
    </row>
    <row r="17" spans="1:67" ht="15" customHeight="1" x14ac:dyDescent="0.2">
      <c r="A17" s="395">
        <v>11</v>
      </c>
      <c r="B17" s="396">
        <v>11</v>
      </c>
      <c r="C17" s="397" t="s">
        <v>14</v>
      </c>
      <c r="D17" s="405">
        <v>0</v>
      </c>
      <c r="E17" s="436">
        <v>0</v>
      </c>
      <c r="F17" s="405"/>
      <c r="G17" s="441">
        <v>0</v>
      </c>
      <c r="H17" s="405"/>
      <c r="I17" s="441">
        <v>0</v>
      </c>
      <c r="J17" s="918">
        <v>0</v>
      </c>
      <c r="K17" s="871">
        <v>327</v>
      </c>
      <c r="L17" s="450">
        <v>59105</v>
      </c>
      <c r="M17" s="943"/>
      <c r="N17" s="405">
        <v>635</v>
      </c>
      <c r="O17" s="454">
        <v>44450</v>
      </c>
      <c r="P17" s="441"/>
      <c r="Q17" s="454">
        <v>44450</v>
      </c>
      <c r="R17" s="907">
        <v>151.79363899999998</v>
      </c>
      <c r="S17" s="904">
        <v>151794</v>
      </c>
      <c r="T17" s="904">
        <v>36582</v>
      </c>
      <c r="U17" s="904">
        <v>188376</v>
      </c>
      <c r="V17" s="907">
        <v>102.276188</v>
      </c>
      <c r="W17" s="904">
        <v>51138</v>
      </c>
      <c r="X17" s="904">
        <v>14114</v>
      </c>
      <c r="Y17" s="904">
        <v>65252</v>
      </c>
      <c r="Z17" s="907">
        <v>254.06982699999998</v>
      </c>
      <c r="AA17" s="904">
        <v>202932</v>
      </c>
      <c r="AB17" s="904">
        <v>50696</v>
      </c>
      <c r="AC17" s="451">
        <v>253628</v>
      </c>
      <c r="AD17" s="907">
        <v>151.79363899999998</v>
      </c>
      <c r="AE17" s="904">
        <v>121435</v>
      </c>
      <c r="AF17" s="904">
        <v>29266</v>
      </c>
      <c r="AG17" s="904">
        <v>150701</v>
      </c>
      <c r="AH17" s="907">
        <v>102.276188</v>
      </c>
      <c r="AI17" s="904">
        <v>40910</v>
      </c>
      <c r="AJ17" s="904">
        <v>11291</v>
      </c>
      <c r="AK17" s="904">
        <v>52201</v>
      </c>
      <c r="AL17" s="907">
        <v>254.06982699999998</v>
      </c>
      <c r="AM17" s="904">
        <v>162345</v>
      </c>
      <c r="AN17" s="904">
        <v>40557</v>
      </c>
      <c r="AO17" s="938">
        <v>202902</v>
      </c>
      <c r="AP17" s="907">
        <v>151.79363899999998</v>
      </c>
      <c r="AQ17" s="904">
        <v>227690</v>
      </c>
      <c r="AR17" s="904">
        <v>54873</v>
      </c>
      <c r="AS17" s="904">
        <v>282563</v>
      </c>
      <c r="AT17" s="907">
        <v>102.276188</v>
      </c>
      <c r="AU17" s="904">
        <v>76707</v>
      </c>
      <c r="AV17" s="904">
        <v>21171</v>
      </c>
      <c r="AW17" s="904">
        <v>97878</v>
      </c>
      <c r="AX17" s="907">
        <v>254.06982699999998</v>
      </c>
      <c r="AY17" s="904">
        <v>304397</v>
      </c>
      <c r="AZ17" s="904">
        <v>76044</v>
      </c>
      <c r="BA17" s="1103">
        <v>380441</v>
      </c>
      <c r="BB17" s="1146"/>
      <c r="BC17" s="1108">
        <v>0</v>
      </c>
      <c r="BD17" s="2136">
        <v>940526</v>
      </c>
      <c r="BE17" s="1197"/>
      <c r="BF17" s="1197"/>
      <c r="BG17" s="1197"/>
      <c r="BH17" s="1197"/>
      <c r="BI17" s="2125"/>
      <c r="BK17" s="2125"/>
      <c r="BL17" s="2129"/>
      <c r="BO17" s="2106"/>
    </row>
    <row r="18" spans="1:67" ht="15" customHeight="1" x14ac:dyDescent="0.2">
      <c r="A18" s="399">
        <v>12</v>
      </c>
      <c r="B18" s="228">
        <v>12</v>
      </c>
      <c r="C18" s="398" t="s">
        <v>15</v>
      </c>
      <c r="D18" s="403">
        <v>0</v>
      </c>
      <c r="E18" s="437">
        <v>0</v>
      </c>
      <c r="F18" s="403"/>
      <c r="G18" s="442">
        <v>0</v>
      </c>
      <c r="H18" s="403"/>
      <c r="I18" s="442">
        <v>0</v>
      </c>
      <c r="J18" s="919">
        <v>0</v>
      </c>
      <c r="K18" s="765">
        <v>97</v>
      </c>
      <c r="L18" s="446">
        <v>25000</v>
      </c>
      <c r="M18" s="944"/>
      <c r="N18" s="403">
        <v>505</v>
      </c>
      <c r="O18" s="455">
        <v>35350</v>
      </c>
      <c r="P18" s="442"/>
      <c r="Q18" s="455">
        <v>35350</v>
      </c>
      <c r="R18" s="908">
        <v>160.37602699999997</v>
      </c>
      <c r="S18" s="874">
        <v>160376</v>
      </c>
      <c r="T18" s="874">
        <v>38651</v>
      </c>
      <c r="U18" s="874">
        <v>199027</v>
      </c>
      <c r="V18" s="908">
        <v>102.92602300000001</v>
      </c>
      <c r="W18" s="874">
        <v>51463</v>
      </c>
      <c r="X18" s="874">
        <v>14204</v>
      </c>
      <c r="Y18" s="874">
        <v>65667</v>
      </c>
      <c r="Z18" s="908">
        <v>263.30205000000001</v>
      </c>
      <c r="AA18" s="874">
        <v>211839</v>
      </c>
      <c r="AB18" s="874">
        <v>52855</v>
      </c>
      <c r="AC18" s="447">
        <v>264694</v>
      </c>
      <c r="AD18" s="908">
        <v>160.37602699999997</v>
      </c>
      <c r="AE18" s="874">
        <v>128301</v>
      </c>
      <c r="AF18" s="874">
        <v>30921</v>
      </c>
      <c r="AG18" s="874">
        <v>159222</v>
      </c>
      <c r="AH18" s="908">
        <v>102.92602300000001</v>
      </c>
      <c r="AI18" s="874">
        <v>41170</v>
      </c>
      <c r="AJ18" s="874">
        <v>11363</v>
      </c>
      <c r="AK18" s="874">
        <v>52533</v>
      </c>
      <c r="AL18" s="908">
        <v>263.30205000000001</v>
      </c>
      <c r="AM18" s="874">
        <v>169471</v>
      </c>
      <c r="AN18" s="874">
        <v>42284</v>
      </c>
      <c r="AO18" s="939">
        <v>211755</v>
      </c>
      <c r="AP18" s="908">
        <v>160.37602699999997</v>
      </c>
      <c r="AQ18" s="874">
        <v>240564</v>
      </c>
      <c r="AR18" s="874">
        <v>57976</v>
      </c>
      <c r="AS18" s="874">
        <v>298540</v>
      </c>
      <c r="AT18" s="908">
        <v>102.92602300000001</v>
      </c>
      <c r="AU18" s="874">
        <v>77195</v>
      </c>
      <c r="AV18" s="874">
        <v>21306</v>
      </c>
      <c r="AW18" s="874">
        <v>98501</v>
      </c>
      <c r="AX18" s="908">
        <v>263.30205000000001</v>
      </c>
      <c r="AY18" s="874">
        <v>317759</v>
      </c>
      <c r="AZ18" s="874">
        <v>79282</v>
      </c>
      <c r="BA18" s="1104">
        <v>397041</v>
      </c>
      <c r="BB18" s="1146"/>
      <c r="BC18" s="1109">
        <v>0</v>
      </c>
      <c r="BD18" s="2137">
        <v>933840</v>
      </c>
      <c r="BE18" s="1197"/>
      <c r="BF18" s="1197"/>
      <c r="BG18" s="1197"/>
      <c r="BH18" s="1197"/>
      <c r="BI18" s="2125"/>
      <c r="BK18" s="2125"/>
      <c r="BL18" s="2129"/>
      <c r="BO18" s="2106"/>
    </row>
    <row r="19" spans="1:67" ht="15" customHeight="1" x14ac:dyDescent="0.2">
      <c r="A19" s="399">
        <v>13</v>
      </c>
      <c r="B19" s="228">
        <v>13</v>
      </c>
      <c r="C19" s="398" t="s">
        <v>16</v>
      </c>
      <c r="D19" s="403">
        <v>0</v>
      </c>
      <c r="E19" s="437">
        <v>0</v>
      </c>
      <c r="F19" s="403"/>
      <c r="G19" s="442">
        <v>0</v>
      </c>
      <c r="H19" s="403"/>
      <c r="I19" s="442">
        <v>0</v>
      </c>
      <c r="J19" s="919">
        <v>0</v>
      </c>
      <c r="K19" s="765">
        <v>134</v>
      </c>
      <c r="L19" s="446">
        <v>25000</v>
      </c>
      <c r="M19" s="944"/>
      <c r="N19" s="403">
        <v>432</v>
      </c>
      <c r="O19" s="455">
        <v>30240</v>
      </c>
      <c r="P19" s="442"/>
      <c r="Q19" s="455">
        <v>30240</v>
      </c>
      <c r="R19" s="908">
        <v>96.19075500000001</v>
      </c>
      <c r="S19" s="874">
        <v>96191</v>
      </c>
      <c r="T19" s="874">
        <v>23182</v>
      </c>
      <c r="U19" s="874">
        <v>119373</v>
      </c>
      <c r="V19" s="908">
        <v>93.545192000000014</v>
      </c>
      <c r="W19" s="874">
        <v>46773</v>
      </c>
      <c r="X19" s="874">
        <v>12909</v>
      </c>
      <c r="Y19" s="874">
        <v>59682</v>
      </c>
      <c r="Z19" s="908">
        <v>189.73594700000001</v>
      </c>
      <c r="AA19" s="874">
        <v>142964</v>
      </c>
      <c r="AB19" s="874">
        <v>36091</v>
      </c>
      <c r="AC19" s="447">
        <v>179055</v>
      </c>
      <c r="AD19" s="908">
        <v>96.19075500000001</v>
      </c>
      <c r="AE19" s="874">
        <v>76953</v>
      </c>
      <c r="AF19" s="874">
        <v>18546</v>
      </c>
      <c r="AG19" s="874">
        <v>95499</v>
      </c>
      <c r="AH19" s="908">
        <v>93.545192000000014</v>
      </c>
      <c r="AI19" s="874">
        <v>37418</v>
      </c>
      <c r="AJ19" s="874">
        <v>10327</v>
      </c>
      <c r="AK19" s="874">
        <v>47745</v>
      </c>
      <c r="AL19" s="908">
        <v>189.73594700000001</v>
      </c>
      <c r="AM19" s="874">
        <v>114371</v>
      </c>
      <c r="AN19" s="874">
        <v>28873</v>
      </c>
      <c r="AO19" s="939">
        <v>143244</v>
      </c>
      <c r="AP19" s="908">
        <v>96.19075500000001</v>
      </c>
      <c r="AQ19" s="874">
        <v>144286</v>
      </c>
      <c r="AR19" s="874">
        <v>34773</v>
      </c>
      <c r="AS19" s="874">
        <v>179059</v>
      </c>
      <c r="AT19" s="908">
        <v>93.545192000000014</v>
      </c>
      <c r="AU19" s="874">
        <v>70159</v>
      </c>
      <c r="AV19" s="874">
        <v>19364</v>
      </c>
      <c r="AW19" s="874">
        <v>89523</v>
      </c>
      <c r="AX19" s="908">
        <v>189.73594700000001</v>
      </c>
      <c r="AY19" s="874">
        <v>214445</v>
      </c>
      <c r="AZ19" s="874">
        <v>54137</v>
      </c>
      <c r="BA19" s="1104">
        <v>268582</v>
      </c>
      <c r="BB19" s="1146"/>
      <c r="BC19" s="1109">
        <v>0</v>
      </c>
      <c r="BD19" s="2137">
        <v>646121</v>
      </c>
      <c r="BE19" s="1197"/>
      <c r="BF19" s="1197"/>
      <c r="BG19" s="1197"/>
      <c r="BH19" s="1197"/>
      <c r="BI19" s="2125"/>
      <c r="BK19" s="2125"/>
      <c r="BL19" s="2129"/>
      <c r="BO19" s="2106"/>
    </row>
    <row r="20" spans="1:67" ht="15" customHeight="1" x14ac:dyDescent="0.2">
      <c r="A20" s="399">
        <v>14</v>
      </c>
      <c r="B20" s="228">
        <v>14</v>
      </c>
      <c r="C20" s="398" t="s">
        <v>17</v>
      </c>
      <c r="D20" s="403">
        <v>0</v>
      </c>
      <c r="E20" s="437">
        <v>0</v>
      </c>
      <c r="F20" s="403"/>
      <c r="G20" s="442">
        <v>0</v>
      </c>
      <c r="H20" s="403"/>
      <c r="I20" s="442">
        <v>0</v>
      </c>
      <c r="J20" s="919">
        <v>0</v>
      </c>
      <c r="K20" s="765">
        <v>141</v>
      </c>
      <c r="L20" s="446">
        <v>25486</v>
      </c>
      <c r="M20" s="944"/>
      <c r="N20" s="403">
        <v>674</v>
      </c>
      <c r="O20" s="455">
        <v>47180</v>
      </c>
      <c r="P20" s="442"/>
      <c r="Q20" s="455">
        <v>47180</v>
      </c>
      <c r="R20" s="908">
        <v>140.69243600000001</v>
      </c>
      <c r="S20" s="874">
        <v>140692</v>
      </c>
      <c r="T20" s="874">
        <v>33907</v>
      </c>
      <c r="U20" s="874">
        <v>174599</v>
      </c>
      <c r="V20" s="908">
        <v>148.031071</v>
      </c>
      <c r="W20" s="874">
        <v>74016</v>
      </c>
      <c r="X20" s="874">
        <v>20428</v>
      </c>
      <c r="Y20" s="874">
        <v>94444</v>
      </c>
      <c r="Z20" s="908">
        <v>288.72350700000004</v>
      </c>
      <c r="AA20" s="874">
        <v>214708</v>
      </c>
      <c r="AB20" s="874">
        <v>54335</v>
      </c>
      <c r="AC20" s="447">
        <v>269043</v>
      </c>
      <c r="AD20" s="908">
        <v>140.69243600000001</v>
      </c>
      <c r="AE20" s="874">
        <v>112554</v>
      </c>
      <c r="AF20" s="874">
        <v>27126</v>
      </c>
      <c r="AG20" s="874">
        <v>139680</v>
      </c>
      <c r="AH20" s="908">
        <v>148.031071</v>
      </c>
      <c r="AI20" s="874">
        <v>59212</v>
      </c>
      <c r="AJ20" s="874">
        <v>16343</v>
      </c>
      <c r="AK20" s="874">
        <v>75555</v>
      </c>
      <c r="AL20" s="908">
        <v>288.72350700000004</v>
      </c>
      <c r="AM20" s="874">
        <v>171766</v>
      </c>
      <c r="AN20" s="874">
        <v>43469</v>
      </c>
      <c r="AO20" s="939">
        <v>215235</v>
      </c>
      <c r="AP20" s="908">
        <v>140.69243600000001</v>
      </c>
      <c r="AQ20" s="874">
        <v>211039</v>
      </c>
      <c r="AR20" s="874">
        <v>50860</v>
      </c>
      <c r="AS20" s="874">
        <v>261899</v>
      </c>
      <c r="AT20" s="908">
        <v>148.031071</v>
      </c>
      <c r="AU20" s="874">
        <v>111023</v>
      </c>
      <c r="AV20" s="874">
        <v>30642</v>
      </c>
      <c r="AW20" s="874">
        <v>141665</v>
      </c>
      <c r="AX20" s="908">
        <v>288.72350700000004</v>
      </c>
      <c r="AY20" s="874">
        <v>322062</v>
      </c>
      <c r="AZ20" s="874">
        <v>81502</v>
      </c>
      <c r="BA20" s="1104">
        <v>403564</v>
      </c>
      <c r="BB20" s="1146"/>
      <c r="BC20" s="1109">
        <v>0</v>
      </c>
      <c r="BD20" s="2137">
        <v>960508</v>
      </c>
      <c r="BE20" s="1197"/>
      <c r="BF20" s="1197"/>
      <c r="BG20" s="1197"/>
      <c r="BH20" s="1197"/>
      <c r="BI20" s="2125"/>
      <c r="BK20" s="2125"/>
      <c r="BL20" s="2129"/>
      <c r="BO20" s="2106"/>
    </row>
    <row r="21" spans="1:67" ht="15" customHeight="1" x14ac:dyDescent="0.2">
      <c r="A21" s="400">
        <v>15</v>
      </c>
      <c r="B21" s="401">
        <v>15</v>
      </c>
      <c r="C21" s="402" t="s">
        <v>18</v>
      </c>
      <c r="D21" s="404">
        <v>2</v>
      </c>
      <c r="E21" s="438">
        <v>42000</v>
      </c>
      <c r="F21" s="404"/>
      <c r="G21" s="443">
        <v>0</v>
      </c>
      <c r="H21" s="404"/>
      <c r="I21" s="443">
        <v>0</v>
      </c>
      <c r="J21" s="920">
        <v>0</v>
      </c>
      <c r="K21" s="872">
        <v>445</v>
      </c>
      <c r="L21" s="448">
        <v>80434</v>
      </c>
      <c r="M21" s="945"/>
      <c r="N21" s="404">
        <v>1227</v>
      </c>
      <c r="O21" s="456">
        <v>85890</v>
      </c>
      <c r="P21" s="443"/>
      <c r="Q21" s="456">
        <v>85890</v>
      </c>
      <c r="R21" s="909">
        <v>312.91000000000003</v>
      </c>
      <c r="S21" s="905">
        <v>312910</v>
      </c>
      <c r="T21" s="905">
        <v>75411</v>
      </c>
      <c r="U21" s="905">
        <v>388321</v>
      </c>
      <c r="V21" s="909">
        <v>216.78969999999998</v>
      </c>
      <c r="W21" s="905">
        <v>108395</v>
      </c>
      <c r="X21" s="905">
        <v>29917</v>
      </c>
      <c r="Y21" s="905">
        <v>138312</v>
      </c>
      <c r="Z21" s="909">
        <v>529.69970000000001</v>
      </c>
      <c r="AA21" s="905">
        <v>421305</v>
      </c>
      <c r="AB21" s="905">
        <v>105328</v>
      </c>
      <c r="AC21" s="449">
        <v>526633</v>
      </c>
      <c r="AD21" s="909">
        <v>312.91000000000003</v>
      </c>
      <c r="AE21" s="905">
        <v>250328</v>
      </c>
      <c r="AF21" s="905">
        <v>60329</v>
      </c>
      <c r="AG21" s="905">
        <v>310657</v>
      </c>
      <c r="AH21" s="909">
        <v>216.78969999999998</v>
      </c>
      <c r="AI21" s="905">
        <v>86716</v>
      </c>
      <c r="AJ21" s="905">
        <v>23934</v>
      </c>
      <c r="AK21" s="905">
        <v>110650</v>
      </c>
      <c r="AL21" s="909">
        <v>529.69970000000001</v>
      </c>
      <c r="AM21" s="905">
        <v>337044</v>
      </c>
      <c r="AN21" s="905">
        <v>84263</v>
      </c>
      <c r="AO21" s="940">
        <v>421307</v>
      </c>
      <c r="AP21" s="909">
        <v>312.91000000000003</v>
      </c>
      <c r="AQ21" s="905">
        <v>469365</v>
      </c>
      <c r="AR21" s="905">
        <v>113117</v>
      </c>
      <c r="AS21" s="905">
        <v>582482</v>
      </c>
      <c r="AT21" s="909">
        <v>216.78969999999998</v>
      </c>
      <c r="AU21" s="905">
        <v>162592</v>
      </c>
      <c r="AV21" s="905">
        <v>44875</v>
      </c>
      <c r="AW21" s="905">
        <v>207467</v>
      </c>
      <c r="AX21" s="909">
        <v>529.69970000000001</v>
      </c>
      <c r="AY21" s="905">
        <v>631957</v>
      </c>
      <c r="AZ21" s="905">
        <v>157992</v>
      </c>
      <c r="BA21" s="1105">
        <v>789949</v>
      </c>
      <c r="BB21" s="1148"/>
      <c r="BC21" s="1110">
        <v>0</v>
      </c>
      <c r="BD21" s="2138">
        <v>1946213</v>
      </c>
      <c r="BE21" s="1197"/>
      <c r="BF21" s="1197"/>
      <c r="BG21" s="1197"/>
      <c r="BH21" s="1197"/>
      <c r="BI21" s="2125"/>
      <c r="BK21" s="2125"/>
      <c r="BL21" s="2129"/>
      <c r="BO21" s="2106"/>
    </row>
    <row r="22" spans="1:67" ht="15" customHeight="1" x14ac:dyDescent="0.2">
      <c r="A22" s="395">
        <v>16</v>
      </c>
      <c r="B22" s="396">
        <v>16</v>
      </c>
      <c r="C22" s="397" t="s">
        <v>19</v>
      </c>
      <c r="D22" s="405">
        <v>0</v>
      </c>
      <c r="E22" s="436">
        <v>0</v>
      </c>
      <c r="F22" s="405"/>
      <c r="G22" s="441">
        <v>0</v>
      </c>
      <c r="H22" s="405"/>
      <c r="I22" s="441">
        <v>0</v>
      </c>
      <c r="J22" s="918">
        <v>0</v>
      </c>
      <c r="K22" s="871">
        <v>1502</v>
      </c>
      <c r="L22" s="450">
        <v>271487</v>
      </c>
      <c r="M22" s="943"/>
      <c r="N22" s="405">
        <v>2156</v>
      </c>
      <c r="O22" s="454">
        <v>150920</v>
      </c>
      <c r="P22" s="441"/>
      <c r="Q22" s="454">
        <v>150920</v>
      </c>
      <c r="R22" s="907">
        <v>415.94623799999999</v>
      </c>
      <c r="S22" s="904">
        <v>415946</v>
      </c>
      <c r="T22" s="904">
        <v>100243</v>
      </c>
      <c r="U22" s="904">
        <v>516189</v>
      </c>
      <c r="V22" s="907">
        <v>304.99781999999999</v>
      </c>
      <c r="W22" s="904">
        <v>152499</v>
      </c>
      <c r="X22" s="904">
        <v>42090</v>
      </c>
      <c r="Y22" s="904">
        <v>194589</v>
      </c>
      <c r="Z22" s="907">
        <v>720.94405800000004</v>
      </c>
      <c r="AA22" s="904">
        <v>568445</v>
      </c>
      <c r="AB22" s="904">
        <v>142333</v>
      </c>
      <c r="AC22" s="451">
        <v>710778</v>
      </c>
      <c r="AD22" s="907">
        <v>415.94623799999999</v>
      </c>
      <c r="AE22" s="904">
        <v>332757</v>
      </c>
      <c r="AF22" s="904">
        <v>80194</v>
      </c>
      <c r="AG22" s="904">
        <v>412951</v>
      </c>
      <c r="AH22" s="907">
        <v>304.99781999999999</v>
      </c>
      <c r="AI22" s="904">
        <v>121999</v>
      </c>
      <c r="AJ22" s="904">
        <v>33672</v>
      </c>
      <c r="AK22" s="904">
        <v>155671</v>
      </c>
      <c r="AL22" s="907">
        <v>720.94405800000004</v>
      </c>
      <c r="AM22" s="904">
        <v>454756</v>
      </c>
      <c r="AN22" s="904">
        <v>113866</v>
      </c>
      <c r="AO22" s="938">
        <v>568622</v>
      </c>
      <c r="AP22" s="907">
        <v>415.94623799999999</v>
      </c>
      <c r="AQ22" s="904">
        <v>623919</v>
      </c>
      <c r="AR22" s="904">
        <v>150364</v>
      </c>
      <c r="AS22" s="904">
        <v>774283</v>
      </c>
      <c r="AT22" s="907">
        <v>304.99781999999999</v>
      </c>
      <c r="AU22" s="904">
        <v>228748</v>
      </c>
      <c r="AV22" s="904">
        <v>63134</v>
      </c>
      <c r="AW22" s="904">
        <v>291882</v>
      </c>
      <c r="AX22" s="907">
        <v>720.94405800000004</v>
      </c>
      <c r="AY22" s="904">
        <v>852667</v>
      </c>
      <c r="AZ22" s="904">
        <v>213498</v>
      </c>
      <c r="BA22" s="1103">
        <v>1066165</v>
      </c>
      <c r="BB22" s="1146"/>
      <c r="BC22" s="1108">
        <v>0</v>
      </c>
      <c r="BD22" s="2136">
        <v>2767972</v>
      </c>
      <c r="BE22" s="1197"/>
      <c r="BF22" s="1197"/>
      <c r="BG22" s="1197"/>
      <c r="BH22" s="1197"/>
      <c r="BI22" s="2125"/>
      <c r="BK22" s="2125"/>
      <c r="BL22" s="2129"/>
      <c r="BO22" s="2106"/>
    </row>
    <row r="23" spans="1:67" ht="15" customHeight="1" x14ac:dyDescent="0.2">
      <c r="A23" s="399">
        <v>17</v>
      </c>
      <c r="B23" s="228">
        <v>17</v>
      </c>
      <c r="C23" s="398" t="s">
        <v>20</v>
      </c>
      <c r="D23" s="403">
        <v>23</v>
      </c>
      <c r="E23" s="437">
        <v>483000</v>
      </c>
      <c r="F23" s="403"/>
      <c r="G23" s="442">
        <v>0</v>
      </c>
      <c r="H23" s="403"/>
      <c r="I23" s="442">
        <v>0</v>
      </c>
      <c r="J23" s="919">
        <v>0</v>
      </c>
      <c r="K23" s="765">
        <v>8100</v>
      </c>
      <c r="L23" s="446">
        <v>1464075</v>
      </c>
      <c r="M23" s="944"/>
      <c r="N23" s="403">
        <v>15987</v>
      </c>
      <c r="O23" s="455">
        <v>1119090</v>
      </c>
      <c r="P23" s="442"/>
      <c r="Q23" s="455">
        <v>1119090</v>
      </c>
      <c r="R23" s="908">
        <v>3992.7633199999996</v>
      </c>
      <c r="S23" s="874">
        <v>3992763</v>
      </c>
      <c r="T23" s="874">
        <v>962256</v>
      </c>
      <c r="U23" s="874">
        <v>4955019</v>
      </c>
      <c r="V23" s="908">
        <v>2177.5199199999997</v>
      </c>
      <c r="W23" s="874">
        <v>1088760</v>
      </c>
      <c r="X23" s="874">
        <v>300498</v>
      </c>
      <c r="Y23" s="874">
        <v>1389258</v>
      </c>
      <c r="Z23" s="908">
        <v>6170.2832399999988</v>
      </c>
      <c r="AA23" s="874">
        <v>5081523</v>
      </c>
      <c r="AB23" s="874">
        <v>1262754</v>
      </c>
      <c r="AC23" s="447">
        <v>6344277</v>
      </c>
      <c r="AD23" s="908">
        <v>3992.7633199999996</v>
      </c>
      <c r="AE23" s="874">
        <v>3194211</v>
      </c>
      <c r="AF23" s="874">
        <v>769805</v>
      </c>
      <c r="AG23" s="874">
        <v>3964016</v>
      </c>
      <c r="AH23" s="908">
        <v>2177.5199199999997</v>
      </c>
      <c r="AI23" s="874">
        <v>871008</v>
      </c>
      <c r="AJ23" s="874">
        <v>240398</v>
      </c>
      <c r="AK23" s="874">
        <v>1111406</v>
      </c>
      <c r="AL23" s="908">
        <v>6170.2832399999988</v>
      </c>
      <c r="AM23" s="874">
        <v>4065219</v>
      </c>
      <c r="AN23" s="874">
        <v>1010203</v>
      </c>
      <c r="AO23" s="939">
        <v>5075422</v>
      </c>
      <c r="AP23" s="908">
        <v>3992.7633199999996</v>
      </c>
      <c r="AQ23" s="874">
        <v>5989145</v>
      </c>
      <c r="AR23" s="874">
        <v>1443384</v>
      </c>
      <c r="AS23" s="874">
        <v>7432529</v>
      </c>
      <c r="AT23" s="908">
        <v>2177.5199199999997</v>
      </c>
      <c r="AU23" s="874">
        <v>1633140</v>
      </c>
      <c r="AV23" s="874">
        <v>450747</v>
      </c>
      <c r="AW23" s="874">
        <v>2083887</v>
      </c>
      <c r="AX23" s="908">
        <v>6170.2832399999988</v>
      </c>
      <c r="AY23" s="874">
        <v>7622285</v>
      </c>
      <c r="AZ23" s="874">
        <v>1894131</v>
      </c>
      <c r="BA23" s="1104">
        <v>9516416</v>
      </c>
      <c r="BB23" s="1146"/>
      <c r="BC23" s="1109">
        <v>0</v>
      </c>
      <c r="BD23" s="2137">
        <v>24002280</v>
      </c>
      <c r="BE23" s="1197"/>
      <c r="BF23" s="1197"/>
      <c r="BG23" s="1197"/>
      <c r="BH23" s="1197"/>
      <c r="BI23" s="2125"/>
      <c r="BK23" s="2125"/>
      <c r="BL23" s="2129"/>
      <c r="BO23" s="2106"/>
    </row>
    <row r="24" spans="1:67" ht="15" customHeight="1" x14ac:dyDescent="0.2">
      <c r="A24" s="399">
        <v>18</v>
      </c>
      <c r="B24" s="228">
        <v>18</v>
      </c>
      <c r="C24" s="398" t="s">
        <v>21</v>
      </c>
      <c r="D24" s="403">
        <v>1</v>
      </c>
      <c r="E24" s="437">
        <v>21000</v>
      </c>
      <c r="F24" s="403"/>
      <c r="G24" s="442">
        <v>0</v>
      </c>
      <c r="H24" s="403"/>
      <c r="I24" s="442">
        <v>0</v>
      </c>
      <c r="J24" s="919">
        <v>0</v>
      </c>
      <c r="K24" s="765">
        <v>190</v>
      </c>
      <c r="L24" s="446">
        <v>34343</v>
      </c>
      <c r="M24" s="944"/>
      <c r="N24" s="403">
        <v>339</v>
      </c>
      <c r="O24" s="455">
        <v>23730</v>
      </c>
      <c r="P24" s="442"/>
      <c r="Q24" s="455">
        <v>23730</v>
      </c>
      <c r="R24" s="908">
        <v>72.449421000000001</v>
      </c>
      <c r="S24" s="874">
        <v>72449</v>
      </c>
      <c r="T24" s="874">
        <v>17460</v>
      </c>
      <c r="U24" s="874">
        <v>89909</v>
      </c>
      <c r="V24" s="908">
        <v>70.729041000000009</v>
      </c>
      <c r="W24" s="874">
        <v>35365</v>
      </c>
      <c r="X24" s="874">
        <v>9761</v>
      </c>
      <c r="Y24" s="874">
        <v>45126</v>
      </c>
      <c r="Z24" s="908">
        <v>143.17846200000002</v>
      </c>
      <c r="AA24" s="874">
        <v>107814</v>
      </c>
      <c r="AB24" s="874">
        <v>27221</v>
      </c>
      <c r="AC24" s="447">
        <v>135035</v>
      </c>
      <c r="AD24" s="908">
        <v>72.449421000000001</v>
      </c>
      <c r="AE24" s="874">
        <v>57960</v>
      </c>
      <c r="AF24" s="874">
        <v>13968</v>
      </c>
      <c r="AG24" s="874">
        <v>71928</v>
      </c>
      <c r="AH24" s="908">
        <v>70.729041000000009</v>
      </c>
      <c r="AI24" s="874">
        <v>28292</v>
      </c>
      <c r="AJ24" s="874">
        <v>7809</v>
      </c>
      <c r="AK24" s="874">
        <v>36101</v>
      </c>
      <c r="AL24" s="908">
        <v>143.17846200000002</v>
      </c>
      <c r="AM24" s="874">
        <v>86252</v>
      </c>
      <c r="AN24" s="874">
        <v>21777</v>
      </c>
      <c r="AO24" s="939">
        <v>108029</v>
      </c>
      <c r="AP24" s="908">
        <v>72.449421000000001</v>
      </c>
      <c r="AQ24" s="874">
        <v>108674</v>
      </c>
      <c r="AR24" s="874">
        <v>26190</v>
      </c>
      <c r="AS24" s="874">
        <v>134864</v>
      </c>
      <c r="AT24" s="908">
        <v>70.729041000000009</v>
      </c>
      <c r="AU24" s="874">
        <v>53047</v>
      </c>
      <c r="AV24" s="874">
        <v>14641</v>
      </c>
      <c r="AW24" s="874">
        <v>67688</v>
      </c>
      <c r="AX24" s="908">
        <v>143.17846200000002</v>
      </c>
      <c r="AY24" s="874">
        <v>161721</v>
      </c>
      <c r="AZ24" s="874">
        <v>40831</v>
      </c>
      <c r="BA24" s="1104">
        <v>202552</v>
      </c>
      <c r="BB24" s="1146"/>
      <c r="BC24" s="1109">
        <v>0</v>
      </c>
      <c r="BD24" s="2137">
        <v>524689</v>
      </c>
      <c r="BE24" s="1197"/>
      <c r="BF24" s="1197"/>
      <c r="BG24" s="1197"/>
      <c r="BH24" s="1197"/>
      <c r="BI24" s="2125"/>
      <c r="BK24" s="2125"/>
      <c r="BL24" s="2129"/>
      <c r="BO24" s="2106"/>
    </row>
    <row r="25" spans="1:67" ht="15" customHeight="1" x14ac:dyDescent="0.2">
      <c r="A25" s="399">
        <v>19</v>
      </c>
      <c r="B25" s="228">
        <v>19</v>
      </c>
      <c r="C25" s="398" t="s">
        <v>22</v>
      </c>
      <c r="D25" s="403">
        <v>0</v>
      </c>
      <c r="E25" s="437">
        <v>0</v>
      </c>
      <c r="F25" s="403"/>
      <c r="G25" s="442">
        <v>0</v>
      </c>
      <c r="H25" s="403"/>
      <c r="I25" s="442">
        <v>0</v>
      </c>
      <c r="J25" s="919">
        <v>0</v>
      </c>
      <c r="K25" s="765">
        <v>186</v>
      </c>
      <c r="L25" s="446">
        <v>33620</v>
      </c>
      <c r="M25" s="944"/>
      <c r="N25" s="403">
        <v>749</v>
      </c>
      <c r="O25" s="455">
        <v>52430</v>
      </c>
      <c r="P25" s="442"/>
      <c r="Q25" s="455">
        <v>52430</v>
      </c>
      <c r="R25" s="908">
        <v>160.399944</v>
      </c>
      <c r="S25" s="874">
        <v>160400</v>
      </c>
      <c r="T25" s="874">
        <v>38656</v>
      </c>
      <c r="U25" s="874">
        <v>199056</v>
      </c>
      <c r="V25" s="908">
        <v>116.49359</v>
      </c>
      <c r="W25" s="874">
        <v>58247</v>
      </c>
      <c r="X25" s="874">
        <v>16076</v>
      </c>
      <c r="Y25" s="874">
        <v>74323</v>
      </c>
      <c r="Z25" s="908">
        <v>276.89353399999999</v>
      </c>
      <c r="AA25" s="874">
        <v>218647</v>
      </c>
      <c r="AB25" s="874">
        <v>54732</v>
      </c>
      <c r="AC25" s="447">
        <v>273379</v>
      </c>
      <c r="AD25" s="908">
        <v>160.399944</v>
      </c>
      <c r="AE25" s="874">
        <v>128320</v>
      </c>
      <c r="AF25" s="874">
        <v>30925</v>
      </c>
      <c r="AG25" s="874">
        <v>159245</v>
      </c>
      <c r="AH25" s="908">
        <v>116.49359</v>
      </c>
      <c r="AI25" s="874">
        <v>46597</v>
      </c>
      <c r="AJ25" s="874">
        <v>12861</v>
      </c>
      <c r="AK25" s="874">
        <v>59458</v>
      </c>
      <c r="AL25" s="908">
        <v>276.89353399999999</v>
      </c>
      <c r="AM25" s="874">
        <v>174917</v>
      </c>
      <c r="AN25" s="874">
        <v>43786</v>
      </c>
      <c r="AO25" s="939">
        <v>218703</v>
      </c>
      <c r="AP25" s="908">
        <v>160.399944</v>
      </c>
      <c r="AQ25" s="874">
        <v>240600</v>
      </c>
      <c r="AR25" s="874">
        <v>57985</v>
      </c>
      <c r="AS25" s="874">
        <v>298585</v>
      </c>
      <c r="AT25" s="908">
        <v>116.49359</v>
      </c>
      <c r="AU25" s="874">
        <v>87370</v>
      </c>
      <c r="AV25" s="874">
        <v>24114</v>
      </c>
      <c r="AW25" s="874">
        <v>111484</v>
      </c>
      <c r="AX25" s="908">
        <v>276.89353399999999</v>
      </c>
      <c r="AY25" s="874">
        <v>327970</v>
      </c>
      <c r="AZ25" s="874">
        <v>82099</v>
      </c>
      <c r="BA25" s="1104">
        <v>410069</v>
      </c>
      <c r="BB25" s="1146"/>
      <c r="BC25" s="1109">
        <v>0</v>
      </c>
      <c r="BD25" s="2137">
        <v>988201</v>
      </c>
      <c r="BE25" s="1197"/>
      <c r="BF25" s="1197"/>
      <c r="BG25" s="1197"/>
      <c r="BH25" s="1197"/>
      <c r="BI25" s="2125"/>
      <c r="BK25" s="2125"/>
      <c r="BL25" s="2129"/>
      <c r="BO25" s="2106"/>
    </row>
    <row r="26" spans="1:67" ht="15" customHeight="1" x14ac:dyDescent="0.2">
      <c r="A26" s="400">
        <v>20</v>
      </c>
      <c r="B26" s="401">
        <v>20</v>
      </c>
      <c r="C26" s="402" t="s">
        <v>23</v>
      </c>
      <c r="D26" s="404">
        <v>7</v>
      </c>
      <c r="E26" s="438">
        <v>147000</v>
      </c>
      <c r="F26" s="404"/>
      <c r="G26" s="443">
        <v>0</v>
      </c>
      <c r="H26" s="404"/>
      <c r="I26" s="443">
        <v>0</v>
      </c>
      <c r="J26" s="920">
        <v>0</v>
      </c>
      <c r="K26" s="872">
        <v>749</v>
      </c>
      <c r="L26" s="448">
        <v>135382</v>
      </c>
      <c r="M26" s="945"/>
      <c r="N26" s="404">
        <v>2374</v>
      </c>
      <c r="O26" s="456">
        <v>166180</v>
      </c>
      <c r="P26" s="443"/>
      <c r="Q26" s="456">
        <v>166180</v>
      </c>
      <c r="R26" s="909">
        <v>514.94614999999999</v>
      </c>
      <c r="S26" s="905">
        <v>514946</v>
      </c>
      <c r="T26" s="905">
        <v>124102</v>
      </c>
      <c r="U26" s="905">
        <v>639048</v>
      </c>
      <c r="V26" s="909">
        <v>287</v>
      </c>
      <c r="W26" s="905">
        <v>143500</v>
      </c>
      <c r="X26" s="905">
        <v>39606</v>
      </c>
      <c r="Y26" s="905">
        <v>183106</v>
      </c>
      <c r="Z26" s="909">
        <v>801.94614999999999</v>
      </c>
      <c r="AA26" s="905">
        <v>658446</v>
      </c>
      <c r="AB26" s="905">
        <v>163708</v>
      </c>
      <c r="AC26" s="449">
        <v>822154</v>
      </c>
      <c r="AD26" s="909">
        <v>514.94614999999999</v>
      </c>
      <c r="AE26" s="905">
        <v>411957</v>
      </c>
      <c r="AF26" s="905">
        <v>99282</v>
      </c>
      <c r="AG26" s="905">
        <v>511239</v>
      </c>
      <c r="AH26" s="909">
        <v>287</v>
      </c>
      <c r="AI26" s="905">
        <v>114800</v>
      </c>
      <c r="AJ26" s="905">
        <v>31685</v>
      </c>
      <c r="AK26" s="905">
        <v>146485</v>
      </c>
      <c r="AL26" s="909">
        <v>801.94614999999999</v>
      </c>
      <c r="AM26" s="905">
        <v>526757</v>
      </c>
      <c r="AN26" s="905">
        <v>130967</v>
      </c>
      <c r="AO26" s="940">
        <v>657724</v>
      </c>
      <c r="AP26" s="909">
        <v>514.94614999999999</v>
      </c>
      <c r="AQ26" s="905">
        <v>772419</v>
      </c>
      <c r="AR26" s="905">
        <v>186153</v>
      </c>
      <c r="AS26" s="905">
        <v>958572</v>
      </c>
      <c r="AT26" s="909">
        <v>287</v>
      </c>
      <c r="AU26" s="905">
        <v>215250</v>
      </c>
      <c r="AV26" s="905">
        <v>59409</v>
      </c>
      <c r="AW26" s="905">
        <v>274659</v>
      </c>
      <c r="AX26" s="909">
        <v>801.94614999999999</v>
      </c>
      <c r="AY26" s="905">
        <v>987669</v>
      </c>
      <c r="AZ26" s="905">
        <v>245562</v>
      </c>
      <c r="BA26" s="1105">
        <v>1233231</v>
      </c>
      <c r="BB26" s="1148"/>
      <c r="BC26" s="1110">
        <v>0</v>
      </c>
      <c r="BD26" s="2138">
        <v>3161671</v>
      </c>
      <c r="BE26" s="1197"/>
      <c r="BF26" s="1197"/>
      <c r="BG26" s="1197"/>
      <c r="BH26" s="1197"/>
      <c r="BI26" s="2125"/>
      <c r="BK26" s="2125"/>
      <c r="BL26" s="2129"/>
      <c r="BO26" s="2106"/>
    </row>
    <row r="27" spans="1:67" ht="15" customHeight="1" x14ac:dyDescent="0.2">
      <c r="A27" s="395">
        <v>21</v>
      </c>
      <c r="B27" s="396">
        <v>21</v>
      </c>
      <c r="C27" s="397" t="s">
        <v>24</v>
      </c>
      <c r="D27" s="405">
        <v>0</v>
      </c>
      <c r="E27" s="436">
        <v>0</v>
      </c>
      <c r="F27" s="405"/>
      <c r="G27" s="441">
        <v>0</v>
      </c>
      <c r="H27" s="405"/>
      <c r="I27" s="441">
        <v>0</v>
      </c>
      <c r="J27" s="918">
        <v>0</v>
      </c>
      <c r="K27" s="871">
        <v>231</v>
      </c>
      <c r="L27" s="450">
        <v>41753</v>
      </c>
      <c r="M27" s="943"/>
      <c r="N27" s="405">
        <v>1116</v>
      </c>
      <c r="O27" s="454">
        <v>78120</v>
      </c>
      <c r="P27" s="441"/>
      <c r="Q27" s="454">
        <v>78120</v>
      </c>
      <c r="R27" s="907">
        <v>257.53026599999998</v>
      </c>
      <c r="S27" s="904">
        <v>257530</v>
      </c>
      <c r="T27" s="904">
        <v>62065</v>
      </c>
      <c r="U27" s="904">
        <v>319595</v>
      </c>
      <c r="V27" s="907">
        <v>220.80393100000001</v>
      </c>
      <c r="W27" s="904">
        <v>110402</v>
      </c>
      <c r="X27" s="904">
        <v>30471</v>
      </c>
      <c r="Y27" s="904">
        <v>140873</v>
      </c>
      <c r="Z27" s="907">
        <v>478.33419700000002</v>
      </c>
      <c r="AA27" s="904">
        <v>367932</v>
      </c>
      <c r="AB27" s="904">
        <v>92536</v>
      </c>
      <c r="AC27" s="451">
        <v>460468</v>
      </c>
      <c r="AD27" s="907">
        <v>257.53026599999998</v>
      </c>
      <c r="AE27" s="904">
        <v>206024</v>
      </c>
      <c r="AF27" s="904">
        <v>49652</v>
      </c>
      <c r="AG27" s="904">
        <v>255676</v>
      </c>
      <c r="AH27" s="907">
        <v>220.80393100000001</v>
      </c>
      <c r="AI27" s="904">
        <v>88322</v>
      </c>
      <c r="AJ27" s="904">
        <v>24377</v>
      </c>
      <c r="AK27" s="904">
        <v>112699</v>
      </c>
      <c r="AL27" s="907">
        <v>478.33419700000002</v>
      </c>
      <c r="AM27" s="904">
        <v>294346</v>
      </c>
      <c r="AN27" s="904">
        <v>74029</v>
      </c>
      <c r="AO27" s="938">
        <v>368375</v>
      </c>
      <c r="AP27" s="907">
        <v>257.53026599999998</v>
      </c>
      <c r="AQ27" s="904">
        <v>386295</v>
      </c>
      <c r="AR27" s="904">
        <v>93097</v>
      </c>
      <c r="AS27" s="904">
        <v>479392</v>
      </c>
      <c r="AT27" s="907">
        <v>220.80393100000001</v>
      </c>
      <c r="AU27" s="904">
        <v>165603</v>
      </c>
      <c r="AV27" s="904">
        <v>45706</v>
      </c>
      <c r="AW27" s="904">
        <v>211309</v>
      </c>
      <c r="AX27" s="907">
        <v>478.33419700000002</v>
      </c>
      <c r="AY27" s="904">
        <v>551898</v>
      </c>
      <c r="AZ27" s="904">
        <v>138803</v>
      </c>
      <c r="BA27" s="1103">
        <v>690701</v>
      </c>
      <c r="BB27" s="1146"/>
      <c r="BC27" s="1108">
        <v>0</v>
      </c>
      <c r="BD27" s="2136">
        <v>1639417</v>
      </c>
      <c r="BE27" s="1197"/>
      <c r="BF27" s="1197"/>
      <c r="BG27" s="1197"/>
      <c r="BH27" s="1197"/>
      <c r="BI27" s="2125"/>
      <c r="BK27" s="2125"/>
      <c r="BL27" s="2129"/>
      <c r="BO27" s="2106"/>
    </row>
    <row r="28" spans="1:67" ht="15" customHeight="1" x14ac:dyDescent="0.2">
      <c r="A28" s="399">
        <v>22</v>
      </c>
      <c r="B28" s="228">
        <v>22</v>
      </c>
      <c r="C28" s="398" t="s">
        <v>25</v>
      </c>
      <c r="D28" s="403">
        <v>0</v>
      </c>
      <c r="E28" s="437">
        <v>0</v>
      </c>
      <c r="F28" s="403"/>
      <c r="G28" s="442">
        <v>0</v>
      </c>
      <c r="H28" s="403"/>
      <c r="I28" s="442">
        <v>0</v>
      </c>
      <c r="J28" s="919">
        <v>0</v>
      </c>
      <c r="K28" s="765">
        <v>547</v>
      </c>
      <c r="L28" s="446">
        <v>98870</v>
      </c>
      <c r="M28" s="944"/>
      <c r="N28" s="403">
        <v>1196</v>
      </c>
      <c r="O28" s="455">
        <v>83720</v>
      </c>
      <c r="P28" s="442"/>
      <c r="Q28" s="455">
        <v>83720</v>
      </c>
      <c r="R28" s="908">
        <v>238.23941400000001</v>
      </c>
      <c r="S28" s="874">
        <v>238239</v>
      </c>
      <c r="T28" s="874">
        <v>57416</v>
      </c>
      <c r="U28" s="874">
        <v>295655</v>
      </c>
      <c r="V28" s="908">
        <v>154.99996100000001</v>
      </c>
      <c r="W28" s="874">
        <v>77500</v>
      </c>
      <c r="X28" s="874">
        <v>21390</v>
      </c>
      <c r="Y28" s="874">
        <v>98890</v>
      </c>
      <c r="Z28" s="908">
        <v>393.239375</v>
      </c>
      <c r="AA28" s="874">
        <v>315739</v>
      </c>
      <c r="AB28" s="874">
        <v>78806</v>
      </c>
      <c r="AC28" s="447">
        <v>394545</v>
      </c>
      <c r="AD28" s="908">
        <v>238.23941400000001</v>
      </c>
      <c r="AE28" s="874">
        <v>190592</v>
      </c>
      <c r="AF28" s="874">
        <v>45933</v>
      </c>
      <c r="AG28" s="874">
        <v>236525</v>
      </c>
      <c r="AH28" s="908">
        <v>154.99996100000001</v>
      </c>
      <c r="AI28" s="874">
        <v>62000</v>
      </c>
      <c r="AJ28" s="874">
        <v>17112</v>
      </c>
      <c r="AK28" s="874">
        <v>79112</v>
      </c>
      <c r="AL28" s="908">
        <v>393.239375</v>
      </c>
      <c r="AM28" s="874">
        <v>252592</v>
      </c>
      <c r="AN28" s="874">
        <v>63045</v>
      </c>
      <c r="AO28" s="939">
        <v>315637</v>
      </c>
      <c r="AP28" s="908">
        <v>238.23941400000001</v>
      </c>
      <c r="AQ28" s="874">
        <v>357359</v>
      </c>
      <c r="AR28" s="874">
        <v>86124</v>
      </c>
      <c r="AS28" s="874">
        <v>443483</v>
      </c>
      <c r="AT28" s="908">
        <v>154.99996100000001</v>
      </c>
      <c r="AU28" s="874">
        <v>116250</v>
      </c>
      <c r="AV28" s="874">
        <v>32085</v>
      </c>
      <c r="AW28" s="874">
        <v>148335</v>
      </c>
      <c r="AX28" s="908">
        <v>393.239375</v>
      </c>
      <c r="AY28" s="874">
        <v>473609</v>
      </c>
      <c r="AZ28" s="874">
        <v>118209</v>
      </c>
      <c r="BA28" s="1104">
        <v>591818</v>
      </c>
      <c r="BB28" s="1146"/>
      <c r="BC28" s="1109">
        <v>0</v>
      </c>
      <c r="BD28" s="2137">
        <v>1484590</v>
      </c>
      <c r="BE28" s="1197"/>
      <c r="BF28" s="1197"/>
      <c r="BG28" s="1197"/>
      <c r="BH28" s="1197"/>
      <c r="BI28" s="2125"/>
      <c r="BK28" s="2125"/>
      <c r="BL28" s="2129"/>
      <c r="BO28" s="2106"/>
    </row>
    <row r="29" spans="1:67" ht="15" customHeight="1" x14ac:dyDescent="0.2">
      <c r="A29" s="399">
        <v>23</v>
      </c>
      <c r="B29" s="228">
        <v>23</v>
      </c>
      <c r="C29" s="398" t="s">
        <v>26</v>
      </c>
      <c r="D29" s="403">
        <v>8</v>
      </c>
      <c r="E29" s="437">
        <v>168000</v>
      </c>
      <c r="F29" s="403"/>
      <c r="G29" s="442">
        <v>0</v>
      </c>
      <c r="H29" s="403"/>
      <c r="I29" s="442">
        <v>0</v>
      </c>
      <c r="J29" s="919">
        <v>0</v>
      </c>
      <c r="K29" s="765">
        <v>1982</v>
      </c>
      <c r="L29" s="446">
        <v>358247</v>
      </c>
      <c r="M29" s="944"/>
      <c r="N29" s="403">
        <v>4717</v>
      </c>
      <c r="O29" s="455">
        <v>330190</v>
      </c>
      <c r="P29" s="442"/>
      <c r="Q29" s="455">
        <v>330190</v>
      </c>
      <c r="R29" s="908">
        <v>1033.2208730000002</v>
      </c>
      <c r="S29" s="874">
        <v>1033221</v>
      </c>
      <c r="T29" s="874">
        <v>249006</v>
      </c>
      <c r="U29" s="874">
        <v>1282227</v>
      </c>
      <c r="V29" s="908">
        <v>568.54235300000005</v>
      </c>
      <c r="W29" s="874">
        <v>284271</v>
      </c>
      <c r="X29" s="874">
        <v>78459</v>
      </c>
      <c r="Y29" s="874">
        <v>362730</v>
      </c>
      <c r="Z29" s="908">
        <v>1601.7632260000003</v>
      </c>
      <c r="AA29" s="874">
        <v>1317492</v>
      </c>
      <c r="AB29" s="874">
        <v>327465</v>
      </c>
      <c r="AC29" s="447">
        <v>1644957</v>
      </c>
      <c r="AD29" s="908">
        <v>1033.2208730000002</v>
      </c>
      <c r="AE29" s="874">
        <v>826577</v>
      </c>
      <c r="AF29" s="874">
        <v>199205</v>
      </c>
      <c r="AG29" s="874">
        <v>1025782</v>
      </c>
      <c r="AH29" s="908">
        <v>568.54235300000005</v>
      </c>
      <c r="AI29" s="874">
        <v>227417</v>
      </c>
      <c r="AJ29" s="874">
        <v>62767</v>
      </c>
      <c r="AK29" s="874">
        <v>290184</v>
      </c>
      <c r="AL29" s="908">
        <v>1601.7632260000003</v>
      </c>
      <c r="AM29" s="874">
        <v>1053994</v>
      </c>
      <c r="AN29" s="874">
        <v>261972</v>
      </c>
      <c r="AO29" s="939">
        <v>1315966</v>
      </c>
      <c r="AP29" s="908">
        <v>1033.2208730000002</v>
      </c>
      <c r="AQ29" s="874">
        <v>1549831</v>
      </c>
      <c r="AR29" s="874">
        <v>373509</v>
      </c>
      <c r="AS29" s="874">
        <v>1923340</v>
      </c>
      <c r="AT29" s="908">
        <v>568.54235300000005</v>
      </c>
      <c r="AU29" s="874">
        <v>426407</v>
      </c>
      <c r="AV29" s="874">
        <v>117688</v>
      </c>
      <c r="AW29" s="874">
        <v>544095</v>
      </c>
      <c r="AX29" s="908">
        <v>1601.7632260000003</v>
      </c>
      <c r="AY29" s="874">
        <v>1976238</v>
      </c>
      <c r="AZ29" s="874">
        <v>491197</v>
      </c>
      <c r="BA29" s="1104">
        <v>2467435</v>
      </c>
      <c r="BB29" s="1146"/>
      <c r="BC29" s="1109">
        <v>0</v>
      </c>
      <c r="BD29" s="2137">
        <v>6284795</v>
      </c>
      <c r="BE29" s="1197"/>
      <c r="BF29" s="1197"/>
      <c r="BG29" s="1197"/>
      <c r="BH29" s="1197"/>
      <c r="BI29" s="2125"/>
      <c r="BK29" s="2125"/>
      <c r="BL29" s="2129"/>
      <c r="BO29" s="2106"/>
    </row>
    <row r="30" spans="1:67" ht="15" customHeight="1" x14ac:dyDescent="0.2">
      <c r="A30" s="399">
        <v>24</v>
      </c>
      <c r="B30" s="228">
        <v>24</v>
      </c>
      <c r="C30" s="398" t="s">
        <v>27</v>
      </c>
      <c r="D30" s="403">
        <v>0</v>
      </c>
      <c r="E30" s="437">
        <v>0</v>
      </c>
      <c r="F30" s="403"/>
      <c r="G30" s="442">
        <v>0</v>
      </c>
      <c r="H30" s="403"/>
      <c r="I30" s="442">
        <v>0</v>
      </c>
      <c r="J30" s="919">
        <v>0</v>
      </c>
      <c r="K30" s="765">
        <v>366</v>
      </c>
      <c r="L30" s="446">
        <v>66155</v>
      </c>
      <c r="M30" s="944"/>
      <c r="N30" s="403">
        <v>1824</v>
      </c>
      <c r="O30" s="455">
        <v>127680</v>
      </c>
      <c r="P30" s="442"/>
      <c r="Q30" s="455">
        <v>127680</v>
      </c>
      <c r="R30" s="908">
        <v>504.77642000000003</v>
      </c>
      <c r="S30" s="874">
        <v>504776</v>
      </c>
      <c r="T30" s="874">
        <v>121651</v>
      </c>
      <c r="U30" s="874">
        <v>626427</v>
      </c>
      <c r="V30" s="908">
        <v>342.55768999999998</v>
      </c>
      <c r="W30" s="874">
        <v>171279</v>
      </c>
      <c r="X30" s="874">
        <v>47273</v>
      </c>
      <c r="Y30" s="874">
        <v>218552</v>
      </c>
      <c r="Z30" s="908">
        <v>847.33411000000001</v>
      </c>
      <c r="AA30" s="874">
        <v>676055</v>
      </c>
      <c r="AB30" s="874">
        <v>168924</v>
      </c>
      <c r="AC30" s="447">
        <v>844979</v>
      </c>
      <c r="AD30" s="908">
        <v>504.77642000000003</v>
      </c>
      <c r="AE30" s="874">
        <v>403821</v>
      </c>
      <c r="AF30" s="874">
        <v>97321</v>
      </c>
      <c r="AG30" s="874">
        <v>501142</v>
      </c>
      <c r="AH30" s="908">
        <v>342.55768999999998</v>
      </c>
      <c r="AI30" s="874">
        <v>137023</v>
      </c>
      <c r="AJ30" s="874">
        <v>37818</v>
      </c>
      <c r="AK30" s="874">
        <v>174841</v>
      </c>
      <c r="AL30" s="908">
        <v>847.33411000000001</v>
      </c>
      <c r="AM30" s="874">
        <v>540844</v>
      </c>
      <c r="AN30" s="874">
        <v>135139</v>
      </c>
      <c r="AO30" s="939">
        <v>675983</v>
      </c>
      <c r="AP30" s="908">
        <v>504.77642000000003</v>
      </c>
      <c r="AQ30" s="874">
        <v>757165</v>
      </c>
      <c r="AR30" s="874">
        <v>182477</v>
      </c>
      <c r="AS30" s="874">
        <v>939642</v>
      </c>
      <c r="AT30" s="908">
        <v>342.55768999999998</v>
      </c>
      <c r="AU30" s="874">
        <v>256918</v>
      </c>
      <c r="AV30" s="874">
        <v>70909</v>
      </c>
      <c r="AW30" s="874">
        <v>327827</v>
      </c>
      <c r="AX30" s="908">
        <v>847.33411000000001</v>
      </c>
      <c r="AY30" s="874">
        <v>1014083</v>
      </c>
      <c r="AZ30" s="874">
        <v>253386</v>
      </c>
      <c r="BA30" s="1104">
        <v>1267469</v>
      </c>
      <c r="BB30" s="1146"/>
      <c r="BC30" s="1109">
        <v>0</v>
      </c>
      <c r="BD30" s="2137">
        <v>2982266</v>
      </c>
      <c r="BE30" s="1197"/>
      <c r="BF30" s="1197"/>
      <c r="BG30" s="1197"/>
      <c r="BH30" s="1197"/>
      <c r="BI30" s="2125"/>
      <c r="BK30" s="2125"/>
      <c r="BL30" s="2129"/>
      <c r="BO30" s="2106"/>
    </row>
    <row r="31" spans="1:67" ht="15" customHeight="1" x14ac:dyDescent="0.2">
      <c r="A31" s="400">
        <v>25</v>
      </c>
      <c r="B31" s="401">
        <v>25</v>
      </c>
      <c r="C31" s="402" t="s">
        <v>28</v>
      </c>
      <c r="D31" s="404">
        <v>0</v>
      </c>
      <c r="E31" s="438">
        <v>0</v>
      </c>
      <c r="F31" s="404"/>
      <c r="G31" s="443">
        <v>0</v>
      </c>
      <c r="H31" s="404"/>
      <c r="I31" s="443">
        <v>0</v>
      </c>
      <c r="J31" s="920">
        <v>0</v>
      </c>
      <c r="K31" s="872">
        <v>482</v>
      </c>
      <c r="L31" s="448">
        <v>87122</v>
      </c>
      <c r="M31" s="945"/>
      <c r="N31" s="404">
        <v>941</v>
      </c>
      <c r="O31" s="456">
        <v>65870</v>
      </c>
      <c r="P31" s="443"/>
      <c r="Q31" s="456">
        <v>65870</v>
      </c>
      <c r="R31" s="909">
        <v>177.598364</v>
      </c>
      <c r="S31" s="905">
        <v>177598</v>
      </c>
      <c r="T31" s="905">
        <v>42801</v>
      </c>
      <c r="U31" s="905">
        <v>220399</v>
      </c>
      <c r="V31" s="909">
        <v>128.18391299999999</v>
      </c>
      <c r="W31" s="905">
        <v>64092</v>
      </c>
      <c r="X31" s="905">
        <v>17689</v>
      </c>
      <c r="Y31" s="905">
        <v>81781</v>
      </c>
      <c r="Z31" s="909">
        <v>305.78227700000002</v>
      </c>
      <c r="AA31" s="905">
        <v>241690</v>
      </c>
      <c r="AB31" s="905">
        <v>60490</v>
      </c>
      <c r="AC31" s="449">
        <v>302180</v>
      </c>
      <c r="AD31" s="909">
        <v>177.598364</v>
      </c>
      <c r="AE31" s="905">
        <v>142079</v>
      </c>
      <c r="AF31" s="905">
        <v>34241</v>
      </c>
      <c r="AG31" s="905">
        <v>176320</v>
      </c>
      <c r="AH31" s="909">
        <v>128.18391299999999</v>
      </c>
      <c r="AI31" s="905">
        <v>51274</v>
      </c>
      <c r="AJ31" s="905">
        <v>14152</v>
      </c>
      <c r="AK31" s="905">
        <v>65426</v>
      </c>
      <c r="AL31" s="909">
        <v>305.78227700000002</v>
      </c>
      <c r="AM31" s="905">
        <v>193353</v>
      </c>
      <c r="AN31" s="905">
        <v>48393</v>
      </c>
      <c r="AO31" s="940">
        <v>241746</v>
      </c>
      <c r="AP31" s="909">
        <v>177.598364</v>
      </c>
      <c r="AQ31" s="905">
        <v>266398</v>
      </c>
      <c r="AR31" s="905">
        <v>64202</v>
      </c>
      <c r="AS31" s="905">
        <v>330600</v>
      </c>
      <c r="AT31" s="909">
        <v>128.18391299999999</v>
      </c>
      <c r="AU31" s="905">
        <v>96138</v>
      </c>
      <c r="AV31" s="905">
        <v>26534</v>
      </c>
      <c r="AW31" s="905">
        <v>122672</v>
      </c>
      <c r="AX31" s="909">
        <v>305.78227700000002</v>
      </c>
      <c r="AY31" s="905">
        <v>362536</v>
      </c>
      <c r="AZ31" s="905">
        <v>90736</v>
      </c>
      <c r="BA31" s="1105">
        <v>453272</v>
      </c>
      <c r="BB31" s="1148"/>
      <c r="BC31" s="1110">
        <v>0</v>
      </c>
      <c r="BD31" s="2138">
        <v>1150190</v>
      </c>
      <c r="BE31" s="1197"/>
      <c r="BF31" s="1197"/>
      <c r="BG31" s="1197"/>
      <c r="BH31" s="1197"/>
      <c r="BI31" s="2125"/>
      <c r="BK31" s="2125"/>
      <c r="BL31" s="2129"/>
      <c r="BO31" s="2106"/>
    </row>
    <row r="32" spans="1:67" ht="15" customHeight="1" x14ac:dyDescent="0.2">
      <c r="A32" s="395">
        <v>26</v>
      </c>
      <c r="B32" s="396">
        <v>26</v>
      </c>
      <c r="C32" s="397" t="s">
        <v>29</v>
      </c>
      <c r="D32" s="405">
        <v>21</v>
      </c>
      <c r="E32" s="436">
        <v>441000</v>
      </c>
      <c r="F32" s="405"/>
      <c r="G32" s="441">
        <v>0</v>
      </c>
      <c r="H32" s="405"/>
      <c r="I32" s="441">
        <v>0</v>
      </c>
      <c r="J32" s="918">
        <v>0</v>
      </c>
      <c r="K32" s="871">
        <v>6322</v>
      </c>
      <c r="L32" s="450">
        <v>1142702</v>
      </c>
      <c r="M32" s="943"/>
      <c r="N32" s="405">
        <v>19786</v>
      </c>
      <c r="O32" s="454">
        <v>1385020</v>
      </c>
      <c r="P32" s="441"/>
      <c r="Q32" s="454">
        <v>1385020</v>
      </c>
      <c r="R32" s="907">
        <v>4016.4771130000004</v>
      </c>
      <c r="S32" s="904">
        <v>4016477</v>
      </c>
      <c r="T32" s="904">
        <v>967971</v>
      </c>
      <c r="U32" s="904">
        <v>4984448</v>
      </c>
      <c r="V32" s="907">
        <v>2155.8586949999999</v>
      </c>
      <c r="W32" s="904">
        <v>1077929</v>
      </c>
      <c r="X32" s="904">
        <v>297508</v>
      </c>
      <c r="Y32" s="904">
        <v>1375437</v>
      </c>
      <c r="Z32" s="907">
        <v>6172.3358079999998</v>
      </c>
      <c r="AA32" s="904">
        <v>5094406</v>
      </c>
      <c r="AB32" s="904">
        <v>1265479</v>
      </c>
      <c r="AC32" s="451">
        <v>6359885</v>
      </c>
      <c r="AD32" s="907">
        <v>4016.4771130000004</v>
      </c>
      <c r="AE32" s="904">
        <v>3213182</v>
      </c>
      <c r="AF32" s="904">
        <v>774377</v>
      </c>
      <c r="AG32" s="904">
        <v>3987559</v>
      </c>
      <c r="AH32" s="907">
        <v>2155.8586949999999</v>
      </c>
      <c r="AI32" s="904">
        <v>862343</v>
      </c>
      <c r="AJ32" s="904">
        <v>238007</v>
      </c>
      <c r="AK32" s="904">
        <v>1100350</v>
      </c>
      <c r="AL32" s="907">
        <v>6172.3358079999998</v>
      </c>
      <c r="AM32" s="904">
        <v>4075525</v>
      </c>
      <c r="AN32" s="904">
        <v>1012384</v>
      </c>
      <c r="AO32" s="938">
        <v>5087909</v>
      </c>
      <c r="AP32" s="907">
        <v>4016.4771130000004</v>
      </c>
      <c r="AQ32" s="904">
        <v>6024716</v>
      </c>
      <c r="AR32" s="904">
        <v>1451957</v>
      </c>
      <c r="AS32" s="904">
        <v>7476673</v>
      </c>
      <c r="AT32" s="907">
        <v>2155.8586949999999</v>
      </c>
      <c r="AU32" s="904">
        <v>1616894</v>
      </c>
      <c r="AV32" s="904">
        <v>446263</v>
      </c>
      <c r="AW32" s="904">
        <v>2063157</v>
      </c>
      <c r="AX32" s="907">
        <v>6172.3358079999998</v>
      </c>
      <c r="AY32" s="904">
        <v>7641610</v>
      </c>
      <c r="AZ32" s="904">
        <v>1898220</v>
      </c>
      <c r="BA32" s="1103">
        <v>9539830</v>
      </c>
      <c r="BB32" s="1146"/>
      <c r="BC32" s="1108">
        <v>0</v>
      </c>
      <c r="BD32" s="2136">
        <v>23956346</v>
      </c>
      <c r="BE32" s="1197"/>
      <c r="BF32" s="1197"/>
      <c r="BG32" s="1197"/>
      <c r="BH32" s="1197"/>
      <c r="BI32" s="2125"/>
      <c r="BK32" s="2125"/>
      <c r="BL32" s="2129"/>
      <c r="BO32" s="2106"/>
    </row>
    <row r="33" spans="1:67" ht="15" customHeight="1" x14ac:dyDescent="0.2">
      <c r="A33" s="399">
        <v>27</v>
      </c>
      <c r="B33" s="228">
        <v>27</v>
      </c>
      <c r="C33" s="398" t="s">
        <v>30</v>
      </c>
      <c r="D33" s="403">
        <v>0</v>
      </c>
      <c r="E33" s="437">
        <v>0</v>
      </c>
      <c r="F33" s="403"/>
      <c r="G33" s="442">
        <v>0</v>
      </c>
      <c r="H33" s="403"/>
      <c r="I33" s="442">
        <v>0</v>
      </c>
      <c r="J33" s="919">
        <v>0</v>
      </c>
      <c r="K33" s="765">
        <v>524</v>
      </c>
      <c r="L33" s="446">
        <v>94713</v>
      </c>
      <c r="M33" s="944"/>
      <c r="N33" s="403">
        <v>2342</v>
      </c>
      <c r="O33" s="455">
        <v>163940</v>
      </c>
      <c r="P33" s="442"/>
      <c r="Q33" s="455">
        <v>163940</v>
      </c>
      <c r="R33" s="908">
        <v>460.38801400000006</v>
      </c>
      <c r="S33" s="874">
        <v>460388</v>
      </c>
      <c r="T33" s="874">
        <v>110954</v>
      </c>
      <c r="U33" s="874">
        <v>571342</v>
      </c>
      <c r="V33" s="908">
        <v>326.66183000000007</v>
      </c>
      <c r="W33" s="874">
        <v>163331</v>
      </c>
      <c r="X33" s="874">
        <v>45079</v>
      </c>
      <c r="Y33" s="874">
        <v>208410</v>
      </c>
      <c r="Z33" s="908">
        <v>787.04984400000012</v>
      </c>
      <c r="AA33" s="874">
        <v>623719</v>
      </c>
      <c r="AB33" s="874">
        <v>156033</v>
      </c>
      <c r="AC33" s="447">
        <v>779752</v>
      </c>
      <c r="AD33" s="908">
        <v>460.38801400000006</v>
      </c>
      <c r="AE33" s="874">
        <v>368310</v>
      </c>
      <c r="AF33" s="874">
        <v>88763</v>
      </c>
      <c r="AG33" s="874">
        <v>457073</v>
      </c>
      <c r="AH33" s="908">
        <v>326.66183000000007</v>
      </c>
      <c r="AI33" s="874">
        <v>130665</v>
      </c>
      <c r="AJ33" s="874">
        <v>36064</v>
      </c>
      <c r="AK33" s="874">
        <v>166729</v>
      </c>
      <c r="AL33" s="908">
        <v>787.04984400000012</v>
      </c>
      <c r="AM33" s="874">
        <v>498975</v>
      </c>
      <c r="AN33" s="874">
        <v>124827</v>
      </c>
      <c r="AO33" s="939">
        <v>623802</v>
      </c>
      <c r="AP33" s="908">
        <v>460.38801400000006</v>
      </c>
      <c r="AQ33" s="874">
        <v>690582</v>
      </c>
      <c r="AR33" s="874">
        <v>166430</v>
      </c>
      <c r="AS33" s="874">
        <v>857012</v>
      </c>
      <c r="AT33" s="908">
        <v>326.66183000000007</v>
      </c>
      <c r="AU33" s="874">
        <v>244996</v>
      </c>
      <c r="AV33" s="874">
        <v>67619</v>
      </c>
      <c r="AW33" s="874">
        <v>312615</v>
      </c>
      <c r="AX33" s="908">
        <v>787.04984400000012</v>
      </c>
      <c r="AY33" s="874">
        <v>935578</v>
      </c>
      <c r="AZ33" s="874">
        <v>234049</v>
      </c>
      <c r="BA33" s="1104">
        <v>1169627</v>
      </c>
      <c r="BB33" s="1146"/>
      <c r="BC33" s="1109">
        <v>0</v>
      </c>
      <c r="BD33" s="2137">
        <v>2831834</v>
      </c>
      <c r="BE33" s="1197"/>
      <c r="BF33" s="1197"/>
      <c r="BG33" s="1197"/>
      <c r="BH33" s="1197"/>
      <c r="BI33" s="2125"/>
      <c r="BK33" s="2125"/>
      <c r="BL33" s="2129"/>
      <c r="BO33" s="2106"/>
    </row>
    <row r="34" spans="1:67" ht="15" customHeight="1" x14ac:dyDescent="0.2">
      <c r="A34" s="399">
        <v>28</v>
      </c>
      <c r="B34" s="228">
        <v>28</v>
      </c>
      <c r="C34" s="398" t="s">
        <v>31</v>
      </c>
      <c r="D34" s="403">
        <v>25</v>
      </c>
      <c r="E34" s="437">
        <v>525000</v>
      </c>
      <c r="F34" s="403"/>
      <c r="G34" s="442">
        <v>0</v>
      </c>
      <c r="H34" s="403"/>
      <c r="I34" s="442">
        <v>0</v>
      </c>
      <c r="J34" s="919">
        <v>0</v>
      </c>
      <c r="K34" s="765">
        <v>4486</v>
      </c>
      <c r="L34" s="446">
        <v>810845</v>
      </c>
      <c r="M34" s="944"/>
      <c r="N34" s="403">
        <v>13786</v>
      </c>
      <c r="O34" s="455">
        <v>965020</v>
      </c>
      <c r="P34" s="442"/>
      <c r="Q34" s="455">
        <v>965020</v>
      </c>
      <c r="R34" s="908">
        <v>2605.7174970000001</v>
      </c>
      <c r="S34" s="874">
        <v>2605717</v>
      </c>
      <c r="T34" s="874">
        <v>627978</v>
      </c>
      <c r="U34" s="874">
        <v>3233695</v>
      </c>
      <c r="V34" s="908">
        <v>1827.742528</v>
      </c>
      <c r="W34" s="874">
        <v>913871</v>
      </c>
      <c r="X34" s="874">
        <v>252228</v>
      </c>
      <c r="Y34" s="874">
        <v>1166099</v>
      </c>
      <c r="Z34" s="908">
        <v>4433.4600250000003</v>
      </c>
      <c r="AA34" s="874">
        <v>3519588</v>
      </c>
      <c r="AB34" s="874">
        <v>880206</v>
      </c>
      <c r="AC34" s="447">
        <v>4399794</v>
      </c>
      <c r="AD34" s="908">
        <v>2605.7174970000001</v>
      </c>
      <c r="AE34" s="874">
        <v>2084574</v>
      </c>
      <c r="AF34" s="874">
        <v>502382</v>
      </c>
      <c r="AG34" s="874">
        <v>2586956</v>
      </c>
      <c r="AH34" s="908">
        <v>1827.742528</v>
      </c>
      <c r="AI34" s="874">
        <v>731097</v>
      </c>
      <c r="AJ34" s="874">
        <v>201783</v>
      </c>
      <c r="AK34" s="874">
        <v>932880</v>
      </c>
      <c r="AL34" s="908">
        <v>4433.4600250000003</v>
      </c>
      <c r="AM34" s="874">
        <v>2815671</v>
      </c>
      <c r="AN34" s="874">
        <v>704165</v>
      </c>
      <c r="AO34" s="939">
        <v>3519836</v>
      </c>
      <c r="AP34" s="908">
        <v>2605.7174970000001</v>
      </c>
      <c r="AQ34" s="874">
        <v>3908576</v>
      </c>
      <c r="AR34" s="874">
        <v>941967</v>
      </c>
      <c r="AS34" s="874">
        <v>4850543</v>
      </c>
      <c r="AT34" s="908">
        <v>1827.742528</v>
      </c>
      <c r="AU34" s="874">
        <v>1370807</v>
      </c>
      <c r="AV34" s="874">
        <v>378343</v>
      </c>
      <c r="AW34" s="874">
        <v>1749150</v>
      </c>
      <c r="AX34" s="908">
        <v>4433.4600250000003</v>
      </c>
      <c r="AY34" s="874">
        <v>5279383</v>
      </c>
      <c r="AZ34" s="874">
        <v>1320310</v>
      </c>
      <c r="BA34" s="1104">
        <v>6599693</v>
      </c>
      <c r="BB34" s="1146"/>
      <c r="BC34" s="1109">
        <v>0</v>
      </c>
      <c r="BD34" s="2137">
        <v>16820188</v>
      </c>
      <c r="BE34" s="1197"/>
      <c r="BF34" s="1197"/>
      <c r="BG34" s="1197"/>
      <c r="BH34" s="1197"/>
      <c r="BI34" s="2125"/>
      <c r="BK34" s="2125"/>
      <c r="BL34" s="2129"/>
      <c r="BO34" s="2106"/>
    </row>
    <row r="35" spans="1:67" ht="15" customHeight="1" x14ac:dyDescent="0.2">
      <c r="A35" s="399">
        <v>29</v>
      </c>
      <c r="B35" s="228">
        <v>29</v>
      </c>
      <c r="C35" s="398" t="s">
        <v>32</v>
      </c>
      <c r="D35" s="403">
        <v>14</v>
      </c>
      <c r="E35" s="437">
        <v>294000</v>
      </c>
      <c r="F35" s="403"/>
      <c r="G35" s="442">
        <v>0</v>
      </c>
      <c r="H35" s="403"/>
      <c r="I35" s="442">
        <v>0</v>
      </c>
      <c r="J35" s="919">
        <v>0</v>
      </c>
      <c r="K35" s="765">
        <v>2358</v>
      </c>
      <c r="L35" s="446">
        <v>426209</v>
      </c>
      <c r="M35" s="944"/>
      <c r="N35" s="403">
        <v>5825</v>
      </c>
      <c r="O35" s="455">
        <v>407750</v>
      </c>
      <c r="P35" s="442"/>
      <c r="Q35" s="455">
        <v>407750</v>
      </c>
      <c r="R35" s="908">
        <v>1097.706183</v>
      </c>
      <c r="S35" s="874">
        <v>1097706</v>
      </c>
      <c r="T35" s="874">
        <v>264547</v>
      </c>
      <c r="U35" s="874">
        <v>1362253</v>
      </c>
      <c r="V35" s="908">
        <v>717.16737200000011</v>
      </c>
      <c r="W35" s="874">
        <v>358584</v>
      </c>
      <c r="X35" s="874">
        <v>98969</v>
      </c>
      <c r="Y35" s="874">
        <v>457553</v>
      </c>
      <c r="Z35" s="908">
        <v>1814.8735550000001</v>
      </c>
      <c r="AA35" s="874">
        <v>1456290</v>
      </c>
      <c r="AB35" s="874">
        <v>363516</v>
      </c>
      <c r="AC35" s="447">
        <v>1819806</v>
      </c>
      <c r="AD35" s="908">
        <v>1097.706183</v>
      </c>
      <c r="AE35" s="874">
        <v>878165</v>
      </c>
      <c r="AF35" s="874">
        <v>211638</v>
      </c>
      <c r="AG35" s="874">
        <v>1089803</v>
      </c>
      <c r="AH35" s="908">
        <v>717.16737200000011</v>
      </c>
      <c r="AI35" s="874">
        <v>286867</v>
      </c>
      <c r="AJ35" s="874">
        <v>79175</v>
      </c>
      <c r="AK35" s="874">
        <v>366042</v>
      </c>
      <c r="AL35" s="908">
        <v>1814.8735550000001</v>
      </c>
      <c r="AM35" s="874">
        <v>1165032</v>
      </c>
      <c r="AN35" s="874">
        <v>290813</v>
      </c>
      <c r="AO35" s="939">
        <v>1455845</v>
      </c>
      <c r="AP35" s="908">
        <v>1097.706183</v>
      </c>
      <c r="AQ35" s="874">
        <v>1646559</v>
      </c>
      <c r="AR35" s="874">
        <v>396821</v>
      </c>
      <c r="AS35" s="874">
        <v>2043380</v>
      </c>
      <c r="AT35" s="908">
        <v>717.16737200000011</v>
      </c>
      <c r="AU35" s="874">
        <v>537876</v>
      </c>
      <c r="AV35" s="874">
        <v>148454</v>
      </c>
      <c r="AW35" s="874">
        <v>686330</v>
      </c>
      <c r="AX35" s="908">
        <v>1814.8735550000001</v>
      </c>
      <c r="AY35" s="874">
        <v>2184435</v>
      </c>
      <c r="AZ35" s="874">
        <v>545275</v>
      </c>
      <c r="BA35" s="1104">
        <v>2729710</v>
      </c>
      <c r="BB35" s="1146"/>
      <c r="BC35" s="1109">
        <v>0</v>
      </c>
      <c r="BD35" s="2137">
        <v>7133320</v>
      </c>
      <c r="BE35" s="1197"/>
      <c r="BF35" s="1197"/>
      <c r="BG35" s="1197"/>
      <c r="BH35" s="1197"/>
      <c r="BI35" s="2125"/>
      <c r="BK35" s="2125"/>
      <c r="BL35" s="2129"/>
      <c r="BO35" s="2106"/>
    </row>
    <row r="36" spans="1:67" ht="15" customHeight="1" x14ac:dyDescent="0.2">
      <c r="A36" s="400">
        <v>30</v>
      </c>
      <c r="B36" s="401">
        <v>30</v>
      </c>
      <c r="C36" s="402" t="s">
        <v>33</v>
      </c>
      <c r="D36" s="404">
        <v>0</v>
      </c>
      <c r="E36" s="438">
        <v>0</v>
      </c>
      <c r="F36" s="404"/>
      <c r="G36" s="443">
        <v>0</v>
      </c>
      <c r="H36" s="404"/>
      <c r="I36" s="443">
        <v>0</v>
      </c>
      <c r="J36" s="920">
        <v>0</v>
      </c>
      <c r="K36" s="872">
        <v>316</v>
      </c>
      <c r="L36" s="448">
        <v>57117</v>
      </c>
      <c r="M36" s="945"/>
      <c r="N36" s="404">
        <v>1090</v>
      </c>
      <c r="O36" s="456">
        <v>76300</v>
      </c>
      <c r="P36" s="443"/>
      <c r="Q36" s="456">
        <v>76300</v>
      </c>
      <c r="R36" s="909">
        <v>211.236684</v>
      </c>
      <c r="S36" s="905">
        <v>211237</v>
      </c>
      <c r="T36" s="905">
        <v>50908</v>
      </c>
      <c r="U36" s="905">
        <v>262145</v>
      </c>
      <c r="V36" s="909">
        <v>160.666586</v>
      </c>
      <c r="W36" s="905">
        <v>80333</v>
      </c>
      <c r="X36" s="905">
        <v>22172</v>
      </c>
      <c r="Y36" s="905">
        <v>102505</v>
      </c>
      <c r="Z36" s="909">
        <v>371.90327000000002</v>
      </c>
      <c r="AA36" s="905">
        <v>291570</v>
      </c>
      <c r="AB36" s="905">
        <v>73080</v>
      </c>
      <c r="AC36" s="449">
        <v>364650</v>
      </c>
      <c r="AD36" s="909">
        <v>211.236684</v>
      </c>
      <c r="AE36" s="905">
        <v>168989</v>
      </c>
      <c r="AF36" s="905">
        <v>40726</v>
      </c>
      <c r="AG36" s="905">
        <v>209715</v>
      </c>
      <c r="AH36" s="909">
        <v>160.666586</v>
      </c>
      <c r="AI36" s="905">
        <v>64267</v>
      </c>
      <c r="AJ36" s="905">
        <v>17738</v>
      </c>
      <c r="AK36" s="905">
        <v>82005</v>
      </c>
      <c r="AL36" s="909">
        <v>371.90327000000002</v>
      </c>
      <c r="AM36" s="905">
        <v>233256</v>
      </c>
      <c r="AN36" s="905">
        <v>58464</v>
      </c>
      <c r="AO36" s="940">
        <v>291720</v>
      </c>
      <c r="AP36" s="909">
        <v>211.236684</v>
      </c>
      <c r="AQ36" s="905">
        <v>316855</v>
      </c>
      <c r="AR36" s="905">
        <v>76362</v>
      </c>
      <c r="AS36" s="905">
        <v>393217</v>
      </c>
      <c r="AT36" s="909">
        <v>160.666586</v>
      </c>
      <c r="AU36" s="905">
        <v>120500</v>
      </c>
      <c r="AV36" s="905">
        <v>33258</v>
      </c>
      <c r="AW36" s="905">
        <v>153758</v>
      </c>
      <c r="AX36" s="909">
        <v>371.90327000000002</v>
      </c>
      <c r="AY36" s="905">
        <v>437355</v>
      </c>
      <c r="AZ36" s="905">
        <v>109620</v>
      </c>
      <c r="BA36" s="1105">
        <v>546975</v>
      </c>
      <c r="BB36" s="1148"/>
      <c r="BC36" s="1110">
        <v>0</v>
      </c>
      <c r="BD36" s="2138">
        <v>1336762</v>
      </c>
      <c r="BE36" s="1197"/>
      <c r="BF36" s="1197"/>
      <c r="BG36" s="1197"/>
      <c r="BH36" s="1197"/>
      <c r="BI36" s="2125"/>
      <c r="BK36" s="2125"/>
      <c r="BL36" s="2129"/>
      <c r="BO36" s="2106"/>
    </row>
    <row r="37" spans="1:67" ht="15" customHeight="1" x14ac:dyDescent="0.2">
      <c r="A37" s="395">
        <v>31</v>
      </c>
      <c r="B37" s="396">
        <v>31</v>
      </c>
      <c r="C37" s="397" t="s">
        <v>34</v>
      </c>
      <c r="D37" s="405">
        <v>3</v>
      </c>
      <c r="E37" s="436">
        <v>63000</v>
      </c>
      <c r="F37" s="405"/>
      <c r="G37" s="441">
        <v>0</v>
      </c>
      <c r="H37" s="405"/>
      <c r="I37" s="441">
        <v>0</v>
      </c>
      <c r="J37" s="918">
        <v>0</v>
      </c>
      <c r="K37" s="871">
        <v>537</v>
      </c>
      <c r="L37" s="450">
        <v>97063</v>
      </c>
      <c r="M37" s="943"/>
      <c r="N37" s="405">
        <v>2457</v>
      </c>
      <c r="O37" s="454">
        <v>171990</v>
      </c>
      <c r="P37" s="441"/>
      <c r="Q37" s="454">
        <v>171990</v>
      </c>
      <c r="R37" s="907">
        <v>551.01128000000006</v>
      </c>
      <c r="S37" s="904">
        <v>551011</v>
      </c>
      <c r="T37" s="904">
        <v>132794</v>
      </c>
      <c r="U37" s="904">
        <v>683805</v>
      </c>
      <c r="V37" s="907">
        <v>316.82665299999996</v>
      </c>
      <c r="W37" s="904">
        <v>158413</v>
      </c>
      <c r="X37" s="904">
        <v>43722</v>
      </c>
      <c r="Y37" s="904">
        <v>202135</v>
      </c>
      <c r="Z37" s="907">
        <v>867.83793300000002</v>
      </c>
      <c r="AA37" s="904">
        <v>709424</v>
      </c>
      <c r="AB37" s="904">
        <v>176516</v>
      </c>
      <c r="AC37" s="451">
        <v>885940</v>
      </c>
      <c r="AD37" s="907">
        <v>551.01128000000006</v>
      </c>
      <c r="AE37" s="904">
        <v>440809</v>
      </c>
      <c r="AF37" s="904">
        <v>106235</v>
      </c>
      <c r="AG37" s="904">
        <v>547044</v>
      </c>
      <c r="AH37" s="907">
        <v>316.82665299999996</v>
      </c>
      <c r="AI37" s="904">
        <v>126731</v>
      </c>
      <c r="AJ37" s="904">
        <v>34978</v>
      </c>
      <c r="AK37" s="904">
        <v>161709</v>
      </c>
      <c r="AL37" s="907">
        <v>867.83793300000002</v>
      </c>
      <c r="AM37" s="904">
        <v>567540</v>
      </c>
      <c r="AN37" s="904">
        <v>141213</v>
      </c>
      <c r="AO37" s="938">
        <v>708753</v>
      </c>
      <c r="AP37" s="907">
        <v>551.01128000000006</v>
      </c>
      <c r="AQ37" s="904">
        <v>826517</v>
      </c>
      <c r="AR37" s="904">
        <v>199191</v>
      </c>
      <c r="AS37" s="904">
        <v>1025708</v>
      </c>
      <c r="AT37" s="907">
        <v>316.82665299999996</v>
      </c>
      <c r="AU37" s="904">
        <v>237620</v>
      </c>
      <c r="AV37" s="904">
        <v>65583</v>
      </c>
      <c r="AW37" s="904">
        <v>303203</v>
      </c>
      <c r="AX37" s="907">
        <v>867.83793300000002</v>
      </c>
      <c r="AY37" s="904">
        <v>1064137</v>
      </c>
      <c r="AZ37" s="904">
        <v>264774</v>
      </c>
      <c r="BA37" s="1103">
        <v>1328911</v>
      </c>
      <c r="BB37" s="1146"/>
      <c r="BC37" s="1108">
        <v>0</v>
      </c>
      <c r="BD37" s="2136">
        <v>3255657</v>
      </c>
      <c r="BE37" s="1197"/>
      <c r="BF37" s="1197"/>
      <c r="BG37" s="1197"/>
      <c r="BH37" s="1197"/>
      <c r="BI37" s="2125"/>
      <c r="BK37" s="2125"/>
      <c r="BL37" s="2129"/>
      <c r="BO37" s="2106"/>
    </row>
    <row r="38" spans="1:67" ht="15" customHeight="1" x14ac:dyDescent="0.2">
      <c r="A38" s="399">
        <v>32</v>
      </c>
      <c r="B38" s="228">
        <v>32</v>
      </c>
      <c r="C38" s="398" t="s">
        <v>35</v>
      </c>
      <c r="D38" s="403">
        <v>0</v>
      </c>
      <c r="E38" s="437">
        <v>0</v>
      </c>
      <c r="F38" s="403"/>
      <c r="G38" s="442">
        <v>0</v>
      </c>
      <c r="H38" s="403"/>
      <c r="I38" s="442">
        <v>0</v>
      </c>
      <c r="J38" s="919">
        <v>0</v>
      </c>
      <c r="K38" s="765">
        <v>7015</v>
      </c>
      <c r="L38" s="446">
        <v>1267961</v>
      </c>
      <c r="M38" s="944"/>
      <c r="N38" s="403">
        <v>11505</v>
      </c>
      <c r="O38" s="455">
        <v>805350</v>
      </c>
      <c r="P38" s="442"/>
      <c r="Q38" s="455">
        <v>805350</v>
      </c>
      <c r="R38" s="908">
        <v>2185.9542929999998</v>
      </c>
      <c r="S38" s="874">
        <v>2185954</v>
      </c>
      <c r="T38" s="874">
        <v>526815</v>
      </c>
      <c r="U38" s="874">
        <v>2712769</v>
      </c>
      <c r="V38" s="908">
        <v>1542.749405</v>
      </c>
      <c r="W38" s="874">
        <v>771375</v>
      </c>
      <c r="X38" s="874">
        <v>212900</v>
      </c>
      <c r="Y38" s="874">
        <v>984275</v>
      </c>
      <c r="Z38" s="908">
        <v>3728.7036979999998</v>
      </c>
      <c r="AA38" s="874">
        <v>2957329</v>
      </c>
      <c r="AB38" s="874">
        <v>739715</v>
      </c>
      <c r="AC38" s="447">
        <v>3697044</v>
      </c>
      <c r="AD38" s="908">
        <v>2185.9542929999998</v>
      </c>
      <c r="AE38" s="874">
        <v>1748763</v>
      </c>
      <c r="AF38" s="874">
        <v>421452</v>
      </c>
      <c r="AG38" s="874">
        <v>2170215</v>
      </c>
      <c r="AH38" s="908">
        <v>1542.749405</v>
      </c>
      <c r="AI38" s="874">
        <v>617100</v>
      </c>
      <c r="AJ38" s="874">
        <v>170320</v>
      </c>
      <c r="AK38" s="874">
        <v>787420</v>
      </c>
      <c r="AL38" s="908">
        <v>3728.7036979999998</v>
      </c>
      <c r="AM38" s="874">
        <v>2365863</v>
      </c>
      <c r="AN38" s="874">
        <v>591772</v>
      </c>
      <c r="AO38" s="939">
        <v>2957635</v>
      </c>
      <c r="AP38" s="908">
        <v>2185.9542929999998</v>
      </c>
      <c r="AQ38" s="874">
        <v>3278931</v>
      </c>
      <c r="AR38" s="874">
        <v>790222</v>
      </c>
      <c r="AS38" s="874">
        <v>4069153</v>
      </c>
      <c r="AT38" s="908">
        <v>1542.749405</v>
      </c>
      <c r="AU38" s="874">
        <v>1157062</v>
      </c>
      <c r="AV38" s="874">
        <v>319349</v>
      </c>
      <c r="AW38" s="874">
        <v>1476411</v>
      </c>
      <c r="AX38" s="908">
        <v>3728.7036979999998</v>
      </c>
      <c r="AY38" s="874">
        <v>4435993</v>
      </c>
      <c r="AZ38" s="874">
        <v>1109571</v>
      </c>
      <c r="BA38" s="1104">
        <v>5545564</v>
      </c>
      <c r="BB38" s="1146"/>
      <c r="BC38" s="1109">
        <v>0</v>
      </c>
      <c r="BD38" s="2137">
        <v>14273554</v>
      </c>
      <c r="BE38" s="1197"/>
      <c r="BF38" s="1197"/>
      <c r="BG38" s="1197"/>
      <c r="BH38" s="1197"/>
      <c r="BI38" s="2125"/>
      <c r="BK38" s="2125"/>
      <c r="BL38" s="2129"/>
      <c r="BO38" s="2106"/>
    </row>
    <row r="39" spans="1:67" ht="15" customHeight="1" x14ac:dyDescent="0.2">
      <c r="A39" s="399">
        <v>33</v>
      </c>
      <c r="B39" s="228">
        <v>33</v>
      </c>
      <c r="C39" s="398" t="s">
        <v>36</v>
      </c>
      <c r="D39" s="403">
        <v>0</v>
      </c>
      <c r="E39" s="437">
        <v>0</v>
      </c>
      <c r="F39" s="403"/>
      <c r="G39" s="442">
        <v>0</v>
      </c>
      <c r="H39" s="403"/>
      <c r="I39" s="442">
        <v>0</v>
      </c>
      <c r="J39" s="919">
        <v>0</v>
      </c>
      <c r="K39" s="765">
        <v>220</v>
      </c>
      <c r="L39" s="446">
        <v>39765</v>
      </c>
      <c r="M39" s="944"/>
      <c r="N39" s="403">
        <v>536</v>
      </c>
      <c r="O39" s="455">
        <v>37520</v>
      </c>
      <c r="P39" s="442"/>
      <c r="Q39" s="455">
        <v>37520</v>
      </c>
      <c r="R39" s="908">
        <v>119.362021</v>
      </c>
      <c r="S39" s="874">
        <v>119362</v>
      </c>
      <c r="T39" s="874">
        <v>28766</v>
      </c>
      <c r="U39" s="874">
        <v>148128</v>
      </c>
      <c r="V39" s="908">
        <v>136.587547</v>
      </c>
      <c r="W39" s="874">
        <v>68294</v>
      </c>
      <c r="X39" s="874">
        <v>18849</v>
      </c>
      <c r="Y39" s="874">
        <v>87143</v>
      </c>
      <c r="Z39" s="908">
        <v>255.949568</v>
      </c>
      <c r="AA39" s="874">
        <v>187656</v>
      </c>
      <c r="AB39" s="874">
        <v>47615</v>
      </c>
      <c r="AC39" s="447">
        <v>235271</v>
      </c>
      <c r="AD39" s="908">
        <v>119.362021</v>
      </c>
      <c r="AE39" s="874">
        <v>95490</v>
      </c>
      <c r="AF39" s="874">
        <v>23013</v>
      </c>
      <c r="AG39" s="874">
        <v>118503</v>
      </c>
      <c r="AH39" s="908">
        <v>136.587547</v>
      </c>
      <c r="AI39" s="874">
        <v>54635</v>
      </c>
      <c r="AJ39" s="874">
        <v>15079</v>
      </c>
      <c r="AK39" s="874">
        <v>69714</v>
      </c>
      <c r="AL39" s="908">
        <v>255.949568</v>
      </c>
      <c r="AM39" s="874">
        <v>150125</v>
      </c>
      <c r="AN39" s="874">
        <v>38092</v>
      </c>
      <c r="AO39" s="939">
        <v>188217</v>
      </c>
      <c r="AP39" s="908">
        <v>119.362021</v>
      </c>
      <c r="AQ39" s="874">
        <v>179043</v>
      </c>
      <c r="AR39" s="874">
        <v>43149</v>
      </c>
      <c r="AS39" s="874">
        <v>222192</v>
      </c>
      <c r="AT39" s="908">
        <v>136.587547</v>
      </c>
      <c r="AU39" s="874">
        <v>102441</v>
      </c>
      <c r="AV39" s="874">
        <v>28274</v>
      </c>
      <c r="AW39" s="874">
        <v>130715</v>
      </c>
      <c r="AX39" s="908">
        <v>255.949568</v>
      </c>
      <c r="AY39" s="874">
        <v>281484</v>
      </c>
      <c r="AZ39" s="874">
        <v>71423</v>
      </c>
      <c r="BA39" s="1104">
        <v>352907</v>
      </c>
      <c r="BB39" s="1146"/>
      <c r="BC39" s="1109">
        <v>0</v>
      </c>
      <c r="BD39" s="2137">
        <v>853680</v>
      </c>
      <c r="BE39" s="1197"/>
      <c r="BF39" s="1197"/>
      <c r="BG39" s="1197"/>
      <c r="BH39" s="1197"/>
      <c r="BI39" s="2125"/>
      <c r="BK39" s="2125"/>
      <c r="BL39" s="2129"/>
      <c r="BO39" s="2106"/>
    </row>
    <row r="40" spans="1:67" ht="15" customHeight="1" x14ac:dyDescent="0.2">
      <c r="A40" s="399">
        <v>34</v>
      </c>
      <c r="B40" s="228">
        <v>34</v>
      </c>
      <c r="C40" s="398" t="s">
        <v>37</v>
      </c>
      <c r="D40" s="403">
        <v>0</v>
      </c>
      <c r="E40" s="437">
        <v>0</v>
      </c>
      <c r="F40" s="403"/>
      <c r="G40" s="442">
        <v>0</v>
      </c>
      <c r="H40" s="403"/>
      <c r="I40" s="442">
        <v>0</v>
      </c>
      <c r="J40" s="919">
        <v>0</v>
      </c>
      <c r="K40" s="765">
        <v>500</v>
      </c>
      <c r="L40" s="446">
        <v>90375</v>
      </c>
      <c r="M40" s="944"/>
      <c r="N40" s="403">
        <v>1345</v>
      </c>
      <c r="O40" s="455">
        <v>94150</v>
      </c>
      <c r="P40" s="442"/>
      <c r="Q40" s="455">
        <v>94150</v>
      </c>
      <c r="R40" s="908">
        <v>275.89207999999996</v>
      </c>
      <c r="S40" s="874">
        <v>275892</v>
      </c>
      <c r="T40" s="874">
        <v>66490</v>
      </c>
      <c r="U40" s="874">
        <v>342382</v>
      </c>
      <c r="V40" s="908">
        <v>196.83334400000001</v>
      </c>
      <c r="W40" s="874">
        <v>98417</v>
      </c>
      <c r="X40" s="874">
        <v>27163</v>
      </c>
      <c r="Y40" s="874">
        <v>125580</v>
      </c>
      <c r="Z40" s="908">
        <v>472.72542399999998</v>
      </c>
      <c r="AA40" s="874">
        <v>374309</v>
      </c>
      <c r="AB40" s="874">
        <v>93653</v>
      </c>
      <c r="AC40" s="447">
        <v>467962</v>
      </c>
      <c r="AD40" s="908">
        <v>275.89207999999996</v>
      </c>
      <c r="AE40" s="874">
        <v>220714</v>
      </c>
      <c r="AF40" s="874">
        <v>53192</v>
      </c>
      <c r="AG40" s="874">
        <v>273906</v>
      </c>
      <c r="AH40" s="908">
        <v>196.83334400000001</v>
      </c>
      <c r="AI40" s="874">
        <v>78733</v>
      </c>
      <c r="AJ40" s="874">
        <v>21730</v>
      </c>
      <c r="AK40" s="874">
        <v>100463</v>
      </c>
      <c r="AL40" s="908">
        <v>472.72542399999998</v>
      </c>
      <c r="AM40" s="874">
        <v>299447</v>
      </c>
      <c r="AN40" s="874">
        <v>74922</v>
      </c>
      <c r="AO40" s="939">
        <v>374369</v>
      </c>
      <c r="AP40" s="908">
        <v>275.89207999999996</v>
      </c>
      <c r="AQ40" s="874">
        <v>413838</v>
      </c>
      <c r="AR40" s="874">
        <v>99735</v>
      </c>
      <c r="AS40" s="874">
        <v>513573</v>
      </c>
      <c r="AT40" s="908">
        <v>196.83334400000001</v>
      </c>
      <c r="AU40" s="874">
        <v>147625</v>
      </c>
      <c r="AV40" s="874">
        <v>40745</v>
      </c>
      <c r="AW40" s="874">
        <v>188370</v>
      </c>
      <c r="AX40" s="908">
        <v>472.72542399999998</v>
      </c>
      <c r="AY40" s="874">
        <v>561463</v>
      </c>
      <c r="AZ40" s="874">
        <v>140480</v>
      </c>
      <c r="BA40" s="1104">
        <v>701943</v>
      </c>
      <c r="BB40" s="1146"/>
      <c r="BC40" s="1109">
        <v>0</v>
      </c>
      <c r="BD40" s="2137">
        <v>1728799</v>
      </c>
      <c r="BE40" s="1197"/>
      <c r="BF40" s="1197"/>
      <c r="BG40" s="1197"/>
      <c r="BH40" s="1197"/>
      <c r="BI40" s="2125"/>
      <c r="BK40" s="2125"/>
      <c r="BL40" s="2129"/>
      <c r="BO40" s="2106"/>
    </row>
    <row r="41" spans="1:67" ht="15" customHeight="1" x14ac:dyDescent="0.2">
      <c r="A41" s="400">
        <v>35</v>
      </c>
      <c r="B41" s="401">
        <v>35</v>
      </c>
      <c r="C41" s="402" t="s">
        <v>38</v>
      </c>
      <c r="D41" s="404">
        <v>0</v>
      </c>
      <c r="E41" s="438">
        <v>0</v>
      </c>
      <c r="F41" s="404"/>
      <c r="G41" s="443">
        <v>0</v>
      </c>
      <c r="H41" s="404"/>
      <c r="I41" s="443">
        <v>0</v>
      </c>
      <c r="J41" s="920">
        <v>0</v>
      </c>
      <c r="K41" s="872">
        <v>1165</v>
      </c>
      <c r="L41" s="448">
        <v>210574</v>
      </c>
      <c r="M41" s="945"/>
      <c r="N41" s="404">
        <v>2279</v>
      </c>
      <c r="O41" s="456">
        <v>159530</v>
      </c>
      <c r="P41" s="443"/>
      <c r="Q41" s="456">
        <v>159530</v>
      </c>
      <c r="R41" s="909">
        <v>462.97878400000002</v>
      </c>
      <c r="S41" s="905">
        <v>462979</v>
      </c>
      <c r="T41" s="905">
        <v>111578</v>
      </c>
      <c r="U41" s="905">
        <v>574557</v>
      </c>
      <c r="V41" s="909">
        <v>218.41132199999998</v>
      </c>
      <c r="W41" s="905">
        <v>109206</v>
      </c>
      <c r="X41" s="905">
        <v>30141</v>
      </c>
      <c r="Y41" s="905">
        <v>139347</v>
      </c>
      <c r="Z41" s="909">
        <v>681.39010600000006</v>
      </c>
      <c r="AA41" s="905">
        <v>572185</v>
      </c>
      <c r="AB41" s="905">
        <v>141719</v>
      </c>
      <c r="AC41" s="449">
        <v>713904</v>
      </c>
      <c r="AD41" s="909">
        <v>462.97878400000002</v>
      </c>
      <c r="AE41" s="905">
        <v>370383</v>
      </c>
      <c r="AF41" s="905">
        <v>89262</v>
      </c>
      <c r="AG41" s="905">
        <v>459645</v>
      </c>
      <c r="AH41" s="909">
        <v>218.41132199999998</v>
      </c>
      <c r="AI41" s="905">
        <v>87365</v>
      </c>
      <c r="AJ41" s="905">
        <v>24113</v>
      </c>
      <c r="AK41" s="905">
        <v>111478</v>
      </c>
      <c r="AL41" s="909">
        <v>681.39010600000006</v>
      </c>
      <c r="AM41" s="905">
        <v>457748</v>
      </c>
      <c r="AN41" s="905">
        <v>113375</v>
      </c>
      <c r="AO41" s="940">
        <v>571123</v>
      </c>
      <c r="AP41" s="909">
        <v>462.97878400000002</v>
      </c>
      <c r="AQ41" s="905">
        <v>694468</v>
      </c>
      <c r="AR41" s="905">
        <v>167367</v>
      </c>
      <c r="AS41" s="905">
        <v>861835</v>
      </c>
      <c r="AT41" s="909">
        <v>218.41132199999998</v>
      </c>
      <c r="AU41" s="905">
        <v>163808</v>
      </c>
      <c r="AV41" s="905">
        <v>45211</v>
      </c>
      <c r="AW41" s="905">
        <v>209019</v>
      </c>
      <c r="AX41" s="909">
        <v>681.39010600000006</v>
      </c>
      <c r="AY41" s="905">
        <v>858276</v>
      </c>
      <c r="AZ41" s="905">
        <v>212578</v>
      </c>
      <c r="BA41" s="1105">
        <v>1070854</v>
      </c>
      <c r="BB41" s="1148"/>
      <c r="BC41" s="1110">
        <v>0</v>
      </c>
      <c r="BD41" s="2138">
        <v>2725985</v>
      </c>
      <c r="BE41" s="1197"/>
      <c r="BF41" s="1197"/>
      <c r="BG41" s="1197"/>
      <c r="BH41" s="1197"/>
      <c r="BI41" s="2125"/>
      <c r="BK41" s="2125"/>
      <c r="BL41" s="2129"/>
      <c r="BO41" s="2106"/>
    </row>
    <row r="42" spans="1:67" ht="15" customHeight="1" x14ac:dyDescent="0.2">
      <c r="A42" s="395">
        <v>36</v>
      </c>
      <c r="B42" s="396">
        <v>36</v>
      </c>
      <c r="C42" s="397" t="s">
        <v>39</v>
      </c>
      <c r="D42" s="405">
        <v>17</v>
      </c>
      <c r="E42" s="436">
        <v>357000</v>
      </c>
      <c r="F42" s="405"/>
      <c r="G42" s="441">
        <v>0</v>
      </c>
      <c r="H42" s="405"/>
      <c r="I42" s="441">
        <v>0</v>
      </c>
      <c r="J42" s="918">
        <v>0</v>
      </c>
      <c r="K42" s="871">
        <v>5400</v>
      </c>
      <c r="L42" s="450">
        <v>1045748</v>
      </c>
      <c r="M42" s="943"/>
      <c r="N42" s="1374">
        <v>19884</v>
      </c>
      <c r="O42" s="454">
        <v>1391880</v>
      </c>
      <c r="P42" s="441"/>
      <c r="Q42" s="454">
        <v>1391880</v>
      </c>
      <c r="R42" s="907">
        <v>4234.8712050000004</v>
      </c>
      <c r="S42" s="904">
        <v>4234870</v>
      </c>
      <c r="T42" s="904">
        <v>1020603</v>
      </c>
      <c r="U42" s="904">
        <v>5255473</v>
      </c>
      <c r="V42" s="907">
        <v>1948.4245180000003</v>
      </c>
      <c r="W42" s="904">
        <v>974213</v>
      </c>
      <c r="X42" s="904">
        <v>268883</v>
      </c>
      <c r="Y42" s="904">
        <v>1243096</v>
      </c>
      <c r="Z42" s="907">
        <v>6183.2957230000011</v>
      </c>
      <c r="AA42" s="904">
        <v>5209083</v>
      </c>
      <c r="AB42" s="904">
        <v>1289486</v>
      </c>
      <c r="AC42" s="451">
        <v>6498569</v>
      </c>
      <c r="AD42" s="907">
        <v>4234.8712050000004</v>
      </c>
      <c r="AE42" s="904">
        <v>3387896</v>
      </c>
      <c r="AF42" s="904">
        <v>816482</v>
      </c>
      <c r="AG42" s="904">
        <v>4204378</v>
      </c>
      <c r="AH42" s="907">
        <v>1948.4245180000003</v>
      </c>
      <c r="AI42" s="904">
        <v>779369</v>
      </c>
      <c r="AJ42" s="904">
        <v>215107</v>
      </c>
      <c r="AK42" s="904">
        <v>994476</v>
      </c>
      <c r="AL42" s="907">
        <v>6183.2957230000011</v>
      </c>
      <c r="AM42" s="904">
        <v>4167265</v>
      </c>
      <c r="AN42" s="904">
        <v>1031589</v>
      </c>
      <c r="AO42" s="940">
        <v>5198854</v>
      </c>
      <c r="AP42" s="909">
        <v>4234.8712050000004</v>
      </c>
      <c r="AQ42" s="905">
        <v>6352305</v>
      </c>
      <c r="AR42" s="905">
        <v>1530912</v>
      </c>
      <c r="AS42" s="905">
        <v>7883217</v>
      </c>
      <c r="AT42" s="909">
        <v>1948.4245180000003</v>
      </c>
      <c r="AU42" s="905">
        <v>1461319</v>
      </c>
      <c r="AV42" s="905">
        <v>403322</v>
      </c>
      <c r="AW42" s="905">
        <v>1864641</v>
      </c>
      <c r="AX42" s="909">
        <v>6183.2957230000011</v>
      </c>
      <c r="AY42" s="905">
        <v>7813624</v>
      </c>
      <c r="AZ42" s="905">
        <v>1934234</v>
      </c>
      <c r="BA42" s="1105">
        <v>9747858</v>
      </c>
      <c r="BB42" s="1148"/>
      <c r="BC42" s="1110">
        <v>0</v>
      </c>
      <c r="BD42" s="2138">
        <v>24239909</v>
      </c>
      <c r="BE42" s="1197"/>
      <c r="BF42" s="1197"/>
      <c r="BG42" s="1197"/>
      <c r="BH42" s="1197"/>
      <c r="BI42" s="2125"/>
      <c r="BK42" s="2125"/>
      <c r="BL42" s="2129"/>
      <c r="BO42" s="2106"/>
    </row>
    <row r="43" spans="1:67" ht="15" customHeight="1" x14ac:dyDescent="0.2">
      <c r="A43" s="399">
        <v>37</v>
      </c>
      <c r="B43" s="228">
        <v>37</v>
      </c>
      <c r="C43" s="398" t="s">
        <v>40</v>
      </c>
      <c r="D43" s="403">
        <v>0</v>
      </c>
      <c r="E43" s="437">
        <v>0</v>
      </c>
      <c r="F43" s="403"/>
      <c r="G43" s="442">
        <v>0</v>
      </c>
      <c r="H43" s="403"/>
      <c r="I43" s="442">
        <v>0</v>
      </c>
      <c r="J43" s="919">
        <v>0</v>
      </c>
      <c r="K43" s="765">
        <v>1407.5</v>
      </c>
      <c r="L43" s="446">
        <v>254406</v>
      </c>
      <c r="M43" s="944"/>
      <c r="N43" s="403">
        <v>7898</v>
      </c>
      <c r="O43" s="455">
        <v>552860</v>
      </c>
      <c r="P43" s="442"/>
      <c r="Q43" s="455">
        <v>552860</v>
      </c>
      <c r="R43" s="908">
        <v>1471.9540469999999</v>
      </c>
      <c r="S43" s="874">
        <v>1471954</v>
      </c>
      <c r="T43" s="874">
        <v>354741</v>
      </c>
      <c r="U43" s="874">
        <v>1826695</v>
      </c>
      <c r="V43" s="908">
        <v>1145.655321</v>
      </c>
      <c r="W43" s="874">
        <v>572828</v>
      </c>
      <c r="X43" s="874">
        <v>158101</v>
      </c>
      <c r="Y43" s="874">
        <v>730929</v>
      </c>
      <c r="Z43" s="908">
        <v>2617.6093679999999</v>
      </c>
      <c r="AA43" s="874">
        <v>2044782</v>
      </c>
      <c r="AB43" s="874">
        <v>512842</v>
      </c>
      <c r="AC43" s="447">
        <v>2557624</v>
      </c>
      <c r="AD43" s="908">
        <v>1471.9540469999999</v>
      </c>
      <c r="AE43" s="874">
        <v>1177563</v>
      </c>
      <c r="AF43" s="874">
        <v>283793</v>
      </c>
      <c r="AG43" s="874">
        <v>1461356</v>
      </c>
      <c r="AH43" s="908">
        <v>1145.655321</v>
      </c>
      <c r="AI43" s="874">
        <v>458262</v>
      </c>
      <c r="AJ43" s="874">
        <v>126480</v>
      </c>
      <c r="AK43" s="874">
        <v>584742</v>
      </c>
      <c r="AL43" s="908">
        <v>2617.6093679999999</v>
      </c>
      <c r="AM43" s="874">
        <v>1635825</v>
      </c>
      <c r="AN43" s="874">
        <v>410273</v>
      </c>
      <c r="AO43" s="939">
        <v>2046098</v>
      </c>
      <c r="AP43" s="908">
        <v>1471.9540469999999</v>
      </c>
      <c r="AQ43" s="874">
        <v>2207931</v>
      </c>
      <c r="AR43" s="874">
        <v>532111</v>
      </c>
      <c r="AS43" s="874">
        <v>2740042</v>
      </c>
      <c r="AT43" s="908">
        <v>1145.655321</v>
      </c>
      <c r="AU43" s="874">
        <v>859241</v>
      </c>
      <c r="AV43" s="874">
        <v>237151</v>
      </c>
      <c r="AW43" s="874">
        <v>1096392</v>
      </c>
      <c r="AX43" s="908">
        <v>2617.6093679999999</v>
      </c>
      <c r="AY43" s="874">
        <v>3067172</v>
      </c>
      <c r="AZ43" s="874">
        <v>769262</v>
      </c>
      <c r="BA43" s="1104">
        <v>3836434</v>
      </c>
      <c r="BB43" s="1146"/>
      <c r="BC43" s="1109">
        <v>0</v>
      </c>
      <c r="BD43" s="2137">
        <v>9247422</v>
      </c>
      <c r="BE43" s="1197"/>
      <c r="BF43" s="1197"/>
      <c r="BG43" s="1197"/>
      <c r="BH43" s="1197"/>
      <c r="BI43" s="2125"/>
      <c r="BK43" s="2125"/>
      <c r="BL43" s="2129"/>
      <c r="BO43" s="2106"/>
    </row>
    <row r="44" spans="1:67" ht="15" customHeight="1" x14ac:dyDescent="0.2">
      <c r="A44" s="399">
        <v>38</v>
      </c>
      <c r="B44" s="228">
        <v>38</v>
      </c>
      <c r="C44" s="398" t="s">
        <v>41</v>
      </c>
      <c r="D44" s="403">
        <v>0</v>
      </c>
      <c r="E44" s="437">
        <v>0</v>
      </c>
      <c r="F44" s="403"/>
      <c r="G44" s="442">
        <v>0</v>
      </c>
      <c r="H44" s="403"/>
      <c r="I44" s="442">
        <v>0</v>
      </c>
      <c r="J44" s="919">
        <v>0</v>
      </c>
      <c r="K44" s="765">
        <v>375</v>
      </c>
      <c r="L44" s="446">
        <v>67781</v>
      </c>
      <c r="M44" s="944"/>
      <c r="N44" s="403">
        <v>1727</v>
      </c>
      <c r="O44" s="455">
        <v>120890</v>
      </c>
      <c r="P44" s="442"/>
      <c r="Q44" s="455">
        <v>120890</v>
      </c>
      <c r="R44" s="908">
        <v>366.82630999999998</v>
      </c>
      <c r="S44" s="874">
        <v>366826</v>
      </c>
      <c r="T44" s="874">
        <v>88405</v>
      </c>
      <c r="U44" s="874">
        <v>455231</v>
      </c>
      <c r="V44" s="908">
        <v>301</v>
      </c>
      <c r="W44" s="874">
        <v>150500</v>
      </c>
      <c r="X44" s="874">
        <v>41538</v>
      </c>
      <c r="Y44" s="874">
        <v>192038</v>
      </c>
      <c r="Z44" s="908">
        <v>667.82630999999992</v>
      </c>
      <c r="AA44" s="874">
        <v>517326</v>
      </c>
      <c r="AB44" s="874">
        <v>129943</v>
      </c>
      <c r="AC44" s="447">
        <v>647269</v>
      </c>
      <c r="AD44" s="908">
        <v>366.82630999999998</v>
      </c>
      <c r="AE44" s="874">
        <v>293461</v>
      </c>
      <c r="AF44" s="874">
        <v>70724</v>
      </c>
      <c r="AG44" s="874">
        <v>364185</v>
      </c>
      <c r="AH44" s="908">
        <v>301</v>
      </c>
      <c r="AI44" s="874">
        <v>120400</v>
      </c>
      <c r="AJ44" s="874">
        <v>33230</v>
      </c>
      <c r="AK44" s="874">
        <v>153630</v>
      </c>
      <c r="AL44" s="908">
        <v>667.82630999999992</v>
      </c>
      <c r="AM44" s="874">
        <v>413861</v>
      </c>
      <c r="AN44" s="874">
        <v>103954</v>
      </c>
      <c r="AO44" s="939">
        <v>517815</v>
      </c>
      <c r="AP44" s="908">
        <v>366.82630999999998</v>
      </c>
      <c r="AQ44" s="874">
        <v>550239</v>
      </c>
      <c r="AR44" s="874">
        <v>132608</v>
      </c>
      <c r="AS44" s="874">
        <v>682847</v>
      </c>
      <c r="AT44" s="908">
        <v>301</v>
      </c>
      <c r="AU44" s="874">
        <v>225750</v>
      </c>
      <c r="AV44" s="874">
        <v>62307</v>
      </c>
      <c r="AW44" s="874">
        <v>288057</v>
      </c>
      <c r="AX44" s="908">
        <v>667.82630999999992</v>
      </c>
      <c r="AY44" s="874">
        <v>775989</v>
      </c>
      <c r="AZ44" s="874">
        <v>194915</v>
      </c>
      <c r="BA44" s="1104">
        <v>970904</v>
      </c>
      <c r="BB44" s="1146"/>
      <c r="BC44" s="1109">
        <v>0</v>
      </c>
      <c r="BD44" s="2137">
        <v>2324659</v>
      </c>
      <c r="BE44" s="1197"/>
      <c r="BF44" s="1197"/>
      <c r="BG44" s="1197"/>
      <c r="BH44" s="1197"/>
      <c r="BI44" s="2125"/>
      <c r="BK44" s="2125"/>
      <c r="BL44" s="2129"/>
      <c r="BO44" s="2106"/>
    </row>
    <row r="45" spans="1:67" ht="15" customHeight="1" x14ac:dyDescent="0.2">
      <c r="A45" s="399">
        <v>39</v>
      </c>
      <c r="B45" s="228">
        <v>39</v>
      </c>
      <c r="C45" s="398" t="s">
        <v>42</v>
      </c>
      <c r="D45" s="403">
        <v>0</v>
      </c>
      <c r="E45" s="437">
        <v>0</v>
      </c>
      <c r="F45" s="403"/>
      <c r="G45" s="442">
        <v>0</v>
      </c>
      <c r="H45" s="403"/>
      <c r="I45" s="442">
        <v>0</v>
      </c>
      <c r="J45" s="919">
        <v>0</v>
      </c>
      <c r="K45" s="765">
        <v>772</v>
      </c>
      <c r="L45" s="446">
        <v>139539</v>
      </c>
      <c r="M45" s="944"/>
      <c r="N45" s="403">
        <v>1126</v>
      </c>
      <c r="O45" s="455">
        <v>78820</v>
      </c>
      <c r="P45" s="442"/>
      <c r="Q45" s="455">
        <v>78820</v>
      </c>
      <c r="R45" s="908">
        <v>201.53462999999999</v>
      </c>
      <c r="S45" s="874">
        <v>201535</v>
      </c>
      <c r="T45" s="874">
        <v>48570</v>
      </c>
      <c r="U45" s="874">
        <v>250105</v>
      </c>
      <c r="V45" s="908">
        <v>111.15584999999999</v>
      </c>
      <c r="W45" s="874">
        <v>55578</v>
      </c>
      <c r="X45" s="874">
        <v>15340</v>
      </c>
      <c r="Y45" s="874">
        <v>70918</v>
      </c>
      <c r="Z45" s="908">
        <v>312.69047999999998</v>
      </c>
      <c r="AA45" s="874">
        <v>257113</v>
      </c>
      <c r="AB45" s="874">
        <v>63910</v>
      </c>
      <c r="AC45" s="447">
        <v>321023</v>
      </c>
      <c r="AD45" s="908">
        <v>201.53462999999999</v>
      </c>
      <c r="AE45" s="874">
        <v>161228</v>
      </c>
      <c r="AF45" s="874">
        <v>38856</v>
      </c>
      <c r="AG45" s="874">
        <v>200084</v>
      </c>
      <c r="AH45" s="908">
        <v>111.15584999999999</v>
      </c>
      <c r="AI45" s="874">
        <v>44462</v>
      </c>
      <c r="AJ45" s="874">
        <v>12272</v>
      </c>
      <c r="AK45" s="874">
        <v>56734</v>
      </c>
      <c r="AL45" s="908">
        <v>312.69047999999998</v>
      </c>
      <c r="AM45" s="874">
        <v>205690</v>
      </c>
      <c r="AN45" s="874">
        <v>51128</v>
      </c>
      <c r="AO45" s="939">
        <v>256818</v>
      </c>
      <c r="AP45" s="908">
        <v>201.53462999999999</v>
      </c>
      <c r="AQ45" s="874">
        <v>302302</v>
      </c>
      <c r="AR45" s="874">
        <v>72855</v>
      </c>
      <c r="AS45" s="874">
        <v>375157</v>
      </c>
      <c r="AT45" s="908">
        <v>111.15584999999999</v>
      </c>
      <c r="AU45" s="874">
        <v>83367</v>
      </c>
      <c r="AV45" s="874">
        <v>23009</v>
      </c>
      <c r="AW45" s="874">
        <v>106376</v>
      </c>
      <c r="AX45" s="908">
        <v>312.69047999999998</v>
      </c>
      <c r="AY45" s="874">
        <v>385669</v>
      </c>
      <c r="AZ45" s="874">
        <v>95864</v>
      </c>
      <c r="BA45" s="1104">
        <v>481533</v>
      </c>
      <c r="BB45" s="1146"/>
      <c r="BC45" s="1109">
        <v>0</v>
      </c>
      <c r="BD45" s="2137">
        <v>1277733</v>
      </c>
      <c r="BE45" s="1197"/>
      <c r="BF45" s="1197"/>
      <c r="BG45" s="1197"/>
      <c r="BH45" s="1197"/>
      <c r="BI45" s="2125"/>
      <c r="BK45" s="2125"/>
      <c r="BL45" s="2129"/>
      <c r="BO45" s="2106"/>
    </row>
    <row r="46" spans="1:67" ht="15" customHeight="1" x14ac:dyDescent="0.2">
      <c r="A46" s="400">
        <v>40</v>
      </c>
      <c r="B46" s="401">
        <v>40</v>
      </c>
      <c r="C46" s="402" t="s">
        <v>43</v>
      </c>
      <c r="D46" s="404">
        <v>0</v>
      </c>
      <c r="E46" s="438">
        <v>0</v>
      </c>
      <c r="F46" s="404"/>
      <c r="G46" s="443">
        <v>0</v>
      </c>
      <c r="H46" s="404"/>
      <c r="I46" s="443">
        <v>0</v>
      </c>
      <c r="J46" s="920">
        <v>0</v>
      </c>
      <c r="K46" s="872">
        <v>3502</v>
      </c>
      <c r="L46" s="448">
        <v>632987</v>
      </c>
      <c r="M46" s="945"/>
      <c r="N46" s="404">
        <v>9485</v>
      </c>
      <c r="O46" s="456">
        <v>663950</v>
      </c>
      <c r="P46" s="443"/>
      <c r="Q46" s="456">
        <v>663950</v>
      </c>
      <c r="R46" s="909">
        <v>1871.0322269999999</v>
      </c>
      <c r="S46" s="905">
        <v>1871032</v>
      </c>
      <c r="T46" s="905">
        <v>450919</v>
      </c>
      <c r="U46" s="905">
        <v>2321951</v>
      </c>
      <c r="V46" s="909">
        <v>1108.88888</v>
      </c>
      <c r="W46" s="905">
        <v>554444</v>
      </c>
      <c r="X46" s="905">
        <v>153027</v>
      </c>
      <c r="Y46" s="905">
        <v>707471</v>
      </c>
      <c r="Z46" s="909">
        <v>2979.9211070000001</v>
      </c>
      <c r="AA46" s="905">
        <v>2425476</v>
      </c>
      <c r="AB46" s="905">
        <v>603946</v>
      </c>
      <c r="AC46" s="449">
        <v>3029422</v>
      </c>
      <c r="AD46" s="909">
        <v>1871.0322269999999</v>
      </c>
      <c r="AE46" s="905">
        <v>1496826</v>
      </c>
      <c r="AF46" s="905">
        <v>360735</v>
      </c>
      <c r="AG46" s="905">
        <v>1857561</v>
      </c>
      <c r="AH46" s="909">
        <v>1108.88888</v>
      </c>
      <c r="AI46" s="905">
        <v>443556</v>
      </c>
      <c r="AJ46" s="905">
        <v>122421</v>
      </c>
      <c r="AK46" s="905">
        <v>565977</v>
      </c>
      <c r="AL46" s="909">
        <v>2979.9211070000001</v>
      </c>
      <c r="AM46" s="905">
        <v>1940382</v>
      </c>
      <c r="AN46" s="905">
        <v>483156</v>
      </c>
      <c r="AO46" s="940">
        <v>2423538</v>
      </c>
      <c r="AP46" s="909">
        <v>1871.0322269999999</v>
      </c>
      <c r="AQ46" s="905">
        <v>2806548</v>
      </c>
      <c r="AR46" s="905">
        <v>676378</v>
      </c>
      <c r="AS46" s="905">
        <v>3482926</v>
      </c>
      <c r="AT46" s="909">
        <v>1108.88888</v>
      </c>
      <c r="AU46" s="905">
        <v>831667</v>
      </c>
      <c r="AV46" s="905">
        <v>229540</v>
      </c>
      <c r="AW46" s="905">
        <v>1061207</v>
      </c>
      <c r="AX46" s="909">
        <v>2979.9211070000001</v>
      </c>
      <c r="AY46" s="905">
        <v>3638215</v>
      </c>
      <c r="AZ46" s="905">
        <v>905918</v>
      </c>
      <c r="BA46" s="1105">
        <v>4544133</v>
      </c>
      <c r="BB46" s="1148"/>
      <c r="BC46" s="1110">
        <v>0</v>
      </c>
      <c r="BD46" s="2138">
        <v>11294030</v>
      </c>
      <c r="BE46" s="1197"/>
      <c r="BF46" s="1197"/>
      <c r="BG46" s="1197"/>
      <c r="BH46" s="1197"/>
      <c r="BI46" s="2125"/>
      <c r="BK46" s="2125"/>
      <c r="BL46" s="2129"/>
      <c r="BO46" s="2106"/>
    </row>
    <row r="47" spans="1:67" ht="15" customHeight="1" x14ac:dyDescent="0.2">
      <c r="A47" s="395">
        <v>41</v>
      </c>
      <c r="B47" s="396">
        <v>41</v>
      </c>
      <c r="C47" s="397" t="s">
        <v>44</v>
      </c>
      <c r="D47" s="405">
        <v>0</v>
      </c>
      <c r="E47" s="436">
        <v>0</v>
      </c>
      <c r="F47" s="405"/>
      <c r="G47" s="441">
        <v>0</v>
      </c>
      <c r="H47" s="405"/>
      <c r="I47" s="441">
        <v>0</v>
      </c>
      <c r="J47" s="918">
        <v>0</v>
      </c>
      <c r="K47" s="871">
        <v>251</v>
      </c>
      <c r="L47" s="450">
        <v>45368</v>
      </c>
      <c r="M47" s="943"/>
      <c r="N47" s="405">
        <v>568</v>
      </c>
      <c r="O47" s="454">
        <v>39760</v>
      </c>
      <c r="P47" s="441"/>
      <c r="Q47" s="454">
        <v>39760</v>
      </c>
      <c r="R47" s="907">
        <v>123.270802</v>
      </c>
      <c r="S47" s="904">
        <v>123271</v>
      </c>
      <c r="T47" s="904">
        <v>29708</v>
      </c>
      <c r="U47" s="904">
        <v>152979</v>
      </c>
      <c r="V47" s="907">
        <v>106.925343</v>
      </c>
      <c r="W47" s="904">
        <v>53463</v>
      </c>
      <c r="X47" s="904">
        <v>14756</v>
      </c>
      <c r="Y47" s="904">
        <v>68219</v>
      </c>
      <c r="Z47" s="907">
        <v>230.196145</v>
      </c>
      <c r="AA47" s="904">
        <v>176734</v>
      </c>
      <c r="AB47" s="904">
        <v>44464</v>
      </c>
      <c r="AC47" s="451">
        <v>221198</v>
      </c>
      <c r="AD47" s="907">
        <v>123.270802</v>
      </c>
      <c r="AE47" s="904">
        <v>98617</v>
      </c>
      <c r="AF47" s="904">
        <v>23767</v>
      </c>
      <c r="AG47" s="904">
        <v>122384</v>
      </c>
      <c r="AH47" s="907">
        <v>106.925343</v>
      </c>
      <c r="AI47" s="904">
        <v>42770</v>
      </c>
      <c r="AJ47" s="904">
        <v>11805</v>
      </c>
      <c r="AK47" s="904">
        <v>54575</v>
      </c>
      <c r="AL47" s="907">
        <v>230.196145</v>
      </c>
      <c r="AM47" s="904">
        <v>141387</v>
      </c>
      <c r="AN47" s="904">
        <v>35572</v>
      </c>
      <c r="AO47" s="938">
        <v>176959</v>
      </c>
      <c r="AP47" s="907">
        <v>123.270802</v>
      </c>
      <c r="AQ47" s="904">
        <v>184906</v>
      </c>
      <c r="AR47" s="904">
        <v>44562</v>
      </c>
      <c r="AS47" s="904">
        <v>229468</v>
      </c>
      <c r="AT47" s="907">
        <v>106.925343</v>
      </c>
      <c r="AU47" s="904">
        <v>80194</v>
      </c>
      <c r="AV47" s="904">
        <v>22134</v>
      </c>
      <c r="AW47" s="904">
        <v>102328</v>
      </c>
      <c r="AX47" s="907">
        <v>230.196145</v>
      </c>
      <c r="AY47" s="904">
        <v>265100</v>
      </c>
      <c r="AZ47" s="904">
        <v>66696</v>
      </c>
      <c r="BA47" s="1103">
        <v>331796</v>
      </c>
      <c r="BB47" s="1146"/>
      <c r="BC47" s="1108">
        <v>0</v>
      </c>
      <c r="BD47" s="2136">
        <v>815081</v>
      </c>
      <c r="BE47" s="1197"/>
      <c r="BF47" s="1197"/>
      <c r="BG47" s="1197"/>
      <c r="BH47" s="1197"/>
      <c r="BI47" s="2125"/>
      <c r="BK47" s="2125"/>
      <c r="BL47" s="2129"/>
      <c r="BO47" s="2106"/>
    </row>
    <row r="48" spans="1:67" ht="15" customHeight="1" x14ac:dyDescent="0.2">
      <c r="A48" s="399">
        <v>42</v>
      </c>
      <c r="B48" s="228">
        <v>42</v>
      </c>
      <c r="C48" s="398" t="s">
        <v>45</v>
      </c>
      <c r="D48" s="403">
        <v>0</v>
      </c>
      <c r="E48" s="437">
        <v>0</v>
      </c>
      <c r="F48" s="403"/>
      <c r="G48" s="442">
        <v>0</v>
      </c>
      <c r="H48" s="403"/>
      <c r="I48" s="442">
        <v>0</v>
      </c>
      <c r="J48" s="919">
        <v>0</v>
      </c>
      <c r="K48" s="765">
        <v>435</v>
      </c>
      <c r="L48" s="446">
        <v>78626</v>
      </c>
      <c r="M48" s="944"/>
      <c r="N48" s="403">
        <v>1221</v>
      </c>
      <c r="O48" s="455">
        <v>85470</v>
      </c>
      <c r="P48" s="442"/>
      <c r="Q48" s="455">
        <v>85470</v>
      </c>
      <c r="R48" s="908">
        <v>202.62500399999999</v>
      </c>
      <c r="S48" s="874">
        <v>202625</v>
      </c>
      <c r="T48" s="874">
        <v>48833</v>
      </c>
      <c r="U48" s="874">
        <v>251458</v>
      </c>
      <c r="V48" s="908">
        <v>176.77748199999996</v>
      </c>
      <c r="W48" s="874">
        <v>88389</v>
      </c>
      <c r="X48" s="874">
        <v>24395</v>
      </c>
      <c r="Y48" s="874">
        <v>112784</v>
      </c>
      <c r="Z48" s="908">
        <v>379.40248599999995</v>
      </c>
      <c r="AA48" s="874">
        <v>291014</v>
      </c>
      <c r="AB48" s="874">
        <v>73228</v>
      </c>
      <c r="AC48" s="447">
        <v>364242</v>
      </c>
      <c r="AD48" s="908">
        <v>202.62500399999999</v>
      </c>
      <c r="AE48" s="874">
        <v>162100</v>
      </c>
      <c r="AF48" s="874">
        <v>39066</v>
      </c>
      <c r="AG48" s="874">
        <v>201166</v>
      </c>
      <c r="AH48" s="908">
        <v>176.77748199999996</v>
      </c>
      <c r="AI48" s="874">
        <v>70711</v>
      </c>
      <c r="AJ48" s="874">
        <v>19516</v>
      </c>
      <c r="AK48" s="874">
        <v>90227</v>
      </c>
      <c r="AL48" s="908">
        <v>379.40248599999995</v>
      </c>
      <c r="AM48" s="874">
        <v>232811</v>
      </c>
      <c r="AN48" s="874">
        <v>58582</v>
      </c>
      <c r="AO48" s="939">
        <v>291393</v>
      </c>
      <c r="AP48" s="908">
        <v>202.62500399999999</v>
      </c>
      <c r="AQ48" s="874">
        <v>303938</v>
      </c>
      <c r="AR48" s="874">
        <v>73249</v>
      </c>
      <c r="AS48" s="874">
        <v>377187</v>
      </c>
      <c r="AT48" s="908">
        <v>176.77748199999996</v>
      </c>
      <c r="AU48" s="874">
        <v>132583</v>
      </c>
      <c r="AV48" s="874">
        <v>36593</v>
      </c>
      <c r="AW48" s="874">
        <v>169176</v>
      </c>
      <c r="AX48" s="908">
        <v>379.40248599999995</v>
      </c>
      <c r="AY48" s="874">
        <v>436521</v>
      </c>
      <c r="AZ48" s="874">
        <v>109842</v>
      </c>
      <c r="BA48" s="1104">
        <v>546363</v>
      </c>
      <c r="BB48" s="1146"/>
      <c r="BC48" s="1109">
        <v>0</v>
      </c>
      <c r="BD48" s="2137">
        <v>1366094</v>
      </c>
      <c r="BE48" s="1197"/>
      <c r="BF48" s="1197"/>
      <c r="BG48" s="1197"/>
      <c r="BH48" s="1197"/>
      <c r="BI48" s="2125"/>
      <c r="BK48" s="2125"/>
      <c r="BL48" s="2129"/>
      <c r="BO48" s="2106"/>
    </row>
    <row r="49" spans="1:67" ht="15" customHeight="1" x14ac:dyDescent="0.2">
      <c r="A49" s="399">
        <v>43</v>
      </c>
      <c r="B49" s="228">
        <v>43</v>
      </c>
      <c r="C49" s="398" t="s">
        <v>46</v>
      </c>
      <c r="D49" s="403">
        <v>0</v>
      </c>
      <c r="E49" s="437">
        <v>0</v>
      </c>
      <c r="F49" s="403"/>
      <c r="G49" s="442">
        <v>0</v>
      </c>
      <c r="H49" s="403"/>
      <c r="I49" s="442">
        <v>0</v>
      </c>
      <c r="J49" s="919">
        <v>0</v>
      </c>
      <c r="K49" s="765">
        <v>612</v>
      </c>
      <c r="L49" s="446">
        <v>110619</v>
      </c>
      <c r="M49" s="944"/>
      <c r="N49" s="403">
        <v>1674</v>
      </c>
      <c r="O49" s="455">
        <v>117180</v>
      </c>
      <c r="P49" s="442"/>
      <c r="Q49" s="455">
        <v>117180</v>
      </c>
      <c r="R49" s="908">
        <v>362.5</v>
      </c>
      <c r="S49" s="874">
        <v>362500</v>
      </c>
      <c r="T49" s="874">
        <v>87363</v>
      </c>
      <c r="U49" s="874">
        <v>449863</v>
      </c>
      <c r="V49" s="908">
        <v>294.5</v>
      </c>
      <c r="W49" s="874">
        <v>147250</v>
      </c>
      <c r="X49" s="874">
        <v>40641</v>
      </c>
      <c r="Y49" s="874">
        <v>187891</v>
      </c>
      <c r="Z49" s="908">
        <v>657</v>
      </c>
      <c r="AA49" s="874">
        <v>509750</v>
      </c>
      <c r="AB49" s="874">
        <v>128004</v>
      </c>
      <c r="AC49" s="447">
        <v>637754</v>
      </c>
      <c r="AD49" s="908">
        <v>362.5</v>
      </c>
      <c r="AE49" s="874">
        <v>290000</v>
      </c>
      <c r="AF49" s="874">
        <v>69890</v>
      </c>
      <c r="AG49" s="874">
        <v>359890</v>
      </c>
      <c r="AH49" s="908">
        <v>294.5</v>
      </c>
      <c r="AI49" s="874">
        <v>117800</v>
      </c>
      <c r="AJ49" s="874">
        <v>32513</v>
      </c>
      <c r="AK49" s="874">
        <v>150313</v>
      </c>
      <c r="AL49" s="908">
        <v>657</v>
      </c>
      <c r="AM49" s="874">
        <v>407800</v>
      </c>
      <c r="AN49" s="874">
        <v>102403</v>
      </c>
      <c r="AO49" s="939">
        <v>510203</v>
      </c>
      <c r="AP49" s="908">
        <v>362.5</v>
      </c>
      <c r="AQ49" s="874">
        <v>543750</v>
      </c>
      <c r="AR49" s="874">
        <v>131044</v>
      </c>
      <c r="AS49" s="874">
        <v>674794</v>
      </c>
      <c r="AT49" s="908">
        <v>294.5</v>
      </c>
      <c r="AU49" s="874">
        <v>220875</v>
      </c>
      <c r="AV49" s="874">
        <v>60962</v>
      </c>
      <c r="AW49" s="874">
        <v>281837</v>
      </c>
      <c r="AX49" s="908">
        <v>657</v>
      </c>
      <c r="AY49" s="874">
        <v>764625</v>
      </c>
      <c r="AZ49" s="874">
        <v>192006</v>
      </c>
      <c r="BA49" s="1104">
        <v>956631</v>
      </c>
      <c r="BB49" s="1146"/>
      <c r="BC49" s="1109">
        <v>0</v>
      </c>
      <c r="BD49" s="2137">
        <v>2332387</v>
      </c>
      <c r="BE49" s="1197"/>
      <c r="BF49" s="1197"/>
      <c r="BG49" s="1197"/>
      <c r="BH49" s="1197"/>
      <c r="BI49" s="2125"/>
      <c r="BK49" s="2125"/>
      <c r="BL49" s="2129"/>
      <c r="BO49" s="2106"/>
    </row>
    <row r="50" spans="1:67" ht="15" customHeight="1" x14ac:dyDescent="0.2">
      <c r="A50" s="399">
        <v>44</v>
      </c>
      <c r="B50" s="228">
        <v>44</v>
      </c>
      <c r="C50" s="398" t="s">
        <v>47</v>
      </c>
      <c r="D50" s="403">
        <v>0</v>
      </c>
      <c r="E50" s="437">
        <v>0</v>
      </c>
      <c r="F50" s="403"/>
      <c r="G50" s="442">
        <v>0</v>
      </c>
      <c r="H50" s="403"/>
      <c r="I50" s="442">
        <v>0</v>
      </c>
      <c r="J50" s="919">
        <v>0</v>
      </c>
      <c r="K50" s="765">
        <v>1210</v>
      </c>
      <c r="L50" s="446">
        <v>218708</v>
      </c>
      <c r="M50" s="944"/>
      <c r="N50" s="403">
        <v>3405</v>
      </c>
      <c r="O50" s="455">
        <v>238350</v>
      </c>
      <c r="P50" s="442"/>
      <c r="Q50" s="455">
        <v>238350</v>
      </c>
      <c r="R50" s="908">
        <v>619</v>
      </c>
      <c r="S50" s="874">
        <v>619000</v>
      </c>
      <c r="T50" s="874">
        <v>149179</v>
      </c>
      <c r="U50" s="874">
        <v>768179</v>
      </c>
      <c r="V50" s="908">
        <v>287.99997999999999</v>
      </c>
      <c r="W50" s="874">
        <v>144000</v>
      </c>
      <c r="X50" s="874">
        <v>39744</v>
      </c>
      <c r="Y50" s="874">
        <v>183744</v>
      </c>
      <c r="Z50" s="908">
        <v>906.99998000000005</v>
      </c>
      <c r="AA50" s="874">
        <v>763000</v>
      </c>
      <c r="AB50" s="874">
        <v>188923</v>
      </c>
      <c r="AC50" s="447">
        <v>951923</v>
      </c>
      <c r="AD50" s="908">
        <v>619</v>
      </c>
      <c r="AE50" s="874">
        <v>495200</v>
      </c>
      <c r="AF50" s="874">
        <v>119343</v>
      </c>
      <c r="AG50" s="874">
        <v>614543</v>
      </c>
      <c r="AH50" s="908">
        <v>287.99997999999999</v>
      </c>
      <c r="AI50" s="874">
        <v>115200</v>
      </c>
      <c r="AJ50" s="874">
        <v>31795</v>
      </c>
      <c r="AK50" s="874">
        <v>146995</v>
      </c>
      <c r="AL50" s="908">
        <v>906.99998000000005</v>
      </c>
      <c r="AM50" s="874">
        <v>610400</v>
      </c>
      <c r="AN50" s="874">
        <v>151138</v>
      </c>
      <c r="AO50" s="939">
        <v>761538</v>
      </c>
      <c r="AP50" s="908">
        <v>619</v>
      </c>
      <c r="AQ50" s="874">
        <v>928500</v>
      </c>
      <c r="AR50" s="874">
        <v>223769</v>
      </c>
      <c r="AS50" s="874">
        <v>1152269</v>
      </c>
      <c r="AT50" s="908">
        <v>287.99997999999999</v>
      </c>
      <c r="AU50" s="874">
        <v>216000</v>
      </c>
      <c r="AV50" s="874">
        <v>59616</v>
      </c>
      <c r="AW50" s="874">
        <v>275616</v>
      </c>
      <c r="AX50" s="908">
        <v>906.99998000000005</v>
      </c>
      <c r="AY50" s="874">
        <v>1144500</v>
      </c>
      <c r="AZ50" s="874">
        <v>283385</v>
      </c>
      <c r="BA50" s="1104">
        <v>1427885</v>
      </c>
      <c r="BB50" s="1146"/>
      <c r="BC50" s="1109">
        <v>0</v>
      </c>
      <c r="BD50" s="2137">
        <v>3598404</v>
      </c>
      <c r="BE50" s="1197"/>
      <c r="BF50" s="1197"/>
      <c r="BG50" s="1197"/>
      <c r="BH50" s="1197"/>
      <c r="BI50" s="2125"/>
      <c r="BK50" s="2125"/>
      <c r="BL50" s="2129"/>
      <c r="BO50" s="2106"/>
    </row>
    <row r="51" spans="1:67" ht="15" customHeight="1" x14ac:dyDescent="0.2">
      <c r="A51" s="400">
        <v>45</v>
      </c>
      <c r="B51" s="401">
        <v>45</v>
      </c>
      <c r="C51" s="402" t="s">
        <v>48</v>
      </c>
      <c r="D51" s="404">
        <v>0</v>
      </c>
      <c r="E51" s="438">
        <v>0</v>
      </c>
      <c r="F51" s="404"/>
      <c r="G51" s="443">
        <v>0</v>
      </c>
      <c r="H51" s="404"/>
      <c r="I51" s="443">
        <v>0</v>
      </c>
      <c r="J51" s="920">
        <v>0</v>
      </c>
      <c r="K51" s="872">
        <v>1323</v>
      </c>
      <c r="L51" s="448">
        <v>239132</v>
      </c>
      <c r="M51" s="945"/>
      <c r="N51" s="404">
        <v>4195</v>
      </c>
      <c r="O51" s="456">
        <v>293650</v>
      </c>
      <c r="P51" s="443"/>
      <c r="Q51" s="456">
        <v>293650</v>
      </c>
      <c r="R51" s="909">
        <v>1012.689253</v>
      </c>
      <c r="S51" s="905">
        <v>1012689</v>
      </c>
      <c r="T51" s="905">
        <v>244058</v>
      </c>
      <c r="U51" s="905">
        <v>1256747</v>
      </c>
      <c r="V51" s="909">
        <v>766.000001</v>
      </c>
      <c r="W51" s="905">
        <v>383000</v>
      </c>
      <c r="X51" s="905">
        <v>105708</v>
      </c>
      <c r="Y51" s="905">
        <v>488708</v>
      </c>
      <c r="Z51" s="909">
        <v>1778.6892539999999</v>
      </c>
      <c r="AA51" s="905">
        <v>1395689</v>
      </c>
      <c r="AB51" s="905">
        <v>349766</v>
      </c>
      <c r="AC51" s="449">
        <v>1745455</v>
      </c>
      <c r="AD51" s="909">
        <v>1012.689253</v>
      </c>
      <c r="AE51" s="905">
        <v>810151</v>
      </c>
      <c r="AF51" s="905">
        <v>195246</v>
      </c>
      <c r="AG51" s="905">
        <v>1005397</v>
      </c>
      <c r="AH51" s="909">
        <v>766.000001</v>
      </c>
      <c r="AI51" s="905">
        <v>306400</v>
      </c>
      <c r="AJ51" s="905">
        <v>84566</v>
      </c>
      <c r="AK51" s="905">
        <v>390966</v>
      </c>
      <c r="AL51" s="909">
        <v>1778.6892539999999</v>
      </c>
      <c r="AM51" s="905">
        <v>1116551</v>
      </c>
      <c r="AN51" s="905">
        <v>279812</v>
      </c>
      <c r="AO51" s="940">
        <v>1396363</v>
      </c>
      <c r="AP51" s="909">
        <v>1012.689253</v>
      </c>
      <c r="AQ51" s="905">
        <v>1519034</v>
      </c>
      <c r="AR51" s="905">
        <v>366087</v>
      </c>
      <c r="AS51" s="905">
        <v>1885121</v>
      </c>
      <c r="AT51" s="909">
        <v>766.000001</v>
      </c>
      <c r="AU51" s="905">
        <v>574500</v>
      </c>
      <c r="AV51" s="905">
        <v>158562</v>
      </c>
      <c r="AW51" s="905">
        <v>733062</v>
      </c>
      <c r="AX51" s="909">
        <v>1778.6892539999999</v>
      </c>
      <c r="AY51" s="905">
        <v>2093534</v>
      </c>
      <c r="AZ51" s="905">
        <v>524649</v>
      </c>
      <c r="BA51" s="1105">
        <v>2618183</v>
      </c>
      <c r="BB51" s="1148"/>
      <c r="BC51" s="1110">
        <v>0</v>
      </c>
      <c r="BD51" s="2138">
        <v>6292783</v>
      </c>
      <c r="BE51" s="1197"/>
      <c r="BF51" s="1197"/>
      <c r="BG51" s="1197"/>
      <c r="BH51" s="1197"/>
      <c r="BI51" s="2125"/>
      <c r="BK51" s="2125"/>
      <c r="BL51" s="2129"/>
      <c r="BO51" s="2106"/>
    </row>
    <row r="52" spans="1:67" ht="15" customHeight="1" x14ac:dyDescent="0.2">
      <c r="A52" s="395">
        <v>46</v>
      </c>
      <c r="B52" s="396">
        <v>46</v>
      </c>
      <c r="C52" s="397" t="s">
        <v>49</v>
      </c>
      <c r="D52" s="405">
        <v>0</v>
      </c>
      <c r="E52" s="436">
        <v>0</v>
      </c>
      <c r="F52" s="405"/>
      <c r="G52" s="441">
        <v>0</v>
      </c>
      <c r="H52" s="405"/>
      <c r="I52" s="441">
        <v>0</v>
      </c>
      <c r="J52" s="918">
        <v>0</v>
      </c>
      <c r="K52" s="871">
        <v>88</v>
      </c>
      <c r="L52" s="450">
        <v>25000</v>
      </c>
      <c r="M52" s="943"/>
      <c r="N52" s="405">
        <v>458</v>
      </c>
      <c r="O52" s="454">
        <v>32060</v>
      </c>
      <c r="P52" s="441"/>
      <c r="Q52" s="454">
        <v>32060</v>
      </c>
      <c r="R52" s="907">
        <v>80.99091</v>
      </c>
      <c r="S52" s="904">
        <v>80991</v>
      </c>
      <c r="T52" s="904">
        <v>19519</v>
      </c>
      <c r="U52" s="904">
        <v>100510</v>
      </c>
      <c r="V52" s="907">
        <v>69</v>
      </c>
      <c r="W52" s="904">
        <v>34500</v>
      </c>
      <c r="X52" s="904">
        <v>9522</v>
      </c>
      <c r="Y52" s="904">
        <v>44022</v>
      </c>
      <c r="Z52" s="907">
        <v>149.99090999999999</v>
      </c>
      <c r="AA52" s="904">
        <v>115491</v>
      </c>
      <c r="AB52" s="904">
        <v>29041</v>
      </c>
      <c r="AC52" s="451">
        <v>144532</v>
      </c>
      <c r="AD52" s="907">
        <v>80.99091</v>
      </c>
      <c r="AE52" s="904">
        <v>64793</v>
      </c>
      <c r="AF52" s="904">
        <v>15615</v>
      </c>
      <c r="AG52" s="904">
        <v>80408</v>
      </c>
      <c r="AH52" s="907">
        <v>69</v>
      </c>
      <c r="AI52" s="904">
        <v>27600</v>
      </c>
      <c r="AJ52" s="904">
        <v>7618</v>
      </c>
      <c r="AK52" s="904">
        <v>35218</v>
      </c>
      <c r="AL52" s="907">
        <v>149.99090999999999</v>
      </c>
      <c r="AM52" s="904">
        <v>92393</v>
      </c>
      <c r="AN52" s="904">
        <v>23233</v>
      </c>
      <c r="AO52" s="938">
        <v>115626</v>
      </c>
      <c r="AP52" s="907">
        <v>80.99091</v>
      </c>
      <c r="AQ52" s="904">
        <v>121486</v>
      </c>
      <c r="AR52" s="904">
        <v>29278</v>
      </c>
      <c r="AS52" s="904">
        <v>150764</v>
      </c>
      <c r="AT52" s="907">
        <v>69</v>
      </c>
      <c r="AU52" s="904">
        <v>51750</v>
      </c>
      <c r="AV52" s="904">
        <v>14283</v>
      </c>
      <c r="AW52" s="904">
        <v>66033</v>
      </c>
      <c r="AX52" s="907">
        <v>149.99090999999999</v>
      </c>
      <c r="AY52" s="904">
        <v>173236</v>
      </c>
      <c r="AZ52" s="904">
        <v>43561</v>
      </c>
      <c r="BA52" s="1103">
        <v>216797</v>
      </c>
      <c r="BB52" s="1146"/>
      <c r="BC52" s="1108">
        <v>0</v>
      </c>
      <c r="BD52" s="2136">
        <v>534015</v>
      </c>
      <c r="BE52" s="1197"/>
      <c r="BF52" s="1197"/>
      <c r="BG52" s="1197"/>
      <c r="BH52" s="1197"/>
      <c r="BI52" s="2125"/>
      <c r="BK52" s="2125"/>
      <c r="BL52" s="2129"/>
      <c r="BO52" s="2106"/>
    </row>
    <row r="53" spans="1:67" ht="15" customHeight="1" x14ac:dyDescent="0.2">
      <c r="A53" s="399">
        <v>47</v>
      </c>
      <c r="B53" s="228">
        <v>47</v>
      </c>
      <c r="C53" s="398" t="s">
        <v>50</v>
      </c>
      <c r="D53" s="403">
        <v>0</v>
      </c>
      <c r="E53" s="437">
        <v>0</v>
      </c>
      <c r="F53" s="403"/>
      <c r="G53" s="442">
        <v>0</v>
      </c>
      <c r="H53" s="403"/>
      <c r="I53" s="442">
        <v>0</v>
      </c>
      <c r="J53" s="919">
        <v>0</v>
      </c>
      <c r="K53" s="765">
        <v>728</v>
      </c>
      <c r="L53" s="446">
        <v>131586</v>
      </c>
      <c r="M53" s="944"/>
      <c r="N53" s="403">
        <v>1588</v>
      </c>
      <c r="O53" s="455">
        <v>111160</v>
      </c>
      <c r="P53" s="442"/>
      <c r="Q53" s="455">
        <v>111160</v>
      </c>
      <c r="R53" s="908">
        <v>350</v>
      </c>
      <c r="S53" s="874">
        <v>350000</v>
      </c>
      <c r="T53" s="874">
        <v>84350</v>
      </c>
      <c r="U53" s="874">
        <v>434350</v>
      </c>
      <c r="V53" s="908">
        <v>148</v>
      </c>
      <c r="W53" s="874">
        <v>74000</v>
      </c>
      <c r="X53" s="874">
        <v>20424</v>
      </c>
      <c r="Y53" s="874">
        <v>94424</v>
      </c>
      <c r="Z53" s="908">
        <v>498</v>
      </c>
      <c r="AA53" s="874">
        <v>424000</v>
      </c>
      <c r="AB53" s="874">
        <v>104774</v>
      </c>
      <c r="AC53" s="447">
        <v>528774</v>
      </c>
      <c r="AD53" s="908">
        <v>350</v>
      </c>
      <c r="AE53" s="874">
        <v>280000</v>
      </c>
      <c r="AF53" s="874">
        <v>67480</v>
      </c>
      <c r="AG53" s="874">
        <v>347480</v>
      </c>
      <c r="AH53" s="908">
        <v>148</v>
      </c>
      <c r="AI53" s="874">
        <v>59200</v>
      </c>
      <c r="AJ53" s="874">
        <v>16339</v>
      </c>
      <c r="AK53" s="874">
        <v>75539</v>
      </c>
      <c r="AL53" s="908">
        <v>498</v>
      </c>
      <c r="AM53" s="874">
        <v>339200</v>
      </c>
      <c r="AN53" s="874">
        <v>83819</v>
      </c>
      <c r="AO53" s="939">
        <v>423019</v>
      </c>
      <c r="AP53" s="908">
        <v>350</v>
      </c>
      <c r="AQ53" s="874">
        <v>525000</v>
      </c>
      <c r="AR53" s="874">
        <v>126525</v>
      </c>
      <c r="AS53" s="874">
        <v>651525</v>
      </c>
      <c r="AT53" s="908">
        <v>148</v>
      </c>
      <c r="AU53" s="874">
        <v>111000</v>
      </c>
      <c r="AV53" s="874">
        <v>30636</v>
      </c>
      <c r="AW53" s="874">
        <v>141636</v>
      </c>
      <c r="AX53" s="908">
        <v>498</v>
      </c>
      <c r="AY53" s="874">
        <v>636000</v>
      </c>
      <c r="AZ53" s="874">
        <v>157161</v>
      </c>
      <c r="BA53" s="1104">
        <v>793161</v>
      </c>
      <c r="BB53" s="1146"/>
      <c r="BC53" s="1109">
        <v>0</v>
      </c>
      <c r="BD53" s="2137">
        <v>1987700</v>
      </c>
      <c r="BE53" s="1197"/>
      <c r="BF53" s="1197"/>
      <c r="BG53" s="1197"/>
      <c r="BH53" s="1197"/>
      <c r="BI53" s="2125"/>
      <c r="BK53" s="2125"/>
      <c r="BL53" s="2129"/>
      <c r="BO53" s="2106"/>
    </row>
    <row r="54" spans="1:67" ht="15" customHeight="1" x14ac:dyDescent="0.2">
      <c r="A54" s="399">
        <v>48</v>
      </c>
      <c r="B54" s="228">
        <v>48</v>
      </c>
      <c r="C54" s="398" t="s">
        <v>73</v>
      </c>
      <c r="D54" s="403">
        <v>0</v>
      </c>
      <c r="E54" s="437">
        <v>0</v>
      </c>
      <c r="F54" s="403"/>
      <c r="G54" s="442">
        <v>0</v>
      </c>
      <c r="H54" s="403"/>
      <c r="I54" s="442">
        <v>0</v>
      </c>
      <c r="J54" s="919">
        <v>0</v>
      </c>
      <c r="K54" s="765">
        <v>876</v>
      </c>
      <c r="L54" s="446">
        <v>158337</v>
      </c>
      <c r="M54" s="944"/>
      <c r="N54" s="403">
        <v>2165</v>
      </c>
      <c r="O54" s="455">
        <v>151550</v>
      </c>
      <c r="P54" s="442"/>
      <c r="Q54" s="455">
        <v>151550</v>
      </c>
      <c r="R54" s="908">
        <v>487.82491799999997</v>
      </c>
      <c r="S54" s="874">
        <v>487825</v>
      </c>
      <c r="T54" s="874">
        <v>117566</v>
      </c>
      <c r="U54" s="874">
        <v>605391</v>
      </c>
      <c r="V54" s="908">
        <v>300.65729999999996</v>
      </c>
      <c r="W54" s="874">
        <v>150329</v>
      </c>
      <c r="X54" s="874">
        <v>41491</v>
      </c>
      <c r="Y54" s="874">
        <v>191820</v>
      </c>
      <c r="Z54" s="908">
        <v>788.48221799999988</v>
      </c>
      <c r="AA54" s="874">
        <v>638154</v>
      </c>
      <c r="AB54" s="874">
        <v>159057</v>
      </c>
      <c r="AC54" s="447">
        <v>797211</v>
      </c>
      <c r="AD54" s="908">
        <v>487.82491799999997</v>
      </c>
      <c r="AE54" s="874">
        <v>390260</v>
      </c>
      <c r="AF54" s="874">
        <v>94053</v>
      </c>
      <c r="AG54" s="874">
        <v>484313</v>
      </c>
      <c r="AH54" s="908">
        <v>300.65729999999996</v>
      </c>
      <c r="AI54" s="874">
        <v>120263</v>
      </c>
      <c r="AJ54" s="874">
        <v>33193</v>
      </c>
      <c r="AK54" s="874">
        <v>153456</v>
      </c>
      <c r="AL54" s="908">
        <v>788.48221799999988</v>
      </c>
      <c r="AM54" s="874">
        <v>510523</v>
      </c>
      <c r="AN54" s="874">
        <v>127246</v>
      </c>
      <c r="AO54" s="939">
        <v>637769</v>
      </c>
      <c r="AP54" s="908">
        <v>487.82491799999997</v>
      </c>
      <c r="AQ54" s="874">
        <v>731737</v>
      </c>
      <c r="AR54" s="874">
        <v>176349</v>
      </c>
      <c r="AS54" s="874">
        <v>908086</v>
      </c>
      <c r="AT54" s="908">
        <v>300.65729999999996</v>
      </c>
      <c r="AU54" s="874">
        <v>225493</v>
      </c>
      <c r="AV54" s="874">
        <v>62236</v>
      </c>
      <c r="AW54" s="874">
        <v>287729</v>
      </c>
      <c r="AX54" s="908">
        <v>788.48221799999988</v>
      </c>
      <c r="AY54" s="874">
        <v>957230</v>
      </c>
      <c r="AZ54" s="874">
        <v>238585</v>
      </c>
      <c r="BA54" s="1104">
        <v>1195815</v>
      </c>
      <c r="BB54" s="1146"/>
      <c r="BC54" s="1109">
        <v>0</v>
      </c>
      <c r="BD54" s="2137">
        <v>2940682</v>
      </c>
      <c r="BE54" s="1197"/>
      <c r="BF54" s="1197"/>
      <c r="BG54" s="1197"/>
      <c r="BH54" s="1197"/>
      <c r="BI54" s="2125"/>
      <c r="BK54" s="2125"/>
      <c r="BL54" s="2129"/>
      <c r="BO54" s="2106"/>
    </row>
    <row r="55" spans="1:67" ht="15" customHeight="1" x14ac:dyDescent="0.2">
      <c r="A55" s="399">
        <v>49</v>
      </c>
      <c r="B55" s="228">
        <v>49</v>
      </c>
      <c r="C55" s="398" t="s">
        <v>51</v>
      </c>
      <c r="D55" s="403">
        <v>6</v>
      </c>
      <c r="E55" s="437">
        <v>126000</v>
      </c>
      <c r="F55" s="403"/>
      <c r="G55" s="442">
        <v>0</v>
      </c>
      <c r="H55" s="403"/>
      <c r="I55" s="442">
        <v>0</v>
      </c>
      <c r="J55" s="919">
        <v>0</v>
      </c>
      <c r="K55" s="765">
        <v>2611</v>
      </c>
      <c r="L55" s="446">
        <v>471938</v>
      </c>
      <c r="M55" s="944"/>
      <c r="N55" s="403">
        <v>5189</v>
      </c>
      <c r="O55" s="455">
        <v>363230</v>
      </c>
      <c r="P55" s="442"/>
      <c r="Q55" s="455">
        <v>363230</v>
      </c>
      <c r="R55" s="908">
        <v>1040.7435800000001</v>
      </c>
      <c r="S55" s="874">
        <v>1040744</v>
      </c>
      <c r="T55" s="874">
        <v>250819</v>
      </c>
      <c r="U55" s="874">
        <v>1291563</v>
      </c>
      <c r="V55" s="908">
        <v>711.57132000000001</v>
      </c>
      <c r="W55" s="874">
        <v>355786</v>
      </c>
      <c r="X55" s="874">
        <v>98197</v>
      </c>
      <c r="Y55" s="874">
        <v>453983</v>
      </c>
      <c r="Z55" s="908">
        <v>1752.3149000000001</v>
      </c>
      <c r="AA55" s="874">
        <v>1396530</v>
      </c>
      <c r="AB55" s="874">
        <v>349016</v>
      </c>
      <c r="AC55" s="447">
        <v>1745546</v>
      </c>
      <c r="AD55" s="908">
        <v>1040.7435800000001</v>
      </c>
      <c r="AE55" s="874">
        <v>832595</v>
      </c>
      <c r="AF55" s="874">
        <v>200655</v>
      </c>
      <c r="AG55" s="874">
        <v>1033250</v>
      </c>
      <c r="AH55" s="908">
        <v>711.57132000000001</v>
      </c>
      <c r="AI55" s="874">
        <v>284629</v>
      </c>
      <c r="AJ55" s="874">
        <v>78558</v>
      </c>
      <c r="AK55" s="874">
        <v>363187</v>
      </c>
      <c r="AL55" s="908">
        <v>1752.3149000000001</v>
      </c>
      <c r="AM55" s="874">
        <v>1117224</v>
      </c>
      <c r="AN55" s="874">
        <v>279213</v>
      </c>
      <c r="AO55" s="939">
        <v>1396437</v>
      </c>
      <c r="AP55" s="908">
        <v>1040.7435800000001</v>
      </c>
      <c r="AQ55" s="874">
        <v>1561115</v>
      </c>
      <c r="AR55" s="874">
        <v>376229</v>
      </c>
      <c r="AS55" s="874">
        <v>1937344</v>
      </c>
      <c r="AT55" s="908">
        <v>711.57132000000001</v>
      </c>
      <c r="AU55" s="874">
        <v>533678</v>
      </c>
      <c r="AV55" s="874">
        <v>147295</v>
      </c>
      <c r="AW55" s="874">
        <v>680973</v>
      </c>
      <c r="AX55" s="908">
        <v>1752.3149000000001</v>
      </c>
      <c r="AY55" s="874">
        <v>2094793</v>
      </c>
      <c r="AZ55" s="874">
        <v>523524</v>
      </c>
      <c r="BA55" s="1104">
        <v>2618317</v>
      </c>
      <c r="BB55" s="1146"/>
      <c r="BC55" s="1109">
        <v>0</v>
      </c>
      <c r="BD55" s="2137">
        <v>6721468</v>
      </c>
      <c r="BE55" s="1197"/>
      <c r="BF55" s="1197"/>
      <c r="BG55" s="1197"/>
      <c r="BH55" s="1197"/>
      <c r="BI55" s="2125"/>
      <c r="BK55" s="2125"/>
      <c r="BL55" s="2129"/>
      <c r="BO55" s="2106"/>
    </row>
    <row r="56" spans="1:67" ht="15" customHeight="1" x14ac:dyDescent="0.2">
      <c r="A56" s="400">
        <v>50</v>
      </c>
      <c r="B56" s="401">
        <v>50</v>
      </c>
      <c r="C56" s="402" t="s">
        <v>52</v>
      </c>
      <c r="D56" s="404">
        <v>9</v>
      </c>
      <c r="E56" s="438">
        <v>189000</v>
      </c>
      <c r="F56" s="404"/>
      <c r="G56" s="443">
        <v>0</v>
      </c>
      <c r="H56" s="404"/>
      <c r="I56" s="443">
        <v>0</v>
      </c>
      <c r="J56" s="920">
        <v>0</v>
      </c>
      <c r="K56" s="872">
        <v>847</v>
      </c>
      <c r="L56" s="448">
        <v>153095</v>
      </c>
      <c r="M56" s="945"/>
      <c r="N56" s="404">
        <v>3121</v>
      </c>
      <c r="O56" s="456">
        <v>218470</v>
      </c>
      <c r="P56" s="443"/>
      <c r="Q56" s="456">
        <v>218470</v>
      </c>
      <c r="R56" s="909">
        <v>547.35809999999992</v>
      </c>
      <c r="S56" s="905">
        <v>547358</v>
      </c>
      <c r="T56" s="905">
        <v>131913</v>
      </c>
      <c r="U56" s="905">
        <v>679271</v>
      </c>
      <c r="V56" s="909">
        <v>388.41594099999998</v>
      </c>
      <c r="W56" s="905">
        <v>194208</v>
      </c>
      <c r="X56" s="905">
        <v>53601</v>
      </c>
      <c r="Y56" s="905">
        <v>247809</v>
      </c>
      <c r="Z56" s="909">
        <v>935.7740409999999</v>
      </c>
      <c r="AA56" s="905">
        <v>741566</v>
      </c>
      <c r="AB56" s="905">
        <v>185514</v>
      </c>
      <c r="AC56" s="449">
        <v>927080</v>
      </c>
      <c r="AD56" s="909">
        <v>547.35809999999992</v>
      </c>
      <c r="AE56" s="905">
        <v>437886</v>
      </c>
      <c r="AF56" s="905">
        <v>105531</v>
      </c>
      <c r="AG56" s="905">
        <v>543417</v>
      </c>
      <c r="AH56" s="909">
        <v>388.41594099999998</v>
      </c>
      <c r="AI56" s="905">
        <v>155366</v>
      </c>
      <c r="AJ56" s="905">
        <v>42881</v>
      </c>
      <c r="AK56" s="905">
        <v>198247</v>
      </c>
      <c r="AL56" s="909">
        <v>935.7740409999999</v>
      </c>
      <c r="AM56" s="905">
        <v>593252</v>
      </c>
      <c r="AN56" s="905">
        <v>148412</v>
      </c>
      <c r="AO56" s="940">
        <v>741664</v>
      </c>
      <c r="AP56" s="909">
        <v>547.35809999999992</v>
      </c>
      <c r="AQ56" s="905">
        <v>821037</v>
      </c>
      <c r="AR56" s="905">
        <v>197870</v>
      </c>
      <c r="AS56" s="905">
        <v>1018907</v>
      </c>
      <c r="AT56" s="909">
        <v>388.41594099999998</v>
      </c>
      <c r="AU56" s="905">
        <v>291312</v>
      </c>
      <c r="AV56" s="905">
        <v>80402</v>
      </c>
      <c r="AW56" s="905">
        <v>371714</v>
      </c>
      <c r="AX56" s="909">
        <v>935.7740409999999</v>
      </c>
      <c r="AY56" s="905">
        <v>1112349</v>
      </c>
      <c r="AZ56" s="905">
        <v>278272</v>
      </c>
      <c r="BA56" s="1105">
        <v>1390621</v>
      </c>
      <c r="BB56" s="1148"/>
      <c r="BC56" s="1110">
        <v>0</v>
      </c>
      <c r="BD56" s="2138">
        <v>3619930</v>
      </c>
      <c r="BE56" s="1197"/>
      <c r="BF56" s="1197"/>
      <c r="BG56" s="1197"/>
      <c r="BH56" s="1197"/>
      <c r="BI56" s="2125"/>
      <c r="BK56" s="2125"/>
      <c r="BL56" s="2129"/>
      <c r="BO56" s="2106"/>
    </row>
    <row r="57" spans="1:67" ht="15" customHeight="1" x14ac:dyDescent="0.2">
      <c r="A57" s="395">
        <v>51</v>
      </c>
      <c r="B57" s="396">
        <v>51</v>
      </c>
      <c r="C57" s="397" t="s">
        <v>53</v>
      </c>
      <c r="D57" s="405">
        <v>0</v>
      </c>
      <c r="E57" s="436">
        <v>0</v>
      </c>
      <c r="F57" s="405"/>
      <c r="G57" s="441">
        <v>0</v>
      </c>
      <c r="H57" s="405"/>
      <c r="I57" s="441">
        <v>0</v>
      </c>
      <c r="J57" s="918">
        <v>0</v>
      </c>
      <c r="K57" s="871">
        <v>1191</v>
      </c>
      <c r="L57" s="450">
        <v>215273</v>
      </c>
      <c r="M57" s="943"/>
      <c r="N57" s="405">
        <v>3520</v>
      </c>
      <c r="O57" s="454">
        <v>246400</v>
      </c>
      <c r="P57" s="441"/>
      <c r="Q57" s="454">
        <v>246400</v>
      </c>
      <c r="R57" s="907">
        <v>683.94314299999996</v>
      </c>
      <c r="S57" s="904">
        <v>683943</v>
      </c>
      <c r="T57" s="904">
        <v>164830</v>
      </c>
      <c r="U57" s="904">
        <v>848773</v>
      </c>
      <c r="V57" s="907">
        <v>499.21428000000003</v>
      </c>
      <c r="W57" s="904">
        <v>249607</v>
      </c>
      <c r="X57" s="904">
        <v>68892</v>
      </c>
      <c r="Y57" s="904">
        <v>318499</v>
      </c>
      <c r="Z57" s="907">
        <v>1183.1574230000001</v>
      </c>
      <c r="AA57" s="904">
        <v>933550</v>
      </c>
      <c r="AB57" s="904">
        <v>233722</v>
      </c>
      <c r="AC57" s="451">
        <v>1167272</v>
      </c>
      <c r="AD57" s="907">
        <v>683.94314299999996</v>
      </c>
      <c r="AE57" s="904">
        <v>547155</v>
      </c>
      <c r="AF57" s="904">
        <v>131864</v>
      </c>
      <c r="AG57" s="904">
        <v>679019</v>
      </c>
      <c r="AH57" s="907">
        <v>499.21428000000003</v>
      </c>
      <c r="AI57" s="904">
        <v>199686</v>
      </c>
      <c r="AJ57" s="904">
        <v>55113</v>
      </c>
      <c r="AK57" s="904">
        <v>254799</v>
      </c>
      <c r="AL57" s="907">
        <v>1183.1574230000001</v>
      </c>
      <c r="AM57" s="904">
        <v>746841</v>
      </c>
      <c r="AN57" s="904">
        <v>186977</v>
      </c>
      <c r="AO57" s="938">
        <v>933818</v>
      </c>
      <c r="AP57" s="907">
        <v>683.94314299999996</v>
      </c>
      <c r="AQ57" s="904">
        <v>1025915</v>
      </c>
      <c r="AR57" s="904">
        <v>247246</v>
      </c>
      <c r="AS57" s="904">
        <v>1273161</v>
      </c>
      <c r="AT57" s="907">
        <v>499.21428000000003</v>
      </c>
      <c r="AU57" s="904">
        <v>374411</v>
      </c>
      <c r="AV57" s="904">
        <v>103337</v>
      </c>
      <c r="AW57" s="904">
        <v>477748</v>
      </c>
      <c r="AX57" s="907">
        <v>1183.1574230000001</v>
      </c>
      <c r="AY57" s="904">
        <v>1400326</v>
      </c>
      <c r="AZ57" s="904">
        <v>350583</v>
      </c>
      <c r="BA57" s="1103">
        <v>1750909</v>
      </c>
      <c r="BB57" s="1146"/>
      <c r="BC57" s="1108">
        <v>0</v>
      </c>
      <c r="BD57" s="2136">
        <v>4313672</v>
      </c>
      <c r="BE57" s="1197"/>
      <c r="BF57" s="1197"/>
      <c r="BG57" s="1197"/>
      <c r="BH57" s="1197"/>
      <c r="BI57" s="2125"/>
      <c r="BK57" s="2125"/>
      <c r="BL57" s="2129"/>
      <c r="BO57" s="2106"/>
    </row>
    <row r="58" spans="1:67" ht="15" customHeight="1" x14ac:dyDescent="0.2">
      <c r="A58" s="399">
        <v>52</v>
      </c>
      <c r="B58" s="228">
        <v>52</v>
      </c>
      <c r="C58" s="398" t="s">
        <v>54</v>
      </c>
      <c r="D58" s="403">
        <v>0</v>
      </c>
      <c r="E58" s="437">
        <v>0</v>
      </c>
      <c r="F58" s="403"/>
      <c r="G58" s="442">
        <v>0</v>
      </c>
      <c r="H58" s="403"/>
      <c r="I58" s="442">
        <v>0</v>
      </c>
      <c r="J58" s="919">
        <v>0</v>
      </c>
      <c r="K58" s="765">
        <v>4461</v>
      </c>
      <c r="L58" s="446">
        <v>806326</v>
      </c>
      <c r="M58" s="944"/>
      <c r="N58" s="403">
        <v>16686</v>
      </c>
      <c r="O58" s="455">
        <v>1168020</v>
      </c>
      <c r="P58" s="442"/>
      <c r="Q58" s="455">
        <v>1168020</v>
      </c>
      <c r="R58" s="908">
        <v>3544.5057409999999</v>
      </c>
      <c r="S58" s="874">
        <v>3544506</v>
      </c>
      <c r="T58" s="874">
        <v>854226</v>
      </c>
      <c r="U58" s="874">
        <v>4398732</v>
      </c>
      <c r="V58" s="908">
        <v>2497.1470920000002</v>
      </c>
      <c r="W58" s="874">
        <v>1248574</v>
      </c>
      <c r="X58" s="874">
        <v>344606</v>
      </c>
      <c r="Y58" s="874">
        <v>1593180</v>
      </c>
      <c r="Z58" s="908">
        <v>6041.6528330000001</v>
      </c>
      <c r="AA58" s="874">
        <v>4793080</v>
      </c>
      <c r="AB58" s="874">
        <v>1198832</v>
      </c>
      <c r="AC58" s="447">
        <v>5991912</v>
      </c>
      <c r="AD58" s="908">
        <v>3544.5057409999999</v>
      </c>
      <c r="AE58" s="874">
        <v>2835605</v>
      </c>
      <c r="AF58" s="874">
        <v>683381</v>
      </c>
      <c r="AG58" s="874">
        <v>3518986</v>
      </c>
      <c r="AH58" s="908">
        <v>2497.1470920000002</v>
      </c>
      <c r="AI58" s="874">
        <v>998859</v>
      </c>
      <c r="AJ58" s="874">
        <v>275685</v>
      </c>
      <c r="AK58" s="874">
        <v>1274544</v>
      </c>
      <c r="AL58" s="908">
        <v>6041.6528330000001</v>
      </c>
      <c r="AM58" s="874">
        <v>3834464</v>
      </c>
      <c r="AN58" s="874">
        <v>959066</v>
      </c>
      <c r="AO58" s="939">
        <v>4793530</v>
      </c>
      <c r="AP58" s="908">
        <v>3544.5057409999999</v>
      </c>
      <c r="AQ58" s="874">
        <v>5316759</v>
      </c>
      <c r="AR58" s="874">
        <v>1281339</v>
      </c>
      <c r="AS58" s="874">
        <v>6598098</v>
      </c>
      <c r="AT58" s="908">
        <v>2497.1470920000002</v>
      </c>
      <c r="AU58" s="874">
        <v>1872860</v>
      </c>
      <c r="AV58" s="874">
        <v>516909</v>
      </c>
      <c r="AW58" s="874">
        <v>2389769</v>
      </c>
      <c r="AX58" s="908">
        <v>6041.6528330000001</v>
      </c>
      <c r="AY58" s="874">
        <v>7189619</v>
      </c>
      <c r="AZ58" s="874">
        <v>1798248</v>
      </c>
      <c r="BA58" s="1104">
        <v>8987867</v>
      </c>
      <c r="BB58" s="1146"/>
      <c r="BC58" s="1109">
        <v>0</v>
      </c>
      <c r="BD58" s="2137">
        <v>21747655</v>
      </c>
      <c r="BE58" s="1197"/>
      <c r="BF58" s="1197"/>
      <c r="BG58" s="1197"/>
      <c r="BH58" s="1197"/>
      <c r="BI58" s="2125"/>
      <c r="BK58" s="2125"/>
      <c r="BL58" s="2129"/>
      <c r="BO58" s="2106"/>
    </row>
    <row r="59" spans="1:67" ht="15" customHeight="1" x14ac:dyDescent="0.2">
      <c r="A59" s="399">
        <v>53</v>
      </c>
      <c r="B59" s="228">
        <v>53</v>
      </c>
      <c r="C59" s="398" t="s">
        <v>55</v>
      </c>
      <c r="D59" s="403">
        <v>0</v>
      </c>
      <c r="E59" s="437">
        <v>0</v>
      </c>
      <c r="F59" s="403"/>
      <c r="G59" s="442">
        <v>0</v>
      </c>
      <c r="H59" s="403"/>
      <c r="I59" s="442">
        <v>0</v>
      </c>
      <c r="J59" s="919">
        <v>0</v>
      </c>
      <c r="K59" s="765">
        <v>3746</v>
      </c>
      <c r="L59" s="446">
        <v>677090</v>
      </c>
      <c r="M59" s="944"/>
      <c r="N59" s="403">
        <v>8490</v>
      </c>
      <c r="O59" s="455">
        <v>594300</v>
      </c>
      <c r="P59" s="442"/>
      <c r="Q59" s="455">
        <v>594300</v>
      </c>
      <c r="R59" s="908">
        <v>1644.118571</v>
      </c>
      <c r="S59" s="874">
        <v>1644119</v>
      </c>
      <c r="T59" s="874">
        <v>396233</v>
      </c>
      <c r="U59" s="874">
        <v>2040352</v>
      </c>
      <c r="V59" s="908">
        <v>1166.6349270000001</v>
      </c>
      <c r="W59" s="874">
        <v>583317</v>
      </c>
      <c r="X59" s="874">
        <v>160995</v>
      </c>
      <c r="Y59" s="874">
        <v>744312</v>
      </c>
      <c r="Z59" s="908">
        <v>2810.753498</v>
      </c>
      <c r="AA59" s="874">
        <v>2227436</v>
      </c>
      <c r="AB59" s="874">
        <v>557228</v>
      </c>
      <c r="AC59" s="447">
        <v>2784664</v>
      </c>
      <c r="AD59" s="908">
        <v>1644.118571</v>
      </c>
      <c r="AE59" s="874">
        <v>1315295</v>
      </c>
      <c r="AF59" s="874">
        <v>316986</v>
      </c>
      <c r="AG59" s="874">
        <v>1632281</v>
      </c>
      <c r="AH59" s="908">
        <v>1166.6349270000001</v>
      </c>
      <c r="AI59" s="874">
        <v>466654</v>
      </c>
      <c r="AJ59" s="874">
        <v>128797</v>
      </c>
      <c r="AK59" s="874">
        <v>595451</v>
      </c>
      <c r="AL59" s="908">
        <v>2810.753498</v>
      </c>
      <c r="AM59" s="874">
        <v>1781949</v>
      </c>
      <c r="AN59" s="874">
        <v>445783</v>
      </c>
      <c r="AO59" s="939">
        <v>2227732</v>
      </c>
      <c r="AP59" s="908">
        <v>1644.118571</v>
      </c>
      <c r="AQ59" s="874">
        <v>2466178</v>
      </c>
      <c r="AR59" s="874">
        <v>594349</v>
      </c>
      <c r="AS59" s="874">
        <v>3060527</v>
      </c>
      <c r="AT59" s="908">
        <v>1166.6349270000001</v>
      </c>
      <c r="AU59" s="874">
        <v>874976</v>
      </c>
      <c r="AV59" s="874">
        <v>241493</v>
      </c>
      <c r="AW59" s="874">
        <v>1116469</v>
      </c>
      <c r="AX59" s="908">
        <v>2810.753498</v>
      </c>
      <c r="AY59" s="874">
        <v>3341154</v>
      </c>
      <c r="AZ59" s="874">
        <v>835842</v>
      </c>
      <c r="BA59" s="1104">
        <v>4176996</v>
      </c>
      <c r="BB59" s="1146"/>
      <c r="BC59" s="1109">
        <v>0</v>
      </c>
      <c r="BD59" s="2137">
        <v>10460782</v>
      </c>
      <c r="BE59" s="1197"/>
      <c r="BF59" s="1197"/>
      <c r="BG59" s="1197"/>
      <c r="BH59" s="1197"/>
      <c r="BI59" s="2125"/>
      <c r="BK59" s="2125"/>
      <c r="BL59" s="2129"/>
      <c r="BO59" s="2106"/>
    </row>
    <row r="60" spans="1:67" ht="15" customHeight="1" x14ac:dyDescent="0.2">
      <c r="A60" s="399">
        <v>54</v>
      </c>
      <c r="B60" s="228">
        <v>54</v>
      </c>
      <c r="C60" s="398" t="s">
        <v>56</v>
      </c>
      <c r="D60" s="403">
        <v>0</v>
      </c>
      <c r="E60" s="437">
        <v>0</v>
      </c>
      <c r="F60" s="403"/>
      <c r="G60" s="442">
        <v>0</v>
      </c>
      <c r="H60" s="403"/>
      <c r="I60" s="442">
        <v>0</v>
      </c>
      <c r="J60" s="919">
        <v>0</v>
      </c>
      <c r="K60" s="765">
        <v>33</v>
      </c>
      <c r="L60" s="446">
        <v>25000</v>
      </c>
      <c r="M60" s="944"/>
      <c r="N60" s="403">
        <v>144</v>
      </c>
      <c r="O60" s="455">
        <v>10080</v>
      </c>
      <c r="P60" s="442"/>
      <c r="Q60" s="455">
        <v>10080</v>
      </c>
      <c r="R60" s="908">
        <v>36.509298999999999</v>
      </c>
      <c r="S60" s="874">
        <v>36509</v>
      </c>
      <c r="T60" s="874">
        <v>8799</v>
      </c>
      <c r="U60" s="874">
        <v>45308</v>
      </c>
      <c r="V60" s="908">
        <v>46.173169999999999</v>
      </c>
      <c r="W60" s="874">
        <v>23087</v>
      </c>
      <c r="X60" s="874">
        <v>6372</v>
      </c>
      <c r="Y60" s="874">
        <v>29459</v>
      </c>
      <c r="Z60" s="908">
        <v>82.682468999999998</v>
      </c>
      <c r="AA60" s="874">
        <v>59596</v>
      </c>
      <c r="AB60" s="874">
        <v>15171</v>
      </c>
      <c r="AC60" s="447">
        <v>74767</v>
      </c>
      <c r="AD60" s="908">
        <v>36.509298999999999</v>
      </c>
      <c r="AE60" s="874">
        <v>29207</v>
      </c>
      <c r="AF60" s="874">
        <v>7039</v>
      </c>
      <c r="AG60" s="874">
        <v>36246</v>
      </c>
      <c r="AH60" s="908">
        <v>46.173169999999999</v>
      </c>
      <c r="AI60" s="874">
        <v>18469</v>
      </c>
      <c r="AJ60" s="874">
        <v>5097</v>
      </c>
      <c r="AK60" s="874">
        <v>23566</v>
      </c>
      <c r="AL60" s="908">
        <v>82.682468999999998</v>
      </c>
      <c r="AM60" s="874">
        <v>47676</v>
      </c>
      <c r="AN60" s="874">
        <v>12136</v>
      </c>
      <c r="AO60" s="939">
        <v>59812</v>
      </c>
      <c r="AP60" s="908">
        <v>36.509298999999999</v>
      </c>
      <c r="AQ60" s="874">
        <v>54764</v>
      </c>
      <c r="AR60" s="874">
        <v>13198</v>
      </c>
      <c r="AS60" s="874">
        <v>67962</v>
      </c>
      <c r="AT60" s="908">
        <v>46.173169999999999</v>
      </c>
      <c r="AU60" s="874">
        <v>34630</v>
      </c>
      <c r="AV60" s="874">
        <v>9558</v>
      </c>
      <c r="AW60" s="874">
        <v>44188</v>
      </c>
      <c r="AX60" s="908">
        <v>82.682468999999998</v>
      </c>
      <c r="AY60" s="874">
        <v>89394</v>
      </c>
      <c r="AZ60" s="874">
        <v>22756</v>
      </c>
      <c r="BA60" s="1104">
        <v>112150</v>
      </c>
      <c r="BB60" s="1146"/>
      <c r="BC60" s="1109">
        <v>0</v>
      </c>
      <c r="BD60" s="2137">
        <v>281809</v>
      </c>
      <c r="BE60" s="1197"/>
      <c r="BF60" s="1197"/>
      <c r="BG60" s="1197"/>
      <c r="BH60" s="1197"/>
      <c r="BI60" s="2125"/>
      <c r="BK60" s="2125"/>
      <c r="BL60" s="2129"/>
      <c r="BO60" s="2106"/>
    </row>
    <row r="61" spans="1:67" ht="15" customHeight="1" x14ac:dyDescent="0.2">
      <c r="A61" s="400">
        <v>55</v>
      </c>
      <c r="B61" s="401">
        <v>55</v>
      </c>
      <c r="C61" s="402" t="s">
        <v>57</v>
      </c>
      <c r="D61" s="404">
        <v>0</v>
      </c>
      <c r="E61" s="438">
        <v>0</v>
      </c>
      <c r="F61" s="404"/>
      <c r="G61" s="443">
        <v>0</v>
      </c>
      <c r="H61" s="404"/>
      <c r="I61" s="443">
        <v>0</v>
      </c>
      <c r="J61" s="920">
        <v>0</v>
      </c>
      <c r="K61" s="872">
        <v>2081</v>
      </c>
      <c r="L61" s="448">
        <v>376141</v>
      </c>
      <c r="M61" s="945"/>
      <c r="N61" s="404">
        <v>6544</v>
      </c>
      <c r="O61" s="456">
        <v>458080</v>
      </c>
      <c r="P61" s="443"/>
      <c r="Q61" s="456">
        <v>458080</v>
      </c>
      <c r="R61" s="909">
        <v>1241.1005590000002</v>
      </c>
      <c r="S61" s="905">
        <v>1241101</v>
      </c>
      <c r="T61" s="905">
        <v>299105</v>
      </c>
      <c r="U61" s="905">
        <v>1540206</v>
      </c>
      <c r="V61" s="909">
        <v>761.65220799999997</v>
      </c>
      <c r="W61" s="905">
        <v>380826</v>
      </c>
      <c r="X61" s="905">
        <v>105108</v>
      </c>
      <c r="Y61" s="905">
        <v>485934</v>
      </c>
      <c r="Z61" s="909">
        <v>2002.7527670000002</v>
      </c>
      <c r="AA61" s="905">
        <v>1621927</v>
      </c>
      <c r="AB61" s="905">
        <v>404213</v>
      </c>
      <c r="AC61" s="449">
        <v>2026140</v>
      </c>
      <c r="AD61" s="909">
        <v>1241.1005590000002</v>
      </c>
      <c r="AE61" s="905">
        <v>992880</v>
      </c>
      <c r="AF61" s="905">
        <v>239284</v>
      </c>
      <c r="AG61" s="905">
        <v>1232164</v>
      </c>
      <c r="AH61" s="909">
        <v>761.65220799999997</v>
      </c>
      <c r="AI61" s="905">
        <v>304661</v>
      </c>
      <c r="AJ61" s="905">
        <v>84086</v>
      </c>
      <c r="AK61" s="905">
        <v>388747</v>
      </c>
      <c r="AL61" s="909">
        <v>2002.7527670000002</v>
      </c>
      <c r="AM61" s="905">
        <v>1297541</v>
      </c>
      <c r="AN61" s="905">
        <v>323370</v>
      </c>
      <c r="AO61" s="940">
        <v>1620911</v>
      </c>
      <c r="AP61" s="909">
        <v>1241.1005590000002</v>
      </c>
      <c r="AQ61" s="905">
        <v>1861651</v>
      </c>
      <c r="AR61" s="905">
        <v>448658</v>
      </c>
      <c r="AS61" s="905">
        <v>2310309</v>
      </c>
      <c r="AT61" s="909">
        <v>761.65220799999997</v>
      </c>
      <c r="AU61" s="905">
        <v>571239</v>
      </c>
      <c r="AV61" s="905">
        <v>157662</v>
      </c>
      <c r="AW61" s="905">
        <v>728901</v>
      </c>
      <c r="AX61" s="909">
        <v>2002.7527670000002</v>
      </c>
      <c r="AY61" s="905">
        <v>2432890</v>
      </c>
      <c r="AZ61" s="905">
        <v>606320</v>
      </c>
      <c r="BA61" s="1105">
        <v>3039210</v>
      </c>
      <c r="BB61" s="1148"/>
      <c r="BC61" s="1110">
        <v>0</v>
      </c>
      <c r="BD61" s="2138">
        <v>7520482</v>
      </c>
      <c r="BE61" s="1197"/>
      <c r="BF61" s="1197"/>
      <c r="BG61" s="1197"/>
      <c r="BH61" s="1197"/>
      <c r="BI61" s="2125"/>
      <c r="BK61" s="2125"/>
      <c r="BL61" s="2129"/>
      <c r="BO61" s="2106"/>
    </row>
    <row r="62" spans="1:67" ht="15" customHeight="1" x14ac:dyDescent="0.2">
      <c r="A62" s="395">
        <v>56</v>
      </c>
      <c r="B62" s="396">
        <v>56</v>
      </c>
      <c r="C62" s="397" t="s">
        <v>58</v>
      </c>
      <c r="D62" s="405">
        <v>0</v>
      </c>
      <c r="E62" s="436">
        <v>0</v>
      </c>
      <c r="F62" s="405"/>
      <c r="G62" s="441">
        <v>0</v>
      </c>
      <c r="H62" s="405"/>
      <c r="I62" s="441">
        <v>0</v>
      </c>
      <c r="J62" s="918">
        <v>0</v>
      </c>
      <c r="K62" s="871">
        <v>246</v>
      </c>
      <c r="L62" s="450">
        <v>44465</v>
      </c>
      <c r="M62" s="943"/>
      <c r="N62" s="405">
        <v>792</v>
      </c>
      <c r="O62" s="454">
        <v>55440</v>
      </c>
      <c r="P62" s="441"/>
      <c r="Q62" s="454">
        <v>55440</v>
      </c>
      <c r="R62" s="907">
        <v>147.48316799999998</v>
      </c>
      <c r="S62" s="904">
        <v>147483</v>
      </c>
      <c r="T62" s="904">
        <v>35543</v>
      </c>
      <c r="U62" s="904">
        <v>183026</v>
      </c>
      <c r="V62" s="907">
        <v>114.570668</v>
      </c>
      <c r="W62" s="904">
        <v>57285</v>
      </c>
      <c r="X62" s="904">
        <v>15811</v>
      </c>
      <c r="Y62" s="904">
        <v>73096</v>
      </c>
      <c r="Z62" s="907">
        <v>262.05383599999999</v>
      </c>
      <c r="AA62" s="904">
        <v>204768</v>
      </c>
      <c r="AB62" s="904">
        <v>51354</v>
      </c>
      <c r="AC62" s="451">
        <v>256122</v>
      </c>
      <c r="AD62" s="907">
        <v>147.48316799999998</v>
      </c>
      <c r="AE62" s="904">
        <v>117987</v>
      </c>
      <c r="AF62" s="904">
        <v>28435</v>
      </c>
      <c r="AG62" s="904">
        <v>146422</v>
      </c>
      <c r="AH62" s="907">
        <v>114.570668</v>
      </c>
      <c r="AI62" s="904">
        <v>45828</v>
      </c>
      <c r="AJ62" s="904">
        <v>12649</v>
      </c>
      <c r="AK62" s="904">
        <v>58477</v>
      </c>
      <c r="AL62" s="907">
        <v>262.05383599999999</v>
      </c>
      <c r="AM62" s="904">
        <v>163815</v>
      </c>
      <c r="AN62" s="904">
        <v>41084</v>
      </c>
      <c r="AO62" s="938">
        <v>204899</v>
      </c>
      <c r="AP62" s="907">
        <v>147.48316799999998</v>
      </c>
      <c r="AQ62" s="904">
        <v>221225</v>
      </c>
      <c r="AR62" s="904">
        <v>53315</v>
      </c>
      <c r="AS62" s="904">
        <v>274540</v>
      </c>
      <c r="AT62" s="907">
        <v>114.570668</v>
      </c>
      <c r="AU62" s="904">
        <v>85928</v>
      </c>
      <c r="AV62" s="904">
        <v>23716</v>
      </c>
      <c r="AW62" s="904">
        <v>109644</v>
      </c>
      <c r="AX62" s="907">
        <v>262.05383599999999</v>
      </c>
      <c r="AY62" s="904">
        <v>307153</v>
      </c>
      <c r="AZ62" s="904">
        <v>77031</v>
      </c>
      <c r="BA62" s="1103">
        <v>384184</v>
      </c>
      <c r="BB62" s="1146"/>
      <c r="BC62" s="1108">
        <v>0</v>
      </c>
      <c r="BD62" s="2136">
        <v>945110</v>
      </c>
      <c r="BE62" s="1197"/>
      <c r="BF62" s="1197"/>
      <c r="BG62" s="1197"/>
      <c r="BH62" s="1197"/>
      <c r="BI62" s="2125"/>
      <c r="BK62" s="2125"/>
      <c r="BL62" s="2129"/>
      <c r="BO62" s="2106"/>
    </row>
    <row r="63" spans="1:67" ht="15" customHeight="1" x14ac:dyDescent="0.2">
      <c r="A63" s="399">
        <v>57</v>
      </c>
      <c r="B63" s="228">
        <v>57</v>
      </c>
      <c r="C63" s="398" t="s">
        <v>59</v>
      </c>
      <c r="D63" s="403">
        <v>5</v>
      </c>
      <c r="E63" s="437">
        <v>105000</v>
      </c>
      <c r="F63" s="403"/>
      <c r="G63" s="442">
        <v>0</v>
      </c>
      <c r="H63" s="403"/>
      <c r="I63" s="442">
        <v>0</v>
      </c>
      <c r="J63" s="919">
        <v>0</v>
      </c>
      <c r="K63" s="765">
        <v>735</v>
      </c>
      <c r="L63" s="446">
        <v>132851</v>
      </c>
      <c r="M63" s="944"/>
      <c r="N63" s="403">
        <v>3935</v>
      </c>
      <c r="O63" s="455">
        <v>275450</v>
      </c>
      <c r="P63" s="442"/>
      <c r="Q63" s="455">
        <v>275450</v>
      </c>
      <c r="R63" s="908">
        <v>783.20011299999999</v>
      </c>
      <c r="S63" s="874">
        <v>783200</v>
      </c>
      <c r="T63" s="874">
        <v>188751</v>
      </c>
      <c r="U63" s="874">
        <v>971951</v>
      </c>
      <c r="V63" s="908">
        <v>376.58197999999999</v>
      </c>
      <c r="W63" s="874">
        <v>188291</v>
      </c>
      <c r="X63" s="874">
        <v>51968</v>
      </c>
      <c r="Y63" s="874">
        <v>240259</v>
      </c>
      <c r="Z63" s="908">
        <v>1159.782093</v>
      </c>
      <c r="AA63" s="874">
        <v>971491</v>
      </c>
      <c r="AB63" s="874">
        <v>240719</v>
      </c>
      <c r="AC63" s="447">
        <v>1212210</v>
      </c>
      <c r="AD63" s="908">
        <v>783.20011299999999</v>
      </c>
      <c r="AE63" s="874">
        <v>626560</v>
      </c>
      <c r="AF63" s="874">
        <v>151001</v>
      </c>
      <c r="AG63" s="874">
        <v>777561</v>
      </c>
      <c r="AH63" s="908">
        <v>376.58197999999999</v>
      </c>
      <c r="AI63" s="874">
        <v>150633</v>
      </c>
      <c r="AJ63" s="874">
        <v>41575</v>
      </c>
      <c r="AK63" s="874">
        <v>192208</v>
      </c>
      <c r="AL63" s="908">
        <v>1159.782093</v>
      </c>
      <c r="AM63" s="874">
        <v>777193</v>
      </c>
      <c r="AN63" s="874">
        <v>192576</v>
      </c>
      <c r="AO63" s="939">
        <v>969769</v>
      </c>
      <c r="AP63" s="908">
        <v>783.20011299999999</v>
      </c>
      <c r="AQ63" s="874">
        <v>1174800</v>
      </c>
      <c r="AR63" s="874">
        <v>283127</v>
      </c>
      <c r="AS63" s="874">
        <v>1457927</v>
      </c>
      <c r="AT63" s="908">
        <v>376.58197999999999</v>
      </c>
      <c r="AU63" s="874">
        <v>282436</v>
      </c>
      <c r="AV63" s="874">
        <v>77952</v>
      </c>
      <c r="AW63" s="874">
        <v>360388</v>
      </c>
      <c r="AX63" s="908">
        <v>1159.782093</v>
      </c>
      <c r="AY63" s="874">
        <v>1457236</v>
      </c>
      <c r="AZ63" s="874">
        <v>361079</v>
      </c>
      <c r="BA63" s="1104">
        <v>1818315</v>
      </c>
      <c r="BB63" s="1146"/>
      <c r="BC63" s="1109">
        <v>0</v>
      </c>
      <c r="BD63" s="2137">
        <v>4513595</v>
      </c>
      <c r="BE63" s="1197"/>
      <c r="BF63" s="1197"/>
      <c r="BG63" s="1197"/>
      <c r="BH63" s="1197"/>
      <c r="BI63" s="2125"/>
      <c r="BK63" s="2125"/>
      <c r="BL63" s="2129"/>
      <c r="BO63" s="2106"/>
    </row>
    <row r="64" spans="1:67" ht="15" customHeight="1" x14ac:dyDescent="0.2">
      <c r="A64" s="399">
        <v>58</v>
      </c>
      <c r="B64" s="228">
        <v>58</v>
      </c>
      <c r="C64" s="398" t="s">
        <v>60</v>
      </c>
      <c r="D64" s="403">
        <v>0</v>
      </c>
      <c r="E64" s="437">
        <v>0</v>
      </c>
      <c r="F64" s="403"/>
      <c r="G64" s="442">
        <v>0</v>
      </c>
      <c r="H64" s="403"/>
      <c r="I64" s="442">
        <v>0</v>
      </c>
      <c r="J64" s="919">
        <v>0</v>
      </c>
      <c r="K64" s="765">
        <v>375</v>
      </c>
      <c r="L64" s="446">
        <v>67781</v>
      </c>
      <c r="M64" s="944"/>
      <c r="N64" s="403">
        <v>3089</v>
      </c>
      <c r="O64" s="455">
        <v>216230</v>
      </c>
      <c r="P64" s="442"/>
      <c r="Q64" s="455">
        <v>216230</v>
      </c>
      <c r="R64" s="908">
        <v>620.65672900000004</v>
      </c>
      <c r="S64" s="874">
        <v>620657</v>
      </c>
      <c r="T64" s="874">
        <v>149578</v>
      </c>
      <c r="U64" s="874">
        <v>770235</v>
      </c>
      <c r="V64" s="908">
        <v>450.165505</v>
      </c>
      <c r="W64" s="874">
        <v>225083</v>
      </c>
      <c r="X64" s="874">
        <v>62123</v>
      </c>
      <c r="Y64" s="874">
        <v>287206</v>
      </c>
      <c r="Z64" s="908">
        <v>1070.822234</v>
      </c>
      <c r="AA64" s="874">
        <v>845740</v>
      </c>
      <c r="AB64" s="874">
        <v>211701</v>
      </c>
      <c r="AC64" s="447">
        <v>1057441</v>
      </c>
      <c r="AD64" s="908">
        <v>620.65672900000004</v>
      </c>
      <c r="AE64" s="874">
        <v>496525</v>
      </c>
      <c r="AF64" s="874">
        <v>119663</v>
      </c>
      <c r="AG64" s="874">
        <v>616188</v>
      </c>
      <c r="AH64" s="908">
        <v>450.165505</v>
      </c>
      <c r="AI64" s="874">
        <v>180066</v>
      </c>
      <c r="AJ64" s="874">
        <v>49698</v>
      </c>
      <c r="AK64" s="874">
        <v>229764</v>
      </c>
      <c r="AL64" s="908">
        <v>1070.822234</v>
      </c>
      <c r="AM64" s="874">
        <v>676591</v>
      </c>
      <c r="AN64" s="874">
        <v>169361</v>
      </c>
      <c r="AO64" s="939">
        <v>845952</v>
      </c>
      <c r="AP64" s="908">
        <v>620.65672900000004</v>
      </c>
      <c r="AQ64" s="874">
        <v>930985</v>
      </c>
      <c r="AR64" s="874">
        <v>224367</v>
      </c>
      <c r="AS64" s="874">
        <v>1155352</v>
      </c>
      <c r="AT64" s="908">
        <v>450.165505</v>
      </c>
      <c r="AU64" s="874">
        <v>337624</v>
      </c>
      <c r="AV64" s="874">
        <v>93184</v>
      </c>
      <c r="AW64" s="874">
        <v>430808</v>
      </c>
      <c r="AX64" s="908">
        <v>1070.822234</v>
      </c>
      <c r="AY64" s="874">
        <v>1268609</v>
      </c>
      <c r="AZ64" s="874">
        <v>317551</v>
      </c>
      <c r="BA64" s="1104">
        <v>1586160</v>
      </c>
      <c r="BB64" s="1146"/>
      <c r="BC64" s="1109">
        <v>0</v>
      </c>
      <c r="BD64" s="2137">
        <v>3773564</v>
      </c>
      <c r="BE64" s="1197"/>
      <c r="BF64" s="1197"/>
      <c r="BG64" s="1197"/>
      <c r="BH64" s="1197"/>
      <c r="BI64" s="2125"/>
      <c r="BK64" s="2125"/>
      <c r="BL64" s="2129"/>
      <c r="BO64" s="2106"/>
    </row>
    <row r="65" spans="1:334" ht="15" customHeight="1" x14ac:dyDescent="0.2">
      <c r="A65" s="399">
        <v>59</v>
      </c>
      <c r="B65" s="228">
        <v>59</v>
      </c>
      <c r="C65" s="398" t="s">
        <v>61</v>
      </c>
      <c r="D65" s="403">
        <v>0</v>
      </c>
      <c r="E65" s="437">
        <v>0</v>
      </c>
      <c r="F65" s="403"/>
      <c r="G65" s="442">
        <v>0</v>
      </c>
      <c r="H65" s="403"/>
      <c r="I65" s="442">
        <v>0</v>
      </c>
      <c r="J65" s="919">
        <v>0</v>
      </c>
      <c r="K65" s="765">
        <v>724</v>
      </c>
      <c r="L65" s="446">
        <v>130863</v>
      </c>
      <c r="M65" s="944"/>
      <c r="N65" s="403">
        <v>2095</v>
      </c>
      <c r="O65" s="455">
        <v>146650</v>
      </c>
      <c r="P65" s="442"/>
      <c r="Q65" s="455">
        <v>146650</v>
      </c>
      <c r="R65" s="908">
        <v>413.973184</v>
      </c>
      <c r="S65" s="874">
        <v>413973</v>
      </c>
      <c r="T65" s="874">
        <v>99767</v>
      </c>
      <c r="U65" s="874">
        <v>513740</v>
      </c>
      <c r="V65" s="908">
        <v>304.17478</v>
      </c>
      <c r="W65" s="874">
        <v>152087</v>
      </c>
      <c r="X65" s="874">
        <v>41976</v>
      </c>
      <c r="Y65" s="874">
        <v>194063</v>
      </c>
      <c r="Z65" s="908">
        <v>718.147964</v>
      </c>
      <c r="AA65" s="874">
        <v>566060</v>
      </c>
      <c r="AB65" s="874">
        <v>141743</v>
      </c>
      <c r="AC65" s="447">
        <v>707803</v>
      </c>
      <c r="AD65" s="908">
        <v>413.973184</v>
      </c>
      <c r="AE65" s="874">
        <v>331179</v>
      </c>
      <c r="AF65" s="874">
        <v>79814</v>
      </c>
      <c r="AG65" s="874">
        <v>410993</v>
      </c>
      <c r="AH65" s="908">
        <v>304.17478</v>
      </c>
      <c r="AI65" s="874">
        <v>121670</v>
      </c>
      <c r="AJ65" s="874">
        <v>33581</v>
      </c>
      <c r="AK65" s="874">
        <v>155251</v>
      </c>
      <c r="AL65" s="908">
        <v>718.147964</v>
      </c>
      <c r="AM65" s="874">
        <v>452849</v>
      </c>
      <c r="AN65" s="874">
        <v>113395</v>
      </c>
      <c r="AO65" s="939">
        <v>566244</v>
      </c>
      <c r="AP65" s="908">
        <v>413.973184</v>
      </c>
      <c r="AQ65" s="874">
        <v>620960</v>
      </c>
      <c r="AR65" s="874">
        <v>149651</v>
      </c>
      <c r="AS65" s="874">
        <v>770611</v>
      </c>
      <c r="AT65" s="908">
        <v>304.17478</v>
      </c>
      <c r="AU65" s="874">
        <v>228131</v>
      </c>
      <c r="AV65" s="874">
        <v>62964</v>
      </c>
      <c r="AW65" s="874">
        <v>291095</v>
      </c>
      <c r="AX65" s="908">
        <v>718.147964</v>
      </c>
      <c r="AY65" s="874">
        <v>849091</v>
      </c>
      <c r="AZ65" s="874">
        <v>212615</v>
      </c>
      <c r="BA65" s="1104">
        <v>1061706</v>
      </c>
      <c r="BB65" s="1146"/>
      <c r="BC65" s="1109">
        <v>0</v>
      </c>
      <c r="BD65" s="2137">
        <v>2613266</v>
      </c>
      <c r="BE65" s="1197"/>
      <c r="BF65" s="1197"/>
      <c r="BG65" s="1197"/>
      <c r="BH65" s="1197"/>
      <c r="BI65" s="2125"/>
      <c r="BK65" s="2125"/>
      <c r="BL65" s="2129"/>
      <c r="BO65" s="2106"/>
    </row>
    <row r="66" spans="1:334" ht="15" customHeight="1" x14ac:dyDescent="0.2">
      <c r="A66" s="400">
        <v>60</v>
      </c>
      <c r="B66" s="401">
        <v>60</v>
      </c>
      <c r="C66" s="402" t="s">
        <v>62</v>
      </c>
      <c r="D66" s="404">
        <v>0</v>
      </c>
      <c r="E66" s="438">
        <v>0</v>
      </c>
      <c r="F66" s="404"/>
      <c r="G66" s="443">
        <v>0</v>
      </c>
      <c r="H66" s="404"/>
      <c r="I66" s="443">
        <v>0</v>
      </c>
      <c r="J66" s="920">
        <v>0</v>
      </c>
      <c r="K66" s="872">
        <v>703</v>
      </c>
      <c r="L66" s="448">
        <v>127067</v>
      </c>
      <c r="M66" s="945"/>
      <c r="N66" s="404">
        <v>2380</v>
      </c>
      <c r="O66" s="456">
        <v>166600</v>
      </c>
      <c r="P66" s="443"/>
      <c r="Q66" s="456">
        <v>166600</v>
      </c>
      <c r="R66" s="909">
        <v>417.90955500000001</v>
      </c>
      <c r="S66" s="905">
        <v>417910</v>
      </c>
      <c r="T66" s="905">
        <v>100716</v>
      </c>
      <c r="U66" s="905">
        <v>518626</v>
      </c>
      <c r="V66" s="909">
        <v>328.833325</v>
      </c>
      <c r="W66" s="905">
        <v>164417</v>
      </c>
      <c r="X66" s="905">
        <v>45379</v>
      </c>
      <c r="Y66" s="905">
        <v>209796</v>
      </c>
      <c r="Z66" s="909">
        <v>746.74288000000001</v>
      </c>
      <c r="AA66" s="905">
        <v>582327</v>
      </c>
      <c r="AB66" s="905">
        <v>146095</v>
      </c>
      <c r="AC66" s="449">
        <v>728422</v>
      </c>
      <c r="AD66" s="909">
        <v>417.90955500000001</v>
      </c>
      <c r="AE66" s="905">
        <v>334328</v>
      </c>
      <c r="AF66" s="905">
        <v>80573</v>
      </c>
      <c r="AG66" s="905">
        <v>414901</v>
      </c>
      <c r="AH66" s="909">
        <v>328.833325</v>
      </c>
      <c r="AI66" s="905">
        <v>131533</v>
      </c>
      <c r="AJ66" s="905">
        <v>36303</v>
      </c>
      <c r="AK66" s="905">
        <v>167836</v>
      </c>
      <c r="AL66" s="909">
        <v>746.74288000000001</v>
      </c>
      <c r="AM66" s="905">
        <v>465861</v>
      </c>
      <c r="AN66" s="905">
        <v>116876</v>
      </c>
      <c r="AO66" s="940">
        <v>582737</v>
      </c>
      <c r="AP66" s="909">
        <v>417.90955500000001</v>
      </c>
      <c r="AQ66" s="905">
        <v>626864</v>
      </c>
      <c r="AR66" s="905">
        <v>151074</v>
      </c>
      <c r="AS66" s="905">
        <v>777938</v>
      </c>
      <c r="AT66" s="909">
        <v>328.833325</v>
      </c>
      <c r="AU66" s="905">
        <v>246625</v>
      </c>
      <c r="AV66" s="905">
        <v>68069</v>
      </c>
      <c r="AW66" s="905">
        <v>314694</v>
      </c>
      <c r="AX66" s="909">
        <v>746.74288000000001</v>
      </c>
      <c r="AY66" s="905">
        <v>873489</v>
      </c>
      <c r="AZ66" s="905">
        <v>219143</v>
      </c>
      <c r="BA66" s="1105">
        <v>1092632</v>
      </c>
      <c r="BB66" s="1148"/>
      <c r="BC66" s="1110">
        <v>0</v>
      </c>
      <c r="BD66" s="2138">
        <v>2697458</v>
      </c>
      <c r="BE66" s="1197"/>
      <c r="BF66" s="1197"/>
      <c r="BG66" s="1197"/>
      <c r="BH66" s="1197"/>
      <c r="BI66" s="2125"/>
      <c r="BK66" s="2125"/>
      <c r="BL66" s="2129"/>
      <c r="BO66" s="2106"/>
    </row>
    <row r="67" spans="1:334" ht="15" customHeight="1" x14ac:dyDescent="0.2">
      <c r="A67" s="395">
        <v>61</v>
      </c>
      <c r="B67" s="396">
        <v>61</v>
      </c>
      <c r="C67" s="397" t="s">
        <v>63</v>
      </c>
      <c r="D67" s="405">
        <v>0</v>
      </c>
      <c r="E67" s="436">
        <v>0</v>
      </c>
      <c r="F67" s="405"/>
      <c r="G67" s="441">
        <v>0</v>
      </c>
      <c r="H67" s="405"/>
      <c r="I67" s="441">
        <v>0</v>
      </c>
      <c r="J67" s="918">
        <v>0</v>
      </c>
      <c r="K67" s="871">
        <v>633</v>
      </c>
      <c r="L67" s="450">
        <v>114415</v>
      </c>
      <c r="M67" s="943"/>
      <c r="N67" s="405">
        <v>1761</v>
      </c>
      <c r="O67" s="454">
        <v>123270</v>
      </c>
      <c r="P67" s="441"/>
      <c r="Q67" s="454">
        <v>123270</v>
      </c>
      <c r="R67" s="907">
        <v>393</v>
      </c>
      <c r="S67" s="904">
        <v>393000</v>
      </c>
      <c r="T67" s="904">
        <v>94713</v>
      </c>
      <c r="U67" s="904">
        <v>487713</v>
      </c>
      <c r="V67" s="907">
        <v>196</v>
      </c>
      <c r="W67" s="904">
        <v>98000</v>
      </c>
      <c r="X67" s="904">
        <v>27048</v>
      </c>
      <c r="Y67" s="904">
        <v>125048</v>
      </c>
      <c r="Z67" s="907">
        <v>589</v>
      </c>
      <c r="AA67" s="904">
        <v>491000</v>
      </c>
      <c r="AB67" s="904">
        <v>121761</v>
      </c>
      <c r="AC67" s="451">
        <v>612761</v>
      </c>
      <c r="AD67" s="907">
        <v>393</v>
      </c>
      <c r="AE67" s="904">
        <v>314400</v>
      </c>
      <c r="AF67" s="904">
        <v>75770</v>
      </c>
      <c r="AG67" s="904">
        <v>390170</v>
      </c>
      <c r="AH67" s="907">
        <v>196</v>
      </c>
      <c r="AI67" s="904">
        <v>78400</v>
      </c>
      <c r="AJ67" s="904">
        <v>21638</v>
      </c>
      <c r="AK67" s="904">
        <v>100038</v>
      </c>
      <c r="AL67" s="907">
        <v>589</v>
      </c>
      <c r="AM67" s="904">
        <v>392800</v>
      </c>
      <c r="AN67" s="904">
        <v>97408</v>
      </c>
      <c r="AO67" s="938">
        <v>490208</v>
      </c>
      <c r="AP67" s="907">
        <v>393</v>
      </c>
      <c r="AQ67" s="904">
        <v>589500</v>
      </c>
      <c r="AR67" s="904">
        <v>142070</v>
      </c>
      <c r="AS67" s="904">
        <v>731570</v>
      </c>
      <c r="AT67" s="907">
        <v>196</v>
      </c>
      <c r="AU67" s="904">
        <v>147000</v>
      </c>
      <c r="AV67" s="904">
        <v>40572</v>
      </c>
      <c r="AW67" s="904">
        <v>187572</v>
      </c>
      <c r="AX67" s="907">
        <v>589</v>
      </c>
      <c r="AY67" s="904">
        <v>736500</v>
      </c>
      <c r="AZ67" s="904">
        <v>182642</v>
      </c>
      <c r="BA67" s="1103">
        <v>919142</v>
      </c>
      <c r="BB67" s="1146"/>
      <c r="BC67" s="1108">
        <v>0</v>
      </c>
      <c r="BD67" s="2136">
        <v>2259796</v>
      </c>
      <c r="BE67" s="1197"/>
      <c r="BF67" s="1197"/>
      <c r="BG67" s="1197"/>
      <c r="BH67" s="1197"/>
      <c r="BI67" s="2125"/>
      <c r="BK67" s="2125"/>
      <c r="BL67" s="2129"/>
      <c r="BO67" s="2106"/>
    </row>
    <row r="68" spans="1:334" ht="15" customHeight="1" x14ac:dyDescent="0.2">
      <c r="A68" s="399">
        <v>62</v>
      </c>
      <c r="B68" s="228">
        <v>62</v>
      </c>
      <c r="C68" s="398" t="s">
        <v>64</v>
      </c>
      <c r="D68" s="403">
        <v>0</v>
      </c>
      <c r="E68" s="437">
        <v>0</v>
      </c>
      <c r="F68" s="403"/>
      <c r="G68" s="442">
        <v>0</v>
      </c>
      <c r="H68" s="403"/>
      <c r="I68" s="442">
        <v>0</v>
      </c>
      <c r="J68" s="919">
        <v>0</v>
      </c>
      <c r="K68" s="765">
        <v>292</v>
      </c>
      <c r="L68" s="446">
        <v>52779</v>
      </c>
      <c r="M68" s="944"/>
      <c r="N68" s="403">
        <v>760</v>
      </c>
      <c r="O68" s="455">
        <v>53200</v>
      </c>
      <c r="P68" s="442"/>
      <c r="Q68" s="455">
        <v>53200</v>
      </c>
      <c r="R68" s="908">
        <v>117</v>
      </c>
      <c r="S68" s="874">
        <v>117000</v>
      </c>
      <c r="T68" s="874">
        <v>28197</v>
      </c>
      <c r="U68" s="874">
        <v>145197</v>
      </c>
      <c r="V68" s="908">
        <v>83.081519</v>
      </c>
      <c r="W68" s="874">
        <v>41541</v>
      </c>
      <c r="X68" s="874">
        <v>11465</v>
      </c>
      <c r="Y68" s="874">
        <v>53006</v>
      </c>
      <c r="Z68" s="908">
        <v>200.08151900000001</v>
      </c>
      <c r="AA68" s="874">
        <v>158541</v>
      </c>
      <c r="AB68" s="874">
        <v>39662</v>
      </c>
      <c r="AC68" s="447">
        <v>198203</v>
      </c>
      <c r="AD68" s="908">
        <v>117</v>
      </c>
      <c r="AE68" s="874">
        <v>93600</v>
      </c>
      <c r="AF68" s="874">
        <v>22558</v>
      </c>
      <c r="AG68" s="874">
        <v>116158</v>
      </c>
      <c r="AH68" s="908">
        <v>83.081519</v>
      </c>
      <c r="AI68" s="874">
        <v>33233</v>
      </c>
      <c r="AJ68" s="874">
        <v>9172</v>
      </c>
      <c r="AK68" s="874">
        <v>42405</v>
      </c>
      <c r="AL68" s="908">
        <v>200.08151900000001</v>
      </c>
      <c r="AM68" s="874">
        <v>126833</v>
      </c>
      <c r="AN68" s="874">
        <v>31730</v>
      </c>
      <c r="AO68" s="939">
        <v>158563</v>
      </c>
      <c r="AP68" s="908">
        <v>117</v>
      </c>
      <c r="AQ68" s="874">
        <v>175500</v>
      </c>
      <c r="AR68" s="874">
        <v>42296</v>
      </c>
      <c r="AS68" s="874">
        <v>217796</v>
      </c>
      <c r="AT68" s="908">
        <v>83.081519</v>
      </c>
      <c r="AU68" s="874">
        <v>62311</v>
      </c>
      <c r="AV68" s="874">
        <v>17198</v>
      </c>
      <c r="AW68" s="874">
        <v>79509</v>
      </c>
      <c r="AX68" s="908">
        <v>200.08151900000001</v>
      </c>
      <c r="AY68" s="874">
        <v>237811</v>
      </c>
      <c r="AZ68" s="874">
        <v>59494</v>
      </c>
      <c r="BA68" s="1104">
        <v>297305</v>
      </c>
      <c r="BB68" s="1146"/>
      <c r="BC68" s="1109">
        <v>0</v>
      </c>
      <c r="BD68" s="2137">
        <v>760050</v>
      </c>
      <c r="BE68" s="1197"/>
      <c r="BF68" s="1197"/>
      <c r="BG68" s="1197"/>
      <c r="BH68" s="1197"/>
      <c r="BI68" s="2125"/>
      <c r="BK68" s="2125"/>
      <c r="BL68" s="2129"/>
      <c r="BO68" s="2106"/>
    </row>
    <row r="69" spans="1:334" ht="15" customHeight="1" x14ac:dyDescent="0.2">
      <c r="A69" s="399">
        <v>63</v>
      </c>
      <c r="B69" s="228">
        <v>63</v>
      </c>
      <c r="C69" s="398" t="s">
        <v>65</v>
      </c>
      <c r="D69" s="403">
        <v>0</v>
      </c>
      <c r="E69" s="437">
        <v>0</v>
      </c>
      <c r="F69" s="403"/>
      <c r="G69" s="442">
        <v>0</v>
      </c>
      <c r="H69" s="403"/>
      <c r="I69" s="442">
        <v>0</v>
      </c>
      <c r="J69" s="919">
        <v>0</v>
      </c>
      <c r="K69" s="765">
        <v>319</v>
      </c>
      <c r="L69" s="446">
        <v>57659</v>
      </c>
      <c r="M69" s="944"/>
      <c r="N69" s="403">
        <v>926</v>
      </c>
      <c r="O69" s="455">
        <v>64820</v>
      </c>
      <c r="P69" s="442"/>
      <c r="Q69" s="455">
        <v>64820</v>
      </c>
      <c r="R69" s="908">
        <v>232.94781499999999</v>
      </c>
      <c r="S69" s="874">
        <v>232948</v>
      </c>
      <c r="T69" s="874">
        <v>56140</v>
      </c>
      <c r="U69" s="874">
        <v>289088</v>
      </c>
      <c r="V69" s="908">
        <v>142.49202</v>
      </c>
      <c r="W69" s="874">
        <v>71246</v>
      </c>
      <c r="X69" s="874">
        <v>19664</v>
      </c>
      <c r="Y69" s="874">
        <v>90910</v>
      </c>
      <c r="Z69" s="908">
        <v>375.43983500000002</v>
      </c>
      <c r="AA69" s="874">
        <v>304194</v>
      </c>
      <c r="AB69" s="874">
        <v>75804</v>
      </c>
      <c r="AC69" s="447">
        <v>379998</v>
      </c>
      <c r="AD69" s="908">
        <v>232.94781499999999</v>
      </c>
      <c r="AE69" s="874">
        <v>186358</v>
      </c>
      <c r="AF69" s="874">
        <v>44912</v>
      </c>
      <c r="AG69" s="874">
        <v>231270</v>
      </c>
      <c r="AH69" s="908">
        <v>142.49202</v>
      </c>
      <c r="AI69" s="874">
        <v>56997</v>
      </c>
      <c r="AJ69" s="874">
        <v>15731</v>
      </c>
      <c r="AK69" s="874">
        <v>72728</v>
      </c>
      <c r="AL69" s="908">
        <v>375.43983500000002</v>
      </c>
      <c r="AM69" s="874">
        <v>243355</v>
      </c>
      <c r="AN69" s="874">
        <v>60643</v>
      </c>
      <c r="AO69" s="939">
        <v>303998</v>
      </c>
      <c r="AP69" s="908">
        <v>232.94781499999999</v>
      </c>
      <c r="AQ69" s="874">
        <v>349422</v>
      </c>
      <c r="AR69" s="874">
        <v>84211</v>
      </c>
      <c r="AS69" s="874">
        <v>433633</v>
      </c>
      <c r="AT69" s="908">
        <v>142.49202</v>
      </c>
      <c r="AU69" s="874">
        <v>106869</v>
      </c>
      <c r="AV69" s="874">
        <v>29496</v>
      </c>
      <c r="AW69" s="874">
        <v>136365</v>
      </c>
      <c r="AX69" s="908">
        <v>375.43983500000002</v>
      </c>
      <c r="AY69" s="874">
        <v>456291</v>
      </c>
      <c r="AZ69" s="874">
        <v>113707</v>
      </c>
      <c r="BA69" s="1104">
        <v>569998</v>
      </c>
      <c r="BB69" s="1146"/>
      <c r="BC69" s="1109">
        <v>0</v>
      </c>
      <c r="BD69" s="2137">
        <v>1376473</v>
      </c>
      <c r="BE69" s="1197"/>
      <c r="BF69" s="1197"/>
      <c r="BG69" s="1197"/>
      <c r="BH69" s="1197"/>
      <c r="BI69" s="2125"/>
      <c r="BK69" s="2125"/>
      <c r="BL69" s="2129"/>
      <c r="BO69" s="2106"/>
    </row>
    <row r="70" spans="1:334" ht="15" customHeight="1" x14ac:dyDescent="0.2">
      <c r="A70" s="399">
        <v>64</v>
      </c>
      <c r="B70" s="228">
        <v>64</v>
      </c>
      <c r="C70" s="398" t="s">
        <v>66</v>
      </c>
      <c r="D70" s="403">
        <v>0</v>
      </c>
      <c r="E70" s="437">
        <v>0</v>
      </c>
      <c r="F70" s="403"/>
      <c r="G70" s="442">
        <v>0</v>
      </c>
      <c r="H70" s="403"/>
      <c r="I70" s="442">
        <v>0</v>
      </c>
      <c r="J70" s="919">
        <v>0</v>
      </c>
      <c r="K70" s="765">
        <v>506</v>
      </c>
      <c r="L70" s="446">
        <v>91460</v>
      </c>
      <c r="M70" s="944"/>
      <c r="N70" s="403">
        <v>872</v>
      </c>
      <c r="O70" s="455">
        <v>61040</v>
      </c>
      <c r="P70" s="442"/>
      <c r="Q70" s="455">
        <v>61040</v>
      </c>
      <c r="R70" s="908">
        <v>164.08183400000001</v>
      </c>
      <c r="S70" s="874">
        <v>164082</v>
      </c>
      <c r="T70" s="874">
        <v>39544</v>
      </c>
      <c r="U70" s="874">
        <v>203626</v>
      </c>
      <c r="V70" s="908">
        <v>155.47357399999999</v>
      </c>
      <c r="W70" s="874">
        <v>77737</v>
      </c>
      <c r="X70" s="874">
        <v>21455</v>
      </c>
      <c r="Y70" s="874">
        <v>99192</v>
      </c>
      <c r="Z70" s="908">
        <v>319.555408</v>
      </c>
      <c r="AA70" s="874">
        <v>241819</v>
      </c>
      <c r="AB70" s="874">
        <v>60999</v>
      </c>
      <c r="AC70" s="447">
        <v>302818</v>
      </c>
      <c r="AD70" s="908">
        <v>164.08183400000001</v>
      </c>
      <c r="AE70" s="874">
        <v>131265</v>
      </c>
      <c r="AF70" s="874">
        <v>31635</v>
      </c>
      <c r="AG70" s="874">
        <v>162900</v>
      </c>
      <c r="AH70" s="908">
        <v>155.47357399999999</v>
      </c>
      <c r="AI70" s="874">
        <v>62189</v>
      </c>
      <c r="AJ70" s="874">
        <v>17164</v>
      </c>
      <c r="AK70" s="874">
        <v>79353</v>
      </c>
      <c r="AL70" s="908">
        <v>319.555408</v>
      </c>
      <c r="AM70" s="874">
        <v>193454</v>
      </c>
      <c r="AN70" s="874">
        <v>48799</v>
      </c>
      <c r="AO70" s="939">
        <v>242253</v>
      </c>
      <c r="AP70" s="908">
        <v>164.08183400000001</v>
      </c>
      <c r="AQ70" s="874">
        <v>246123</v>
      </c>
      <c r="AR70" s="874">
        <v>59316</v>
      </c>
      <c r="AS70" s="874">
        <v>305439</v>
      </c>
      <c r="AT70" s="908">
        <v>155.47357399999999</v>
      </c>
      <c r="AU70" s="874">
        <v>116605</v>
      </c>
      <c r="AV70" s="874">
        <v>32183</v>
      </c>
      <c r="AW70" s="874">
        <v>148788</v>
      </c>
      <c r="AX70" s="908">
        <v>319.555408</v>
      </c>
      <c r="AY70" s="874">
        <v>362728</v>
      </c>
      <c r="AZ70" s="874">
        <v>91499</v>
      </c>
      <c r="BA70" s="1104">
        <v>454227</v>
      </c>
      <c r="BB70" s="1146"/>
      <c r="BC70" s="1109">
        <v>0</v>
      </c>
      <c r="BD70" s="2137">
        <v>1151798</v>
      </c>
      <c r="BE70" s="1197"/>
      <c r="BF70" s="1197"/>
      <c r="BG70" s="1197"/>
      <c r="BH70" s="1197"/>
      <c r="BI70" s="2125"/>
      <c r="BK70" s="2125"/>
      <c r="BL70" s="2129"/>
      <c r="BO70" s="2106"/>
    </row>
    <row r="71" spans="1:334" ht="15" customHeight="1" x14ac:dyDescent="0.2">
      <c r="A71" s="400">
        <v>65</v>
      </c>
      <c r="B71" s="401">
        <v>65</v>
      </c>
      <c r="C71" s="402" t="s">
        <v>67</v>
      </c>
      <c r="D71" s="404">
        <v>0</v>
      </c>
      <c r="E71" s="438">
        <v>0</v>
      </c>
      <c r="F71" s="404"/>
      <c r="G71" s="443">
        <v>0</v>
      </c>
      <c r="H71" s="404"/>
      <c r="I71" s="443">
        <v>0</v>
      </c>
      <c r="J71" s="920">
        <v>0</v>
      </c>
      <c r="K71" s="872">
        <v>754</v>
      </c>
      <c r="L71" s="448">
        <v>136286</v>
      </c>
      <c r="M71" s="945"/>
      <c r="N71" s="404">
        <v>3447</v>
      </c>
      <c r="O71" s="456">
        <v>241290</v>
      </c>
      <c r="P71" s="443"/>
      <c r="Q71" s="456">
        <v>241290</v>
      </c>
      <c r="R71" s="909">
        <v>757.25929800000006</v>
      </c>
      <c r="S71" s="905">
        <v>757259</v>
      </c>
      <c r="T71" s="905">
        <v>182499</v>
      </c>
      <c r="U71" s="905">
        <v>939758</v>
      </c>
      <c r="V71" s="909">
        <v>564.66585600000008</v>
      </c>
      <c r="W71" s="905">
        <v>282333</v>
      </c>
      <c r="X71" s="905">
        <v>77924</v>
      </c>
      <c r="Y71" s="905">
        <v>360257</v>
      </c>
      <c r="Z71" s="909">
        <v>1321.925154</v>
      </c>
      <c r="AA71" s="905">
        <v>1039592</v>
      </c>
      <c r="AB71" s="905">
        <v>260423</v>
      </c>
      <c r="AC71" s="449">
        <v>1300015</v>
      </c>
      <c r="AD71" s="909">
        <v>757.25929800000006</v>
      </c>
      <c r="AE71" s="905">
        <v>605807</v>
      </c>
      <c r="AF71" s="905">
        <v>145999</v>
      </c>
      <c r="AG71" s="905">
        <v>751806</v>
      </c>
      <c r="AH71" s="909">
        <v>564.66585600000008</v>
      </c>
      <c r="AI71" s="905">
        <v>225866</v>
      </c>
      <c r="AJ71" s="905">
        <v>62339</v>
      </c>
      <c r="AK71" s="905">
        <v>288205</v>
      </c>
      <c r="AL71" s="909">
        <v>1321.925154</v>
      </c>
      <c r="AM71" s="905">
        <v>831673</v>
      </c>
      <c r="AN71" s="905">
        <v>208338</v>
      </c>
      <c r="AO71" s="940">
        <v>1040011</v>
      </c>
      <c r="AP71" s="909">
        <v>757.25929800000006</v>
      </c>
      <c r="AQ71" s="905">
        <v>1135889</v>
      </c>
      <c r="AR71" s="905">
        <v>273749</v>
      </c>
      <c r="AS71" s="905">
        <v>1409638</v>
      </c>
      <c r="AT71" s="909">
        <v>564.66585600000008</v>
      </c>
      <c r="AU71" s="905">
        <v>423499</v>
      </c>
      <c r="AV71" s="905">
        <v>116886</v>
      </c>
      <c r="AW71" s="905">
        <v>540385</v>
      </c>
      <c r="AX71" s="909">
        <v>1321.925154</v>
      </c>
      <c r="AY71" s="905">
        <v>1559388</v>
      </c>
      <c r="AZ71" s="905">
        <v>390635</v>
      </c>
      <c r="BA71" s="1105">
        <v>1950023</v>
      </c>
      <c r="BB71" s="1148"/>
      <c r="BC71" s="1110">
        <v>0</v>
      </c>
      <c r="BD71" s="2138">
        <v>4667625</v>
      </c>
      <c r="BE71" s="1197"/>
      <c r="BF71" s="1197"/>
      <c r="BG71" s="1197"/>
      <c r="BH71" s="1197"/>
      <c r="BI71" s="2125"/>
      <c r="BK71" s="2125"/>
      <c r="BL71" s="2129"/>
      <c r="BO71" s="2106"/>
    </row>
    <row r="72" spans="1:334" ht="15" customHeight="1" x14ac:dyDescent="0.2">
      <c r="A72" s="395">
        <v>66</v>
      </c>
      <c r="B72" s="396">
        <v>66</v>
      </c>
      <c r="C72" s="397" t="s">
        <v>68</v>
      </c>
      <c r="D72" s="405">
        <v>0</v>
      </c>
      <c r="E72" s="406">
        <v>0</v>
      </c>
      <c r="F72" s="405"/>
      <c r="G72" s="441">
        <v>0</v>
      </c>
      <c r="H72" s="405"/>
      <c r="I72" s="441">
        <v>0</v>
      </c>
      <c r="J72" s="918">
        <v>0</v>
      </c>
      <c r="K72" s="871">
        <v>245</v>
      </c>
      <c r="L72" s="450">
        <v>44284</v>
      </c>
      <c r="M72" s="943"/>
      <c r="N72" s="405">
        <v>727</v>
      </c>
      <c r="O72" s="454">
        <v>50890</v>
      </c>
      <c r="P72" s="441"/>
      <c r="Q72" s="454">
        <v>50890</v>
      </c>
      <c r="R72" s="907">
        <v>171.31435999999999</v>
      </c>
      <c r="S72" s="904">
        <v>171314</v>
      </c>
      <c r="T72" s="904">
        <v>41287</v>
      </c>
      <c r="U72" s="904">
        <v>212601</v>
      </c>
      <c r="V72" s="907">
        <v>142.99660899999998</v>
      </c>
      <c r="W72" s="904">
        <v>71498</v>
      </c>
      <c r="X72" s="904">
        <v>19733</v>
      </c>
      <c r="Y72" s="904">
        <v>91231</v>
      </c>
      <c r="Z72" s="907">
        <v>314.310969</v>
      </c>
      <c r="AA72" s="904">
        <v>242812</v>
      </c>
      <c r="AB72" s="904">
        <v>61020</v>
      </c>
      <c r="AC72" s="933">
        <v>303832</v>
      </c>
      <c r="AD72" s="907">
        <v>171.31435999999999</v>
      </c>
      <c r="AE72" s="904">
        <v>137051</v>
      </c>
      <c r="AF72" s="904">
        <v>33029</v>
      </c>
      <c r="AG72" s="904">
        <v>170080</v>
      </c>
      <c r="AH72" s="907">
        <v>142.99660899999998</v>
      </c>
      <c r="AI72" s="904">
        <v>57199</v>
      </c>
      <c r="AJ72" s="904">
        <v>15787</v>
      </c>
      <c r="AK72" s="904">
        <v>72986</v>
      </c>
      <c r="AL72" s="907">
        <v>314.310969</v>
      </c>
      <c r="AM72" s="904">
        <v>194250</v>
      </c>
      <c r="AN72" s="904">
        <v>48816</v>
      </c>
      <c r="AO72" s="938">
        <v>243066</v>
      </c>
      <c r="AP72" s="907">
        <v>171.31435999999999</v>
      </c>
      <c r="AQ72" s="904">
        <v>256972</v>
      </c>
      <c r="AR72" s="904">
        <v>61930</v>
      </c>
      <c r="AS72" s="904">
        <v>318902</v>
      </c>
      <c r="AT72" s="907">
        <v>142.99660899999998</v>
      </c>
      <c r="AU72" s="904">
        <v>107247</v>
      </c>
      <c r="AV72" s="904">
        <v>29600</v>
      </c>
      <c r="AW72" s="904">
        <v>136847</v>
      </c>
      <c r="AX72" s="907">
        <v>314.310969</v>
      </c>
      <c r="AY72" s="904">
        <v>364219</v>
      </c>
      <c r="AZ72" s="904">
        <v>91530</v>
      </c>
      <c r="BA72" s="1103">
        <v>455749</v>
      </c>
      <c r="BB72" s="1146"/>
      <c r="BC72" s="1108">
        <v>0</v>
      </c>
      <c r="BD72" s="2136">
        <v>1097821</v>
      </c>
      <c r="BE72" s="1197"/>
      <c r="BF72" s="1197"/>
      <c r="BG72" s="1197"/>
      <c r="BH72" s="1197"/>
      <c r="BI72" s="2125"/>
      <c r="BK72" s="2125"/>
      <c r="BL72" s="2129"/>
      <c r="BO72" s="2106"/>
    </row>
    <row r="73" spans="1:334" ht="15" customHeight="1" x14ac:dyDescent="0.2">
      <c r="A73" s="55">
        <v>67</v>
      </c>
      <c r="B73" s="55">
        <v>67</v>
      </c>
      <c r="C73" s="120" t="s">
        <v>2</v>
      </c>
      <c r="D73" s="869">
        <v>0</v>
      </c>
      <c r="E73" s="112">
        <v>0</v>
      </c>
      <c r="F73" s="869"/>
      <c r="G73" s="444">
        <v>0</v>
      </c>
      <c r="H73" s="869"/>
      <c r="I73" s="444">
        <v>0</v>
      </c>
      <c r="J73" s="921">
        <v>0</v>
      </c>
      <c r="K73" s="873">
        <v>553</v>
      </c>
      <c r="L73" s="452">
        <v>99955</v>
      </c>
      <c r="M73" s="946"/>
      <c r="N73" s="869">
        <v>2537</v>
      </c>
      <c r="O73" s="457">
        <v>177590</v>
      </c>
      <c r="P73" s="444"/>
      <c r="Q73" s="457">
        <v>177590</v>
      </c>
      <c r="R73" s="910">
        <v>414.48149700000005</v>
      </c>
      <c r="S73" s="875">
        <v>414481</v>
      </c>
      <c r="T73" s="875">
        <v>99890</v>
      </c>
      <c r="U73" s="875">
        <v>514371</v>
      </c>
      <c r="V73" s="910">
        <v>183.23860000000002</v>
      </c>
      <c r="W73" s="875">
        <v>91619</v>
      </c>
      <c r="X73" s="875">
        <v>25287</v>
      </c>
      <c r="Y73" s="875">
        <v>116906</v>
      </c>
      <c r="Z73" s="910">
        <v>597.72009700000012</v>
      </c>
      <c r="AA73" s="875">
        <v>506100</v>
      </c>
      <c r="AB73" s="875">
        <v>125177</v>
      </c>
      <c r="AC73" s="934">
        <v>631277</v>
      </c>
      <c r="AD73" s="910">
        <v>414.48149700000005</v>
      </c>
      <c r="AE73" s="875">
        <v>331585</v>
      </c>
      <c r="AF73" s="875">
        <v>79912</v>
      </c>
      <c r="AG73" s="875">
        <v>411497</v>
      </c>
      <c r="AH73" s="910">
        <v>183.23860000000002</v>
      </c>
      <c r="AI73" s="875">
        <v>73295</v>
      </c>
      <c r="AJ73" s="875">
        <v>20229</v>
      </c>
      <c r="AK73" s="875">
        <v>93524</v>
      </c>
      <c r="AL73" s="910">
        <v>597.72009700000012</v>
      </c>
      <c r="AM73" s="875">
        <v>404880</v>
      </c>
      <c r="AN73" s="875">
        <v>100141</v>
      </c>
      <c r="AO73" s="942">
        <v>505021</v>
      </c>
      <c r="AP73" s="910">
        <v>414.48149700000005</v>
      </c>
      <c r="AQ73" s="875">
        <v>621722</v>
      </c>
      <c r="AR73" s="875">
        <v>149835</v>
      </c>
      <c r="AS73" s="875">
        <v>771557</v>
      </c>
      <c r="AT73" s="910">
        <v>183.23860000000002</v>
      </c>
      <c r="AU73" s="875">
        <v>137429</v>
      </c>
      <c r="AV73" s="875">
        <v>37930</v>
      </c>
      <c r="AW73" s="875">
        <v>175359</v>
      </c>
      <c r="AX73" s="910">
        <v>597.72009700000012</v>
      </c>
      <c r="AY73" s="875">
        <v>759151</v>
      </c>
      <c r="AZ73" s="875">
        <v>187765</v>
      </c>
      <c r="BA73" s="1106">
        <v>946916</v>
      </c>
      <c r="BB73" s="1146"/>
      <c r="BC73" s="1111">
        <v>0</v>
      </c>
      <c r="BD73" s="2139">
        <v>2360759</v>
      </c>
      <c r="BE73" s="1197"/>
      <c r="BF73" s="1197"/>
      <c r="BG73" s="1197"/>
      <c r="BH73" s="1197"/>
      <c r="BI73" s="2125"/>
      <c r="BK73" s="2125"/>
      <c r="BL73" s="2129"/>
      <c r="BO73" s="2106"/>
    </row>
    <row r="74" spans="1:334" ht="15" customHeight="1" x14ac:dyDescent="0.2">
      <c r="A74" s="407">
        <v>68</v>
      </c>
      <c r="B74" s="229">
        <v>68</v>
      </c>
      <c r="C74" s="398" t="s">
        <v>1</v>
      </c>
      <c r="D74" s="403">
        <v>0</v>
      </c>
      <c r="E74" s="408">
        <v>0</v>
      </c>
      <c r="F74" s="403"/>
      <c r="G74" s="442">
        <v>0</v>
      </c>
      <c r="H74" s="403"/>
      <c r="I74" s="442">
        <v>0</v>
      </c>
      <c r="J74" s="919">
        <v>0</v>
      </c>
      <c r="K74" s="765">
        <v>59</v>
      </c>
      <c r="L74" s="446">
        <v>25000</v>
      </c>
      <c r="M74" s="944"/>
      <c r="N74" s="403">
        <v>499</v>
      </c>
      <c r="O74" s="455">
        <v>34930</v>
      </c>
      <c r="P74" s="442"/>
      <c r="Q74" s="455">
        <v>34930</v>
      </c>
      <c r="R74" s="908">
        <v>87.896149999999992</v>
      </c>
      <c r="S74" s="874">
        <v>87896</v>
      </c>
      <c r="T74" s="874">
        <v>21183</v>
      </c>
      <c r="U74" s="874">
        <v>109079</v>
      </c>
      <c r="V74" s="908">
        <v>54.281590000000001</v>
      </c>
      <c r="W74" s="874">
        <v>27141</v>
      </c>
      <c r="X74" s="874">
        <v>7491</v>
      </c>
      <c r="Y74" s="874">
        <v>34632</v>
      </c>
      <c r="Z74" s="908">
        <v>142.17774</v>
      </c>
      <c r="AA74" s="874">
        <v>115037</v>
      </c>
      <c r="AB74" s="874">
        <v>28674</v>
      </c>
      <c r="AC74" s="935">
        <v>143711</v>
      </c>
      <c r="AD74" s="908">
        <v>87.896149999999992</v>
      </c>
      <c r="AE74" s="874">
        <v>70317</v>
      </c>
      <c r="AF74" s="874">
        <v>16946</v>
      </c>
      <c r="AG74" s="874">
        <v>87263</v>
      </c>
      <c r="AH74" s="908">
        <v>54.281590000000001</v>
      </c>
      <c r="AI74" s="874">
        <v>21713</v>
      </c>
      <c r="AJ74" s="874">
        <v>5993</v>
      </c>
      <c r="AK74" s="874">
        <v>27706</v>
      </c>
      <c r="AL74" s="908">
        <v>142.17774</v>
      </c>
      <c r="AM74" s="874">
        <v>92030</v>
      </c>
      <c r="AN74" s="874">
        <v>22939</v>
      </c>
      <c r="AO74" s="939">
        <v>114969</v>
      </c>
      <c r="AP74" s="908">
        <v>87.896149999999992</v>
      </c>
      <c r="AQ74" s="874">
        <v>131844</v>
      </c>
      <c r="AR74" s="874">
        <v>31774</v>
      </c>
      <c r="AS74" s="874">
        <v>163618</v>
      </c>
      <c r="AT74" s="908">
        <v>54.281590000000001</v>
      </c>
      <c r="AU74" s="874">
        <v>40711</v>
      </c>
      <c r="AV74" s="874">
        <v>11236</v>
      </c>
      <c r="AW74" s="874">
        <v>51947</v>
      </c>
      <c r="AX74" s="908">
        <v>142.17774</v>
      </c>
      <c r="AY74" s="874">
        <v>172555</v>
      </c>
      <c r="AZ74" s="874">
        <v>43010</v>
      </c>
      <c r="BA74" s="1104">
        <v>215565</v>
      </c>
      <c r="BB74" s="1146"/>
      <c r="BC74" s="1109">
        <v>0</v>
      </c>
      <c r="BD74" s="2137">
        <v>534175</v>
      </c>
      <c r="BE74" s="1197"/>
      <c r="BF74" s="1197"/>
      <c r="BG74" s="1197"/>
      <c r="BH74" s="1197"/>
      <c r="BI74" s="2125"/>
      <c r="BK74" s="2125"/>
      <c r="BL74" s="2129"/>
      <c r="BO74" s="2106"/>
    </row>
    <row r="75" spans="1:334" ht="15" customHeight="1" x14ac:dyDescent="0.2">
      <c r="A75" s="409">
        <v>69</v>
      </c>
      <c r="B75" s="410">
        <v>69</v>
      </c>
      <c r="C75" s="402" t="s">
        <v>74</v>
      </c>
      <c r="D75" s="404">
        <v>0</v>
      </c>
      <c r="E75" s="411">
        <v>0</v>
      </c>
      <c r="F75" s="404"/>
      <c r="G75" s="443">
        <v>0</v>
      </c>
      <c r="H75" s="404"/>
      <c r="I75" s="443">
        <v>0</v>
      </c>
      <c r="J75" s="920">
        <v>0</v>
      </c>
      <c r="K75" s="872">
        <v>1234</v>
      </c>
      <c r="L75" s="448">
        <v>223046</v>
      </c>
      <c r="M75" s="945"/>
      <c r="N75" s="404">
        <v>2280</v>
      </c>
      <c r="O75" s="456">
        <v>159600</v>
      </c>
      <c r="P75" s="443"/>
      <c r="Q75" s="456">
        <v>159600</v>
      </c>
      <c r="R75" s="909">
        <v>365.73156799999998</v>
      </c>
      <c r="S75" s="905">
        <v>365732</v>
      </c>
      <c r="T75" s="905">
        <v>88141</v>
      </c>
      <c r="U75" s="905">
        <v>453873</v>
      </c>
      <c r="V75" s="909">
        <v>119.91016</v>
      </c>
      <c r="W75" s="905">
        <v>59955</v>
      </c>
      <c r="X75" s="905">
        <v>16548</v>
      </c>
      <c r="Y75" s="905">
        <v>76503</v>
      </c>
      <c r="Z75" s="909">
        <v>485.641728</v>
      </c>
      <c r="AA75" s="905">
        <v>425687</v>
      </c>
      <c r="AB75" s="905">
        <v>104689</v>
      </c>
      <c r="AC75" s="936">
        <v>530376</v>
      </c>
      <c r="AD75" s="909">
        <v>365.73156799999998</v>
      </c>
      <c r="AE75" s="905">
        <v>292585</v>
      </c>
      <c r="AF75" s="905">
        <v>70513</v>
      </c>
      <c r="AG75" s="905">
        <v>363098</v>
      </c>
      <c r="AH75" s="909">
        <v>119.91016</v>
      </c>
      <c r="AI75" s="905">
        <v>47964</v>
      </c>
      <c r="AJ75" s="905">
        <v>13238</v>
      </c>
      <c r="AK75" s="905">
        <v>61202</v>
      </c>
      <c r="AL75" s="909">
        <v>485.641728</v>
      </c>
      <c r="AM75" s="905">
        <v>340549</v>
      </c>
      <c r="AN75" s="905">
        <v>83751</v>
      </c>
      <c r="AO75" s="940">
        <v>424300</v>
      </c>
      <c r="AP75" s="909">
        <v>365.73156799999998</v>
      </c>
      <c r="AQ75" s="905">
        <v>548597</v>
      </c>
      <c r="AR75" s="905">
        <v>132212</v>
      </c>
      <c r="AS75" s="905">
        <v>680809</v>
      </c>
      <c r="AT75" s="909">
        <v>119.91016</v>
      </c>
      <c r="AU75" s="905">
        <v>89933</v>
      </c>
      <c r="AV75" s="905">
        <v>24822</v>
      </c>
      <c r="AW75" s="905">
        <v>114755</v>
      </c>
      <c r="AX75" s="909">
        <v>485.641728</v>
      </c>
      <c r="AY75" s="905">
        <v>638530</v>
      </c>
      <c r="AZ75" s="905">
        <v>157034</v>
      </c>
      <c r="BA75" s="1105">
        <v>795564</v>
      </c>
      <c r="BB75" s="1146"/>
      <c r="BC75" s="1110">
        <v>0</v>
      </c>
      <c r="BD75" s="2138">
        <v>2132886</v>
      </c>
      <c r="BE75" s="1197"/>
      <c r="BF75" s="1197"/>
      <c r="BG75" s="1197"/>
      <c r="BH75" s="1197"/>
      <c r="BI75" s="2125"/>
      <c r="BK75" s="2125"/>
      <c r="BL75" s="2129"/>
      <c r="BO75" s="2106"/>
    </row>
    <row r="76" spans="1:334" s="113" customFormat="1" ht="15" customHeight="1" thickBot="1" x14ac:dyDescent="0.25">
      <c r="A76" s="412"/>
      <c r="B76" s="413"/>
      <c r="C76" s="870" t="s">
        <v>161</v>
      </c>
      <c r="D76" s="414">
        <v>202</v>
      </c>
      <c r="E76" s="439">
        <v>4242000</v>
      </c>
      <c r="F76" s="414">
        <v>0</v>
      </c>
      <c r="G76" s="445">
        <v>0</v>
      </c>
      <c r="H76" s="414">
        <v>0</v>
      </c>
      <c r="I76" s="445">
        <v>0</v>
      </c>
      <c r="J76" s="922">
        <v>0</v>
      </c>
      <c r="K76" s="762">
        <v>95912.5</v>
      </c>
      <c r="L76" s="453">
        <v>17456603</v>
      </c>
      <c r="M76" s="947">
        <v>0</v>
      </c>
      <c r="N76" s="414">
        <v>281378</v>
      </c>
      <c r="O76" s="458">
        <v>19696460</v>
      </c>
      <c r="P76" s="445">
        <v>0</v>
      </c>
      <c r="Q76" s="458">
        <v>19696460</v>
      </c>
      <c r="R76" s="911">
        <v>57861.848129999991</v>
      </c>
      <c r="S76" s="876">
        <v>57861844</v>
      </c>
      <c r="T76" s="876">
        <v>13944703</v>
      </c>
      <c r="U76" s="876">
        <v>71806547</v>
      </c>
      <c r="V76" s="911">
        <v>36614.083473999985</v>
      </c>
      <c r="W76" s="876">
        <v>18307047</v>
      </c>
      <c r="X76" s="876">
        <v>5052745</v>
      </c>
      <c r="Y76" s="876">
        <v>23359792</v>
      </c>
      <c r="Z76" s="911">
        <v>94475.931603999998</v>
      </c>
      <c r="AA76" s="876">
        <v>76168891</v>
      </c>
      <c r="AB76" s="876">
        <v>18997448</v>
      </c>
      <c r="AC76" s="937">
        <v>95166339</v>
      </c>
      <c r="AD76" s="911">
        <v>57861.848129999991</v>
      </c>
      <c r="AE76" s="876">
        <v>46289479</v>
      </c>
      <c r="AF76" s="876">
        <v>11155763</v>
      </c>
      <c r="AG76" s="876">
        <v>57445242</v>
      </c>
      <c r="AH76" s="911">
        <v>36614.083473999985</v>
      </c>
      <c r="AI76" s="876">
        <v>14645633</v>
      </c>
      <c r="AJ76" s="876">
        <v>4042196</v>
      </c>
      <c r="AK76" s="876">
        <v>18687829</v>
      </c>
      <c r="AL76" s="911">
        <v>94475.931603999998</v>
      </c>
      <c r="AM76" s="876">
        <v>60935112</v>
      </c>
      <c r="AN76" s="876">
        <v>15197959</v>
      </c>
      <c r="AO76" s="941">
        <v>76133071</v>
      </c>
      <c r="AP76" s="911">
        <v>57861.848129999991</v>
      </c>
      <c r="AQ76" s="876">
        <v>86792769</v>
      </c>
      <c r="AR76" s="876">
        <v>20917066</v>
      </c>
      <c r="AS76" s="876">
        <v>107709835</v>
      </c>
      <c r="AT76" s="911">
        <v>36614.083473999985</v>
      </c>
      <c r="AU76" s="876">
        <v>27460560</v>
      </c>
      <c r="AV76" s="876">
        <v>7579113</v>
      </c>
      <c r="AW76" s="876">
        <v>35039673</v>
      </c>
      <c r="AX76" s="911">
        <v>94475.931603999998</v>
      </c>
      <c r="AY76" s="876">
        <v>114253329</v>
      </c>
      <c r="AZ76" s="876">
        <v>28496179</v>
      </c>
      <c r="BA76" s="1107">
        <v>142749508</v>
      </c>
      <c r="BB76" s="1145">
        <v>0</v>
      </c>
      <c r="BC76" s="1112">
        <v>0</v>
      </c>
      <c r="BD76" s="2140">
        <v>355443981</v>
      </c>
      <c r="BE76" s="1197"/>
      <c r="BF76" s="1197"/>
      <c r="BG76" s="1197"/>
      <c r="BH76" s="1197"/>
      <c r="BI76" s="1196"/>
      <c r="BJ76" s="1939"/>
      <c r="BK76" s="1196"/>
      <c r="BL76" s="1199"/>
      <c r="BM76" s="2112"/>
      <c r="BN76" s="2112"/>
      <c r="BO76" s="2113"/>
      <c r="BP76" s="2112"/>
      <c r="BQ76" s="2112"/>
      <c r="BR76" s="2112"/>
      <c r="BS76" s="2112"/>
      <c r="BT76" s="2112"/>
      <c r="BU76" s="2112"/>
      <c r="BV76" s="2112"/>
      <c r="BW76" s="2112"/>
      <c r="BX76" s="2112"/>
      <c r="BY76" s="2112"/>
      <c r="BZ76" s="2112"/>
      <c r="CA76" s="2112"/>
      <c r="CB76" s="2112"/>
      <c r="CC76" s="2112"/>
      <c r="CD76" s="2112"/>
      <c r="CE76" s="2112"/>
      <c r="CF76" s="2112"/>
      <c r="CG76" s="2112"/>
      <c r="CH76" s="2112"/>
      <c r="CI76" s="2112"/>
      <c r="CJ76" s="2112"/>
      <c r="CK76" s="2112"/>
      <c r="CL76" s="2112"/>
      <c r="CM76" s="2112"/>
      <c r="CN76" s="2112"/>
      <c r="CO76" s="2112"/>
      <c r="CP76" s="2112"/>
      <c r="CQ76" s="2112"/>
      <c r="CR76" s="2112"/>
      <c r="CS76" s="2112"/>
      <c r="CT76" s="2112"/>
      <c r="CU76" s="2112"/>
      <c r="CV76" s="2112"/>
      <c r="CW76" s="2112"/>
      <c r="CX76" s="2112"/>
      <c r="CY76" s="2112"/>
      <c r="CZ76" s="2112"/>
      <c r="DA76" s="2112"/>
      <c r="DB76" s="2112"/>
      <c r="DC76" s="2112"/>
      <c r="DD76" s="2112"/>
      <c r="DE76" s="2112"/>
      <c r="DF76" s="2112"/>
      <c r="DG76" s="2112"/>
      <c r="DH76" s="2112"/>
      <c r="DI76" s="2112"/>
      <c r="DJ76" s="2112"/>
      <c r="DK76" s="2112"/>
      <c r="DL76" s="2112"/>
      <c r="DM76" s="2112"/>
      <c r="DN76" s="2112"/>
      <c r="DO76" s="2112"/>
      <c r="DP76" s="2112"/>
      <c r="DQ76" s="2112"/>
      <c r="DR76" s="2112"/>
      <c r="DS76" s="2112"/>
      <c r="DT76" s="2112"/>
      <c r="DU76" s="2112"/>
      <c r="DV76" s="2112"/>
      <c r="DW76" s="2112"/>
      <c r="DX76" s="2112"/>
      <c r="DY76" s="2112"/>
      <c r="DZ76" s="2112"/>
      <c r="EA76" s="2112"/>
      <c r="EB76" s="2112"/>
      <c r="EC76" s="2112"/>
      <c r="ED76" s="2112"/>
      <c r="EE76" s="2112"/>
      <c r="EF76" s="2112"/>
      <c r="EG76" s="2112"/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112"/>
      <c r="EX76" s="2112"/>
      <c r="EY76" s="2112"/>
      <c r="EZ76" s="2112"/>
      <c r="FA76" s="2112"/>
      <c r="FB76" s="2112"/>
      <c r="FC76" s="2112"/>
      <c r="FD76" s="2112"/>
      <c r="FE76" s="2112"/>
      <c r="FF76" s="2112"/>
      <c r="FG76" s="2112"/>
      <c r="FH76" s="2112"/>
      <c r="FI76" s="2112"/>
      <c r="FJ76" s="2112"/>
      <c r="FK76" s="2112"/>
      <c r="FL76" s="2112"/>
      <c r="FM76" s="2112"/>
      <c r="FN76" s="2112"/>
      <c r="FO76" s="2112"/>
      <c r="FP76" s="2112"/>
      <c r="FQ76" s="2112"/>
      <c r="FR76" s="2112"/>
      <c r="FS76" s="2112"/>
      <c r="FT76" s="2112"/>
      <c r="FU76" s="2112"/>
      <c r="FV76" s="2112"/>
      <c r="FW76" s="2112"/>
      <c r="FX76" s="2112"/>
      <c r="FY76" s="2112"/>
      <c r="FZ76" s="2112"/>
      <c r="GA76" s="2112"/>
      <c r="GB76" s="2112"/>
      <c r="GC76" s="2112"/>
      <c r="GD76" s="2112"/>
      <c r="GE76" s="2112"/>
      <c r="GF76" s="2112"/>
      <c r="GG76" s="2112"/>
      <c r="GH76" s="2112"/>
      <c r="GI76" s="2112"/>
      <c r="GJ76" s="2112"/>
      <c r="GK76" s="2112"/>
      <c r="GL76" s="2112"/>
      <c r="GM76" s="2112"/>
      <c r="GN76" s="2112"/>
      <c r="GO76" s="2112"/>
      <c r="GP76" s="2112"/>
      <c r="GQ76" s="2112"/>
      <c r="GR76" s="2112"/>
      <c r="GS76" s="2112"/>
      <c r="GT76" s="2112"/>
      <c r="GU76" s="2112"/>
      <c r="GV76" s="2112"/>
      <c r="GW76" s="2112"/>
      <c r="GX76" s="2112"/>
      <c r="GY76" s="2112"/>
      <c r="GZ76" s="2112"/>
      <c r="HA76" s="2112"/>
      <c r="HB76" s="2112"/>
      <c r="HC76" s="2112"/>
      <c r="HD76" s="2112"/>
      <c r="HE76" s="2112"/>
      <c r="HF76" s="2112"/>
      <c r="HG76" s="2112"/>
      <c r="HH76" s="2112"/>
      <c r="HI76" s="2112"/>
      <c r="HJ76" s="2112"/>
      <c r="HK76" s="2112"/>
      <c r="HL76" s="2112"/>
      <c r="HM76" s="2112"/>
      <c r="HN76" s="2112"/>
      <c r="HO76" s="2112"/>
      <c r="HP76" s="2112"/>
      <c r="HQ76" s="2112"/>
      <c r="HR76" s="2112"/>
      <c r="HS76" s="2112"/>
      <c r="HT76" s="2112"/>
      <c r="HU76" s="2112"/>
      <c r="HV76" s="2112"/>
      <c r="HW76" s="2112"/>
      <c r="HX76" s="2112"/>
      <c r="HY76" s="2112"/>
      <c r="HZ76" s="2112"/>
      <c r="IA76" s="2112"/>
      <c r="IB76" s="2112"/>
      <c r="IC76" s="2112"/>
      <c r="ID76" s="2112"/>
      <c r="IE76" s="2112"/>
      <c r="IF76" s="2112"/>
      <c r="IG76" s="2112"/>
      <c r="IH76" s="2112"/>
      <c r="II76" s="2112"/>
      <c r="IJ76" s="2112"/>
      <c r="IK76" s="2112"/>
      <c r="IL76" s="2112"/>
      <c r="IM76" s="2112"/>
      <c r="IN76" s="2112"/>
      <c r="IO76" s="2112"/>
      <c r="IP76" s="2112"/>
      <c r="IQ76" s="2112"/>
      <c r="IR76" s="2112"/>
      <c r="IS76" s="2112"/>
      <c r="IT76" s="2112"/>
      <c r="IU76" s="2112"/>
      <c r="IV76" s="2112"/>
      <c r="IW76" s="2112"/>
      <c r="IX76" s="2112"/>
      <c r="IY76" s="2112"/>
      <c r="IZ76" s="2112"/>
      <c r="JA76" s="2112"/>
      <c r="JB76" s="2112"/>
      <c r="JC76" s="2112"/>
      <c r="JD76" s="2112"/>
      <c r="JE76" s="2112"/>
      <c r="JF76" s="2112"/>
      <c r="JG76" s="2112"/>
      <c r="JH76" s="2112"/>
      <c r="JI76" s="2112"/>
      <c r="JJ76" s="2112"/>
      <c r="JK76" s="2112"/>
      <c r="JL76" s="2112"/>
      <c r="JM76" s="2112"/>
      <c r="JN76" s="2112"/>
      <c r="JO76" s="2112"/>
      <c r="JP76" s="2112"/>
      <c r="JQ76" s="2112"/>
      <c r="JR76" s="2112"/>
      <c r="JS76" s="2112"/>
      <c r="JT76" s="2112"/>
      <c r="JU76" s="2112"/>
      <c r="JV76" s="2112"/>
      <c r="JW76" s="2112"/>
      <c r="JX76" s="2112"/>
      <c r="JY76" s="2112"/>
      <c r="JZ76" s="2112"/>
      <c r="KA76" s="2112"/>
      <c r="KB76" s="2112"/>
      <c r="KC76" s="2112"/>
      <c r="KD76" s="2112"/>
      <c r="KE76" s="2112"/>
      <c r="KF76" s="2112"/>
      <c r="KG76" s="2112"/>
      <c r="KH76" s="2112"/>
      <c r="KI76" s="2112"/>
      <c r="KJ76" s="2112"/>
      <c r="KK76" s="2112"/>
      <c r="KL76" s="2112"/>
      <c r="KM76" s="2112"/>
      <c r="KN76" s="2112"/>
      <c r="KO76" s="2112"/>
      <c r="KP76" s="2112"/>
      <c r="KQ76" s="2112"/>
      <c r="KR76" s="2112"/>
      <c r="KS76" s="2112"/>
      <c r="KT76" s="2112"/>
      <c r="KU76" s="2112"/>
      <c r="KV76" s="2112"/>
      <c r="KW76" s="2112"/>
      <c r="KX76" s="2112"/>
      <c r="KY76" s="2112"/>
      <c r="KZ76" s="2112"/>
      <c r="LA76" s="2112"/>
      <c r="LB76" s="2112"/>
      <c r="LC76" s="2112"/>
      <c r="LD76" s="2112"/>
      <c r="LE76" s="2112"/>
      <c r="LF76" s="2112"/>
      <c r="LG76" s="2112"/>
      <c r="LH76" s="2112"/>
      <c r="LI76" s="2112"/>
      <c r="LJ76" s="2112"/>
      <c r="LK76" s="2112"/>
      <c r="LL76" s="2112"/>
      <c r="LM76" s="2112"/>
      <c r="LN76" s="2112"/>
      <c r="LO76" s="2112"/>
      <c r="LP76" s="2112"/>
      <c r="LQ76" s="2112"/>
      <c r="LR76" s="2112"/>
      <c r="LS76" s="2112"/>
      <c r="LT76" s="2112"/>
      <c r="LU76" s="2112"/>
      <c r="LV76" s="2112"/>
    </row>
    <row r="77" spans="1:334" s="38" customFormat="1" ht="6.75" customHeight="1" thickTop="1" x14ac:dyDescent="0.2">
      <c r="A77" s="489"/>
      <c r="B77" s="490"/>
      <c r="C77" s="501"/>
      <c r="D77" s="492"/>
      <c r="E77" s="496"/>
      <c r="F77" s="492"/>
      <c r="G77" s="493"/>
      <c r="H77" s="502"/>
      <c r="I77" s="493"/>
      <c r="J77" s="493"/>
      <c r="K77" s="763"/>
      <c r="L77" s="496"/>
      <c r="M77" s="496"/>
      <c r="N77" s="492"/>
      <c r="O77" s="496"/>
      <c r="P77" s="493"/>
      <c r="Q77" s="496"/>
      <c r="R77" s="912"/>
      <c r="S77" s="497"/>
      <c r="T77" s="497"/>
      <c r="U77" s="497"/>
      <c r="V77" s="912"/>
      <c r="W77" s="497"/>
      <c r="X77" s="497"/>
      <c r="Y77" s="497"/>
      <c r="Z77" s="912"/>
      <c r="AA77" s="497"/>
      <c r="AB77" s="497"/>
      <c r="AC77" s="496"/>
      <c r="AD77" s="912"/>
      <c r="AE77" s="497"/>
      <c r="AF77" s="497"/>
      <c r="AG77" s="497"/>
      <c r="AH77" s="912"/>
      <c r="AI77" s="497"/>
      <c r="AJ77" s="497"/>
      <c r="AK77" s="497"/>
      <c r="AL77" s="912"/>
      <c r="AM77" s="497"/>
      <c r="AN77" s="497"/>
      <c r="AO77" s="497"/>
      <c r="AP77" s="912"/>
      <c r="AQ77" s="497"/>
      <c r="AR77" s="497"/>
      <c r="AS77" s="497"/>
      <c r="AT77" s="912"/>
      <c r="AU77" s="497"/>
      <c r="AV77" s="497"/>
      <c r="AW77" s="497"/>
      <c r="AX77" s="912"/>
      <c r="AY77" s="497"/>
      <c r="AZ77" s="497"/>
      <c r="BA77" s="497"/>
      <c r="BB77" s="497"/>
      <c r="BC77" s="497"/>
      <c r="BD77" s="2141"/>
      <c r="BE77" s="2161"/>
      <c r="BF77" s="2161"/>
      <c r="BG77" s="2161"/>
      <c r="BH77" s="2161"/>
      <c r="BI77" s="2162"/>
      <c r="BJ77" s="1939"/>
      <c r="BK77" s="2162"/>
      <c r="BL77" s="2163"/>
      <c r="BM77" s="1982"/>
      <c r="BN77" s="1982"/>
      <c r="BO77" s="2106"/>
      <c r="BP77" s="1982"/>
      <c r="BQ77" s="1982"/>
      <c r="BR77" s="1982"/>
      <c r="BS77" s="1982"/>
      <c r="BT77" s="1982"/>
      <c r="BU77" s="1982"/>
      <c r="BV77" s="1982"/>
      <c r="BW77" s="1982"/>
      <c r="BX77" s="1982"/>
      <c r="BY77" s="1982"/>
      <c r="BZ77" s="1982"/>
      <c r="CA77" s="1982"/>
      <c r="CB77" s="1982"/>
      <c r="CC77" s="1982"/>
      <c r="CD77" s="1982"/>
      <c r="CE77" s="1982"/>
      <c r="CF77" s="1982"/>
      <c r="CG77" s="1982"/>
      <c r="CH77" s="1982"/>
      <c r="CI77" s="1982"/>
      <c r="CJ77" s="1982"/>
      <c r="CK77" s="1982"/>
      <c r="CL77" s="1982"/>
      <c r="CM77" s="1982"/>
      <c r="CN77" s="1982"/>
      <c r="CO77" s="1982"/>
      <c r="CP77" s="1982"/>
      <c r="CQ77" s="1982"/>
      <c r="CR77" s="1982"/>
      <c r="CS77" s="1982"/>
      <c r="CT77" s="1982"/>
      <c r="CU77" s="1982"/>
      <c r="CV77" s="1982"/>
      <c r="CW77" s="1982"/>
      <c r="CX77" s="1982"/>
      <c r="CY77" s="1982"/>
      <c r="CZ77" s="1982"/>
      <c r="DA77" s="1982"/>
      <c r="DB77" s="1982"/>
      <c r="DC77" s="1982"/>
      <c r="DD77" s="1982"/>
      <c r="DE77" s="1982"/>
      <c r="DF77" s="1982"/>
      <c r="DG77" s="1982"/>
      <c r="DH77" s="1982"/>
      <c r="DI77" s="1982"/>
      <c r="DJ77" s="1982"/>
      <c r="DK77" s="1982"/>
      <c r="DL77" s="1982"/>
      <c r="DM77" s="1982"/>
      <c r="DN77" s="1982"/>
      <c r="DO77" s="1982"/>
      <c r="DP77" s="1982"/>
      <c r="DQ77" s="1982"/>
      <c r="DR77" s="1982"/>
      <c r="DS77" s="1982"/>
      <c r="DT77" s="1982"/>
      <c r="DU77" s="1982"/>
      <c r="DV77" s="1982"/>
      <c r="DW77" s="1982"/>
      <c r="DX77" s="1982"/>
      <c r="DY77" s="1982"/>
      <c r="DZ77" s="1982"/>
      <c r="EA77" s="1982"/>
      <c r="EB77" s="1982"/>
      <c r="EC77" s="1982"/>
      <c r="ED77" s="1982"/>
      <c r="EE77" s="1982"/>
      <c r="EF77" s="1982"/>
      <c r="EG77" s="1982"/>
      <c r="EH77" s="1982"/>
      <c r="EI77" s="1982"/>
      <c r="EJ77" s="1982"/>
      <c r="EK77" s="1982"/>
      <c r="EL77" s="1982"/>
      <c r="EM77" s="1982"/>
      <c r="EN77" s="1982"/>
      <c r="EO77" s="1982"/>
      <c r="EP77" s="1982"/>
      <c r="EQ77" s="1982"/>
      <c r="ER77" s="1982"/>
      <c r="ES77" s="1982"/>
      <c r="ET77" s="1982"/>
      <c r="EU77" s="1982"/>
      <c r="EV77" s="1982"/>
      <c r="EW77" s="1982"/>
      <c r="EX77" s="1982"/>
      <c r="EY77" s="1982"/>
      <c r="EZ77" s="1982"/>
      <c r="FA77" s="1982"/>
      <c r="FB77" s="1982"/>
      <c r="FC77" s="1982"/>
      <c r="FD77" s="1982"/>
      <c r="FE77" s="1982"/>
      <c r="FF77" s="1982"/>
      <c r="FG77" s="1982"/>
      <c r="FH77" s="1982"/>
      <c r="FI77" s="1982"/>
      <c r="FJ77" s="1982"/>
      <c r="FK77" s="1982"/>
      <c r="FL77" s="1982"/>
      <c r="FM77" s="1982"/>
      <c r="FN77" s="1982"/>
      <c r="FO77" s="1982"/>
      <c r="FP77" s="1982"/>
      <c r="FQ77" s="1982"/>
      <c r="FR77" s="1982"/>
      <c r="FS77" s="1982"/>
      <c r="FT77" s="1982"/>
      <c r="FU77" s="1982"/>
      <c r="FV77" s="1982"/>
      <c r="FW77" s="1982"/>
      <c r="FX77" s="1982"/>
      <c r="FY77" s="1982"/>
      <c r="FZ77" s="1982"/>
      <c r="GA77" s="1982"/>
      <c r="GB77" s="1982"/>
      <c r="GC77" s="1982"/>
      <c r="GD77" s="1982"/>
      <c r="GE77" s="1982"/>
      <c r="GF77" s="1982"/>
      <c r="GG77" s="1982"/>
      <c r="GH77" s="1982"/>
      <c r="GI77" s="1982"/>
      <c r="GJ77" s="1982"/>
      <c r="GK77" s="1982"/>
      <c r="GL77" s="1982"/>
      <c r="GM77" s="1982"/>
      <c r="GN77" s="1982"/>
      <c r="GO77" s="1982"/>
      <c r="GP77" s="1982"/>
      <c r="GQ77" s="1982"/>
      <c r="GR77" s="1982"/>
      <c r="GS77" s="1982"/>
      <c r="GT77" s="1982"/>
      <c r="GU77" s="1982"/>
      <c r="GV77" s="1982"/>
      <c r="GW77" s="1982"/>
      <c r="GX77" s="1982"/>
      <c r="GY77" s="1982"/>
      <c r="GZ77" s="1982"/>
      <c r="HA77" s="1982"/>
      <c r="HB77" s="1982"/>
      <c r="HC77" s="1982"/>
      <c r="HD77" s="1982"/>
      <c r="HE77" s="1982"/>
      <c r="HF77" s="1982"/>
      <c r="HG77" s="1982"/>
      <c r="HH77" s="1982"/>
      <c r="HI77" s="1982"/>
      <c r="HJ77" s="1982"/>
      <c r="HK77" s="1982"/>
      <c r="HL77" s="1982"/>
      <c r="HM77" s="1982"/>
      <c r="HN77" s="1982"/>
      <c r="HO77" s="1982"/>
      <c r="HP77" s="1982"/>
      <c r="HQ77" s="1982"/>
      <c r="HR77" s="1982"/>
      <c r="HS77" s="1982"/>
      <c r="HT77" s="1982"/>
      <c r="HU77" s="1982"/>
      <c r="HV77" s="1982"/>
      <c r="HW77" s="1982"/>
      <c r="HX77" s="1982"/>
      <c r="HY77" s="1982"/>
      <c r="HZ77" s="1982"/>
      <c r="IA77" s="1982"/>
      <c r="IB77" s="1982"/>
      <c r="IC77" s="1982"/>
      <c r="ID77" s="1982"/>
      <c r="IE77" s="1982"/>
      <c r="IF77" s="1982"/>
      <c r="IG77" s="1982"/>
      <c r="IH77" s="1982"/>
      <c r="II77" s="1982"/>
      <c r="IJ77" s="1982"/>
      <c r="IK77" s="1982"/>
      <c r="IL77" s="1982"/>
      <c r="IM77" s="1982"/>
      <c r="IN77" s="1982"/>
      <c r="IO77" s="1982"/>
      <c r="IP77" s="1982"/>
      <c r="IQ77" s="1982"/>
      <c r="IR77" s="1982"/>
      <c r="IS77" s="1982"/>
      <c r="IT77" s="1982"/>
      <c r="IU77" s="1982"/>
      <c r="IV77" s="1982"/>
      <c r="IW77" s="1982"/>
      <c r="IX77" s="1982"/>
      <c r="IY77" s="1982"/>
      <c r="IZ77" s="1982"/>
      <c r="JA77" s="1982"/>
      <c r="JB77" s="1982"/>
      <c r="JC77" s="1982"/>
      <c r="JD77" s="1982"/>
      <c r="JE77" s="1982"/>
      <c r="JF77" s="1982"/>
      <c r="JG77" s="1982"/>
      <c r="JH77" s="1982"/>
      <c r="JI77" s="1982"/>
      <c r="JJ77" s="1982"/>
      <c r="JK77" s="1982"/>
      <c r="JL77" s="1982"/>
      <c r="JM77" s="1982"/>
      <c r="JN77" s="1982"/>
      <c r="JO77" s="1982"/>
      <c r="JP77" s="1982"/>
      <c r="JQ77" s="1982"/>
      <c r="JR77" s="1982"/>
      <c r="JS77" s="1982"/>
      <c r="JT77" s="1982"/>
      <c r="JU77" s="1982"/>
      <c r="JV77" s="1982"/>
      <c r="JW77" s="1982"/>
      <c r="JX77" s="1982"/>
      <c r="JY77" s="1982"/>
      <c r="JZ77" s="1982"/>
      <c r="KA77" s="1982"/>
      <c r="KB77" s="1982"/>
      <c r="KC77" s="1982"/>
      <c r="KD77" s="1982"/>
      <c r="KE77" s="1982"/>
      <c r="KF77" s="1982"/>
      <c r="KG77" s="1982"/>
      <c r="KH77" s="1982"/>
      <c r="KI77" s="1982"/>
      <c r="KJ77" s="1982"/>
      <c r="KK77" s="1982"/>
      <c r="KL77" s="1982"/>
      <c r="KM77" s="1982"/>
      <c r="KN77" s="1982"/>
      <c r="KO77" s="1982"/>
      <c r="KP77" s="1982"/>
      <c r="KQ77" s="1982"/>
      <c r="KR77" s="1982"/>
      <c r="KS77" s="1982"/>
      <c r="KT77" s="1982"/>
      <c r="KU77" s="1982"/>
      <c r="KV77" s="1982"/>
      <c r="KW77" s="1982"/>
      <c r="KX77" s="1982"/>
      <c r="KY77" s="1982"/>
      <c r="KZ77" s="1982"/>
      <c r="LA77" s="1982"/>
      <c r="LB77" s="1982"/>
      <c r="LC77" s="1982"/>
      <c r="LD77" s="1982"/>
      <c r="LE77" s="1982"/>
      <c r="LF77" s="1982"/>
      <c r="LG77" s="1982"/>
      <c r="LH77" s="1982"/>
      <c r="LI77" s="1982"/>
      <c r="LJ77" s="1982"/>
      <c r="LK77" s="1982"/>
      <c r="LL77" s="1982"/>
      <c r="LM77" s="1982"/>
      <c r="LN77" s="1982"/>
      <c r="LO77" s="1982"/>
      <c r="LP77" s="1982"/>
      <c r="LQ77" s="1982"/>
      <c r="LR77" s="1982"/>
      <c r="LS77" s="1982"/>
      <c r="LT77" s="1982"/>
      <c r="LU77" s="1982"/>
      <c r="LV77" s="1982"/>
    </row>
    <row r="78" spans="1:334" s="38" customFormat="1" ht="15" customHeight="1" x14ac:dyDescent="0.2">
      <c r="A78" s="395">
        <v>318</v>
      </c>
      <c r="B78" s="396">
        <v>318001</v>
      </c>
      <c r="C78" s="397" t="s">
        <v>157</v>
      </c>
      <c r="D78" s="405">
        <v>0</v>
      </c>
      <c r="E78" s="436">
        <v>0</v>
      </c>
      <c r="F78" s="405"/>
      <c r="G78" s="441">
        <v>0</v>
      </c>
      <c r="H78" s="405"/>
      <c r="I78" s="441">
        <v>0</v>
      </c>
      <c r="J78" s="918">
        <v>0</v>
      </c>
      <c r="K78" s="871">
        <v>87</v>
      </c>
      <c r="L78" s="450">
        <v>15725</v>
      </c>
      <c r="M78" s="943"/>
      <c r="N78" s="405">
        <v>698</v>
      </c>
      <c r="O78" s="454">
        <v>48860</v>
      </c>
      <c r="P78" s="441"/>
      <c r="Q78" s="454">
        <v>48860</v>
      </c>
      <c r="R78" s="907">
        <v>125.48649</v>
      </c>
      <c r="S78" s="904">
        <v>125486</v>
      </c>
      <c r="T78" s="904">
        <v>30242</v>
      </c>
      <c r="U78" s="904">
        <v>155728</v>
      </c>
      <c r="V78" s="907">
        <v>15</v>
      </c>
      <c r="W78" s="904">
        <v>7500</v>
      </c>
      <c r="X78" s="904">
        <v>2070</v>
      </c>
      <c r="Y78" s="904">
        <v>9570</v>
      </c>
      <c r="Z78" s="907">
        <v>140.48649</v>
      </c>
      <c r="AA78" s="904">
        <v>132986</v>
      </c>
      <c r="AB78" s="904">
        <v>32312</v>
      </c>
      <c r="AC78" s="451">
        <v>165298</v>
      </c>
      <c r="AD78" s="907">
        <v>125.48649</v>
      </c>
      <c r="AE78" s="904">
        <v>100389</v>
      </c>
      <c r="AF78" s="904">
        <v>24194</v>
      </c>
      <c r="AG78" s="904">
        <v>124583</v>
      </c>
      <c r="AH78" s="907">
        <v>15</v>
      </c>
      <c r="AI78" s="904">
        <v>6000</v>
      </c>
      <c r="AJ78" s="904">
        <v>1656</v>
      </c>
      <c r="AK78" s="904">
        <v>7656</v>
      </c>
      <c r="AL78" s="907">
        <v>140.48649</v>
      </c>
      <c r="AM78" s="904">
        <v>106389</v>
      </c>
      <c r="AN78" s="904">
        <v>25850</v>
      </c>
      <c r="AO78" s="938">
        <v>132239</v>
      </c>
      <c r="AP78" s="907">
        <v>125.48649</v>
      </c>
      <c r="AQ78" s="904">
        <v>188230</v>
      </c>
      <c r="AR78" s="904">
        <v>45363</v>
      </c>
      <c r="AS78" s="904">
        <v>233593</v>
      </c>
      <c r="AT78" s="907">
        <v>15</v>
      </c>
      <c r="AU78" s="904">
        <v>11250</v>
      </c>
      <c r="AV78" s="904">
        <v>3105</v>
      </c>
      <c r="AW78" s="904">
        <v>14355</v>
      </c>
      <c r="AX78" s="907">
        <v>140.48649</v>
      </c>
      <c r="AY78" s="904">
        <v>199480</v>
      </c>
      <c r="AZ78" s="904">
        <v>48468</v>
      </c>
      <c r="BA78" s="1103">
        <v>247948</v>
      </c>
      <c r="BB78" s="1146"/>
      <c r="BC78" s="1108">
        <v>0</v>
      </c>
      <c r="BD78" s="2136">
        <v>610070</v>
      </c>
      <c r="BE78" s="1197"/>
      <c r="BF78" s="1197"/>
      <c r="BG78" s="1197"/>
      <c r="BH78" s="1197"/>
      <c r="BI78" s="2125"/>
      <c r="BJ78" s="1939"/>
      <c r="BK78" s="2125"/>
      <c r="BL78" s="2129"/>
      <c r="BM78" s="1982"/>
      <c r="BN78" s="1982"/>
      <c r="BO78" s="2106"/>
      <c r="BP78" s="1982"/>
      <c r="BQ78" s="1982"/>
      <c r="BR78" s="1982"/>
      <c r="BS78" s="1982"/>
      <c r="BT78" s="1982"/>
      <c r="BU78" s="1982"/>
      <c r="BV78" s="1982"/>
      <c r="BW78" s="1982"/>
      <c r="BX78" s="1982"/>
      <c r="BY78" s="1982"/>
      <c r="BZ78" s="1982"/>
      <c r="CA78" s="1982"/>
      <c r="CB78" s="1982"/>
      <c r="CC78" s="1982"/>
      <c r="CD78" s="1982"/>
      <c r="CE78" s="1982"/>
      <c r="CF78" s="1982"/>
      <c r="CG78" s="1982"/>
      <c r="CH78" s="1982"/>
      <c r="CI78" s="1982"/>
      <c r="CJ78" s="1982"/>
      <c r="CK78" s="1982"/>
      <c r="CL78" s="1982"/>
      <c r="CM78" s="1982"/>
      <c r="CN78" s="1982"/>
      <c r="CO78" s="1982"/>
      <c r="CP78" s="1982"/>
      <c r="CQ78" s="1982"/>
      <c r="CR78" s="1982"/>
      <c r="CS78" s="1982"/>
      <c r="CT78" s="1982"/>
      <c r="CU78" s="1982"/>
      <c r="CV78" s="1982"/>
      <c r="CW78" s="1982"/>
      <c r="CX78" s="1982"/>
      <c r="CY78" s="1982"/>
      <c r="CZ78" s="1982"/>
      <c r="DA78" s="1982"/>
      <c r="DB78" s="1982"/>
      <c r="DC78" s="1982"/>
      <c r="DD78" s="1982"/>
      <c r="DE78" s="1982"/>
      <c r="DF78" s="1982"/>
      <c r="DG78" s="1982"/>
      <c r="DH78" s="1982"/>
      <c r="DI78" s="1982"/>
      <c r="DJ78" s="1982"/>
      <c r="DK78" s="1982"/>
      <c r="DL78" s="1982"/>
      <c r="DM78" s="1982"/>
      <c r="DN78" s="1982"/>
      <c r="DO78" s="1982"/>
      <c r="DP78" s="1982"/>
      <c r="DQ78" s="1982"/>
      <c r="DR78" s="1982"/>
      <c r="DS78" s="1982"/>
      <c r="DT78" s="1982"/>
      <c r="DU78" s="1982"/>
      <c r="DV78" s="1982"/>
      <c r="DW78" s="1982"/>
      <c r="DX78" s="1982"/>
      <c r="DY78" s="1982"/>
      <c r="DZ78" s="1982"/>
      <c r="EA78" s="1982"/>
      <c r="EB78" s="1982"/>
      <c r="EC78" s="1982"/>
      <c r="ED78" s="1982"/>
      <c r="EE78" s="1982"/>
      <c r="EF78" s="1982"/>
      <c r="EG78" s="1982"/>
      <c r="EH78" s="1982"/>
      <c r="EI78" s="1982"/>
      <c r="EJ78" s="1982"/>
      <c r="EK78" s="1982"/>
      <c r="EL78" s="1982"/>
      <c r="EM78" s="1982"/>
      <c r="EN78" s="1982"/>
      <c r="EO78" s="1982"/>
      <c r="EP78" s="1982"/>
      <c r="EQ78" s="1982"/>
      <c r="ER78" s="1982"/>
      <c r="ES78" s="1982"/>
      <c r="ET78" s="1982"/>
      <c r="EU78" s="1982"/>
      <c r="EV78" s="1982"/>
      <c r="EW78" s="1982"/>
      <c r="EX78" s="1982"/>
      <c r="EY78" s="1982"/>
      <c r="EZ78" s="1982"/>
      <c r="FA78" s="1982"/>
      <c r="FB78" s="1982"/>
      <c r="FC78" s="1982"/>
      <c r="FD78" s="1982"/>
      <c r="FE78" s="1982"/>
      <c r="FF78" s="1982"/>
      <c r="FG78" s="1982"/>
      <c r="FH78" s="1982"/>
      <c r="FI78" s="1982"/>
      <c r="FJ78" s="1982"/>
      <c r="FK78" s="1982"/>
      <c r="FL78" s="1982"/>
      <c r="FM78" s="1982"/>
      <c r="FN78" s="1982"/>
      <c r="FO78" s="1982"/>
      <c r="FP78" s="1982"/>
      <c r="FQ78" s="1982"/>
      <c r="FR78" s="1982"/>
      <c r="FS78" s="1982"/>
      <c r="FT78" s="1982"/>
      <c r="FU78" s="1982"/>
      <c r="FV78" s="1982"/>
      <c r="FW78" s="1982"/>
      <c r="FX78" s="1982"/>
      <c r="FY78" s="1982"/>
      <c r="FZ78" s="1982"/>
      <c r="GA78" s="1982"/>
      <c r="GB78" s="1982"/>
      <c r="GC78" s="1982"/>
      <c r="GD78" s="1982"/>
      <c r="GE78" s="1982"/>
      <c r="GF78" s="1982"/>
      <c r="GG78" s="1982"/>
      <c r="GH78" s="1982"/>
      <c r="GI78" s="1982"/>
      <c r="GJ78" s="1982"/>
      <c r="GK78" s="1982"/>
      <c r="GL78" s="1982"/>
      <c r="GM78" s="1982"/>
      <c r="GN78" s="1982"/>
      <c r="GO78" s="1982"/>
      <c r="GP78" s="1982"/>
      <c r="GQ78" s="1982"/>
      <c r="GR78" s="1982"/>
      <c r="GS78" s="1982"/>
      <c r="GT78" s="1982"/>
      <c r="GU78" s="1982"/>
      <c r="GV78" s="1982"/>
      <c r="GW78" s="1982"/>
      <c r="GX78" s="1982"/>
      <c r="GY78" s="1982"/>
      <c r="GZ78" s="1982"/>
      <c r="HA78" s="1982"/>
      <c r="HB78" s="1982"/>
      <c r="HC78" s="1982"/>
      <c r="HD78" s="1982"/>
      <c r="HE78" s="1982"/>
      <c r="HF78" s="1982"/>
      <c r="HG78" s="1982"/>
      <c r="HH78" s="1982"/>
      <c r="HI78" s="1982"/>
      <c r="HJ78" s="1982"/>
      <c r="HK78" s="1982"/>
      <c r="HL78" s="1982"/>
      <c r="HM78" s="1982"/>
      <c r="HN78" s="1982"/>
      <c r="HO78" s="1982"/>
      <c r="HP78" s="1982"/>
      <c r="HQ78" s="1982"/>
      <c r="HR78" s="1982"/>
      <c r="HS78" s="1982"/>
      <c r="HT78" s="1982"/>
      <c r="HU78" s="1982"/>
      <c r="HV78" s="1982"/>
      <c r="HW78" s="1982"/>
      <c r="HX78" s="1982"/>
      <c r="HY78" s="1982"/>
      <c r="HZ78" s="1982"/>
      <c r="IA78" s="1982"/>
      <c r="IB78" s="1982"/>
      <c r="IC78" s="1982"/>
      <c r="ID78" s="1982"/>
      <c r="IE78" s="1982"/>
      <c r="IF78" s="1982"/>
      <c r="IG78" s="1982"/>
      <c r="IH78" s="1982"/>
      <c r="II78" s="1982"/>
      <c r="IJ78" s="1982"/>
      <c r="IK78" s="1982"/>
      <c r="IL78" s="1982"/>
      <c r="IM78" s="1982"/>
      <c r="IN78" s="1982"/>
      <c r="IO78" s="1982"/>
      <c r="IP78" s="1982"/>
      <c r="IQ78" s="1982"/>
      <c r="IR78" s="1982"/>
      <c r="IS78" s="1982"/>
      <c r="IT78" s="1982"/>
      <c r="IU78" s="1982"/>
      <c r="IV78" s="1982"/>
      <c r="IW78" s="1982"/>
      <c r="IX78" s="1982"/>
      <c r="IY78" s="1982"/>
      <c r="IZ78" s="1982"/>
      <c r="JA78" s="1982"/>
      <c r="JB78" s="1982"/>
      <c r="JC78" s="1982"/>
      <c r="JD78" s="1982"/>
      <c r="JE78" s="1982"/>
      <c r="JF78" s="1982"/>
      <c r="JG78" s="1982"/>
      <c r="JH78" s="1982"/>
      <c r="JI78" s="1982"/>
      <c r="JJ78" s="1982"/>
      <c r="JK78" s="1982"/>
      <c r="JL78" s="1982"/>
      <c r="JM78" s="1982"/>
      <c r="JN78" s="1982"/>
      <c r="JO78" s="1982"/>
      <c r="JP78" s="1982"/>
      <c r="JQ78" s="1982"/>
      <c r="JR78" s="1982"/>
      <c r="JS78" s="1982"/>
      <c r="JT78" s="1982"/>
      <c r="JU78" s="1982"/>
      <c r="JV78" s="1982"/>
      <c r="JW78" s="1982"/>
      <c r="JX78" s="1982"/>
      <c r="JY78" s="1982"/>
      <c r="JZ78" s="1982"/>
      <c r="KA78" s="1982"/>
      <c r="KB78" s="1982"/>
      <c r="KC78" s="1982"/>
      <c r="KD78" s="1982"/>
      <c r="KE78" s="1982"/>
      <c r="KF78" s="1982"/>
      <c r="KG78" s="1982"/>
      <c r="KH78" s="1982"/>
      <c r="KI78" s="1982"/>
      <c r="KJ78" s="1982"/>
      <c r="KK78" s="1982"/>
      <c r="KL78" s="1982"/>
      <c r="KM78" s="1982"/>
      <c r="KN78" s="1982"/>
      <c r="KO78" s="1982"/>
      <c r="KP78" s="1982"/>
      <c r="KQ78" s="1982"/>
      <c r="KR78" s="1982"/>
      <c r="KS78" s="1982"/>
      <c r="KT78" s="1982"/>
      <c r="KU78" s="1982"/>
      <c r="KV78" s="1982"/>
      <c r="KW78" s="1982"/>
      <c r="KX78" s="1982"/>
      <c r="KY78" s="1982"/>
      <c r="KZ78" s="1982"/>
      <c r="LA78" s="1982"/>
      <c r="LB78" s="1982"/>
      <c r="LC78" s="1982"/>
      <c r="LD78" s="1982"/>
      <c r="LE78" s="1982"/>
      <c r="LF78" s="1982"/>
      <c r="LG78" s="1982"/>
      <c r="LH78" s="1982"/>
      <c r="LI78" s="1982"/>
      <c r="LJ78" s="1982"/>
      <c r="LK78" s="1982"/>
      <c r="LL78" s="1982"/>
      <c r="LM78" s="1982"/>
      <c r="LN78" s="1982"/>
      <c r="LO78" s="1982"/>
      <c r="LP78" s="1982"/>
      <c r="LQ78" s="1982"/>
      <c r="LR78" s="1982"/>
      <c r="LS78" s="1982"/>
      <c r="LT78" s="1982"/>
      <c r="LU78" s="1982"/>
      <c r="LV78" s="1982"/>
    </row>
    <row r="79" spans="1:334" s="38" customFormat="1" ht="15" customHeight="1" x14ac:dyDescent="0.2">
      <c r="A79" s="399">
        <v>319</v>
      </c>
      <c r="B79" s="228">
        <v>319001</v>
      </c>
      <c r="C79" s="398" t="s">
        <v>158</v>
      </c>
      <c r="D79" s="403">
        <v>0</v>
      </c>
      <c r="E79" s="437">
        <v>0</v>
      </c>
      <c r="F79" s="403"/>
      <c r="G79" s="442">
        <v>0</v>
      </c>
      <c r="H79" s="403"/>
      <c r="I79" s="442">
        <v>0</v>
      </c>
      <c r="J79" s="919">
        <v>0</v>
      </c>
      <c r="K79" s="765">
        <v>2</v>
      </c>
      <c r="L79" s="446">
        <v>10000</v>
      </c>
      <c r="M79" s="944"/>
      <c r="N79" s="403">
        <v>400</v>
      </c>
      <c r="O79" s="455">
        <v>28000</v>
      </c>
      <c r="P79" s="442"/>
      <c r="Q79" s="455">
        <v>28000</v>
      </c>
      <c r="R79" s="908">
        <v>31.5</v>
      </c>
      <c r="S79" s="874">
        <v>31500</v>
      </c>
      <c r="T79" s="874">
        <v>7592</v>
      </c>
      <c r="U79" s="874">
        <v>39092</v>
      </c>
      <c r="V79" s="908">
        <v>4</v>
      </c>
      <c r="W79" s="874">
        <v>2000</v>
      </c>
      <c r="X79" s="874">
        <v>552</v>
      </c>
      <c r="Y79" s="874">
        <v>2552</v>
      </c>
      <c r="Z79" s="908">
        <v>35.5</v>
      </c>
      <c r="AA79" s="874">
        <v>33500</v>
      </c>
      <c r="AB79" s="874">
        <v>8144</v>
      </c>
      <c r="AC79" s="447">
        <v>41644</v>
      </c>
      <c r="AD79" s="908">
        <v>31.5</v>
      </c>
      <c r="AE79" s="874">
        <v>25200</v>
      </c>
      <c r="AF79" s="874">
        <v>6073</v>
      </c>
      <c r="AG79" s="874">
        <v>31273</v>
      </c>
      <c r="AH79" s="908">
        <v>4</v>
      </c>
      <c r="AI79" s="874">
        <v>1600</v>
      </c>
      <c r="AJ79" s="874">
        <v>442</v>
      </c>
      <c r="AK79" s="874">
        <v>2042</v>
      </c>
      <c r="AL79" s="908">
        <v>35.5</v>
      </c>
      <c r="AM79" s="874">
        <v>26800</v>
      </c>
      <c r="AN79" s="874">
        <v>6515</v>
      </c>
      <c r="AO79" s="939">
        <v>33315</v>
      </c>
      <c r="AP79" s="908">
        <v>31.5</v>
      </c>
      <c r="AQ79" s="874">
        <v>47250</v>
      </c>
      <c r="AR79" s="874">
        <v>11387</v>
      </c>
      <c r="AS79" s="874">
        <v>58637</v>
      </c>
      <c r="AT79" s="908">
        <v>4</v>
      </c>
      <c r="AU79" s="874">
        <v>3000</v>
      </c>
      <c r="AV79" s="874">
        <v>828</v>
      </c>
      <c r="AW79" s="874">
        <v>3828</v>
      </c>
      <c r="AX79" s="908">
        <v>35.5</v>
      </c>
      <c r="AY79" s="874">
        <v>50250</v>
      </c>
      <c r="AZ79" s="874">
        <v>12215</v>
      </c>
      <c r="BA79" s="1104">
        <v>62465</v>
      </c>
      <c r="BB79" s="1146"/>
      <c r="BC79" s="1109">
        <v>0</v>
      </c>
      <c r="BD79" s="2137">
        <v>175424</v>
      </c>
      <c r="BE79" s="1197"/>
      <c r="BF79" s="1197"/>
      <c r="BG79" s="1197"/>
      <c r="BH79" s="1197"/>
      <c r="BI79" s="2125"/>
      <c r="BJ79" s="1939"/>
      <c r="BK79" s="2125"/>
      <c r="BL79" s="2129"/>
      <c r="BM79" s="1982"/>
      <c r="BN79" s="1982"/>
      <c r="BO79" s="2106"/>
      <c r="BP79" s="1982"/>
      <c r="BQ79" s="1982"/>
      <c r="BR79" s="1982"/>
      <c r="BS79" s="1982"/>
      <c r="BT79" s="1982"/>
      <c r="BU79" s="1982"/>
      <c r="BV79" s="1982"/>
      <c r="BW79" s="1982"/>
      <c r="BX79" s="1982"/>
      <c r="BY79" s="1982"/>
      <c r="BZ79" s="1982"/>
      <c r="CA79" s="1982"/>
      <c r="CB79" s="1982"/>
      <c r="CC79" s="1982"/>
      <c r="CD79" s="1982"/>
      <c r="CE79" s="1982"/>
      <c r="CF79" s="1982"/>
      <c r="CG79" s="1982"/>
      <c r="CH79" s="1982"/>
      <c r="CI79" s="1982"/>
      <c r="CJ79" s="1982"/>
      <c r="CK79" s="1982"/>
      <c r="CL79" s="1982"/>
      <c r="CM79" s="1982"/>
      <c r="CN79" s="1982"/>
      <c r="CO79" s="1982"/>
      <c r="CP79" s="1982"/>
      <c r="CQ79" s="1982"/>
      <c r="CR79" s="1982"/>
      <c r="CS79" s="1982"/>
      <c r="CT79" s="1982"/>
      <c r="CU79" s="1982"/>
      <c r="CV79" s="1982"/>
      <c r="CW79" s="1982"/>
      <c r="CX79" s="1982"/>
      <c r="CY79" s="1982"/>
      <c r="CZ79" s="1982"/>
      <c r="DA79" s="1982"/>
      <c r="DB79" s="1982"/>
      <c r="DC79" s="1982"/>
      <c r="DD79" s="1982"/>
      <c r="DE79" s="1982"/>
      <c r="DF79" s="1982"/>
      <c r="DG79" s="1982"/>
      <c r="DH79" s="1982"/>
      <c r="DI79" s="1982"/>
      <c r="DJ79" s="1982"/>
      <c r="DK79" s="1982"/>
      <c r="DL79" s="1982"/>
      <c r="DM79" s="1982"/>
      <c r="DN79" s="1982"/>
      <c r="DO79" s="1982"/>
      <c r="DP79" s="1982"/>
      <c r="DQ79" s="1982"/>
      <c r="DR79" s="1982"/>
      <c r="DS79" s="1982"/>
      <c r="DT79" s="1982"/>
      <c r="DU79" s="1982"/>
      <c r="DV79" s="1982"/>
      <c r="DW79" s="1982"/>
      <c r="DX79" s="1982"/>
      <c r="DY79" s="1982"/>
      <c r="DZ79" s="1982"/>
      <c r="EA79" s="1982"/>
      <c r="EB79" s="1982"/>
      <c r="EC79" s="1982"/>
      <c r="ED79" s="1982"/>
      <c r="EE79" s="1982"/>
      <c r="EF79" s="1982"/>
      <c r="EG79" s="1982"/>
      <c r="EH79" s="1982"/>
      <c r="EI79" s="1982"/>
      <c r="EJ79" s="1982"/>
      <c r="EK79" s="1982"/>
      <c r="EL79" s="1982"/>
      <c r="EM79" s="1982"/>
      <c r="EN79" s="1982"/>
      <c r="EO79" s="1982"/>
      <c r="EP79" s="1982"/>
      <c r="EQ79" s="1982"/>
      <c r="ER79" s="1982"/>
      <c r="ES79" s="1982"/>
      <c r="ET79" s="1982"/>
      <c r="EU79" s="1982"/>
      <c r="EV79" s="1982"/>
      <c r="EW79" s="1982"/>
      <c r="EX79" s="1982"/>
      <c r="EY79" s="1982"/>
      <c r="EZ79" s="1982"/>
      <c r="FA79" s="1982"/>
      <c r="FB79" s="1982"/>
      <c r="FC79" s="1982"/>
      <c r="FD79" s="1982"/>
      <c r="FE79" s="1982"/>
      <c r="FF79" s="1982"/>
      <c r="FG79" s="1982"/>
      <c r="FH79" s="1982"/>
      <c r="FI79" s="1982"/>
      <c r="FJ79" s="1982"/>
      <c r="FK79" s="1982"/>
      <c r="FL79" s="1982"/>
      <c r="FM79" s="1982"/>
      <c r="FN79" s="1982"/>
      <c r="FO79" s="1982"/>
      <c r="FP79" s="1982"/>
      <c r="FQ79" s="1982"/>
      <c r="FR79" s="1982"/>
      <c r="FS79" s="1982"/>
      <c r="FT79" s="1982"/>
      <c r="FU79" s="1982"/>
      <c r="FV79" s="1982"/>
      <c r="FW79" s="1982"/>
      <c r="FX79" s="1982"/>
      <c r="FY79" s="1982"/>
      <c r="FZ79" s="1982"/>
      <c r="GA79" s="1982"/>
      <c r="GB79" s="1982"/>
      <c r="GC79" s="1982"/>
      <c r="GD79" s="1982"/>
      <c r="GE79" s="1982"/>
      <c r="GF79" s="1982"/>
      <c r="GG79" s="1982"/>
      <c r="GH79" s="1982"/>
      <c r="GI79" s="1982"/>
      <c r="GJ79" s="1982"/>
      <c r="GK79" s="1982"/>
      <c r="GL79" s="1982"/>
      <c r="GM79" s="1982"/>
      <c r="GN79" s="1982"/>
      <c r="GO79" s="1982"/>
      <c r="GP79" s="1982"/>
      <c r="GQ79" s="1982"/>
      <c r="GR79" s="1982"/>
      <c r="GS79" s="1982"/>
      <c r="GT79" s="1982"/>
      <c r="GU79" s="1982"/>
      <c r="GV79" s="1982"/>
      <c r="GW79" s="1982"/>
      <c r="GX79" s="1982"/>
      <c r="GY79" s="1982"/>
      <c r="GZ79" s="1982"/>
      <c r="HA79" s="1982"/>
      <c r="HB79" s="1982"/>
      <c r="HC79" s="1982"/>
      <c r="HD79" s="1982"/>
      <c r="HE79" s="1982"/>
      <c r="HF79" s="1982"/>
      <c r="HG79" s="1982"/>
      <c r="HH79" s="1982"/>
      <c r="HI79" s="1982"/>
      <c r="HJ79" s="1982"/>
      <c r="HK79" s="1982"/>
      <c r="HL79" s="1982"/>
      <c r="HM79" s="1982"/>
      <c r="HN79" s="1982"/>
      <c r="HO79" s="1982"/>
      <c r="HP79" s="1982"/>
      <c r="HQ79" s="1982"/>
      <c r="HR79" s="1982"/>
      <c r="HS79" s="1982"/>
      <c r="HT79" s="1982"/>
      <c r="HU79" s="1982"/>
      <c r="HV79" s="1982"/>
      <c r="HW79" s="1982"/>
      <c r="HX79" s="1982"/>
      <c r="HY79" s="1982"/>
      <c r="HZ79" s="1982"/>
      <c r="IA79" s="1982"/>
      <c r="IB79" s="1982"/>
      <c r="IC79" s="1982"/>
      <c r="ID79" s="1982"/>
      <c r="IE79" s="1982"/>
      <c r="IF79" s="1982"/>
      <c r="IG79" s="1982"/>
      <c r="IH79" s="1982"/>
      <c r="II79" s="1982"/>
      <c r="IJ79" s="1982"/>
      <c r="IK79" s="1982"/>
      <c r="IL79" s="1982"/>
      <c r="IM79" s="1982"/>
      <c r="IN79" s="1982"/>
      <c r="IO79" s="1982"/>
      <c r="IP79" s="1982"/>
      <c r="IQ79" s="1982"/>
      <c r="IR79" s="1982"/>
      <c r="IS79" s="1982"/>
      <c r="IT79" s="1982"/>
      <c r="IU79" s="1982"/>
      <c r="IV79" s="1982"/>
      <c r="IW79" s="1982"/>
      <c r="IX79" s="1982"/>
      <c r="IY79" s="1982"/>
      <c r="IZ79" s="1982"/>
      <c r="JA79" s="1982"/>
      <c r="JB79" s="1982"/>
      <c r="JC79" s="1982"/>
      <c r="JD79" s="1982"/>
      <c r="JE79" s="1982"/>
      <c r="JF79" s="1982"/>
      <c r="JG79" s="1982"/>
      <c r="JH79" s="1982"/>
      <c r="JI79" s="1982"/>
      <c r="JJ79" s="1982"/>
      <c r="JK79" s="1982"/>
      <c r="JL79" s="1982"/>
      <c r="JM79" s="1982"/>
      <c r="JN79" s="1982"/>
      <c r="JO79" s="1982"/>
      <c r="JP79" s="1982"/>
      <c r="JQ79" s="1982"/>
      <c r="JR79" s="1982"/>
      <c r="JS79" s="1982"/>
      <c r="JT79" s="1982"/>
      <c r="JU79" s="1982"/>
      <c r="JV79" s="1982"/>
      <c r="JW79" s="1982"/>
      <c r="JX79" s="1982"/>
      <c r="JY79" s="1982"/>
      <c r="JZ79" s="1982"/>
      <c r="KA79" s="1982"/>
      <c r="KB79" s="1982"/>
      <c r="KC79" s="1982"/>
      <c r="KD79" s="1982"/>
      <c r="KE79" s="1982"/>
      <c r="KF79" s="1982"/>
      <c r="KG79" s="1982"/>
      <c r="KH79" s="1982"/>
      <c r="KI79" s="1982"/>
      <c r="KJ79" s="1982"/>
      <c r="KK79" s="1982"/>
      <c r="KL79" s="1982"/>
      <c r="KM79" s="1982"/>
      <c r="KN79" s="1982"/>
      <c r="KO79" s="1982"/>
      <c r="KP79" s="1982"/>
      <c r="KQ79" s="1982"/>
      <c r="KR79" s="1982"/>
      <c r="KS79" s="1982"/>
      <c r="KT79" s="1982"/>
      <c r="KU79" s="1982"/>
      <c r="KV79" s="1982"/>
      <c r="KW79" s="1982"/>
      <c r="KX79" s="1982"/>
      <c r="KY79" s="1982"/>
      <c r="KZ79" s="1982"/>
      <c r="LA79" s="1982"/>
      <c r="LB79" s="1982"/>
      <c r="LC79" s="1982"/>
      <c r="LD79" s="1982"/>
      <c r="LE79" s="1982"/>
      <c r="LF79" s="1982"/>
      <c r="LG79" s="1982"/>
      <c r="LH79" s="1982"/>
      <c r="LI79" s="1982"/>
      <c r="LJ79" s="1982"/>
      <c r="LK79" s="1982"/>
      <c r="LL79" s="1982"/>
      <c r="LM79" s="1982"/>
      <c r="LN79" s="1982"/>
      <c r="LO79" s="1982"/>
      <c r="LP79" s="1982"/>
      <c r="LQ79" s="1982"/>
      <c r="LR79" s="1982"/>
      <c r="LS79" s="1982"/>
      <c r="LT79" s="1982"/>
      <c r="LU79" s="1982"/>
      <c r="LV79" s="1982"/>
    </row>
    <row r="80" spans="1:334" ht="15" customHeight="1" x14ac:dyDescent="0.2">
      <c r="A80" s="399">
        <v>302006</v>
      </c>
      <c r="B80" s="228">
        <v>302006</v>
      </c>
      <c r="C80" s="398" t="s">
        <v>236</v>
      </c>
      <c r="D80" s="403">
        <v>0</v>
      </c>
      <c r="E80" s="437">
        <v>0</v>
      </c>
      <c r="F80" s="403"/>
      <c r="G80" s="442">
        <v>0</v>
      </c>
      <c r="H80" s="403"/>
      <c r="I80" s="442">
        <v>0</v>
      </c>
      <c r="J80" s="919">
        <v>0</v>
      </c>
      <c r="K80" s="765">
        <v>0</v>
      </c>
      <c r="L80" s="446">
        <v>10000</v>
      </c>
      <c r="M80" s="944"/>
      <c r="N80" s="403">
        <v>270</v>
      </c>
      <c r="O80" s="455">
        <v>18900</v>
      </c>
      <c r="P80" s="442"/>
      <c r="Q80" s="455">
        <v>18900</v>
      </c>
      <c r="R80" s="908">
        <v>48.737740000000002</v>
      </c>
      <c r="S80" s="874">
        <v>48738</v>
      </c>
      <c r="T80" s="874">
        <v>11746</v>
      </c>
      <c r="U80" s="874">
        <v>60484</v>
      </c>
      <c r="V80" s="908">
        <v>33.971299999999999</v>
      </c>
      <c r="W80" s="874">
        <v>16986</v>
      </c>
      <c r="X80" s="874">
        <v>4688</v>
      </c>
      <c r="Y80" s="874">
        <v>21674</v>
      </c>
      <c r="Z80" s="908">
        <v>82.709040000000002</v>
      </c>
      <c r="AA80" s="874">
        <v>65724</v>
      </c>
      <c r="AB80" s="874">
        <v>16434</v>
      </c>
      <c r="AC80" s="447">
        <v>82158</v>
      </c>
      <c r="AD80" s="908">
        <v>48.737740000000002</v>
      </c>
      <c r="AE80" s="874">
        <v>38990</v>
      </c>
      <c r="AF80" s="874">
        <v>9397</v>
      </c>
      <c r="AG80" s="874">
        <v>48387</v>
      </c>
      <c r="AH80" s="908">
        <v>33.971299999999999</v>
      </c>
      <c r="AI80" s="874">
        <v>13589</v>
      </c>
      <c r="AJ80" s="874">
        <v>3751</v>
      </c>
      <c r="AK80" s="874">
        <v>17340</v>
      </c>
      <c r="AL80" s="908">
        <v>82.709040000000002</v>
      </c>
      <c r="AM80" s="874">
        <v>52579</v>
      </c>
      <c r="AN80" s="874">
        <v>13148</v>
      </c>
      <c r="AO80" s="939">
        <v>65727</v>
      </c>
      <c r="AP80" s="908">
        <v>48.737740000000002</v>
      </c>
      <c r="AQ80" s="874">
        <v>73107</v>
      </c>
      <c r="AR80" s="874">
        <v>17619</v>
      </c>
      <c r="AS80" s="874">
        <v>90726</v>
      </c>
      <c r="AT80" s="908">
        <v>33.971299999999999</v>
      </c>
      <c r="AU80" s="874">
        <v>25478</v>
      </c>
      <c r="AV80" s="874">
        <v>7032</v>
      </c>
      <c r="AW80" s="874">
        <v>32510</v>
      </c>
      <c r="AX80" s="908">
        <v>82.709040000000002</v>
      </c>
      <c r="AY80" s="874">
        <v>98585</v>
      </c>
      <c r="AZ80" s="874">
        <v>24651</v>
      </c>
      <c r="BA80" s="1104">
        <v>123236</v>
      </c>
      <c r="BB80" s="1146"/>
      <c r="BC80" s="1109">
        <v>0</v>
      </c>
      <c r="BD80" s="2137">
        <v>300021</v>
      </c>
      <c r="BE80" s="1197"/>
      <c r="BF80" s="1197"/>
      <c r="BG80" s="1197"/>
      <c r="BH80" s="1197"/>
      <c r="BI80" s="2125"/>
      <c r="BK80" s="2125"/>
      <c r="BL80" s="2129"/>
      <c r="BO80" s="2106"/>
    </row>
    <row r="81" spans="1:334" ht="15" customHeight="1" x14ac:dyDescent="0.2">
      <c r="A81" s="399">
        <v>334001</v>
      </c>
      <c r="B81" s="228">
        <v>334001</v>
      </c>
      <c r="C81" s="398" t="s">
        <v>232</v>
      </c>
      <c r="D81" s="403">
        <v>0</v>
      </c>
      <c r="E81" s="437">
        <v>0</v>
      </c>
      <c r="F81" s="403"/>
      <c r="G81" s="442">
        <v>0</v>
      </c>
      <c r="H81" s="403"/>
      <c r="I81" s="442">
        <v>0</v>
      </c>
      <c r="J81" s="919">
        <v>0</v>
      </c>
      <c r="K81" s="765">
        <v>0</v>
      </c>
      <c r="L81" s="446">
        <v>10000</v>
      </c>
      <c r="M81" s="944"/>
      <c r="N81" s="403">
        <v>223</v>
      </c>
      <c r="O81" s="455">
        <v>15610</v>
      </c>
      <c r="P81" s="442"/>
      <c r="Q81" s="455">
        <v>15610</v>
      </c>
      <c r="R81" s="908">
        <v>69.682379999999995</v>
      </c>
      <c r="S81" s="874">
        <v>69682</v>
      </c>
      <c r="T81" s="874">
        <v>16793</v>
      </c>
      <c r="U81" s="874">
        <v>86475</v>
      </c>
      <c r="V81" s="908">
        <v>7.75</v>
      </c>
      <c r="W81" s="874">
        <v>3875</v>
      </c>
      <c r="X81" s="874">
        <v>1070</v>
      </c>
      <c r="Y81" s="874">
        <v>4945</v>
      </c>
      <c r="Z81" s="908">
        <v>77.432379999999995</v>
      </c>
      <c r="AA81" s="874">
        <v>73557</v>
      </c>
      <c r="AB81" s="874">
        <v>17863</v>
      </c>
      <c r="AC81" s="447">
        <v>91420</v>
      </c>
      <c r="AD81" s="908">
        <v>69.682379999999995</v>
      </c>
      <c r="AE81" s="874">
        <v>55746</v>
      </c>
      <c r="AF81" s="874">
        <v>13435</v>
      </c>
      <c r="AG81" s="874">
        <v>69181</v>
      </c>
      <c r="AH81" s="908">
        <v>7.75</v>
      </c>
      <c r="AI81" s="874">
        <v>3100</v>
      </c>
      <c r="AJ81" s="874">
        <v>856</v>
      </c>
      <c r="AK81" s="874">
        <v>3956</v>
      </c>
      <c r="AL81" s="908">
        <v>77.432379999999995</v>
      </c>
      <c r="AM81" s="874">
        <v>58846</v>
      </c>
      <c r="AN81" s="874">
        <v>14291</v>
      </c>
      <c r="AO81" s="939">
        <v>73137</v>
      </c>
      <c r="AP81" s="908">
        <v>69.682379999999995</v>
      </c>
      <c r="AQ81" s="874">
        <v>104524</v>
      </c>
      <c r="AR81" s="874">
        <v>25190</v>
      </c>
      <c r="AS81" s="874">
        <v>129714</v>
      </c>
      <c r="AT81" s="908">
        <v>7.75</v>
      </c>
      <c r="AU81" s="874">
        <v>5813</v>
      </c>
      <c r="AV81" s="874">
        <v>1604</v>
      </c>
      <c r="AW81" s="874">
        <v>7417</v>
      </c>
      <c r="AX81" s="908">
        <v>77.432379999999995</v>
      </c>
      <c r="AY81" s="874">
        <v>110337</v>
      </c>
      <c r="AZ81" s="874">
        <v>26794</v>
      </c>
      <c r="BA81" s="1104">
        <v>137131</v>
      </c>
      <c r="BB81" s="1146"/>
      <c r="BC81" s="1109">
        <v>0</v>
      </c>
      <c r="BD81" s="2137">
        <v>327298</v>
      </c>
      <c r="BE81" s="1197"/>
      <c r="BF81" s="1197"/>
      <c r="BG81" s="1197"/>
      <c r="BH81" s="1197"/>
      <c r="BI81" s="2125"/>
      <c r="BK81" s="2125"/>
      <c r="BL81" s="2129"/>
      <c r="BO81" s="2106"/>
    </row>
    <row r="82" spans="1:334" ht="15" customHeight="1" x14ac:dyDescent="0.2">
      <c r="A82" s="400" t="s">
        <v>628</v>
      </c>
      <c r="B82" s="401" t="s">
        <v>628</v>
      </c>
      <c r="C82" s="402" t="s">
        <v>436</v>
      </c>
      <c r="D82" s="404">
        <v>0</v>
      </c>
      <c r="E82" s="438">
        <v>0</v>
      </c>
      <c r="F82" s="404"/>
      <c r="G82" s="443">
        <v>0</v>
      </c>
      <c r="H82" s="404"/>
      <c r="I82" s="443">
        <v>0</v>
      </c>
      <c r="J82" s="920">
        <v>0</v>
      </c>
      <c r="K82" s="872">
        <v>33</v>
      </c>
      <c r="L82" s="448">
        <v>10000</v>
      </c>
      <c r="M82" s="945"/>
      <c r="N82" s="404">
        <v>165</v>
      </c>
      <c r="O82" s="456">
        <v>11550</v>
      </c>
      <c r="P82" s="443"/>
      <c r="Q82" s="456">
        <v>11550</v>
      </c>
      <c r="R82" s="909">
        <v>30.126100000000001</v>
      </c>
      <c r="S82" s="905">
        <v>30126</v>
      </c>
      <c r="T82" s="905">
        <v>7260</v>
      </c>
      <c r="U82" s="905">
        <v>37386</v>
      </c>
      <c r="V82" s="909">
        <v>85.824129999999997</v>
      </c>
      <c r="W82" s="905">
        <v>42912</v>
      </c>
      <c r="X82" s="905">
        <v>11844</v>
      </c>
      <c r="Y82" s="905">
        <v>54756</v>
      </c>
      <c r="Z82" s="909">
        <v>115.95023</v>
      </c>
      <c r="AA82" s="905">
        <v>73038</v>
      </c>
      <c r="AB82" s="905">
        <v>19104</v>
      </c>
      <c r="AC82" s="449">
        <v>92142</v>
      </c>
      <c r="AD82" s="909">
        <v>30.126100000000001</v>
      </c>
      <c r="AE82" s="905">
        <v>24101</v>
      </c>
      <c r="AF82" s="905">
        <v>5808</v>
      </c>
      <c r="AG82" s="905">
        <v>29909</v>
      </c>
      <c r="AH82" s="909">
        <v>85.824129999999997</v>
      </c>
      <c r="AI82" s="905">
        <v>34330</v>
      </c>
      <c r="AJ82" s="905">
        <v>9475</v>
      </c>
      <c r="AK82" s="905">
        <v>43805</v>
      </c>
      <c r="AL82" s="909">
        <v>115.95023</v>
      </c>
      <c r="AM82" s="905">
        <v>58431</v>
      </c>
      <c r="AN82" s="905">
        <v>15283</v>
      </c>
      <c r="AO82" s="940">
        <v>73714</v>
      </c>
      <c r="AP82" s="909">
        <v>30.126100000000001</v>
      </c>
      <c r="AQ82" s="905">
        <v>45189</v>
      </c>
      <c r="AR82" s="905">
        <v>10891</v>
      </c>
      <c r="AS82" s="905">
        <v>56080</v>
      </c>
      <c r="AT82" s="909">
        <v>85.824129999999997</v>
      </c>
      <c r="AU82" s="905">
        <v>64368</v>
      </c>
      <c r="AV82" s="905">
        <v>17766</v>
      </c>
      <c r="AW82" s="905">
        <v>82134</v>
      </c>
      <c r="AX82" s="909">
        <v>115.95023</v>
      </c>
      <c r="AY82" s="905">
        <v>109557</v>
      </c>
      <c r="AZ82" s="905">
        <v>28657</v>
      </c>
      <c r="BA82" s="1105">
        <v>138214</v>
      </c>
      <c r="BB82" s="1148"/>
      <c r="BC82" s="1110">
        <v>0</v>
      </c>
      <c r="BD82" s="2138">
        <v>325620</v>
      </c>
      <c r="BE82" s="1197"/>
      <c r="BF82" s="1197"/>
      <c r="BG82" s="1197"/>
      <c r="BH82" s="1197"/>
      <c r="BI82" s="2125"/>
      <c r="BK82" s="2125"/>
      <c r="BL82" s="2129"/>
      <c r="BO82" s="2106"/>
    </row>
    <row r="83" spans="1:334" s="38" customFormat="1" ht="15" customHeight="1" x14ac:dyDescent="0.2">
      <c r="A83" s="1151">
        <v>101001</v>
      </c>
      <c r="B83" s="1152"/>
      <c r="C83" s="1153" t="s">
        <v>1334</v>
      </c>
      <c r="D83" s="1076">
        <v>0</v>
      </c>
      <c r="E83" s="1310"/>
      <c r="F83" s="1076"/>
      <c r="G83" s="1078"/>
      <c r="H83" s="1076"/>
      <c r="I83" s="1078"/>
      <c r="J83" s="1323"/>
      <c r="K83" s="1080">
        <v>49</v>
      </c>
      <c r="L83" s="1311">
        <v>10000</v>
      </c>
      <c r="M83" s="1312"/>
      <c r="N83" s="1313">
        <v>216</v>
      </c>
      <c r="O83" s="1314">
        <v>15120</v>
      </c>
      <c r="P83" s="1315"/>
      <c r="Q83" s="1314">
        <v>15120</v>
      </c>
      <c r="R83" s="1316">
        <v>96.769706999999997</v>
      </c>
      <c r="S83" s="1317">
        <v>96770</v>
      </c>
      <c r="T83" s="1317">
        <v>23322</v>
      </c>
      <c r="U83" s="1317">
        <v>120092</v>
      </c>
      <c r="V83" s="1316">
        <v>61.934219999999996</v>
      </c>
      <c r="W83" s="1317">
        <v>30967</v>
      </c>
      <c r="X83" s="1317">
        <v>8547</v>
      </c>
      <c r="Y83" s="1317">
        <v>39514</v>
      </c>
      <c r="Z83" s="1316">
        <v>158.70392699999999</v>
      </c>
      <c r="AA83" s="1317">
        <v>127737</v>
      </c>
      <c r="AB83" s="1317">
        <v>31869</v>
      </c>
      <c r="AC83" s="1318">
        <v>159606</v>
      </c>
      <c r="AD83" s="1316">
        <v>96.769706999999997</v>
      </c>
      <c r="AE83" s="1317">
        <v>77416</v>
      </c>
      <c r="AF83" s="1317">
        <v>18657</v>
      </c>
      <c r="AG83" s="1317">
        <v>96073</v>
      </c>
      <c r="AH83" s="1316">
        <v>61.934219999999996</v>
      </c>
      <c r="AI83" s="1317">
        <v>24774</v>
      </c>
      <c r="AJ83" s="1317">
        <v>6838</v>
      </c>
      <c r="AK83" s="1317">
        <v>31612</v>
      </c>
      <c r="AL83" s="1316">
        <v>158.70392699999999</v>
      </c>
      <c r="AM83" s="1317">
        <v>102190</v>
      </c>
      <c r="AN83" s="1317">
        <v>25495</v>
      </c>
      <c r="AO83" s="1319">
        <v>127685</v>
      </c>
      <c r="AP83" s="1316">
        <v>96.769706999999997</v>
      </c>
      <c r="AQ83" s="1317">
        <v>145155</v>
      </c>
      <c r="AR83" s="1317">
        <v>34982</v>
      </c>
      <c r="AS83" s="1317">
        <v>180137</v>
      </c>
      <c r="AT83" s="1316">
        <v>61.934219999999996</v>
      </c>
      <c r="AU83" s="1317">
        <v>46451</v>
      </c>
      <c r="AV83" s="1317">
        <v>12820</v>
      </c>
      <c r="AW83" s="1317">
        <v>59271</v>
      </c>
      <c r="AX83" s="1316">
        <v>158.70392699999999</v>
      </c>
      <c r="AY83" s="1317">
        <v>191606</v>
      </c>
      <c r="AZ83" s="1317">
        <v>47802</v>
      </c>
      <c r="BA83" s="1320">
        <v>239408</v>
      </c>
      <c r="BB83" s="1321"/>
      <c r="BC83" s="1322">
        <v>0</v>
      </c>
      <c r="BD83" s="2142">
        <v>551819</v>
      </c>
      <c r="BE83" s="1197"/>
      <c r="BF83" s="1197"/>
      <c r="BG83" s="1197"/>
      <c r="BH83" s="1197"/>
      <c r="BI83" s="2125"/>
      <c r="BJ83" s="1939"/>
      <c r="BK83" s="2125"/>
      <c r="BL83" s="2129"/>
      <c r="BM83" s="1982"/>
      <c r="BN83" s="1982"/>
      <c r="BO83" s="2106"/>
      <c r="BP83" s="1982"/>
      <c r="BQ83" s="1982"/>
      <c r="BR83" s="1982"/>
      <c r="BS83" s="1982"/>
      <c r="BT83" s="1982"/>
      <c r="BU83" s="1982"/>
      <c r="BV83" s="1982"/>
      <c r="BW83" s="1982"/>
      <c r="BX83" s="1982"/>
      <c r="BY83" s="1982"/>
      <c r="BZ83" s="1982"/>
      <c r="CA83" s="1982"/>
      <c r="CB83" s="1982"/>
      <c r="CC83" s="1982"/>
      <c r="CD83" s="1982"/>
      <c r="CE83" s="1982"/>
      <c r="CF83" s="1982"/>
      <c r="CG83" s="1982"/>
      <c r="CH83" s="1982"/>
      <c r="CI83" s="1982"/>
      <c r="CJ83" s="1982"/>
      <c r="CK83" s="1982"/>
      <c r="CL83" s="1982"/>
      <c r="CM83" s="1982"/>
      <c r="CN83" s="1982"/>
      <c r="CO83" s="1982"/>
      <c r="CP83" s="1982"/>
      <c r="CQ83" s="1982"/>
      <c r="CR83" s="1982"/>
      <c r="CS83" s="1982"/>
      <c r="CT83" s="1982"/>
      <c r="CU83" s="1982"/>
      <c r="CV83" s="1982"/>
      <c r="CW83" s="1982"/>
      <c r="CX83" s="1982"/>
      <c r="CY83" s="1982"/>
      <c r="CZ83" s="1982"/>
      <c r="DA83" s="1982"/>
      <c r="DB83" s="1982"/>
      <c r="DC83" s="1982"/>
      <c r="DD83" s="1982"/>
      <c r="DE83" s="1982"/>
      <c r="DF83" s="1982"/>
      <c r="DG83" s="1982"/>
      <c r="DH83" s="1982"/>
      <c r="DI83" s="1982"/>
      <c r="DJ83" s="1982"/>
      <c r="DK83" s="1982"/>
      <c r="DL83" s="1982"/>
      <c r="DM83" s="1982"/>
      <c r="DN83" s="1982"/>
      <c r="DO83" s="1982"/>
      <c r="DP83" s="1982"/>
      <c r="DQ83" s="1982"/>
      <c r="DR83" s="1982"/>
      <c r="DS83" s="1982"/>
      <c r="DT83" s="1982"/>
      <c r="DU83" s="1982"/>
      <c r="DV83" s="1982"/>
      <c r="DW83" s="1982"/>
      <c r="DX83" s="1982"/>
      <c r="DY83" s="1982"/>
      <c r="DZ83" s="1982"/>
      <c r="EA83" s="1982"/>
      <c r="EB83" s="1982"/>
      <c r="EC83" s="1982"/>
      <c r="ED83" s="1982"/>
      <c r="EE83" s="1982"/>
      <c r="EF83" s="1982"/>
      <c r="EG83" s="1982"/>
      <c r="EH83" s="1982"/>
      <c r="EI83" s="1982"/>
      <c r="EJ83" s="1982"/>
      <c r="EK83" s="1982"/>
      <c r="EL83" s="1982"/>
      <c r="EM83" s="1982"/>
      <c r="EN83" s="1982"/>
      <c r="EO83" s="1982"/>
      <c r="EP83" s="1982"/>
      <c r="EQ83" s="1982"/>
      <c r="ER83" s="1982"/>
      <c r="ES83" s="1982"/>
      <c r="ET83" s="1982"/>
      <c r="EU83" s="1982"/>
      <c r="EV83" s="1982"/>
      <c r="EW83" s="1982"/>
      <c r="EX83" s="1982"/>
      <c r="EY83" s="1982"/>
      <c r="EZ83" s="1982"/>
      <c r="FA83" s="1982"/>
      <c r="FB83" s="1982"/>
      <c r="FC83" s="1982"/>
      <c r="FD83" s="1982"/>
      <c r="FE83" s="1982"/>
      <c r="FF83" s="1982"/>
      <c r="FG83" s="1982"/>
      <c r="FH83" s="1982"/>
      <c r="FI83" s="1982"/>
      <c r="FJ83" s="1982"/>
      <c r="FK83" s="1982"/>
      <c r="FL83" s="1982"/>
      <c r="FM83" s="1982"/>
      <c r="FN83" s="1982"/>
      <c r="FO83" s="1982"/>
      <c r="FP83" s="1982"/>
      <c r="FQ83" s="1982"/>
      <c r="FR83" s="1982"/>
      <c r="FS83" s="1982"/>
      <c r="FT83" s="1982"/>
      <c r="FU83" s="1982"/>
      <c r="FV83" s="1982"/>
      <c r="FW83" s="1982"/>
      <c r="FX83" s="1982"/>
      <c r="FY83" s="1982"/>
      <c r="FZ83" s="1982"/>
      <c r="GA83" s="1982"/>
      <c r="GB83" s="1982"/>
      <c r="GC83" s="1982"/>
      <c r="GD83" s="1982"/>
      <c r="GE83" s="1982"/>
      <c r="GF83" s="1982"/>
      <c r="GG83" s="1982"/>
      <c r="GH83" s="1982"/>
      <c r="GI83" s="1982"/>
      <c r="GJ83" s="1982"/>
      <c r="GK83" s="1982"/>
      <c r="GL83" s="1982"/>
      <c r="GM83" s="1982"/>
      <c r="GN83" s="1982"/>
      <c r="GO83" s="1982"/>
      <c r="GP83" s="1982"/>
      <c r="GQ83" s="1982"/>
      <c r="GR83" s="1982"/>
      <c r="GS83" s="1982"/>
      <c r="GT83" s="1982"/>
      <c r="GU83" s="1982"/>
      <c r="GV83" s="1982"/>
      <c r="GW83" s="1982"/>
      <c r="GX83" s="1982"/>
      <c r="GY83" s="1982"/>
      <c r="GZ83" s="1982"/>
      <c r="HA83" s="1982"/>
      <c r="HB83" s="1982"/>
      <c r="HC83" s="1982"/>
      <c r="HD83" s="1982"/>
      <c r="HE83" s="1982"/>
      <c r="HF83" s="1982"/>
      <c r="HG83" s="1982"/>
      <c r="HH83" s="1982"/>
      <c r="HI83" s="1982"/>
      <c r="HJ83" s="1982"/>
      <c r="HK83" s="1982"/>
      <c r="HL83" s="1982"/>
      <c r="HM83" s="1982"/>
      <c r="HN83" s="1982"/>
      <c r="HO83" s="1982"/>
      <c r="HP83" s="1982"/>
      <c r="HQ83" s="1982"/>
      <c r="HR83" s="1982"/>
      <c r="HS83" s="1982"/>
      <c r="HT83" s="1982"/>
      <c r="HU83" s="1982"/>
      <c r="HV83" s="1982"/>
      <c r="HW83" s="1982"/>
      <c r="HX83" s="1982"/>
      <c r="HY83" s="1982"/>
      <c r="HZ83" s="1982"/>
      <c r="IA83" s="1982"/>
      <c r="IB83" s="1982"/>
      <c r="IC83" s="1982"/>
      <c r="ID83" s="1982"/>
      <c r="IE83" s="1982"/>
      <c r="IF83" s="1982"/>
      <c r="IG83" s="1982"/>
      <c r="IH83" s="1982"/>
      <c r="II83" s="1982"/>
      <c r="IJ83" s="1982"/>
      <c r="IK83" s="1982"/>
      <c r="IL83" s="1982"/>
      <c r="IM83" s="1982"/>
      <c r="IN83" s="1982"/>
      <c r="IO83" s="1982"/>
      <c r="IP83" s="1982"/>
      <c r="IQ83" s="1982"/>
      <c r="IR83" s="1982"/>
      <c r="IS83" s="1982"/>
      <c r="IT83" s="1982"/>
      <c r="IU83" s="1982"/>
      <c r="IV83" s="1982"/>
      <c r="IW83" s="1982"/>
      <c r="IX83" s="1982"/>
      <c r="IY83" s="1982"/>
      <c r="IZ83" s="1982"/>
      <c r="JA83" s="1982"/>
      <c r="JB83" s="1982"/>
      <c r="JC83" s="1982"/>
      <c r="JD83" s="1982"/>
      <c r="JE83" s="1982"/>
      <c r="JF83" s="1982"/>
      <c r="JG83" s="1982"/>
      <c r="JH83" s="1982"/>
      <c r="JI83" s="1982"/>
      <c r="JJ83" s="1982"/>
      <c r="JK83" s="1982"/>
      <c r="JL83" s="1982"/>
      <c r="JM83" s="1982"/>
      <c r="JN83" s="1982"/>
      <c r="JO83" s="1982"/>
      <c r="JP83" s="1982"/>
      <c r="JQ83" s="1982"/>
      <c r="JR83" s="1982"/>
      <c r="JS83" s="1982"/>
      <c r="JT83" s="1982"/>
      <c r="JU83" s="1982"/>
      <c r="JV83" s="1982"/>
      <c r="JW83" s="1982"/>
      <c r="JX83" s="1982"/>
      <c r="JY83" s="1982"/>
      <c r="JZ83" s="1982"/>
      <c r="KA83" s="1982"/>
      <c r="KB83" s="1982"/>
      <c r="KC83" s="1982"/>
      <c r="KD83" s="1982"/>
      <c r="KE83" s="1982"/>
      <c r="KF83" s="1982"/>
      <c r="KG83" s="1982"/>
      <c r="KH83" s="1982"/>
      <c r="KI83" s="1982"/>
      <c r="KJ83" s="1982"/>
      <c r="KK83" s="1982"/>
      <c r="KL83" s="1982"/>
      <c r="KM83" s="1982"/>
      <c r="KN83" s="1982"/>
      <c r="KO83" s="1982"/>
      <c r="KP83" s="1982"/>
      <c r="KQ83" s="1982"/>
      <c r="KR83" s="1982"/>
      <c r="KS83" s="1982"/>
      <c r="KT83" s="1982"/>
      <c r="KU83" s="1982"/>
      <c r="KV83" s="1982"/>
      <c r="KW83" s="1982"/>
      <c r="KX83" s="1982"/>
      <c r="KY83" s="1982"/>
      <c r="KZ83" s="1982"/>
      <c r="LA83" s="1982"/>
      <c r="LB83" s="1982"/>
      <c r="LC83" s="1982"/>
      <c r="LD83" s="1982"/>
      <c r="LE83" s="1982"/>
      <c r="LF83" s="1982"/>
      <c r="LG83" s="1982"/>
      <c r="LH83" s="1982"/>
      <c r="LI83" s="1982"/>
      <c r="LJ83" s="1982"/>
      <c r="LK83" s="1982"/>
      <c r="LL83" s="1982"/>
      <c r="LM83" s="1982"/>
      <c r="LN83" s="1982"/>
      <c r="LO83" s="1982"/>
      <c r="LP83" s="1982"/>
      <c r="LQ83" s="1982"/>
      <c r="LR83" s="1982"/>
      <c r="LS83" s="1982"/>
      <c r="LT83" s="1982"/>
      <c r="LU83" s="1982"/>
      <c r="LV83" s="1982"/>
    </row>
    <row r="84" spans="1:334" s="38" customFormat="1" ht="15" customHeight="1" x14ac:dyDescent="0.2">
      <c r="A84" s="1151" t="s">
        <v>191</v>
      </c>
      <c r="B84" s="1152" t="s">
        <v>191</v>
      </c>
      <c r="C84" s="1153" t="s">
        <v>78</v>
      </c>
      <c r="D84" s="1076">
        <v>0</v>
      </c>
      <c r="E84" s="1077">
        <v>0</v>
      </c>
      <c r="F84" s="1076"/>
      <c r="G84" s="1078">
        <v>0</v>
      </c>
      <c r="H84" s="1076"/>
      <c r="I84" s="1078">
        <v>0</v>
      </c>
      <c r="J84" s="1079">
        <v>0</v>
      </c>
      <c r="K84" s="1080">
        <v>122</v>
      </c>
      <c r="L84" s="1081">
        <v>22052</v>
      </c>
      <c r="M84" s="1082"/>
      <c r="N84" s="1076">
        <v>226</v>
      </c>
      <c r="O84" s="1083">
        <v>15820</v>
      </c>
      <c r="P84" s="1078"/>
      <c r="Q84" s="1083">
        <v>15820</v>
      </c>
      <c r="R84" s="1084">
        <v>34.999999000000003</v>
      </c>
      <c r="S84" s="1085">
        <v>35000</v>
      </c>
      <c r="T84" s="1085">
        <v>8435</v>
      </c>
      <c r="U84" s="1085">
        <v>43435</v>
      </c>
      <c r="V84" s="1084">
        <v>10.993590000000001</v>
      </c>
      <c r="W84" s="1085">
        <v>5497</v>
      </c>
      <c r="X84" s="1085">
        <v>1517</v>
      </c>
      <c r="Y84" s="1085">
        <v>7014</v>
      </c>
      <c r="Z84" s="1084">
        <v>45.993589</v>
      </c>
      <c r="AA84" s="1085">
        <v>40497</v>
      </c>
      <c r="AB84" s="1085">
        <v>9952</v>
      </c>
      <c r="AC84" s="1086">
        <v>50449</v>
      </c>
      <c r="AD84" s="1084">
        <v>34.999999000000003</v>
      </c>
      <c r="AE84" s="1085">
        <v>28000</v>
      </c>
      <c r="AF84" s="1085">
        <v>6748</v>
      </c>
      <c r="AG84" s="1085">
        <v>34748</v>
      </c>
      <c r="AH84" s="1084">
        <v>10.993590000000001</v>
      </c>
      <c r="AI84" s="1085">
        <v>4397</v>
      </c>
      <c r="AJ84" s="1085">
        <v>1214</v>
      </c>
      <c r="AK84" s="1085">
        <v>5611</v>
      </c>
      <c r="AL84" s="1084">
        <v>45.993589</v>
      </c>
      <c r="AM84" s="1085">
        <v>32397</v>
      </c>
      <c r="AN84" s="1085">
        <v>7962</v>
      </c>
      <c r="AO84" s="1087">
        <v>40359</v>
      </c>
      <c r="AP84" s="1084">
        <v>34.999999000000003</v>
      </c>
      <c r="AQ84" s="1085">
        <v>52500</v>
      </c>
      <c r="AR84" s="1085">
        <v>12653</v>
      </c>
      <c r="AS84" s="1085">
        <v>65153</v>
      </c>
      <c r="AT84" s="1084">
        <v>10.993590000000001</v>
      </c>
      <c r="AU84" s="1085">
        <v>8245</v>
      </c>
      <c r="AV84" s="1085">
        <v>2276</v>
      </c>
      <c r="AW84" s="1085">
        <v>10521</v>
      </c>
      <c r="AX84" s="1084">
        <v>45.993589</v>
      </c>
      <c r="AY84" s="1085">
        <v>60745</v>
      </c>
      <c r="AZ84" s="1085">
        <v>14929</v>
      </c>
      <c r="BA84" s="1154">
        <v>75674</v>
      </c>
      <c r="BB84" s="1178"/>
      <c r="BC84" s="1113">
        <v>0</v>
      </c>
      <c r="BD84" s="2143">
        <v>204354</v>
      </c>
      <c r="BE84" s="1197"/>
      <c r="BF84" s="1197"/>
      <c r="BG84" s="1197"/>
      <c r="BH84" s="1197"/>
      <c r="BI84" s="2125"/>
      <c r="BJ84" s="1939"/>
      <c r="BK84" s="2125"/>
      <c r="BL84" s="2129"/>
      <c r="BM84" s="1982"/>
      <c r="BN84" s="1982"/>
      <c r="BO84" s="2106"/>
      <c r="BP84" s="1982"/>
      <c r="BQ84" s="1982"/>
      <c r="BR84" s="1982"/>
      <c r="BS84" s="1982"/>
      <c r="BT84" s="1982"/>
      <c r="BU84" s="1982"/>
      <c r="BV84" s="1982"/>
      <c r="BW84" s="1982"/>
      <c r="BX84" s="1982"/>
      <c r="BY84" s="1982"/>
      <c r="BZ84" s="1982"/>
      <c r="CA84" s="1982"/>
      <c r="CB84" s="1982"/>
      <c r="CC84" s="1982"/>
      <c r="CD84" s="1982"/>
      <c r="CE84" s="1982"/>
      <c r="CF84" s="1982"/>
      <c r="CG84" s="1982"/>
      <c r="CH84" s="1982"/>
      <c r="CI84" s="1982"/>
      <c r="CJ84" s="1982"/>
      <c r="CK84" s="1982"/>
      <c r="CL84" s="1982"/>
      <c r="CM84" s="1982"/>
      <c r="CN84" s="1982"/>
      <c r="CO84" s="1982"/>
      <c r="CP84" s="1982"/>
      <c r="CQ84" s="1982"/>
      <c r="CR84" s="1982"/>
      <c r="CS84" s="1982"/>
      <c r="CT84" s="1982"/>
      <c r="CU84" s="1982"/>
      <c r="CV84" s="1982"/>
      <c r="CW84" s="1982"/>
      <c r="CX84" s="1982"/>
      <c r="CY84" s="1982"/>
      <c r="CZ84" s="1982"/>
      <c r="DA84" s="1982"/>
      <c r="DB84" s="1982"/>
      <c r="DC84" s="1982"/>
      <c r="DD84" s="1982"/>
      <c r="DE84" s="1982"/>
      <c r="DF84" s="1982"/>
      <c r="DG84" s="1982"/>
      <c r="DH84" s="1982"/>
      <c r="DI84" s="1982"/>
      <c r="DJ84" s="1982"/>
      <c r="DK84" s="1982"/>
      <c r="DL84" s="1982"/>
      <c r="DM84" s="1982"/>
      <c r="DN84" s="1982"/>
      <c r="DO84" s="1982"/>
      <c r="DP84" s="1982"/>
      <c r="DQ84" s="1982"/>
      <c r="DR84" s="1982"/>
      <c r="DS84" s="1982"/>
      <c r="DT84" s="1982"/>
      <c r="DU84" s="1982"/>
      <c r="DV84" s="1982"/>
      <c r="DW84" s="1982"/>
      <c r="DX84" s="1982"/>
      <c r="DY84" s="1982"/>
      <c r="DZ84" s="1982"/>
      <c r="EA84" s="1982"/>
      <c r="EB84" s="1982"/>
      <c r="EC84" s="1982"/>
      <c r="ED84" s="1982"/>
      <c r="EE84" s="1982"/>
      <c r="EF84" s="1982"/>
      <c r="EG84" s="1982"/>
      <c r="EH84" s="1982"/>
      <c r="EI84" s="1982"/>
      <c r="EJ84" s="1982"/>
      <c r="EK84" s="1982"/>
      <c r="EL84" s="1982"/>
      <c r="EM84" s="1982"/>
      <c r="EN84" s="1982"/>
      <c r="EO84" s="1982"/>
      <c r="EP84" s="1982"/>
      <c r="EQ84" s="1982"/>
      <c r="ER84" s="1982"/>
      <c r="ES84" s="1982"/>
      <c r="ET84" s="1982"/>
      <c r="EU84" s="1982"/>
      <c r="EV84" s="1982"/>
      <c r="EW84" s="1982"/>
      <c r="EX84" s="1982"/>
      <c r="EY84" s="1982"/>
      <c r="EZ84" s="1982"/>
      <c r="FA84" s="1982"/>
      <c r="FB84" s="1982"/>
      <c r="FC84" s="1982"/>
      <c r="FD84" s="1982"/>
      <c r="FE84" s="1982"/>
      <c r="FF84" s="1982"/>
      <c r="FG84" s="1982"/>
      <c r="FH84" s="1982"/>
      <c r="FI84" s="1982"/>
      <c r="FJ84" s="1982"/>
      <c r="FK84" s="1982"/>
      <c r="FL84" s="1982"/>
      <c r="FM84" s="1982"/>
      <c r="FN84" s="1982"/>
      <c r="FO84" s="1982"/>
      <c r="FP84" s="1982"/>
      <c r="FQ84" s="1982"/>
      <c r="FR84" s="1982"/>
      <c r="FS84" s="1982"/>
      <c r="FT84" s="1982"/>
      <c r="FU84" s="1982"/>
      <c r="FV84" s="1982"/>
      <c r="FW84" s="1982"/>
      <c r="FX84" s="1982"/>
      <c r="FY84" s="1982"/>
      <c r="FZ84" s="1982"/>
      <c r="GA84" s="1982"/>
      <c r="GB84" s="1982"/>
      <c r="GC84" s="1982"/>
      <c r="GD84" s="1982"/>
      <c r="GE84" s="1982"/>
      <c r="GF84" s="1982"/>
      <c r="GG84" s="1982"/>
      <c r="GH84" s="1982"/>
      <c r="GI84" s="1982"/>
      <c r="GJ84" s="1982"/>
      <c r="GK84" s="1982"/>
      <c r="GL84" s="1982"/>
      <c r="GM84" s="1982"/>
      <c r="GN84" s="1982"/>
      <c r="GO84" s="1982"/>
      <c r="GP84" s="1982"/>
      <c r="GQ84" s="1982"/>
      <c r="GR84" s="1982"/>
      <c r="GS84" s="1982"/>
      <c r="GT84" s="1982"/>
      <c r="GU84" s="1982"/>
      <c r="GV84" s="1982"/>
      <c r="GW84" s="1982"/>
      <c r="GX84" s="1982"/>
      <c r="GY84" s="1982"/>
      <c r="GZ84" s="1982"/>
      <c r="HA84" s="1982"/>
      <c r="HB84" s="1982"/>
      <c r="HC84" s="1982"/>
      <c r="HD84" s="1982"/>
      <c r="HE84" s="1982"/>
      <c r="HF84" s="1982"/>
      <c r="HG84" s="1982"/>
      <c r="HH84" s="1982"/>
      <c r="HI84" s="1982"/>
      <c r="HJ84" s="1982"/>
      <c r="HK84" s="1982"/>
      <c r="HL84" s="1982"/>
      <c r="HM84" s="1982"/>
      <c r="HN84" s="1982"/>
      <c r="HO84" s="1982"/>
      <c r="HP84" s="1982"/>
      <c r="HQ84" s="1982"/>
      <c r="HR84" s="1982"/>
      <c r="HS84" s="1982"/>
      <c r="HT84" s="1982"/>
      <c r="HU84" s="1982"/>
      <c r="HV84" s="1982"/>
      <c r="HW84" s="1982"/>
      <c r="HX84" s="1982"/>
      <c r="HY84" s="1982"/>
      <c r="HZ84" s="1982"/>
      <c r="IA84" s="1982"/>
      <c r="IB84" s="1982"/>
      <c r="IC84" s="1982"/>
      <c r="ID84" s="1982"/>
      <c r="IE84" s="1982"/>
      <c r="IF84" s="1982"/>
      <c r="IG84" s="1982"/>
      <c r="IH84" s="1982"/>
      <c r="II84" s="1982"/>
      <c r="IJ84" s="1982"/>
      <c r="IK84" s="1982"/>
      <c r="IL84" s="1982"/>
      <c r="IM84" s="1982"/>
      <c r="IN84" s="1982"/>
      <c r="IO84" s="1982"/>
      <c r="IP84" s="1982"/>
      <c r="IQ84" s="1982"/>
      <c r="IR84" s="1982"/>
      <c r="IS84" s="1982"/>
      <c r="IT84" s="1982"/>
      <c r="IU84" s="1982"/>
      <c r="IV84" s="1982"/>
      <c r="IW84" s="1982"/>
      <c r="IX84" s="1982"/>
      <c r="IY84" s="1982"/>
      <c r="IZ84" s="1982"/>
      <c r="JA84" s="1982"/>
      <c r="JB84" s="1982"/>
      <c r="JC84" s="1982"/>
      <c r="JD84" s="1982"/>
      <c r="JE84" s="1982"/>
      <c r="JF84" s="1982"/>
      <c r="JG84" s="1982"/>
      <c r="JH84" s="1982"/>
      <c r="JI84" s="1982"/>
      <c r="JJ84" s="1982"/>
      <c r="JK84" s="1982"/>
      <c r="JL84" s="1982"/>
      <c r="JM84" s="1982"/>
      <c r="JN84" s="1982"/>
      <c r="JO84" s="1982"/>
      <c r="JP84" s="1982"/>
      <c r="JQ84" s="1982"/>
      <c r="JR84" s="1982"/>
      <c r="JS84" s="1982"/>
      <c r="JT84" s="1982"/>
      <c r="JU84" s="1982"/>
      <c r="JV84" s="1982"/>
      <c r="JW84" s="1982"/>
      <c r="JX84" s="1982"/>
      <c r="JY84" s="1982"/>
      <c r="JZ84" s="1982"/>
      <c r="KA84" s="1982"/>
      <c r="KB84" s="1982"/>
      <c r="KC84" s="1982"/>
      <c r="KD84" s="1982"/>
      <c r="KE84" s="1982"/>
      <c r="KF84" s="1982"/>
      <c r="KG84" s="1982"/>
      <c r="KH84" s="1982"/>
      <c r="KI84" s="1982"/>
      <c r="KJ84" s="1982"/>
      <c r="KK84" s="1982"/>
      <c r="KL84" s="1982"/>
      <c r="KM84" s="1982"/>
      <c r="KN84" s="1982"/>
      <c r="KO84" s="1982"/>
      <c r="KP84" s="1982"/>
      <c r="KQ84" s="1982"/>
      <c r="KR84" s="1982"/>
      <c r="KS84" s="1982"/>
      <c r="KT84" s="1982"/>
      <c r="KU84" s="1982"/>
      <c r="KV84" s="1982"/>
      <c r="KW84" s="1982"/>
      <c r="KX84" s="1982"/>
      <c r="KY84" s="1982"/>
      <c r="KZ84" s="1982"/>
      <c r="LA84" s="1982"/>
      <c r="LB84" s="1982"/>
      <c r="LC84" s="1982"/>
      <c r="LD84" s="1982"/>
      <c r="LE84" s="1982"/>
      <c r="LF84" s="1982"/>
      <c r="LG84" s="1982"/>
      <c r="LH84" s="1982"/>
      <c r="LI84" s="1982"/>
      <c r="LJ84" s="1982"/>
      <c r="LK84" s="1982"/>
      <c r="LL84" s="1982"/>
      <c r="LM84" s="1982"/>
      <c r="LN84" s="1982"/>
      <c r="LO84" s="1982"/>
      <c r="LP84" s="1982"/>
      <c r="LQ84" s="1982"/>
      <c r="LR84" s="1982"/>
      <c r="LS84" s="1982"/>
      <c r="LT84" s="1982"/>
      <c r="LU84" s="1982"/>
      <c r="LV84" s="1982"/>
    </row>
    <row r="85" spans="1:334" s="113" customFormat="1" ht="15" customHeight="1" thickBot="1" x14ac:dyDescent="0.25">
      <c r="A85" s="412"/>
      <c r="B85" s="413"/>
      <c r="C85" s="870" t="s">
        <v>287</v>
      </c>
      <c r="D85" s="414">
        <v>0</v>
      </c>
      <c r="E85" s="439">
        <v>0</v>
      </c>
      <c r="F85" s="414">
        <v>0</v>
      </c>
      <c r="G85" s="445">
        <v>0</v>
      </c>
      <c r="H85" s="414">
        <v>0</v>
      </c>
      <c r="I85" s="445">
        <v>0</v>
      </c>
      <c r="J85" s="922">
        <v>0</v>
      </c>
      <c r="K85" s="762">
        <v>293</v>
      </c>
      <c r="L85" s="453">
        <v>87777</v>
      </c>
      <c r="M85" s="947">
        <v>0</v>
      </c>
      <c r="N85" s="414">
        <v>2198</v>
      </c>
      <c r="O85" s="458">
        <v>153860</v>
      </c>
      <c r="P85" s="445">
        <v>0</v>
      </c>
      <c r="Q85" s="458">
        <v>153860</v>
      </c>
      <c r="R85" s="911">
        <v>437.30241599999999</v>
      </c>
      <c r="S85" s="876">
        <v>437302</v>
      </c>
      <c r="T85" s="876">
        <v>105390</v>
      </c>
      <c r="U85" s="876">
        <v>542692</v>
      </c>
      <c r="V85" s="911">
        <v>219.47324</v>
      </c>
      <c r="W85" s="876">
        <v>109737</v>
      </c>
      <c r="X85" s="876">
        <v>30288</v>
      </c>
      <c r="Y85" s="876">
        <v>140025</v>
      </c>
      <c r="Z85" s="911">
        <v>656.77565600000014</v>
      </c>
      <c r="AA85" s="876">
        <v>547039</v>
      </c>
      <c r="AB85" s="876">
        <v>135678</v>
      </c>
      <c r="AC85" s="937">
        <v>682717</v>
      </c>
      <c r="AD85" s="911">
        <v>437.30241599999999</v>
      </c>
      <c r="AE85" s="876">
        <v>349842</v>
      </c>
      <c r="AF85" s="876">
        <v>84312</v>
      </c>
      <c r="AG85" s="876">
        <v>434154</v>
      </c>
      <c r="AH85" s="911">
        <v>219.47324</v>
      </c>
      <c r="AI85" s="876">
        <v>87790</v>
      </c>
      <c r="AJ85" s="876">
        <v>24232</v>
      </c>
      <c r="AK85" s="876">
        <v>112022</v>
      </c>
      <c r="AL85" s="911">
        <v>656.77565600000014</v>
      </c>
      <c r="AM85" s="876">
        <v>437632</v>
      </c>
      <c r="AN85" s="876">
        <v>108544</v>
      </c>
      <c r="AO85" s="941">
        <v>546176</v>
      </c>
      <c r="AP85" s="911">
        <v>437.30241599999999</v>
      </c>
      <c r="AQ85" s="876">
        <v>655955</v>
      </c>
      <c r="AR85" s="876">
        <v>158085</v>
      </c>
      <c r="AS85" s="876">
        <v>814040</v>
      </c>
      <c r="AT85" s="911">
        <v>219.47324</v>
      </c>
      <c r="AU85" s="876">
        <v>164605</v>
      </c>
      <c r="AV85" s="876">
        <v>45431</v>
      </c>
      <c r="AW85" s="876">
        <v>210036</v>
      </c>
      <c r="AX85" s="911">
        <v>656.77565600000014</v>
      </c>
      <c r="AY85" s="876">
        <v>820560</v>
      </c>
      <c r="AZ85" s="876">
        <v>203516</v>
      </c>
      <c r="BA85" s="1107">
        <v>1024076</v>
      </c>
      <c r="BB85" s="1147">
        <v>0</v>
      </c>
      <c r="BC85" s="1112">
        <v>0</v>
      </c>
      <c r="BD85" s="2140">
        <v>2494606</v>
      </c>
      <c r="BE85" s="1197"/>
      <c r="BF85" s="1197"/>
      <c r="BG85" s="1197"/>
      <c r="BH85" s="1197"/>
      <c r="BI85" s="1196"/>
      <c r="BJ85" s="1939"/>
      <c r="BK85" s="1196"/>
      <c r="BL85" s="1199"/>
      <c r="BM85" s="2112"/>
      <c r="BN85" s="2112"/>
      <c r="BO85" s="2113"/>
      <c r="BP85" s="2112"/>
      <c r="BQ85" s="2112"/>
      <c r="BR85" s="2112"/>
      <c r="BS85" s="2112"/>
      <c r="BT85" s="2112"/>
      <c r="BU85" s="2112"/>
      <c r="BV85" s="2112"/>
      <c r="BW85" s="2112"/>
      <c r="BX85" s="2112"/>
      <c r="BY85" s="2112"/>
      <c r="BZ85" s="2112"/>
      <c r="CA85" s="2112"/>
      <c r="CB85" s="2112"/>
      <c r="CC85" s="2112"/>
      <c r="CD85" s="2112"/>
      <c r="CE85" s="2112"/>
      <c r="CF85" s="2112"/>
      <c r="CG85" s="2112"/>
      <c r="CH85" s="2112"/>
      <c r="CI85" s="2112"/>
      <c r="CJ85" s="2112"/>
      <c r="CK85" s="2112"/>
      <c r="CL85" s="2112"/>
      <c r="CM85" s="2112"/>
      <c r="CN85" s="2112"/>
      <c r="CO85" s="2112"/>
      <c r="CP85" s="2112"/>
      <c r="CQ85" s="2112"/>
      <c r="CR85" s="2112"/>
      <c r="CS85" s="2112"/>
      <c r="CT85" s="2112"/>
      <c r="CU85" s="2112"/>
      <c r="CV85" s="2112"/>
      <c r="CW85" s="2112"/>
      <c r="CX85" s="2112"/>
      <c r="CY85" s="2112"/>
      <c r="CZ85" s="2112"/>
      <c r="DA85" s="2112"/>
      <c r="DB85" s="2112"/>
      <c r="DC85" s="2112"/>
      <c r="DD85" s="2112"/>
      <c r="DE85" s="2112"/>
      <c r="DF85" s="2112"/>
      <c r="DG85" s="2112"/>
      <c r="DH85" s="2112"/>
      <c r="DI85" s="2112"/>
      <c r="DJ85" s="2112"/>
      <c r="DK85" s="2112"/>
      <c r="DL85" s="2112"/>
      <c r="DM85" s="2112"/>
      <c r="DN85" s="2112"/>
      <c r="DO85" s="2112"/>
      <c r="DP85" s="2112"/>
      <c r="DQ85" s="2112"/>
      <c r="DR85" s="2112"/>
      <c r="DS85" s="2112"/>
      <c r="DT85" s="2112"/>
      <c r="DU85" s="2112"/>
      <c r="DV85" s="2112"/>
      <c r="DW85" s="2112"/>
      <c r="DX85" s="2112"/>
      <c r="DY85" s="2112"/>
      <c r="DZ85" s="2112"/>
      <c r="EA85" s="2112"/>
      <c r="EB85" s="2112"/>
      <c r="EC85" s="2112"/>
      <c r="ED85" s="2112"/>
      <c r="EE85" s="2112"/>
      <c r="EF85" s="2112"/>
      <c r="EG85" s="2112"/>
      <c r="EH85" s="2112"/>
      <c r="EI85" s="2112"/>
      <c r="EJ85" s="2112"/>
      <c r="EK85" s="2112"/>
      <c r="EL85" s="2112"/>
      <c r="EM85" s="2112"/>
      <c r="EN85" s="2112"/>
      <c r="EO85" s="2112"/>
      <c r="EP85" s="2112"/>
      <c r="EQ85" s="2112"/>
      <c r="ER85" s="2112"/>
      <c r="ES85" s="2112"/>
      <c r="ET85" s="2112"/>
      <c r="EU85" s="2112"/>
      <c r="EV85" s="2112"/>
      <c r="EW85" s="2112"/>
      <c r="EX85" s="2112"/>
      <c r="EY85" s="2112"/>
      <c r="EZ85" s="2112"/>
      <c r="FA85" s="2112"/>
      <c r="FB85" s="2112"/>
      <c r="FC85" s="2112"/>
      <c r="FD85" s="2112"/>
      <c r="FE85" s="2112"/>
      <c r="FF85" s="2112"/>
      <c r="FG85" s="2112"/>
      <c r="FH85" s="2112"/>
      <c r="FI85" s="2112"/>
      <c r="FJ85" s="2112"/>
      <c r="FK85" s="2112"/>
      <c r="FL85" s="2112"/>
      <c r="FM85" s="2112"/>
      <c r="FN85" s="2112"/>
      <c r="FO85" s="2112"/>
      <c r="FP85" s="2112"/>
      <c r="FQ85" s="2112"/>
      <c r="FR85" s="2112"/>
      <c r="FS85" s="2112"/>
      <c r="FT85" s="2112"/>
      <c r="FU85" s="2112"/>
      <c r="FV85" s="2112"/>
      <c r="FW85" s="2112"/>
      <c r="FX85" s="2112"/>
      <c r="FY85" s="2112"/>
      <c r="FZ85" s="2112"/>
      <c r="GA85" s="2112"/>
      <c r="GB85" s="2112"/>
      <c r="GC85" s="2112"/>
      <c r="GD85" s="2112"/>
      <c r="GE85" s="2112"/>
      <c r="GF85" s="2112"/>
      <c r="GG85" s="2112"/>
      <c r="GH85" s="2112"/>
      <c r="GI85" s="2112"/>
      <c r="GJ85" s="2112"/>
      <c r="GK85" s="2112"/>
      <c r="GL85" s="2112"/>
      <c r="GM85" s="2112"/>
      <c r="GN85" s="2112"/>
      <c r="GO85" s="2112"/>
      <c r="GP85" s="2112"/>
      <c r="GQ85" s="2112"/>
      <c r="GR85" s="2112"/>
      <c r="GS85" s="2112"/>
      <c r="GT85" s="2112"/>
      <c r="GU85" s="2112"/>
      <c r="GV85" s="2112"/>
      <c r="GW85" s="2112"/>
      <c r="GX85" s="2112"/>
      <c r="GY85" s="2112"/>
      <c r="GZ85" s="2112"/>
      <c r="HA85" s="2112"/>
      <c r="HB85" s="2112"/>
      <c r="HC85" s="2112"/>
      <c r="HD85" s="2112"/>
      <c r="HE85" s="2112"/>
      <c r="HF85" s="2112"/>
      <c r="HG85" s="2112"/>
      <c r="HH85" s="2112"/>
      <c r="HI85" s="2112"/>
      <c r="HJ85" s="2112"/>
      <c r="HK85" s="2112"/>
      <c r="HL85" s="2112"/>
      <c r="HM85" s="2112"/>
      <c r="HN85" s="2112"/>
      <c r="HO85" s="2112"/>
      <c r="HP85" s="2112"/>
      <c r="HQ85" s="2112"/>
      <c r="HR85" s="2112"/>
      <c r="HS85" s="2112"/>
      <c r="HT85" s="2112"/>
      <c r="HU85" s="2112"/>
      <c r="HV85" s="2112"/>
      <c r="HW85" s="2112"/>
      <c r="HX85" s="2112"/>
      <c r="HY85" s="2112"/>
      <c r="HZ85" s="2112"/>
      <c r="IA85" s="2112"/>
      <c r="IB85" s="2112"/>
      <c r="IC85" s="2112"/>
      <c r="ID85" s="2112"/>
      <c r="IE85" s="2112"/>
      <c r="IF85" s="2112"/>
      <c r="IG85" s="2112"/>
      <c r="IH85" s="2112"/>
      <c r="II85" s="2112"/>
      <c r="IJ85" s="2112"/>
      <c r="IK85" s="2112"/>
      <c r="IL85" s="2112"/>
      <c r="IM85" s="2112"/>
      <c r="IN85" s="2112"/>
      <c r="IO85" s="2112"/>
      <c r="IP85" s="2112"/>
      <c r="IQ85" s="2112"/>
      <c r="IR85" s="2112"/>
      <c r="IS85" s="2112"/>
      <c r="IT85" s="2112"/>
      <c r="IU85" s="2112"/>
      <c r="IV85" s="2112"/>
      <c r="IW85" s="2112"/>
      <c r="IX85" s="2112"/>
      <c r="IY85" s="2112"/>
      <c r="IZ85" s="2112"/>
      <c r="JA85" s="2112"/>
      <c r="JB85" s="2112"/>
      <c r="JC85" s="2112"/>
      <c r="JD85" s="2112"/>
      <c r="JE85" s="2112"/>
      <c r="JF85" s="2112"/>
      <c r="JG85" s="2112"/>
      <c r="JH85" s="2112"/>
      <c r="JI85" s="2112"/>
      <c r="JJ85" s="2112"/>
      <c r="JK85" s="2112"/>
      <c r="JL85" s="2112"/>
      <c r="JM85" s="2112"/>
      <c r="JN85" s="2112"/>
      <c r="JO85" s="2112"/>
      <c r="JP85" s="2112"/>
      <c r="JQ85" s="2112"/>
      <c r="JR85" s="2112"/>
      <c r="JS85" s="2112"/>
      <c r="JT85" s="2112"/>
      <c r="JU85" s="2112"/>
      <c r="JV85" s="2112"/>
      <c r="JW85" s="2112"/>
      <c r="JX85" s="2112"/>
      <c r="JY85" s="2112"/>
      <c r="JZ85" s="2112"/>
      <c r="KA85" s="2112"/>
      <c r="KB85" s="2112"/>
      <c r="KC85" s="2112"/>
      <c r="KD85" s="2112"/>
      <c r="KE85" s="2112"/>
      <c r="KF85" s="2112"/>
      <c r="KG85" s="2112"/>
      <c r="KH85" s="2112"/>
      <c r="KI85" s="2112"/>
      <c r="KJ85" s="2112"/>
      <c r="KK85" s="2112"/>
      <c r="KL85" s="2112"/>
      <c r="KM85" s="2112"/>
      <c r="KN85" s="2112"/>
      <c r="KO85" s="2112"/>
      <c r="KP85" s="2112"/>
      <c r="KQ85" s="2112"/>
      <c r="KR85" s="2112"/>
      <c r="KS85" s="2112"/>
      <c r="KT85" s="2112"/>
      <c r="KU85" s="2112"/>
      <c r="KV85" s="2112"/>
      <c r="KW85" s="2112"/>
      <c r="KX85" s="2112"/>
      <c r="KY85" s="2112"/>
      <c r="KZ85" s="2112"/>
      <c r="LA85" s="2112"/>
      <c r="LB85" s="2112"/>
      <c r="LC85" s="2112"/>
      <c r="LD85" s="2112"/>
      <c r="LE85" s="2112"/>
      <c r="LF85" s="2112"/>
      <c r="LG85" s="2112"/>
      <c r="LH85" s="2112"/>
      <c r="LI85" s="2112"/>
      <c r="LJ85" s="2112"/>
      <c r="LK85" s="2112"/>
      <c r="LL85" s="2112"/>
      <c r="LM85" s="2112"/>
      <c r="LN85" s="2112"/>
      <c r="LO85" s="2112"/>
      <c r="LP85" s="2112"/>
      <c r="LQ85" s="2112"/>
      <c r="LR85" s="2112"/>
      <c r="LS85" s="2112"/>
      <c r="LT85" s="2112"/>
      <c r="LU85" s="2112"/>
      <c r="LV85" s="2112"/>
    </row>
    <row r="86" spans="1:334" ht="6.75" customHeight="1" thickTop="1" x14ac:dyDescent="0.2">
      <c r="A86" s="498"/>
      <c r="B86" s="499"/>
      <c r="C86" s="500"/>
      <c r="D86" s="492"/>
      <c r="E86" s="493"/>
      <c r="F86" s="494"/>
      <c r="G86" s="493"/>
      <c r="H86" s="495"/>
      <c r="I86" s="493"/>
      <c r="J86" s="493"/>
      <c r="K86" s="764"/>
      <c r="L86" s="493"/>
      <c r="M86" s="493"/>
      <c r="N86" s="492"/>
      <c r="O86" s="496"/>
      <c r="P86" s="493"/>
      <c r="Q86" s="496"/>
      <c r="R86" s="912"/>
      <c r="S86" s="497"/>
      <c r="T86" s="497"/>
      <c r="U86" s="497"/>
      <c r="V86" s="912"/>
      <c r="W86" s="497"/>
      <c r="X86" s="497"/>
      <c r="Y86" s="497"/>
      <c r="Z86" s="912"/>
      <c r="AA86" s="497"/>
      <c r="AB86" s="497"/>
      <c r="AC86" s="493"/>
      <c r="AD86" s="912"/>
      <c r="AE86" s="497"/>
      <c r="AF86" s="497"/>
      <c r="AG86" s="497"/>
      <c r="AH86" s="912"/>
      <c r="AI86" s="497"/>
      <c r="AJ86" s="497"/>
      <c r="AK86" s="497"/>
      <c r="AL86" s="912"/>
      <c r="AM86" s="497"/>
      <c r="AN86" s="497"/>
      <c r="AO86" s="497"/>
      <c r="AP86" s="912"/>
      <c r="AQ86" s="497"/>
      <c r="AR86" s="497"/>
      <c r="AS86" s="497"/>
      <c r="AT86" s="912"/>
      <c r="AU86" s="497"/>
      <c r="AV86" s="497"/>
      <c r="AW86" s="497"/>
      <c r="AX86" s="912"/>
      <c r="AY86" s="497"/>
      <c r="AZ86" s="497"/>
      <c r="BA86" s="497"/>
      <c r="BB86" s="497"/>
      <c r="BC86" s="497"/>
      <c r="BD86" s="2141"/>
      <c r="BE86" s="2161"/>
      <c r="BF86" s="2161"/>
      <c r="BG86" s="2161"/>
      <c r="BH86" s="2161"/>
      <c r="BI86" s="2164"/>
      <c r="BK86" s="2164"/>
      <c r="BL86" s="2163"/>
      <c r="BO86" s="2106"/>
    </row>
    <row r="87" spans="1:334" ht="15" customHeight="1" x14ac:dyDescent="0.2">
      <c r="A87" s="395">
        <v>321001</v>
      </c>
      <c r="B87" s="396">
        <v>321001</v>
      </c>
      <c r="C87" s="397" t="s">
        <v>237</v>
      </c>
      <c r="D87" s="405">
        <v>0</v>
      </c>
      <c r="E87" s="436">
        <v>0</v>
      </c>
      <c r="F87" s="405"/>
      <c r="G87" s="441">
        <v>0</v>
      </c>
      <c r="H87" s="405"/>
      <c r="I87" s="441">
        <v>0</v>
      </c>
      <c r="J87" s="918">
        <v>0</v>
      </c>
      <c r="K87" s="871">
        <v>0</v>
      </c>
      <c r="L87" s="450">
        <v>0</v>
      </c>
      <c r="M87" s="943"/>
      <c r="N87" s="405">
        <v>0</v>
      </c>
      <c r="O87" s="454">
        <v>0</v>
      </c>
      <c r="P87" s="441"/>
      <c r="Q87" s="454">
        <v>0</v>
      </c>
      <c r="R87" s="907">
        <v>16.415289999999999</v>
      </c>
      <c r="S87" s="904">
        <v>16415</v>
      </c>
      <c r="T87" s="904">
        <v>3956</v>
      </c>
      <c r="U87" s="904">
        <v>20371</v>
      </c>
      <c r="V87" s="907">
        <v>9.1624400000000001</v>
      </c>
      <c r="W87" s="904">
        <v>4581</v>
      </c>
      <c r="X87" s="904">
        <v>1264</v>
      </c>
      <c r="Y87" s="904">
        <v>5845</v>
      </c>
      <c r="Z87" s="907">
        <v>25.577729999999999</v>
      </c>
      <c r="AA87" s="904">
        <v>20996</v>
      </c>
      <c r="AB87" s="904">
        <v>5220</v>
      </c>
      <c r="AC87" s="451">
        <v>26216</v>
      </c>
      <c r="AD87" s="907">
        <v>16.415289999999999</v>
      </c>
      <c r="AE87" s="904">
        <v>13132</v>
      </c>
      <c r="AF87" s="904">
        <v>3165</v>
      </c>
      <c r="AG87" s="904">
        <v>16297</v>
      </c>
      <c r="AH87" s="907">
        <v>9.1624400000000001</v>
      </c>
      <c r="AI87" s="904">
        <v>3665</v>
      </c>
      <c r="AJ87" s="904">
        <v>1012</v>
      </c>
      <c r="AK87" s="904">
        <v>4677</v>
      </c>
      <c r="AL87" s="907">
        <v>25.577729999999999</v>
      </c>
      <c r="AM87" s="904">
        <v>16797</v>
      </c>
      <c r="AN87" s="904">
        <v>4177</v>
      </c>
      <c r="AO87" s="938">
        <v>20974</v>
      </c>
      <c r="AP87" s="907">
        <v>16.415289999999999</v>
      </c>
      <c r="AQ87" s="904">
        <v>24623</v>
      </c>
      <c r="AR87" s="904">
        <v>5934</v>
      </c>
      <c r="AS87" s="904">
        <v>30557</v>
      </c>
      <c r="AT87" s="907">
        <v>9.1624400000000001</v>
      </c>
      <c r="AU87" s="904">
        <v>6872</v>
      </c>
      <c r="AV87" s="904">
        <v>1897</v>
      </c>
      <c r="AW87" s="904">
        <v>8769</v>
      </c>
      <c r="AX87" s="907">
        <v>25.577729999999999</v>
      </c>
      <c r="AY87" s="904">
        <v>31495</v>
      </c>
      <c r="AZ87" s="904">
        <v>7831</v>
      </c>
      <c r="BA87" s="1103">
        <v>39326</v>
      </c>
      <c r="BB87" s="1146"/>
      <c r="BC87" s="1108">
        <v>0</v>
      </c>
      <c r="BD87" s="2136">
        <v>86516</v>
      </c>
      <c r="BE87" s="1197"/>
      <c r="BF87" s="1197"/>
      <c r="BG87" s="1197"/>
      <c r="BH87" s="1197"/>
      <c r="BI87" s="2125"/>
      <c r="BK87" s="2125"/>
      <c r="BL87" s="2129"/>
      <c r="BO87" s="2106"/>
    </row>
    <row r="88" spans="1:334" ht="15" customHeight="1" x14ac:dyDescent="0.2">
      <c r="A88" s="399">
        <v>329001</v>
      </c>
      <c r="B88" s="228">
        <v>329001</v>
      </c>
      <c r="C88" s="398" t="s">
        <v>238</v>
      </c>
      <c r="D88" s="403">
        <v>0</v>
      </c>
      <c r="E88" s="437">
        <v>0</v>
      </c>
      <c r="F88" s="403"/>
      <c r="G88" s="442">
        <v>0</v>
      </c>
      <c r="H88" s="403"/>
      <c r="I88" s="442">
        <v>0</v>
      </c>
      <c r="J88" s="919">
        <v>0</v>
      </c>
      <c r="K88" s="765">
        <v>95</v>
      </c>
      <c r="L88" s="446">
        <v>17171</v>
      </c>
      <c r="M88" s="944"/>
      <c r="N88" s="403">
        <v>158</v>
      </c>
      <c r="O88" s="455">
        <v>11060</v>
      </c>
      <c r="P88" s="442"/>
      <c r="Q88" s="455">
        <v>11060</v>
      </c>
      <c r="R88" s="908">
        <v>34.20673</v>
      </c>
      <c r="S88" s="874">
        <v>34207</v>
      </c>
      <c r="T88" s="874">
        <v>8244</v>
      </c>
      <c r="U88" s="874">
        <v>42451</v>
      </c>
      <c r="V88" s="908">
        <v>19.210045000000001</v>
      </c>
      <c r="W88" s="874">
        <v>9605</v>
      </c>
      <c r="X88" s="874">
        <v>2651</v>
      </c>
      <c r="Y88" s="874">
        <v>12256</v>
      </c>
      <c r="Z88" s="908">
        <v>53.416775000000001</v>
      </c>
      <c r="AA88" s="874">
        <v>43812</v>
      </c>
      <c r="AB88" s="874">
        <v>10895</v>
      </c>
      <c r="AC88" s="447">
        <v>54707</v>
      </c>
      <c r="AD88" s="908">
        <v>34.20673</v>
      </c>
      <c r="AE88" s="874">
        <v>27365</v>
      </c>
      <c r="AF88" s="874">
        <v>6595</v>
      </c>
      <c r="AG88" s="874">
        <v>33960</v>
      </c>
      <c r="AH88" s="908">
        <v>19.210045000000001</v>
      </c>
      <c r="AI88" s="874">
        <v>7684</v>
      </c>
      <c r="AJ88" s="874">
        <v>2121</v>
      </c>
      <c r="AK88" s="874">
        <v>9805</v>
      </c>
      <c r="AL88" s="908">
        <v>53.416775000000001</v>
      </c>
      <c r="AM88" s="874">
        <v>35049</v>
      </c>
      <c r="AN88" s="874">
        <v>8716</v>
      </c>
      <c r="AO88" s="939">
        <v>43765</v>
      </c>
      <c r="AP88" s="908">
        <v>34.20673</v>
      </c>
      <c r="AQ88" s="874">
        <v>51310</v>
      </c>
      <c r="AR88" s="874">
        <v>12366</v>
      </c>
      <c r="AS88" s="874">
        <v>63676</v>
      </c>
      <c r="AT88" s="908">
        <v>19.210045000000001</v>
      </c>
      <c r="AU88" s="874">
        <v>14408</v>
      </c>
      <c r="AV88" s="874">
        <v>3977</v>
      </c>
      <c r="AW88" s="874">
        <v>18385</v>
      </c>
      <c r="AX88" s="908">
        <v>53.416775000000001</v>
      </c>
      <c r="AY88" s="874">
        <v>65718</v>
      </c>
      <c r="AZ88" s="874">
        <v>16343</v>
      </c>
      <c r="BA88" s="1104">
        <v>82061</v>
      </c>
      <c r="BB88" s="1146"/>
      <c r="BC88" s="1109">
        <v>0</v>
      </c>
      <c r="BD88" s="2137">
        <v>208764</v>
      </c>
      <c r="BE88" s="1197"/>
      <c r="BF88" s="1197"/>
      <c r="BG88" s="1197"/>
      <c r="BH88" s="1197"/>
      <c r="BI88" s="2125"/>
      <c r="BK88" s="2125"/>
      <c r="BL88" s="2129"/>
      <c r="BO88" s="2106"/>
    </row>
    <row r="89" spans="1:334" ht="15" customHeight="1" x14ac:dyDescent="0.2">
      <c r="A89" s="399">
        <v>331001</v>
      </c>
      <c r="B89" s="228">
        <v>331001</v>
      </c>
      <c r="C89" s="398" t="s">
        <v>239</v>
      </c>
      <c r="D89" s="403">
        <v>15</v>
      </c>
      <c r="E89" s="437">
        <v>315000</v>
      </c>
      <c r="F89" s="403"/>
      <c r="G89" s="442">
        <v>0</v>
      </c>
      <c r="H89" s="403"/>
      <c r="I89" s="442">
        <v>0</v>
      </c>
      <c r="J89" s="919">
        <v>0</v>
      </c>
      <c r="K89" s="765">
        <v>0</v>
      </c>
      <c r="L89" s="446">
        <v>0</v>
      </c>
      <c r="M89" s="944"/>
      <c r="N89" s="403">
        <v>210</v>
      </c>
      <c r="O89" s="455">
        <v>14700</v>
      </c>
      <c r="P89" s="442"/>
      <c r="Q89" s="455">
        <v>14700</v>
      </c>
      <c r="R89" s="908">
        <v>113</v>
      </c>
      <c r="S89" s="874">
        <v>113000</v>
      </c>
      <c r="T89" s="874">
        <v>27233</v>
      </c>
      <c r="U89" s="874">
        <v>140233</v>
      </c>
      <c r="V89" s="908">
        <v>80</v>
      </c>
      <c r="W89" s="874">
        <v>40000</v>
      </c>
      <c r="X89" s="874">
        <v>11040</v>
      </c>
      <c r="Y89" s="874">
        <v>51040</v>
      </c>
      <c r="Z89" s="908">
        <v>193</v>
      </c>
      <c r="AA89" s="874">
        <v>153000</v>
      </c>
      <c r="AB89" s="874">
        <v>38273</v>
      </c>
      <c r="AC89" s="447">
        <v>191273</v>
      </c>
      <c r="AD89" s="908">
        <v>113</v>
      </c>
      <c r="AE89" s="874">
        <v>90400</v>
      </c>
      <c r="AF89" s="874">
        <v>21786</v>
      </c>
      <c r="AG89" s="874">
        <v>112186</v>
      </c>
      <c r="AH89" s="908">
        <v>80</v>
      </c>
      <c r="AI89" s="874">
        <v>32000</v>
      </c>
      <c r="AJ89" s="874">
        <v>8832</v>
      </c>
      <c r="AK89" s="874">
        <v>40832</v>
      </c>
      <c r="AL89" s="908">
        <v>193</v>
      </c>
      <c r="AM89" s="874">
        <v>122400</v>
      </c>
      <c r="AN89" s="874">
        <v>30618</v>
      </c>
      <c r="AO89" s="939">
        <v>153018</v>
      </c>
      <c r="AP89" s="908">
        <v>113</v>
      </c>
      <c r="AQ89" s="874">
        <v>169500</v>
      </c>
      <c r="AR89" s="874">
        <v>40850</v>
      </c>
      <c r="AS89" s="874">
        <v>210350</v>
      </c>
      <c r="AT89" s="908">
        <v>80</v>
      </c>
      <c r="AU89" s="874">
        <v>60000</v>
      </c>
      <c r="AV89" s="874">
        <v>16560</v>
      </c>
      <c r="AW89" s="874">
        <v>76560</v>
      </c>
      <c r="AX89" s="908">
        <v>193</v>
      </c>
      <c r="AY89" s="874">
        <v>229500</v>
      </c>
      <c r="AZ89" s="874">
        <v>57410</v>
      </c>
      <c r="BA89" s="1104">
        <v>286910</v>
      </c>
      <c r="BB89" s="1146"/>
      <c r="BC89" s="1109">
        <v>0</v>
      </c>
      <c r="BD89" s="2137">
        <v>960901</v>
      </c>
      <c r="BE89" s="1197"/>
      <c r="BF89" s="1197"/>
      <c r="BG89" s="1197"/>
      <c r="BH89" s="1197"/>
      <c r="BI89" s="2125"/>
      <c r="BK89" s="2125"/>
      <c r="BL89" s="2129"/>
      <c r="BO89" s="2106"/>
    </row>
    <row r="90" spans="1:334" ht="15" customHeight="1" x14ac:dyDescent="0.2">
      <c r="A90" s="399">
        <v>333001</v>
      </c>
      <c r="B90" s="228">
        <v>333001</v>
      </c>
      <c r="C90" s="398" t="s">
        <v>231</v>
      </c>
      <c r="D90" s="403">
        <v>0</v>
      </c>
      <c r="E90" s="437">
        <v>0</v>
      </c>
      <c r="F90" s="403"/>
      <c r="G90" s="442">
        <v>0</v>
      </c>
      <c r="H90" s="403"/>
      <c r="I90" s="442">
        <v>0</v>
      </c>
      <c r="J90" s="919">
        <v>0</v>
      </c>
      <c r="K90" s="765">
        <v>20</v>
      </c>
      <c r="L90" s="446">
        <v>10000</v>
      </c>
      <c r="M90" s="944"/>
      <c r="N90" s="403">
        <v>318</v>
      </c>
      <c r="O90" s="455">
        <v>22260</v>
      </c>
      <c r="P90" s="442"/>
      <c r="Q90" s="455">
        <v>22260</v>
      </c>
      <c r="R90" s="908">
        <v>40.9</v>
      </c>
      <c r="S90" s="874">
        <v>40900</v>
      </c>
      <c r="T90" s="874">
        <v>9857</v>
      </c>
      <c r="U90" s="874">
        <v>50757</v>
      </c>
      <c r="V90" s="908">
        <v>27</v>
      </c>
      <c r="W90" s="874">
        <v>13500</v>
      </c>
      <c r="X90" s="874">
        <v>3726</v>
      </c>
      <c r="Y90" s="874">
        <v>17226</v>
      </c>
      <c r="Z90" s="908">
        <v>67.900000000000006</v>
      </c>
      <c r="AA90" s="874">
        <v>54400</v>
      </c>
      <c r="AB90" s="874">
        <v>13583</v>
      </c>
      <c r="AC90" s="447">
        <v>67983</v>
      </c>
      <c r="AD90" s="908">
        <v>40.9</v>
      </c>
      <c r="AE90" s="874">
        <v>32720</v>
      </c>
      <c r="AF90" s="874">
        <v>7886</v>
      </c>
      <c r="AG90" s="874">
        <v>40606</v>
      </c>
      <c r="AH90" s="908">
        <v>27</v>
      </c>
      <c r="AI90" s="874">
        <v>10800</v>
      </c>
      <c r="AJ90" s="874">
        <v>2981</v>
      </c>
      <c r="AK90" s="874">
        <v>13781</v>
      </c>
      <c r="AL90" s="908">
        <v>67.900000000000006</v>
      </c>
      <c r="AM90" s="874">
        <v>43520</v>
      </c>
      <c r="AN90" s="874">
        <v>10867</v>
      </c>
      <c r="AO90" s="939">
        <v>54387</v>
      </c>
      <c r="AP90" s="908">
        <v>40.9</v>
      </c>
      <c r="AQ90" s="874">
        <v>61350</v>
      </c>
      <c r="AR90" s="874">
        <v>14785</v>
      </c>
      <c r="AS90" s="874">
        <v>76135</v>
      </c>
      <c r="AT90" s="908">
        <v>27</v>
      </c>
      <c r="AU90" s="874">
        <v>20250</v>
      </c>
      <c r="AV90" s="874">
        <v>5589</v>
      </c>
      <c r="AW90" s="874">
        <v>25839</v>
      </c>
      <c r="AX90" s="908">
        <v>67.900000000000006</v>
      </c>
      <c r="AY90" s="874">
        <v>81600</v>
      </c>
      <c r="AZ90" s="874">
        <v>20374</v>
      </c>
      <c r="BA90" s="1104">
        <v>101974</v>
      </c>
      <c r="BB90" s="1146"/>
      <c r="BC90" s="1109">
        <v>0</v>
      </c>
      <c r="BD90" s="2137">
        <v>256604</v>
      </c>
      <c r="BE90" s="1197"/>
      <c r="BF90" s="1197"/>
      <c r="BG90" s="1197"/>
      <c r="BH90" s="1197"/>
      <c r="BI90" s="2125"/>
      <c r="BK90" s="2125"/>
      <c r="BL90" s="2129"/>
      <c r="BO90" s="2106"/>
    </row>
    <row r="91" spans="1:334" ht="15" customHeight="1" x14ac:dyDescent="0.2">
      <c r="A91" s="400">
        <v>336001</v>
      </c>
      <c r="B91" s="401">
        <v>336001</v>
      </c>
      <c r="C91" s="402" t="s">
        <v>233</v>
      </c>
      <c r="D91" s="404">
        <v>0</v>
      </c>
      <c r="E91" s="438">
        <v>0</v>
      </c>
      <c r="F91" s="404"/>
      <c r="G91" s="443">
        <v>0</v>
      </c>
      <c r="H91" s="404"/>
      <c r="I91" s="443">
        <v>0</v>
      </c>
      <c r="J91" s="920">
        <v>0</v>
      </c>
      <c r="K91" s="872">
        <v>191</v>
      </c>
      <c r="L91" s="448">
        <v>34523</v>
      </c>
      <c r="M91" s="945"/>
      <c r="N91" s="404">
        <v>341</v>
      </c>
      <c r="O91" s="456">
        <v>23870</v>
      </c>
      <c r="P91" s="443"/>
      <c r="Q91" s="456">
        <v>23870</v>
      </c>
      <c r="R91" s="909">
        <v>48.835259999999998</v>
      </c>
      <c r="S91" s="905">
        <v>48835</v>
      </c>
      <c r="T91" s="905">
        <v>11769</v>
      </c>
      <c r="U91" s="905">
        <v>60604</v>
      </c>
      <c r="V91" s="909">
        <v>54.511044999999996</v>
      </c>
      <c r="W91" s="905">
        <v>27256</v>
      </c>
      <c r="X91" s="905">
        <v>7523</v>
      </c>
      <c r="Y91" s="905">
        <v>34779</v>
      </c>
      <c r="Z91" s="909">
        <v>103.346305</v>
      </c>
      <c r="AA91" s="905">
        <v>76091</v>
      </c>
      <c r="AB91" s="905">
        <v>19292</v>
      </c>
      <c r="AC91" s="449">
        <v>95383</v>
      </c>
      <c r="AD91" s="909">
        <v>48.835259999999998</v>
      </c>
      <c r="AE91" s="905">
        <v>39068</v>
      </c>
      <c r="AF91" s="905">
        <v>9415</v>
      </c>
      <c r="AG91" s="905">
        <v>48483</v>
      </c>
      <c r="AH91" s="909">
        <v>54.511044999999996</v>
      </c>
      <c r="AI91" s="905">
        <v>21804</v>
      </c>
      <c r="AJ91" s="905">
        <v>6018</v>
      </c>
      <c r="AK91" s="905">
        <v>27822</v>
      </c>
      <c r="AL91" s="909">
        <v>103.346305</v>
      </c>
      <c r="AM91" s="905">
        <v>60872</v>
      </c>
      <c r="AN91" s="905">
        <v>15433</v>
      </c>
      <c r="AO91" s="940">
        <v>76305</v>
      </c>
      <c r="AP91" s="909">
        <v>48.835259999999998</v>
      </c>
      <c r="AQ91" s="905">
        <v>73253</v>
      </c>
      <c r="AR91" s="905">
        <v>17654</v>
      </c>
      <c r="AS91" s="905">
        <v>90907</v>
      </c>
      <c r="AT91" s="909">
        <v>54.511044999999996</v>
      </c>
      <c r="AU91" s="905">
        <v>40883</v>
      </c>
      <c r="AV91" s="905">
        <v>11284</v>
      </c>
      <c r="AW91" s="905">
        <v>52167</v>
      </c>
      <c r="AX91" s="909">
        <v>103.346305</v>
      </c>
      <c r="AY91" s="905">
        <v>114136</v>
      </c>
      <c r="AZ91" s="905">
        <v>28938</v>
      </c>
      <c r="BA91" s="1105">
        <v>143074</v>
      </c>
      <c r="BB91" s="1146"/>
      <c r="BC91" s="1109">
        <v>0</v>
      </c>
      <c r="BD91" s="2138">
        <v>373155</v>
      </c>
      <c r="BE91" s="1197"/>
      <c r="BF91" s="1197"/>
      <c r="BG91" s="1197"/>
      <c r="BH91" s="1197"/>
      <c r="BI91" s="2125"/>
      <c r="BK91" s="2125"/>
      <c r="BL91" s="2129"/>
      <c r="BO91" s="2106"/>
    </row>
    <row r="92" spans="1:334" ht="15" customHeight="1" x14ac:dyDescent="0.2">
      <c r="A92" s="399">
        <v>337001</v>
      </c>
      <c r="B92" s="228">
        <v>337001</v>
      </c>
      <c r="C92" s="398" t="s">
        <v>240</v>
      </c>
      <c r="D92" s="403">
        <v>0</v>
      </c>
      <c r="E92" s="408">
        <v>0</v>
      </c>
      <c r="F92" s="403"/>
      <c r="G92" s="442">
        <v>0</v>
      </c>
      <c r="H92" s="403"/>
      <c r="I92" s="442">
        <v>0</v>
      </c>
      <c r="J92" s="919">
        <v>0</v>
      </c>
      <c r="K92" s="765">
        <v>0</v>
      </c>
      <c r="L92" s="446">
        <v>0</v>
      </c>
      <c r="M92" s="944"/>
      <c r="N92" s="403">
        <v>186</v>
      </c>
      <c r="O92" s="455">
        <v>13020</v>
      </c>
      <c r="P92" s="442"/>
      <c r="Q92" s="455">
        <v>13020</v>
      </c>
      <c r="R92" s="908">
        <v>81.5</v>
      </c>
      <c r="S92" s="874">
        <v>81500</v>
      </c>
      <c r="T92" s="874">
        <v>19642</v>
      </c>
      <c r="U92" s="874">
        <v>101142</v>
      </c>
      <c r="V92" s="908">
        <v>106.5</v>
      </c>
      <c r="W92" s="874">
        <v>53250</v>
      </c>
      <c r="X92" s="874">
        <v>14697</v>
      </c>
      <c r="Y92" s="874">
        <v>67947</v>
      </c>
      <c r="Z92" s="908">
        <v>188</v>
      </c>
      <c r="AA92" s="874">
        <v>134750</v>
      </c>
      <c r="AB92" s="874">
        <v>34339</v>
      </c>
      <c r="AC92" s="935">
        <v>169089</v>
      </c>
      <c r="AD92" s="908">
        <v>81.5</v>
      </c>
      <c r="AE92" s="874">
        <v>65200</v>
      </c>
      <c r="AF92" s="874">
        <v>15713</v>
      </c>
      <c r="AG92" s="874">
        <v>80913</v>
      </c>
      <c r="AH92" s="908">
        <v>106.5</v>
      </c>
      <c r="AI92" s="874">
        <v>42600</v>
      </c>
      <c r="AJ92" s="874">
        <v>11758</v>
      </c>
      <c r="AK92" s="874">
        <v>54358</v>
      </c>
      <c r="AL92" s="908">
        <v>188</v>
      </c>
      <c r="AM92" s="874">
        <v>107800</v>
      </c>
      <c r="AN92" s="874">
        <v>27471</v>
      </c>
      <c r="AO92" s="939">
        <v>135271</v>
      </c>
      <c r="AP92" s="908">
        <v>81.5</v>
      </c>
      <c r="AQ92" s="874">
        <v>122250</v>
      </c>
      <c r="AR92" s="874">
        <v>29462</v>
      </c>
      <c r="AS92" s="874">
        <v>151712</v>
      </c>
      <c r="AT92" s="908">
        <v>106.5</v>
      </c>
      <c r="AU92" s="874">
        <v>79875</v>
      </c>
      <c r="AV92" s="874">
        <v>22046</v>
      </c>
      <c r="AW92" s="874">
        <v>101921</v>
      </c>
      <c r="AX92" s="908">
        <v>188</v>
      </c>
      <c r="AY92" s="874">
        <v>202125</v>
      </c>
      <c r="AZ92" s="874">
        <v>51508</v>
      </c>
      <c r="BA92" s="1104">
        <v>253633</v>
      </c>
      <c r="BB92" s="1146"/>
      <c r="BC92" s="1109">
        <v>0</v>
      </c>
      <c r="BD92" s="2137">
        <v>571013</v>
      </c>
      <c r="BE92" s="1197"/>
      <c r="BF92" s="1197"/>
      <c r="BG92" s="1197"/>
      <c r="BH92" s="1197"/>
      <c r="BI92" s="2125"/>
      <c r="BK92" s="2125"/>
      <c r="BL92" s="2129"/>
      <c r="BO92" s="2106"/>
    </row>
    <row r="93" spans="1:334" ht="15" customHeight="1" x14ac:dyDescent="0.2">
      <c r="A93" s="400">
        <v>340001</v>
      </c>
      <c r="B93" s="401">
        <v>340001</v>
      </c>
      <c r="C93" s="402" t="s">
        <v>234</v>
      </c>
      <c r="D93" s="404">
        <v>0</v>
      </c>
      <c r="E93" s="411">
        <v>0</v>
      </c>
      <c r="F93" s="404"/>
      <c r="G93" s="443">
        <v>0</v>
      </c>
      <c r="H93" s="404"/>
      <c r="I93" s="443">
        <v>0</v>
      </c>
      <c r="J93" s="920">
        <v>0</v>
      </c>
      <c r="K93" s="872">
        <v>0</v>
      </c>
      <c r="L93" s="448">
        <v>0</v>
      </c>
      <c r="M93" s="945"/>
      <c r="N93" s="404">
        <v>27</v>
      </c>
      <c r="O93" s="456">
        <v>1890</v>
      </c>
      <c r="P93" s="443"/>
      <c r="Q93" s="456">
        <v>1890</v>
      </c>
      <c r="R93" s="909">
        <v>13.769959999999999</v>
      </c>
      <c r="S93" s="905">
        <v>13770</v>
      </c>
      <c r="T93" s="905">
        <v>3319</v>
      </c>
      <c r="U93" s="905">
        <v>17089</v>
      </c>
      <c r="V93" s="909">
        <v>8.9073799999999999</v>
      </c>
      <c r="W93" s="905">
        <v>4454</v>
      </c>
      <c r="X93" s="905">
        <v>1229</v>
      </c>
      <c r="Y93" s="905">
        <v>5683</v>
      </c>
      <c r="Z93" s="909">
        <v>22.677340000000001</v>
      </c>
      <c r="AA93" s="905">
        <v>18224</v>
      </c>
      <c r="AB93" s="905">
        <v>4548</v>
      </c>
      <c r="AC93" s="936">
        <v>22772</v>
      </c>
      <c r="AD93" s="909">
        <v>13.769959999999999</v>
      </c>
      <c r="AE93" s="905">
        <v>11016</v>
      </c>
      <c r="AF93" s="905">
        <v>2655</v>
      </c>
      <c r="AG93" s="905">
        <v>13671</v>
      </c>
      <c r="AH93" s="909">
        <v>8.9073799999999999</v>
      </c>
      <c r="AI93" s="905">
        <v>3563</v>
      </c>
      <c r="AJ93" s="905">
        <v>983</v>
      </c>
      <c r="AK93" s="905">
        <v>4546</v>
      </c>
      <c r="AL93" s="909">
        <v>22.677340000000001</v>
      </c>
      <c r="AM93" s="905">
        <v>14579</v>
      </c>
      <c r="AN93" s="905">
        <v>3638</v>
      </c>
      <c r="AO93" s="940">
        <v>18217</v>
      </c>
      <c r="AP93" s="909">
        <v>13.769959999999999</v>
      </c>
      <c r="AQ93" s="905">
        <v>20655</v>
      </c>
      <c r="AR93" s="905">
        <v>4978</v>
      </c>
      <c r="AS93" s="905">
        <v>25633</v>
      </c>
      <c r="AT93" s="909">
        <v>8.9073799999999999</v>
      </c>
      <c r="AU93" s="905">
        <v>6681</v>
      </c>
      <c r="AV93" s="905">
        <v>1844</v>
      </c>
      <c r="AW93" s="905">
        <v>8525</v>
      </c>
      <c r="AX93" s="909">
        <v>22.677340000000001</v>
      </c>
      <c r="AY93" s="905">
        <v>27336</v>
      </c>
      <c r="AZ93" s="905">
        <v>6822</v>
      </c>
      <c r="BA93" s="1105">
        <v>34158</v>
      </c>
      <c r="BB93" s="1148"/>
      <c r="BC93" s="1109">
        <v>0</v>
      </c>
      <c r="BD93" s="2138">
        <v>77037</v>
      </c>
      <c r="BE93" s="1197"/>
      <c r="BF93" s="1197"/>
      <c r="BG93" s="1197"/>
      <c r="BH93" s="1197"/>
      <c r="BI93" s="2125"/>
      <c r="BK93" s="2125"/>
      <c r="BL93" s="2129"/>
      <c r="BO93" s="2106"/>
    </row>
    <row r="94" spans="1:334" s="113" customFormat="1" ht="15" customHeight="1" thickBot="1" x14ac:dyDescent="0.25">
      <c r="A94" s="412"/>
      <c r="B94" s="413"/>
      <c r="C94" s="870" t="s">
        <v>159</v>
      </c>
      <c r="D94" s="414">
        <v>15</v>
      </c>
      <c r="E94" s="439">
        <v>315000</v>
      </c>
      <c r="F94" s="414">
        <v>0</v>
      </c>
      <c r="G94" s="445">
        <v>0</v>
      </c>
      <c r="H94" s="414">
        <v>0</v>
      </c>
      <c r="I94" s="445">
        <v>0</v>
      </c>
      <c r="J94" s="922">
        <v>0</v>
      </c>
      <c r="K94" s="762">
        <v>306</v>
      </c>
      <c r="L94" s="453">
        <v>61694</v>
      </c>
      <c r="M94" s="947">
        <v>0</v>
      </c>
      <c r="N94" s="414">
        <v>1240</v>
      </c>
      <c r="O94" s="458">
        <v>86800</v>
      </c>
      <c r="P94" s="445">
        <v>0</v>
      </c>
      <c r="Q94" s="458">
        <v>86800</v>
      </c>
      <c r="R94" s="911">
        <v>348.62724000000003</v>
      </c>
      <c r="S94" s="876">
        <v>348627</v>
      </c>
      <c r="T94" s="876">
        <v>84020</v>
      </c>
      <c r="U94" s="876">
        <v>432647</v>
      </c>
      <c r="V94" s="911">
        <v>305.29090999999994</v>
      </c>
      <c r="W94" s="876">
        <v>152646</v>
      </c>
      <c r="X94" s="876">
        <v>42130</v>
      </c>
      <c r="Y94" s="876">
        <v>194776</v>
      </c>
      <c r="Z94" s="911">
        <v>653.91814999999997</v>
      </c>
      <c r="AA94" s="876">
        <v>501273</v>
      </c>
      <c r="AB94" s="876">
        <v>126150</v>
      </c>
      <c r="AC94" s="937">
        <v>627423</v>
      </c>
      <c r="AD94" s="911">
        <v>348.62724000000003</v>
      </c>
      <c r="AE94" s="876">
        <v>278901</v>
      </c>
      <c r="AF94" s="876">
        <v>67215</v>
      </c>
      <c r="AG94" s="876">
        <v>346116</v>
      </c>
      <c r="AH94" s="911">
        <v>305.29090999999994</v>
      </c>
      <c r="AI94" s="876">
        <v>122116</v>
      </c>
      <c r="AJ94" s="876">
        <v>33705</v>
      </c>
      <c r="AK94" s="876">
        <v>155821</v>
      </c>
      <c r="AL94" s="911">
        <v>653.91814999999997</v>
      </c>
      <c r="AM94" s="876">
        <v>401017</v>
      </c>
      <c r="AN94" s="876">
        <v>100920</v>
      </c>
      <c r="AO94" s="941">
        <v>501937</v>
      </c>
      <c r="AP94" s="911">
        <v>348.62724000000003</v>
      </c>
      <c r="AQ94" s="876">
        <v>522941</v>
      </c>
      <c r="AR94" s="876">
        <v>126029</v>
      </c>
      <c r="AS94" s="876">
        <v>648970</v>
      </c>
      <c r="AT94" s="911">
        <v>305.29090999999994</v>
      </c>
      <c r="AU94" s="876">
        <v>228969</v>
      </c>
      <c r="AV94" s="876">
        <v>63197</v>
      </c>
      <c r="AW94" s="876">
        <v>292166</v>
      </c>
      <c r="AX94" s="911">
        <v>653.91814999999997</v>
      </c>
      <c r="AY94" s="876">
        <v>751910</v>
      </c>
      <c r="AZ94" s="876">
        <v>189226</v>
      </c>
      <c r="BA94" s="1107">
        <v>941136</v>
      </c>
      <c r="BB94" s="1147">
        <v>0</v>
      </c>
      <c r="BC94" s="1112">
        <v>0</v>
      </c>
      <c r="BD94" s="2140">
        <v>2533990</v>
      </c>
      <c r="BE94" s="1197"/>
      <c r="BF94" s="1197"/>
      <c r="BG94" s="1197"/>
      <c r="BH94" s="1197"/>
      <c r="BI94" s="1196"/>
      <c r="BJ94" s="1939"/>
      <c r="BK94" s="1196"/>
      <c r="BL94" s="1199"/>
      <c r="BM94" s="2112"/>
      <c r="BN94" s="2112"/>
      <c r="BO94" s="2113"/>
      <c r="BP94" s="2112"/>
      <c r="BQ94" s="2112"/>
      <c r="BR94" s="2112"/>
      <c r="BS94" s="2112"/>
      <c r="BT94" s="2112"/>
      <c r="BU94" s="2112"/>
      <c r="BV94" s="2112"/>
      <c r="BW94" s="2112"/>
      <c r="BX94" s="2112"/>
      <c r="BY94" s="2112"/>
      <c r="BZ94" s="2112"/>
      <c r="CA94" s="2112"/>
      <c r="CB94" s="2112"/>
      <c r="CC94" s="2112"/>
      <c r="CD94" s="2112"/>
      <c r="CE94" s="2112"/>
      <c r="CF94" s="2112"/>
      <c r="CG94" s="2112"/>
      <c r="CH94" s="2112"/>
      <c r="CI94" s="2112"/>
      <c r="CJ94" s="2112"/>
      <c r="CK94" s="2112"/>
      <c r="CL94" s="2112"/>
      <c r="CM94" s="2112"/>
      <c r="CN94" s="2112"/>
      <c r="CO94" s="2112"/>
      <c r="CP94" s="2112"/>
      <c r="CQ94" s="2112"/>
      <c r="CR94" s="2112"/>
      <c r="CS94" s="2112"/>
      <c r="CT94" s="2112"/>
      <c r="CU94" s="2112"/>
      <c r="CV94" s="2112"/>
      <c r="CW94" s="2112"/>
      <c r="CX94" s="2112"/>
      <c r="CY94" s="2112"/>
      <c r="CZ94" s="2112"/>
      <c r="DA94" s="2112"/>
      <c r="DB94" s="2112"/>
      <c r="DC94" s="2112"/>
      <c r="DD94" s="2112"/>
      <c r="DE94" s="2112"/>
      <c r="DF94" s="2112"/>
      <c r="DG94" s="2112"/>
      <c r="DH94" s="2112"/>
      <c r="DI94" s="2112"/>
      <c r="DJ94" s="2112"/>
      <c r="DK94" s="2112"/>
      <c r="DL94" s="2112"/>
      <c r="DM94" s="2112"/>
      <c r="DN94" s="2112"/>
      <c r="DO94" s="2112"/>
      <c r="DP94" s="2112"/>
      <c r="DQ94" s="2112"/>
      <c r="DR94" s="2112"/>
      <c r="DS94" s="2112"/>
      <c r="DT94" s="2112"/>
      <c r="DU94" s="2112"/>
      <c r="DV94" s="2112"/>
      <c r="DW94" s="2112"/>
      <c r="DX94" s="2112"/>
      <c r="DY94" s="2112"/>
      <c r="DZ94" s="2112"/>
      <c r="EA94" s="2112"/>
      <c r="EB94" s="2112"/>
      <c r="EC94" s="2112"/>
      <c r="ED94" s="2112"/>
      <c r="EE94" s="2112"/>
      <c r="EF94" s="2112"/>
      <c r="EG94" s="2112"/>
      <c r="EH94" s="2112"/>
      <c r="EI94" s="2112"/>
      <c r="EJ94" s="2112"/>
      <c r="EK94" s="2112"/>
      <c r="EL94" s="2112"/>
      <c r="EM94" s="2112"/>
      <c r="EN94" s="2112"/>
      <c r="EO94" s="2112"/>
      <c r="EP94" s="2112"/>
      <c r="EQ94" s="2112"/>
      <c r="ER94" s="2112"/>
      <c r="ES94" s="2112"/>
      <c r="ET94" s="2112"/>
      <c r="EU94" s="2112"/>
      <c r="EV94" s="2112"/>
      <c r="EW94" s="2112"/>
      <c r="EX94" s="2112"/>
      <c r="EY94" s="2112"/>
      <c r="EZ94" s="2112"/>
      <c r="FA94" s="2112"/>
      <c r="FB94" s="2112"/>
      <c r="FC94" s="2112"/>
      <c r="FD94" s="2112"/>
      <c r="FE94" s="2112"/>
      <c r="FF94" s="2112"/>
      <c r="FG94" s="2112"/>
      <c r="FH94" s="2112"/>
      <c r="FI94" s="2112"/>
      <c r="FJ94" s="2112"/>
      <c r="FK94" s="2112"/>
      <c r="FL94" s="2112"/>
      <c r="FM94" s="2112"/>
      <c r="FN94" s="2112"/>
      <c r="FO94" s="2112"/>
      <c r="FP94" s="2112"/>
      <c r="FQ94" s="2112"/>
      <c r="FR94" s="2112"/>
      <c r="FS94" s="2112"/>
      <c r="FT94" s="2112"/>
      <c r="FU94" s="2112"/>
      <c r="FV94" s="2112"/>
      <c r="FW94" s="2112"/>
      <c r="FX94" s="2112"/>
      <c r="FY94" s="2112"/>
      <c r="FZ94" s="2112"/>
      <c r="GA94" s="2112"/>
      <c r="GB94" s="2112"/>
      <c r="GC94" s="2112"/>
      <c r="GD94" s="2112"/>
      <c r="GE94" s="2112"/>
      <c r="GF94" s="2112"/>
      <c r="GG94" s="2112"/>
      <c r="GH94" s="2112"/>
      <c r="GI94" s="2112"/>
      <c r="GJ94" s="2112"/>
      <c r="GK94" s="2112"/>
      <c r="GL94" s="2112"/>
      <c r="GM94" s="2112"/>
      <c r="GN94" s="2112"/>
      <c r="GO94" s="2112"/>
      <c r="GP94" s="2112"/>
      <c r="GQ94" s="2112"/>
      <c r="GR94" s="2112"/>
      <c r="GS94" s="2112"/>
      <c r="GT94" s="2112"/>
      <c r="GU94" s="2112"/>
      <c r="GV94" s="2112"/>
      <c r="GW94" s="2112"/>
      <c r="GX94" s="2112"/>
      <c r="GY94" s="2112"/>
      <c r="GZ94" s="2112"/>
      <c r="HA94" s="2112"/>
      <c r="HB94" s="2112"/>
      <c r="HC94" s="2112"/>
      <c r="HD94" s="2112"/>
      <c r="HE94" s="2112"/>
      <c r="HF94" s="2112"/>
      <c r="HG94" s="2112"/>
      <c r="HH94" s="2112"/>
      <c r="HI94" s="2112"/>
      <c r="HJ94" s="2112"/>
      <c r="HK94" s="2112"/>
      <c r="HL94" s="2112"/>
      <c r="HM94" s="2112"/>
      <c r="HN94" s="2112"/>
      <c r="HO94" s="2112"/>
      <c r="HP94" s="2112"/>
      <c r="HQ94" s="2112"/>
      <c r="HR94" s="2112"/>
      <c r="HS94" s="2112"/>
      <c r="HT94" s="2112"/>
      <c r="HU94" s="2112"/>
      <c r="HV94" s="2112"/>
      <c r="HW94" s="2112"/>
      <c r="HX94" s="2112"/>
      <c r="HY94" s="2112"/>
      <c r="HZ94" s="2112"/>
      <c r="IA94" s="2112"/>
      <c r="IB94" s="2112"/>
      <c r="IC94" s="2112"/>
      <c r="ID94" s="2112"/>
      <c r="IE94" s="2112"/>
      <c r="IF94" s="2112"/>
      <c r="IG94" s="2112"/>
      <c r="IH94" s="2112"/>
      <c r="II94" s="2112"/>
      <c r="IJ94" s="2112"/>
      <c r="IK94" s="2112"/>
      <c r="IL94" s="2112"/>
      <c r="IM94" s="2112"/>
      <c r="IN94" s="2112"/>
      <c r="IO94" s="2112"/>
      <c r="IP94" s="2112"/>
      <c r="IQ94" s="2112"/>
      <c r="IR94" s="2112"/>
      <c r="IS94" s="2112"/>
      <c r="IT94" s="2112"/>
      <c r="IU94" s="2112"/>
      <c r="IV94" s="2112"/>
      <c r="IW94" s="2112"/>
      <c r="IX94" s="2112"/>
      <c r="IY94" s="2112"/>
      <c r="IZ94" s="2112"/>
      <c r="JA94" s="2112"/>
      <c r="JB94" s="2112"/>
      <c r="JC94" s="2112"/>
      <c r="JD94" s="2112"/>
      <c r="JE94" s="2112"/>
      <c r="JF94" s="2112"/>
      <c r="JG94" s="2112"/>
      <c r="JH94" s="2112"/>
      <c r="JI94" s="2112"/>
      <c r="JJ94" s="2112"/>
      <c r="JK94" s="2112"/>
      <c r="JL94" s="2112"/>
      <c r="JM94" s="2112"/>
      <c r="JN94" s="2112"/>
      <c r="JO94" s="2112"/>
      <c r="JP94" s="2112"/>
      <c r="JQ94" s="2112"/>
      <c r="JR94" s="2112"/>
      <c r="JS94" s="2112"/>
      <c r="JT94" s="2112"/>
      <c r="JU94" s="2112"/>
      <c r="JV94" s="2112"/>
      <c r="JW94" s="2112"/>
      <c r="JX94" s="2112"/>
      <c r="JY94" s="2112"/>
      <c r="JZ94" s="2112"/>
      <c r="KA94" s="2112"/>
      <c r="KB94" s="2112"/>
      <c r="KC94" s="2112"/>
      <c r="KD94" s="2112"/>
      <c r="KE94" s="2112"/>
      <c r="KF94" s="2112"/>
      <c r="KG94" s="2112"/>
      <c r="KH94" s="2112"/>
      <c r="KI94" s="2112"/>
      <c r="KJ94" s="2112"/>
      <c r="KK94" s="2112"/>
      <c r="KL94" s="2112"/>
      <c r="KM94" s="2112"/>
      <c r="KN94" s="2112"/>
      <c r="KO94" s="2112"/>
      <c r="KP94" s="2112"/>
      <c r="KQ94" s="2112"/>
      <c r="KR94" s="2112"/>
      <c r="KS94" s="2112"/>
      <c r="KT94" s="2112"/>
      <c r="KU94" s="2112"/>
      <c r="KV94" s="2112"/>
      <c r="KW94" s="2112"/>
      <c r="KX94" s="2112"/>
      <c r="KY94" s="2112"/>
      <c r="KZ94" s="2112"/>
      <c r="LA94" s="2112"/>
      <c r="LB94" s="2112"/>
      <c r="LC94" s="2112"/>
      <c r="LD94" s="2112"/>
      <c r="LE94" s="2112"/>
      <c r="LF94" s="2112"/>
      <c r="LG94" s="2112"/>
      <c r="LH94" s="2112"/>
      <c r="LI94" s="2112"/>
      <c r="LJ94" s="2112"/>
      <c r="LK94" s="2112"/>
      <c r="LL94" s="2112"/>
      <c r="LM94" s="2112"/>
      <c r="LN94" s="2112"/>
      <c r="LO94" s="2112"/>
      <c r="LP94" s="2112"/>
      <c r="LQ94" s="2112"/>
      <c r="LR94" s="2112"/>
      <c r="LS94" s="2112"/>
      <c r="LT94" s="2112"/>
      <c r="LU94" s="2112"/>
      <c r="LV94" s="2112"/>
    </row>
    <row r="95" spans="1:334" ht="6.75" customHeight="1" thickTop="1" x14ac:dyDescent="0.2">
      <c r="A95" s="498"/>
      <c r="B95" s="499"/>
      <c r="C95" s="500"/>
      <c r="D95" s="492"/>
      <c r="E95" s="493"/>
      <c r="F95" s="494"/>
      <c r="G95" s="493"/>
      <c r="H95" s="495"/>
      <c r="I95" s="493"/>
      <c r="J95" s="493"/>
      <c r="K95" s="764"/>
      <c r="L95" s="493"/>
      <c r="M95" s="493"/>
      <c r="N95" s="492"/>
      <c r="O95" s="496"/>
      <c r="P95" s="493"/>
      <c r="Q95" s="496"/>
      <c r="R95" s="912"/>
      <c r="S95" s="497"/>
      <c r="T95" s="497"/>
      <c r="U95" s="497"/>
      <c r="V95" s="912"/>
      <c r="W95" s="497"/>
      <c r="X95" s="497"/>
      <c r="Y95" s="497"/>
      <c r="Z95" s="912"/>
      <c r="AA95" s="497"/>
      <c r="AB95" s="497"/>
      <c r="AC95" s="493"/>
      <c r="AD95" s="912"/>
      <c r="AE95" s="497"/>
      <c r="AF95" s="497"/>
      <c r="AG95" s="497"/>
      <c r="AH95" s="912"/>
      <c r="AI95" s="497"/>
      <c r="AJ95" s="497"/>
      <c r="AK95" s="497"/>
      <c r="AL95" s="912"/>
      <c r="AM95" s="497"/>
      <c r="AN95" s="497"/>
      <c r="AO95" s="497"/>
      <c r="AP95" s="912"/>
      <c r="AQ95" s="497"/>
      <c r="AR95" s="497"/>
      <c r="AS95" s="497"/>
      <c r="AT95" s="912"/>
      <c r="AU95" s="497"/>
      <c r="AV95" s="497"/>
      <c r="AW95" s="497"/>
      <c r="AX95" s="912"/>
      <c r="AY95" s="497"/>
      <c r="AZ95" s="497"/>
      <c r="BA95" s="497"/>
      <c r="BB95" s="497"/>
      <c r="BC95" s="497"/>
      <c r="BD95" s="2141"/>
      <c r="BE95" s="2161"/>
      <c r="BF95" s="2161"/>
      <c r="BG95" s="2161"/>
      <c r="BH95" s="2161"/>
      <c r="BI95" s="2164"/>
      <c r="BK95" s="2164"/>
      <c r="BL95" s="2163"/>
      <c r="BO95" s="2106"/>
    </row>
    <row r="96" spans="1:334" ht="15" customHeight="1" x14ac:dyDescent="0.2">
      <c r="A96" s="395">
        <v>341001</v>
      </c>
      <c r="B96" s="396">
        <v>341001</v>
      </c>
      <c r="C96" s="397" t="s">
        <v>166</v>
      </c>
      <c r="D96" s="405">
        <v>0</v>
      </c>
      <c r="E96" s="436">
        <v>0</v>
      </c>
      <c r="F96" s="405"/>
      <c r="G96" s="441">
        <v>0</v>
      </c>
      <c r="H96" s="405"/>
      <c r="I96" s="441">
        <v>0</v>
      </c>
      <c r="J96" s="918">
        <v>0</v>
      </c>
      <c r="K96" s="871">
        <v>183</v>
      </c>
      <c r="L96" s="450">
        <v>33077</v>
      </c>
      <c r="M96" s="943"/>
      <c r="N96" s="405">
        <v>443</v>
      </c>
      <c r="O96" s="454">
        <v>31010</v>
      </c>
      <c r="P96" s="441"/>
      <c r="Q96" s="454">
        <v>31010</v>
      </c>
      <c r="R96" s="907">
        <v>69.118156999999997</v>
      </c>
      <c r="S96" s="904">
        <v>69118</v>
      </c>
      <c r="T96" s="904">
        <v>16657</v>
      </c>
      <c r="U96" s="904">
        <v>85775</v>
      </c>
      <c r="V96" s="907">
        <v>43.519064</v>
      </c>
      <c r="W96" s="904">
        <v>21760</v>
      </c>
      <c r="X96" s="904">
        <v>6006</v>
      </c>
      <c r="Y96" s="904">
        <v>27766</v>
      </c>
      <c r="Z96" s="907">
        <v>112.637221</v>
      </c>
      <c r="AA96" s="904">
        <v>90878</v>
      </c>
      <c r="AB96" s="904">
        <v>22663</v>
      </c>
      <c r="AC96" s="451">
        <v>113541</v>
      </c>
      <c r="AD96" s="907">
        <v>69.118156999999997</v>
      </c>
      <c r="AE96" s="904">
        <v>55295</v>
      </c>
      <c r="AF96" s="904">
        <v>13326</v>
      </c>
      <c r="AG96" s="904">
        <v>68621</v>
      </c>
      <c r="AH96" s="907">
        <v>43.519064</v>
      </c>
      <c r="AI96" s="904">
        <v>17408</v>
      </c>
      <c r="AJ96" s="904">
        <v>4805</v>
      </c>
      <c r="AK96" s="904">
        <v>22213</v>
      </c>
      <c r="AL96" s="907">
        <v>112.637221</v>
      </c>
      <c r="AM96" s="904">
        <v>72703</v>
      </c>
      <c r="AN96" s="904">
        <v>18131</v>
      </c>
      <c r="AO96" s="938">
        <v>90834</v>
      </c>
      <c r="AP96" s="907">
        <v>69.118156999999997</v>
      </c>
      <c r="AQ96" s="904">
        <v>103677</v>
      </c>
      <c r="AR96" s="904">
        <v>24986</v>
      </c>
      <c r="AS96" s="904">
        <v>128663</v>
      </c>
      <c r="AT96" s="907">
        <v>43.519064</v>
      </c>
      <c r="AU96" s="904">
        <v>32639</v>
      </c>
      <c r="AV96" s="904">
        <v>9008</v>
      </c>
      <c r="AW96" s="904">
        <v>41647</v>
      </c>
      <c r="AX96" s="907">
        <v>112.637221</v>
      </c>
      <c r="AY96" s="904">
        <v>136316</v>
      </c>
      <c r="AZ96" s="904">
        <v>33994</v>
      </c>
      <c r="BA96" s="1103">
        <v>170310</v>
      </c>
      <c r="BB96" s="1146"/>
      <c r="BC96" s="1108">
        <v>0</v>
      </c>
      <c r="BD96" s="2136">
        <v>438772</v>
      </c>
      <c r="BE96" s="1197"/>
      <c r="BF96" s="1197"/>
      <c r="BG96" s="1197"/>
      <c r="BH96" s="1197"/>
      <c r="BI96" s="2125"/>
      <c r="BK96" s="2125"/>
      <c r="BL96" s="2129"/>
      <c r="BO96" s="2106"/>
    </row>
    <row r="97" spans="1:67" ht="15" customHeight="1" x14ac:dyDescent="0.2">
      <c r="A97" s="399">
        <v>343001</v>
      </c>
      <c r="B97" s="228">
        <v>343001</v>
      </c>
      <c r="C97" s="398" t="s">
        <v>272</v>
      </c>
      <c r="D97" s="403">
        <v>0</v>
      </c>
      <c r="E97" s="437">
        <v>0</v>
      </c>
      <c r="F97" s="403"/>
      <c r="G97" s="442">
        <v>0</v>
      </c>
      <c r="H97" s="403"/>
      <c r="I97" s="442">
        <v>0</v>
      </c>
      <c r="J97" s="919">
        <v>0</v>
      </c>
      <c r="K97" s="765">
        <v>228</v>
      </c>
      <c r="L97" s="446">
        <v>41211</v>
      </c>
      <c r="M97" s="944"/>
      <c r="N97" s="403">
        <v>569</v>
      </c>
      <c r="O97" s="455">
        <v>39830</v>
      </c>
      <c r="P97" s="442"/>
      <c r="Q97" s="455">
        <v>39830</v>
      </c>
      <c r="R97" s="908">
        <v>44.784460000000003</v>
      </c>
      <c r="S97" s="874">
        <v>44784</v>
      </c>
      <c r="T97" s="874">
        <v>10793</v>
      </c>
      <c r="U97" s="874">
        <v>55577</v>
      </c>
      <c r="V97" s="908">
        <v>12.242319999999999</v>
      </c>
      <c r="W97" s="874">
        <v>6121</v>
      </c>
      <c r="X97" s="874">
        <v>1689</v>
      </c>
      <c r="Y97" s="874">
        <v>7810</v>
      </c>
      <c r="Z97" s="908">
        <v>57.026780000000002</v>
      </c>
      <c r="AA97" s="874">
        <v>50905</v>
      </c>
      <c r="AB97" s="874">
        <v>12482</v>
      </c>
      <c r="AC97" s="447">
        <v>63387</v>
      </c>
      <c r="AD97" s="908">
        <v>44.784460000000003</v>
      </c>
      <c r="AE97" s="874">
        <v>35828</v>
      </c>
      <c r="AF97" s="874">
        <v>8635</v>
      </c>
      <c r="AG97" s="874">
        <v>44463</v>
      </c>
      <c r="AH97" s="908">
        <v>12.242319999999999</v>
      </c>
      <c r="AI97" s="874">
        <v>4897</v>
      </c>
      <c r="AJ97" s="874">
        <v>1352</v>
      </c>
      <c r="AK97" s="874">
        <v>6249</v>
      </c>
      <c r="AL97" s="908">
        <v>57.026780000000002</v>
      </c>
      <c r="AM97" s="874">
        <v>40725</v>
      </c>
      <c r="AN97" s="874">
        <v>9987</v>
      </c>
      <c r="AO97" s="939">
        <v>50712</v>
      </c>
      <c r="AP97" s="908">
        <v>44.784460000000003</v>
      </c>
      <c r="AQ97" s="874">
        <v>67177</v>
      </c>
      <c r="AR97" s="874">
        <v>16190</v>
      </c>
      <c r="AS97" s="874">
        <v>83367</v>
      </c>
      <c r="AT97" s="908">
        <v>12.242319999999999</v>
      </c>
      <c r="AU97" s="874">
        <v>9182</v>
      </c>
      <c r="AV97" s="874">
        <v>2534</v>
      </c>
      <c r="AW97" s="874">
        <v>11716</v>
      </c>
      <c r="AX97" s="908">
        <v>57.026780000000002</v>
      </c>
      <c r="AY97" s="874">
        <v>76359</v>
      </c>
      <c r="AZ97" s="874">
        <v>18724</v>
      </c>
      <c r="BA97" s="1104">
        <v>95083</v>
      </c>
      <c r="BB97" s="1146"/>
      <c r="BC97" s="1109">
        <v>0</v>
      </c>
      <c r="BD97" s="2137">
        <v>290223</v>
      </c>
      <c r="BE97" s="1197"/>
      <c r="BF97" s="1197"/>
      <c r="BG97" s="1197"/>
      <c r="BH97" s="1197"/>
      <c r="BI97" s="2125"/>
      <c r="BK97" s="2125"/>
      <c r="BL97" s="2129"/>
      <c r="BO97" s="2106"/>
    </row>
    <row r="98" spans="1:67" ht="15" customHeight="1" x14ac:dyDescent="0.2">
      <c r="A98" s="399">
        <v>344001</v>
      </c>
      <c r="B98" s="228">
        <v>344001</v>
      </c>
      <c r="C98" s="398" t="s">
        <v>167</v>
      </c>
      <c r="D98" s="403">
        <v>0</v>
      </c>
      <c r="E98" s="437">
        <v>0</v>
      </c>
      <c r="F98" s="403"/>
      <c r="G98" s="442">
        <v>0</v>
      </c>
      <c r="H98" s="403"/>
      <c r="I98" s="442">
        <v>0</v>
      </c>
      <c r="J98" s="919">
        <v>0</v>
      </c>
      <c r="K98" s="765">
        <v>0</v>
      </c>
      <c r="L98" s="446">
        <v>10000</v>
      </c>
      <c r="M98" s="944"/>
      <c r="N98" s="403">
        <v>379</v>
      </c>
      <c r="O98" s="455">
        <v>26530</v>
      </c>
      <c r="P98" s="442"/>
      <c r="Q98" s="455">
        <v>26530</v>
      </c>
      <c r="R98" s="908">
        <v>37</v>
      </c>
      <c r="S98" s="874">
        <v>37000</v>
      </c>
      <c r="T98" s="874">
        <v>8917</v>
      </c>
      <c r="U98" s="874">
        <v>45917</v>
      </c>
      <c r="V98" s="908">
        <v>15</v>
      </c>
      <c r="W98" s="874">
        <v>7500</v>
      </c>
      <c r="X98" s="874">
        <v>2070</v>
      </c>
      <c r="Y98" s="874">
        <v>9570</v>
      </c>
      <c r="Z98" s="908">
        <v>52</v>
      </c>
      <c r="AA98" s="874">
        <v>44500</v>
      </c>
      <c r="AB98" s="874">
        <v>10987</v>
      </c>
      <c r="AC98" s="447">
        <v>55487</v>
      </c>
      <c r="AD98" s="908">
        <v>37</v>
      </c>
      <c r="AE98" s="874">
        <v>29600</v>
      </c>
      <c r="AF98" s="874">
        <v>7134</v>
      </c>
      <c r="AG98" s="874">
        <v>36734</v>
      </c>
      <c r="AH98" s="908">
        <v>15</v>
      </c>
      <c r="AI98" s="874">
        <v>6000</v>
      </c>
      <c r="AJ98" s="874">
        <v>1656</v>
      </c>
      <c r="AK98" s="874">
        <v>7656</v>
      </c>
      <c r="AL98" s="908">
        <v>52</v>
      </c>
      <c r="AM98" s="874">
        <v>35600</v>
      </c>
      <c r="AN98" s="874">
        <v>8790</v>
      </c>
      <c r="AO98" s="939">
        <v>44390</v>
      </c>
      <c r="AP98" s="908">
        <v>37</v>
      </c>
      <c r="AQ98" s="874">
        <v>55500</v>
      </c>
      <c r="AR98" s="874">
        <v>13376</v>
      </c>
      <c r="AS98" s="874">
        <v>68876</v>
      </c>
      <c r="AT98" s="908">
        <v>15</v>
      </c>
      <c r="AU98" s="874">
        <v>11250</v>
      </c>
      <c r="AV98" s="874">
        <v>3105</v>
      </c>
      <c r="AW98" s="874">
        <v>14355</v>
      </c>
      <c r="AX98" s="908">
        <v>52</v>
      </c>
      <c r="AY98" s="874">
        <v>66750</v>
      </c>
      <c r="AZ98" s="874">
        <v>16481</v>
      </c>
      <c r="BA98" s="1104">
        <v>83231</v>
      </c>
      <c r="BB98" s="1146"/>
      <c r="BC98" s="1109">
        <v>0</v>
      </c>
      <c r="BD98" s="2137">
        <v>219638</v>
      </c>
      <c r="BE98" s="1197"/>
      <c r="BF98" s="1197"/>
      <c r="BG98" s="1197"/>
      <c r="BH98" s="1197"/>
      <c r="BI98" s="2125"/>
      <c r="BK98" s="2125"/>
      <c r="BL98" s="2129"/>
      <c r="BO98" s="2106"/>
    </row>
    <row r="99" spans="1:67" ht="15" customHeight="1" x14ac:dyDescent="0.2">
      <c r="A99" s="399">
        <v>345001</v>
      </c>
      <c r="B99" s="228">
        <v>345001</v>
      </c>
      <c r="C99" s="398" t="s">
        <v>427</v>
      </c>
      <c r="D99" s="403">
        <v>0</v>
      </c>
      <c r="E99" s="437">
        <v>0</v>
      </c>
      <c r="F99" s="403"/>
      <c r="G99" s="442">
        <v>0</v>
      </c>
      <c r="H99" s="403"/>
      <c r="I99" s="442">
        <v>0</v>
      </c>
      <c r="J99" s="919">
        <v>0</v>
      </c>
      <c r="K99" s="765">
        <v>419</v>
      </c>
      <c r="L99" s="446">
        <v>75734</v>
      </c>
      <c r="M99" s="944"/>
      <c r="N99" s="403">
        <v>2321</v>
      </c>
      <c r="O99" s="455">
        <v>162470</v>
      </c>
      <c r="P99" s="442"/>
      <c r="Q99" s="455">
        <v>162470</v>
      </c>
      <c r="R99" s="908">
        <v>244.68549999999999</v>
      </c>
      <c r="S99" s="874">
        <v>244686</v>
      </c>
      <c r="T99" s="874">
        <v>58969</v>
      </c>
      <c r="U99" s="874">
        <v>303655</v>
      </c>
      <c r="V99" s="908">
        <v>57</v>
      </c>
      <c r="W99" s="874">
        <v>28500</v>
      </c>
      <c r="X99" s="874">
        <v>7866</v>
      </c>
      <c r="Y99" s="874">
        <v>36366</v>
      </c>
      <c r="Z99" s="908">
        <v>301.68549999999999</v>
      </c>
      <c r="AA99" s="874">
        <v>273186</v>
      </c>
      <c r="AB99" s="874">
        <v>66835</v>
      </c>
      <c r="AC99" s="447">
        <v>340021</v>
      </c>
      <c r="AD99" s="908">
        <v>244.68549999999999</v>
      </c>
      <c r="AE99" s="874">
        <v>195748</v>
      </c>
      <c r="AF99" s="874">
        <v>47175</v>
      </c>
      <c r="AG99" s="874">
        <v>242923</v>
      </c>
      <c r="AH99" s="908">
        <v>57</v>
      </c>
      <c r="AI99" s="874">
        <v>22800</v>
      </c>
      <c r="AJ99" s="874">
        <v>6293</v>
      </c>
      <c r="AK99" s="874">
        <v>29093</v>
      </c>
      <c r="AL99" s="908">
        <v>301.68549999999999</v>
      </c>
      <c r="AM99" s="874">
        <v>218548</v>
      </c>
      <c r="AN99" s="874">
        <v>53468</v>
      </c>
      <c r="AO99" s="939">
        <v>272016</v>
      </c>
      <c r="AP99" s="908">
        <v>244.68549999999999</v>
      </c>
      <c r="AQ99" s="874">
        <v>367028</v>
      </c>
      <c r="AR99" s="874">
        <v>88454</v>
      </c>
      <c r="AS99" s="874">
        <v>455482</v>
      </c>
      <c r="AT99" s="908">
        <v>57</v>
      </c>
      <c r="AU99" s="874">
        <v>42750</v>
      </c>
      <c r="AV99" s="874">
        <v>11799</v>
      </c>
      <c r="AW99" s="874">
        <v>54549</v>
      </c>
      <c r="AX99" s="908">
        <v>301.68549999999999</v>
      </c>
      <c r="AY99" s="874">
        <v>409778</v>
      </c>
      <c r="AZ99" s="874">
        <v>100253</v>
      </c>
      <c r="BA99" s="1104">
        <v>510031</v>
      </c>
      <c r="BB99" s="1146"/>
      <c r="BC99" s="1109">
        <v>0</v>
      </c>
      <c r="BD99" s="2137">
        <v>1360272</v>
      </c>
      <c r="BE99" s="1197"/>
      <c r="BF99" s="1197"/>
      <c r="BG99" s="1197"/>
      <c r="BH99" s="1197"/>
      <c r="BI99" s="2125"/>
      <c r="BK99" s="2125"/>
      <c r="BL99" s="2129"/>
      <c r="BO99" s="2106"/>
    </row>
    <row r="100" spans="1:67" ht="15" customHeight="1" x14ac:dyDescent="0.2">
      <c r="A100" s="400">
        <v>346001</v>
      </c>
      <c r="B100" s="401">
        <v>346001</v>
      </c>
      <c r="C100" s="402" t="s">
        <v>168</v>
      </c>
      <c r="D100" s="404">
        <v>0</v>
      </c>
      <c r="E100" s="438">
        <v>0</v>
      </c>
      <c r="F100" s="404"/>
      <c r="G100" s="443">
        <v>0</v>
      </c>
      <c r="H100" s="404"/>
      <c r="I100" s="443">
        <v>0</v>
      </c>
      <c r="J100" s="920">
        <v>0</v>
      </c>
      <c r="K100" s="872">
        <v>130</v>
      </c>
      <c r="L100" s="448">
        <v>0</v>
      </c>
      <c r="M100" s="945"/>
      <c r="N100" s="404">
        <v>249</v>
      </c>
      <c r="O100" s="456">
        <v>17430</v>
      </c>
      <c r="P100" s="443"/>
      <c r="Q100" s="456">
        <v>17430</v>
      </c>
      <c r="R100" s="909">
        <v>85.740549999999999</v>
      </c>
      <c r="S100" s="905">
        <v>85741</v>
      </c>
      <c r="T100" s="905">
        <v>20664</v>
      </c>
      <c r="U100" s="905">
        <v>106405</v>
      </c>
      <c r="V100" s="909">
        <v>23</v>
      </c>
      <c r="W100" s="905">
        <v>11500</v>
      </c>
      <c r="X100" s="905">
        <v>3174</v>
      </c>
      <c r="Y100" s="905">
        <v>14674</v>
      </c>
      <c r="Z100" s="909">
        <v>108.74055</v>
      </c>
      <c r="AA100" s="905">
        <v>97241</v>
      </c>
      <c r="AB100" s="905">
        <v>23838</v>
      </c>
      <c r="AC100" s="449">
        <v>121079</v>
      </c>
      <c r="AD100" s="909">
        <v>85.740549999999999</v>
      </c>
      <c r="AE100" s="905">
        <v>68592</v>
      </c>
      <c r="AF100" s="905">
        <v>16531</v>
      </c>
      <c r="AG100" s="905">
        <v>85123</v>
      </c>
      <c r="AH100" s="909">
        <v>23</v>
      </c>
      <c r="AI100" s="905">
        <v>9200</v>
      </c>
      <c r="AJ100" s="905">
        <v>2539</v>
      </c>
      <c r="AK100" s="905">
        <v>11739</v>
      </c>
      <c r="AL100" s="909">
        <v>108.74055</v>
      </c>
      <c r="AM100" s="905">
        <v>77792</v>
      </c>
      <c r="AN100" s="905">
        <v>19070</v>
      </c>
      <c r="AO100" s="940">
        <v>96862</v>
      </c>
      <c r="AP100" s="909">
        <v>85.740549999999999</v>
      </c>
      <c r="AQ100" s="905">
        <v>128611</v>
      </c>
      <c r="AR100" s="905">
        <v>30995</v>
      </c>
      <c r="AS100" s="905">
        <v>159606</v>
      </c>
      <c r="AT100" s="909">
        <v>23</v>
      </c>
      <c r="AU100" s="905">
        <v>17250</v>
      </c>
      <c r="AV100" s="905">
        <v>4761</v>
      </c>
      <c r="AW100" s="905">
        <v>22011</v>
      </c>
      <c r="AX100" s="909">
        <v>108.74055</v>
      </c>
      <c r="AY100" s="905">
        <v>145861</v>
      </c>
      <c r="AZ100" s="905">
        <v>35756</v>
      </c>
      <c r="BA100" s="1105">
        <v>181617</v>
      </c>
      <c r="BB100" s="1148"/>
      <c r="BC100" s="1110">
        <v>0</v>
      </c>
      <c r="BD100" s="2138">
        <v>416988</v>
      </c>
      <c r="BE100" s="1197"/>
      <c r="BF100" s="1197"/>
      <c r="BG100" s="1197"/>
      <c r="BH100" s="1197"/>
      <c r="BI100" s="2125"/>
      <c r="BK100" s="2125"/>
      <c r="BL100" s="2129"/>
      <c r="BO100" s="2106"/>
    </row>
    <row r="101" spans="1:67" ht="15" customHeight="1" x14ac:dyDescent="0.2">
      <c r="A101" s="395">
        <v>347001</v>
      </c>
      <c r="B101" s="396">
        <v>347001</v>
      </c>
      <c r="C101" s="397" t="s">
        <v>169</v>
      </c>
      <c r="D101" s="405">
        <v>39</v>
      </c>
      <c r="E101" s="436">
        <v>819000</v>
      </c>
      <c r="F101" s="405"/>
      <c r="G101" s="441">
        <v>0</v>
      </c>
      <c r="H101" s="405"/>
      <c r="I101" s="441">
        <v>0</v>
      </c>
      <c r="J101" s="918">
        <v>0</v>
      </c>
      <c r="K101" s="871">
        <v>0</v>
      </c>
      <c r="L101" s="450">
        <v>10000</v>
      </c>
      <c r="M101" s="943"/>
      <c r="N101" s="405">
        <v>278</v>
      </c>
      <c r="O101" s="454">
        <v>19460</v>
      </c>
      <c r="P101" s="441"/>
      <c r="Q101" s="454">
        <v>19460</v>
      </c>
      <c r="R101" s="907">
        <v>115.58333</v>
      </c>
      <c r="S101" s="904">
        <v>115583</v>
      </c>
      <c r="T101" s="904">
        <v>27856</v>
      </c>
      <c r="U101" s="904">
        <v>143439</v>
      </c>
      <c r="V101" s="907">
        <v>42.861109999999996</v>
      </c>
      <c r="W101" s="904">
        <v>21431</v>
      </c>
      <c r="X101" s="904">
        <v>5915</v>
      </c>
      <c r="Y101" s="904">
        <v>27346</v>
      </c>
      <c r="Z101" s="907">
        <v>158.44443999999999</v>
      </c>
      <c r="AA101" s="904">
        <v>137014</v>
      </c>
      <c r="AB101" s="904">
        <v>33771</v>
      </c>
      <c r="AC101" s="451">
        <v>170785</v>
      </c>
      <c r="AD101" s="907">
        <v>115.58333</v>
      </c>
      <c r="AE101" s="904">
        <v>92467</v>
      </c>
      <c r="AF101" s="904">
        <v>22285</v>
      </c>
      <c r="AG101" s="904">
        <v>114752</v>
      </c>
      <c r="AH101" s="907">
        <v>42.861109999999996</v>
      </c>
      <c r="AI101" s="904">
        <v>17144</v>
      </c>
      <c r="AJ101" s="904">
        <v>4732</v>
      </c>
      <c r="AK101" s="904">
        <v>21876</v>
      </c>
      <c r="AL101" s="907">
        <v>158.44443999999999</v>
      </c>
      <c r="AM101" s="904">
        <v>109611</v>
      </c>
      <c r="AN101" s="904">
        <v>27017</v>
      </c>
      <c r="AO101" s="938">
        <v>136628</v>
      </c>
      <c r="AP101" s="907">
        <v>115.58333</v>
      </c>
      <c r="AQ101" s="904">
        <v>173375</v>
      </c>
      <c r="AR101" s="904">
        <v>41783</v>
      </c>
      <c r="AS101" s="904">
        <v>215158</v>
      </c>
      <c r="AT101" s="907">
        <v>42.861109999999996</v>
      </c>
      <c r="AU101" s="904">
        <v>32146</v>
      </c>
      <c r="AV101" s="904">
        <v>8872</v>
      </c>
      <c r="AW101" s="904">
        <v>41018</v>
      </c>
      <c r="AX101" s="907">
        <v>158.44443999999999</v>
      </c>
      <c r="AY101" s="904">
        <v>205521</v>
      </c>
      <c r="AZ101" s="904">
        <v>50655</v>
      </c>
      <c r="BA101" s="1103">
        <v>256176</v>
      </c>
      <c r="BB101" s="1146"/>
      <c r="BC101" s="1108">
        <v>0</v>
      </c>
      <c r="BD101" s="2136">
        <v>1412049</v>
      </c>
      <c r="BE101" s="1197"/>
      <c r="BF101" s="1197"/>
      <c r="BG101" s="1197"/>
      <c r="BH101" s="1197"/>
      <c r="BI101" s="2125"/>
      <c r="BK101" s="2125"/>
      <c r="BL101" s="2129"/>
      <c r="BO101" s="2106"/>
    </row>
    <row r="102" spans="1:67" ht="15" customHeight="1" x14ac:dyDescent="0.2">
      <c r="A102" s="399">
        <v>348001</v>
      </c>
      <c r="B102" s="228">
        <v>348001</v>
      </c>
      <c r="C102" s="398" t="s">
        <v>329</v>
      </c>
      <c r="D102" s="403">
        <v>0</v>
      </c>
      <c r="E102" s="437">
        <v>0</v>
      </c>
      <c r="F102" s="403"/>
      <c r="G102" s="442">
        <v>0</v>
      </c>
      <c r="H102" s="403"/>
      <c r="I102" s="442">
        <v>0</v>
      </c>
      <c r="J102" s="919">
        <v>0</v>
      </c>
      <c r="K102" s="765">
        <v>184</v>
      </c>
      <c r="L102" s="446">
        <v>33258</v>
      </c>
      <c r="M102" s="944"/>
      <c r="N102" s="403">
        <v>864</v>
      </c>
      <c r="O102" s="455">
        <v>60480</v>
      </c>
      <c r="P102" s="442"/>
      <c r="Q102" s="455">
        <v>60480</v>
      </c>
      <c r="R102" s="908">
        <v>83.065059999999988</v>
      </c>
      <c r="S102" s="874">
        <v>83065</v>
      </c>
      <c r="T102" s="874">
        <v>20019</v>
      </c>
      <c r="U102" s="874">
        <v>103084</v>
      </c>
      <c r="V102" s="908">
        <v>21</v>
      </c>
      <c r="W102" s="874">
        <v>10500</v>
      </c>
      <c r="X102" s="874">
        <v>2898</v>
      </c>
      <c r="Y102" s="874">
        <v>13398</v>
      </c>
      <c r="Z102" s="908">
        <v>104.06505999999999</v>
      </c>
      <c r="AA102" s="874">
        <v>93565</v>
      </c>
      <c r="AB102" s="874">
        <v>22917</v>
      </c>
      <c r="AC102" s="447">
        <v>116482</v>
      </c>
      <c r="AD102" s="908">
        <v>83.065059999999988</v>
      </c>
      <c r="AE102" s="874">
        <v>66452</v>
      </c>
      <c r="AF102" s="874">
        <v>16015</v>
      </c>
      <c r="AG102" s="874">
        <v>82467</v>
      </c>
      <c r="AH102" s="908">
        <v>21</v>
      </c>
      <c r="AI102" s="874">
        <v>8400</v>
      </c>
      <c r="AJ102" s="874">
        <v>2318</v>
      </c>
      <c r="AK102" s="874">
        <v>10718</v>
      </c>
      <c r="AL102" s="908">
        <v>104.06505999999999</v>
      </c>
      <c r="AM102" s="874">
        <v>74852</v>
      </c>
      <c r="AN102" s="874">
        <v>18333</v>
      </c>
      <c r="AO102" s="939">
        <v>93185</v>
      </c>
      <c r="AP102" s="908">
        <v>83.065059999999988</v>
      </c>
      <c r="AQ102" s="874">
        <v>124598</v>
      </c>
      <c r="AR102" s="874">
        <v>30028</v>
      </c>
      <c r="AS102" s="874">
        <v>154626</v>
      </c>
      <c r="AT102" s="908">
        <v>21</v>
      </c>
      <c r="AU102" s="874">
        <v>15750</v>
      </c>
      <c r="AV102" s="874">
        <v>4347</v>
      </c>
      <c r="AW102" s="874">
        <v>20097</v>
      </c>
      <c r="AX102" s="908">
        <v>104.06505999999999</v>
      </c>
      <c r="AY102" s="874">
        <v>140348</v>
      </c>
      <c r="AZ102" s="874">
        <v>34375</v>
      </c>
      <c r="BA102" s="1104">
        <v>174723</v>
      </c>
      <c r="BB102" s="1146"/>
      <c r="BC102" s="1109">
        <v>0</v>
      </c>
      <c r="BD102" s="2137">
        <v>478128</v>
      </c>
      <c r="BE102" s="1197"/>
      <c r="BF102" s="1197"/>
      <c r="BG102" s="1197"/>
      <c r="BH102" s="1197"/>
      <c r="BI102" s="2125"/>
      <c r="BK102" s="2125"/>
      <c r="BL102" s="2129"/>
      <c r="BO102" s="2106"/>
    </row>
    <row r="103" spans="1:67" ht="15" customHeight="1" x14ac:dyDescent="0.2">
      <c r="A103" s="399" t="s">
        <v>1012</v>
      </c>
      <c r="B103" s="228" t="s">
        <v>1012</v>
      </c>
      <c r="C103" s="398" t="s">
        <v>1014</v>
      </c>
      <c r="D103" s="403">
        <v>0</v>
      </c>
      <c r="E103" s="437">
        <v>0</v>
      </c>
      <c r="F103" s="403"/>
      <c r="G103" s="442">
        <v>0</v>
      </c>
      <c r="H103" s="403"/>
      <c r="I103" s="442">
        <v>0</v>
      </c>
      <c r="J103" s="919">
        <v>0</v>
      </c>
      <c r="K103" s="765">
        <v>0</v>
      </c>
      <c r="L103" s="446">
        <v>0</v>
      </c>
      <c r="M103" s="944"/>
      <c r="N103" s="403">
        <v>0</v>
      </c>
      <c r="O103" s="455">
        <v>0</v>
      </c>
      <c r="P103" s="442"/>
      <c r="Q103" s="455">
        <v>0</v>
      </c>
      <c r="R103" s="908">
        <v>20</v>
      </c>
      <c r="S103" s="874">
        <v>20000</v>
      </c>
      <c r="T103" s="874">
        <v>4820</v>
      </c>
      <c r="U103" s="874">
        <v>24820</v>
      </c>
      <c r="V103" s="908">
        <v>19</v>
      </c>
      <c r="W103" s="874">
        <v>9500</v>
      </c>
      <c r="X103" s="874">
        <v>2622</v>
      </c>
      <c r="Y103" s="874">
        <v>12122</v>
      </c>
      <c r="Z103" s="908">
        <v>39</v>
      </c>
      <c r="AA103" s="874">
        <v>29500</v>
      </c>
      <c r="AB103" s="874">
        <v>7442</v>
      </c>
      <c r="AC103" s="447">
        <v>36942</v>
      </c>
      <c r="AD103" s="908">
        <v>20</v>
      </c>
      <c r="AE103" s="874">
        <v>16000</v>
      </c>
      <c r="AF103" s="874">
        <v>3856</v>
      </c>
      <c r="AG103" s="874">
        <v>19856</v>
      </c>
      <c r="AH103" s="908">
        <v>19</v>
      </c>
      <c r="AI103" s="874">
        <v>7600</v>
      </c>
      <c r="AJ103" s="874">
        <v>2098</v>
      </c>
      <c r="AK103" s="874">
        <v>9698</v>
      </c>
      <c r="AL103" s="908">
        <v>39</v>
      </c>
      <c r="AM103" s="874">
        <v>23600</v>
      </c>
      <c r="AN103" s="874">
        <v>5954</v>
      </c>
      <c r="AO103" s="939">
        <v>29554</v>
      </c>
      <c r="AP103" s="908">
        <v>20</v>
      </c>
      <c r="AQ103" s="874">
        <v>30000</v>
      </c>
      <c r="AR103" s="874">
        <v>7230</v>
      </c>
      <c r="AS103" s="874">
        <v>37230</v>
      </c>
      <c r="AT103" s="908">
        <v>19</v>
      </c>
      <c r="AU103" s="874">
        <v>14250</v>
      </c>
      <c r="AV103" s="874">
        <v>3933</v>
      </c>
      <c r="AW103" s="874">
        <v>18183</v>
      </c>
      <c r="AX103" s="908">
        <v>39</v>
      </c>
      <c r="AY103" s="874">
        <v>44250</v>
      </c>
      <c r="AZ103" s="874">
        <v>11163</v>
      </c>
      <c r="BA103" s="1104">
        <v>55413</v>
      </c>
      <c r="BB103" s="1146"/>
      <c r="BC103" s="1109">
        <v>0</v>
      </c>
      <c r="BD103" s="2137">
        <v>121909</v>
      </c>
      <c r="BE103" s="1197"/>
      <c r="BF103" s="1197"/>
      <c r="BG103" s="1197"/>
      <c r="BH103" s="1197"/>
      <c r="BI103" s="2125"/>
      <c r="BK103" s="2125"/>
      <c r="BL103" s="2129"/>
      <c r="BO103" s="2106"/>
    </row>
    <row r="104" spans="1:67" ht="15" customHeight="1" x14ac:dyDescent="0.2">
      <c r="A104" s="400" t="s">
        <v>516</v>
      </c>
      <c r="B104" s="401" t="s">
        <v>516</v>
      </c>
      <c r="C104" s="402" t="s">
        <v>901</v>
      </c>
      <c r="D104" s="404">
        <v>0</v>
      </c>
      <c r="E104" s="438">
        <v>0</v>
      </c>
      <c r="F104" s="404"/>
      <c r="G104" s="443">
        <v>0</v>
      </c>
      <c r="H104" s="404"/>
      <c r="I104" s="443">
        <v>0</v>
      </c>
      <c r="J104" s="920">
        <v>0</v>
      </c>
      <c r="K104" s="872">
        <v>0</v>
      </c>
      <c r="L104" s="448">
        <v>0</v>
      </c>
      <c r="M104" s="945"/>
      <c r="N104" s="404">
        <v>10</v>
      </c>
      <c r="O104" s="456">
        <v>700</v>
      </c>
      <c r="P104" s="443"/>
      <c r="Q104" s="456">
        <v>700</v>
      </c>
      <c r="R104" s="909">
        <v>12.06968</v>
      </c>
      <c r="S104" s="905">
        <v>12070</v>
      </c>
      <c r="T104" s="905">
        <v>2909</v>
      </c>
      <c r="U104" s="905">
        <v>14979</v>
      </c>
      <c r="V104" s="909">
        <v>7.6037199999999991</v>
      </c>
      <c r="W104" s="905">
        <v>3802</v>
      </c>
      <c r="X104" s="905">
        <v>1049</v>
      </c>
      <c r="Y104" s="905">
        <v>4851</v>
      </c>
      <c r="Z104" s="909">
        <v>19.673400000000001</v>
      </c>
      <c r="AA104" s="905">
        <v>15872</v>
      </c>
      <c r="AB104" s="905">
        <v>3958</v>
      </c>
      <c r="AC104" s="449">
        <v>19830</v>
      </c>
      <c r="AD104" s="909">
        <v>12.06968</v>
      </c>
      <c r="AE104" s="905">
        <v>9656</v>
      </c>
      <c r="AF104" s="905">
        <v>2327</v>
      </c>
      <c r="AG104" s="905">
        <v>11983</v>
      </c>
      <c r="AH104" s="909">
        <v>7.6037199999999991</v>
      </c>
      <c r="AI104" s="905">
        <v>3041</v>
      </c>
      <c r="AJ104" s="905">
        <v>839</v>
      </c>
      <c r="AK104" s="905">
        <v>3880</v>
      </c>
      <c r="AL104" s="909">
        <v>19.673400000000001</v>
      </c>
      <c r="AM104" s="905">
        <v>12697</v>
      </c>
      <c r="AN104" s="905">
        <v>3166</v>
      </c>
      <c r="AO104" s="940">
        <v>15863</v>
      </c>
      <c r="AP104" s="909">
        <v>12.06968</v>
      </c>
      <c r="AQ104" s="905">
        <v>18105</v>
      </c>
      <c r="AR104" s="905">
        <v>4363</v>
      </c>
      <c r="AS104" s="905">
        <v>22468</v>
      </c>
      <c r="AT104" s="909">
        <v>7.6037199999999991</v>
      </c>
      <c r="AU104" s="905">
        <v>5703</v>
      </c>
      <c r="AV104" s="905">
        <v>1574</v>
      </c>
      <c r="AW104" s="905">
        <v>7277</v>
      </c>
      <c r="AX104" s="909">
        <v>19.673400000000001</v>
      </c>
      <c r="AY104" s="905">
        <v>23808</v>
      </c>
      <c r="AZ104" s="905">
        <v>5937</v>
      </c>
      <c r="BA104" s="1105">
        <v>29745</v>
      </c>
      <c r="BB104" s="1148"/>
      <c r="BC104" s="1110">
        <v>0</v>
      </c>
      <c r="BD104" s="2138">
        <v>66138</v>
      </c>
      <c r="BE104" s="1197"/>
      <c r="BF104" s="1197"/>
      <c r="BG104" s="1197"/>
      <c r="BH104" s="1197"/>
      <c r="BI104" s="2125"/>
      <c r="BK104" s="2125"/>
      <c r="BL104" s="2129"/>
      <c r="BO104" s="2106"/>
    </row>
    <row r="105" spans="1:67" ht="15" customHeight="1" x14ac:dyDescent="0.2">
      <c r="A105" s="395" t="s">
        <v>340</v>
      </c>
      <c r="B105" s="396" t="s">
        <v>340</v>
      </c>
      <c r="C105" s="397" t="s">
        <v>657</v>
      </c>
      <c r="D105" s="405">
        <v>0</v>
      </c>
      <c r="E105" s="436">
        <v>0</v>
      </c>
      <c r="F105" s="405"/>
      <c r="G105" s="441">
        <v>0</v>
      </c>
      <c r="H105" s="405"/>
      <c r="I105" s="441">
        <v>0</v>
      </c>
      <c r="J105" s="918">
        <v>0</v>
      </c>
      <c r="K105" s="871">
        <v>49</v>
      </c>
      <c r="L105" s="450">
        <v>10000</v>
      </c>
      <c r="M105" s="943"/>
      <c r="N105" s="405">
        <v>133</v>
      </c>
      <c r="O105" s="454">
        <v>9310</v>
      </c>
      <c r="P105" s="441"/>
      <c r="Q105" s="454">
        <v>9310</v>
      </c>
      <c r="R105" s="907">
        <v>22.980159999999998</v>
      </c>
      <c r="S105" s="904">
        <v>22980</v>
      </c>
      <c r="T105" s="904">
        <v>5538</v>
      </c>
      <c r="U105" s="904">
        <v>28518</v>
      </c>
      <c r="V105" s="907">
        <v>11.30748</v>
      </c>
      <c r="W105" s="904">
        <v>5654</v>
      </c>
      <c r="X105" s="904">
        <v>1561</v>
      </c>
      <c r="Y105" s="904">
        <v>7215</v>
      </c>
      <c r="Z105" s="907">
        <v>34.287639999999996</v>
      </c>
      <c r="AA105" s="904">
        <v>28634</v>
      </c>
      <c r="AB105" s="904">
        <v>7099</v>
      </c>
      <c r="AC105" s="451">
        <v>35733</v>
      </c>
      <c r="AD105" s="907">
        <v>22.980159999999998</v>
      </c>
      <c r="AE105" s="904">
        <v>18384</v>
      </c>
      <c r="AF105" s="904">
        <v>4431</v>
      </c>
      <c r="AG105" s="904">
        <v>22815</v>
      </c>
      <c r="AH105" s="907">
        <v>11.30748</v>
      </c>
      <c r="AI105" s="904">
        <v>4523</v>
      </c>
      <c r="AJ105" s="904">
        <v>1248</v>
      </c>
      <c r="AK105" s="904">
        <v>5771</v>
      </c>
      <c r="AL105" s="907">
        <v>34.287639999999996</v>
      </c>
      <c r="AM105" s="904">
        <v>22907</v>
      </c>
      <c r="AN105" s="904">
        <v>5679</v>
      </c>
      <c r="AO105" s="938">
        <v>28586</v>
      </c>
      <c r="AP105" s="907">
        <v>22.980159999999998</v>
      </c>
      <c r="AQ105" s="904">
        <v>34470</v>
      </c>
      <c r="AR105" s="904">
        <v>8307</v>
      </c>
      <c r="AS105" s="904">
        <v>42777</v>
      </c>
      <c r="AT105" s="907">
        <v>11.30748</v>
      </c>
      <c r="AU105" s="904">
        <v>8481</v>
      </c>
      <c r="AV105" s="904">
        <v>2341</v>
      </c>
      <c r="AW105" s="904">
        <v>10822</v>
      </c>
      <c r="AX105" s="907">
        <v>34.287639999999996</v>
      </c>
      <c r="AY105" s="904">
        <v>42951</v>
      </c>
      <c r="AZ105" s="904">
        <v>10648</v>
      </c>
      <c r="BA105" s="1103">
        <v>53599</v>
      </c>
      <c r="BB105" s="1146"/>
      <c r="BC105" s="1108">
        <v>0</v>
      </c>
      <c r="BD105" s="2136">
        <v>137228</v>
      </c>
      <c r="BE105" s="1197"/>
      <c r="BF105" s="1197"/>
      <c r="BG105" s="1197"/>
      <c r="BH105" s="1197"/>
      <c r="BI105" s="2125"/>
      <c r="BK105" s="2125"/>
      <c r="BL105" s="2129"/>
      <c r="BO105" s="2106"/>
    </row>
    <row r="106" spans="1:67" ht="15" customHeight="1" x14ac:dyDescent="0.2">
      <c r="A106" s="399" t="s">
        <v>341</v>
      </c>
      <c r="B106" s="228" t="s">
        <v>341</v>
      </c>
      <c r="C106" s="398" t="s">
        <v>172</v>
      </c>
      <c r="D106" s="403">
        <v>0</v>
      </c>
      <c r="E106" s="437">
        <v>0</v>
      </c>
      <c r="F106" s="403"/>
      <c r="G106" s="442">
        <v>0</v>
      </c>
      <c r="H106" s="403"/>
      <c r="I106" s="442">
        <v>0</v>
      </c>
      <c r="J106" s="919">
        <v>0</v>
      </c>
      <c r="K106" s="765">
        <v>0</v>
      </c>
      <c r="L106" s="446">
        <v>0</v>
      </c>
      <c r="M106" s="944"/>
      <c r="N106" s="403">
        <v>127</v>
      </c>
      <c r="O106" s="455">
        <v>8890</v>
      </c>
      <c r="P106" s="442"/>
      <c r="Q106" s="455">
        <v>8890</v>
      </c>
      <c r="R106" s="908">
        <v>39.101999999999997</v>
      </c>
      <c r="S106" s="874">
        <v>39102</v>
      </c>
      <c r="T106" s="874">
        <v>9424</v>
      </c>
      <c r="U106" s="874">
        <v>48526</v>
      </c>
      <c r="V106" s="908">
        <v>26.91957</v>
      </c>
      <c r="W106" s="874">
        <v>13460</v>
      </c>
      <c r="X106" s="874">
        <v>3715</v>
      </c>
      <c r="Y106" s="874">
        <v>17175</v>
      </c>
      <c r="Z106" s="908">
        <v>66.021569999999997</v>
      </c>
      <c r="AA106" s="874">
        <v>52562</v>
      </c>
      <c r="AB106" s="874">
        <v>13139</v>
      </c>
      <c r="AC106" s="447">
        <v>65701</v>
      </c>
      <c r="AD106" s="908">
        <v>39.101999999999997</v>
      </c>
      <c r="AE106" s="874">
        <v>31282</v>
      </c>
      <c r="AF106" s="874">
        <v>7539</v>
      </c>
      <c r="AG106" s="874">
        <v>38821</v>
      </c>
      <c r="AH106" s="908">
        <v>26.91957</v>
      </c>
      <c r="AI106" s="874">
        <v>10768</v>
      </c>
      <c r="AJ106" s="874">
        <v>2972</v>
      </c>
      <c r="AK106" s="874">
        <v>13740</v>
      </c>
      <c r="AL106" s="908">
        <v>66.021569999999997</v>
      </c>
      <c r="AM106" s="874">
        <v>42050</v>
      </c>
      <c r="AN106" s="874">
        <v>10511</v>
      </c>
      <c r="AO106" s="939">
        <v>52561</v>
      </c>
      <c r="AP106" s="908">
        <v>39.101999999999997</v>
      </c>
      <c r="AQ106" s="874">
        <v>58653</v>
      </c>
      <c r="AR106" s="874">
        <v>14135</v>
      </c>
      <c r="AS106" s="874">
        <v>72788</v>
      </c>
      <c r="AT106" s="908">
        <v>26.91957</v>
      </c>
      <c r="AU106" s="874">
        <v>20190</v>
      </c>
      <c r="AV106" s="874">
        <v>5572</v>
      </c>
      <c r="AW106" s="874">
        <v>25762</v>
      </c>
      <c r="AX106" s="908">
        <v>66.021569999999997</v>
      </c>
      <c r="AY106" s="874">
        <v>78843</v>
      </c>
      <c r="AZ106" s="874">
        <v>19707</v>
      </c>
      <c r="BA106" s="1104">
        <v>98550</v>
      </c>
      <c r="BB106" s="1146"/>
      <c r="BC106" s="1109">
        <v>0</v>
      </c>
      <c r="BD106" s="2137">
        <v>225702</v>
      </c>
      <c r="BE106" s="1197"/>
      <c r="BF106" s="1197"/>
      <c r="BG106" s="1197"/>
      <c r="BH106" s="1197"/>
      <c r="BI106" s="2125"/>
      <c r="BK106" s="2125"/>
      <c r="BL106" s="2129"/>
      <c r="BO106" s="2106"/>
    </row>
    <row r="107" spans="1:67" ht="15" customHeight="1" x14ac:dyDescent="0.2">
      <c r="A107" s="399" t="s">
        <v>517</v>
      </c>
      <c r="B107" s="228" t="s">
        <v>517</v>
      </c>
      <c r="C107" s="398" t="s">
        <v>629</v>
      </c>
      <c r="D107" s="403">
        <v>0</v>
      </c>
      <c r="E107" s="437">
        <v>0</v>
      </c>
      <c r="F107" s="403"/>
      <c r="G107" s="442">
        <v>0</v>
      </c>
      <c r="H107" s="403"/>
      <c r="I107" s="442">
        <v>0</v>
      </c>
      <c r="J107" s="919">
        <v>0</v>
      </c>
      <c r="K107" s="765">
        <v>11</v>
      </c>
      <c r="L107" s="446">
        <v>10000</v>
      </c>
      <c r="M107" s="944"/>
      <c r="N107" s="403">
        <v>58</v>
      </c>
      <c r="O107" s="455">
        <v>4060</v>
      </c>
      <c r="P107" s="442"/>
      <c r="Q107" s="455">
        <v>4060</v>
      </c>
      <c r="R107" s="908">
        <v>7.6896599999999999</v>
      </c>
      <c r="S107" s="874">
        <v>7690</v>
      </c>
      <c r="T107" s="874">
        <v>1853</v>
      </c>
      <c r="U107" s="874">
        <v>9543</v>
      </c>
      <c r="V107" s="908">
        <v>5.2298900000000001</v>
      </c>
      <c r="W107" s="874">
        <v>2615</v>
      </c>
      <c r="X107" s="874">
        <v>722</v>
      </c>
      <c r="Y107" s="874">
        <v>3337</v>
      </c>
      <c r="Z107" s="908">
        <v>12.919550000000001</v>
      </c>
      <c r="AA107" s="874">
        <v>10305</v>
      </c>
      <c r="AB107" s="874">
        <v>2575</v>
      </c>
      <c r="AC107" s="447">
        <v>12880</v>
      </c>
      <c r="AD107" s="908">
        <v>7.6896599999999999</v>
      </c>
      <c r="AE107" s="874">
        <v>6152</v>
      </c>
      <c r="AF107" s="874">
        <v>1483</v>
      </c>
      <c r="AG107" s="874">
        <v>7635</v>
      </c>
      <c r="AH107" s="908">
        <v>5.2298900000000001</v>
      </c>
      <c r="AI107" s="874">
        <v>2092</v>
      </c>
      <c r="AJ107" s="874">
        <v>577</v>
      </c>
      <c r="AK107" s="874">
        <v>2669</v>
      </c>
      <c r="AL107" s="908">
        <v>12.919550000000001</v>
      </c>
      <c r="AM107" s="874">
        <v>8244</v>
      </c>
      <c r="AN107" s="874">
        <v>2060</v>
      </c>
      <c r="AO107" s="939">
        <v>10304</v>
      </c>
      <c r="AP107" s="908">
        <v>7.6896599999999999</v>
      </c>
      <c r="AQ107" s="874">
        <v>11534</v>
      </c>
      <c r="AR107" s="874">
        <v>2780</v>
      </c>
      <c r="AS107" s="874">
        <v>14314</v>
      </c>
      <c r="AT107" s="908">
        <v>5.2298900000000001</v>
      </c>
      <c r="AU107" s="874">
        <v>3922</v>
      </c>
      <c r="AV107" s="874">
        <v>1082</v>
      </c>
      <c r="AW107" s="874">
        <v>5004</v>
      </c>
      <c r="AX107" s="908">
        <v>12.919550000000001</v>
      </c>
      <c r="AY107" s="874">
        <v>15456</v>
      </c>
      <c r="AZ107" s="874">
        <v>3862</v>
      </c>
      <c r="BA107" s="1104">
        <v>19318</v>
      </c>
      <c r="BB107" s="1146"/>
      <c r="BC107" s="1109">
        <v>0</v>
      </c>
      <c r="BD107" s="2137">
        <v>56562</v>
      </c>
      <c r="BE107" s="1197"/>
      <c r="BF107" s="1197"/>
      <c r="BG107" s="1197"/>
      <c r="BH107" s="1197"/>
      <c r="BI107" s="2125"/>
      <c r="BK107" s="2125"/>
      <c r="BL107" s="2129"/>
      <c r="BO107" s="2106"/>
    </row>
    <row r="108" spans="1:67" ht="15" customHeight="1" x14ac:dyDescent="0.2">
      <c r="A108" s="399" t="s">
        <v>342</v>
      </c>
      <c r="B108" s="228" t="s">
        <v>342</v>
      </c>
      <c r="C108" s="398" t="s">
        <v>246</v>
      </c>
      <c r="D108" s="403">
        <v>0</v>
      </c>
      <c r="E108" s="437">
        <v>0</v>
      </c>
      <c r="F108" s="403"/>
      <c r="G108" s="442">
        <v>0</v>
      </c>
      <c r="H108" s="403"/>
      <c r="I108" s="442">
        <v>0</v>
      </c>
      <c r="J108" s="919">
        <v>0</v>
      </c>
      <c r="K108" s="765">
        <v>0</v>
      </c>
      <c r="L108" s="446">
        <v>0</v>
      </c>
      <c r="M108" s="944"/>
      <c r="N108" s="403">
        <v>147</v>
      </c>
      <c r="O108" s="455">
        <v>10290</v>
      </c>
      <c r="P108" s="442"/>
      <c r="Q108" s="455">
        <v>10290</v>
      </c>
      <c r="R108" s="908">
        <v>52.867699999999999</v>
      </c>
      <c r="S108" s="874">
        <v>52868</v>
      </c>
      <c r="T108" s="874">
        <v>12741</v>
      </c>
      <c r="U108" s="874">
        <v>65609</v>
      </c>
      <c r="V108" s="908">
        <v>19</v>
      </c>
      <c r="W108" s="874">
        <v>9500</v>
      </c>
      <c r="X108" s="874">
        <v>2622</v>
      </c>
      <c r="Y108" s="874">
        <v>12122</v>
      </c>
      <c r="Z108" s="908">
        <v>71.867699999999999</v>
      </c>
      <c r="AA108" s="874">
        <v>62368</v>
      </c>
      <c r="AB108" s="874">
        <v>15363</v>
      </c>
      <c r="AC108" s="447">
        <v>77731</v>
      </c>
      <c r="AD108" s="908">
        <v>52.867699999999999</v>
      </c>
      <c r="AE108" s="874">
        <v>42294</v>
      </c>
      <c r="AF108" s="874">
        <v>10193</v>
      </c>
      <c r="AG108" s="874">
        <v>52487</v>
      </c>
      <c r="AH108" s="908">
        <v>19</v>
      </c>
      <c r="AI108" s="874">
        <v>7600</v>
      </c>
      <c r="AJ108" s="874">
        <v>2098</v>
      </c>
      <c r="AK108" s="874">
        <v>9698</v>
      </c>
      <c r="AL108" s="908">
        <v>71.867699999999999</v>
      </c>
      <c r="AM108" s="874">
        <v>49894</v>
      </c>
      <c r="AN108" s="874">
        <v>12291</v>
      </c>
      <c r="AO108" s="939">
        <v>62185</v>
      </c>
      <c r="AP108" s="908">
        <v>52.867699999999999</v>
      </c>
      <c r="AQ108" s="874">
        <v>79302</v>
      </c>
      <c r="AR108" s="874">
        <v>19112</v>
      </c>
      <c r="AS108" s="874">
        <v>98414</v>
      </c>
      <c r="AT108" s="908">
        <v>19</v>
      </c>
      <c r="AU108" s="874">
        <v>14250</v>
      </c>
      <c r="AV108" s="874">
        <v>3933</v>
      </c>
      <c r="AW108" s="874">
        <v>18183</v>
      </c>
      <c r="AX108" s="908">
        <v>71.867699999999999</v>
      </c>
      <c r="AY108" s="874">
        <v>93552</v>
      </c>
      <c r="AZ108" s="874">
        <v>23045</v>
      </c>
      <c r="BA108" s="1104">
        <v>116597</v>
      </c>
      <c r="BB108" s="1146"/>
      <c r="BC108" s="1109">
        <v>0</v>
      </c>
      <c r="BD108" s="2137">
        <v>266803</v>
      </c>
      <c r="BE108" s="1197"/>
      <c r="BF108" s="1197"/>
      <c r="BG108" s="1197"/>
      <c r="BH108" s="1197"/>
      <c r="BI108" s="2125"/>
      <c r="BK108" s="2125"/>
      <c r="BL108" s="2129"/>
      <c r="BO108" s="2106"/>
    </row>
    <row r="109" spans="1:67" ht="15" customHeight="1" x14ac:dyDescent="0.2">
      <c r="A109" s="400" t="s">
        <v>397</v>
      </c>
      <c r="B109" s="401" t="s">
        <v>397</v>
      </c>
      <c r="C109" s="402" t="s">
        <v>398</v>
      </c>
      <c r="D109" s="404">
        <v>0</v>
      </c>
      <c r="E109" s="438">
        <v>0</v>
      </c>
      <c r="F109" s="404"/>
      <c r="G109" s="443">
        <v>0</v>
      </c>
      <c r="H109" s="404"/>
      <c r="I109" s="443">
        <v>0</v>
      </c>
      <c r="J109" s="920">
        <v>0</v>
      </c>
      <c r="K109" s="872">
        <v>41</v>
      </c>
      <c r="L109" s="448">
        <v>10000</v>
      </c>
      <c r="M109" s="945"/>
      <c r="N109" s="404">
        <v>307</v>
      </c>
      <c r="O109" s="456">
        <v>21490</v>
      </c>
      <c r="P109" s="443"/>
      <c r="Q109" s="456">
        <v>21490</v>
      </c>
      <c r="R109" s="909">
        <v>82.045190000000005</v>
      </c>
      <c r="S109" s="905">
        <v>82045</v>
      </c>
      <c r="T109" s="905">
        <v>19773</v>
      </c>
      <c r="U109" s="905">
        <v>101818</v>
      </c>
      <c r="V109" s="909">
        <v>38</v>
      </c>
      <c r="W109" s="905">
        <v>19000</v>
      </c>
      <c r="X109" s="905">
        <v>5244</v>
      </c>
      <c r="Y109" s="905">
        <v>24244</v>
      </c>
      <c r="Z109" s="909">
        <v>120.04519000000001</v>
      </c>
      <c r="AA109" s="905">
        <v>101045</v>
      </c>
      <c r="AB109" s="905">
        <v>25017</v>
      </c>
      <c r="AC109" s="449">
        <v>126062</v>
      </c>
      <c r="AD109" s="909">
        <v>82.045190000000005</v>
      </c>
      <c r="AE109" s="905">
        <v>65636</v>
      </c>
      <c r="AF109" s="905">
        <v>15818</v>
      </c>
      <c r="AG109" s="905">
        <v>81454</v>
      </c>
      <c r="AH109" s="909">
        <v>38</v>
      </c>
      <c r="AI109" s="905">
        <v>15200</v>
      </c>
      <c r="AJ109" s="905">
        <v>4195</v>
      </c>
      <c r="AK109" s="905">
        <v>19395</v>
      </c>
      <c r="AL109" s="909">
        <v>120.04519000000001</v>
      </c>
      <c r="AM109" s="905">
        <v>80836</v>
      </c>
      <c r="AN109" s="905">
        <v>20013</v>
      </c>
      <c r="AO109" s="940">
        <v>100849</v>
      </c>
      <c r="AP109" s="909">
        <v>82.045190000000005</v>
      </c>
      <c r="AQ109" s="905">
        <v>123068</v>
      </c>
      <c r="AR109" s="905">
        <v>29659</v>
      </c>
      <c r="AS109" s="905">
        <v>152727</v>
      </c>
      <c r="AT109" s="909">
        <v>38</v>
      </c>
      <c r="AU109" s="905">
        <v>28500</v>
      </c>
      <c r="AV109" s="905">
        <v>7866</v>
      </c>
      <c r="AW109" s="905">
        <v>36366</v>
      </c>
      <c r="AX109" s="909">
        <v>120.04519000000001</v>
      </c>
      <c r="AY109" s="905">
        <v>151568</v>
      </c>
      <c r="AZ109" s="905">
        <v>37525</v>
      </c>
      <c r="BA109" s="1105">
        <v>189093</v>
      </c>
      <c r="BB109" s="1148"/>
      <c r="BC109" s="1110">
        <v>0</v>
      </c>
      <c r="BD109" s="2138">
        <v>447494</v>
      </c>
      <c r="BE109" s="1197"/>
      <c r="BF109" s="1197"/>
      <c r="BG109" s="1197"/>
      <c r="BH109" s="1197"/>
      <c r="BI109" s="2125"/>
      <c r="BK109" s="2125"/>
      <c r="BL109" s="2129"/>
      <c r="BO109" s="2106"/>
    </row>
    <row r="110" spans="1:67" ht="15" customHeight="1" x14ac:dyDescent="0.2">
      <c r="A110" s="395" t="s">
        <v>343</v>
      </c>
      <c r="B110" s="396" t="s">
        <v>343</v>
      </c>
      <c r="C110" s="397" t="s">
        <v>184</v>
      </c>
      <c r="D110" s="405">
        <v>0</v>
      </c>
      <c r="E110" s="436">
        <v>0</v>
      </c>
      <c r="F110" s="405"/>
      <c r="G110" s="441">
        <v>0</v>
      </c>
      <c r="H110" s="405"/>
      <c r="I110" s="441">
        <v>0</v>
      </c>
      <c r="J110" s="918">
        <v>0</v>
      </c>
      <c r="K110" s="871">
        <v>17</v>
      </c>
      <c r="L110" s="450">
        <v>0</v>
      </c>
      <c r="M110" s="943"/>
      <c r="N110" s="405">
        <v>119</v>
      </c>
      <c r="O110" s="454">
        <v>8330</v>
      </c>
      <c r="P110" s="441"/>
      <c r="Q110" s="454">
        <v>8330</v>
      </c>
      <c r="R110" s="907">
        <v>35.962739999999997</v>
      </c>
      <c r="S110" s="904">
        <v>35963</v>
      </c>
      <c r="T110" s="904">
        <v>8667</v>
      </c>
      <c r="U110" s="904">
        <v>44630</v>
      </c>
      <c r="V110" s="907">
        <v>11.920210000000001</v>
      </c>
      <c r="W110" s="904">
        <v>5960</v>
      </c>
      <c r="X110" s="904">
        <v>1645</v>
      </c>
      <c r="Y110" s="904">
        <v>7605</v>
      </c>
      <c r="Z110" s="907">
        <v>47.882949999999994</v>
      </c>
      <c r="AA110" s="904">
        <v>41923</v>
      </c>
      <c r="AB110" s="904">
        <v>10312</v>
      </c>
      <c r="AC110" s="451">
        <v>52235</v>
      </c>
      <c r="AD110" s="907">
        <v>35.962739999999997</v>
      </c>
      <c r="AE110" s="904">
        <v>28770</v>
      </c>
      <c r="AF110" s="904">
        <v>6934</v>
      </c>
      <c r="AG110" s="904">
        <v>35704</v>
      </c>
      <c r="AH110" s="907">
        <v>11.920210000000001</v>
      </c>
      <c r="AI110" s="904">
        <v>4768</v>
      </c>
      <c r="AJ110" s="904">
        <v>1316</v>
      </c>
      <c r="AK110" s="904">
        <v>6084</v>
      </c>
      <c r="AL110" s="907">
        <v>47.882949999999994</v>
      </c>
      <c r="AM110" s="904">
        <v>33538</v>
      </c>
      <c r="AN110" s="904">
        <v>8250</v>
      </c>
      <c r="AO110" s="938">
        <v>41788</v>
      </c>
      <c r="AP110" s="907">
        <v>35.962739999999997</v>
      </c>
      <c r="AQ110" s="904">
        <v>53944</v>
      </c>
      <c r="AR110" s="904">
        <v>13001</v>
      </c>
      <c r="AS110" s="904">
        <v>66945</v>
      </c>
      <c r="AT110" s="907">
        <v>11.920210000000001</v>
      </c>
      <c r="AU110" s="904">
        <v>8940</v>
      </c>
      <c r="AV110" s="904">
        <v>2467</v>
      </c>
      <c r="AW110" s="904">
        <v>11407</v>
      </c>
      <c r="AX110" s="907">
        <v>47.882949999999994</v>
      </c>
      <c r="AY110" s="904">
        <v>62884</v>
      </c>
      <c r="AZ110" s="904">
        <v>15468</v>
      </c>
      <c r="BA110" s="1103">
        <v>78352</v>
      </c>
      <c r="BB110" s="1146"/>
      <c r="BC110" s="1108">
        <v>0</v>
      </c>
      <c r="BD110" s="2136">
        <v>180705</v>
      </c>
      <c r="BE110" s="1197"/>
      <c r="BF110" s="1197"/>
      <c r="BG110" s="1197"/>
      <c r="BH110" s="1197"/>
      <c r="BI110" s="2125"/>
      <c r="BK110" s="2125"/>
      <c r="BL110" s="2129"/>
      <c r="BO110" s="2106"/>
    </row>
    <row r="111" spans="1:67" ht="15" customHeight="1" x14ac:dyDescent="0.2">
      <c r="A111" s="399" t="s">
        <v>344</v>
      </c>
      <c r="B111" s="228" t="s">
        <v>344</v>
      </c>
      <c r="C111" s="398" t="s">
        <v>163</v>
      </c>
      <c r="D111" s="403">
        <v>0</v>
      </c>
      <c r="E111" s="437">
        <v>0</v>
      </c>
      <c r="F111" s="403"/>
      <c r="G111" s="442">
        <v>0</v>
      </c>
      <c r="H111" s="403"/>
      <c r="I111" s="442">
        <v>0</v>
      </c>
      <c r="J111" s="919">
        <v>0</v>
      </c>
      <c r="K111" s="765">
        <v>52</v>
      </c>
      <c r="L111" s="446">
        <v>10000</v>
      </c>
      <c r="M111" s="944"/>
      <c r="N111" s="403">
        <v>234</v>
      </c>
      <c r="O111" s="455">
        <v>16380</v>
      </c>
      <c r="P111" s="442"/>
      <c r="Q111" s="455">
        <v>16380</v>
      </c>
      <c r="R111" s="908">
        <v>42.587498000000004</v>
      </c>
      <c r="S111" s="874">
        <v>42587</v>
      </c>
      <c r="T111" s="874">
        <v>10263</v>
      </c>
      <c r="U111" s="874">
        <v>52850</v>
      </c>
      <c r="V111" s="908">
        <v>13.245832999999999</v>
      </c>
      <c r="W111" s="874">
        <v>6623</v>
      </c>
      <c r="X111" s="874">
        <v>1828</v>
      </c>
      <c r="Y111" s="874">
        <v>8451</v>
      </c>
      <c r="Z111" s="908">
        <v>55.833331000000001</v>
      </c>
      <c r="AA111" s="874">
        <v>49210</v>
      </c>
      <c r="AB111" s="874">
        <v>12091</v>
      </c>
      <c r="AC111" s="447">
        <v>61301</v>
      </c>
      <c r="AD111" s="908">
        <v>42.587498000000004</v>
      </c>
      <c r="AE111" s="874">
        <v>34070</v>
      </c>
      <c r="AF111" s="874">
        <v>8211</v>
      </c>
      <c r="AG111" s="874">
        <v>42281</v>
      </c>
      <c r="AH111" s="908">
        <v>13.245832999999999</v>
      </c>
      <c r="AI111" s="874">
        <v>5298</v>
      </c>
      <c r="AJ111" s="874">
        <v>1462</v>
      </c>
      <c r="AK111" s="874">
        <v>6760</v>
      </c>
      <c r="AL111" s="908">
        <v>55.833331000000001</v>
      </c>
      <c r="AM111" s="874">
        <v>39368</v>
      </c>
      <c r="AN111" s="874">
        <v>9673</v>
      </c>
      <c r="AO111" s="939">
        <v>49041</v>
      </c>
      <c r="AP111" s="908">
        <v>42.587498000000004</v>
      </c>
      <c r="AQ111" s="874">
        <v>63881</v>
      </c>
      <c r="AR111" s="874">
        <v>15395</v>
      </c>
      <c r="AS111" s="874">
        <v>79276</v>
      </c>
      <c r="AT111" s="908">
        <v>13.245832999999999</v>
      </c>
      <c r="AU111" s="874">
        <v>9934</v>
      </c>
      <c r="AV111" s="874">
        <v>2742</v>
      </c>
      <c r="AW111" s="874">
        <v>12676</v>
      </c>
      <c r="AX111" s="908">
        <v>55.833331000000001</v>
      </c>
      <c r="AY111" s="874">
        <v>73815</v>
      </c>
      <c r="AZ111" s="874">
        <v>18137</v>
      </c>
      <c r="BA111" s="1104">
        <v>91952</v>
      </c>
      <c r="BB111" s="1146"/>
      <c r="BC111" s="1109">
        <v>0</v>
      </c>
      <c r="BD111" s="2137">
        <v>228674</v>
      </c>
      <c r="BE111" s="1197"/>
      <c r="BF111" s="1197"/>
      <c r="BG111" s="1197"/>
      <c r="BH111" s="1197"/>
      <c r="BI111" s="2125"/>
      <c r="BK111" s="2125"/>
      <c r="BL111" s="2129"/>
      <c r="BO111" s="2106"/>
    </row>
    <row r="112" spans="1:67" ht="15" customHeight="1" x14ac:dyDescent="0.2">
      <c r="A112" s="399" t="s">
        <v>345</v>
      </c>
      <c r="B112" s="228" t="s">
        <v>345</v>
      </c>
      <c r="C112" s="398" t="s">
        <v>173</v>
      </c>
      <c r="D112" s="403">
        <v>0</v>
      </c>
      <c r="E112" s="437">
        <v>0</v>
      </c>
      <c r="F112" s="403"/>
      <c r="G112" s="442">
        <v>0</v>
      </c>
      <c r="H112" s="403"/>
      <c r="I112" s="442">
        <v>0</v>
      </c>
      <c r="J112" s="919">
        <v>0</v>
      </c>
      <c r="K112" s="765">
        <v>121</v>
      </c>
      <c r="L112" s="446">
        <v>21871</v>
      </c>
      <c r="M112" s="944"/>
      <c r="N112" s="403">
        <v>559</v>
      </c>
      <c r="O112" s="455">
        <v>39130</v>
      </c>
      <c r="P112" s="442"/>
      <c r="Q112" s="455">
        <v>39130</v>
      </c>
      <c r="R112" s="908">
        <v>46.10013</v>
      </c>
      <c r="S112" s="874">
        <v>46100</v>
      </c>
      <c r="T112" s="874">
        <v>11110</v>
      </c>
      <c r="U112" s="874">
        <v>57210</v>
      </c>
      <c r="V112" s="908">
        <v>8</v>
      </c>
      <c r="W112" s="874">
        <v>4000</v>
      </c>
      <c r="X112" s="874">
        <v>1104</v>
      </c>
      <c r="Y112" s="874">
        <v>5104</v>
      </c>
      <c r="Z112" s="908">
        <v>54.10013</v>
      </c>
      <c r="AA112" s="874">
        <v>50100</v>
      </c>
      <c r="AB112" s="874">
        <v>12214</v>
      </c>
      <c r="AC112" s="447">
        <v>62314</v>
      </c>
      <c r="AD112" s="908">
        <v>46.10013</v>
      </c>
      <c r="AE112" s="874">
        <v>36880</v>
      </c>
      <c r="AF112" s="874">
        <v>8888</v>
      </c>
      <c r="AG112" s="874">
        <v>45768</v>
      </c>
      <c r="AH112" s="908">
        <v>8</v>
      </c>
      <c r="AI112" s="874">
        <v>3200</v>
      </c>
      <c r="AJ112" s="874">
        <v>883</v>
      </c>
      <c r="AK112" s="874">
        <v>4083</v>
      </c>
      <c r="AL112" s="908">
        <v>54.10013</v>
      </c>
      <c r="AM112" s="874">
        <v>40080</v>
      </c>
      <c r="AN112" s="874">
        <v>9771</v>
      </c>
      <c r="AO112" s="939">
        <v>49851</v>
      </c>
      <c r="AP112" s="908">
        <v>46.10013</v>
      </c>
      <c r="AQ112" s="874">
        <v>69150</v>
      </c>
      <c r="AR112" s="874">
        <v>16665</v>
      </c>
      <c r="AS112" s="874">
        <v>85815</v>
      </c>
      <c r="AT112" s="908">
        <v>8</v>
      </c>
      <c r="AU112" s="874">
        <v>6000</v>
      </c>
      <c r="AV112" s="874">
        <v>1656</v>
      </c>
      <c r="AW112" s="874">
        <v>7656</v>
      </c>
      <c r="AX112" s="908">
        <v>54.10013</v>
      </c>
      <c r="AY112" s="874">
        <v>75150</v>
      </c>
      <c r="AZ112" s="874">
        <v>18321</v>
      </c>
      <c r="BA112" s="1104">
        <v>93471</v>
      </c>
      <c r="BB112" s="1146"/>
      <c r="BC112" s="1109">
        <v>0</v>
      </c>
      <c r="BD112" s="2137">
        <v>266637</v>
      </c>
      <c r="BE112" s="1197"/>
      <c r="BF112" s="1197"/>
      <c r="BG112" s="1197"/>
      <c r="BH112" s="1197"/>
      <c r="BI112" s="2125"/>
      <c r="BK112" s="2125"/>
      <c r="BL112" s="2129"/>
      <c r="BO112" s="2106"/>
    </row>
    <row r="113" spans="1:67" ht="15" customHeight="1" x14ac:dyDescent="0.2">
      <c r="A113" s="399" t="s">
        <v>346</v>
      </c>
      <c r="B113" s="228" t="s">
        <v>346</v>
      </c>
      <c r="C113" s="398" t="s">
        <v>174</v>
      </c>
      <c r="D113" s="403">
        <v>0</v>
      </c>
      <c r="E113" s="437">
        <v>0</v>
      </c>
      <c r="F113" s="403"/>
      <c r="G113" s="442">
        <v>0</v>
      </c>
      <c r="H113" s="403"/>
      <c r="I113" s="442">
        <v>0</v>
      </c>
      <c r="J113" s="919">
        <v>0</v>
      </c>
      <c r="K113" s="765">
        <v>10</v>
      </c>
      <c r="L113" s="446">
        <v>10000</v>
      </c>
      <c r="M113" s="944"/>
      <c r="N113" s="403">
        <v>81</v>
      </c>
      <c r="O113" s="455">
        <v>5670</v>
      </c>
      <c r="P113" s="442"/>
      <c r="Q113" s="455">
        <v>5670</v>
      </c>
      <c r="R113" s="908">
        <v>6</v>
      </c>
      <c r="S113" s="874">
        <v>6000</v>
      </c>
      <c r="T113" s="874">
        <v>1446</v>
      </c>
      <c r="U113" s="874">
        <v>7446</v>
      </c>
      <c r="V113" s="908">
        <v>8</v>
      </c>
      <c r="W113" s="874">
        <v>4000</v>
      </c>
      <c r="X113" s="874">
        <v>1104</v>
      </c>
      <c r="Y113" s="874">
        <v>5104</v>
      </c>
      <c r="Z113" s="908">
        <v>14</v>
      </c>
      <c r="AA113" s="874">
        <v>10000</v>
      </c>
      <c r="AB113" s="874">
        <v>2550</v>
      </c>
      <c r="AC113" s="447">
        <v>12550</v>
      </c>
      <c r="AD113" s="908">
        <v>6</v>
      </c>
      <c r="AE113" s="874">
        <v>4800</v>
      </c>
      <c r="AF113" s="874">
        <v>1157</v>
      </c>
      <c r="AG113" s="874">
        <v>5957</v>
      </c>
      <c r="AH113" s="908">
        <v>8</v>
      </c>
      <c r="AI113" s="874">
        <v>3200</v>
      </c>
      <c r="AJ113" s="874">
        <v>883</v>
      </c>
      <c r="AK113" s="874">
        <v>4083</v>
      </c>
      <c r="AL113" s="908">
        <v>14</v>
      </c>
      <c r="AM113" s="874">
        <v>8000</v>
      </c>
      <c r="AN113" s="874">
        <v>2040</v>
      </c>
      <c r="AO113" s="939">
        <v>10040</v>
      </c>
      <c r="AP113" s="908">
        <v>6</v>
      </c>
      <c r="AQ113" s="874">
        <v>9000</v>
      </c>
      <c r="AR113" s="874">
        <v>2169</v>
      </c>
      <c r="AS113" s="874">
        <v>11169</v>
      </c>
      <c r="AT113" s="908">
        <v>8</v>
      </c>
      <c r="AU113" s="874">
        <v>6000</v>
      </c>
      <c r="AV113" s="874">
        <v>1656</v>
      </c>
      <c r="AW113" s="874">
        <v>7656</v>
      </c>
      <c r="AX113" s="908">
        <v>14</v>
      </c>
      <c r="AY113" s="874">
        <v>15000</v>
      </c>
      <c r="AZ113" s="874">
        <v>3825</v>
      </c>
      <c r="BA113" s="1104">
        <v>18825</v>
      </c>
      <c r="BB113" s="1146"/>
      <c r="BC113" s="1109">
        <v>0</v>
      </c>
      <c r="BD113" s="2137">
        <v>57085</v>
      </c>
      <c r="BE113" s="1197"/>
      <c r="BF113" s="1197"/>
      <c r="BG113" s="1197"/>
      <c r="BH113" s="1197"/>
      <c r="BI113" s="2125"/>
      <c r="BK113" s="2125"/>
      <c r="BL113" s="2129"/>
      <c r="BO113" s="2106"/>
    </row>
    <row r="114" spans="1:67" ht="15" customHeight="1" x14ac:dyDescent="0.2">
      <c r="A114" s="400" t="s">
        <v>347</v>
      </c>
      <c r="B114" s="401" t="s">
        <v>347</v>
      </c>
      <c r="C114" s="402" t="s">
        <v>175</v>
      </c>
      <c r="D114" s="404">
        <v>0</v>
      </c>
      <c r="E114" s="438">
        <v>0</v>
      </c>
      <c r="F114" s="404"/>
      <c r="G114" s="443">
        <v>0</v>
      </c>
      <c r="H114" s="404"/>
      <c r="I114" s="443">
        <v>0</v>
      </c>
      <c r="J114" s="920">
        <v>0</v>
      </c>
      <c r="K114" s="872">
        <v>287</v>
      </c>
      <c r="L114" s="448">
        <v>51875</v>
      </c>
      <c r="M114" s="945"/>
      <c r="N114" s="404">
        <v>740</v>
      </c>
      <c r="O114" s="456">
        <v>51800</v>
      </c>
      <c r="P114" s="443"/>
      <c r="Q114" s="456">
        <v>51800</v>
      </c>
      <c r="R114" s="909">
        <v>124.94904</v>
      </c>
      <c r="S114" s="905">
        <v>124949</v>
      </c>
      <c r="T114" s="905">
        <v>30113</v>
      </c>
      <c r="U114" s="905">
        <v>155062</v>
      </c>
      <c r="V114" s="909">
        <v>41</v>
      </c>
      <c r="W114" s="905">
        <v>20500</v>
      </c>
      <c r="X114" s="905">
        <v>5658</v>
      </c>
      <c r="Y114" s="905">
        <v>26158</v>
      </c>
      <c r="Z114" s="909">
        <v>165.94904</v>
      </c>
      <c r="AA114" s="905">
        <v>145449</v>
      </c>
      <c r="AB114" s="905">
        <v>35771</v>
      </c>
      <c r="AC114" s="449">
        <v>181220</v>
      </c>
      <c r="AD114" s="909">
        <v>124.94904</v>
      </c>
      <c r="AE114" s="905">
        <v>99959</v>
      </c>
      <c r="AF114" s="905">
        <v>24090</v>
      </c>
      <c r="AG114" s="905">
        <v>124049</v>
      </c>
      <c r="AH114" s="909">
        <v>41</v>
      </c>
      <c r="AI114" s="905">
        <v>16400</v>
      </c>
      <c r="AJ114" s="905">
        <v>4526</v>
      </c>
      <c r="AK114" s="905">
        <v>20926</v>
      </c>
      <c r="AL114" s="909">
        <v>165.94904</v>
      </c>
      <c r="AM114" s="905">
        <v>116359</v>
      </c>
      <c r="AN114" s="905">
        <v>28616</v>
      </c>
      <c r="AO114" s="940">
        <v>144975</v>
      </c>
      <c r="AP114" s="909">
        <v>124.94904</v>
      </c>
      <c r="AQ114" s="905">
        <v>187424</v>
      </c>
      <c r="AR114" s="905">
        <v>45169</v>
      </c>
      <c r="AS114" s="905">
        <v>232593</v>
      </c>
      <c r="AT114" s="909">
        <v>41</v>
      </c>
      <c r="AU114" s="905">
        <v>30750</v>
      </c>
      <c r="AV114" s="905">
        <v>8487</v>
      </c>
      <c r="AW114" s="905">
        <v>39237</v>
      </c>
      <c r="AX114" s="909">
        <v>165.94904</v>
      </c>
      <c r="AY114" s="905">
        <v>218174</v>
      </c>
      <c r="AZ114" s="905">
        <v>53656</v>
      </c>
      <c r="BA114" s="1105">
        <v>271830</v>
      </c>
      <c r="BB114" s="1148"/>
      <c r="BC114" s="1110">
        <v>0</v>
      </c>
      <c r="BD114" s="2138">
        <v>701700</v>
      </c>
      <c r="BE114" s="1197"/>
      <c r="BF114" s="1197"/>
      <c r="BG114" s="1197"/>
      <c r="BH114" s="1197"/>
      <c r="BI114" s="2125"/>
      <c r="BK114" s="2125"/>
      <c r="BL114" s="2129"/>
      <c r="BO114" s="2106"/>
    </row>
    <row r="115" spans="1:67" ht="15" customHeight="1" x14ac:dyDescent="0.2">
      <c r="A115" s="395" t="s">
        <v>348</v>
      </c>
      <c r="B115" s="396" t="s">
        <v>348</v>
      </c>
      <c r="C115" s="397" t="s">
        <v>162</v>
      </c>
      <c r="D115" s="405">
        <v>0</v>
      </c>
      <c r="E115" s="436">
        <v>0</v>
      </c>
      <c r="F115" s="405"/>
      <c r="G115" s="441">
        <v>0</v>
      </c>
      <c r="H115" s="405"/>
      <c r="I115" s="441">
        <v>0</v>
      </c>
      <c r="J115" s="918">
        <v>0</v>
      </c>
      <c r="K115" s="871">
        <v>0</v>
      </c>
      <c r="L115" s="450">
        <v>0</v>
      </c>
      <c r="M115" s="943"/>
      <c r="N115" s="405">
        <v>91</v>
      </c>
      <c r="O115" s="454">
        <v>6370</v>
      </c>
      <c r="P115" s="441"/>
      <c r="Q115" s="454">
        <v>6370</v>
      </c>
      <c r="R115" s="907">
        <v>60</v>
      </c>
      <c r="S115" s="904">
        <v>60000</v>
      </c>
      <c r="T115" s="904">
        <v>14460</v>
      </c>
      <c r="U115" s="904">
        <v>74460</v>
      </c>
      <c r="V115" s="907">
        <v>11</v>
      </c>
      <c r="W115" s="904">
        <v>5500</v>
      </c>
      <c r="X115" s="904">
        <v>1518</v>
      </c>
      <c r="Y115" s="904">
        <v>7018</v>
      </c>
      <c r="Z115" s="907">
        <v>71</v>
      </c>
      <c r="AA115" s="904">
        <v>65500</v>
      </c>
      <c r="AB115" s="904">
        <v>15978</v>
      </c>
      <c r="AC115" s="451">
        <v>81478</v>
      </c>
      <c r="AD115" s="907">
        <v>60</v>
      </c>
      <c r="AE115" s="904">
        <v>48000</v>
      </c>
      <c r="AF115" s="904">
        <v>11568</v>
      </c>
      <c r="AG115" s="904">
        <v>59568</v>
      </c>
      <c r="AH115" s="907">
        <v>11</v>
      </c>
      <c r="AI115" s="904">
        <v>4400</v>
      </c>
      <c r="AJ115" s="904">
        <v>1214</v>
      </c>
      <c r="AK115" s="904">
        <v>5614</v>
      </c>
      <c r="AL115" s="907">
        <v>71</v>
      </c>
      <c r="AM115" s="904">
        <v>52400</v>
      </c>
      <c r="AN115" s="904">
        <v>12782</v>
      </c>
      <c r="AO115" s="938">
        <v>65182</v>
      </c>
      <c r="AP115" s="907">
        <v>60</v>
      </c>
      <c r="AQ115" s="904">
        <v>90000</v>
      </c>
      <c r="AR115" s="904">
        <v>21690</v>
      </c>
      <c r="AS115" s="904">
        <v>111690</v>
      </c>
      <c r="AT115" s="907">
        <v>11</v>
      </c>
      <c r="AU115" s="904">
        <v>8250</v>
      </c>
      <c r="AV115" s="904">
        <v>2277</v>
      </c>
      <c r="AW115" s="904">
        <v>10527</v>
      </c>
      <c r="AX115" s="907">
        <v>71</v>
      </c>
      <c r="AY115" s="904">
        <v>98250</v>
      </c>
      <c r="AZ115" s="904">
        <v>23967</v>
      </c>
      <c r="BA115" s="1103">
        <v>122217</v>
      </c>
      <c r="BB115" s="1146"/>
      <c r="BC115" s="1108">
        <v>0</v>
      </c>
      <c r="BD115" s="2136">
        <v>275247</v>
      </c>
      <c r="BE115" s="1197"/>
      <c r="BF115" s="1197"/>
      <c r="BG115" s="1197"/>
      <c r="BH115" s="1197"/>
      <c r="BI115" s="2125"/>
      <c r="BK115" s="2125"/>
      <c r="BL115" s="2129"/>
      <c r="BO115" s="2106"/>
    </row>
    <row r="116" spans="1:67" ht="15" customHeight="1" x14ac:dyDescent="0.2">
      <c r="A116" s="399" t="s">
        <v>349</v>
      </c>
      <c r="B116" s="228" t="s">
        <v>349</v>
      </c>
      <c r="C116" s="398" t="s">
        <v>176</v>
      </c>
      <c r="D116" s="403">
        <v>0</v>
      </c>
      <c r="E116" s="437">
        <v>0</v>
      </c>
      <c r="F116" s="403"/>
      <c r="G116" s="442">
        <v>0</v>
      </c>
      <c r="H116" s="403"/>
      <c r="I116" s="442">
        <v>0</v>
      </c>
      <c r="J116" s="919">
        <v>0</v>
      </c>
      <c r="K116" s="765">
        <v>109</v>
      </c>
      <c r="L116" s="446">
        <v>19702</v>
      </c>
      <c r="M116" s="944"/>
      <c r="N116" s="403">
        <v>468</v>
      </c>
      <c r="O116" s="455">
        <v>32760</v>
      </c>
      <c r="P116" s="442"/>
      <c r="Q116" s="455">
        <v>32760</v>
      </c>
      <c r="R116" s="908">
        <v>101.04906</v>
      </c>
      <c r="S116" s="874">
        <v>101049</v>
      </c>
      <c r="T116" s="874">
        <v>24353</v>
      </c>
      <c r="U116" s="874">
        <v>125402</v>
      </c>
      <c r="V116" s="908">
        <v>34</v>
      </c>
      <c r="W116" s="874">
        <v>17000</v>
      </c>
      <c r="X116" s="874">
        <v>4692</v>
      </c>
      <c r="Y116" s="874">
        <v>21692</v>
      </c>
      <c r="Z116" s="908">
        <v>135.04906</v>
      </c>
      <c r="AA116" s="874">
        <v>118049</v>
      </c>
      <c r="AB116" s="874">
        <v>29045</v>
      </c>
      <c r="AC116" s="447">
        <v>147094</v>
      </c>
      <c r="AD116" s="908">
        <v>101.04906</v>
      </c>
      <c r="AE116" s="874">
        <v>80839</v>
      </c>
      <c r="AF116" s="874">
        <v>19482</v>
      </c>
      <c r="AG116" s="874">
        <v>100321</v>
      </c>
      <c r="AH116" s="908">
        <v>34</v>
      </c>
      <c r="AI116" s="874">
        <v>13600</v>
      </c>
      <c r="AJ116" s="874">
        <v>3754</v>
      </c>
      <c r="AK116" s="874">
        <v>17354</v>
      </c>
      <c r="AL116" s="908">
        <v>135.04906</v>
      </c>
      <c r="AM116" s="874">
        <v>94439</v>
      </c>
      <c r="AN116" s="874">
        <v>23236</v>
      </c>
      <c r="AO116" s="939">
        <v>117675</v>
      </c>
      <c r="AP116" s="908">
        <v>101.04906</v>
      </c>
      <c r="AQ116" s="874">
        <v>151574</v>
      </c>
      <c r="AR116" s="874">
        <v>36529</v>
      </c>
      <c r="AS116" s="874">
        <v>188103</v>
      </c>
      <c r="AT116" s="908">
        <v>34</v>
      </c>
      <c r="AU116" s="874">
        <v>25500</v>
      </c>
      <c r="AV116" s="874">
        <v>7038</v>
      </c>
      <c r="AW116" s="874">
        <v>32538</v>
      </c>
      <c r="AX116" s="908">
        <v>135.04906</v>
      </c>
      <c r="AY116" s="874">
        <v>177074</v>
      </c>
      <c r="AZ116" s="874">
        <v>43567</v>
      </c>
      <c r="BA116" s="1104">
        <v>220641</v>
      </c>
      <c r="BB116" s="1146"/>
      <c r="BC116" s="1109">
        <v>0</v>
      </c>
      <c r="BD116" s="2137">
        <v>537872</v>
      </c>
      <c r="BE116" s="1197"/>
      <c r="BF116" s="1197"/>
      <c r="BG116" s="1197"/>
      <c r="BH116" s="1197"/>
      <c r="BI116" s="2125"/>
      <c r="BK116" s="2125"/>
      <c r="BL116" s="2129"/>
      <c r="BO116" s="2106"/>
    </row>
    <row r="117" spans="1:67" ht="15" customHeight="1" x14ac:dyDescent="0.2">
      <c r="A117" s="399" t="s">
        <v>350</v>
      </c>
      <c r="B117" s="228" t="s">
        <v>350</v>
      </c>
      <c r="C117" s="398" t="s">
        <v>171</v>
      </c>
      <c r="D117" s="403">
        <v>0</v>
      </c>
      <c r="E117" s="437">
        <v>0</v>
      </c>
      <c r="F117" s="403"/>
      <c r="G117" s="442">
        <v>0</v>
      </c>
      <c r="H117" s="403"/>
      <c r="I117" s="442">
        <v>0</v>
      </c>
      <c r="J117" s="919">
        <v>0</v>
      </c>
      <c r="K117" s="765">
        <v>11</v>
      </c>
      <c r="L117" s="446">
        <v>0</v>
      </c>
      <c r="M117" s="944"/>
      <c r="N117" s="403">
        <v>89</v>
      </c>
      <c r="O117" s="455">
        <v>6230</v>
      </c>
      <c r="P117" s="442"/>
      <c r="Q117" s="455">
        <v>6230</v>
      </c>
      <c r="R117" s="908">
        <v>38</v>
      </c>
      <c r="S117" s="874">
        <v>38000</v>
      </c>
      <c r="T117" s="874">
        <v>9158</v>
      </c>
      <c r="U117" s="874">
        <v>47158</v>
      </c>
      <c r="V117" s="908">
        <v>27.04035</v>
      </c>
      <c r="W117" s="874">
        <v>13520</v>
      </c>
      <c r="X117" s="874">
        <v>3732</v>
      </c>
      <c r="Y117" s="874">
        <v>17252</v>
      </c>
      <c r="Z117" s="908">
        <v>65.040350000000004</v>
      </c>
      <c r="AA117" s="874">
        <v>51520</v>
      </c>
      <c r="AB117" s="874">
        <v>12890</v>
      </c>
      <c r="AC117" s="447">
        <v>64410</v>
      </c>
      <c r="AD117" s="908">
        <v>38</v>
      </c>
      <c r="AE117" s="874">
        <v>30400</v>
      </c>
      <c r="AF117" s="874">
        <v>7326</v>
      </c>
      <c r="AG117" s="874">
        <v>37726</v>
      </c>
      <c r="AH117" s="908">
        <v>27.04035</v>
      </c>
      <c r="AI117" s="874">
        <v>10816</v>
      </c>
      <c r="AJ117" s="874">
        <v>2985</v>
      </c>
      <c r="AK117" s="874">
        <v>13801</v>
      </c>
      <c r="AL117" s="908">
        <v>65.040350000000004</v>
      </c>
      <c r="AM117" s="874">
        <v>41216</v>
      </c>
      <c r="AN117" s="874">
        <v>10311</v>
      </c>
      <c r="AO117" s="939">
        <v>51527</v>
      </c>
      <c r="AP117" s="908">
        <v>38</v>
      </c>
      <c r="AQ117" s="874">
        <v>57000</v>
      </c>
      <c r="AR117" s="874">
        <v>13737</v>
      </c>
      <c r="AS117" s="874">
        <v>70737</v>
      </c>
      <c r="AT117" s="908">
        <v>27.04035</v>
      </c>
      <c r="AU117" s="874">
        <v>20280</v>
      </c>
      <c r="AV117" s="874">
        <v>5597</v>
      </c>
      <c r="AW117" s="874">
        <v>25877</v>
      </c>
      <c r="AX117" s="908">
        <v>65.040350000000004</v>
      </c>
      <c r="AY117" s="874">
        <v>77280</v>
      </c>
      <c r="AZ117" s="874">
        <v>19334</v>
      </c>
      <c r="BA117" s="1104">
        <v>96614</v>
      </c>
      <c r="BB117" s="1146"/>
      <c r="BC117" s="1109">
        <v>0</v>
      </c>
      <c r="BD117" s="2137">
        <v>218781</v>
      </c>
      <c r="BE117" s="1197"/>
      <c r="BF117" s="1197"/>
      <c r="BG117" s="1197"/>
      <c r="BH117" s="1197"/>
      <c r="BI117" s="2125"/>
      <c r="BK117" s="2125"/>
      <c r="BL117" s="2129"/>
      <c r="BO117" s="2106"/>
    </row>
    <row r="118" spans="1:67" ht="15" customHeight="1" x14ac:dyDescent="0.2">
      <c r="A118" s="399" t="s">
        <v>351</v>
      </c>
      <c r="B118" s="228" t="s">
        <v>351</v>
      </c>
      <c r="C118" s="398" t="s">
        <v>235</v>
      </c>
      <c r="D118" s="403">
        <v>0</v>
      </c>
      <c r="E118" s="437">
        <v>0</v>
      </c>
      <c r="F118" s="403"/>
      <c r="G118" s="442">
        <v>0</v>
      </c>
      <c r="H118" s="403"/>
      <c r="I118" s="442">
        <v>0</v>
      </c>
      <c r="J118" s="919">
        <v>0</v>
      </c>
      <c r="K118" s="765">
        <v>250</v>
      </c>
      <c r="L118" s="446">
        <v>45188</v>
      </c>
      <c r="M118" s="944"/>
      <c r="N118" s="403">
        <v>1120</v>
      </c>
      <c r="O118" s="455">
        <v>78400</v>
      </c>
      <c r="P118" s="442"/>
      <c r="Q118" s="455">
        <v>78400</v>
      </c>
      <c r="R118" s="908">
        <v>95.358339999999998</v>
      </c>
      <c r="S118" s="874">
        <v>95358</v>
      </c>
      <c r="T118" s="874">
        <v>22981</v>
      </c>
      <c r="U118" s="874">
        <v>118339</v>
      </c>
      <c r="V118" s="908">
        <v>28.194289999999999</v>
      </c>
      <c r="W118" s="874">
        <v>14097</v>
      </c>
      <c r="X118" s="874">
        <v>3891</v>
      </c>
      <c r="Y118" s="874">
        <v>17988</v>
      </c>
      <c r="Z118" s="908">
        <v>123.55262999999999</v>
      </c>
      <c r="AA118" s="874">
        <v>109455</v>
      </c>
      <c r="AB118" s="874">
        <v>26872</v>
      </c>
      <c r="AC118" s="447">
        <v>136327</v>
      </c>
      <c r="AD118" s="908">
        <v>95.358339999999998</v>
      </c>
      <c r="AE118" s="874">
        <v>76287</v>
      </c>
      <c r="AF118" s="874">
        <v>18385</v>
      </c>
      <c r="AG118" s="874">
        <v>94672</v>
      </c>
      <c r="AH118" s="908">
        <v>28.194289999999999</v>
      </c>
      <c r="AI118" s="874">
        <v>11278</v>
      </c>
      <c r="AJ118" s="874">
        <v>3113</v>
      </c>
      <c r="AK118" s="874">
        <v>14391</v>
      </c>
      <c r="AL118" s="908">
        <v>123.55262999999999</v>
      </c>
      <c r="AM118" s="874">
        <v>87565</v>
      </c>
      <c r="AN118" s="874">
        <v>21498</v>
      </c>
      <c r="AO118" s="939">
        <v>109063</v>
      </c>
      <c r="AP118" s="908">
        <v>95.358339999999998</v>
      </c>
      <c r="AQ118" s="874">
        <v>143038</v>
      </c>
      <c r="AR118" s="874">
        <v>34472</v>
      </c>
      <c r="AS118" s="874">
        <v>177510</v>
      </c>
      <c r="AT118" s="908">
        <v>28.194289999999999</v>
      </c>
      <c r="AU118" s="874">
        <v>21146</v>
      </c>
      <c r="AV118" s="874">
        <v>5836</v>
      </c>
      <c r="AW118" s="874">
        <v>26982</v>
      </c>
      <c r="AX118" s="908">
        <v>123.55262999999999</v>
      </c>
      <c r="AY118" s="874">
        <v>164184</v>
      </c>
      <c r="AZ118" s="874">
        <v>40308</v>
      </c>
      <c r="BA118" s="1104">
        <v>204492</v>
      </c>
      <c r="BB118" s="1146"/>
      <c r="BC118" s="1109">
        <v>0</v>
      </c>
      <c r="BD118" s="2137">
        <v>573470</v>
      </c>
      <c r="BE118" s="1197"/>
      <c r="BF118" s="1197"/>
      <c r="BG118" s="1197"/>
      <c r="BH118" s="1197"/>
      <c r="BI118" s="2125"/>
      <c r="BK118" s="2125"/>
      <c r="BL118" s="2129"/>
      <c r="BO118" s="2106"/>
    </row>
    <row r="119" spans="1:67" ht="15" customHeight="1" x14ac:dyDescent="0.2">
      <c r="A119" s="400" t="s">
        <v>352</v>
      </c>
      <c r="B119" s="401" t="s">
        <v>352</v>
      </c>
      <c r="C119" s="402" t="s">
        <v>165</v>
      </c>
      <c r="D119" s="404">
        <v>0</v>
      </c>
      <c r="E119" s="438">
        <v>0</v>
      </c>
      <c r="F119" s="404"/>
      <c r="G119" s="443">
        <v>0</v>
      </c>
      <c r="H119" s="404"/>
      <c r="I119" s="443">
        <v>0</v>
      </c>
      <c r="J119" s="920">
        <v>0</v>
      </c>
      <c r="K119" s="872">
        <v>18</v>
      </c>
      <c r="L119" s="448">
        <v>0</v>
      </c>
      <c r="M119" s="945"/>
      <c r="N119" s="404">
        <v>172</v>
      </c>
      <c r="O119" s="456">
        <v>12040</v>
      </c>
      <c r="P119" s="443"/>
      <c r="Q119" s="456">
        <v>12040</v>
      </c>
      <c r="R119" s="909">
        <v>65.815860000000001</v>
      </c>
      <c r="S119" s="905">
        <v>65816</v>
      </c>
      <c r="T119" s="905">
        <v>15862</v>
      </c>
      <c r="U119" s="905">
        <v>81678</v>
      </c>
      <c r="V119" s="909">
        <v>11</v>
      </c>
      <c r="W119" s="905">
        <v>5500</v>
      </c>
      <c r="X119" s="905">
        <v>1518</v>
      </c>
      <c r="Y119" s="905">
        <v>7018</v>
      </c>
      <c r="Z119" s="909">
        <v>76.815860000000001</v>
      </c>
      <c r="AA119" s="905">
        <v>71316</v>
      </c>
      <c r="AB119" s="905">
        <v>17380</v>
      </c>
      <c r="AC119" s="449">
        <v>88696</v>
      </c>
      <c r="AD119" s="909">
        <v>65.815860000000001</v>
      </c>
      <c r="AE119" s="905">
        <v>52653</v>
      </c>
      <c r="AF119" s="905">
        <v>12689</v>
      </c>
      <c r="AG119" s="905">
        <v>65342</v>
      </c>
      <c r="AH119" s="909">
        <v>11</v>
      </c>
      <c r="AI119" s="905">
        <v>4400</v>
      </c>
      <c r="AJ119" s="905">
        <v>1214</v>
      </c>
      <c r="AK119" s="905">
        <v>5614</v>
      </c>
      <c r="AL119" s="909">
        <v>76.815860000000001</v>
      </c>
      <c r="AM119" s="905">
        <v>57053</v>
      </c>
      <c r="AN119" s="905">
        <v>13903</v>
      </c>
      <c r="AO119" s="940">
        <v>70956</v>
      </c>
      <c r="AP119" s="909">
        <v>65.815860000000001</v>
      </c>
      <c r="AQ119" s="905">
        <v>98724</v>
      </c>
      <c r="AR119" s="905">
        <v>23792</v>
      </c>
      <c r="AS119" s="905">
        <v>122516</v>
      </c>
      <c r="AT119" s="909">
        <v>11</v>
      </c>
      <c r="AU119" s="905">
        <v>8250</v>
      </c>
      <c r="AV119" s="905">
        <v>2277</v>
      </c>
      <c r="AW119" s="905">
        <v>10527</v>
      </c>
      <c r="AX119" s="909">
        <v>76.815860000000001</v>
      </c>
      <c r="AY119" s="905">
        <v>106974</v>
      </c>
      <c r="AZ119" s="905">
        <v>26069</v>
      </c>
      <c r="BA119" s="1105">
        <v>133043</v>
      </c>
      <c r="BB119" s="1148"/>
      <c r="BC119" s="1110">
        <v>0</v>
      </c>
      <c r="BD119" s="2138">
        <v>304735</v>
      </c>
      <c r="BE119" s="1197"/>
      <c r="BF119" s="1197"/>
      <c r="BG119" s="1197"/>
      <c r="BH119" s="1197"/>
      <c r="BI119" s="2125"/>
      <c r="BK119" s="2125"/>
      <c r="BL119" s="2129"/>
      <c r="BO119" s="2106"/>
    </row>
    <row r="120" spans="1:67" ht="15" customHeight="1" x14ac:dyDescent="0.2">
      <c r="A120" s="395" t="s">
        <v>353</v>
      </c>
      <c r="B120" s="396" t="s">
        <v>353</v>
      </c>
      <c r="C120" s="397" t="s">
        <v>170</v>
      </c>
      <c r="D120" s="405">
        <v>0</v>
      </c>
      <c r="E120" s="436">
        <v>0</v>
      </c>
      <c r="F120" s="405"/>
      <c r="G120" s="441">
        <v>0</v>
      </c>
      <c r="H120" s="405"/>
      <c r="I120" s="441">
        <v>0</v>
      </c>
      <c r="J120" s="918">
        <v>0</v>
      </c>
      <c r="K120" s="871">
        <v>103</v>
      </c>
      <c r="L120" s="450">
        <v>18617</v>
      </c>
      <c r="M120" s="943"/>
      <c r="N120" s="405">
        <v>194</v>
      </c>
      <c r="O120" s="454">
        <v>13580</v>
      </c>
      <c r="P120" s="441"/>
      <c r="Q120" s="454">
        <v>13580</v>
      </c>
      <c r="R120" s="907">
        <v>31</v>
      </c>
      <c r="S120" s="904">
        <v>31000</v>
      </c>
      <c r="T120" s="904">
        <v>7471</v>
      </c>
      <c r="U120" s="904">
        <v>38471</v>
      </c>
      <c r="V120" s="907">
        <v>24</v>
      </c>
      <c r="W120" s="904">
        <v>12000</v>
      </c>
      <c r="X120" s="904">
        <v>3312</v>
      </c>
      <c r="Y120" s="904">
        <v>15312</v>
      </c>
      <c r="Z120" s="907">
        <v>55</v>
      </c>
      <c r="AA120" s="904">
        <v>43000</v>
      </c>
      <c r="AB120" s="904">
        <v>10783</v>
      </c>
      <c r="AC120" s="451">
        <v>53783</v>
      </c>
      <c r="AD120" s="907">
        <v>31</v>
      </c>
      <c r="AE120" s="904">
        <v>24800</v>
      </c>
      <c r="AF120" s="904">
        <v>5977</v>
      </c>
      <c r="AG120" s="904">
        <v>30777</v>
      </c>
      <c r="AH120" s="907">
        <v>24</v>
      </c>
      <c r="AI120" s="904">
        <v>9600</v>
      </c>
      <c r="AJ120" s="904">
        <v>2650</v>
      </c>
      <c r="AK120" s="904">
        <v>12250</v>
      </c>
      <c r="AL120" s="907">
        <v>55</v>
      </c>
      <c r="AM120" s="904">
        <v>34400</v>
      </c>
      <c r="AN120" s="904">
        <v>8627</v>
      </c>
      <c r="AO120" s="938">
        <v>43027</v>
      </c>
      <c r="AP120" s="907">
        <v>31</v>
      </c>
      <c r="AQ120" s="904">
        <v>46500</v>
      </c>
      <c r="AR120" s="904">
        <v>11207</v>
      </c>
      <c r="AS120" s="904">
        <v>57707</v>
      </c>
      <c r="AT120" s="907">
        <v>24</v>
      </c>
      <c r="AU120" s="904">
        <v>18000</v>
      </c>
      <c r="AV120" s="904">
        <v>4968</v>
      </c>
      <c r="AW120" s="904">
        <v>22968</v>
      </c>
      <c r="AX120" s="907">
        <v>55</v>
      </c>
      <c r="AY120" s="904">
        <v>64500</v>
      </c>
      <c r="AZ120" s="904">
        <v>16175</v>
      </c>
      <c r="BA120" s="1103">
        <v>80675</v>
      </c>
      <c r="BB120" s="1146"/>
      <c r="BC120" s="1108">
        <v>0</v>
      </c>
      <c r="BD120" s="2136">
        <v>209682</v>
      </c>
      <c r="BE120" s="1197"/>
      <c r="BF120" s="1197"/>
      <c r="BG120" s="1197"/>
      <c r="BH120" s="1197"/>
      <c r="BI120" s="2125"/>
      <c r="BK120" s="2125"/>
      <c r="BL120" s="2129"/>
      <c r="BO120" s="2106"/>
    </row>
    <row r="121" spans="1:67" ht="15" customHeight="1" x14ac:dyDescent="0.2">
      <c r="A121" s="399" t="s">
        <v>282</v>
      </c>
      <c r="B121" s="228" t="s">
        <v>282</v>
      </c>
      <c r="C121" s="398" t="s">
        <v>387</v>
      </c>
      <c r="D121" s="403">
        <v>0</v>
      </c>
      <c r="E121" s="437">
        <v>0</v>
      </c>
      <c r="F121" s="403"/>
      <c r="G121" s="442">
        <v>0</v>
      </c>
      <c r="H121" s="403"/>
      <c r="I121" s="442">
        <v>0</v>
      </c>
      <c r="J121" s="919">
        <v>0</v>
      </c>
      <c r="K121" s="765">
        <v>63</v>
      </c>
      <c r="L121" s="446">
        <v>0</v>
      </c>
      <c r="M121" s="944"/>
      <c r="N121" s="403">
        <v>145</v>
      </c>
      <c r="O121" s="455">
        <v>10150</v>
      </c>
      <c r="P121" s="442"/>
      <c r="Q121" s="455">
        <v>10150</v>
      </c>
      <c r="R121" s="908">
        <v>77.180800000000005</v>
      </c>
      <c r="S121" s="874">
        <v>77181</v>
      </c>
      <c r="T121" s="874">
        <v>18601</v>
      </c>
      <c r="U121" s="874">
        <v>95782</v>
      </c>
      <c r="V121" s="908">
        <v>48</v>
      </c>
      <c r="W121" s="874">
        <v>24000</v>
      </c>
      <c r="X121" s="874">
        <v>6624</v>
      </c>
      <c r="Y121" s="874">
        <v>30624</v>
      </c>
      <c r="Z121" s="908">
        <v>125.1808</v>
      </c>
      <c r="AA121" s="874">
        <v>101181</v>
      </c>
      <c r="AB121" s="874">
        <v>25225</v>
      </c>
      <c r="AC121" s="447">
        <v>126406</v>
      </c>
      <c r="AD121" s="908">
        <v>77.180800000000005</v>
      </c>
      <c r="AE121" s="874">
        <v>61745</v>
      </c>
      <c r="AF121" s="874">
        <v>14881</v>
      </c>
      <c r="AG121" s="874">
        <v>76626</v>
      </c>
      <c r="AH121" s="908">
        <v>48</v>
      </c>
      <c r="AI121" s="874">
        <v>19200</v>
      </c>
      <c r="AJ121" s="874">
        <v>5299</v>
      </c>
      <c r="AK121" s="874">
        <v>24499</v>
      </c>
      <c r="AL121" s="908">
        <v>125.1808</v>
      </c>
      <c r="AM121" s="874">
        <v>80945</v>
      </c>
      <c r="AN121" s="874">
        <v>20180</v>
      </c>
      <c r="AO121" s="939">
        <v>101125</v>
      </c>
      <c r="AP121" s="908">
        <v>77.180800000000005</v>
      </c>
      <c r="AQ121" s="874">
        <v>115771</v>
      </c>
      <c r="AR121" s="874">
        <v>27901</v>
      </c>
      <c r="AS121" s="874">
        <v>143672</v>
      </c>
      <c r="AT121" s="908">
        <v>48</v>
      </c>
      <c r="AU121" s="874">
        <v>36000</v>
      </c>
      <c r="AV121" s="874">
        <v>9936</v>
      </c>
      <c r="AW121" s="874">
        <v>45936</v>
      </c>
      <c r="AX121" s="908">
        <v>125.1808</v>
      </c>
      <c r="AY121" s="874">
        <v>151771</v>
      </c>
      <c r="AZ121" s="874">
        <v>37837</v>
      </c>
      <c r="BA121" s="1104">
        <v>189608</v>
      </c>
      <c r="BB121" s="1146"/>
      <c r="BC121" s="1109">
        <v>0</v>
      </c>
      <c r="BD121" s="2137">
        <v>427289</v>
      </c>
      <c r="BE121" s="1197"/>
      <c r="BF121" s="1197"/>
      <c r="BG121" s="1197"/>
      <c r="BH121" s="1197"/>
      <c r="BI121" s="2125"/>
      <c r="BK121" s="2125"/>
      <c r="BL121" s="2129"/>
      <c r="BO121" s="2106"/>
    </row>
    <row r="122" spans="1:67" ht="15" customHeight="1" x14ac:dyDescent="0.2">
      <c r="A122" s="399" t="s">
        <v>661</v>
      </c>
      <c r="B122" s="228" t="s">
        <v>661</v>
      </c>
      <c r="C122" s="398" t="s">
        <v>659</v>
      </c>
      <c r="D122" s="403">
        <v>0</v>
      </c>
      <c r="E122" s="437">
        <v>0</v>
      </c>
      <c r="F122" s="403"/>
      <c r="G122" s="442">
        <v>0</v>
      </c>
      <c r="H122" s="403"/>
      <c r="I122" s="442">
        <v>0</v>
      </c>
      <c r="J122" s="919">
        <v>0</v>
      </c>
      <c r="K122" s="765">
        <v>64</v>
      </c>
      <c r="L122" s="446">
        <v>11568</v>
      </c>
      <c r="M122" s="944"/>
      <c r="N122" s="403">
        <v>276</v>
      </c>
      <c r="O122" s="455">
        <v>19320</v>
      </c>
      <c r="P122" s="442"/>
      <c r="Q122" s="455">
        <v>19320</v>
      </c>
      <c r="R122" s="908">
        <v>34</v>
      </c>
      <c r="S122" s="874">
        <v>34000</v>
      </c>
      <c r="T122" s="874">
        <v>8194</v>
      </c>
      <c r="U122" s="874">
        <v>42194</v>
      </c>
      <c r="V122" s="908">
        <v>3</v>
      </c>
      <c r="W122" s="874">
        <v>1500</v>
      </c>
      <c r="X122" s="874">
        <v>414</v>
      </c>
      <c r="Y122" s="874">
        <v>1914</v>
      </c>
      <c r="Z122" s="908">
        <v>37</v>
      </c>
      <c r="AA122" s="874">
        <v>35500</v>
      </c>
      <c r="AB122" s="874">
        <v>8608</v>
      </c>
      <c r="AC122" s="447">
        <v>44108</v>
      </c>
      <c r="AD122" s="908">
        <v>34</v>
      </c>
      <c r="AE122" s="874">
        <v>27200</v>
      </c>
      <c r="AF122" s="874">
        <v>6555</v>
      </c>
      <c r="AG122" s="874">
        <v>33755</v>
      </c>
      <c r="AH122" s="908">
        <v>3</v>
      </c>
      <c r="AI122" s="874">
        <v>1200</v>
      </c>
      <c r="AJ122" s="874">
        <v>331</v>
      </c>
      <c r="AK122" s="874">
        <v>1531</v>
      </c>
      <c r="AL122" s="908">
        <v>37</v>
      </c>
      <c r="AM122" s="874">
        <v>28400</v>
      </c>
      <c r="AN122" s="874">
        <v>6886</v>
      </c>
      <c r="AO122" s="939">
        <v>35286</v>
      </c>
      <c r="AP122" s="908">
        <v>34</v>
      </c>
      <c r="AQ122" s="874">
        <v>51000</v>
      </c>
      <c r="AR122" s="874">
        <v>12291</v>
      </c>
      <c r="AS122" s="874">
        <v>63291</v>
      </c>
      <c r="AT122" s="908">
        <v>3</v>
      </c>
      <c r="AU122" s="874">
        <v>2250</v>
      </c>
      <c r="AV122" s="874">
        <v>621</v>
      </c>
      <c r="AW122" s="874">
        <v>2871</v>
      </c>
      <c r="AX122" s="908">
        <v>37</v>
      </c>
      <c r="AY122" s="874">
        <v>53250</v>
      </c>
      <c r="AZ122" s="874">
        <v>12912</v>
      </c>
      <c r="BA122" s="1104">
        <v>66162</v>
      </c>
      <c r="BB122" s="1146"/>
      <c r="BC122" s="1109">
        <v>0</v>
      </c>
      <c r="BD122" s="2137">
        <v>176444</v>
      </c>
      <c r="BE122" s="1197"/>
      <c r="BF122" s="1197"/>
      <c r="BG122" s="1197"/>
      <c r="BH122" s="1197"/>
      <c r="BI122" s="2125"/>
      <c r="BK122" s="2125"/>
      <c r="BL122" s="2129"/>
      <c r="BO122" s="2106"/>
    </row>
    <row r="123" spans="1:67" ht="15" customHeight="1" x14ac:dyDescent="0.2">
      <c r="A123" s="399" t="s">
        <v>662</v>
      </c>
      <c r="B123" s="228" t="s">
        <v>662</v>
      </c>
      <c r="C123" s="398" t="s">
        <v>783</v>
      </c>
      <c r="D123" s="403">
        <v>0</v>
      </c>
      <c r="E123" s="437">
        <v>0</v>
      </c>
      <c r="F123" s="403"/>
      <c r="G123" s="442">
        <v>0</v>
      </c>
      <c r="H123" s="403"/>
      <c r="I123" s="442">
        <v>0</v>
      </c>
      <c r="J123" s="919">
        <v>0</v>
      </c>
      <c r="K123" s="765">
        <v>0</v>
      </c>
      <c r="L123" s="446">
        <v>0</v>
      </c>
      <c r="M123" s="944"/>
      <c r="N123" s="403">
        <v>253</v>
      </c>
      <c r="O123" s="455">
        <v>17710</v>
      </c>
      <c r="P123" s="442"/>
      <c r="Q123" s="455">
        <v>17710</v>
      </c>
      <c r="R123" s="908">
        <v>94</v>
      </c>
      <c r="S123" s="874">
        <v>94000</v>
      </c>
      <c r="T123" s="874">
        <v>22654</v>
      </c>
      <c r="U123" s="874">
        <v>116654</v>
      </c>
      <c r="V123" s="908">
        <v>43.965139999999998</v>
      </c>
      <c r="W123" s="874">
        <v>21983</v>
      </c>
      <c r="X123" s="874">
        <v>6067</v>
      </c>
      <c r="Y123" s="874">
        <v>28050</v>
      </c>
      <c r="Z123" s="908">
        <v>137.96513999999999</v>
      </c>
      <c r="AA123" s="874">
        <v>115983</v>
      </c>
      <c r="AB123" s="874">
        <v>28721</v>
      </c>
      <c r="AC123" s="447">
        <v>144704</v>
      </c>
      <c r="AD123" s="908">
        <v>94</v>
      </c>
      <c r="AE123" s="874">
        <v>75200</v>
      </c>
      <c r="AF123" s="874">
        <v>18123</v>
      </c>
      <c r="AG123" s="874">
        <v>93323</v>
      </c>
      <c r="AH123" s="908">
        <v>43.965139999999998</v>
      </c>
      <c r="AI123" s="874">
        <v>17586</v>
      </c>
      <c r="AJ123" s="874">
        <v>4854</v>
      </c>
      <c r="AK123" s="874">
        <v>22440</v>
      </c>
      <c r="AL123" s="908">
        <v>137.96513999999999</v>
      </c>
      <c r="AM123" s="874">
        <v>92786</v>
      </c>
      <c r="AN123" s="874">
        <v>22977</v>
      </c>
      <c r="AO123" s="939">
        <v>115763</v>
      </c>
      <c r="AP123" s="908">
        <v>94</v>
      </c>
      <c r="AQ123" s="874">
        <v>141000</v>
      </c>
      <c r="AR123" s="874">
        <v>33981</v>
      </c>
      <c r="AS123" s="874">
        <v>174981</v>
      </c>
      <c r="AT123" s="908">
        <v>43.965139999999998</v>
      </c>
      <c r="AU123" s="874">
        <v>32974</v>
      </c>
      <c r="AV123" s="874">
        <v>9101</v>
      </c>
      <c r="AW123" s="874">
        <v>42075</v>
      </c>
      <c r="AX123" s="908">
        <v>137.96513999999999</v>
      </c>
      <c r="AY123" s="874">
        <v>173974</v>
      </c>
      <c r="AZ123" s="874">
        <v>43082</v>
      </c>
      <c r="BA123" s="1104">
        <v>217056</v>
      </c>
      <c r="BB123" s="1146"/>
      <c r="BC123" s="1109">
        <v>0</v>
      </c>
      <c r="BD123" s="2137">
        <v>495233</v>
      </c>
      <c r="BE123" s="1197"/>
      <c r="BF123" s="1197"/>
      <c r="BG123" s="1197"/>
      <c r="BH123" s="1197"/>
      <c r="BI123" s="2125"/>
      <c r="BK123" s="2125"/>
      <c r="BL123" s="2129"/>
      <c r="BO123" s="2106"/>
    </row>
    <row r="124" spans="1:67" ht="15" customHeight="1" x14ac:dyDescent="0.2">
      <c r="A124" s="400" t="s">
        <v>852</v>
      </c>
      <c r="B124" s="401" t="s">
        <v>852</v>
      </c>
      <c r="C124" s="402" t="s">
        <v>853</v>
      </c>
      <c r="D124" s="404">
        <v>0</v>
      </c>
      <c r="E124" s="438">
        <v>0</v>
      </c>
      <c r="F124" s="404"/>
      <c r="G124" s="443">
        <v>0</v>
      </c>
      <c r="H124" s="404"/>
      <c r="I124" s="443">
        <v>0</v>
      </c>
      <c r="J124" s="920">
        <v>0</v>
      </c>
      <c r="K124" s="872">
        <v>7</v>
      </c>
      <c r="L124" s="448">
        <v>10000</v>
      </c>
      <c r="M124" s="945"/>
      <c r="N124" s="404">
        <v>379</v>
      </c>
      <c r="O124" s="456">
        <v>26530</v>
      </c>
      <c r="P124" s="443"/>
      <c r="Q124" s="456">
        <v>26530</v>
      </c>
      <c r="R124" s="909">
        <v>28.706129999999998</v>
      </c>
      <c r="S124" s="905">
        <v>28706</v>
      </c>
      <c r="T124" s="905">
        <v>6918</v>
      </c>
      <c r="U124" s="905">
        <v>35624</v>
      </c>
      <c r="V124" s="909">
        <v>12.711539999999999</v>
      </c>
      <c r="W124" s="905">
        <v>6356</v>
      </c>
      <c r="X124" s="905">
        <v>1754</v>
      </c>
      <c r="Y124" s="905">
        <v>8110</v>
      </c>
      <c r="Z124" s="909">
        <v>41.417670000000001</v>
      </c>
      <c r="AA124" s="905">
        <v>35062</v>
      </c>
      <c r="AB124" s="905">
        <v>8672</v>
      </c>
      <c r="AC124" s="449">
        <v>43734</v>
      </c>
      <c r="AD124" s="909">
        <v>28.706129999999998</v>
      </c>
      <c r="AE124" s="905">
        <v>22965</v>
      </c>
      <c r="AF124" s="905">
        <v>5535</v>
      </c>
      <c r="AG124" s="905">
        <v>28500</v>
      </c>
      <c r="AH124" s="909">
        <v>12.711539999999999</v>
      </c>
      <c r="AI124" s="905">
        <v>5085</v>
      </c>
      <c r="AJ124" s="905">
        <v>1403</v>
      </c>
      <c r="AK124" s="905">
        <v>6488</v>
      </c>
      <c r="AL124" s="909">
        <v>41.417670000000001</v>
      </c>
      <c r="AM124" s="905">
        <v>28050</v>
      </c>
      <c r="AN124" s="905">
        <v>6938</v>
      </c>
      <c r="AO124" s="940">
        <v>34988</v>
      </c>
      <c r="AP124" s="909">
        <v>28.706129999999998</v>
      </c>
      <c r="AQ124" s="905">
        <v>43059</v>
      </c>
      <c r="AR124" s="905">
        <v>10377</v>
      </c>
      <c r="AS124" s="905">
        <v>53436</v>
      </c>
      <c r="AT124" s="909">
        <v>12.711539999999999</v>
      </c>
      <c r="AU124" s="905">
        <v>9534</v>
      </c>
      <c r="AV124" s="905">
        <v>2631</v>
      </c>
      <c r="AW124" s="905">
        <v>12165</v>
      </c>
      <c r="AX124" s="909">
        <v>41.417670000000001</v>
      </c>
      <c r="AY124" s="905">
        <v>52593</v>
      </c>
      <c r="AZ124" s="905">
        <v>13008</v>
      </c>
      <c r="BA124" s="1105">
        <v>65601</v>
      </c>
      <c r="BB124" s="1148"/>
      <c r="BC124" s="1110">
        <v>0</v>
      </c>
      <c r="BD124" s="2138">
        <v>180853</v>
      </c>
      <c r="BE124" s="1197"/>
      <c r="BF124" s="1197"/>
      <c r="BG124" s="1197"/>
      <c r="BH124" s="1197"/>
      <c r="BI124" s="2125"/>
      <c r="BK124" s="2125"/>
      <c r="BL124" s="2129"/>
      <c r="BO124" s="2106"/>
    </row>
    <row r="125" spans="1:67" ht="15" customHeight="1" x14ac:dyDescent="0.2">
      <c r="A125" s="395" t="s">
        <v>854</v>
      </c>
      <c r="B125" s="396" t="s">
        <v>854</v>
      </c>
      <c r="C125" s="397" t="s">
        <v>855</v>
      </c>
      <c r="D125" s="405">
        <v>0</v>
      </c>
      <c r="E125" s="436">
        <v>0</v>
      </c>
      <c r="F125" s="405"/>
      <c r="G125" s="441">
        <v>0</v>
      </c>
      <c r="H125" s="405"/>
      <c r="I125" s="441">
        <v>0</v>
      </c>
      <c r="J125" s="918">
        <v>0</v>
      </c>
      <c r="K125" s="871">
        <v>94</v>
      </c>
      <c r="L125" s="450">
        <v>16991</v>
      </c>
      <c r="M125" s="943"/>
      <c r="N125" s="405">
        <v>150</v>
      </c>
      <c r="O125" s="454">
        <v>10500</v>
      </c>
      <c r="P125" s="441"/>
      <c r="Q125" s="454">
        <v>10500</v>
      </c>
      <c r="R125" s="907">
        <v>14</v>
      </c>
      <c r="S125" s="904">
        <v>14000</v>
      </c>
      <c r="T125" s="904">
        <v>3374</v>
      </c>
      <c r="U125" s="904">
        <v>17374</v>
      </c>
      <c r="V125" s="907">
        <v>9.8288200000000003</v>
      </c>
      <c r="W125" s="904">
        <v>4914</v>
      </c>
      <c r="X125" s="904">
        <v>1356</v>
      </c>
      <c r="Y125" s="904">
        <v>6270</v>
      </c>
      <c r="Z125" s="907">
        <v>23.82882</v>
      </c>
      <c r="AA125" s="904">
        <v>18914</v>
      </c>
      <c r="AB125" s="904">
        <v>4730</v>
      </c>
      <c r="AC125" s="451">
        <v>23644</v>
      </c>
      <c r="AD125" s="907">
        <v>14</v>
      </c>
      <c r="AE125" s="904">
        <v>11200</v>
      </c>
      <c r="AF125" s="904">
        <v>2699</v>
      </c>
      <c r="AG125" s="904">
        <v>13899</v>
      </c>
      <c r="AH125" s="907">
        <v>9.8288200000000003</v>
      </c>
      <c r="AI125" s="904">
        <v>3932</v>
      </c>
      <c r="AJ125" s="904">
        <v>1085</v>
      </c>
      <c r="AK125" s="904">
        <v>5017</v>
      </c>
      <c r="AL125" s="907">
        <v>23.82882</v>
      </c>
      <c r="AM125" s="904">
        <v>15132</v>
      </c>
      <c r="AN125" s="904">
        <v>3784</v>
      </c>
      <c r="AO125" s="938">
        <v>18916</v>
      </c>
      <c r="AP125" s="907">
        <v>14</v>
      </c>
      <c r="AQ125" s="904">
        <v>21000</v>
      </c>
      <c r="AR125" s="904">
        <v>5061</v>
      </c>
      <c r="AS125" s="904">
        <v>26061</v>
      </c>
      <c r="AT125" s="907">
        <v>9.8288200000000003</v>
      </c>
      <c r="AU125" s="904">
        <v>7372</v>
      </c>
      <c r="AV125" s="904">
        <v>2035</v>
      </c>
      <c r="AW125" s="904">
        <v>9407</v>
      </c>
      <c r="AX125" s="907">
        <v>23.82882</v>
      </c>
      <c r="AY125" s="904">
        <v>28372</v>
      </c>
      <c r="AZ125" s="904">
        <v>7096</v>
      </c>
      <c r="BA125" s="1103">
        <v>35468</v>
      </c>
      <c r="BB125" s="1146"/>
      <c r="BC125" s="1108">
        <v>0</v>
      </c>
      <c r="BD125" s="2136">
        <v>105519</v>
      </c>
      <c r="BE125" s="1197"/>
      <c r="BF125" s="1197"/>
      <c r="BG125" s="1197"/>
      <c r="BH125" s="1197"/>
      <c r="BI125" s="2125"/>
      <c r="BK125" s="2125"/>
      <c r="BL125" s="2129"/>
      <c r="BO125" s="2106"/>
    </row>
    <row r="126" spans="1:67" ht="15" customHeight="1" x14ac:dyDescent="0.2">
      <c r="A126" s="399" t="s">
        <v>518</v>
      </c>
      <c r="B126" s="228" t="s">
        <v>518</v>
      </c>
      <c r="C126" s="398" t="s">
        <v>630</v>
      </c>
      <c r="D126" s="403">
        <v>0</v>
      </c>
      <c r="E126" s="437">
        <v>0</v>
      </c>
      <c r="F126" s="403"/>
      <c r="G126" s="442">
        <v>0</v>
      </c>
      <c r="H126" s="403"/>
      <c r="I126" s="442">
        <v>0</v>
      </c>
      <c r="J126" s="919">
        <v>0</v>
      </c>
      <c r="K126" s="765">
        <v>168</v>
      </c>
      <c r="L126" s="446">
        <v>30366</v>
      </c>
      <c r="M126" s="944"/>
      <c r="N126" s="403">
        <v>464</v>
      </c>
      <c r="O126" s="455">
        <v>32480</v>
      </c>
      <c r="P126" s="442"/>
      <c r="Q126" s="455">
        <v>32480</v>
      </c>
      <c r="R126" s="908">
        <v>52</v>
      </c>
      <c r="S126" s="874">
        <v>52000</v>
      </c>
      <c r="T126" s="874">
        <v>12532</v>
      </c>
      <c r="U126" s="874">
        <v>64532</v>
      </c>
      <c r="V126" s="908">
        <v>14</v>
      </c>
      <c r="W126" s="874">
        <v>7000</v>
      </c>
      <c r="X126" s="874">
        <v>1932</v>
      </c>
      <c r="Y126" s="874">
        <v>8932</v>
      </c>
      <c r="Z126" s="908">
        <v>66</v>
      </c>
      <c r="AA126" s="874">
        <v>59000</v>
      </c>
      <c r="AB126" s="874">
        <v>14464</v>
      </c>
      <c r="AC126" s="447">
        <v>73464</v>
      </c>
      <c r="AD126" s="908">
        <v>52</v>
      </c>
      <c r="AE126" s="874">
        <v>41600</v>
      </c>
      <c r="AF126" s="874">
        <v>10026</v>
      </c>
      <c r="AG126" s="874">
        <v>51626</v>
      </c>
      <c r="AH126" s="908">
        <v>14</v>
      </c>
      <c r="AI126" s="874">
        <v>5600</v>
      </c>
      <c r="AJ126" s="874">
        <v>1546</v>
      </c>
      <c r="AK126" s="874">
        <v>7146</v>
      </c>
      <c r="AL126" s="908">
        <v>66</v>
      </c>
      <c r="AM126" s="874">
        <v>47200</v>
      </c>
      <c r="AN126" s="874">
        <v>11572</v>
      </c>
      <c r="AO126" s="939">
        <v>58772</v>
      </c>
      <c r="AP126" s="908">
        <v>52</v>
      </c>
      <c r="AQ126" s="874">
        <v>78000</v>
      </c>
      <c r="AR126" s="874">
        <v>18798</v>
      </c>
      <c r="AS126" s="874">
        <v>96798</v>
      </c>
      <c r="AT126" s="908">
        <v>14</v>
      </c>
      <c r="AU126" s="874">
        <v>10500</v>
      </c>
      <c r="AV126" s="874">
        <v>2898</v>
      </c>
      <c r="AW126" s="874">
        <v>13398</v>
      </c>
      <c r="AX126" s="908">
        <v>66</v>
      </c>
      <c r="AY126" s="874">
        <v>88500</v>
      </c>
      <c r="AZ126" s="874">
        <v>21696</v>
      </c>
      <c r="BA126" s="1104">
        <v>110196</v>
      </c>
      <c r="BB126" s="1146"/>
      <c r="BC126" s="1109">
        <v>0</v>
      </c>
      <c r="BD126" s="2137">
        <v>305278</v>
      </c>
      <c r="BE126" s="1197"/>
      <c r="BF126" s="1197"/>
      <c r="BG126" s="1197"/>
      <c r="BH126" s="1197"/>
      <c r="BI126" s="2125"/>
      <c r="BK126" s="2125"/>
      <c r="BL126" s="2129"/>
      <c r="BO126" s="2106"/>
    </row>
    <row r="127" spans="1:67" ht="15" customHeight="1" x14ac:dyDescent="0.2">
      <c r="A127" s="399" t="s">
        <v>519</v>
      </c>
      <c r="B127" s="228" t="s">
        <v>519</v>
      </c>
      <c r="C127" s="398" t="s">
        <v>741</v>
      </c>
      <c r="D127" s="403">
        <v>0</v>
      </c>
      <c r="E127" s="437">
        <v>0</v>
      </c>
      <c r="F127" s="403"/>
      <c r="G127" s="442">
        <v>0</v>
      </c>
      <c r="H127" s="403"/>
      <c r="I127" s="442">
        <v>0</v>
      </c>
      <c r="J127" s="919">
        <v>0</v>
      </c>
      <c r="K127" s="765">
        <v>66</v>
      </c>
      <c r="L127" s="446">
        <v>0</v>
      </c>
      <c r="M127" s="944"/>
      <c r="N127" s="403">
        <v>138</v>
      </c>
      <c r="O127" s="455">
        <v>9660</v>
      </c>
      <c r="P127" s="442"/>
      <c r="Q127" s="455">
        <v>9660</v>
      </c>
      <c r="R127" s="908">
        <v>60</v>
      </c>
      <c r="S127" s="874">
        <v>60000</v>
      </c>
      <c r="T127" s="874">
        <v>14460</v>
      </c>
      <c r="U127" s="874">
        <v>74460</v>
      </c>
      <c r="V127" s="908">
        <v>34</v>
      </c>
      <c r="W127" s="874">
        <v>17000</v>
      </c>
      <c r="X127" s="874">
        <v>4692</v>
      </c>
      <c r="Y127" s="874">
        <v>21692</v>
      </c>
      <c r="Z127" s="908">
        <v>94</v>
      </c>
      <c r="AA127" s="874">
        <v>77000</v>
      </c>
      <c r="AB127" s="874">
        <v>19152</v>
      </c>
      <c r="AC127" s="447">
        <v>96152</v>
      </c>
      <c r="AD127" s="908">
        <v>60</v>
      </c>
      <c r="AE127" s="874">
        <v>48000</v>
      </c>
      <c r="AF127" s="874">
        <v>11568</v>
      </c>
      <c r="AG127" s="874">
        <v>59568</v>
      </c>
      <c r="AH127" s="908">
        <v>34</v>
      </c>
      <c r="AI127" s="874">
        <v>13600</v>
      </c>
      <c r="AJ127" s="874">
        <v>3754</v>
      </c>
      <c r="AK127" s="874">
        <v>17354</v>
      </c>
      <c r="AL127" s="908">
        <v>94</v>
      </c>
      <c r="AM127" s="874">
        <v>61600</v>
      </c>
      <c r="AN127" s="874">
        <v>15322</v>
      </c>
      <c r="AO127" s="939">
        <v>76922</v>
      </c>
      <c r="AP127" s="908">
        <v>60</v>
      </c>
      <c r="AQ127" s="874">
        <v>90000</v>
      </c>
      <c r="AR127" s="874">
        <v>21690</v>
      </c>
      <c r="AS127" s="874">
        <v>111690</v>
      </c>
      <c r="AT127" s="908">
        <v>34</v>
      </c>
      <c r="AU127" s="874">
        <v>25500</v>
      </c>
      <c r="AV127" s="874">
        <v>7038</v>
      </c>
      <c r="AW127" s="874">
        <v>32538</v>
      </c>
      <c r="AX127" s="908">
        <v>94</v>
      </c>
      <c r="AY127" s="874">
        <v>115500</v>
      </c>
      <c r="AZ127" s="874">
        <v>28728</v>
      </c>
      <c r="BA127" s="1104">
        <v>144228</v>
      </c>
      <c r="BB127" s="1146"/>
      <c r="BC127" s="1109">
        <v>0</v>
      </c>
      <c r="BD127" s="2137">
        <v>326962</v>
      </c>
      <c r="BE127" s="1197"/>
      <c r="BF127" s="1197"/>
      <c r="BG127" s="1197"/>
      <c r="BH127" s="1197"/>
      <c r="BI127" s="2125"/>
      <c r="BK127" s="2125"/>
      <c r="BL127" s="2129"/>
      <c r="BO127" s="2106"/>
    </row>
    <row r="128" spans="1:67" ht="15" customHeight="1" x14ac:dyDescent="0.2">
      <c r="A128" s="399" t="s">
        <v>1326</v>
      </c>
      <c r="B128" s="228"/>
      <c r="C128" s="398" t="s">
        <v>1327</v>
      </c>
      <c r="D128" s="403">
        <v>0</v>
      </c>
      <c r="E128" s="437">
        <v>0</v>
      </c>
      <c r="F128" s="403"/>
      <c r="G128" s="442">
        <v>0</v>
      </c>
      <c r="H128" s="403"/>
      <c r="I128" s="442">
        <v>0</v>
      </c>
      <c r="J128" s="919">
        <v>0</v>
      </c>
      <c r="K128" s="765">
        <v>0</v>
      </c>
      <c r="L128" s="446">
        <v>0</v>
      </c>
      <c r="M128" s="944"/>
      <c r="N128" s="403">
        <v>0</v>
      </c>
      <c r="O128" s="455">
        <v>0</v>
      </c>
      <c r="P128" s="442"/>
      <c r="Q128" s="455">
        <v>0</v>
      </c>
      <c r="R128" s="908">
        <v>7</v>
      </c>
      <c r="S128" s="874">
        <v>7000</v>
      </c>
      <c r="T128" s="874">
        <v>1687</v>
      </c>
      <c r="U128" s="874">
        <v>8687</v>
      </c>
      <c r="V128" s="908">
        <v>3</v>
      </c>
      <c r="W128" s="874">
        <v>1500</v>
      </c>
      <c r="X128" s="874">
        <v>414</v>
      </c>
      <c r="Y128" s="874">
        <v>1914</v>
      </c>
      <c r="Z128" s="908">
        <v>10</v>
      </c>
      <c r="AA128" s="874">
        <v>8500</v>
      </c>
      <c r="AB128" s="874">
        <v>2101</v>
      </c>
      <c r="AC128" s="447">
        <v>10601</v>
      </c>
      <c r="AD128" s="908">
        <v>7</v>
      </c>
      <c r="AE128" s="874">
        <v>5600</v>
      </c>
      <c r="AF128" s="874">
        <v>1350</v>
      </c>
      <c r="AG128" s="874">
        <v>6950</v>
      </c>
      <c r="AH128" s="908">
        <v>3</v>
      </c>
      <c r="AI128" s="874">
        <v>1200</v>
      </c>
      <c r="AJ128" s="874">
        <v>331</v>
      </c>
      <c r="AK128" s="874">
        <v>1531</v>
      </c>
      <c r="AL128" s="908">
        <v>10</v>
      </c>
      <c r="AM128" s="874">
        <v>6800</v>
      </c>
      <c r="AN128" s="874">
        <v>1681</v>
      </c>
      <c r="AO128" s="939">
        <v>8481</v>
      </c>
      <c r="AP128" s="908">
        <v>7</v>
      </c>
      <c r="AQ128" s="874">
        <v>10500</v>
      </c>
      <c r="AR128" s="874">
        <v>2531</v>
      </c>
      <c r="AS128" s="874">
        <v>13031</v>
      </c>
      <c r="AT128" s="908">
        <v>3</v>
      </c>
      <c r="AU128" s="874">
        <v>2250</v>
      </c>
      <c r="AV128" s="874">
        <v>621</v>
      </c>
      <c r="AW128" s="874">
        <v>2871</v>
      </c>
      <c r="AX128" s="908">
        <v>10</v>
      </c>
      <c r="AY128" s="874">
        <v>12750</v>
      </c>
      <c r="AZ128" s="874">
        <v>3152</v>
      </c>
      <c r="BA128" s="1104">
        <v>15902</v>
      </c>
      <c r="BB128" s="1146"/>
      <c r="BC128" s="1109">
        <v>0</v>
      </c>
      <c r="BD128" s="2137">
        <v>34984</v>
      </c>
      <c r="BE128" s="1197"/>
      <c r="BF128" s="1197"/>
      <c r="BG128" s="1197"/>
      <c r="BH128" s="1197"/>
      <c r="BI128" s="2125"/>
      <c r="BK128" s="2125"/>
      <c r="BL128" s="2129"/>
      <c r="BO128" s="2106"/>
    </row>
    <row r="129" spans="1:334" ht="15" customHeight="1" x14ac:dyDescent="0.2">
      <c r="A129" s="1358" t="s">
        <v>1328</v>
      </c>
      <c r="B129" s="1152"/>
      <c r="C129" s="1153" t="s">
        <v>1329</v>
      </c>
      <c r="D129" s="1076">
        <v>0</v>
      </c>
      <c r="E129" s="1077">
        <v>0</v>
      </c>
      <c r="F129" s="1076"/>
      <c r="G129" s="442">
        <v>0</v>
      </c>
      <c r="H129" s="403"/>
      <c r="I129" s="442">
        <v>0</v>
      </c>
      <c r="J129" s="919">
        <v>0</v>
      </c>
      <c r="K129" s="765">
        <v>0</v>
      </c>
      <c r="L129" s="446">
        <v>0</v>
      </c>
      <c r="M129" s="944"/>
      <c r="N129" s="1076">
        <v>0</v>
      </c>
      <c r="O129" s="455">
        <v>0</v>
      </c>
      <c r="P129" s="1078"/>
      <c r="Q129" s="455">
        <v>0</v>
      </c>
      <c r="R129" s="1084">
        <v>14</v>
      </c>
      <c r="S129" s="1085">
        <v>14000</v>
      </c>
      <c r="T129" s="1085">
        <v>3374</v>
      </c>
      <c r="U129" s="1085">
        <v>17374</v>
      </c>
      <c r="V129" s="1084">
        <v>1</v>
      </c>
      <c r="W129" s="1085">
        <v>500</v>
      </c>
      <c r="X129" s="1085">
        <v>138</v>
      </c>
      <c r="Y129" s="1085">
        <v>638</v>
      </c>
      <c r="Z129" s="1084">
        <v>15</v>
      </c>
      <c r="AA129" s="1085">
        <v>14500</v>
      </c>
      <c r="AB129" s="1085">
        <v>3512</v>
      </c>
      <c r="AC129" s="1086">
        <v>18012</v>
      </c>
      <c r="AD129" s="1084">
        <v>14</v>
      </c>
      <c r="AE129" s="1085">
        <v>11200</v>
      </c>
      <c r="AF129" s="1085">
        <v>2699</v>
      </c>
      <c r="AG129" s="1085">
        <v>13899</v>
      </c>
      <c r="AH129" s="1084">
        <v>1</v>
      </c>
      <c r="AI129" s="1085">
        <v>400</v>
      </c>
      <c r="AJ129" s="1085">
        <v>110</v>
      </c>
      <c r="AK129" s="1085">
        <v>510</v>
      </c>
      <c r="AL129" s="1084">
        <v>15</v>
      </c>
      <c r="AM129" s="1085">
        <v>11600</v>
      </c>
      <c r="AN129" s="1085">
        <v>2809</v>
      </c>
      <c r="AO129" s="1087">
        <v>14409</v>
      </c>
      <c r="AP129" s="1133">
        <v>14</v>
      </c>
      <c r="AQ129" s="1085">
        <v>21000</v>
      </c>
      <c r="AR129" s="1085">
        <v>5061</v>
      </c>
      <c r="AS129" s="1085">
        <v>26061</v>
      </c>
      <c r="AT129" s="1133">
        <v>1</v>
      </c>
      <c r="AU129" s="1085">
        <v>750</v>
      </c>
      <c r="AV129" s="1085">
        <v>207</v>
      </c>
      <c r="AW129" s="874">
        <v>957</v>
      </c>
      <c r="AX129" s="908">
        <v>15</v>
      </c>
      <c r="AY129" s="874">
        <v>21750</v>
      </c>
      <c r="AZ129" s="874">
        <v>5268</v>
      </c>
      <c r="BA129" s="1104">
        <v>27018</v>
      </c>
      <c r="BB129" s="1148"/>
      <c r="BC129" s="1113">
        <v>0</v>
      </c>
      <c r="BD129" s="2143">
        <v>59439</v>
      </c>
      <c r="BE129" s="1197"/>
      <c r="BF129" s="1197"/>
      <c r="BG129" s="1197"/>
      <c r="BH129" s="1197"/>
      <c r="BI129" s="2125"/>
      <c r="BK129" s="2125"/>
      <c r="BL129" s="2129"/>
      <c r="BO129" s="2106"/>
    </row>
    <row r="130" spans="1:334" s="1368" customFormat="1" ht="15" customHeight="1" x14ac:dyDescent="0.2">
      <c r="A130" s="1095" t="s">
        <v>1491</v>
      </c>
      <c r="B130" s="1096"/>
      <c r="C130" s="1097" t="s">
        <v>1488</v>
      </c>
      <c r="D130" s="1098">
        <v>0</v>
      </c>
      <c r="E130" s="1099">
        <v>0</v>
      </c>
      <c r="F130" s="1097"/>
      <c r="G130" s="1365">
        <v>0</v>
      </c>
      <c r="H130" s="1370"/>
      <c r="I130" s="1365">
        <v>0</v>
      </c>
      <c r="J130" s="1365">
        <v>0</v>
      </c>
      <c r="K130" s="1364">
        <v>0</v>
      </c>
      <c r="L130" s="1365">
        <v>0</v>
      </c>
      <c r="M130" s="944"/>
      <c r="N130" s="1098">
        <v>0</v>
      </c>
      <c r="O130" s="455">
        <v>0</v>
      </c>
      <c r="P130" s="1078"/>
      <c r="Q130" s="455">
        <v>0</v>
      </c>
      <c r="R130" s="1100"/>
      <c r="S130" s="1366"/>
      <c r="T130" s="1366"/>
      <c r="U130" s="1366"/>
      <c r="V130" s="1100"/>
      <c r="W130" s="1366"/>
      <c r="X130" s="1366"/>
      <c r="Y130" s="1366"/>
      <c r="Z130" s="1100"/>
      <c r="AA130" s="1366"/>
      <c r="AB130" s="1366"/>
      <c r="AC130" s="1099"/>
      <c r="AD130" s="1100"/>
      <c r="AE130" s="1366"/>
      <c r="AF130" s="1366"/>
      <c r="AG130" s="1366"/>
      <c r="AH130" s="1100"/>
      <c r="AI130" s="1366"/>
      <c r="AJ130" s="1366"/>
      <c r="AK130" s="1366"/>
      <c r="AL130" s="1100"/>
      <c r="AM130" s="1366"/>
      <c r="AN130" s="1366"/>
      <c r="AO130" s="1366"/>
      <c r="AP130" s="1100"/>
      <c r="AQ130" s="1366"/>
      <c r="AR130" s="1366"/>
      <c r="AS130" s="1366"/>
      <c r="AT130" s="1100"/>
      <c r="AU130" s="1366"/>
      <c r="AV130" s="1366"/>
      <c r="AW130" s="1366"/>
      <c r="AX130" s="1100"/>
      <c r="AY130" s="1366"/>
      <c r="AZ130" s="1366"/>
      <c r="BA130" s="1366"/>
      <c r="BB130" s="1367"/>
      <c r="BC130" s="1366"/>
      <c r="BD130" s="2144"/>
      <c r="BE130" s="1197"/>
      <c r="BF130" s="1197"/>
      <c r="BG130" s="1197"/>
      <c r="BH130" s="1197"/>
      <c r="BI130" s="2125"/>
      <c r="BJ130" s="1939"/>
      <c r="BK130" s="2125"/>
      <c r="BL130" s="2129"/>
      <c r="BM130" s="1982"/>
      <c r="BN130" s="1982"/>
      <c r="BO130" s="2106"/>
      <c r="BP130" s="1982"/>
      <c r="BQ130" s="1982"/>
      <c r="BR130" s="1982"/>
      <c r="BS130" s="1982"/>
      <c r="BT130" s="1982"/>
      <c r="BU130" s="1982"/>
      <c r="BV130" s="1982"/>
      <c r="BW130" s="1982"/>
      <c r="BX130" s="1982"/>
      <c r="BY130" s="1982"/>
      <c r="BZ130" s="1982"/>
      <c r="CA130" s="1982"/>
      <c r="CB130" s="1982"/>
      <c r="CC130" s="1982"/>
      <c r="CD130" s="1982"/>
      <c r="CE130" s="1982"/>
      <c r="CF130" s="1982"/>
      <c r="CG130" s="1982"/>
      <c r="CH130" s="1982"/>
      <c r="CI130" s="1982"/>
      <c r="CJ130" s="1982"/>
      <c r="CK130" s="1982"/>
      <c r="CL130" s="1982"/>
      <c r="CM130" s="1982"/>
      <c r="CN130" s="1982"/>
      <c r="CO130" s="1982"/>
      <c r="CP130" s="1982"/>
      <c r="CQ130" s="1982"/>
      <c r="CR130" s="1982"/>
      <c r="CS130" s="1982"/>
      <c r="CT130" s="1982"/>
      <c r="CU130" s="1982"/>
      <c r="CV130" s="1982"/>
      <c r="CW130" s="1982"/>
      <c r="CX130" s="1982"/>
      <c r="CY130" s="1982"/>
      <c r="CZ130" s="1982"/>
      <c r="DA130" s="1982"/>
      <c r="DB130" s="1982"/>
      <c r="DC130" s="1982"/>
      <c r="DD130" s="1982"/>
      <c r="DE130" s="1982"/>
      <c r="DF130" s="1982"/>
      <c r="DG130" s="1982"/>
      <c r="DH130" s="1982"/>
      <c r="DI130" s="1982"/>
      <c r="DJ130" s="1982"/>
      <c r="DK130" s="1982"/>
      <c r="DL130" s="1982"/>
      <c r="DM130" s="1982"/>
      <c r="DN130" s="1982"/>
      <c r="DO130" s="1982"/>
      <c r="DP130" s="1982"/>
      <c r="DQ130" s="1982"/>
      <c r="DR130" s="1982"/>
      <c r="DS130" s="1982"/>
      <c r="DT130" s="1982"/>
      <c r="DU130" s="1982"/>
      <c r="DV130" s="1982"/>
      <c r="DW130" s="1982"/>
      <c r="DX130" s="1982"/>
      <c r="DY130" s="1982"/>
      <c r="DZ130" s="1982"/>
      <c r="EA130" s="1982"/>
      <c r="EB130" s="1982"/>
      <c r="EC130" s="1982"/>
      <c r="ED130" s="1982"/>
      <c r="EE130" s="1982"/>
      <c r="EF130" s="1982"/>
      <c r="EG130" s="1982"/>
      <c r="EH130" s="1982"/>
      <c r="EI130" s="1982"/>
      <c r="EJ130" s="1982"/>
      <c r="EK130" s="1982"/>
      <c r="EL130" s="1982"/>
      <c r="EM130" s="1982"/>
      <c r="EN130" s="1982"/>
      <c r="EO130" s="1982"/>
      <c r="EP130" s="1982"/>
      <c r="EQ130" s="1982"/>
      <c r="ER130" s="1982"/>
      <c r="ES130" s="1982"/>
      <c r="ET130" s="1982"/>
      <c r="EU130" s="1982"/>
      <c r="EV130" s="1982"/>
      <c r="EW130" s="1982"/>
      <c r="EX130" s="1982"/>
      <c r="EY130" s="1982"/>
      <c r="EZ130" s="1982"/>
      <c r="FA130" s="1982"/>
      <c r="FB130" s="1982"/>
      <c r="FC130" s="1982"/>
      <c r="FD130" s="1982"/>
      <c r="FE130" s="1982"/>
      <c r="FF130" s="1982"/>
      <c r="FG130" s="1982"/>
      <c r="FH130" s="1982"/>
      <c r="FI130" s="1982"/>
      <c r="FJ130" s="1982"/>
      <c r="FK130" s="1982"/>
      <c r="FL130" s="1982"/>
      <c r="FM130" s="1982"/>
      <c r="FN130" s="1982"/>
      <c r="FO130" s="1982"/>
      <c r="FP130" s="1982"/>
      <c r="FQ130" s="1982"/>
      <c r="FR130" s="1982"/>
      <c r="FS130" s="1982"/>
      <c r="FT130" s="1982"/>
      <c r="FU130" s="1982"/>
      <c r="FV130" s="1982"/>
      <c r="FW130" s="1982"/>
      <c r="FX130" s="1982"/>
      <c r="FY130" s="1982"/>
      <c r="FZ130" s="1982"/>
      <c r="GA130" s="1982"/>
      <c r="GB130" s="1982"/>
      <c r="GC130" s="1982"/>
      <c r="GD130" s="1982"/>
      <c r="GE130" s="1982"/>
      <c r="GF130" s="1982"/>
      <c r="GG130" s="1982"/>
      <c r="GH130" s="1982"/>
      <c r="GI130" s="1982"/>
      <c r="GJ130" s="1982"/>
      <c r="GK130" s="1982"/>
      <c r="GL130" s="1982"/>
      <c r="GM130" s="1982"/>
      <c r="GN130" s="1982"/>
      <c r="GO130" s="1982"/>
      <c r="GP130" s="1982"/>
      <c r="GQ130" s="1982"/>
      <c r="GR130" s="1982"/>
      <c r="GS130" s="1982"/>
      <c r="GT130" s="1982"/>
      <c r="GU130" s="1982"/>
      <c r="GV130" s="1982"/>
      <c r="GW130" s="1982"/>
      <c r="GX130" s="1982"/>
      <c r="GY130" s="1982"/>
      <c r="GZ130" s="1982"/>
      <c r="HA130" s="1982"/>
      <c r="HB130" s="1982"/>
      <c r="HC130" s="1982"/>
      <c r="HD130" s="1982"/>
      <c r="HE130" s="1982"/>
      <c r="HF130" s="1982"/>
      <c r="HG130" s="1982"/>
      <c r="HH130" s="1982"/>
      <c r="HI130" s="1982"/>
      <c r="HJ130" s="1982"/>
      <c r="HK130" s="1982"/>
      <c r="HL130" s="1982"/>
      <c r="HM130" s="1982"/>
      <c r="HN130" s="1982"/>
      <c r="HO130" s="1982"/>
      <c r="HP130" s="1982"/>
      <c r="HQ130" s="1982"/>
      <c r="HR130" s="1982"/>
      <c r="HS130" s="1982"/>
      <c r="HT130" s="1982"/>
      <c r="HU130" s="1982"/>
      <c r="HV130" s="1982"/>
      <c r="HW130" s="1982"/>
      <c r="HX130" s="1982"/>
      <c r="HY130" s="1982"/>
      <c r="HZ130" s="1982"/>
      <c r="IA130" s="1982"/>
      <c r="IB130" s="1982"/>
      <c r="IC130" s="1982"/>
      <c r="ID130" s="1982"/>
      <c r="IE130" s="1982"/>
      <c r="IF130" s="1982"/>
      <c r="IG130" s="1982"/>
      <c r="IH130" s="1982"/>
      <c r="II130" s="1982"/>
      <c r="IJ130" s="1982"/>
      <c r="IK130" s="1982"/>
      <c r="IL130" s="1982"/>
      <c r="IM130" s="1982"/>
      <c r="IN130" s="1982"/>
      <c r="IO130" s="1982"/>
      <c r="IP130" s="1982"/>
      <c r="IQ130" s="1982"/>
      <c r="IR130" s="1982"/>
      <c r="IS130" s="1982"/>
      <c r="IT130" s="1982"/>
      <c r="IU130" s="1982"/>
      <c r="IV130" s="1982"/>
      <c r="IW130" s="1982"/>
      <c r="IX130" s="1982"/>
      <c r="IY130" s="1982"/>
      <c r="IZ130" s="1982"/>
      <c r="JA130" s="1982"/>
      <c r="JB130" s="1982"/>
      <c r="JC130" s="1982"/>
      <c r="JD130" s="1982"/>
      <c r="JE130" s="1982"/>
      <c r="JF130" s="1982"/>
      <c r="JG130" s="1982"/>
      <c r="JH130" s="1982"/>
      <c r="JI130" s="1982"/>
      <c r="JJ130" s="1982"/>
      <c r="JK130" s="1982"/>
      <c r="JL130" s="1982"/>
      <c r="JM130" s="1982"/>
      <c r="JN130" s="1982"/>
      <c r="JO130" s="1982"/>
      <c r="JP130" s="1982"/>
      <c r="JQ130" s="1982"/>
      <c r="JR130" s="1982"/>
      <c r="JS130" s="1982"/>
      <c r="JT130" s="1982"/>
      <c r="JU130" s="1982"/>
      <c r="JV130" s="1982"/>
      <c r="JW130" s="1982"/>
      <c r="JX130" s="1982"/>
      <c r="JY130" s="1982"/>
      <c r="JZ130" s="1982"/>
      <c r="KA130" s="1982"/>
      <c r="KB130" s="1982"/>
      <c r="KC130" s="1982"/>
      <c r="KD130" s="1982"/>
      <c r="KE130" s="1982"/>
      <c r="KF130" s="1982"/>
      <c r="KG130" s="1982"/>
      <c r="KH130" s="1982"/>
      <c r="KI130" s="1982"/>
      <c r="KJ130" s="1982"/>
      <c r="KK130" s="1982"/>
      <c r="KL130" s="1982"/>
      <c r="KM130" s="1982"/>
      <c r="KN130" s="1982"/>
      <c r="KO130" s="1982"/>
      <c r="KP130" s="1982"/>
      <c r="KQ130" s="1982"/>
      <c r="KR130" s="1982"/>
      <c r="KS130" s="1982"/>
      <c r="KT130" s="1982"/>
      <c r="KU130" s="1982"/>
      <c r="KV130" s="1982"/>
      <c r="KW130" s="1982"/>
      <c r="KX130" s="1982"/>
      <c r="KY130" s="1982"/>
      <c r="KZ130" s="1982"/>
      <c r="LA130" s="1982"/>
      <c r="LB130" s="1982"/>
      <c r="LC130" s="1982"/>
      <c r="LD130" s="1982"/>
      <c r="LE130" s="1982"/>
      <c r="LF130" s="1982"/>
      <c r="LG130" s="1982"/>
      <c r="LH130" s="1982"/>
      <c r="LI130" s="1982"/>
      <c r="LJ130" s="1982"/>
      <c r="LK130" s="1982"/>
      <c r="LL130" s="1982"/>
      <c r="LM130" s="1982"/>
      <c r="LN130" s="1982"/>
      <c r="LO130" s="1982"/>
      <c r="LP130" s="1982"/>
      <c r="LQ130" s="1982"/>
      <c r="LR130" s="1982"/>
      <c r="LS130" s="1982"/>
      <c r="LT130" s="1982"/>
      <c r="LU130" s="1982"/>
      <c r="LV130" s="1982"/>
    </row>
    <row r="131" spans="1:334" s="1368" customFormat="1" ht="15" customHeight="1" x14ac:dyDescent="0.2">
      <c r="A131" s="1095" t="s">
        <v>1492</v>
      </c>
      <c r="B131" s="1096"/>
      <c r="C131" s="1097" t="s">
        <v>784</v>
      </c>
      <c r="D131" s="1098">
        <v>0</v>
      </c>
      <c r="E131" s="1099">
        <v>0</v>
      </c>
      <c r="F131" s="1097"/>
      <c r="G131" s="1365">
        <v>0</v>
      </c>
      <c r="H131" s="1370"/>
      <c r="I131" s="1365">
        <v>0</v>
      </c>
      <c r="J131" s="1365">
        <v>0</v>
      </c>
      <c r="K131" s="1364">
        <v>0</v>
      </c>
      <c r="L131" s="1365">
        <v>0</v>
      </c>
      <c r="M131" s="944"/>
      <c r="N131" s="1426">
        <v>0</v>
      </c>
      <c r="O131" s="455">
        <v>0</v>
      </c>
      <c r="P131" s="1078"/>
      <c r="Q131" s="455">
        <v>0</v>
      </c>
      <c r="R131" s="1100"/>
      <c r="S131" s="1366"/>
      <c r="T131" s="1366"/>
      <c r="U131" s="1366"/>
      <c r="V131" s="1100"/>
      <c r="W131" s="1366"/>
      <c r="X131" s="1366"/>
      <c r="Y131" s="1366"/>
      <c r="Z131" s="1100"/>
      <c r="AA131" s="1366"/>
      <c r="AB131" s="1366"/>
      <c r="AC131" s="1099"/>
      <c r="AD131" s="1100"/>
      <c r="AE131" s="1366"/>
      <c r="AF131" s="1366"/>
      <c r="AG131" s="1366"/>
      <c r="AH131" s="1100"/>
      <c r="AI131" s="1366"/>
      <c r="AJ131" s="1366"/>
      <c r="AK131" s="1366"/>
      <c r="AL131" s="1100"/>
      <c r="AM131" s="1366"/>
      <c r="AN131" s="1366"/>
      <c r="AO131" s="1366"/>
      <c r="AP131" s="1100"/>
      <c r="AQ131" s="1366"/>
      <c r="AR131" s="1366"/>
      <c r="AS131" s="1366"/>
      <c r="AT131" s="1100"/>
      <c r="AU131" s="1366"/>
      <c r="AV131" s="1366"/>
      <c r="AW131" s="1366"/>
      <c r="AX131" s="1100"/>
      <c r="AY131" s="1366"/>
      <c r="AZ131" s="1366"/>
      <c r="BA131" s="1366"/>
      <c r="BB131" s="1367"/>
      <c r="BC131" s="1366"/>
      <c r="BD131" s="2144"/>
      <c r="BE131" s="1197"/>
      <c r="BF131" s="1197"/>
      <c r="BG131" s="1197"/>
      <c r="BH131" s="1197"/>
      <c r="BI131" s="2125"/>
      <c r="BJ131" s="1939"/>
      <c r="BK131" s="2125"/>
      <c r="BL131" s="2129"/>
      <c r="BM131" s="1982"/>
      <c r="BN131" s="1982"/>
      <c r="BO131" s="2106"/>
      <c r="BP131" s="1982"/>
      <c r="BQ131" s="1982"/>
      <c r="BR131" s="1982"/>
      <c r="BS131" s="1982"/>
      <c r="BT131" s="1982"/>
      <c r="BU131" s="1982"/>
      <c r="BV131" s="1982"/>
      <c r="BW131" s="1982"/>
      <c r="BX131" s="1982"/>
      <c r="BY131" s="1982"/>
      <c r="BZ131" s="1982"/>
      <c r="CA131" s="1982"/>
      <c r="CB131" s="1982"/>
      <c r="CC131" s="1982"/>
      <c r="CD131" s="1982"/>
      <c r="CE131" s="1982"/>
      <c r="CF131" s="1982"/>
      <c r="CG131" s="1982"/>
      <c r="CH131" s="1982"/>
      <c r="CI131" s="1982"/>
      <c r="CJ131" s="1982"/>
      <c r="CK131" s="1982"/>
      <c r="CL131" s="1982"/>
      <c r="CM131" s="1982"/>
      <c r="CN131" s="1982"/>
      <c r="CO131" s="1982"/>
      <c r="CP131" s="1982"/>
      <c r="CQ131" s="1982"/>
      <c r="CR131" s="1982"/>
      <c r="CS131" s="1982"/>
      <c r="CT131" s="1982"/>
      <c r="CU131" s="1982"/>
      <c r="CV131" s="1982"/>
      <c r="CW131" s="1982"/>
      <c r="CX131" s="1982"/>
      <c r="CY131" s="1982"/>
      <c r="CZ131" s="1982"/>
      <c r="DA131" s="1982"/>
      <c r="DB131" s="1982"/>
      <c r="DC131" s="1982"/>
      <c r="DD131" s="1982"/>
      <c r="DE131" s="1982"/>
      <c r="DF131" s="1982"/>
      <c r="DG131" s="1982"/>
      <c r="DH131" s="1982"/>
      <c r="DI131" s="1982"/>
      <c r="DJ131" s="1982"/>
      <c r="DK131" s="1982"/>
      <c r="DL131" s="1982"/>
      <c r="DM131" s="1982"/>
      <c r="DN131" s="1982"/>
      <c r="DO131" s="1982"/>
      <c r="DP131" s="1982"/>
      <c r="DQ131" s="1982"/>
      <c r="DR131" s="1982"/>
      <c r="DS131" s="1982"/>
      <c r="DT131" s="1982"/>
      <c r="DU131" s="1982"/>
      <c r="DV131" s="1982"/>
      <c r="DW131" s="1982"/>
      <c r="DX131" s="1982"/>
      <c r="DY131" s="1982"/>
      <c r="DZ131" s="1982"/>
      <c r="EA131" s="1982"/>
      <c r="EB131" s="1982"/>
      <c r="EC131" s="1982"/>
      <c r="ED131" s="1982"/>
      <c r="EE131" s="1982"/>
      <c r="EF131" s="1982"/>
      <c r="EG131" s="1982"/>
      <c r="EH131" s="1982"/>
      <c r="EI131" s="1982"/>
      <c r="EJ131" s="1982"/>
      <c r="EK131" s="1982"/>
      <c r="EL131" s="1982"/>
      <c r="EM131" s="1982"/>
      <c r="EN131" s="1982"/>
      <c r="EO131" s="1982"/>
      <c r="EP131" s="1982"/>
      <c r="EQ131" s="1982"/>
      <c r="ER131" s="1982"/>
      <c r="ES131" s="1982"/>
      <c r="ET131" s="1982"/>
      <c r="EU131" s="1982"/>
      <c r="EV131" s="1982"/>
      <c r="EW131" s="1982"/>
      <c r="EX131" s="1982"/>
      <c r="EY131" s="1982"/>
      <c r="EZ131" s="1982"/>
      <c r="FA131" s="1982"/>
      <c r="FB131" s="1982"/>
      <c r="FC131" s="1982"/>
      <c r="FD131" s="1982"/>
      <c r="FE131" s="1982"/>
      <c r="FF131" s="1982"/>
      <c r="FG131" s="1982"/>
      <c r="FH131" s="1982"/>
      <c r="FI131" s="1982"/>
      <c r="FJ131" s="1982"/>
      <c r="FK131" s="1982"/>
      <c r="FL131" s="1982"/>
      <c r="FM131" s="1982"/>
      <c r="FN131" s="1982"/>
      <c r="FO131" s="1982"/>
      <c r="FP131" s="1982"/>
      <c r="FQ131" s="1982"/>
      <c r="FR131" s="1982"/>
      <c r="FS131" s="1982"/>
      <c r="FT131" s="1982"/>
      <c r="FU131" s="1982"/>
      <c r="FV131" s="1982"/>
      <c r="FW131" s="1982"/>
      <c r="FX131" s="1982"/>
      <c r="FY131" s="1982"/>
      <c r="FZ131" s="1982"/>
      <c r="GA131" s="1982"/>
      <c r="GB131" s="1982"/>
      <c r="GC131" s="1982"/>
      <c r="GD131" s="1982"/>
      <c r="GE131" s="1982"/>
      <c r="GF131" s="1982"/>
      <c r="GG131" s="1982"/>
      <c r="GH131" s="1982"/>
      <c r="GI131" s="1982"/>
      <c r="GJ131" s="1982"/>
      <c r="GK131" s="1982"/>
      <c r="GL131" s="1982"/>
      <c r="GM131" s="1982"/>
      <c r="GN131" s="1982"/>
      <c r="GO131" s="1982"/>
      <c r="GP131" s="1982"/>
      <c r="GQ131" s="1982"/>
      <c r="GR131" s="1982"/>
      <c r="GS131" s="1982"/>
      <c r="GT131" s="1982"/>
      <c r="GU131" s="1982"/>
      <c r="GV131" s="1982"/>
      <c r="GW131" s="1982"/>
      <c r="GX131" s="1982"/>
      <c r="GY131" s="1982"/>
      <c r="GZ131" s="1982"/>
      <c r="HA131" s="1982"/>
      <c r="HB131" s="1982"/>
      <c r="HC131" s="1982"/>
      <c r="HD131" s="1982"/>
      <c r="HE131" s="1982"/>
      <c r="HF131" s="1982"/>
      <c r="HG131" s="1982"/>
      <c r="HH131" s="1982"/>
      <c r="HI131" s="1982"/>
      <c r="HJ131" s="1982"/>
      <c r="HK131" s="1982"/>
      <c r="HL131" s="1982"/>
      <c r="HM131" s="1982"/>
      <c r="HN131" s="1982"/>
      <c r="HO131" s="1982"/>
      <c r="HP131" s="1982"/>
      <c r="HQ131" s="1982"/>
      <c r="HR131" s="1982"/>
      <c r="HS131" s="1982"/>
      <c r="HT131" s="1982"/>
      <c r="HU131" s="1982"/>
      <c r="HV131" s="1982"/>
      <c r="HW131" s="1982"/>
      <c r="HX131" s="1982"/>
      <c r="HY131" s="1982"/>
      <c r="HZ131" s="1982"/>
      <c r="IA131" s="1982"/>
      <c r="IB131" s="1982"/>
      <c r="IC131" s="1982"/>
      <c r="ID131" s="1982"/>
      <c r="IE131" s="1982"/>
      <c r="IF131" s="1982"/>
      <c r="IG131" s="1982"/>
      <c r="IH131" s="1982"/>
      <c r="II131" s="1982"/>
      <c r="IJ131" s="1982"/>
      <c r="IK131" s="1982"/>
      <c r="IL131" s="1982"/>
      <c r="IM131" s="1982"/>
      <c r="IN131" s="1982"/>
      <c r="IO131" s="1982"/>
      <c r="IP131" s="1982"/>
      <c r="IQ131" s="1982"/>
      <c r="IR131" s="1982"/>
      <c r="IS131" s="1982"/>
      <c r="IT131" s="1982"/>
      <c r="IU131" s="1982"/>
      <c r="IV131" s="1982"/>
      <c r="IW131" s="1982"/>
      <c r="IX131" s="1982"/>
      <c r="IY131" s="1982"/>
      <c r="IZ131" s="1982"/>
      <c r="JA131" s="1982"/>
      <c r="JB131" s="1982"/>
      <c r="JC131" s="1982"/>
      <c r="JD131" s="1982"/>
      <c r="JE131" s="1982"/>
      <c r="JF131" s="1982"/>
      <c r="JG131" s="1982"/>
      <c r="JH131" s="1982"/>
      <c r="JI131" s="1982"/>
      <c r="JJ131" s="1982"/>
      <c r="JK131" s="1982"/>
      <c r="JL131" s="1982"/>
      <c r="JM131" s="1982"/>
      <c r="JN131" s="1982"/>
      <c r="JO131" s="1982"/>
      <c r="JP131" s="1982"/>
      <c r="JQ131" s="1982"/>
      <c r="JR131" s="1982"/>
      <c r="JS131" s="1982"/>
      <c r="JT131" s="1982"/>
      <c r="JU131" s="1982"/>
      <c r="JV131" s="1982"/>
      <c r="JW131" s="1982"/>
      <c r="JX131" s="1982"/>
      <c r="JY131" s="1982"/>
      <c r="JZ131" s="1982"/>
      <c r="KA131" s="1982"/>
      <c r="KB131" s="1982"/>
      <c r="KC131" s="1982"/>
      <c r="KD131" s="1982"/>
      <c r="KE131" s="1982"/>
      <c r="KF131" s="1982"/>
      <c r="KG131" s="1982"/>
      <c r="KH131" s="1982"/>
      <c r="KI131" s="1982"/>
      <c r="KJ131" s="1982"/>
      <c r="KK131" s="1982"/>
      <c r="KL131" s="1982"/>
      <c r="KM131" s="1982"/>
      <c r="KN131" s="1982"/>
      <c r="KO131" s="1982"/>
      <c r="KP131" s="1982"/>
      <c r="KQ131" s="1982"/>
      <c r="KR131" s="1982"/>
      <c r="KS131" s="1982"/>
      <c r="KT131" s="1982"/>
      <c r="KU131" s="1982"/>
      <c r="KV131" s="1982"/>
      <c r="KW131" s="1982"/>
      <c r="KX131" s="1982"/>
      <c r="KY131" s="1982"/>
      <c r="KZ131" s="1982"/>
      <c r="LA131" s="1982"/>
      <c r="LB131" s="1982"/>
      <c r="LC131" s="1982"/>
      <c r="LD131" s="1982"/>
      <c r="LE131" s="1982"/>
      <c r="LF131" s="1982"/>
      <c r="LG131" s="1982"/>
      <c r="LH131" s="1982"/>
      <c r="LI131" s="1982"/>
      <c r="LJ131" s="1982"/>
      <c r="LK131" s="1982"/>
      <c r="LL131" s="1982"/>
      <c r="LM131" s="1982"/>
      <c r="LN131" s="1982"/>
      <c r="LO131" s="1982"/>
      <c r="LP131" s="1982"/>
      <c r="LQ131" s="1982"/>
      <c r="LR131" s="1982"/>
      <c r="LS131" s="1982"/>
      <c r="LT131" s="1982"/>
      <c r="LU131" s="1982"/>
      <c r="LV131" s="1982"/>
    </row>
    <row r="132" spans="1:334" s="1368" customFormat="1" ht="15" customHeight="1" x14ac:dyDescent="0.2">
      <c r="A132" s="1095" t="s">
        <v>1490</v>
      </c>
      <c r="B132" s="1096"/>
      <c r="C132" s="1097" t="s">
        <v>1487</v>
      </c>
      <c r="D132" s="1098">
        <v>0</v>
      </c>
      <c r="E132" s="1099">
        <v>0</v>
      </c>
      <c r="F132" s="1097"/>
      <c r="G132" s="1365">
        <v>0</v>
      </c>
      <c r="H132" s="1370"/>
      <c r="I132" s="1365">
        <v>0</v>
      </c>
      <c r="J132" s="1365">
        <v>0</v>
      </c>
      <c r="K132" s="1364">
        <v>0</v>
      </c>
      <c r="L132" s="1365">
        <v>0</v>
      </c>
      <c r="M132" s="944"/>
      <c r="N132" s="1098">
        <v>0</v>
      </c>
      <c r="O132" s="455">
        <v>0</v>
      </c>
      <c r="P132" s="1078"/>
      <c r="Q132" s="455">
        <v>0</v>
      </c>
      <c r="R132" s="1100"/>
      <c r="S132" s="1366"/>
      <c r="T132" s="1366"/>
      <c r="U132" s="1366"/>
      <c r="V132" s="1100"/>
      <c r="W132" s="1366"/>
      <c r="X132" s="1366"/>
      <c r="Y132" s="1366"/>
      <c r="Z132" s="1100"/>
      <c r="AA132" s="1366"/>
      <c r="AB132" s="1366"/>
      <c r="AC132" s="1099"/>
      <c r="AD132" s="1100"/>
      <c r="AE132" s="1366"/>
      <c r="AF132" s="1366"/>
      <c r="AG132" s="1366"/>
      <c r="AH132" s="1100"/>
      <c r="AI132" s="1366"/>
      <c r="AJ132" s="1366"/>
      <c r="AK132" s="1366"/>
      <c r="AL132" s="1100"/>
      <c r="AM132" s="1366"/>
      <c r="AN132" s="1366"/>
      <c r="AO132" s="1366"/>
      <c r="AP132" s="1100"/>
      <c r="AQ132" s="1366"/>
      <c r="AR132" s="1366"/>
      <c r="AS132" s="1366"/>
      <c r="AT132" s="1100"/>
      <c r="AU132" s="1366"/>
      <c r="AV132" s="1366"/>
      <c r="AW132" s="1366"/>
      <c r="AX132" s="1100"/>
      <c r="AY132" s="1366"/>
      <c r="AZ132" s="1366"/>
      <c r="BA132" s="1366"/>
      <c r="BB132" s="1367"/>
      <c r="BC132" s="1366"/>
      <c r="BD132" s="2144"/>
      <c r="BE132" s="1197"/>
      <c r="BF132" s="1197"/>
      <c r="BG132" s="1197"/>
      <c r="BH132" s="1197"/>
      <c r="BI132" s="2125"/>
      <c r="BJ132" s="1939"/>
      <c r="BK132" s="2125"/>
      <c r="BL132" s="2129"/>
      <c r="BM132" s="1982"/>
      <c r="BN132" s="1982"/>
      <c r="BO132" s="2106"/>
      <c r="BP132" s="1982"/>
      <c r="BQ132" s="1982"/>
      <c r="BR132" s="1982"/>
      <c r="BS132" s="1982"/>
      <c r="BT132" s="1982"/>
      <c r="BU132" s="1982"/>
      <c r="BV132" s="1982"/>
      <c r="BW132" s="1982"/>
      <c r="BX132" s="1982"/>
      <c r="BY132" s="1982"/>
      <c r="BZ132" s="1982"/>
      <c r="CA132" s="1982"/>
      <c r="CB132" s="1982"/>
      <c r="CC132" s="1982"/>
      <c r="CD132" s="1982"/>
      <c r="CE132" s="1982"/>
      <c r="CF132" s="1982"/>
      <c r="CG132" s="1982"/>
      <c r="CH132" s="1982"/>
      <c r="CI132" s="1982"/>
      <c r="CJ132" s="1982"/>
      <c r="CK132" s="1982"/>
      <c r="CL132" s="1982"/>
      <c r="CM132" s="1982"/>
      <c r="CN132" s="1982"/>
      <c r="CO132" s="1982"/>
      <c r="CP132" s="1982"/>
      <c r="CQ132" s="1982"/>
      <c r="CR132" s="1982"/>
      <c r="CS132" s="1982"/>
      <c r="CT132" s="1982"/>
      <c r="CU132" s="1982"/>
      <c r="CV132" s="1982"/>
      <c r="CW132" s="1982"/>
      <c r="CX132" s="1982"/>
      <c r="CY132" s="1982"/>
      <c r="CZ132" s="1982"/>
      <c r="DA132" s="1982"/>
      <c r="DB132" s="1982"/>
      <c r="DC132" s="1982"/>
      <c r="DD132" s="1982"/>
      <c r="DE132" s="1982"/>
      <c r="DF132" s="1982"/>
      <c r="DG132" s="1982"/>
      <c r="DH132" s="1982"/>
      <c r="DI132" s="1982"/>
      <c r="DJ132" s="1982"/>
      <c r="DK132" s="1982"/>
      <c r="DL132" s="1982"/>
      <c r="DM132" s="1982"/>
      <c r="DN132" s="1982"/>
      <c r="DO132" s="1982"/>
      <c r="DP132" s="1982"/>
      <c r="DQ132" s="1982"/>
      <c r="DR132" s="1982"/>
      <c r="DS132" s="1982"/>
      <c r="DT132" s="1982"/>
      <c r="DU132" s="1982"/>
      <c r="DV132" s="1982"/>
      <c r="DW132" s="1982"/>
      <c r="DX132" s="1982"/>
      <c r="DY132" s="1982"/>
      <c r="DZ132" s="1982"/>
      <c r="EA132" s="1982"/>
      <c r="EB132" s="1982"/>
      <c r="EC132" s="1982"/>
      <c r="ED132" s="1982"/>
      <c r="EE132" s="1982"/>
      <c r="EF132" s="1982"/>
      <c r="EG132" s="1982"/>
      <c r="EH132" s="1982"/>
      <c r="EI132" s="1982"/>
      <c r="EJ132" s="1982"/>
      <c r="EK132" s="1982"/>
      <c r="EL132" s="1982"/>
      <c r="EM132" s="1982"/>
      <c r="EN132" s="1982"/>
      <c r="EO132" s="1982"/>
      <c r="EP132" s="1982"/>
      <c r="EQ132" s="1982"/>
      <c r="ER132" s="1982"/>
      <c r="ES132" s="1982"/>
      <c r="ET132" s="1982"/>
      <c r="EU132" s="1982"/>
      <c r="EV132" s="1982"/>
      <c r="EW132" s="1982"/>
      <c r="EX132" s="1982"/>
      <c r="EY132" s="1982"/>
      <c r="EZ132" s="1982"/>
      <c r="FA132" s="1982"/>
      <c r="FB132" s="1982"/>
      <c r="FC132" s="1982"/>
      <c r="FD132" s="1982"/>
      <c r="FE132" s="1982"/>
      <c r="FF132" s="1982"/>
      <c r="FG132" s="1982"/>
      <c r="FH132" s="1982"/>
      <c r="FI132" s="1982"/>
      <c r="FJ132" s="1982"/>
      <c r="FK132" s="1982"/>
      <c r="FL132" s="1982"/>
      <c r="FM132" s="1982"/>
      <c r="FN132" s="1982"/>
      <c r="FO132" s="1982"/>
      <c r="FP132" s="1982"/>
      <c r="FQ132" s="1982"/>
      <c r="FR132" s="1982"/>
      <c r="FS132" s="1982"/>
      <c r="FT132" s="1982"/>
      <c r="FU132" s="1982"/>
      <c r="FV132" s="1982"/>
      <c r="FW132" s="1982"/>
      <c r="FX132" s="1982"/>
      <c r="FY132" s="1982"/>
      <c r="FZ132" s="1982"/>
      <c r="GA132" s="1982"/>
      <c r="GB132" s="1982"/>
      <c r="GC132" s="1982"/>
      <c r="GD132" s="1982"/>
      <c r="GE132" s="1982"/>
      <c r="GF132" s="1982"/>
      <c r="GG132" s="1982"/>
      <c r="GH132" s="1982"/>
      <c r="GI132" s="1982"/>
      <c r="GJ132" s="1982"/>
      <c r="GK132" s="1982"/>
      <c r="GL132" s="1982"/>
      <c r="GM132" s="1982"/>
      <c r="GN132" s="1982"/>
      <c r="GO132" s="1982"/>
      <c r="GP132" s="1982"/>
      <c r="GQ132" s="1982"/>
      <c r="GR132" s="1982"/>
      <c r="GS132" s="1982"/>
      <c r="GT132" s="1982"/>
      <c r="GU132" s="1982"/>
      <c r="GV132" s="1982"/>
      <c r="GW132" s="1982"/>
      <c r="GX132" s="1982"/>
      <c r="GY132" s="1982"/>
      <c r="GZ132" s="1982"/>
      <c r="HA132" s="1982"/>
      <c r="HB132" s="1982"/>
      <c r="HC132" s="1982"/>
      <c r="HD132" s="1982"/>
      <c r="HE132" s="1982"/>
      <c r="HF132" s="1982"/>
      <c r="HG132" s="1982"/>
      <c r="HH132" s="1982"/>
      <c r="HI132" s="1982"/>
      <c r="HJ132" s="1982"/>
      <c r="HK132" s="1982"/>
      <c r="HL132" s="1982"/>
      <c r="HM132" s="1982"/>
      <c r="HN132" s="1982"/>
      <c r="HO132" s="1982"/>
      <c r="HP132" s="1982"/>
      <c r="HQ132" s="1982"/>
      <c r="HR132" s="1982"/>
      <c r="HS132" s="1982"/>
      <c r="HT132" s="1982"/>
      <c r="HU132" s="1982"/>
      <c r="HV132" s="1982"/>
      <c r="HW132" s="1982"/>
      <c r="HX132" s="1982"/>
      <c r="HY132" s="1982"/>
      <c r="HZ132" s="1982"/>
      <c r="IA132" s="1982"/>
      <c r="IB132" s="1982"/>
      <c r="IC132" s="1982"/>
      <c r="ID132" s="1982"/>
      <c r="IE132" s="1982"/>
      <c r="IF132" s="1982"/>
      <c r="IG132" s="1982"/>
      <c r="IH132" s="1982"/>
      <c r="II132" s="1982"/>
      <c r="IJ132" s="1982"/>
      <c r="IK132" s="1982"/>
      <c r="IL132" s="1982"/>
      <c r="IM132" s="1982"/>
      <c r="IN132" s="1982"/>
      <c r="IO132" s="1982"/>
      <c r="IP132" s="1982"/>
      <c r="IQ132" s="1982"/>
      <c r="IR132" s="1982"/>
      <c r="IS132" s="1982"/>
      <c r="IT132" s="1982"/>
      <c r="IU132" s="1982"/>
      <c r="IV132" s="1982"/>
      <c r="IW132" s="1982"/>
      <c r="IX132" s="1982"/>
      <c r="IY132" s="1982"/>
      <c r="IZ132" s="1982"/>
      <c r="JA132" s="1982"/>
      <c r="JB132" s="1982"/>
      <c r="JC132" s="1982"/>
      <c r="JD132" s="1982"/>
      <c r="JE132" s="1982"/>
      <c r="JF132" s="1982"/>
      <c r="JG132" s="1982"/>
      <c r="JH132" s="1982"/>
      <c r="JI132" s="1982"/>
      <c r="JJ132" s="1982"/>
      <c r="JK132" s="1982"/>
      <c r="JL132" s="1982"/>
      <c r="JM132" s="1982"/>
      <c r="JN132" s="1982"/>
      <c r="JO132" s="1982"/>
      <c r="JP132" s="1982"/>
      <c r="JQ132" s="1982"/>
      <c r="JR132" s="1982"/>
      <c r="JS132" s="1982"/>
      <c r="JT132" s="1982"/>
      <c r="JU132" s="1982"/>
      <c r="JV132" s="1982"/>
      <c r="JW132" s="1982"/>
      <c r="JX132" s="1982"/>
      <c r="JY132" s="1982"/>
      <c r="JZ132" s="1982"/>
      <c r="KA132" s="1982"/>
      <c r="KB132" s="1982"/>
      <c r="KC132" s="1982"/>
      <c r="KD132" s="1982"/>
      <c r="KE132" s="1982"/>
      <c r="KF132" s="1982"/>
      <c r="KG132" s="1982"/>
      <c r="KH132" s="1982"/>
      <c r="KI132" s="1982"/>
      <c r="KJ132" s="1982"/>
      <c r="KK132" s="1982"/>
      <c r="KL132" s="1982"/>
      <c r="KM132" s="1982"/>
      <c r="KN132" s="1982"/>
      <c r="KO132" s="1982"/>
      <c r="KP132" s="1982"/>
      <c r="KQ132" s="1982"/>
      <c r="KR132" s="1982"/>
      <c r="KS132" s="1982"/>
      <c r="KT132" s="1982"/>
      <c r="KU132" s="1982"/>
      <c r="KV132" s="1982"/>
      <c r="KW132" s="1982"/>
      <c r="KX132" s="1982"/>
      <c r="KY132" s="1982"/>
      <c r="KZ132" s="1982"/>
      <c r="LA132" s="1982"/>
      <c r="LB132" s="1982"/>
      <c r="LC132" s="1982"/>
      <c r="LD132" s="1982"/>
      <c r="LE132" s="1982"/>
      <c r="LF132" s="1982"/>
      <c r="LG132" s="1982"/>
      <c r="LH132" s="1982"/>
      <c r="LI132" s="1982"/>
      <c r="LJ132" s="1982"/>
      <c r="LK132" s="1982"/>
      <c r="LL132" s="1982"/>
      <c r="LM132" s="1982"/>
      <c r="LN132" s="1982"/>
      <c r="LO132" s="1982"/>
      <c r="LP132" s="1982"/>
      <c r="LQ132" s="1982"/>
      <c r="LR132" s="1982"/>
      <c r="LS132" s="1982"/>
      <c r="LT132" s="1982"/>
      <c r="LU132" s="1982"/>
      <c r="LV132" s="1982"/>
    </row>
    <row r="133" spans="1:334" ht="15" customHeight="1" x14ac:dyDescent="0.2">
      <c r="A133" s="1358"/>
      <c r="B133" s="1152"/>
      <c r="C133" s="1153"/>
      <c r="D133" s="1076"/>
      <c r="E133" s="1077"/>
      <c r="F133" s="1076"/>
      <c r="G133" s="442"/>
      <c r="H133" s="403"/>
      <c r="I133" s="442"/>
      <c r="J133" s="919"/>
      <c r="K133" s="765"/>
      <c r="L133" s="446"/>
      <c r="M133" s="1082"/>
      <c r="N133" s="1076"/>
      <c r="O133" s="455"/>
      <c r="P133" s="1078"/>
      <c r="Q133" s="1083"/>
      <c r="R133" s="1084"/>
      <c r="S133" s="1085"/>
      <c r="T133" s="1085"/>
      <c r="U133" s="1085"/>
      <c r="V133" s="1084"/>
      <c r="W133" s="1085"/>
      <c r="X133" s="1085"/>
      <c r="Y133" s="1085"/>
      <c r="Z133" s="1084"/>
      <c r="AA133" s="1085"/>
      <c r="AB133" s="1085"/>
      <c r="AC133" s="1086"/>
      <c r="AD133" s="1084"/>
      <c r="AE133" s="1085"/>
      <c r="AF133" s="1085"/>
      <c r="AG133" s="1085"/>
      <c r="AH133" s="1084"/>
      <c r="AI133" s="1085"/>
      <c r="AJ133" s="1085"/>
      <c r="AK133" s="1085"/>
      <c r="AL133" s="1084"/>
      <c r="AM133" s="1085"/>
      <c r="AN133" s="1085"/>
      <c r="AO133" s="1087"/>
      <c r="AP133" s="1133"/>
      <c r="AQ133" s="1085"/>
      <c r="AR133" s="1085"/>
      <c r="AS133" s="1085"/>
      <c r="AT133" s="1133"/>
      <c r="AU133" s="1085"/>
      <c r="AV133" s="1085"/>
      <c r="AW133" s="874"/>
      <c r="AX133" s="908"/>
      <c r="AY133" s="874"/>
      <c r="AZ133" s="874"/>
      <c r="BA133" s="1104"/>
      <c r="BB133" s="1148"/>
      <c r="BC133" s="1113"/>
      <c r="BD133" s="2143"/>
      <c r="BE133" s="1197"/>
      <c r="BF133" s="1197"/>
      <c r="BG133" s="1197"/>
      <c r="BH133" s="1197"/>
      <c r="BI133" s="2125"/>
      <c r="BK133" s="2125"/>
      <c r="BL133" s="2129"/>
      <c r="BO133" s="2106"/>
    </row>
    <row r="134" spans="1:334" s="113" customFormat="1" ht="15" customHeight="1" thickBot="1" x14ac:dyDescent="0.25">
      <c r="A134" s="412"/>
      <c r="B134" s="413"/>
      <c r="C134" s="870" t="s">
        <v>241</v>
      </c>
      <c r="D134" s="414">
        <v>39</v>
      </c>
      <c r="E134" s="439">
        <v>819000</v>
      </c>
      <c r="F134" s="414">
        <v>0</v>
      </c>
      <c r="G134" s="445">
        <v>0</v>
      </c>
      <c r="H134" s="414">
        <v>0</v>
      </c>
      <c r="I134" s="445">
        <v>0</v>
      </c>
      <c r="J134" s="922">
        <v>0</v>
      </c>
      <c r="K134" s="762">
        <v>2685</v>
      </c>
      <c r="L134" s="453">
        <v>479458</v>
      </c>
      <c r="M134" s="947">
        <v>0</v>
      </c>
      <c r="N134" s="414">
        <v>11557</v>
      </c>
      <c r="O134" s="458">
        <v>808990</v>
      </c>
      <c r="P134" s="445">
        <v>0</v>
      </c>
      <c r="Q134" s="458">
        <v>808990</v>
      </c>
      <c r="R134" s="911">
        <v>1944.441045</v>
      </c>
      <c r="S134" s="876">
        <v>1944441</v>
      </c>
      <c r="T134" s="876">
        <v>468611</v>
      </c>
      <c r="U134" s="876">
        <v>2413052</v>
      </c>
      <c r="V134" s="911">
        <v>728.589337</v>
      </c>
      <c r="W134" s="876">
        <v>364296</v>
      </c>
      <c r="X134" s="876">
        <v>100546</v>
      </c>
      <c r="Y134" s="876">
        <v>464842</v>
      </c>
      <c r="Z134" s="911">
        <v>2673.0303819999999</v>
      </c>
      <c r="AA134" s="876">
        <v>2308737</v>
      </c>
      <c r="AB134" s="876">
        <v>569157</v>
      </c>
      <c r="AC134" s="937">
        <v>2877894</v>
      </c>
      <c r="AD134" s="911">
        <v>1944.441045</v>
      </c>
      <c r="AE134" s="876">
        <v>1555554</v>
      </c>
      <c r="AF134" s="876">
        <v>374891</v>
      </c>
      <c r="AG134" s="876">
        <v>1930445</v>
      </c>
      <c r="AH134" s="911">
        <v>728.589337</v>
      </c>
      <c r="AI134" s="876">
        <v>291436</v>
      </c>
      <c r="AJ134" s="876">
        <v>80435</v>
      </c>
      <c r="AK134" s="876">
        <v>371871</v>
      </c>
      <c r="AL134" s="911">
        <v>2673.0303819999999</v>
      </c>
      <c r="AM134" s="876">
        <v>1846990</v>
      </c>
      <c r="AN134" s="876">
        <v>455326</v>
      </c>
      <c r="AO134" s="941">
        <v>2302316</v>
      </c>
      <c r="AP134" s="911">
        <v>1944.441045</v>
      </c>
      <c r="AQ134" s="876">
        <v>2916663</v>
      </c>
      <c r="AR134" s="876">
        <v>702915</v>
      </c>
      <c r="AS134" s="876">
        <v>3619578</v>
      </c>
      <c r="AT134" s="911">
        <v>728.589337</v>
      </c>
      <c r="AU134" s="876">
        <v>546443</v>
      </c>
      <c r="AV134" s="876">
        <v>150816</v>
      </c>
      <c r="AW134" s="876">
        <v>697259</v>
      </c>
      <c r="AX134" s="911">
        <v>2673.0303819999999</v>
      </c>
      <c r="AY134" s="876">
        <v>3463106</v>
      </c>
      <c r="AZ134" s="876">
        <v>853731</v>
      </c>
      <c r="BA134" s="1107">
        <v>4316837</v>
      </c>
      <c r="BB134" s="1147">
        <v>0</v>
      </c>
      <c r="BC134" s="1112">
        <v>0</v>
      </c>
      <c r="BD134" s="2140">
        <v>11604495</v>
      </c>
      <c r="BE134" s="1197"/>
      <c r="BF134" s="1197"/>
      <c r="BG134" s="1197"/>
      <c r="BH134" s="1197"/>
      <c r="BI134" s="1196"/>
      <c r="BJ134" s="1939"/>
      <c r="BK134" s="1196"/>
      <c r="BL134" s="1199"/>
      <c r="BM134" s="2112"/>
      <c r="BN134" s="2112"/>
      <c r="BO134" s="2113"/>
      <c r="BP134" s="2112"/>
      <c r="BQ134" s="2112"/>
      <c r="BR134" s="2112"/>
      <c r="BS134" s="2112"/>
      <c r="BT134" s="2112"/>
      <c r="BU134" s="2112"/>
      <c r="BV134" s="2112"/>
      <c r="BW134" s="2112"/>
      <c r="BX134" s="2112"/>
      <c r="BY134" s="2112"/>
      <c r="BZ134" s="2112"/>
      <c r="CA134" s="2112"/>
      <c r="CB134" s="2112"/>
      <c r="CC134" s="2112"/>
      <c r="CD134" s="2112"/>
      <c r="CE134" s="2112"/>
      <c r="CF134" s="2112"/>
      <c r="CG134" s="2112"/>
      <c r="CH134" s="2112"/>
      <c r="CI134" s="2112"/>
      <c r="CJ134" s="2112"/>
      <c r="CK134" s="2112"/>
      <c r="CL134" s="2112"/>
      <c r="CM134" s="2112"/>
      <c r="CN134" s="2112"/>
      <c r="CO134" s="2112"/>
      <c r="CP134" s="2112"/>
      <c r="CQ134" s="2112"/>
      <c r="CR134" s="2112"/>
      <c r="CS134" s="2112"/>
      <c r="CT134" s="2112"/>
      <c r="CU134" s="2112"/>
      <c r="CV134" s="2112"/>
      <c r="CW134" s="2112"/>
      <c r="CX134" s="2112"/>
      <c r="CY134" s="2112"/>
      <c r="CZ134" s="2112"/>
      <c r="DA134" s="2112"/>
      <c r="DB134" s="2112"/>
      <c r="DC134" s="2112"/>
      <c r="DD134" s="2112"/>
      <c r="DE134" s="2112"/>
      <c r="DF134" s="2112"/>
      <c r="DG134" s="2112"/>
      <c r="DH134" s="2112"/>
      <c r="DI134" s="2112"/>
      <c r="DJ134" s="2112"/>
      <c r="DK134" s="2112"/>
      <c r="DL134" s="2112"/>
      <c r="DM134" s="2112"/>
      <c r="DN134" s="2112"/>
      <c r="DO134" s="2112"/>
      <c r="DP134" s="2112"/>
      <c r="DQ134" s="2112"/>
      <c r="DR134" s="2112"/>
      <c r="DS134" s="2112"/>
      <c r="DT134" s="2112"/>
      <c r="DU134" s="2112"/>
      <c r="DV134" s="2112"/>
      <c r="DW134" s="2112"/>
      <c r="DX134" s="2112"/>
      <c r="DY134" s="2112"/>
      <c r="DZ134" s="2112"/>
      <c r="EA134" s="2112"/>
      <c r="EB134" s="2112"/>
      <c r="EC134" s="2112"/>
      <c r="ED134" s="2112"/>
      <c r="EE134" s="2112"/>
      <c r="EF134" s="2112"/>
      <c r="EG134" s="2112"/>
      <c r="EH134" s="2112"/>
      <c r="EI134" s="2112"/>
      <c r="EJ134" s="2112"/>
      <c r="EK134" s="2112"/>
      <c r="EL134" s="2112"/>
      <c r="EM134" s="2112"/>
      <c r="EN134" s="2112"/>
      <c r="EO134" s="2112"/>
      <c r="EP134" s="2112"/>
      <c r="EQ134" s="2112"/>
      <c r="ER134" s="2112"/>
      <c r="ES134" s="2112"/>
      <c r="ET134" s="2112"/>
      <c r="EU134" s="2112"/>
      <c r="EV134" s="2112"/>
      <c r="EW134" s="2112"/>
      <c r="EX134" s="2112"/>
      <c r="EY134" s="2112"/>
      <c r="EZ134" s="2112"/>
      <c r="FA134" s="2112"/>
      <c r="FB134" s="2112"/>
      <c r="FC134" s="2112"/>
      <c r="FD134" s="2112"/>
      <c r="FE134" s="2112"/>
      <c r="FF134" s="2112"/>
      <c r="FG134" s="2112"/>
      <c r="FH134" s="2112"/>
      <c r="FI134" s="2112"/>
      <c r="FJ134" s="2112"/>
      <c r="FK134" s="2112"/>
      <c r="FL134" s="2112"/>
      <c r="FM134" s="2112"/>
      <c r="FN134" s="2112"/>
      <c r="FO134" s="2112"/>
      <c r="FP134" s="2112"/>
      <c r="FQ134" s="2112"/>
      <c r="FR134" s="2112"/>
      <c r="FS134" s="2112"/>
      <c r="FT134" s="2112"/>
      <c r="FU134" s="2112"/>
      <c r="FV134" s="2112"/>
      <c r="FW134" s="2112"/>
      <c r="FX134" s="2112"/>
      <c r="FY134" s="2112"/>
      <c r="FZ134" s="2112"/>
      <c r="GA134" s="2112"/>
      <c r="GB134" s="2112"/>
      <c r="GC134" s="2112"/>
      <c r="GD134" s="2112"/>
      <c r="GE134" s="2112"/>
      <c r="GF134" s="2112"/>
      <c r="GG134" s="2112"/>
      <c r="GH134" s="2112"/>
      <c r="GI134" s="2112"/>
      <c r="GJ134" s="2112"/>
      <c r="GK134" s="2112"/>
      <c r="GL134" s="2112"/>
      <c r="GM134" s="2112"/>
      <c r="GN134" s="2112"/>
      <c r="GO134" s="2112"/>
      <c r="GP134" s="2112"/>
      <c r="GQ134" s="2112"/>
      <c r="GR134" s="2112"/>
      <c r="GS134" s="2112"/>
      <c r="GT134" s="2112"/>
      <c r="GU134" s="2112"/>
      <c r="GV134" s="2112"/>
      <c r="GW134" s="2112"/>
      <c r="GX134" s="2112"/>
      <c r="GY134" s="2112"/>
      <c r="GZ134" s="2112"/>
      <c r="HA134" s="2112"/>
      <c r="HB134" s="2112"/>
      <c r="HC134" s="2112"/>
      <c r="HD134" s="2112"/>
      <c r="HE134" s="2112"/>
      <c r="HF134" s="2112"/>
      <c r="HG134" s="2112"/>
      <c r="HH134" s="2112"/>
      <c r="HI134" s="2112"/>
      <c r="HJ134" s="2112"/>
      <c r="HK134" s="2112"/>
      <c r="HL134" s="2112"/>
      <c r="HM134" s="2112"/>
      <c r="HN134" s="2112"/>
      <c r="HO134" s="2112"/>
      <c r="HP134" s="2112"/>
      <c r="HQ134" s="2112"/>
      <c r="HR134" s="2112"/>
      <c r="HS134" s="2112"/>
      <c r="HT134" s="2112"/>
      <c r="HU134" s="2112"/>
      <c r="HV134" s="2112"/>
      <c r="HW134" s="2112"/>
      <c r="HX134" s="2112"/>
      <c r="HY134" s="2112"/>
      <c r="HZ134" s="2112"/>
      <c r="IA134" s="2112"/>
      <c r="IB134" s="2112"/>
      <c r="IC134" s="2112"/>
      <c r="ID134" s="2112"/>
      <c r="IE134" s="2112"/>
      <c r="IF134" s="2112"/>
      <c r="IG134" s="2112"/>
      <c r="IH134" s="2112"/>
      <c r="II134" s="2112"/>
      <c r="IJ134" s="2112"/>
      <c r="IK134" s="2112"/>
      <c r="IL134" s="2112"/>
      <c r="IM134" s="2112"/>
      <c r="IN134" s="2112"/>
      <c r="IO134" s="2112"/>
      <c r="IP134" s="2112"/>
      <c r="IQ134" s="2112"/>
      <c r="IR134" s="2112"/>
      <c r="IS134" s="2112"/>
      <c r="IT134" s="2112"/>
      <c r="IU134" s="2112"/>
      <c r="IV134" s="2112"/>
      <c r="IW134" s="2112"/>
      <c r="IX134" s="2112"/>
      <c r="IY134" s="2112"/>
      <c r="IZ134" s="2112"/>
      <c r="JA134" s="2112"/>
      <c r="JB134" s="2112"/>
      <c r="JC134" s="2112"/>
      <c r="JD134" s="2112"/>
      <c r="JE134" s="2112"/>
      <c r="JF134" s="2112"/>
      <c r="JG134" s="2112"/>
      <c r="JH134" s="2112"/>
      <c r="JI134" s="2112"/>
      <c r="JJ134" s="2112"/>
      <c r="JK134" s="2112"/>
      <c r="JL134" s="2112"/>
      <c r="JM134" s="2112"/>
      <c r="JN134" s="2112"/>
      <c r="JO134" s="2112"/>
      <c r="JP134" s="2112"/>
      <c r="JQ134" s="2112"/>
      <c r="JR134" s="2112"/>
      <c r="JS134" s="2112"/>
      <c r="JT134" s="2112"/>
      <c r="JU134" s="2112"/>
      <c r="JV134" s="2112"/>
      <c r="JW134" s="2112"/>
      <c r="JX134" s="2112"/>
      <c r="JY134" s="2112"/>
      <c r="JZ134" s="2112"/>
      <c r="KA134" s="2112"/>
      <c r="KB134" s="2112"/>
      <c r="KC134" s="2112"/>
      <c r="KD134" s="2112"/>
      <c r="KE134" s="2112"/>
      <c r="KF134" s="2112"/>
      <c r="KG134" s="2112"/>
      <c r="KH134" s="2112"/>
      <c r="KI134" s="2112"/>
      <c r="KJ134" s="2112"/>
      <c r="KK134" s="2112"/>
      <c r="KL134" s="2112"/>
      <c r="KM134" s="2112"/>
      <c r="KN134" s="2112"/>
      <c r="KO134" s="2112"/>
      <c r="KP134" s="2112"/>
      <c r="KQ134" s="2112"/>
      <c r="KR134" s="2112"/>
      <c r="KS134" s="2112"/>
      <c r="KT134" s="2112"/>
      <c r="KU134" s="2112"/>
      <c r="KV134" s="2112"/>
      <c r="KW134" s="2112"/>
      <c r="KX134" s="2112"/>
      <c r="KY134" s="2112"/>
      <c r="KZ134" s="2112"/>
      <c r="LA134" s="2112"/>
      <c r="LB134" s="2112"/>
      <c r="LC134" s="2112"/>
      <c r="LD134" s="2112"/>
      <c r="LE134" s="2112"/>
      <c r="LF134" s="2112"/>
      <c r="LG134" s="2112"/>
      <c r="LH134" s="2112"/>
      <c r="LI134" s="2112"/>
      <c r="LJ134" s="2112"/>
      <c r="LK134" s="2112"/>
      <c r="LL134" s="2112"/>
      <c r="LM134" s="2112"/>
      <c r="LN134" s="2112"/>
      <c r="LO134" s="2112"/>
      <c r="LP134" s="2112"/>
      <c r="LQ134" s="2112"/>
      <c r="LR134" s="2112"/>
      <c r="LS134" s="2112"/>
      <c r="LT134" s="2112"/>
      <c r="LU134" s="2112"/>
      <c r="LV134" s="2112"/>
    </row>
    <row r="135" spans="1:334" s="113" customFormat="1" ht="6.75" customHeight="1" thickTop="1" x14ac:dyDescent="0.2">
      <c r="A135" s="489"/>
      <c r="B135" s="490"/>
      <c r="C135" s="491"/>
      <c r="D135" s="492"/>
      <c r="E135" s="493"/>
      <c r="F135" s="494"/>
      <c r="G135" s="493"/>
      <c r="H135" s="495"/>
      <c r="I135" s="493"/>
      <c r="J135" s="493"/>
      <c r="K135" s="764"/>
      <c r="L135" s="493"/>
      <c r="M135" s="493"/>
      <c r="N135" s="492"/>
      <c r="O135" s="496"/>
      <c r="P135" s="493"/>
      <c r="Q135" s="496"/>
      <c r="R135" s="912"/>
      <c r="S135" s="497"/>
      <c r="T135" s="497"/>
      <c r="U135" s="497"/>
      <c r="V135" s="912"/>
      <c r="W135" s="497"/>
      <c r="X135" s="497"/>
      <c r="Y135" s="497"/>
      <c r="Z135" s="912"/>
      <c r="AA135" s="497"/>
      <c r="AB135" s="497"/>
      <c r="AC135" s="493"/>
      <c r="AD135" s="912"/>
      <c r="AE135" s="497"/>
      <c r="AF135" s="497"/>
      <c r="AG135" s="497"/>
      <c r="AH135" s="912"/>
      <c r="AI135" s="497"/>
      <c r="AJ135" s="497"/>
      <c r="AK135" s="497"/>
      <c r="AL135" s="912"/>
      <c r="AM135" s="497"/>
      <c r="AN135" s="497"/>
      <c r="AO135" s="497"/>
      <c r="AP135" s="912"/>
      <c r="AQ135" s="497"/>
      <c r="AR135" s="497"/>
      <c r="AS135" s="497"/>
      <c r="AT135" s="912"/>
      <c r="AU135" s="497"/>
      <c r="AV135" s="497"/>
      <c r="AW135" s="497"/>
      <c r="AX135" s="912"/>
      <c r="AY135" s="497"/>
      <c r="AZ135" s="497"/>
      <c r="BA135" s="497"/>
      <c r="BB135" s="497"/>
      <c r="BC135" s="497"/>
      <c r="BD135" s="2141"/>
      <c r="BE135" s="2161"/>
      <c r="BF135" s="2161"/>
      <c r="BG135" s="2161"/>
      <c r="BH135" s="2161"/>
      <c r="BI135" s="2164"/>
      <c r="BJ135" s="1939"/>
      <c r="BK135" s="2164"/>
      <c r="BL135" s="2163"/>
      <c r="BM135" s="2112"/>
      <c r="BN135" s="2112"/>
      <c r="BO135" s="2113"/>
      <c r="BP135" s="2112"/>
      <c r="BQ135" s="2112"/>
      <c r="BR135" s="2112"/>
      <c r="BS135" s="2112"/>
      <c r="BT135" s="2112"/>
      <c r="BU135" s="2112"/>
      <c r="BV135" s="2112"/>
      <c r="BW135" s="2112"/>
      <c r="BX135" s="2112"/>
      <c r="BY135" s="2112"/>
      <c r="BZ135" s="2112"/>
      <c r="CA135" s="2112"/>
      <c r="CB135" s="2112"/>
      <c r="CC135" s="2112"/>
      <c r="CD135" s="2112"/>
      <c r="CE135" s="2112"/>
      <c r="CF135" s="2112"/>
      <c r="CG135" s="2112"/>
      <c r="CH135" s="2112"/>
      <c r="CI135" s="2112"/>
      <c r="CJ135" s="2112"/>
      <c r="CK135" s="2112"/>
      <c r="CL135" s="2112"/>
      <c r="CM135" s="2112"/>
      <c r="CN135" s="2112"/>
      <c r="CO135" s="2112"/>
      <c r="CP135" s="2112"/>
      <c r="CQ135" s="2112"/>
      <c r="CR135" s="2112"/>
      <c r="CS135" s="2112"/>
      <c r="CT135" s="2112"/>
      <c r="CU135" s="2112"/>
      <c r="CV135" s="2112"/>
      <c r="CW135" s="2112"/>
      <c r="CX135" s="2112"/>
      <c r="CY135" s="2112"/>
      <c r="CZ135" s="2112"/>
      <c r="DA135" s="2112"/>
      <c r="DB135" s="2112"/>
      <c r="DC135" s="2112"/>
      <c r="DD135" s="2112"/>
      <c r="DE135" s="2112"/>
      <c r="DF135" s="2112"/>
      <c r="DG135" s="2112"/>
      <c r="DH135" s="2112"/>
      <c r="DI135" s="2112"/>
      <c r="DJ135" s="2112"/>
      <c r="DK135" s="2112"/>
      <c r="DL135" s="2112"/>
      <c r="DM135" s="2112"/>
      <c r="DN135" s="2112"/>
      <c r="DO135" s="2112"/>
      <c r="DP135" s="2112"/>
      <c r="DQ135" s="2112"/>
      <c r="DR135" s="2112"/>
      <c r="DS135" s="2112"/>
      <c r="DT135" s="2112"/>
      <c r="DU135" s="2112"/>
      <c r="DV135" s="2112"/>
      <c r="DW135" s="2112"/>
      <c r="DX135" s="2112"/>
      <c r="DY135" s="2112"/>
      <c r="DZ135" s="2112"/>
      <c r="EA135" s="2112"/>
      <c r="EB135" s="2112"/>
      <c r="EC135" s="2112"/>
      <c r="ED135" s="2112"/>
      <c r="EE135" s="2112"/>
      <c r="EF135" s="2112"/>
      <c r="EG135" s="2112"/>
      <c r="EH135" s="2112"/>
      <c r="EI135" s="2112"/>
      <c r="EJ135" s="2112"/>
      <c r="EK135" s="2112"/>
      <c r="EL135" s="2112"/>
      <c r="EM135" s="2112"/>
      <c r="EN135" s="2112"/>
      <c r="EO135" s="2112"/>
      <c r="EP135" s="2112"/>
      <c r="EQ135" s="2112"/>
      <c r="ER135" s="2112"/>
      <c r="ES135" s="2112"/>
      <c r="ET135" s="2112"/>
      <c r="EU135" s="2112"/>
      <c r="EV135" s="2112"/>
      <c r="EW135" s="2112"/>
      <c r="EX135" s="2112"/>
      <c r="EY135" s="2112"/>
      <c r="EZ135" s="2112"/>
      <c r="FA135" s="2112"/>
      <c r="FB135" s="2112"/>
      <c r="FC135" s="2112"/>
      <c r="FD135" s="2112"/>
      <c r="FE135" s="2112"/>
      <c r="FF135" s="2112"/>
      <c r="FG135" s="2112"/>
      <c r="FH135" s="2112"/>
      <c r="FI135" s="2112"/>
      <c r="FJ135" s="2112"/>
      <c r="FK135" s="2112"/>
      <c r="FL135" s="2112"/>
      <c r="FM135" s="2112"/>
      <c r="FN135" s="2112"/>
      <c r="FO135" s="2112"/>
      <c r="FP135" s="2112"/>
      <c r="FQ135" s="2112"/>
      <c r="FR135" s="2112"/>
      <c r="FS135" s="2112"/>
      <c r="FT135" s="2112"/>
      <c r="FU135" s="2112"/>
      <c r="FV135" s="2112"/>
      <c r="FW135" s="2112"/>
      <c r="FX135" s="2112"/>
      <c r="FY135" s="2112"/>
      <c r="FZ135" s="2112"/>
      <c r="GA135" s="2112"/>
      <c r="GB135" s="2112"/>
      <c r="GC135" s="2112"/>
      <c r="GD135" s="2112"/>
      <c r="GE135" s="2112"/>
      <c r="GF135" s="2112"/>
      <c r="GG135" s="2112"/>
      <c r="GH135" s="2112"/>
      <c r="GI135" s="2112"/>
      <c r="GJ135" s="2112"/>
      <c r="GK135" s="2112"/>
      <c r="GL135" s="2112"/>
      <c r="GM135" s="2112"/>
      <c r="GN135" s="2112"/>
      <c r="GO135" s="2112"/>
      <c r="GP135" s="2112"/>
      <c r="GQ135" s="2112"/>
      <c r="GR135" s="2112"/>
      <c r="GS135" s="2112"/>
      <c r="GT135" s="2112"/>
      <c r="GU135" s="2112"/>
      <c r="GV135" s="2112"/>
      <c r="GW135" s="2112"/>
      <c r="GX135" s="2112"/>
      <c r="GY135" s="2112"/>
      <c r="GZ135" s="2112"/>
      <c r="HA135" s="2112"/>
      <c r="HB135" s="2112"/>
      <c r="HC135" s="2112"/>
      <c r="HD135" s="2112"/>
      <c r="HE135" s="2112"/>
      <c r="HF135" s="2112"/>
      <c r="HG135" s="2112"/>
      <c r="HH135" s="2112"/>
      <c r="HI135" s="2112"/>
      <c r="HJ135" s="2112"/>
      <c r="HK135" s="2112"/>
      <c r="HL135" s="2112"/>
      <c r="HM135" s="2112"/>
      <c r="HN135" s="2112"/>
      <c r="HO135" s="2112"/>
      <c r="HP135" s="2112"/>
      <c r="HQ135" s="2112"/>
      <c r="HR135" s="2112"/>
      <c r="HS135" s="2112"/>
      <c r="HT135" s="2112"/>
      <c r="HU135" s="2112"/>
      <c r="HV135" s="2112"/>
      <c r="HW135" s="2112"/>
      <c r="HX135" s="2112"/>
      <c r="HY135" s="2112"/>
      <c r="HZ135" s="2112"/>
      <c r="IA135" s="2112"/>
      <c r="IB135" s="2112"/>
      <c r="IC135" s="2112"/>
      <c r="ID135" s="2112"/>
      <c r="IE135" s="2112"/>
      <c r="IF135" s="2112"/>
      <c r="IG135" s="2112"/>
      <c r="IH135" s="2112"/>
      <c r="II135" s="2112"/>
      <c r="IJ135" s="2112"/>
      <c r="IK135" s="2112"/>
      <c r="IL135" s="2112"/>
      <c r="IM135" s="2112"/>
      <c r="IN135" s="2112"/>
      <c r="IO135" s="2112"/>
      <c r="IP135" s="2112"/>
      <c r="IQ135" s="2112"/>
      <c r="IR135" s="2112"/>
      <c r="IS135" s="2112"/>
      <c r="IT135" s="2112"/>
      <c r="IU135" s="2112"/>
      <c r="IV135" s="2112"/>
      <c r="IW135" s="2112"/>
      <c r="IX135" s="2112"/>
      <c r="IY135" s="2112"/>
      <c r="IZ135" s="2112"/>
      <c r="JA135" s="2112"/>
      <c r="JB135" s="2112"/>
      <c r="JC135" s="2112"/>
      <c r="JD135" s="2112"/>
      <c r="JE135" s="2112"/>
      <c r="JF135" s="2112"/>
      <c r="JG135" s="2112"/>
      <c r="JH135" s="2112"/>
      <c r="JI135" s="2112"/>
      <c r="JJ135" s="2112"/>
      <c r="JK135" s="2112"/>
      <c r="JL135" s="2112"/>
      <c r="JM135" s="2112"/>
      <c r="JN135" s="2112"/>
      <c r="JO135" s="2112"/>
      <c r="JP135" s="2112"/>
      <c r="JQ135" s="2112"/>
      <c r="JR135" s="2112"/>
      <c r="JS135" s="2112"/>
      <c r="JT135" s="2112"/>
      <c r="JU135" s="2112"/>
      <c r="JV135" s="2112"/>
      <c r="JW135" s="2112"/>
      <c r="JX135" s="2112"/>
      <c r="JY135" s="2112"/>
      <c r="JZ135" s="2112"/>
      <c r="KA135" s="2112"/>
      <c r="KB135" s="2112"/>
      <c r="KC135" s="2112"/>
      <c r="KD135" s="2112"/>
      <c r="KE135" s="2112"/>
      <c r="KF135" s="2112"/>
      <c r="KG135" s="2112"/>
      <c r="KH135" s="2112"/>
      <c r="KI135" s="2112"/>
      <c r="KJ135" s="2112"/>
      <c r="KK135" s="2112"/>
      <c r="KL135" s="2112"/>
      <c r="KM135" s="2112"/>
      <c r="KN135" s="2112"/>
      <c r="KO135" s="2112"/>
      <c r="KP135" s="2112"/>
      <c r="KQ135" s="2112"/>
      <c r="KR135" s="2112"/>
      <c r="KS135" s="2112"/>
      <c r="KT135" s="2112"/>
      <c r="KU135" s="2112"/>
      <c r="KV135" s="2112"/>
      <c r="KW135" s="2112"/>
      <c r="KX135" s="2112"/>
      <c r="KY135" s="2112"/>
      <c r="KZ135" s="2112"/>
      <c r="LA135" s="2112"/>
      <c r="LB135" s="2112"/>
      <c r="LC135" s="2112"/>
      <c r="LD135" s="2112"/>
      <c r="LE135" s="2112"/>
      <c r="LF135" s="2112"/>
      <c r="LG135" s="2112"/>
      <c r="LH135" s="2112"/>
      <c r="LI135" s="2112"/>
      <c r="LJ135" s="2112"/>
      <c r="LK135" s="2112"/>
      <c r="LL135" s="2112"/>
      <c r="LM135" s="2112"/>
      <c r="LN135" s="2112"/>
      <c r="LO135" s="2112"/>
      <c r="LP135" s="2112"/>
      <c r="LQ135" s="2112"/>
      <c r="LR135" s="2112"/>
      <c r="LS135" s="2112"/>
      <c r="LT135" s="2112"/>
      <c r="LU135" s="2112"/>
      <c r="LV135" s="2112"/>
    </row>
    <row r="136" spans="1:334" ht="15" customHeight="1" x14ac:dyDescent="0.2">
      <c r="A136" s="395">
        <v>396211</v>
      </c>
      <c r="B136" s="396">
        <v>396211</v>
      </c>
      <c r="C136" s="397" t="s">
        <v>650</v>
      </c>
      <c r="D136" s="405">
        <v>0</v>
      </c>
      <c r="E136" s="436">
        <v>0</v>
      </c>
      <c r="F136" s="405"/>
      <c r="G136" s="441">
        <v>0</v>
      </c>
      <c r="H136" s="405"/>
      <c r="I136" s="441">
        <v>0</v>
      </c>
      <c r="J136" s="918">
        <v>0</v>
      </c>
      <c r="K136" s="871">
        <v>0</v>
      </c>
      <c r="L136" s="450">
        <v>0</v>
      </c>
      <c r="M136" s="943"/>
      <c r="N136" s="405">
        <v>225</v>
      </c>
      <c r="O136" s="454">
        <v>15750</v>
      </c>
      <c r="P136" s="441"/>
      <c r="Q136" s="454">
        <v>15750</v>
      </c>
      <c r="R136" s="907">
        <v>83</v>
      </c>
      <c r="S136" s="904">
        <v>83000</v>
      </c>
      <c r="T136" s="904">
        <v>20003</v>
      </c>
      <c r="U136" s="904">
        <v>103003</v>
      </c>
      <c r="V136" s="907">
        <v>72</v>
      </c>
      <c r="W136" s="904">
        <v>36000</v>
      </c>
      <c r="X136" s="904">
        <v>9936</v>
      </c>
      <c r="Y136" s="904">
        <v>45936</v>
      </c>
      <c r="Z136" s="907">
        <v>155</v>
      </c>
      <c r="AA136" s="904">
        <v>119000</v>
      </c>
      <c r="AB136" s="904">
        <v>29939</v>
      </c>
      <c r="AC136" s="451">
        <v>148939</v>
      </c>
      <c r="AD136" s="907">
        <v>83</v>
      </c>
      <c r="AE136" s="904">
        <v>66400</v>
      </c>
      <c r="AF136" s="904">
        <v>16002</v>
      </c>
      <c r="AG136" s="904">
        <v>82402</v>
      </c>
      <c r="AH136" s="907">
        <v>72</v>
      </c>
      <c r="AI136" s="904">
        <v>28800</v>
      </c>
      <c r="AJ136" s="904">
        <v>7949</v>
      </c>
      <c r="AK136" s="904">
        <v>36749</v>
      </c>
      <c r="AL136" s="907">
        <v>155</v>
      </c>
      <c r="AM136" s="904">
        <v>95200</v>
      </c>
      <c r="AN136" s="904">
        <v>23951</v>
      </c>
      <c r="AO136" s="938">
        <v>119151</v>
      </c>
      <c r="AP136" s="907">
        <v>83</v>
      </c>
      <c r="AQ136" s="904">
        <v>124500</v>
      </c>
      <c r="AR136" s="904">
        <v>30005</v>
      </c>
      <c r="AS136" s="904">
        <v>154505</v>
      </c>
      <c r="AT136" s="907">
        <v>72</v>
      </c>
      <c r="AU136" s="904">
        <v>54000</v>
      </c>
      <c r="AV136" s="904">
        <v>14904</v>
      </c>
      <c r="AW136" s="904">
        <v>68904</v>
      </c>
      <c r="AX136" s="907">
        <v>155</v>
      </c>
      <c r="AY136" s="904">
        <v>178500</v>
      </c>
      <c r="AZ136" s="904">
        <v>44909</v>
      </c>
      <c r="BA136" s="1103">
        <v>223409</v>
      </c>
      <c r="BB136" s="1146"/>
      <c r="BC136" s="1108">
        <v>0</v>
      </c>
      <c r="BD136" s="2136">
        <v>507249</v>
      </c>
      <c r="BE136" s="1197"/>
      <c r="BF136" s="1197"/>
      <c r="BG136" s="1197"/>
      <c r="BH136" s="1197"/>
      <c r="BI136" s="2125"/>
      <c r="BK136" s="2125"/>
      <c r="BL136" s="2129"/>
      <c r="BO136" s="2106"/>
    </row>
    <row r="137" spans="1:334" s="1368" customFormat="1" ht="15" customHeight="1" x14ac:dyDescent="0.2">
      <c r="A137" s="1073" t="s">
        <v>1489</v>
      </c>
      <c r="B137" s="1074" t="s">
        <v>856</v>
      </c>
      <c r="C137" s="1075" t="s">
        <v>1493</v>
      </c>
      <c r="D137" s="1370">
        <v>0</v>
      </c>
      <c r="E137" s="1365">
        <v>0</v>
      </c>
      <c r="F137" s="1370"/>
      <c r="G137" s="1365">
        <v>0</v>
      </c>
      <c r="H137" s="1370"/>
      <c r="I137" s="1365">
        <v>0</v>
      </c>
      <c r="J137" s="1365">
        <v>0</v>
      </c>
      <c r="K137" s="1364">
        <v>0</v>
      </c>
      <c r="L137" s="1365">
        <v>0</v>
      </c>
      <c r="M137" s="1365"/>
      <c r="N137" s="1427">
        <v>0</v>
      </c>
      <c r="O137" s="1365">
        <v>0</v>
      </c>
      <c r="P137" s="1365"/>
      <c r="Q137" s="1365">
        <v>0</v>
      </c>
      <c r="R137" s="1371"/>
      <c r="S137" s="1372"/>
      <c r="T137" s="1372"/>
      <c r="U137" s="1372"/>
      <c r="V137" s="1371"/>
      <c r="W137" s="1372"/>
      <c r="X137" s="1372"/>
      <c r="Y137" s="1372"/>
      <c r="Z137" s="1371"/>
      <c r="AA137" s="1372"/>
      <c r="AB137" s="1372"/>
      <c r="AC137" s="1365"/>
      <c r="AD137" s="1371"/>
      <c r="AE137" s="1372"/>
      <c r="AF137" s="1372"/>
      <c r="AG137" s="1372"/>
      <c r="AH137" s="1371"/>
      <c r="AI137" s="1372"/>
      <c r="AJ137" s="1372"/>
      <c r="AK137" s="1372"/>
      <c r="AL137" s="1371"/>
      <c r="AM137" s="1372"/>
      <c r="AN137" s="1372"/>
      <c r="AO137" s="1372"/>
      <c r="AP137" s="1371"/>
      <c r="AQ137" s="1372"/>
      <c r="AR137" s="1372"/>
      <c r="AS137" s="1372"/>
      <c r="AT137" s="1371"/>
      <c r="AU137" s="1372"/>
      <c r="AV137" s="1372"/>
      <c r="AW137" s="1372"/>
      <c r="AX137" s="1371"/>
      <c r="AY137" s="1372"/>
      <c r="AZ137" s="1372"/>
      <c r="BA137" s="1372"/>
      <c r="BB137" s="1373"/>
      <c r="BC137" s="1372"/>
      <c r="BD137" s="2145">
        <v>0</v>
      </c>
      <c r="BE137" s="1197"/>
      <c r="BF137" s="1197"/>
      <c r="BG137" s="1197"/>
      <c r="BH137" s="1197"/>
      <c r="BI137" s="2125"/>
      <c r="BJ137" s="1939"/>
      <c r="BK137" s="2125"/>
      <c r="BL137" s="2129"/>
      <c r="BM137" s="1982"/>
      <c r="BN137" s="1982"/>
      <c r="BO137" s="2106"/>
      <c r="BP137" s="1982"/>
      <c r="BQ137" s="1982"/>
      <c r="BR137" s="1982"/>
      <c r="BS137" s="1982"/>
      <c r="BT137" s="1982"/>
      <c r="BU137" s="1982"/>
      <c r="BV137" s="1982"/>
      <c r="BW137" s="1982"/>
      <c r="BX137" s="1982"/>
      <c r="BY137" s="1982"/>
      <c r="BZ137" s="1982"/>
      <c r="CA137" s="1982"/>
      <c r="CB137" s="1982"/>
      <c r="CC137" s="1982"/>
      <c r="CD137" s="1982"/>
      <c r="CE137" s="1982"/>
      <c r="CF137" s="1982"/>
      <c r="CG137" s="1982"/>
      <c r="CH137" s="1982"/>
      <c r="CI137" s="1982"/>
      <c r="CJ137" s="1982"/>
      <c r="CK137" s="1982"/>
      <c r="CL137" s="1982"/>
      <c r="CM137" s="1982"/>
      <c r="CN137" s="1982"/>
      <c r="CO137" s="1982"/>
      <c r="CP137" s="1982"/>
      <c r="CQ137" s="1982"/>
      <c r="CR137" s="1982"/>
      <c r="CS137" s="1982"/>
      <c r="CT137" s="1982"/>
      <c r="CU137" s="1982"/>
      <c r="CV137" s="1982"/>
      <c r="CW137" s="1982"/>
      <c r="CX137" s="1982"/>
      <c r="CY137" s="1982"/>
      <c r="CZ137" s="1982"/>
      <c r="DA137" s="1982"/>
      <c r="DB137" s="1982"/>
      <c r="DC137" s="1982"/>
      <c r="DD137" s="1982"/>
      <c r="DE137" s="1982"/>
      <c r="DF137" s="1982"/>
      <c r="DG137" s="1982"/>
      <c r="DH137" s="1982"/>
      <c r="DI137" s="1982"/>
      <c r="DJ137" s="1982"/>
      <c r="DK137" s="1982"/>
      <c r="DL137" s="1982"/>
      <c r="DM137" s="1982"/>
      <c r="DN137" s="1982"/>
      <c r="DO137" s="1982"/>
      <c r="DP137" s="1982"/>
      <c r="DQ137" s="1982"/>
      <c r="DR137" s="1982"/>
      <c r="DS137" s="1982"/>
      <c r="DT137" s="1982"/>
      <c r="DU137" s="1982"/>
      <c r="DV137" s="1982"/>
      <c r="DW137" s="1982"/>
      <c r="DX137" s="1982"/>
      <c r="DY137" s="1982"/>
      <c r="DZ137" s="1982"/>
      <c r="EA137" s="1982"/>
      <c r="EB137" s="1982"/>
      <c r="EC137" s="1982"/>
      <c r="ED137" s="1982"/>
      <c r="EE137" s="1982"/>
      <c r="EF137" s="1982"/>
      <c r="EG137" s="1982"/>
      <c r="EH137" s="1982"/>
      <c r="EI137" s="1982"/>
      <c r="EJ137" s="1982"/>
      <c r="EK137" s="1982"/>
      <c r="EL137" s="1982"/>
      <c r="EM137" s="1982"/>
      <c r="EN137" s="1982"/>
      <c r="EO137" s="1982"/>
      <c r="EP137" s="1982"/>
      <c r="EQ137" s="1982"/>
      <c r="ER137" s="1982"/>
      <c r="ES137" s="1982"/>
      <c r="ET137" s="1982"/>
      <c r="EU137" s="1982"/>
      <c r="EV137" s="1982"/>
      <c r="EW137" s="1982"/>
      <c r="EX137" s="1982"/>
      <c r="EY137" s="1982"/>
      <c r="EZ137" s="1982"/>
      <c r="FA137" s="1982"/>
      <c r="FB137" s="1982"/>
      <c r="FC137" s="1982"/>
      <c r="FD137" s="1982"/>
      <c r="FE137" s="1982"/>
      <c r="FF137" s="1982"/>
      <c r="FG137" s="1982"/>
      <c r="FH137" s="1982"/>
      <c r="FI137" s="1982"/>
      <c r="FJ137" s="1982"/>
      <c r="FK137" s="1982"/>
      <c r="FL137" s="1982"/>
      <c r="FM137" s="1982"/>
      <c r="FN137" s="1982"/>
      <c r="FO137" s="1982"/>
      <c r="FP137" s="1982"/>
      <c r="FQ137" s="1982"/>
      <c r="FR137" s="1982"/>
      <c r="FS137" s="1982"/>
      <c r="FT137" s="1982"/>
      <c r="FU137" s="1982"/>
      <c r="FV137" s="1982"/>
      <c r="FW137" s="1982"/>
      <c r="FX137" s="1982"/>
      <c r="FY137" s="1982"/>
      <c r="FZ137" s="1982"/>
      <c r="GA137" s="1982"/>
      <c r="GB137" s="1982"/>
      <c r="GC137" s="1982"/>
      <c r="GD137" s="1982"/>
      <c r="GE137" s="1982"/>
      <c r="GF137" s="1982"/>
      <c r="GG137" s="1982"/>
      <c r="GH137" s="1982"/>
      <c r="GI137" s="1982"/>
      <c r="GJ137" s="1982"/>
      <c r="GK137" s="1982"/>
      <c r="GL137" s="1982"/>
      <c r="GM137" s="1982"/>
      <c r="GN137" s="1982"/>
      <c r="GO137" s="1982"/>
      <c r="GP137" s="1982"/>
      <c r="GQ137" s="1982"/>
      <c r="GR137" s="1982"/>
      <c r="GS137" s="1982"/>
      <c r="GT137" s="1982"/>
      <c r="GU137" s="1982"/>
      <c r="GV137" s="1982"/>
      <c r="GW137" s="1982"/>
      <c r="GX137" s="1982"/>
      <c r="GY137" s="1982"/>
      <c r="GZ137" s="1982"/>
      <c r="HA137" s="1982"/>
      <c r="HB137" s="1982"/>
      <c r="HC137" s="1982"/>
      <c r="HD137" s="1982"/>
      <c r="HE137" s="1982"/>
      <c r="HF137" s="1982"/>
      <c r="HG137" s="1982"/>
      <c r="HH137" s="1982"/>
      <c r="HI137" s="1982"/>
      <c r="HJ137" s="1982"/>
      <c r="HK137" s="1982"/>
      <c r="HL137" s="1982"/>
      <c r="HM137" s="1982"/>
      <c r="HN137" s="1982"/>
      <c r="HO137" s="1982"/>
      <c r="HP137" s="1982"/>
      <c r="HQ137" s="1982"/>
      <c r="HR137" s="1982"/>
      <c r="HS137" s="1982"/>
      <c r="HT137" s="1982"/>
      <c r="HU137" s="1982"/>
      <c r="HV137" s="1982"/>
      <c r="HW137" s="1982"/>
      <c r="HX137" s="1982"/>
      <c r="HY137" s="1982"/>
      <c r="HZ137" s="1982"/>
      <c r="IA137" s="1982"/>
      <c r="IB137" s="1982"/>
      <c r="IC137" s="1982"/>
      <c r="ID137" s="1982"/>
      <c r="IE137" s="1982"/>
      <c r="IF137" s="1982"/>
      <c r="IG137" s="1982"/>
      <c r="IH137" s="1982"/>
      <c r="II137" s="1982"/>
      <c r="IJ137" s="1982"/>
      <c r="IK137" s="1982"/>
      <c r="IL137" s="1982"/>
      <c r="IM137" s="1982"/>
      <c r="IN137" s="1982"/>
      <c r="IO137" s="1982"/>
      <c r="IP137" s="1982"/>
      <c r="IQ137" s="1982"/>
      <c r="IR137" s="1982"/>
      <c r="IS137" s="1982"/>
      <c r="IT137" s="1982"/>
      <c r="IU137" s="1982"/>
      <c r="IV137" s="1982"/>
      <c r="IW137" s="1982"/>
      <c r="IX137" s="1982"/>
      <c r="IY137" s="1982"/>
      <c r="IZ137" s="1982"/>
      <c r="JA137" s="1982"/>
      <c r="JB137" s="1982"/>
      <c r="JC137" s="1982"/>
      <c r="JD137" s="1982"/>
      <c r="JE137" s="1982"/>
      <c r="JF137" s="1982"/>
      <c r="JG137" s="1982"/>
      <c r="JH137" s="1982"/>
      <c r="JI137" s="1982"/>
      <c r="JJ137" s="1982"/>
      <c r="JK137" s="1982"/>
      <c r="JL137" s="1982"/>
      <c r="JM137" s="1982"/>
      <c r="JN137" s="1982"/>
      <c r="JO137" s="1982"/>
      <c r="JP137" s="1982"/>
      <c r="JQ137" s="1982"/>
      <c r="JR137" s="1982"/>
      <c r="JS137" s="1982"/>
      <c r="JT137" s="1982"/>
      <c r="JU137" s="1982"/>
      <c r="JV137" s="1982"/>
      <c r="JW137" s="1982"/>
      <c r="JX137" s="1982"/>
      <c r="JY137" s="1982"/>
      <c r="JZ137" s="1982"/>
      <c r="KA137" s="1982"/>
      <c r="KB137" s="1982"/>
      <c r="KC137" s="1982"/>
      <c r="KD137" s="1982"/>
      <c r="KE137" s="1982"/>
      <c r="KF137" s="1982"/>
      <c r="KG137" s="1982"/>
      <c r="KH137" s="1982"/>
      <c r="KI137" s="1982"/>
      <c r="KJ137" s="1982"/>
      <c r="KK137" s="1982"/>
      <c r="KL137" s="1982"/>
      <c r="KM137" s="1982"/>
      <c r="KN137" s="1982"/>
      <c r="KO137" s="1982"/>
      <c r="KP137" s="1982"/>
      <c r="KQ137" s="1982"/>
      <c r="KR137" s="1982"/>
      <c r="KS137" s="1982"/>
      <c r="KT137" s="1982"/>
      <c r="KU137" s="1982"/>
      <c r="KV137" s="1982"/>
      <c r="KW137" s="1982"/>
      <c r="KX137" s="1982"/>
      <c r="KY137" s="1982"/>
      <c r="KZ137" s="1982"/>
      <c r="LA137" s="1982"/>
      <c r="LB137" s="1982"/>
      <c r="LC137" s="1982"/>
      <c r="LD137" s="1982"/>
      <c r="LE137" s="1982"/>
      <c r="LF137" s="1982"/>
      <c r="LG137" s="1982"/>
      <c r="LH137" s="1982"/>
      <c r="LI137" s="1982"/>
      <c r="LJ137" s="1982"/>
      <c r="LK137" s="1982"/>
      <c r="LL137" s="1982"/>
      <c r="LM137" s="1982"/>
      <c r="LN137" s="1982"/>
      <c r="LO137" s="1982"/>
      <c r="LP137" s="1982"/>
      <c r="LQ137" s="1982"/>
      <c r="LR137" s="1982"/>
      <c r="LS137" s="1982"/>
      <c r="LT137" s="1982"/>
      <c r="LU137" s="1982"/>
      <c r="LV137" s="1982"/>
    </row>
    <row r="138" spans="1:334" ht="15" customHeight="1" x14ac:dyDescent="0.2">
      <c r="A138" s="399" t="s">
        <v>384</v>
      </c>
      <c r="B138" s="228" t="s">
        <v>230</v>
      </c>
      <c r="C138" s="398" t="s">
        <v>874</v>
      </c>
      <c r="D138" s="403">
        <v>0</v>
      </c>
      <c r="E138" s="437">
        <v>0</v>
      </c>
      <c r="F138" s="403"/>
      <c r="G138" s="442">
        <v>0</v>
      </c>
      <c r="H138" s="403"/>
      <c r="I138" s="442">
        <v>0</v>
      </c>
      <c r="J138" s="919">
        <v>0</v>
      </c>
      <c r="K138" s="765">
        <v>0</v>
      </c>
      <c r="L138" s="446">
        <v>0</v>
      </c>
      <c r="M138" s="944"/>
      <c r="N138" s="403">
        <v>0</v>
      </c>
      <c r="O138" s="455">
        <v>0</v>
      </c>
      <c r="P138" s="442"/>
      <c r="Q138" s="455">
        <v>0</v>
      </c>
      <c r="R138" s="908">
        <v>23</v>
      </c>
      <c r="S138" s="874">
        <v>23000</v>
      </c>
      <c r="T138" s="874">
        <v>5543</v>
      </c>
      <c r="U138" s="874">
        <v>28543</v>
      </c>
      <c r="V138" s="908">
        <v>7</v>
      </c>
      <c r="W138" s="874">
        <v>3500</v>
      </c>
      <c r="X138" s="874">
        <v>966</v>
      </c>
      <c r="Y138" s="874">
        <v>4466</v>
      </c>
      <c r="Z138" s="908">
        <v>30</v>
      </c>
      <c r="AA138" s="874">
        <v>26500</v>
      </c>
      <c r="AB138" s="874">
        <v>6509</v>
      </c>
      <c r="AC138" s="447">
        <v>33009</v>
      </c>
      <c r="AD138" s="908">
        <v>23</v>
      </c>
      <c r="AE138" s="874">
        <v>18400</v>
      </c>
      <c r="AF138" s="874">
        <v>4434</v>
      </c>
      <c r="AG138" s="874">
        <v>22834</v>
      </c>
      <c r="AH138" s="908">
        <v>7</v>
      </c>
      <c r="AI138" s="874">
        <v>2800</v>
      </c>
      <c r="AJ138" s="874">
        <v>773</v>
      </c>
      <c r="AK138" s="874">
        <v>3573</v>
      </c>
      <c r="AL138" s="908">
        <v>30</v>
      </c>
      <c r="AM138" s="874">
        <v>21200</v>
      </c>
      <c r="AN138" s="874">
        <v>5207</v>
      </c>
      <c r="AO138" s="939">
        <v>26407</v>
      </c>
      <c r="AP138" s="908">
        <v>23</v>
      </c>
      <c r="AQ138" s="874">
        <v>34500</v>
      </c>
      <c r="AR138" s="874">
        <v>8315</v>
      </c>
      <c r="AS138" s="874">
        <v>42815</v>
      </c>
      <c r="AT138" s="908">
        <v>7</v>
      </c>
      <c r="AU138" s="874">
        <v>5250</v>
      </c>
      <c r="AV138" s="874">
        <v>1449</v>
      </c>
      <c r="AW138" s="874">
        <v>6699</v>
      </c>
      <c r="AX138" s="908">
        <v>30</v>
      </c>
      <c r="AY138" s="874">
        <v>39750</v>
      </c>
      <c r="AZ138" s="874">
        <v>9764</v>
      </c>
      <c r="BA138" s="1104">
        <v>49514</v>
      </c>
      <c r="BB138" s="1146"/>
      <c r="BC138" s="1109">
        <v>0</v>
      </c>
      <c r="BD138" s="2137">
        <v>108930</v>
      </c>
      <c r="BE138" s="1197"/>
      <c r="BF138" s="1197"/>
      <c r="BG138" s="1197"/>
      <c r="BH138" s="1197"/>
      <c r="BI138" s="2125"/>
      <c r="BK138" s="2125"/>
      <c r="BL138" s="2129"/>
      <c r="BO138" s="2106"/>
    </row>
    <row r="139" spans="1:334" ht="15" customHeight="1" x14ac:dyDescent="0.2">
      <c r="A139" s="399" t="s">
        <v>383</v>
      </c>
      <c r="B139" s="228" t="s">
        <v>205</v>
      </c>
      <c r="C139" s="398" t="s">
        <v>875</v>
      </c>
      <c r="D139" s="403">
        <v>0</v>
      </c>
      <c r="E139" s="437">
        <v>0</v>
      </c>
      <c r="F139" s="403"/>
      <c r="G139" s="442">
        <v>0</v>
      </c>
      <c r="H139" s="403"/>
      <c r="I139" s="442">
        <v>0</v>
      </c>
      <c r="J139" s="919">
        <v>0</v>
      </c>
      <c r="K139" s="765">
        <v>0</v>
      </c>
      <c r="L139" s="446">
        <v>0</v>
      </c>
      <c r="M139" s="944"/>
      <c r="N139" s="403">
        <v>0</v>
      </c>
      <c r="O139" s="455">
        <v>0</v>
      </c>
      <c r="P139" s="442"/>
      <c r="Q139" s="455">
        <v>0</v>
      </c>
      <c r="R139" s="908">
        <v>29</v>
      </c>
      <c r="S139" s="874">
        <v>29000</v>
      </c>
      <c r="T139" s="874">
        <v>6989</v>
      </c>
      <c r="U139" s="874">
        <v>35989</v>
      </c>
      <c r="V139" s="908">
        <v>8</v>
      </c>
      <c r="W139" s="874">
        <v>4000</v>
      </c>
      <c r="X139" s="874">
        <v>1104</v>
      </c>
      <c r="Y139" s="874">
        <v>5104</v>
      </c>
      <c r="Z139" s="908">
        <v>37</v>
      </c>
      <c r="AA139" s="874">
        <v>33000</v>
      </c>
      <c r="AB139" s="874">
        <v>8093</v>
      </c>
      <c r="AC139" s="447">
        <v>41093</v>
      </c>
      <c r="AD139" s="908">
        <v>29</v>
      </c>
      <c r="AE139" s="874">
        <v>23200</v>
      </c>
      <c r="AF139" s="874">
        <v>5591</v>
      </c>
      <c r="AG139" s="874">
        <v>28791</v>
      </c>
      <c r="AH139" s="908">
        <v>8</v>
      </c>
      <c r="AI139" s="874">
        <v>3200</v>
      </c>
      <c r="AJ139" s="874">
        <v>883</v>
      </c>
      <c r="AK139" s="874">
        <v>4083</v>
      </c>
      <c r="AL139" s="908">
        <v>37</v>
      </c>
      <c r="AM139" s="874">
        <v>26400</v>
      </c>
      <c r="AN139" s="874">
        <v>6474</v>
      </c>
      <c r="AO139" s="939">
        <v>32874</v>
      </c>
      <c r="AP139" s="908">
        <v>29</v>
      </c>
      <c r="AQ139" s="874">
        <v>43500</v>
      </c>
      <c r="AR139" s="874">
        <v>10484</v>
      </c>
      <c r="AS139" s="874">
        <v>53984</v>
      </c>
      <c r="AT139" s="908">
        <v>8</v>
      </c>
      <c r="AU139" s="874">
        <v>6000</v>
      </c>
      <c r="AV139" s="874">
        <v>1656</v>
      </c>
      <c r="AW139" s="874">
        <v>7656</v>
      </c>
      <c r="AX139" s="908">
        <v>37</v>
      </c>
      <c r="AY139" s="874">
        <v>49500</v>
      </c>
      <c r="AZ139" s="874">
        <v>12140</v>
      </c>
      <c r="BA139" s="1104">
        <v>61640</v>
      </c>
      <c r="BB139" s="1146"/>
      <c r="BC139" s="1109">
        <v>0</v>
      </c>
      <c r="BD139" s="2137">
        <v>135607</v>
      </c>
      <c r="BE139" s="1197"/>
      <c r="BF139" s="1197"/>
      <c r="BG139" s="1197"/>
      <c r="BH139" s="1197"/>
      <c r="BI139" s="2125"/>
      <c r="BK139" s="2125"/>
      <c r="BL139" s="2129"/>
      <c r="BO139" s="2106"/>
    </row>
    <row r="140" spans="1:334" ht="15" customHeight="1" x14ac:dyDescent="0.2">
      <c r="A140" s="400" t="s">
        <v>857</v>
      </c>
      <c r="B140" s="401" t="s">
        <v>858</v>
      </c>
      <c r="C140" s="402" t="s">
        <v>876</v>
      </c>
      <c r="D140" s="404">
        <v>0</v>
      </c>
      <c r="E140" s="438">
        <v>0</v>
      </c>
      <c r="F140" s="404"/>
      <c r="G140" s="443">
        <v>0</v>
      </c>
      <c r="H140" s="404"/>
      <c r="I140" s="443">
        <v>0</v>
      </c>
      <c r="J140" s="920">
        <v>0</v>
      </c>
      <c r="K140" s="872">
        <v>0</v>
      </c>
      <c r="L140" s="448">
        <v>0</v>
      </c>
      <c r="M140" s="945"/>
      <c r="N140" s="404">
        <v>59</v>
      </c>
      <c r="O140" s="456">
        <v>4130</v>
      </c>
      <c r="P140" s="443"/>
      <c r="Q140" s="456">
        <v>4130</v>
      </c>
      <c r="R140" s="909">
        <v>15</v>
      </c>
      <c r="S140" s="905">
        <v>15000</v>
      </c>
      <c r="T140" s="905">
        <v>3615</v>
      </c>
      <c r="U140" s="905">
        <v>18615</v>
      </c>
      <c r="V140" s="909">
        <v>5</v>
      </c>
      <c r="W140" s="905">
        <v>2500</v>
      </c>
      <c r="X140" s="905">
        <v>690</v>
      </c>
      <c r="Y140" s="905">
        <v>3190</v>
      </c>
      <c r="Z140" s="909">
        <v>20</v>
      </c>
      <c r="AA140" s="905">
        <v>17500</v>
      </c>
      <c r="AB140" s="905">
        <v>4305</v>
      </c>
      <c r="AC140" s="449">
        <v>21805</v>
      </c>
      <c r="AD140" s="909">
        <v>15</v>
      </c>
      <c r="AE140" s="905">
        <v>12000</v>
      </c>
      <c r="AF140" s="905">
        <v>2892</v>
      </c>
      <c r="AG140" s="905">
        <v>14892</v>
      </c>
      <c r="AH140" s="909">
        <v>5</v>
      </c>
      <c r="AI140" s="905">
        <v>2000</v>
      </c>
      <c r="AJ140" s="905">
        <v>552</v>
      </c>
      <c r="AK140" s="905">
        <v>2552</v>
      </c>
      <c r="AL140" s="909">
        <v>20</v>
      </c>
      <c r="AM140" s="905">
        <v>14000</v>
      </c>
      <c r="AN140" s="905">
        <v>3444</v>
      </c>
      <c r="AO140" s="940">
        <v>17444</v>
      </c>
      <c r="AP140" s="909">
        <v>15</v>
      </c>
      <c r="AQ140" s="905">
        <v>22500</v>
      </c>
      <c r="AR140" s="905">
        <v>5423</v>
      </c>
      <c r="AS140" s="905">
        <v>27923</v>
      </c>
      <c r="AT140" s="909">
        <v>5</v>
      </c>
      <c r="AU140" s="905">
        <v>3750</v>
      </c>
      <c r="AV140" s="905">
        <v>1035</v>
      </c>
      <c r="AW140" s="905">
        <v>4785</v>
      </c>
      <c r="AX140" s="909">
        <v>20</v>
      </c>
      <c r="AY140" s="905">
        <v>26250</v>
      </c>
      <c r="AZ140" s="905">
        <v>6458</v>
      </c>
      <c r="BA140" s="1105">
        <v>32708</v>
      </c>
      <c r="BB140" s="1148"/>
      <c r="BC140" s="1110">
        <v>0</v>
      </c>
      <c r="BD140" s="2138">
        <v>76087</v>
      </c>
      <c r="BE140" s="1197"/>
      <c r="BF140" s="1197"/>
      <c r="BG140" s="1197"/>
      <c r="BH140" s="1197"/>
      <c r="BI140" s="2125"/>
      <c r="BK140" s="2125"/>
      <c r="BL140" s="2129"/>
      <c r="BO140" s="2106"/>
    </row>
    <row r="141" spans="1:334" ht="15" customHeight="1" x14ac:dyDescent="0.2">
      <c r="A141" s="1358"/>
      <c r="B141" s="1152"/>
      <c r="C141" s="1153"/>
      <c r="D141" s="1076"/>
      <c r="E141" s="1077"/>
      <c r="F141" s="1076"/>
      <c r="G141" s="1078"/>
      <c r="H141" s="1076"/>
      <c r="I141" s="1078"/>
      <c r="J141" s="1079"/>
      <c r="K141" s="1080"/>
      <c r="L141" s="1081"/>
      <c r="M141" s="1082"/>
      <c r="N141" s="1076"/>
      <c r="O141" s="1083"/>
      <c r="P141" s="1078"/>
      <c r="Q141" s="1083"/>
      <c r="R141" s="1084"/>
      <c r="S141" s="1085"/>
      <c r="T141" s="1085"/>
      <c r="U141" s="1085"/>
      <c r="V141" s="1084"/>
      <c r="W141" s="1085"/>
      <c r="X141" s="1085"/>
      <c r="Y141" s="1085"/>
      <c r="Z141" s="1084"/>
      <c r="AA141" s="1085"/>
      <c r="AB141" s="1085"/>
      <c r="AC141" s="1086"/>
      <c r="AD141" s="1084"/>
      <c r="AE141" s="1085"/>
      <c r="AF141" s="1085"/>
      <c r="AG141" s="1085"/>
      <c r="AH141" s="1084"/>
      <c r="AI141" s="1085"/>
      <c r="AJ141" s="1085"/>
      <c r="AK141" s="1085"/>
      <c r="AL141" s="1084"/>
      <c r="AM141" s="1085"/>
      <c r="AN141" s="1085"/>
      <c r="AO141" s="1087"/>
      <c r="AP141" s="1084"/>
      <c r="AQ141" s="1085"/>
      <c r="AR141" s="1085"/>
      <c r="AS141" s="1085"/>
      <c r="AT141" s="1084"/>
      <c r="AU141" s="1085"/>
      <c r="AV141" s="1085"/>
      <c r="AW141" s="1085"/>
      <c r="AX141" s="1084"/>
      <c r="AY141" s="1085"/>
      <c r="AZ141" s="1085"/>
      <c r="BA141" s="1154"/>
      <c r="BB141" s="1178"/>
      <c r="BC141" s="1113"/>
      <c r="BD141" s="2143"/>
      <c r="BE141" s="1197"/>
      <c r="BF141" s="1197"/>
      <c r="BG141" s="1197"/>
      <c r="BH141" s="1197"/>
      <c r="BI141" s="2125"/>
      <c r="BK141" s="2125"/>
      <c r="BL141" s="2129"/>
      <c r="BO141" s="2106"/>
    </row>
    <row r="142" spans="1:334" ht="15" customHeight="1" thickBot="1" x14ac:dyDescent="0.25">
      <c r="A142" s="412"/>
      <c r="B142" s="413"/>
      <c r="C142" s="870" t="s">
        <v>824</v>
      </c>
      <c r="D142" s="414">
        <v>0</v>
      </c>
      <c r="E142" s="439">
        <v>0</v>
      </c>
      <c r="F142" s="414">
        <v>0</v>
      </c>
      <c r="G142" s="445">
        <v>0</v>
      </c>
      <c r="H142" s="414">
        <v>0</v>
      </c>
      <c r="I142" s="445">
        <v>0</v>
      </c>
      <c r="J142" s="922">
        <v>0</v>
      </c>
      <c r="K142" s="762">
        <v>0</v>
      </c>
      <c r="L142" s="453">
        <v>0</v>
      </c>
      <c r="M142" s="947">
        <v>0</v>
      </c>
      <c r="N142" s="414">
        <v>284</v>
      </c>
      <c r="O142" s="458">
        <v>19880</v>
      </c>
      <c r="P142" s="445">
        <v>0</v>
      </c>
      <c r="Q142" s="458">
        <v>19880</v>
      </c>
      <c r="R142" s="911">
        <v>150</v>
      </c>
      <c r="S142" s="876">
        <v>150000</v>
      </c>
      <c r="T142" s="876">
        <v>36150</v>
      </c>
      <c r="U142" s="876">
        <v>186150</v>
      </c>
      <c r="V142" s="911">
        <v>92</v>
      </c>
      <c r="W142" s="876">
        <v>46000</v>
      </c>
      <c r="X142" s="876">
        <v>12696</v>
      </c>
      <c r="Y142" s="876">
        <v>58696</v>
      </c>
      <c r="Z142" s="911">
        <v>242</v>
      </c>
      <c r="AA142" s="876">
        <v>196000</v>
      </c>
      <c r="AB142" s="876">
        <v>48846</v>
      </c>
      <c r="AC142" s="937">
        <v>244846</v>
      </c>
      <c r="AD142" s="911">
        <v>150</v>
      </c>
      <c r="AE142" s="876">
        <v>120000</v>
      </c>
      <c r="AF142" s="876">
        <v>28919</v>
      </c>
      <c r="AG142" s="876">
        <v>148919</v>
      </c>
      <c r="AH142" s="911">
        <v>92</v>
      </c>
      <c r="AI142" s="876">
        <v>36800</v>
      </c>
      <c r="AJ142" s="876">
        <v>10157</v>
      </c>
      <c r="AK142" s="876">
        <v>46957</v>
      </c>
      <c r="AL142" s="911">
        <v>242</v>
      </c>
      <c r="AM142" s="876">
        <v>156800</v>
      </c>
      <c r="AN142" s="876">
        <v>39076</v>
      </c>
      <c r="AO142" s="941">
        <v>195876</v>
      </c>
      <c r="AP142" s="911">
        <v>150</v>
      </c>
      <c r="AQ142" s="876">
        <v>225000</v>
      </c>
      <c r="AR142" s="876">
        <v>54227</v>
      </c>
      <c r="AS142" s="876">
        <v>279227</v>
      </c>
      <c r="AT142" s="911">
        <v>92</v>
      </c>
      <c r="AU142" s="876">
        <v>69000</v>
      </c>
      <c r="AV142" s="876">
        <v>19044</v>
      </c>
      <c r="AW142" s="876">
        <v>88044</v>
      </c>
      <c r="AX142" s="911">
        <v>242</v>
      </c>
      <c r="AY142" s="876">
        <v>294000</v>
      </c>
      <c r="AZ142" s="876">
        <v>73271</v>
      </c>
      <c r="BA142" s="1107">
        <v>367271</v>
      </c>
      <c r="BB142" s="1147">
        <v>0</v>
      </c>
      <c r="BC142" s="1112">
        <v>0</v>
      </c>
      <c r="BD142" s="2140">
        <v>827873</v>
      </c>
      <c r="BE142" s="1197"/>
      <c r="BF142" s="1197"/>
      <c r="BG142" s="1197"/>
      <c r="BH142" s="1197"/>
      <c r="BI142" s="1196"/>
      <c r="BK142" s="1196"/>
      <c r="BL142" s="1199"/>
      <c r="BO142" s="2106"/>
    </row>
    <row r="143" spans="1:334" s="113" customFormat="1" ht="6.75" customHeight="1" thickTop="1" x14ac:dyDescent="0.2">
      <c r="A143" s="419"/>
      <c r="B143" s="415"/>
      <c r="C143" s="111"/>
      <c r="D143" s="416"/>
      <c r="E143" s="418"/>
      <c r="F143" s="416"/>
      <c r="G143" s="418"/>
      <c r="H143" s="417"/>
      <c r="I143" s="418"/>
      <c r="J143" s="418"/>
      <c r="K143" s="766"/>
      <c r="L143" s="418"/>
      <c r="M143" s="418"/>
      <c r="N143" s="420"/>
      <c r="O143" s="418"/>
      <c r="P143" s="418"/>
      <c r="Q143" s="418"/>
      <c r="R143" s="913"/>
      <c r="S143" s="906"/>
      <c r="T143" s="906"/>
      <c r="U143" s="906"/>
      <c r="V143" s="913"/>
      <c r="W143" s="906"/>
      <c r="X143" s="906"/>
      <c r="Y143" s="906"/>
      <c r="Z143" s="913"/>
      <c r="AA143" s="906"/>
      <c r="AB143" s="906"/>
      <c r="AC143" s="418"/>
      <c r="AD143" s="913"/>
      <c r="AE143" s="906"/>
      <c r="AF143" s="906"/>
      <c r="AG143" s="906"/>
      <c r="AH143" s="913"/>
      <c r="AI143" s="906"/>
      <c r="AJ143" s="906"/>
      <c r="AK143" s="906"/>
      <c r="AL143" s="913"/>
      <c r="AM143" s="906"/>
      <c r="AN143" s="906"/>
      <c r="AO143" s="906"/>
      <c r="AP143" s="913"/>
      <c r="AQ143" s="906"/>
      <c r="AR143" s="906"/>
      <c r="AS143" s="906"/>
      <c r="AT143" s="913"/>
      <c r="AU143" s="906"/>
      <c r="AV143" s="906"/>
      <c r="AW143" s="906"/>
      <c r="AX143" s="913"/>
      <c r="AY143" s="906"/>
      <c r="AZ143" s="906"/>
      <c r="BA143" s="906"/>
      <c r="BB143" s="906"/>
      <c r="BC143" s="906"/>
      <c r="BD143" s="2146"/>
      <c r="BE143" s="2165"/>
      <c r="BF143" s="2165"/>
      <c r="BG143" s="2165"/>
      <c r="BH143" s="2165"/>
      <c r="BI143" s="2161"/>
      <c r="BJ143" s="1939"/>
      <c r="BK143" s="2161"/>
      <c r="BL143" s="2163"/>
      <c r="BM143" s="2112"/>
      <c r="BN143" s="2112"/>
      <c r="BO143" s="2113"/>
      <c r="BP143" s="2112"/>
      <c r="BQ143" s="2112"/>
      <c r="BR143" s="2112"/>
      <c r="BS143" s="2112"/>
      <c r="BT143" s="2112"/>
      <c r="BU143" s="2112"/>
      <c r="BV143" s="2112"/>
      <c r="BW143" s="2112"/>
      <c r="BX143" s="2112"/>
      <c r="BY143" s="2112"/>
      <c r="BZ143" s="2112"/>
      <c r="CA143" s="2112"/>
      <c r="CB143" s="2112"/>
      <c r="CC143" s="2112"/>
      <c r="CD143" s="2112"/>
      <c r="CE143" s="2112"/>
      <c r="CF143" s="2112"/>
      <c r="CG143" s="2112"/>
      <c r="CH143" s="2112"/>
      <c r="CI143" s="2112"/>
      <c r="CJ143" s="2112"/>
      <c r="CK143" s="2112"/>
      <c r="CL143" s="2112"/>
      <c r="CM143" s="2112"/>
      <c r="CN143" s="2112"/>
      <c r="CO143" s="2112"/>
      <c r="CP143" s="2112"/>
      <c r="CQ143" s="2112"/>
      <c r="CR143" s="2112"/>
      <c r="CS143" s="2112"/>
      <c r="CT143" s="2112"/>
      <c r="CU143" s="2112"/>
      <c r="CV143" s="2112"/>
      <c r="CW143" s="2112"/>
      <c r="CX143" s="2112"/>
      <c r="CY143" s="2112"/>
      <c r="CZ143" s="2112"/>
      <c r="DA143" s="2112"/>
      <c r="DB143" s="2112"/>
      <c r="DC143" s="2112"/>
      <c r="DD143" s="2112"/>
      <c r="DE143" s="2112"/>
      <c r="DF143" s="2112"/>
      <c r="DG143" s="2112"/>
      <c r="DH143" s="2112"/>
      <c r="DI143" s="2112"/>
      <c r="DJ143" s="2112"/>
      <c r="DK143" s="2112"/>
      <c r="DL143" s="2112"/>
      <c r="DM143" s="2112"/>
      <c r="DN143" s="2112"/>
      <c r="DO143" s="2112"/>
      <c r="DP143" s="2112"/>
      <c r="DQ143" s="2112"/>
      <c r="DR143" s="2112"/>
      <c r="DS143" s="2112"/>
      <c r="DT143" s="2112"/>
      <c r="DU143" s="2112"/>
      <c r="DV143" s="2112"/>
      <c r="DW143" s="2112"/>
      <c r="DX143" s="2112"/>
      <c r="DY143" s="2112"/>
      <c r="DZ143" s="2112"/>
      <c r="EA143" s="2112"/>
      <c r="EB143" s="2112"/>
      <c r="EC143" s="2112"/>
      <c r="ED143" s="2112"/>
      <c r="EE143" s="2112"/>
      <c r="EF143" s="2112"/>
      <c r="EG143" s="2112"/>
      <c r="EH143" s="2112"/>
      <c r="EI143" s="2112"/>
      <c r="EJ143" s="2112"/>
      <c r="EK143" s="2112"/>
      <c r="EL143" s="2112"/>
      <c r="EM143" s="2112"/>
      <c r="EN143" s="2112"/>
      <c r="EO143" s="2112"/>
      <c r="EP143" s="2112"/>
      <c r="EQ143" s="2112"/>
      <c r="ER143" s="2112"/>
      <c r="ES143" s="2112"/>
      <c r="ET143" s="2112"/>
      <c r="EU143" s="2112"/>
      <c r="EV143" s="2112"/>
      <c r="EW143" s="2112"/>
      <c r="EX143" s="2112"/>
      <c r="EY143" s="2112"/>
      <c r="EZ143" s="2112"/>
      <c r="FA143" s="2112"/>
      <c r="FB143" s="2112"/>
      <c r="FC143" s="2112"/>
      <c r="FD143" s="2112"/>
      <c r="FE143" s="2112"/>
      <c r="FF143" s="2112"/>
      <c r="FG143" s="2112"/>
      <c r="FH143" s="2112"/>
      <c r="FI143" s="2112"/>
      <c r="FJ143" s="2112"/>
      <c r="FK143" s="2112"/>
      <c r="FL143" s="2112"/>
      <c r="FM143" s="2112"/>
      <c r="FN143" s="2112"/>
      <c r="FO143" s="2112"/>
      <c r="FP143" s="2112"/>
      <c r="FQ143" s="2112"/>
      <c r="FR143" s="2112"/>
      <c r="FS143" s="2112"/>
      <c r="FT143" s="2112"/>
      <c r="FU143" s="2112"/>
      <c r="FV143" s="2112"/>
      <c r="FW143" s="2112"/>
      <c r="FX143" s="2112"/>
      <c r="FY143" s="2112"/>
      <c r="FZ143" s="2112"/>
      <c r="GA143" s="2112"/>
      <c r="GB143" s="2112"/>
      <c r="GC143" s="2112"/>
      <c r="GD143" s="2112"/>
      <c r="GE143" s="2112"/>
      <c r="GF143" s="2112"/>
      <c r="GG143" s="2112"/>
      <c r="GH143" s="2112"/>
      <c r="GI143" s="2112"/>
      <c r="GJ143" s="2112"/>
      <c r="GK143" s="2112"/>
      <c r="GL143" s="2112"/>
      <c r="GM143" s="2112"/>
      <c r="GN143" s="2112"/>
      <c r="GO143" s="2112"/>
      <c r="GP143" s="2112"/>
      <c r="GQ143" s="2112"/>
      <c r="GR143" s="2112"/>
      <c r="GS143" s="2112"/>
      <c r="GT143" s="2112"/>
      <c r="GU143" s="2112"/>
      <c r="GV143" s="2112"/>
      <c r="GW143" s="2112"/>
      <c r="GX143" s="2112"/>
      <c r="GY143" s="2112"/>
      <c r="GZ143" s="2112"/>
      <c r="HA143" s="2112"/>
      <c r="HB143" s="2112"/>
      <c r="HC143" s="2112"/>
      <c r="HD143" s="2112"/>
      <c r="HE143" s="2112"/>
      <c r="HF143" s="2112"/>
      <c r="HG143" s="2112"/>
      <c r="HH143" s="2112"/>
      <c r="HI143" s="2112"/>
      <c r="HJ143" s="2112"/>
      <c r="HK143" s="2112"/>
      <c r="HL143" s="2112"/>
      <c r="HM143" s="2112"/>
      <c r="HN143" s="2112"/>
      <c r="HO143" s="2112"/>
      <c r="HP143" s="2112"/>
      <c r="HQ143" s="2112"/>
      <c r="HR143" s="2112"/>
      <c r="HS143" s="2112"/>
      <c r="HT143" s="2112"/>
      <c r="HU143" s="2112"/>
      <c r="HV143" s="2112"/>
      <c r="HW143" s="2112"/>
      <c r="HX143" s="2112"/>
      <c r="HY143" s="2112"/>
      <c r="HZ143" s="2112"/>
      <c r="IA143" s="2112"/>
      <c r="IB143" s="2112"/>
      <c r="IC143" s="2112"/>
      <c r="ID143" s="2112"/>
      <c r="IE143" s="2112"/>
      <c r="IF143" s="2112"/>
      <c r="IG143" s="2112"/>
      <c r="IH143" s="2112"/>
      <c r="II143" s="2112"/>
      <c r="IJ143" s="2112"/>
      <c r="IK143" s="2112"/>
      <c r="IL143" s="2112"/>
      <c r="IM143" s="2112"/>
      <c r="IN143" s="2112"/>
      <c r="IO143" s="2112"/>
      <c r="IP143" s="2112"/>
      <c r="IQ143" s="2112"/>
      <c r="IR143" s="2112"/>
      <c r="IS143" s="2112"/>
      <c r="IT143" s="2112"/>
      <c r="IU143" s="2112"/>
      <c r="IV143" s="2112"/>
      <c r="IW143" s="2112"/>
      <c r="IX143" s="2112"/>
      <c r="IY143" s="2112"/>
      <c r="IZ143" s="2112"/>
      <c r="JA143" s="2112"/>
      <c r="JB143" s="2112"/>
      <c r="JC143" s="2112"/>
      <c r="JD143" s="2112"/>
      <c r="JE143" s="2112"/>
      <c r="JF143" s="2112"/>
      <c r="JG143" s="2112"/>
      <c r="JH143" s="2112"/>
      <c r="JI143" s="2112"/>
      <c r="JJ143" s="2112"/>
      <c r="JK143" s="2112"/>
      <c r="JL143" s="2112"/>
      <c r="JM143" s="2112"/>
      <c r="JN143" s="2112"/>
      <c r="JO143" s="2112"/>
      <c r="JP143" s="2112"/>
      <c r="JQ143" s="2112"/>
      <c r="JR143" s="2112"/>
      <c r="JS143" s="2112"/>
      <c r="JT143" s="2112"/>
      <c r="JU143" s="2112"/>
      <c r="JV143" s="2112"/>
      <c r="JW143" s="2112"/>
      <c r="JX143" s="2112"/>
      <c r="JY143" s="2112"/>
      <c r="JZ143" s="2112"/>
      <c r="KA143" s="2112"/>
      <c r="KB143" s="2112"/>
      <c r="KC143" s="2112"/>
      <c r="KD143" s="2112"/>
      <c r="KE143" s="2112"/>
      <c r="KF143" s="2112"/>
      <c r="KG143" s="2112"/>
      <c r="KH143" s="2112"/>
      <c r="KI143" s="2112"/>
      <c r="KJ143" s="2112"/>
      <c r="KK143" s="2112"/>
      <c r="KL143" s="2112"/>
      <c r="KM143" s="2112"/>
      <c r="KN143" s="2112"/>
      <c r="KO143" s="2112"/>
      <c r="KP143" s="2112"/>
      <c r="KQ143" s="2112"/>
      <c r="KR143" s="2112"/>
      <c r="KS143" s="2112"/>
      <c r="KT143" s="2112"/>
      <c r="KU143" s="2112"/>
      <c r="KV143" s="2112"/>
      <c r="KW143" s="2112"/>
      <c r="KX143" s="2112"/>
      <c r="KY143" s="2112"/>
      <c r="KZ143" s="2112"/>
      <c r="LA143" s="2112"/>
      <c r="LB143" s="2112"/>
      <c r="LC143" s="2112"/>
      <c r="LD143" s="2112"/>
      <c r="LE143" s="2112"/>
      <c r="LF143" s="2112"/>
      <c r="LG143" s="2112"/>
      <c r="LH143" s="2112"/>
      <c r="LI143" s="2112"/>
      <c r="LJ143" s="2112"/>
      <c r="LK143" s="2112"/>
      <c r="LL143" s="2112"/>
      <c r="LM143" s="2112"/>
      <c r="LN143" s="2112"/>
      <c r="LO143" s="2112"/>
      <c r="LP143" s="2112"/>
      <c r="LQ143" s="2112"/>
      <c r="LR143" s="2112"/>
      <c r="LS143" s="2112"/>
      <c r="LT143" s="2112"/>
      <c r="LU143" s="2112"/>
      <c r="LV143" s="2112"/>
    </row>
    <row r="144" spans="1:334" ht="15" customHeight="1" thickBot="1" x14ac:dyDescent="0.25">
      <c r="A144" s="412"/>
      <c r="B144" s="413"/>
      <c r="C144" s="870" t="s">
        <v>160</v>
      </c>
      <c r="D144" s="414">
        <v>256</v>
      </c>
      <c r="E144" s="439">
        <v>5376000</v>
      </c>
      <c r="F144" s="414">
        <v>0</v>
      </c>
      <c r="G144" s="445">
        <v>0</v>
      </c>
      <c r="H144" s="414">
        <v>0</v>
      </c>
      <c r="I144" s="445">
        <v>0</v>
      </c>
      <c r="J144" s="445">
        <v>0</v>
      </c>
      <c r="K144" s="762">
        <v>99196.5</v>
      </c>
      <c r="L144" s="453">
        <v>18085532</v>
      </c>
      <c r="M144" s="947">
        <v>0</v>
      </c>
      <c r="N144" s="414">
        <v>296657</v>
      </c>
      <c r="O144" s="458">
        <v>20765990</v>
      </c>
      <c r="P144" s="445">
        <v>0</v>
      </c>
      <c r="Q144" s="458">
        <v>20765990</v>
      </c>
      <c r="R144" s="911">
        <v>60742.218830999991</v>
      </c>
      <c r="S144" s="876">
        <v>60742214</v>
      </c>
      <c r="T144" s="876">
        <v>14638874</v>
      </c>
      <c r="U144" s="876">
        <v>75381088</v>
      </c>
      <c r="V144" s="911">
        <v>37959.436960999985</v>
      </c>
      <c r="W144" s="876">
        <v>18979726</v>
      </c>
      <c r="X144" s="876">
        <v>5238405</v>
      </c>
      <c r="Y144" s="876">
        <v>24218131</v>
      </c>
      <c r="Z144" s="911">
        <v>98701.65579199999</v>
      </c>
      <c r="AA144" s="876">
        <v>79721940</v>
      </c>
      <c r="AB144" s="876">
        <v>19877279</v>
      </c>
      <c r="AC144" s="937">
        <v>99599219</v>
      </c>
      <c r="AD144" s="911">
        <v>60742.218830999991</v>
      </c>
      <c r="AE144" s="876">
        <v>48593776</v>
      </c>
      <c r="AF144" s="876">
        <v>11711100</v>
      </c>
      <c r="AG144" s="876">
        <v>60304876</v>
      </c>
      <c r="AH144" s="911">
        <v>37959.436960999985</v>
      </c>
      <c r="AI144" s="876">
        <v>15183775</v>
      </c>
      <c r="AJ144" s="876">
        <v>4190725</v>
      </c>
      <c r="AK144" s="876">
        <v>19374500</v>
      </c>
      <c r="AL144" s="911">
        <v>98701.65579199999</v>
      </c>
      <c r="AM144" s="876">
        <v>63777551</v>
      </c>
      <c r="AN144" s="876">
        <v>15901825</v>
      </c>
      <c r="AO144" s="941">
        <v>79679376</v>
      </c>
      <c r="AP144" s="911">
        <v>60742.218830999991</v>
      </c>
      <c r="AQ144" s="876">
        <v>91113328</v>
      </c>
      <c r="AR144" s="876">
        <v>21958322</v>
      </c>
      <c r="AS144" s="876">
        <v>113071650</v>
      </c>
      <c r="AT144" s="911">
        <v>37959.436960999985</v>
      </c>
      <c r="AU144" s="876">
        <v>28469577</v>
      </c>
      <c r="AV144" s="876">
        <v>7857601</v>
      </c>
      <c r="AW144" s="876">
        <v>36327178</v>
      </c>
      <c r="AX144" s="911">
        <v>98701.65579199999</v>
      </c>
      <c r="AY144" s="876">
        <v>119582905</v>
      </c>
      <c r="AZ144" s="876">
        <v>29815923</v>
      </c>
      <c r="BA144" s="1107">
        <v>149398828</v>
      </c>
      <c r="BB144" s="1149">
        <v>0</v>
      </c>
      <c r="BC144" s="1114">
        <v>0</v>
      </c>
      <c r="BD144" s="2140">
        <v>372904945</v>
      </c>
      <c r="BE144" s="1197"/>
      <c r="BF144" s="1197"/>
      <c r="BG144" s="1197"/>
      <c r="BH144" s="1197"/>
      <c r="BI144" s="1196"/>
      <c r="BK144" s="1196"/>
      <c r="BL144" s="1199"/>
      <c r="BO144" s="2106"/>
    </row>
    <row r="145" spans="1:334" s="113" customFormat="1" ht="6.75" customHeight="1" thickTop="1" x14ac:dyDescent="0.2">
      <c r="A145" s="575"/>
      <c r="B145" s="576"/>
      <c r="C145" s="577"/>
      <c r="D145" s="435"/>
      <c r="E145" s="440"/>
      <c r="F145" s="578"/>
      <c r="G145" s="440"/>
      <c r="H145" s="579"/>
      <c r="I145" s="440"/>
      <c r="J145" s="440"/>
      <c r="K145" s="767"/>
      <c r="L145" s="440"/>
      <c r="M145" s="440"/>
      <c r="N145" s="435"/>
      <c r="O145" s="580"/>
      <c r="P145" s="440"/>
      <c r="Q145" s="580"/>
      <c r="R145" s="581"/>
      <c r="S145" s="581"/>
      <c r="T145" s="581"/>
      <c r="U145" s="581"/>
      <c r="V145" s="581"/>
      <c r="W145" s="581"/>
      <c r="X145" s="581"/>
      <c r="Y145" s="581"/>
      <c r="Z145" s="581"/>
      <c r="AA145" s="581"/>
      <c r="AB145" s="581"/>
      <c r="AC145" s="440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  <c r="AT145" s="581"/>
      <c r="AU145" s="581"/>
      <c r="AV145" s="581"/>
      <c r="AW145" s="581"/>
      <c r="AX145" s="581"/>
      <c r="AY145" s="581"/>
      <c r="AZ145" s="581"/>
      <c r="BA145" s="581"/>
      <c r="BB145" s="581"/>
      <c r="BC145" s="581"/>
      <c r="BD145" s="2147"/>
      <c r="BE145" s="2161"/>
      <c r="BF145" s="2161"/>
      <c r="BG145" s="2161"/>
      <c r="BH145" s="2161"/>
      <c r="BI145" s="2164"/>
      <c r="BJ145" s="1939"/>
      <c r="BK145" s="2164"/>
      <c r="BL145" s="2163"/>
      <c r="BM145" s="2112"/>
      <c r="BN145" s="2112"/>
      <c r="BO145" s="2113"/>
      <c r="BP145" s="2112"/>
      <c r="BQ145" s="2112"/>
      <c r="BR145" s="2112"/>
      <c r="BS145" s="2112"/>
      <c r="BT145" s="2112"/>
      <c r="BU145" s="2112"/>
      <c r="BV145" s="2112"/>
      <c r="BW145" s="2112"/>
      <c r="BX145" s="2112"/>
      <c r="BY145" s="2112"/>
      <c r="BZ145" s="2112"/>
      <c r="CA145" s="2112"/>
      <c r="CB145" s="2112"/>
      <c r="CC145" s="2112"/>
      <c r="CD145" s="2112"/>
      <c r="CE145" s="2112"/>
      <c r="CF145" s="2112"/>
      <c r="CG145" s="2112"/>
      <c r="CH145" s="2112"/>
      <c r="CI145" s="2112"/>
      <c r="CJ145" s="2112"/>
      <c r="CK145" s="2112"/>
      <c r="CL145" s="2112"/>
      <c r="CM145" s="2112"/>
      <c r="CN145" s="2112"/>
      <c r="CO145" s="2112"/>
      <c r="CP145" s="2112"/>
      <c r="CQ145" s="2112"/>
      <c r="CR145" s="2112"/>
      <c r="CS145" s="2112"/>
      <c r="CT145" s="2112"/>
      <c r="CU145" s="2112"/>
      <c r="CV145" s="2112"/>
      <c r="CW145" s="2112"/>
      <c r="CX145" s="2112"/>
      <c r="CY145" s="2112"/>
      <c r="CZ145" s="2112"/>
      <c r="DA145" s="2112"/>
      <c r="DB145" s="2112"/>
      <c r="DC145" s="2112"/>
      <c r="DD145" s="2112"/>
      <c r="DE145" s="2112"/>
      <c r="DF145" s="2112"/>
      <c r="DG145" s="2112"/>
      <c r="DH145" s="2112"/>
      <c r="DI145" s="2112"/>
      <c r="DJ145" s="2112"/>
      <c r="DK145" s="2112"/>
      <c r="DL145" s="2112"/>
      <c r="DM145" s="2112"/>
      <c r="DN145" s="2112"/>
      <c r="DO145" s="2112"/>
      <c r="DP145" s="2112"/>
      <c r="DQ145" s="2112"/>
      <c r="DR145" s="2112"/>
      <c r="DS145" s="2112"/>
      <c r="DT145" s="2112"/>
      <c r="DU145" s="2112"/>
      <c r="DV145" s="2112"/>
      <c r="DW145" s="2112"/>
      <c r="DX145" s="2112"/>
      <c r="DY145" s="2112"/>
      <c r="DZ145" s="2112"/>
      <c r="EA145" s="2112"/>
      <c r="EB145" s="2112"/>
      <c r="EC145" s="2112"/>
      <c r="ED145" s="2112"/>
      <c r="EE145" s="2112"/>
      <c r="EF145" s="2112"/>
      <c r="EG145" s="2112"/>
      <c r="EH145" s="2112"/>
      <c r="EI145" s="2112"/>
      <c r="EJ145" s="2112"/>
      <c r="EK145" s="2112"/>
      <c r="EL145" s="2112"/>
      <c r="EM145" s="2112"/>
      <c r="EN145" s="2112"/>
      <c r="EO145" s="2112"/>
      <c r="EP145" s="2112"/>
      <c r="EQ145" s="2112"/>
      <c r="ER145" s="2112"/>
      <c r="ES145" s="2112"/>
      <c r="ET145" s="2112"/>
      <c r="EU145" s="2112"/>
      <c r="EV145" s="2112"/>
      <c r="EW145" s="2112"/>
      <c r="EX145" s="2112"/>
      <c r="EY145" s="2112"/>
      <c r="EZ145" s="2112"/>
      <c r="FA145" s="2112"/>
      <c r="FB145" s="2112"/>
      <c r="FC145" s="2112"/>
      <c r="FD145" s="2112"/>
      <c r="FE145" s="2112"/>
      <c r="FF145" s="2112"/>
      <c r="FG145" s="2112"/>
      <c r="FH145" s="2112"/>
      <c r="FI145" s="2112"/>
      <c r="FJ145" s="2112"/>
      <c r="FK145" s="2112"/>
      <c r="FL145" s="2112"/>
      <c r="FM145" s="2112"/>
      <c r="FN145" s="2112"/>
      <c r="FO145" s="2112"/>
      <c r="FP145" s="2112"/>
      <c r="FQ145" s="2112"/>
      <c r="FR145" s="2112"/>
      <c r="FS145" s="2112"/>
      <c r="FT145" s="2112"/>
      <c r="FU145" s="2112"/>
      <c r="FV145" s="2112"/>
      <c r="FW145" s="2112"/>
      <c r="FX145" s="2112"/>
      <c r="FY145" s="2112"/>
      <c r="FZ145" s="2112"/>
      <c r="GA145" s="2112"/>
      <c r="GB145" s="2112"/>
      <c r="GC145" s="2112"/>
      <c r="GD145" s="2112"/>
      <c r="GE145" s="2112"/>
      <c r="GF145" s="2112"/>
      <c r="GG145" s="2112"/>
      <c r="GH145" s="2112"/>
      <c r="GI145" s="2112"/>
      <c r="GJ145" s="2112"/>
      <c r="GK145" s="2112"/>
      <c r="GL145" s="2112"/>
      <c r="GM145" s="2112"/>
      <c r="GN145" s="2112"/>
      <c r="GO145" s="2112"/>
      <c r="GP145" s="2112"/>
      <c r="GQ145" s="2112"/>
      <c r="GR145" s="2112"/>
      <c r="GS145" s="2112"/>
      <c r="GT145" s="2112"/>
      <c r="GU145" s="2112"/>
      <c r="GV145" s="2112"/>
      <c r="GW145" s="2112"/>
      <c r="GX145" s="2112"/>
      <c r="GY145" s="2112"/>
      <c r="GZ145" s="2112"/>
      <c r="HA145" s="2112"/>
      <c r="HB145" s="2112"/>
      <c r="HC145" s="2112"/>
      <c r="HD145" s="2112"/>
      <c r="HE145" s="2112"/>
      <c r="HF145" s="2112"/>
      <c r="HG145" s="2112"/>
      <c r="HH145" s="2112"/>
      <c r="HI145" s="2112"/>
      <c r="HJ145" s="2112"/>
      <c r="HK145" s="2112"/>
      <c r="HL145" s="2112"/>
      <c r="HM145" s="2112"/>
      <c r="HN145" s="2112"/>
      <c r="HO145" s="2112"/>
      <c r="HP145" s="2112"/>
      <c r="HQ145" s="2112"/>
      <c r="HR145" s="2112"/>
      <c r="HS145" s="2112"/>
      <c r="HT145" s="2112"/>
      <c r="HU145" s="2112"/>
      <c r="HV145" s="2112"/>
      <c r="HW145" s="2112"/>
      <c r="HX145" s="2112"/>
      <c r="HY145" s="2112"/>
      <c r="HZ145" s="2112"/>
      <c r="IA145" s="2112"/>
      <c r="IB145" s="2112"/>
      <c r="IC145" s="2112"/>
      <c r="ID145" s="2112"/>
      <c r="IE145" s="2112"/>
      <c r="IF145" s="2112"/>
      <c r="IG145" s="2112"/>
      <c r="IH145" s="2112"/>
      <c r="II145" s="2112"/>
      <c r="IJ145" s="2112"/>
      <c r="IK145" s="2112"/>
      <c r="IL145" s="2112"/>
      <c r="IM145" s="2112"/>
      <c r="IN145" s="2112"/>
      <c r="IO145" s="2112"/>
      <c r="IP145" s="2112"/>
      <c r="IQ145" s="2112"/>
      <c r="IR145" s="2112"/>
      <c r="IS145" s="2112"/>
      <c r="IT145" s="2112"/>
      <c r="IU145" s="2112"/>
      <c r="IV145" s="2112"/>
      <c r="IW145" s="2112"/>
      <c r="IX145" s="2112"/>
      <c r="IY145" s="2112"/>
      <c r="IZ145" s="2112"/>
      <c r="JA145" s="2112"/>
      <c r="JB145" s="2112"/>
      <c r="JC145" s="2112"/>
      <c r="JD145" s="2112"/>
      <c r="JE145" s="2112"/>
      <c r="JF145" s="2112"/>
      <c r="JG145" s="2112"/>
      <c r="JH145" s="2112"/>
      <c r="JI145" s="2112"/>
      <c r="JJ145" s="2112"/>
      <c r="JK145" s="2112"/>
      <c r="JL145" s="2112"/>
      <c r="JM145" s="2112"/>
      <c r="JN145" s="2112"/>
      <c r="JO145" s="2112"/>
      <c r="JP145" s="2112"/>
      <c r="JQ145" s="2112"/>
      <c r="JR145" s="2112"/>
      <c r="JS145" s="2112"/>
      <c r="JT145" s="2112"/>
      <c r="JU145" s="2112"/>
      <c r="JV145" s="2112"/>
      <c r="JW145" s="2112"/>
      <c r="JX145" s="2112"/>
      <c r="JY145" s="2112"/>
      <c r="JZ145" s="2112"/>
      <c r="KA145" s="2112"/>
      <c r="KB145" s="2112"/>
      <c r="KC145" s="2112"/>
      <c r="KD145" s="2112"/>
      <c r="KE145" s="2112"/>
      <c r="KF145" s="2112"/>
      <c r="KG145" s="2112"/>
      <c r="KH145" s="2112"/>
      <c r="KI145" s="2112"/>
      <c r="KJ145" s="2112"/>
      <c r="KK145" s="2112"/>
      <c r="KL145" s="2112"/>
      <c r="KM145" s="2112"/>
      <c r="KN145" s="2112"/>
      <c r="KO145" s="2112"/>
      <c r="KP145" s="2112"/>
      <c r="KQ145" s="2112"/>
      <c r="KR145" s="2112"/>
      <c r="KS145" s="2112"/>
      <c r="KT145" s="2112"/>
      <c r="KU145" s="2112"/>
      <c r="KV145" s="2112"/>
      <c r="KW145" s="2112"/>
      <c r="KX145" s="2112"/>
      <c r="KY145" s="2112"/>
      <c r="KZ145" s="2112"/>
      <c r="LA145" s="2112"/>
      <c r="LB145" s="2112"/>
      <c r="LC145" s="2112"/>
      <c r="LD145" s="2112"/>
      <c r="LE145" s="2112"/>
      <c r="LF145" s="2112"/>
      <c r="LG145" s="2112"/>
      <c r="LH145" s="2112"/>
      <c r="LI145" s="2112"/>
      <c r="LJ145" s="2112"/>
      <c r="LK145" s="2112"/>
      <c r="LL145" s="2112"/>
      <c r="LM145" s="2112"/>
      <c r="LN145" s="2112"/>
      <c r="LO145" s="2112"/>
      <c r="LP145" s="2112"/>
      <c r="LQ145" s="2112"/>
      <c r="LR145" s="2112"/>
      <c r="LS145" s="2112"/>
      <c r="LT145" s="2112"/>
      <c r="LU145" s="2112"/>
      <c r="LV145" s="2112"/>
    </row>
    <row r="146" spans="1:334" ht="15" customHeight="1" x14ac:dyDescent="0.2">
      <c r="A146" s="395">
        <v>36</v>
      </c>
      <c r="B146" s="396">
        <v>36</v>
      </c>
      <c r="C146" s="397" t="s">
        <v>733</v>
      </c>
      <c r="D146" s="405">
        <v>0</v>
      </c>
      <c r="E146" s="436">
        <v>0</v>
      </c>
      <c r="F146" s="405"/>
      <c r="G146" s="441">
        <v>0</v>
      </c>
      <c r="H146" s="405"/>
      <c r="I146" s="441">
        <v>0</v>
      </c>
      <c r="J146" s="918">
        <v>0</v>
      </c>
      <c r="K146" s="871">
        <v>5</v>
      </c>
      <c r="L146" s="450">
        <v>25000</v>
      </c>
      <c r="M146" s="943"/>
      <c r="N146" s="405">
        <v>515</v>
      </c>
      <c r="O146" s="454">
        <v>36050</v>
      </c>
      <c r="P146" s="441"/>
      <c r="Q146" s="454">
        <v>36050</v>
      </c>
      <c r="R146" s="907">
        <v>251.45561199999997</v>
      </c>
      <c r="S146" s="904">
        <v>251456</v>
      </c>
      <c r="T146" s="904">
        <v>60601</v>
      </c>
      <c r="U146" s="904">
        <v>312057</v>
      </c>
      <c r="V146" s="907">
        <v>242.86653799999999</v>
      </c>
      <c r="W146" s="904">
        <v>121433</v>
      </c>
      <c r="X146" s="904">
        <v>33516</v>
      </c>
      <c r="Y146" s="904">
        <v>154949</v>
      </c>
      <c r="Z146" s="907">
        <v>494.32214999999997</v>
      </c>
      <c r="AA146" s="904">
        <v>372889</v>
      </c>
      <c r="AB146" s="904">
        <v>94117</v>
      </c>
      <c r="AC146" s="451">
        <v>467006</v>
      </c>
      <c r="AD146" s="907">
        <v>251.45561199999997</v>
      </c>
      <c r="AE146" s="904">
        <v>201164</v>
      </c>
      <c r="AF146" s="904">
        <v>48481</v>
      </c>
      <c r="AG146" s="904">
        <v>249645</v>
      </c>
      <c r="AH146" s="907">
        <v>242.86653799999999</v>
      </c>
      <c r="AI146" s="904">
        <v>97147</v>
      </c>
      <c r="AJ146" s="904">
        <v>26813</v>
      </c>
      <c r="AK146" s="904">
        <v>123960</v>
      </c>
      <c r="AL146" s="907">
        <v>494.32214999999997</v>
      </c>
      <c r="AM146" s="904">
        <v>298311</v>
      </c>
      <c r="AN146" s="904">
        <v>75294</v>
      </c>
      <c r="AO146" s="938">
        <v>373605</v>
      </c>
      <c r="AP146" s="907">
        <v>251.45561199999997</v>
      </c>
      <c r="AQ146" s="904">
        <v>377183</v>
      </c>
      <c r="AR146" s="904">
        <v>90901</v>
      </c>
      <c r="AS146" s="904">
        <v>468084</v>
      </c>
      <c r="AT146" s="907">
        <v>242.86653799999999</v>
      </c>
      <c r="AU146" s="904">
        <v>182150</v>
      </c>
      <c r="AV146" s="904">
        <v>50273</v>
      </c>
      <c r="AW146" s="904">
        <v>232423</v>
      </c>
      <c r="AX146" s="907">
        <v>494.32214999999997</v>
      </c>
      <c r="AY146" s="904">
        <v>559333</v>
      </c>
      <c r="AZ146" s="904">
        <v>141174</v>
      </c>
      <c r="BA146" s="1103">
        <v>700507</v>
      </c>
      <c r="BB146" s="1146"/>
      <c r="BC146" s="1108">
        <v>0</v>
      </c>
      <c r="BD146" s="2136">
        <v>1602168</v>
      </c>
      <c r="BE146" s="1197"/>
      <c r="BF146" s="1197"/>
      <c r="BG146" s="1197"/>
      <c r="BH146" s="1197"/>
      <c r="BI146" s="2125"/>
      <c r="BK146" s="2125"/>
      <c r="BL146" s="2129"/>
      <c r="BO146" s="2106"/>
    </row>
    <row r="147" spans="1:334" ht="15" customHeight="1" x14ac:dyDescent="0.2">
      <c r="A147" s="399" t="s">
        <v>283</v>
      </c>
      <c r="B147" s="228" t="s">
        <v>283</v>
      </c>
      <c r="C147" s="398" t="s">
        <v>649</v>
      </c>
      <c r="D147" s="403">
        <v>0</v>
      </c>
      <c r="E147" s="437">
        <v>0</v>
      </c>
      <c r="F147" s="403"/>
      <c r="G147" s="442">
        <v>0</v>
      </c>
      <c r="H147" s="403"/>
      <c r="I147" s="442">
        <v>0</v>
      </c>
      <c r="J147" s="919">
        <v>0</v>
      </c>
      <c r="K147" s="765">
        <v>131</v>
      </c>
      <c r="L147" s="446">
        <v>23678</v>
      </c>
      <c r="M147" s="944"/>
      <c r="N147" s="403">
        <v>319</v>
      </c>
      <c r="O147" s="455">
        <v>22330</v>
      </c>
      <c r="P147" s="442"/>
      <c r="Q147" s="455">
        <v>22330</v>
      </c>
      <c r="R147" s="908">
        <v>81.018010000000004</v>
      </c>
      <c r="S147" s="874">
        <v>81018</v>
      </c>
      <c r="T147" s="874">
        <v>19525</v>
      </c>
      <c r="U147" s="874">
        <v>100543</v>
      </c>
      <c r="V147" s="908">
        <v>72.927799999999991</v>
      </c>
      <c r="W147" s="874">
        <v>36464</v>
      </c>
      <c r="X147" s="874">
        <v>10064</v>
      </c>
      <c r="Y147" s="874">
        <v>46528</v>
      </c>
      <c r="Z147" s="908">
        <v>153.94580999999999</v>
      </c>
      <c r="AA147" s="874">
        <v>117482</v>
      </c>
      <c r="AB147" s="874">
        <v>29589</v>
      </c>
      <c r="AC147" s="447">
        <v>147071</v>
      </c>
      <c r="AD147" s="908">
        <v>81.018010000000004</v>
      </c>
      <c r="AE147" s="874">
        <v>64814</v>
      </c>
      <c r="AF147" s="874">
        <v>15620</v>
      </c>
      <c r="AG147" s="874">
        <v>80434</v>
      </c>
      <c r="AH147" s="908">
        <v>72.927799999999991</v>
      </c>
      <c r="AI147" s="874">
        <v>29171</v>
      </c>
      <c r="AJ147" s="874">
        <v>8051</v>
      </c>
      <c r="AK147" s="874">
        <v>37222</v>
      </c>
      <c r="AL147" s="908">
        <v>153.94580999999999</v>
      </c>
      <c r="AM147" s="874">
        <v>93985</v>
      </c>
      <c r="AN147" s="874">
        <v>23671</v>
      </c>
      <c r="AO147" s="939">
        <v>117656</v>
      </c>
      <c r="AP147" s="908">
        <v>81.018010000000004</v>
      </c>
      <c r="AQ147" s="874">
        <v>121527</v>
      </c>
      <c r="AR147" s="874">
        <v>29288</v>
      </c>
      <c r="AS147" s="874">
        <v>150815</v>
      </c>
      <c r="AT147" s="908">
        <v>72.927799999999991</v>
      </c>
      <c r="AU147" s="874">
        <v>54696</v>
      </c>
      <c r="AV147" s="874">
        <v>15096</v>
      </c>
      <c r="AW147" s="874">
        <v>69792</v>
      </c>
      <c r="AX147" s="908">
        <v>153.94580999999999</v>
      </c>
      <c r="AY147" s="874">
        <v>176223</v>
      </c>
      <c r="AZ147" s="874">
        <v>44384</v>
      </c>
      <c r="BA147" s="1104">
        <v>220607</v>
      </c>
      <c r="BB147" s="1146"/>
      <c r="BC147" s="1109">
        <v>0</v>
      </c>
      <c r="BD147" s="2137">
        <v>531342</v>
      </c>
      <c r="BE147" s="1197"/>
      <c r="BF147" s="1197"/>
      <c r="BG147" s="1197"/>
      <c r="BH147" s="1197"/>
      <c r="BI147" s="2125"/>
      <c r="BK147" s="2125"/>
      <c r="BL147" s="2129"/>
      <c r="BO147" s="2106"/>
    </row>
    <row r="148" spans="1:334" ht="15" customHeight="1" x14ac:dyDescent="0.2">
      <c r="A148" s="399" t="s">
        <v>369</v>
      </c>
      <c r="B148" s="228" t="s">
        <v>369</v>
      </c>
      <c r="C148" s="398" t="s">
        <v>740</v>
      </c>
      <c r="D148" s="403">
        <v>0</v>
      </c>
      <c r="E148" s="437">
        <v>0</v>
      </c>
      <c r="F148" s="403"/>
      <c r="G148" s="442">
        <v>0</v>
      </c>
      <c r="H148" s="403"/>
      <c r="I148" s="442">
        <v>0</v>
      </c>
      <c r="J148" s="919">
        <v>0</v>
      </c>
      <c r="K148" s="765">
        <v>240</v>
      </c>
      <c r="L148" s="446">
        <v>43380</v>
      </c>
      <c r="M148" s="944"/>
      <c r="N148" s="403">
        <v>614</v>
      </c>
      <c r="O148" s="455">
        <v>42980</v>
      </c>
      <c r="P148" s="442"/>
      <c r="Q148" s="455">
        <v>42980</v>
      </c>
      <c r="R148" s="908">
        <v>68.862419999999986</v>
      </c>
      <c r="S148" s="874">
        <v>68862</v>
      </c>
      <c r="T148" s="874">
        <v>16596</v>
      </c>
      <c r="U148" s="874">
        <v>85458</v>
      </c>
      <c r="V148" s="908">
        <v>19.929569999999998</v>
      </c>
      <c r="W148" s="874">
        <v>9965</v>
      </c>
      <c r="X148" s="874">
        <v>2750</v>
      </c>
      <c r="Y148" s="874">
        <v>12715</v>
      </c>
      <c r="Z148" s="908">
        <v>88.791989999999984</v>
      </c>
      <c r="AA148" s="874">
        <v>78827</v>
      </c>
      <c r="AB148" s="874">
        <v>19346</v>
      </c>
      <c r="AC148" s="447">
        <v>98173</v>
      </c>
      <c r="AD148" s="908">
        <v>68.862419999999986</v>
      </c>
      <c r="AE148" s="874">
        <v>55090</v>
      </c>
      <c r="AF148" s="874">
        <v>13277</v>
      </c>
      <c r="AG148" s="874">
        <v>68367</v>
      </c>
      <c r="AH148" s="908">
        <v>19.929569999999998</v>
      </c>
      <c r="AI148" s="874">
        <v>7972</v>
      </c>
      <c r="AJ148" s="874">
        <v>2200</v>
      </c>
      <c r="AK148" s="874">
        <v>10172</v>
      </c>
      <c r="AL148" s="908">
        <v>88.791989999999984</v>
      </c>
      <c r="AM148" s="874">
        <v>63062</v>
      </c>
      <c r="AN148" s="874">
        <v>15477</v>
      </c>
      <c r="AO148" s="939">
        <v>78539</v>
      </c>
      <c r="AP148" s="908">
        <v>68.862419999999986</v>
      </c>
      <c r="AQ148" s="874">
        <v>103294</v>
      </c>
      <c r="AR148" s="874">
        <v>24894</v>
      </c>
      <c r="AS148" s="874">
        <v>128188</v>
      </c>
      <c r="AT148" s="908">
        <v>19.929569999999998</v>
      </c>
      <c r="AU148" s="874">
        <v>14947</v>
      </c>
      <c r="AV148" s="874">
        <v>4125</v>
      </c>
      <c r="AW148" s="874">
        <v>19072</v>
      </c>
      <c r="AX148" s="908">
        <v>88.791989999999984</v>
      </c>
      <c r="AY148" s="874">
        <v>118241</v>
      </c>
      <c r="AZ148" s="874">
        <v>29019</v>
      </c>
      <c r="BA148" s="1104">
        <v>147260</v>
      </c>
      <c r="BB148" s="1146"/>
      <c r="BC148" s="1109">
        <v>0</v>
      </c>
      <c r="BD148" s="2137">
        <v>410332</v>
      </c>
      <c r="BE148" s="1197"/>
      <c r="BF148" s="1197"/>
      <c r="BG148" s="1197"/>
      <c r="BH148" s="1197"/>
      <c r="BI148" s="2125"/>
      <c r="BK148" s="2125"/>
      <c r="BL148" s="2129"/>
      <c r="BO148" s="2106"/>
    </row>
    <row r="149" spans="1:334" ht="15" customHeight="1" x14ac:dyDescent="0.2">
      <c r="A149" s="399" t="s">
        <v>368</v>
      </c>
      <c r="B149" s="228" t="s">
        <v>368</v>
      </c>
      <c r="C149" s="398" t="s">
        <v>265</v>
      </c>
      <c r="D149" s="403">
        <v>0</v>
      </c>
      <c r="E149" s="437">
        <v>0</v>
      </c>
      <c r="F149" s="403"/>
      <c r="G149" s="442">
        <v>0</v>
      </c>
      <c r="H149" s="403"/>
      <c r="I149" s="442">
        <v>0</v>
      </c>
      <c r="J149" s="919">
        <v>0</v>
      </c>
      <c r="K149" s="765">
        <v>0</v>
      </c>
      <c r="L149" s="446">
        <v>0</v>
      </c>
      <c r="M149" s="944"/>
      <c r="N149" s="403">
        <v>177</v>
      </c>
      <c r="O149" s="455">
        <v>12390</v>
      </c>
      <c r="P149" s="442"/>
      <c r="Q149" s="455">
        <v>12390</v>
      </c>
      <c r="R149" s="908">
        <v>63.788890000000002</v>
      </c>
      <c r="S149" s="874">
        <v>63789</v>
      </c>
      <c r="T149" s="874">
        <v>15373</v>
      </c>
      <c r="U149" s="874">
        <v>79162</v>
      </c>
      <c r="V149" s="908">
        <v>26.95185</v>
      </c>
      <c r="W149" s="874">
        <v>13476</v>
      </c>
      <c r="X149" s="874">
        <v>3719</v>
      </c>
      <c r="Y149" s="874">
        <v>17195</v>
      </c>
      <c r="Z149" s="908">
        <v>90.740740000000002</v>
      </c>
      <c r="AA149" s="874">
        <v>77265</v>
      </c>
      <c r="AB149" s="874">
        <v>19092</v>
      </c>
      <c r="AC149" s="447">
        <v>96357</v>
      </c>
      <c r="AD149" s="908">
        <v>63.788890000000002</v>
      </c>
      <c r="AE149" s="874">
        <v>51031</v>
      </c>
      <c r="AF149" s="874">
        <v>12298</v>
      </c>
      <c r="AG149" s="874">
        <v>63329</v>
      </c>
      <c r="AH149" s="908">
        <v>26.95185</v>
      </c>
      <c r="AI149" s="874">
        <v>10781</v>
      </c>
      <c r="AJ149" s="874">
        <v>2976</v>
      </c>
      <c r="AK149" s="874">
        <v>13757</v>
      </c>
      <c r="AL149" s="908">
        <v>90.740740000000002</v>
      </c>
      <c r="AM149" s="874">
        <v>61812</v>
      </c>
      <c r="AN149" s="874">
        <v>15274</v>
      </c>
      <c r="AO149" s="939">
        <v>77086</v>
      </c>
      <c r="AP149" s="908">
        <v>63.788890000000002</v>
      </c>
      <c r="AQ149" s="874">
        <v>95683</v>
      </c>
      <c r="AR149" s="874">
        <v>23060</v>
      </c>
      <c r="AS149" s="874">
        <v>118743</v>
      </c>
      <c r="AT149" s="908">
        <v>26.95185</v>
      </c>
      <c r="AU149" s="874">
        <v>20214</v>
      </c>
      <c r="AV149" s="874">
        <v>5579</v>
      </c>
      <c r="AW149" s="874">
        <v>25793</v>
      </c>
      <c r="AX149" s="908">
        <v>90.740740000000002</v>
      </c>
      <c r="AY149" s="874">
        <v>115897</v>
      </c>
      <c r="AZ149" s="874">
        <v>28639</v>
      </c>
      <c r="BA149" s="1104">
        <v>144536</v>
      </c>
      <c r="BB149" s="1146"/>
      <c r="BC149" s="1109">
        <v>0</v>
      </c>
      <c r="BD149" s="2137">
        <v>330369</v>
      </c>
      <c r="BE149" s="1197"/>
      <c r="BF149" s="1197"/>
      <c r="BG149" s="1197"/>
      <c r="BH149" s="1197"/>
      <c r="BI149" s="2125"/>
      <c r="BK149" s="2125"/>
      <c r="BL149" s="2129"/>
      <c r="BO149" s="2106"/>
    </row>
    <row r="150" spans="1:334" ht="15" customHeight="1" x14ac:dyDescent="0.2">
      <c r="A150" s="400" t="s">
        <v>370</v>
      </c>
      <c r="B150" s="401" t="s">
        <v>370</v>
      </c>
      <c r="C150" s="402" t="s">
        <v>267</v>
      </c>
      <c r="D150" s="404">
        <v>0</v>
      </c>
      <c r="E150" s="438">
        <v>0</v>
      </c>
      <c r="F150" s="404"/>
      <c r="G150" s="443">
        <v>0</v>
      </c>
      <c r="H150" s="404"/>
      <c r="I150" s="443">
        <v>0</v>
      </c>
      <c r="J150" s="920">
        <v>0</v>
      </c>
      <c r="K150" s="872">
        <v>102</v>
      </c>
      <c r="L150" s="448">
        <v>18437</v>
      </c>
      <c r="M150" s="945"/>
      <c r="N150" s="404">
        <v>402</v>
      </c>
      <c r="O150" s="456">
        <v>28140</v>
      </c>
      <c r="P150" s="443"/>
      <c r="Q150" s="456">
        <v>28140</v>
      </c>
      <c r="R150" s="909">
        <v>1</v>
      </c>
      <c r="S150" s="905">
        <v>1000</v>
      </c>
      <c r="T150" s="905">
        <v>241</v>
      </c>
      <c r="U150" s="905">
        <v>1241</v>
      </c>
      <c r="V150" s="909">
        <v>1</v>
      </c>
      <c r="W150" s="905">
        <v>500</v>
      </c>
      <c r="X150" s="905">
        <v>138</v>
      </c>
      <c r="Y150" s="905">
        <v>638</v>
      </c>
      <c r="Z150" s="909">
        <v>2</v>
      </c>
      <c r="AA150" s="905">
        <v>1500</v>
      </c>
      <c r="AB150" s="905">
        <v>379</v>
      </c>
      <c r="AC150" s="449">
        <v>1879</v>
      </c>
      <c r="AD150" s="909">
        <v>1</v>
      </c>
      <c r="AE150" s="905">
        <v>800</v>
      </c>
      <c r="AF150" s="905">
        <v>193</v>
      </c>
      <c r="AG150" s="905">
        <v>993</v>
      </c>
      <c r="AH150" s="909">
        <v>1</v>
      </c>
      <c r="AI150" s="905">
        <v>400</v>
      </c>
      <c r="AJ150" s="905">
        <v>110</v>
      </c>
      <c r="AK150" s="905">
        <v>510</v>
      </c>
      <c r="AL150" s="909">
        <v>2</v>
      </c>
      <c r="AM150" s="905">
        <v>1200</v>
      </c>
      <c r="AN150" s="905">
        <v>303</v>
      </c>
      <c r="AO150" s="940">
        <v>1503</v>
      </c>
      <c r="AP150" s="909">
        <v>1</v>
      </c>
      <c r="AQ150" s="905">
        <v>1500</v>
      </c>
      <c r="AR150" s="905">
        <v>362</v>
      </c>
      <c r="AS150" s="905">
        <v>1862</v>
      </c>
      <c r="AT150" s="909">
        <v>1</v>
      </c>
      <c r="AU150" s="905">
        <v>750</v>
      </c>
      <c r="AV150" s="905">
        <v>207</v>
      </c>
      <c r="AW150" s="905">
        <v>957</v>
      </c>
      <c r="AX150" s="909">
        <v>2</v>
      </c>
      <c r="AY150" s="905">
        <v>2250</v>
      </c>
      <c r="AZ150" s="905">
        <v>569</v>
      </c>
      <c r="BA150" s="1105">
        <v>2819</v>
      </c>
      <c r="BB150" s="1148"/>
      <c r="BC150" s="1110">
        <v>0</v>
      </c>
      <c r="BD150" s="2138">
        <v>52778</v>
      </c>
      <c r="BE150" s="1197"/>
      <c r="BF150" s="1197"/>
      <c r="BG150" s="1197"/>
      <c r="BH150" s="1197"/>
      <c r="BI150" s="2125"/>
      <c r="BK150" s="2125"/>
      <c r="BL150" s="2129"/>
      <c r="BO150" s="2106"/>
    </row>
    <row r="151" spans="1:334" ht="15" customHeight="1" x14ac:dyDescent="0.2">
      <c r="A151" s="395" t="s">
        <v>372</v>
      </c>
      <c r="B151" s="396" t="s">
        <v>372</v>
      </c>
      <c r="C151" s="397" t="s">
        <v>737</v>
      </c>
      <c r="D151" s="405">
        <v>0</v>
      </c>
      <c r="E151" s="436">
        <v>0</v>
      </c>
      <c r="F151" s="405"/>
      <c r="G151" s="441">
        <v>0</v>
      </c>
      <c r="H151" s="405"/>
      <c r="I151" s="441">
        <v>0</v>
      </c>
      <c r="J151" s="918">
        <v>0</v>
      </c>
      <c r="K151" s="871">
        <v>0</v>
      </c>
      <c r="L151" s="450">
        <v>0</v>
      </c>
      <c r="M151" s="943"/>
      <c r="N151" s="405">
        <v>216</v>
      </c>
      <c r="O151" s="454">
        <v>15120</v>
      </c>
      <c r="P151" s="441"/>
      <c r="Q151" s="454">
        <v>15120</v>
      </c>
      <c r="R151" s="907">
        <v>104</v>
      </c>
      <c r="S151" s="904">
        <v>104000</v>
      </c>
      <c r="T151" s="904">
        <v>25064</v>
      </c>
      <c r="U151" s="904">
        <v>129064</v>
      </c>
      <c r="V151" s="907">
        <v>34</v>
      </c>
      <c r="W151" s="904">
        <v>17000</v>
      </c>
      <c r="X151" s="904">
        <v>4692</v>
      </c>
      <c r="Y151" s="904">
        <v>21692</v>
      </c>
      <c r="Z151" s="907">
        <v>138</v>
      </c>
      <c r="AA151" s="904">
        <v>121000</v>
      </c>
      <c r="AB151" s="904">
        <v>29756</v>
      </c>
      <c r="AC151" s="451">
        <v>150756</v>
      </c>
      <c r="AD151" s="907">
        <v>104</v>
      </c>
      <c r="AE151" s="904">
        <v>83200</v>
      </c>
      <c r="AF151" s="904">
        <v>20051</v>
      </c>
      <c r="AG151" s="904">
        <v>103251</v>
      </c>
      <c r="AH151" s="907">
        <v>34</v>
      </c>
      <c r="AI151" s="904">
        <v>13600</v>
      </c>
      <c r="AJ151" s="904">
        <v>3754</v>
      </c>
      <c r="AK151" s="904">
        <v>17354</v>
      </c>
      <c r="AL151" s="907">
        <v>138</v>
      </c>
      <c r="AM151" s="904">
        <v>96800</v>
      </c>
      <c r="AN151" s="904">
        <v>23805</v>
      </c>
      <c r="AO151" s="938">
        <v>120605</v>
      </c>
      <c r="AP151" s="907">
        <v>104</v>
      </c>
      <c r="AQ151" s="904">
        <v>156000</v>
      </c>
      <c r="AR151" s="904">
        <v>37596</v>
      </c>
      <c r="AS151" s="904">
        <v>193596</v>
      </c>
      <c r="AT151" s="907">
        <v>34</v>
      </c>
      <c r="AU151" s="904">
        <v>25500</v>
      </c>
      <c r="AV151" s="904">
        <v>7038</v>
      </c>
      <c r="AW151" s="904">
        <v>32538</v>
      </c>
      <c r="AX151" s="907">
        <v>138</v>
      </c>
      <c r="AY151" s="904">
        <v>181500</v>
      </c>
      <c r="AZ151" s="904">
        <v>44634</v>
      </c>
      <c r="BA151" s="1103">
        <v>226134</v>
      </c>
      <c r="BB151" s="1146"/>
      <c r="BC151" s="1108">
        <v>0</v>
      </c>
      <c r="BD151" s="2136">
        <v>512615</v>
      </c>
      <c r="BE151" s="1197"/>
      <c r="BF151" s="1197"/>
      <c r="BG151" s="1197"/>
      <c r="BH151" s="1197"/>
      <c r="BI151" s="2125"/>
      <c r="BK151" s="2125"/>
      <c r="BL151" s="2129"/>
      <c r="BO151" s="2106"/>
    </row>
    <row r="152" spans="1:334" ht="15" customHeight="1" x14ac:dyDescent="0.2">
      <c r="A152" s="399" t="s">
        <v>371</v>
      </c>
      <c r="B152" s="228" t="s">
        <v>371</v>
      </c>
      <c r="C152" s="398" t="s">
        <v>268</v>
      </c>
      <c r="D152" s="403">
        <v>0</v>
      </c>
      <c r="E152" s="437">
        <v>0</v>
      </c>
      <c r="F152" s="403"/>
      <c r="G152" s="442">
        <v>0</v>
      </c>
      <c r="H152" s="403"/>
      <c r="I152" s="442">
        <v>0</v>
      </c>
      <c r="J152" s="919">
        <v>0</v>
      </c>
      <c r="K152" s="765">
        <v>0</v>
      </c>
      <c r="L152" s="446">
        <v>0</v>
      </c>
      <c r="M152" s="944"/>
      <c r="N152" s="403">
        <v>176</v>
      </c>
      <c r="O152" s="455">
        <v>12320</v>
      </c>
      <c r="P152" s="442"/>
      <c r="Q152" s="455">
        <v>12320</v>
      </c>
      <c r="R152" s="908">
        <v>89</v>
      </c>
      <c r="S152" s="874">
        <v>89000</v>
      </c>
      <c r="T152" s="874">
        <v>21449</v>
      </c>
      <c r="U152" s="874">
        <v>110449</v>
      </c>
      <c r="V152" s="908">
        <v>34</v>
      </c>
      <c r="W152" s="874">
        <v>17000</v>
      </c>
      <c r="X152" s="874">
        <v>4692</v>
      </c>
      <c r="Y152" s="874">
        <v>21692</v>
      </c>
      <c r="Z152" s="908">
        <v>123</v>
      </c>
      <c r="AA152" s="874">
        <v>106000</v>
      </c>
      <c r="AB152" s="874">
        <v>26141</v>
      </c>
      <c r="AC152" s="447">
        <v>132141</v>
      </c>
      <c r="AD152" s="908">
        <v>89</v>
      </c>
      <c r="AE152" s="874">
        <v>71200</v>
      </c>
      <c r="AF152" s="874">
        <v>17159</v>
      </c>
      <c r="AG152" s="874">
        <v>88359</v>
      </c>
      <c r="AH152" s="908">
        <v>34</v>
      </c>
      <c r="AI152" s="874">
        <v>13600</v>
      </c>
      <c r="AJ152" s="874">
        <v>3754</v>
      </c>
      <c r="AK152" s="874">
        <v>17354</v>
      </c>
      <c r="AL152" s="908">
        <v>123</v>
      </c>
      <c r="AM152" s="874">
        <v>84800</v>
      </c>
      <c r="AN152" s="874">
        <v>20913</v>
      </c>
      <c r="AO152" s="939">
        <v>105713</v>
      </c>
      <c r="AP152" s="908">
        <v>89</v>
      </c>
      <c r="AQ152" s="874">
        <v>133500</v>
      </c>
      <c r="AR152" s="874">
        <v>32174</v>
      </c>
      <c r="AS152" s="874">
        <v>165674</v>
      </c>
      <c r="AT152" s="908">
        <v>34</v>
      </c>
      <c r="AU152" s="874">
        <v>25500</v>
      </c>
      <c r="AV152" s="874">
        <v>7038</v>
      </c>
      <c r="AW152" s="874">
        <v>32538</v>
      </c>
      <c r="AX152" s="908">
        <v>123</v>
      </c>
      <c r="AY152" s="874">
        <v>159000</v>
      </c>
      <c r="AZ152" s="874">
        <v>39212</v>
      </c>
      <c r="BA152" s="1104">
        <v>198212</v>
      </c>
      <c r="BB152" s="1146"/>
      <c r="BC152" s="1109">
        <v>0</v>
      </c>
      <c r="BD152" s="2137">
        <v>448386</v>
      </c>
      <c r="BE152" s="1197"/>
      <c r="BF152" s="1197"/>
      <c r="BG152" s="1197"/>
      <c r="BH152" s="1197"/>
      <c r="BI152" s="2125"/>
      <c r="BK152" s="2125"/>
      <c r="BL152" s="2129"/>
      <c r="BO152" s="2106"/>
    </row>
    <row r="153" spans="1:334" ht="15" customHeight="1" x14ac:dyDescent="0.2">
      <c r="A153" s="399" t="s">
        <v>374</v>
      </c>
      <c r="B153" s="228" t="s">
        <v>374</v>
      </c>
      <c r="C153" s="398" t="s">
        <v>316</v>
      </c>
      <c r="D153" s="403">
        <v>0</v>
      </c>
      <c r="E153" s="437">
        <v>0</v>
      </c>
      <c r="F153" s="403"/>
      <c r="G153" s="442">
        <v>0</v>
      </c>
      <c r="H153" s="403"/>
      <c r="I153" s="442">
        <v>0</v>
      </c>
      <c r="J153" s="919">
        <v>0</v>
      </c>
      <c r="K153" s="765">
        <v>283</v>
      </c>
      <c r="L153" s="446">
        <v>51152</v>
      </c>
      <c r="M153" s="944"/>
      <c r="N153" s="403">
        <v>634</v>
      </c>
      <c r="O153" s="455">
        <v>44380</v>
      </c>
      <c r="P153" s="442"/>
      <c r="Q153" s="455">
        <v>44380</v>
      </c>
      <c r="R153" s="908">
        <v>76</v>
      </c>
      <c r="S153" s="874">
        <v>76000</v>
      </c>
      <c r="T153" s="874">
        <v>18316</v>
      </c>
      <c r="U153" s="874">
        <v>94316</v>
      </c>
      <c r="V153" s="908">
        <v>19</v>
      </c>
      <c r="W153" s="874">
        <v>9500</v>
      </c>
      <c r="X153" s="874">
        <v>2622</v>
      </c>
      <c r="Y153" s="874">
        <v>12122</v>
      </c>
      <c r="Z153" s="908">
        <v>95</v>
      </c>
      <c r="AA153" s="874">
        <v>85500</v>
      </c>
      <c r="AB153" s="874">
        <v>20938</v>
      </c>
      <c r="AC153" s="447">
        <v>106438</v>
      </c>
      <c r="AD153" s="908">
        <v>76</v>
      </c>
      <c r="AE153" s="874">
        <v>60800</v>
      </c>
      <c r="AF153" s="874">
        <v>14653</v>
      </c>
      <c r="AG153" s="874">
        <v>75453</v>
      </c>
      <c r="AH153" s="908">
        <v>19</v>
      </c>
      <c r="AI153" s="874">
        <v>7600</v>
      </c>
      <c r="AJ153" s="874">
        <v>2098</v>
      </c>
      <c r="AK153" s="874">
        <v>9698</v>
      </c>
      <c r="AL153" s="908">
        <v>95</v>
      </c>
      <c r="AM153" s="874">
        <v>68400</v>
      </c>
      <c r="AN153" s="874">
        <v>16751</v>
      </c>
      <c r="AO153" s="939">
        <v>85151</v>
      </c>
      <c r="AP153" s="908">
        <v>76</v>
      </c>
      <c r="AQ153" s="874">
        <v>114000</v>
      </c>
      <c r="AR153" s="874">
        <v>27474</v>
      </c>
      <c r="AS153" s="874">
        <v>141474</v>
      </c>
      <c r="AT153" s="908">
        <v>19</v>
      </c>
      <c r="AU153" s="874">
        <v>14250</v>
      </c>
      <c r="AV153" s="874">
        <v>3933</v>
      </c>
      <c r="AW153" s="874">
        <v>18183</v>
      </c>
      <c r="AX153" s="908">
        <v>95</v>
      </c>
      <c r="AY153" s="874">
        <v>128250</v>
      </c>
      <c r="AZ153" s="874">
        <v>31407</v>
      </c>
      <c r="BA153" s="1104">
        <v>159657</v>
      </c>
      <c r="BB153" s="1146"/>
      <c r="BC153" s="1109">
        <v>0</v>
      </c>
      <c r="BD153" s="2137">
        <v>446778</v>
      </c>
      <c r="BE153" s="1197"/>
      <c r="BF153" s="1197"/>
      <c r="BG153" s="1197"/>
      <c r="BH153" s="1197"/>
      <c r="BI153" s="2125"/>
      <c r="BK153" s="2125"/>
      <c r="BL153" s="2129"/>
      <c r="BO153" s="2106"/>
    </row>
    <row r="154" spans="1:334" ht="15" customHeight="1" x14ac:dyDescent="0.2">
      <c r="A154" s="399" t="s">
        <v>375</v>
      </c>
      <c r="B154" s="228" t="s">
        <v>375</v>
      </c>
      <c r="C154" s="398" t="s">
        <v>270</v>
      </c>
      <c r="D154" s="403">
        <v>0</v>
      </c>
      <c r="E154" s="437">
        <v>0</v>
      </c>
      <c r="F154" s="403"/>
      <c r="G154" s="442">
        <v>0</v>
      </c>
      <c r="H154" s="403"/>
      <c r="I154" s="442">
        <v>0</v>
      </c>
      <c r="J154" s="919">
        <v>0</v>
      </c>
      <c r="K154" s="765">
        <v>0</v>
      </c>
      <c r="L154" s="446">
        <v>0</v>
      </c>
      <c r="M154" s="944"/>
      <c r="N154" s="403">
        <v>197</v>
      </c>
      <c r="O154" s="455">
        <v>13790</v>
      </c>
      <c r="P154" s="442"/>
      <c r="Q154" s="455">
        <v>13790</v>
      </c>
      <c r="R154" s="908">
        <v>96</v>
      </c>
      <c r="S154" s="874">
        <v>96000</v>
      </c>
      <c r="T154" s="874">
        <v>23136</v>
      </c>
      <c r="U154" s="874">
        <v>119136</v>
      </c>
      <c r="V154" s="908">
        <v>35</v>
      </c>
      <c r="W154" s="874">
        <v>17500</v>
      </c>
      <c r="X154" s="874">
        <v>4830</v>
      </c>
      <c r="Y154" s="874">
        <v>22330</v>
      </c>
      <c r="Z154" s="908">
        <v>131</v>
      </c>
      <c r="AA154" s="874">
        <v>113500</v>
      </c>
      <c r="AB154" s="874">
        <v>27966</v>
      </c>
      <c r="AC154" s="447">
        <v>141466</v>
      </c>
      <c r="AD154" s="908">
        <v>96</v>
      </c>
      <c r="AE154" s="874">
        <v>76800</v>
      </c>
      <c r="AF154" s="874">
        <v>18509</v>
      </c>
      <c r="AG154" s="874">
        <v>95309</v>
      </c>
      <c r="AH154" s="908">
        <v>35</v>
      </c>
      <c r="AI154" s="874">
        <v>14000</v>
      </c>
      <c r="AJ154" s="874">
        <v>3864</v>
      </c>
      <c r="AK154" s="874">
        <v>17864</v>
      </c>
      <c r="AL154" s="908">
        <v>131</v>
      </c>
      <c r="AM154" s="874">
        <v>90800</v>
      </c>
      <c r="AN154" s="874">
        <v>22373</v>
      </c>
      <c r="AO154" s="939">
        <v>113173</v>
      </c>
      <c r="AP154" s="908">
        <v>96</v>
      </c>
      <c r="AQ154" s="874">
        <v>144000</v>
      </c>
      <c r="AR154" s="874">
        <v>34704</v>
      </c>
      <c r="AS154" s="874">
        <v>178704</v>
      </c>
      <c r="AT154" s="908">
        <v>35</v>
      </c>
      <c r="AU154" s="874">
        <v>26250</v>
      </c>
      <c r="AV154" s="874">
        <v>7245</v>
      </c>
      <c r="AW154" s="874">
        <v>33495</v>
      </c>
      <c r="AX154" s="908">
        <v>131</v>
      </c>
      <c r="AY154" s="874">
        <v>170250</v>
      </c>
      <c r="AZ154" s="874">
        <v>41949</v>
      </c>
      <c r="BA154" s="1104">
        <v>212199</v>
      </c>
      <c r="BB154" s="1146"/>
      <c r="BC154" s="1109">
        <v>0</v>
      </c>
      <c r="BD154" s="2137">
        <v>480628</v>
      </c>
      <c r="BE154" s="1197"/>
      <c r="BF154" s="1197"/>
      <c r="BG154" s="1197"/>
      <c r="BH154" s="1197"/>
      <c r="BI154" s="2125"/>
      <c r="BK154" s="2125"/>
      <c r="BL154" s="2129"/>
      <c r="BO154" s="2106"/>
    </row>
    <row r="155" spans="1:334" ht="15" customHeight="1" x14ac:dyDescent="0.2">
      <c r="A155" s="400" t="s">
        <v>376</v>
      </c>
      <c r="B155" s="401" t="s">
        <v>376</v>
      </c>
      <c r="C155" s="402" t="s">
        <v>271</v>
      </c>
      <c r="D155" s="404">
        <v>0</v>
      </c>
      <c r="E155" s="438">
        <v>0</v>
      </c>
      <c r="F155" s="404"/>
      <c r="G155" s="443">
        <v>0</v>
      </c>
      <c r="H155" s="404"/>
      <c r="I155" s="443">
        <v>0</v>
      </c>
      <c r="J155" s="920">
        <v>0</v>
      </c>
      <c r="K155" s="872">
        <v>0</v>
      </c>
      <c r="L155" s="448">
        <v>0</v>
      </c>
      <c r="M155" s="945"/>
      <c r="N155" s="404">
        <v>211</v>
      </c>
      <c r="O155" s="456">
        <v>14770</v>
      </c>
      <c r="P155" s="443"/>
      <c r="Q155" s="456">
        <v>14770</v>
      </c>
      <c r="R155" s="909">
        <v>103</v>
      </c>
      <c r="S155" s="905">
        <v>103000</v>
      </c>
      <c r="T155" s="905">
        <v>24823</v>
      </c>
      <c r="U155" s="905">
        <v>127823</v>
      </c>
      <c r="V155" s="909">
        <v>33</v>
      </c>
      <c r="W155" s="905">
        <v>16500</v>
      </c>
      <c r="X155" s="905">
        <v>4554</v>
      </c>
      <c r="Y155" s="905">
        <v>21054</v>
      </c>
      <c r="Z155" s="909">
        <v>136</v>
      </c>
      <c r="AA155" s="905">
        <v>119500</v>
      </c>
      <c r="AB155" s="905">
        <v>29377</v>
      </c>
      <c r="AC155" s="449">
        <v>148877</v>
      </c>
      <c r="AD155" s="909">
        <v>103</v>
      </c>
      <c r="AE155" s="905">
        <v>82400</v>
      </c>
      <c r="AF155" s="905">
        <v>19858</v>
      </c>
      <c r="AG155" s="905">
        <v>102258</v>
      </c>
      <c r="AH155" s="909">
        <v>33</v>
      </c>
      <c r="AI155" s="905">
        <v>13200</v>
      </c>
      <c r="AJ155" s="905">
        <v>3643</v>
      </c>
      <c r="AK155" s="905">
        <v>16843</v>
      </c>
      <c r="AL155" s="909">
        <v>136</v>
      </c>
      <c r="AM155" s="905">
        <v>95600</v>
      </c>
      <c r="AN155" s="905">
        <v>23501</v>
      </c>
      <c r="AO155" s="940">
        <v>119101</v>
      </c>
      <c r="AP155" s="909">
        <v>103</v>
      </c>
      <c r="AQ155" s="905">
        <v>154500</v>
      </c>
      <c r="AR155" s="905">
        <v>37235</v>
      </c>
      <c r="AS155" s="905">
        <v>191735</v>
      </c>
      <c r="AT155" s="909">
        <v>33</v>
      </c>
      <c r="AU155" s="905">
        <v>24750</v>
      </c>
      <c r="AV155" s="905">
        <v>6831</v>
      </c>
      <c r="AW155" s="905">
        <v>31581</v>
      </c>
      <c r="AX155" s="909">
        <v>136</v>
      </c>
      <c r="AY155" s="905">
        <v>179250</v>
      </c>
      <c r="AZ155" s="905">
        <v>44066</v>
      </c>
      <c r="BA155" s="1105">
        <v>223316</v>
      </c>
      <c r="BB155" s="1148"/>
      <c r="BC155" s="1110">
        <v>0</v>
      </c>
      <c r="BD155" s="2138">
        <v>506064</v>
      </c>
      <c r="BE155" s="1197"/>
      <c r="BF155" s="1197"/>
      <c r="BG155" s="1197"/>
      <c r="BH155" s="1197"/>
      <c r="BI155" s="2125"/>
      <c r="BK155" s="2125"/>
      <c r="BL155" s="2129"/>
      <c r="BO155" s="2106"/>
    </row>
    <row r="156" spans="1:334" ht="15" customHeight="1" x14ac:dyDescent="0.2">
      <c r="A156" s="395" t="s">
        <v>406</v>
      </c>
      <c r="B156" s="396" t="s">
        <v>406</v>
      </c>
      <c r="C156" s="397" t="s">
        <v>396</v>
      </c>
      <c r="D156" s="405">
        <v>0</v>
      </c>
      <c r="E156" s="436">
        <v>0</v>
      </c>
      <c r="F156" s="405"/>
      <c r="G156" s="441">
        <v>0</v>
      </c>
      <c r="H156" s="405"/>
      <c r="I156" s="441">
        <v>0</v>
      </c>
      <c r="J156" s="918">
        <v>0</v>
      </c>
      <c r="K156" s="871">
        <v>138</v>
      </c>
      <c r="L156" s="450">
        <v>24944</v>
      </c>
      <c r="M156" s="943"/>
      <c r="N156" s="405">
        <v>672</v>
      </c>
      <c r="O156" s="454">
        <v>47040</v>
      </c>
      <c r="P156" s="441"/>
      <c r="Q156" s="454">
        <v>47040</v>
      </c>
      <c r="R156" s="907">
        <v>81</v>
      </c>
      <c r="S156" s="904">
        <v>81000</v>
      </c>
      <c r="T156" s="904">
        <v>19521</v>
      </c>
      <c r="U156" s="904">
        <v>100521</v>
      </c>
      <c r="V156" s="907">
        <v>22</v>
      </c>
      <c r="W156" s="904">
        <v>11000</v>
      </c>
      <c r="X156" s="904">
        <v>3036</v>
      </c>
      <c r="Y156" s="904">
        <v>14036</v>
      </c>
      <c r="Z156" s="907">
        <v>103</v>
      </c>
      <c r="AA156" s="904">
        <v>92000</v>
      </c>
      <c r="AB156" s="904">
        <v>22557</v>
      </c>
      <c r="AC156" s="451">
        <v>114557</v>
      </c>
      <c r="AD156" s="907">
        <v>81</v>
      </c>
      <c r="AE156" s="904">
        <v>64800</v>
      </c>
      <c r="AF156" s="904">
        <v>15617</v>
      </c>
      <c r="AG156" s="904">
        <v>80417</v>
      </c>
      <c r="AH156" s="907">
        <v>22</v>
      </c>
      <c r="AI156" s="904">
        <v>8800</v>
      </c>
      <c r="AJ156" s="904">
        <v>2429</v>
      </c>
      <c r="AK156" s="904">
        <v>11229</v>
      </c>
      <c r="AL156" s="907">
        <v>103</v>
      </c>
      <c r="AM156" s="904">
        <v>73600</v>
      </c>
      <c r="AN156" s="904">
        <v>18046</v>
      </c>
      <c r="AO156" s="938">
        <v>91646</v>
      </c>
      <c r="AP156" s="907">
        <v>81</v>
      </c>
      <c r="AQ156" s="904">
        <v>121500</v>
      </c>
      <c r="AR156" s="904">
        <v>29282</v>
      </c>
      <c r="AS156" s="904">
        <v>150782</v>
      </c>
      <c r="AT156" s="907">
        <v>22</v>
      </c>
      <c r="AU156" s="904">
        <v>16500</v>
      </c>
      <c r="AV156" s="904">
        <v>4554</v>
      </c>
      <c r="AW156" s="904">
        <v>21054</v>
      </c>
      <c r="AX156" s="907">
        <v>103</v>
      </c>
      <c r="AY156" s="904">
        <v>138000</v>
      </c>
      <c r="AZ156" s="904">
        <v>33836</v>
      </c>
      <c r="BA156" s="1103">
        <v>171836</v>
      </c>
      <c r="BB156" s="1146"/>
      <c r="BC156" s="1108">
        <v>0</v>
      </c>
      <c r="BD156" s="2136">
        <v>450023</v>
      </c>
      <c r="BE156" s="1197"/>
      <c r="BF156" s="1197"/>
      <c r="BG156" s="1197"/>
      <c r="BH156" s="1197"/>
      <c r="BI156" s="2125"/>
      <c r="BK156" s="2125"/>
      <c r="BL156" s="2129"/>
      <c r="BO156" s="2106"/>
    </row>
    <row r="157" spans="1:334" ht="15" customHeight="1" x14ac:dyDescent="0.2">
      <c r="A157" s="399" t="s">
        <v>377</v>
      </c>
      <c r="B157" s="228" t="s">
        <v>377</v>
      </c>
      <c r="C157" s="398" t="s">
        <v>1015</v>
      </c>
      <c r="D157" s="403">
        <v>0</v>
      </c>
      <c r="E157" s="437">
        <v>0</v>
      </c>
      <c r="F157" s="403"/>
      <c r="G157" s="442">
        <v>0</v>
      </c>
      <c r="H157" s="403"/>
      <c r="I157" s="442">
        <v>0</v>
      </c>
      <c r="J157" s="919">
        <v>0</v>
      </c>
      <c r="K157" s="765">
        <v>0</v>
      </c>
      <c r="L157" s="446">
        <v>0</v>
      </c>
      <c r="M157" s="944"/>
      <c r="N157" s="403">
        <v>122</v>
      </c>
      <c r="O157" s="455">
        <v>8540</v>
      </c>
      <c r="P157" s="442"/>
      <c r="Q157" s="455">
        <v>8540</v>
      </c>
      <c r="R157" s="908">
        <v>49</v>
      </c>
      <c r="S157" s="874">
        <v>49000</v>
      </c>
      <c r="T157" s="874">
        <v>11809</v>
      </c>
      <c r="U157" s="874">
        <v>60809</v>
      </c>
      <c r="V157" s="908">
        <v>34</v>
      </c>
      <c r="W157" s="874">
        <v>17000</v>
      </c>
      <c r="X157" s="874">
        <v>4692</v>
      </c>
      <c r="Y157" s="874">
        <v>21692</v>
      </c>
      <c r="Z157" s="908">
        <v>83</v>
      </c>
      <c r="AA157" s="874">
        <v>66000</v>
      </c>
      <c r="AB157" s="874">
        <v>16501</v>
      </c>
      <c r="AC157" s="447">
        <v>82501</v>
      </c>
      <c r="AD157" s="908">
        <v>49</v>
      </c>
      <c r="AE157" s="874">
        <v>39200</v>
      </c>
      <c r="AF157" s="874">
        <v>9447</v>
      </c>
      <c r="AG157" s="874">
        <v>48647</v>
      </c>
      <c r="AH157" s="908">
        <v>34</v>
      </c>
      <c r="AI157" s="874">
        <v>13600</v>
      </c>
      <c r="AJ157" s="874">
        <v>3754</v>
      </c>
      <c r="AK157" s="874">
        <v>17354</v>
      </c>
      <c r="AL157" s="908">
        <v>83</v>
      </c>
      <c r="AM157" s="874">
        <v>52800</v>
      </c>
      <c r="AN157" s="874">
        <v>13201</v>
      </c>
      <c r="AO157" s="939">
        <v>66001</v>
      </c>
      <c r="AP157" s="908">
        <v>49</v>
      </c>
      <c r="AQ157" s="874">
        <v>73500</v>
      </c>
      <c r="AR157" s="874">
        <v>17714</v>
      </c>
      <c r="AS157" s="874">
        <v>91214</v>
      </c>
      <c r="AT157" s="908">
        <v>34</v>
      </c>
      <c r="AU157" s="874">
        <v>25500</v>
      </c>
      <c r="AV157" s="874">
        <v>7038</v>
      </c>
      <c r="AW157" s="874">
        <v>32538</v>
      </c>
      <c r="AX157" s="908">
        <v>83</v>
      </c>
      <c r="AY157" s="874">
        <v>99000</v>
      </c>
      <c r="AZ157" s="874">
        <v>24752</v>
      </c>
      <c r="BA157" s="1104">
        <v>123752</v>
      </c>
      <c r="BB157" s="1146"/>
      <c r="BC157" s="1109">
        <v>0</v>
      </c>
      <c r="BD157" s="2137">
        <v>280794</v>
      </c>
      <c r="BE157" s="1197"/>
      <c r="BF157" s="1197"/>
      <c r="BG157" s="1197"/>
      <c r="BH157" s="1197"/>
      <c r="BI157" s="2125"/>
      <c r="BK157" s="2125"/>
      <c r="BL157" s="2129"/>
      <c r="BO157" s="2106"/>
    </row>
    <row r="158" spans="1:334" ht="15" customHeight="1" x14ac:dyDescent="0.2">
      <c r="A158" s="399" t="s">
        <v>378</v>
      </c>
      <c r="B158" s="228" t="s">
        <v>378</v>
      </c>
      <c r="C158" s="398" t="s">
        <v>250</v>
      </c>
      <c r="D158" s="403">
        <v>0</v>
      </c>
      <c r="E158" s="437">
        <v>0</v>
      </c>
      <c r="F158" s="403"/>
      <c r="G158" s="442">
        <v>0</v>
      </c>
      <c r="H158" s="403"/>
      <c r="I158" s="442">
        <v>0</v>
      </c>
      <c r="J158" s="919">
        <v>0</v>
      </c>
      <c r="K158" s="765">
        <v>0</v>
      </c>
      <c r="L158" s="446">
        <v>0</v>
      </c>
      <c r="M158" s="944"/>
      <c r="N158" s="403">
        <v>189</v>
      </c>
      <c r="O158" s="455">
        <v>13230</v>
      </c>
      <c r="P158" s="442"/>
      <c r="Q158" s="455">
        <v>13230</v>
      </c>
      <c r="R158" s="908">
        <v>59</v>
      </c>
      <c r="S158" s="874">
        <v>59000</v>
      </c>
      <c r="T158" s="874">
        <v>14219</v>
      </c>
      <c r="U158" s="874">
        <v>73219</v>
      </c>
      <c r="V158" s="908">
        <v>42</v>
      </c>
      <c r="W158" s="874">
        <v>21000</v>
      </c>
      <c r="X158" s="874">
        <v>5796</v>
      </c>
      <c r="Y158" s="874">
        <v>26796</v>
      </c>
      <c r="Z158" s="908">
        <v>101</v>
      </c>
      <c r="AA158" s="874">
        <v>80000</v>
      </c>
      <c r="AB158" s="874">
        <v>20015</v>
      </c>
      <c r="AC158" s="447">
        <v>100015</v>
      </c>
      <c r="AD158" s="908">
        <v>59</v>
      </c>
      <c r="AE158" s="874">
        <v>47200</v>
      </c>
      <c r="AF158" s="874">
        <v>11375</v>
      </c>
      <c r="AG158" s="874">
        <v>58575</v>
      </c>
      <c r="AH158" s="908">
        <v>42</v>
      </c>
      <c r="AI158" s="874">
        <v>16800</v>
      </c>
      <c r="AJ158" s="874">
        <v>4637</v>
      </c>
      <c r="AK158" s="874">
        <v>21437</v>
      </c>
      <c r="AL158" s="908">
        <v>101</v>
      </c>
      <c r="AM158" s="874">
        <v>64000</v>
      </c>
      <c r="AN158" s="874">
        <v>16012</v>
      </c>
      <c r="AO158" s="939">
        <v>80012</v>
      </c>
      <c r="AP158" s="908">
        <v>59</v>
      </c>
      <c r="AQ158" s="874">
        <v>88500</v>
      </c>
      <c r="AR158" s="874">
        <v>21329</v>
      </c>
      <c r="AS158" s="874">
        <v>109829</v>
      </c>
      <c r="AT158" s="908">
        <v>42</v>
      </c>
      <c r="AU158" s="874">
        <v>31500</v>
      </c>
      <c r="AV158" s="874">
        <v>8694</v>
      </c>
      <c r="AW158" s="874">
        <v>40194</v>
      </c>
      <c r="AX158" s="908">
        <v>101</v>
      </c>
      <c r="AY158" s="874">
        <v>120000</v>
      </c>
      <c r="AZ158" s="874">
        <v>30023</v>
      </c>
      <c r="BA158" s="1104">
        <v>150023</v>
      </c>
      <c r="BB158" s="1146"/>
      <c r="BC158" s="1109">
        <v>0</v>
      </c>
      <c r="BD158" s="2137">
        <v>343280</v>
      </c>
      <c r="BE158" s="1197"/>
      <c r="BF158" s="1197"/>
      <c r="BG158" s="1197"/>
      <c r="BH158" s="1197"/>
      <c r="BI158" s="2125"/>
      <c r="BK158" s="2125"/>
      <c r="BL158" s="2129"/>
      <c r="BO158" s="2106"/>
    </row>
    <row r="159" spans="1:334" ht="15" customHeight="1" x14ac:dyDescent="0.2">
      <c r="A159" s="399" t="s">
        <v>379</v>
      </c>
      <c r="B159" s="228" t="s">
        <v>379</v>
      </c>
      <c r="C159" s="398" t="s">
        <v>386</v>
      </c>
      <c r="D159" s="403">
        <v>0</v>
      </c>
      <c r="E159" s="437">
        <v>0</v>
      </c>
      <c r="F159" s="403"/>
      <c r="G159" s="442">
        <v>0</v>
      </c>
      <c r="H159" s="403"/>
      <c r="I159" s="442">
        <v>0</v>
      </c>
      <c r="J159" s="919">
        <v>0</v>
      </c>
      <c r="K159" s="765">
        <v>0</v>
      </c>
      <c r="L159" s="446">
        <v>0</v>
      </c>
      <c r="M159" s="944"/>
      <c r="N159" s="403">
        <v>167</v>
      </c>
      <c r="O159" s="455">
        <v>11690</v>
      </c>
      <c r="P159" s="442"/>
      <c r="Q159" s="455">
        <v>11690</v>
      </c>
      <c r="R159" s="908">
        <v>66.737279999999998</v>
      </c>
      <c r="S159" s="874">
        <v>66737</v>
      </c>
      <c r="T159" s="874">
        <v>16084</v>
      </c>
      <c r="U159" s="874">
        <v>82821</v>
      </c>
      <c r="V159" s="908">
        <v>55</v>
      </c>
      <c r="W159" s="874">
        <v>27500</v>
      </c>
      <c r="X159" s="874">
        <v>7590</v>
      </c>
      <c r="Y159" s="874">
        <v>35090</v>
      </c>
      <c r="Z159" s="908">
        <v>121.73728</v>
      </c>
      <c r="AA159" s="874">
        <v>94237</v>
      </c>
      <c r="AB159" s="874">
        <v>23674</v>
      </c>
      <c r="AC159" s="447">
        <v>117911</v>
      </c>
      <c r="AD159" s="908">
        <v>66.737279999999998</v>
      </c>
      <c r="AE159" s="874">
        <v>53390</v>
      </c>
      <c r="AF159" s="874">
        <v>12867</v>
      </c>
      <c r="AG159" s="874">
        <v>66257</v>
      </c>
      <c r="AH159" s="908">
        <v>55</v>
      </c>
      <c r="AI159" s="874">
        <v>22000</v>
      </c>
      <c r="AJ159" s="874">
        <v>6072</v>
      </c>
      <c r="AK159" s="874">
        <v>28072</v>
      </c>
      <c r="AL159" s="908">
        <v>121.73728</v>
      </c>
      <c r="AM159" s="874">
        <v>75390</v>
      </c>
      <c r="AN159" s="874">
        <v>18939</v>
      </c>
      <c r="AO159" s="939">
        <v>94329</v>
      </c>
      <c r="AP159" s="908">
        <v>66.737279999999998</v>
      </c>
      <c r="AQ159" s="874">
        <v>100106</v>
      </c>
      <c r="AR159" s="874">
        <v>24126</v>
      </c>
      <c r="AS159" s="874">
        <v>124232</v>
      </c>
      <c r="AT159" s="908">
        <v>55</v>
      </c>
      <c r="AU159" s="874">
        <v>41250</v>
      </c>
      <c r="AV159" s="874">
        <v>11385</v>
      </c>
      <c r="AW159" s="874">
        <v>52635</v>
      </c>
      <c r="AX159" s="908">
        <v>121.73728</v>
      </c>
      <c r="AY159" s="874">
        <v>141356</v>
      </c>
      <c r="AZ159" s="874">
        <v>35511</v>
      </c>
      <c r="BA159" s="1104">
        <v>176867</v>
      </c>
      <c r="BB159" s="1146"/>
      <c r="BC159" s="1109">
        <v>0</v>
      </c>
      <c r="BD159" s="2137">
        <v>400797</v>
      </c>
      <c r="BE159" s="1197"/>
      <c r="BF159" s="1197"/>
      <c r="BG159" s="1197"/>
      <c r="BH159" s="1197"/>
      <c r="BI159" s="2125"/>
      <c r="BK159" s="2125"/>
      <c r="BL159" s="2129"/>
      <c r="BO159" s="2106"/>
    </row>
    <row r="160" spans="1:334" ht="15" customHeight="1" x14ac:dyDescent="0.2">
      <c r="A160" s="400" t="s">
        <v>380</v>
      </c>
      <c r="B160" s="401" t="s">
        <v>380</v>
      </c>
      <c r="C160" s="402" t="s">
        <v>251</v>
      </c>
      <c r="D160" s="404">
        <v>0</v>
      </c>
      <c r="E160" s="438">
        <v>0</v>
      </c>
      <c r="F160" s="404"/>
      <c r="G160" s="443">
        <v>0</v>
      </c>
      <c r="H160" s="404"/>
      <c r="I160" s="443">
        <v>0</v>
      </c>
      <c r="J160" s="920">
        <v>0</v>
      </c>
      <c r="K160" s="872">
        <v>0</v>
      </c>
      <c r="L160" s="448">
        <v>0</v>
      </c>
      <c r="M160" s="945"/>
      <c r="N160" s="404">
        <v>165</v>
      </c>
      <c r="O160" s="456">
        <v>11550</v>
      </c>
      <c r="P160" s="443"/>
      <c r="Q160" s="456">
        <v>11550</v>
      </c>
      <c r="R160" s="909">
        <v>65</v>
      </c>
      <c r="S160" s="905">
        <v>65000</v>
      </c>
      <c r="T160" s="905">
        <v>15665</v>
      </c>
      <c r="U160" s="905">
        <v>80665</v>
      </c>
      <c r="V160" s="909">
        <v>42</v>
      </c>
      <c r="W160" s="905">
        <v>21000</v>
      </c>
      <c r="X160" s="905">
        <v>5796</v>
      </c>
      <c r="Y160" s="905">
        <v>26796</v>
      </c>
      <c r="Z160" s="909">
        <v>107</v>
      </c>
      <c r="AA160" s="905">
        <v>86000</v>
      </c>
      <c r="AB160" s="905">
        <v>21461</v>
      </c>
      <c r="AC160" s="449">
        <v>107461</v>
      </c>
      <c r="AD160" s="909">
        <v>65</v>
      </c>
      <c r="AE160" s="905">
        <v>52000</v>
      </c>
      <c r="AF160" s="905">
        <v>12532</v>
      </c>
      <c r="AG160" s="905">
        <v>64532</v>
      </c>
      <c r="AH160" s="909">
        <v>42</v>
      </c>
      <c r="AI160" s="905">
        <v>16800</v>
      </c>
      <c r="AJ160" s="905">
        <v>4637</v>
      </c>
      <c r="AK160" s="905">
        <v>21437</v>
      </c>
      <c r="AL160" s="909">
        <v>107</v>
      </c>
      <c r="AM160" s="905">
        <v>68800</v>
      </c>
      <c r="AN160" s="905">
        <v>17169</v>
      </c>
      <c r="AO160" s="940">
        <v>85969</v>
      </c>
      <c r="AP160" s="909">
        <v>65</v>
      </c>
      <c r="AQ160" s="905">
        <v>97500</v>
      </c>
      <c r="AR160" s="905">
        <v>23498</v>
      </c>
      <c r="AS160" s="905">
        <v>120998</v>
      </c>
      <c r="AT160" s="909">
        <v>42</v>
      </c>
      <c r="AU160" s="905">
        <v>31500</v>
      </c>
      <c r="AV160" s="905">
        <v>8694</v>
      </c>
      <c r="AW160" s="905">
        <v>40194</v>
      </c>
      <c r="AX160" s="909">
        <v>107</v>
      </c>
      <c r="AY160" s="905">
        <v>129000</v>
      </c>
      <c r="AZ160" s="905">
        <v>32192</v>
      </c>
      <c r="BA160" s="1105">
        <v>161192</v>
      </c>
      <c r="BB160" s="1148"/>
      <c r="BC160" s="1110">
        <v>0</v>
      </c>
      <c r="BD160" s="2138">
        <v>366172</v>
      </c>
      <c r="BE160" s="1197"/>
      <c r="BF160" s="1197"/>
      <c r="BG160" s="1197"/>
      <c r="BH160" s="1197"/>
      <c r="BI160" s="2125"/>
      <c r="BK160" s="2125"/>
      <c r="BL160" s="2129"/>
      <c r="BO160" s="2106"/>
    </row>
    <row r="161" spans="1:67" ht="15" customHeight="1" x14ac:dyDescent="0.2">
      <c r="A161" s="395" t="s">
        <v>360</v>
      </c>
      <c r="B161" s="396" t="s">
        <v>360</v>
      </c>
      <c r="C161" s="397" t="s">
        <v>259</v>
      </c>
      <c r="D161" s="405">
        <v>0</v>
      </c>
      <c r="E161" s="436">
        <v>0</v>
      </c>
      <c r="F161" s="405"/>
      <c r="G161" s="441">
        <v>0</v>
      </c>
      <c r="H161" s="405"/>
      <c r="I161" s="441">
        <v>0</v>
      </c>
      <c r="J161" s="918">
        <v>0</v>
      </c>
      <c r="K161" s="871">
        <v>244</v>
      </c>
      <c r="L161" s="450">
        <v>44103</v>
      </c>
      <c r="M161" s="943"/>
      <c r="N161" s="405">
        <v>647</v>
      </c>
      <c r="O161" s="454">
        <v>45290</v>
      </c>
      <c r="P161" s="441"/>
      <c r="Q161" s="454">
        <v>45290</v>
      </c>
      <c r="R161" s="907">
        <v>154</v>
      </c>
      <c r="S161" s="904">
        <v>154000</v>
      </c>
      <c r="T161" s="904">
        <v>37114</v>
      </c>
      <c r="U161" s="904">
        <v>191114</v>
      </c>
      <c r="V161" s="907">
        <v>47</v>
      </c>
      <c r="W161" s="904">
        <v>23500</v>
      </c>
      <c r="X161" s="904">
        <v>6486</v>
      </c>
      <c r="Y161" s="904">
        <v>29986</v>
      </c>
      <c r="Z161" s="907">
        <v>201</v>
      </c>
      <c r="AA161" s="904">
        <v>177500</v>
      </c>
      <c r="AB161" s="904">
        <v>43600</v>
      </c>
      <c r="AC161" s="451">
        <v>221100</v>
      </c>
      <c r="AD161" s="907">
        <v>154</v>
      </c>
      <c r="AE161" s="904">
        <v>123200</v>
      </c>
      <c r="AF161" s="904">
        <v>29691</v>
      </c>
      <c r="AG161" s="904">
        <v>152891</v>
      </c>
      <c r="AH161" s="907">
        <v>47</v>
      </c>
      <c r="AI161" s="904">
        <v>18800</v>
      </c>
      <c r="AJ161" s="904">
        <v>5189</v>
      </c>
      <c r="AK161" s="904">
        <v>23989</v>
      </c>
      <c r="AL161" s="907">
        <v>201</v>
      </c>
      <c r="AM161" s="904">
        <v>142000</v>
      </c>
      <c r="AN161" s="904">
        <v>34880</v>
      </c>
      <c r="AO161" s="938">
        <v>176880</v>
      </c>
      <c r="AP161" s="907">
        <v>154</v>
      </c>
      <c r="AQ161" s="904">
        <v>231000</v>
      </c>
      <c r="AR161" s="904">
        <v>55671</v>
      </c>
      <c r="AS161" s="904">
        <v>286671</v>
      </c>
      <c r="AT161" s="907">
        <v>47</v>
      </c>
      <c r="AU161" s="904">
        <v>35250</v>
      </c>
      <c r="AV161" s="904">
        <v>9729</v>
      </c>
      <c r="AW161" s="904">
        <v>44979</v>
      </c>
      <c r="AX161" s="907">
        <v>201</v>
      </c>
      <c r="AY161" s="904">
        <v>266250</v>
      </c>
      <c r="AZ161" s="904">
        <v>65400</v>
      </c>
      <c r="BA161" s="1103">
        <v>331650</v>
      </c>
      <c r="BB161" s="1146"/>
      <c r="BC161" s="1108">
        <v>0</v>
      </c>
      <c r="BD161" s="2136">
        <v>819023</v>
      </c>
      <c r="BE161" s="1197"/>
      <c r="BF161" s="1197"/>
      <c r="BG161" s="1197"/>
      <c r="BH161" s="1197"/>
      <c r="BI161" s="2125"/>
      <c r="BK161" s="2125"/>
      <c r="BL161" s="2129"/>
      <c r="BO161" s="2106"/>
    </row>
    <row r="162" spans="1:67" ht="15" customHeight="1" x14ac:dyDescent="0.2">
      <c r="A162" s="399" t="s">
        <v>359</v>
      </c>
      <c r="B162" s="228" t="s">
        <v>359</v>
      </c>
      <c r="C162" s="398" t="s">
        <v>258</v>
      </c>
      <c r="D162" s="403">
        <v>0</v>
      </c>
      <c r="E162" s="437">
        <v>0</v>
      </c>
      <c r="F162" s="403"/>
      <c r="G162" s="442">
        <v>0</v>
      </c>
      <c r="H162" s="403"/>
      <c r="I162" s="442">
        <v>0</v>
      </c>
      <c r="J162" s="919">
        <v>0</v>
      </c>
      <c r="K162" s="765">
        <v>0</v>
      </c>
      <c r="L162" s="446">
        <v>0</v>
      </c>
      <c r="M162" s="944"/>
      <c r="N162" s="403">
        <v>106</v>
      </c>
      <c r="O162" s="455">
        <v>7420</v>
      </c>
      <c r="P162" s="442"/>
      <c r="Q162" s="455">
        <v>7420</v>
      </c>
      <c r="R162" s="908">
        <v>36</v>
      </c>
      <c r="S162" s="874">
        <v>36000</v>
      </c>
      <c r="T162" s="874">
        <v>8676</v>
      </c>
      <c r="U162" s="874">
        <v>44676</v>
      </c>
      <c r="V162" s="908">
        <v>20</v>
      </c>
      <c r="W162" s="874">
        <v>10000</v>
      </c>
      <c r="X162" s="874">
        <v>2760</v>
      </c>
      <c r="Y162" s="874">
        <v>12760</v>
      </c>
      <c r="Z162" s="908">
        <v>56</v>
      </c>
      <c r="AA162" s="874">
        <v>46000</v>
      </c>
      <c r="AB162" s="874">
        <v>11436</v>
      </c>
      <c r="AC162" s="447">
        <v>57436</v>
      </c>
      <c r="AD162" s="908">
        <v>36</v>
      </c>
      <c r="AE162" s="874">
        <v>28800</v>
      </c>
      <c r="AF162" s="874">
        <v>6941</v>
      </c>
      <c r="AG162" s="874">
        <v>35741</v>
      </c>
      <c r="AH162" s="908">
        <v>20</v>
      </c>
      <c r="AI162" s="874">
        <v>8000</v>
      </c>
      <c r="AJ162" s="874">
        <v>2208</v>
      </c>
      <c r="AK162" s="874">
        <v>10208</v>
      </c>
      <c r="AL162" s="908">
        <v>56</v>
      </c>
      <c r="AM162" s="874">
        <v>36800</v>
      </c>
      <c r="AN162" s="874">
        <v>9149</v>
      </c>
      <c r="AO162" s="939">
        <v>45949</v>
      </c>
      <c r="AP162" s="908">
        <v>36</v>
      </c>
      <c r="AQ162" s="874">
        <v>54000</v>
      </c>
      <c r="AR162" s="874">
        <v>13014</v>
      </c>
      <c r="AS162" s="874">
        <v>67014</v>
      </c>
      <c r="AT162" s="908">
        <v>20</v>
      </c>
      <c r="AU162" s="874">
        <v>15000</v>
      </c>
      <c r="AV162" s="874">
        <v>4140</v>
      </c>
      <c r="AW162" s="874">
        <v>19140</v>
      </c>
      <c r="AX162" s="908">
        <v>56</v>
      </c>
      <c r="AY162" s="874">
        <v>69000</v>
      </c>
      <c r="AZ162" s="874">
        <v>17154</v>
      </c>
      <c r="BA162" s="1104">
        <v>86154</v>
      </c>
      <c r="BB162" s="1146"/>
      <c r="BC162" s="1109">
        <v>0</v>
      </c>
      <c r="BD162" s="2137">
        <v>196959</v>
      </c>
      <c r="BE162" s="1197"/>
      <c r="BF162" s="1197"/>
      <c r="BG162" s="1197"/>
      <c r="BH162" s="1197"/>
      <c r="BI162" s="2125"/>
      <c r="BK162" s="2125"/>
      <c r="BL162" s="2129"/>
      <c r="BO162" s="2106"/>
    </row>
    <row r="163" spans="1:67" ht="15" customHeight="1" x14ac:dyDescent="0.2">
      <c r="A163" s="399" t="s">
        <v>357</v>
      </c>
      <c r="B163" s="228" t="s">
        <v>357</v>
      </c>
      <c r="C163" s="398" t="s">
        <v>256</v>
      </c>
      <c r="D163" s="403">
        <v>0</v>
      </c>
      <c r="E163" s="437">
        <v>0</v>
      </c>
      <c r="F163" s="403"/>
      <c r="G163" s="442">
        <v>0</v>
      </c>
      <c r="H163" s="403"/>
      <c r="I163" s="442">
        <v>0</v>
      </c>
      <c r="J163" s="919">
        <v>0</v>
      </c>
      <c r="K163" s="765">
        <v>0</v>
      </c>
      <c r="L163" s="446">
        <v>0</v>
      </c>
      <c r="M163" s="944"/>
      <c r="N163" s="403">
        <v>191</v>
      </c>
      <c r="O163" s="455">
        <v>13370</v>
      </c>
      <c r="P163" s="442"/>
      <c r="Q163" s="455">
        <v>13370</v>
      </c>
      <c r="R163" s="908">
        <v>105.262494</v>
      </c>
      <c r="S163" s="874">
        <v>105262</v>
      </c>
      <c r="T163" s="874">
        <v>25368</v>
      </c>
      <c r="U163" s="874">
        <v>130630</v>
      </c>
      <c r="V163" s="908">
        <v>49.145007</v>
      </c>
      <c r="W163" s="874">
        <v>24573</v>
      </c>
      <c r="X163" s="874">
        <v>6782</v>
      </c>
      <c r="Y163" s="874">
        <v>31355</v>
      </c>
      <c r="Z163" s="908">
        <v>154.407501</v>
      </c>
      <c r="AA163" s="874">
        <v>129835</v>
      </c>
      <c r="AB163" s="874">
        <v>32150</v>
      </c>
      <c r="AC163" s="447">
        <v>161985</v>
      </c>
      <c r="AD163" s="908">
        <v>105.262494</v>
      </c>
      <c r="AE163" s="874">
        <v>84210</v>
      </c>
      <c r="AF163" s="874">
        <v>20295</v>
      </c>
      <c r="AG163" s="874">
        <v>104505</v>
      </c>
      <c r="AH163" s="908">
        <v>49.145007</v>
      </c>
      <c r="AI163" s="874">
        <v>19658</v>
      </c>
      <c r="AJ163" s="874">
        <v>5426</v>
      </c>
      <c r="AK163" s="874">
        <v>25084</v>
      </c>
      <c r="AL163" s="908">
        <v>154.407501</v>
      </c>
      <c r="AM163" s="874">
        <v>103868</v>
      </c>
      <c r="AN163" s="874">
        <v>25721</v>
      </c>
      <c r="AO163" s="939">
        <v>129589</v>
      </c>
      <c r="AP163" s="908">
        <v>105.262494</v>
      </c>
      <c r="AQ163" s="874">
        <v>157894</v>
      </c>
      <c r="AR163" s="874">
        <v>38052</v>
      </c>
      <c r="AS163" s="874">
        <v>195946</v>
      </c>
      <c r="AT163" s="908">
        <v>49.145007</v>
      </c>
      <c r="AU163" s="874">
        <v>36859</v>
      </c>
      <c r="AV163" s="874">
        <v>10173</v>
      </c>
      <c r="AW163" s="874">
        <v>47032</v>
      </c>
      <c r="AX163" s="908">
        <v>154.407501</v>
      </c>
      <c r="AY163" s="874">
        <v>194753</v>
      </c>
      <c r="AZ163" s="874">
        <v>48225</v>
      </c>
      <c r="BA163" s="1104">
        <v>242978</v>
      </c>
      <c r="BB163" s="1146"/>
      <c r="BC163" s="1109">
        <v>0</v>
      </c>
      <c r="BD163" s="2137">
        <v>547922</v>
      </c>
      <c r="BE163" s="1197"/>
      <c r="BF163" s="1197"/>
      <c r="BG163" s="1197"/>
      <c r="BH163" s="1197"/>
      <c r="BI163" s="2125"/>
      <c r="BK163" s="2125"/>
      <c r="BL163" s="2129"/>
      <c r="BO163" s="2106"/>
    </row>
    <row r="164" spans="1:67" ht="15" customHeight="1" x14ac:dyDescent="0.2">
      <c r="A164" s="399" t="s">
        <v>356</v>
      </c>
      <c r="B164" s="228" t="s">
        <v>356</v>
      </c>
      <c r="C164" s="398" t="s">
        <v>255</v>
      </c>
      <c r="D164" s="403">
        <v>0</v>
      </c>
      <c r="E164" s="437">
        <v>0</v>
      </c>
      <c r="F164" s="403"/>
      <c r="G164" s="442">
        <v>0</v>
      </c>
      <c r="H164" s="403"/>
      <c r="I164" s="442">
        <v>0</v>
      </c>
      <c r="J164" s="919">
        <v>0</v>
      </c>
      <c r="K164" s="765">
        <v>3</v>
      </c>
      <c r="L164" s="446">
        <v>10000</v>
      </c>
      <c r="M164" s="944"/>
      <c r="N164" s="403">
        <v>172</v>
      </c>
      <c r="O164" s="455">
        <v>12040</v>
      </c>
      <c r="P164" s="442"/>
      <c r="Q164" s="455">
        <v>12040</v>
      </c>
      <c r="R164" s="908">
        <v>0</v>
      </c>
      <c r="S164" s="874">
        <v>0</v>
      </c>
      <c r="T164" s="874">
        <v>0</v>
      </c>
      <c r="U164" s="874">
        <v>0</v>
      </c>
      <c r="V164" s="908">
        <v>0</v>
      </c>
      <c r="W164" s="874">
        <v>0</v>
      </c>
      <c r="X164" s="874">
        <v>0</v>
      </c>
      <c r="Y164" s="874">
        <v>0</v>
      </c>
      <c r="Z164" s="908">
        <v>0</v>
      </c>
      <c r="AA164" s="874">
        <v>0</v>
      </c>
      <c r="AB164" s="874">
        <v>0</v>
      </c>
      <c r="AC164" s="447">
        <v>0</v>
      </c>
      <c r="AD164" s="908">
        <v>0</v>
      </c>
      <c r="AE164" s="874">
        <v>0</v>
      </c>
      <c r="AF164" s="874">
        <v>0</v>
      </c>
      <c r="AG164" s="874">
        <v>0</v>
      </c>
      <c r="AH164" s="908">
        <v>0</v>
      </c>
      <c r="AI164" s="874">
        <v>0</v>
      </c>
      <c r="AJ164" s="874">
        <v>0</v>
      </c>
      <c r="AK164" s="874">
        <v>0</v>
      </c>
      <c r="AL164" s="908">
        <v>0</v>
      </c>
      <c r="AM164" s="874">
        <v>0</v>
      </c>
      <c r="AN164" s="874">
        <v>0</v>
      </c>
      <c r="AO164" s="939">
        <v>0</v>
      </c>
      <c r="AP164" s="908">
        <v>0</v>
      </c>
      <c r="AQ164" s="874">
        <v>0</v>
      </c>
      <c r="AR164" s="874">
        <v>0</v>
      </c>
      <c r="AS164" s="874">
        <v>0</v>
      </c>
      <c r="AT164" s="908">
        <v>0</v>
      </c>
      <c r="AU164" s="874">
        <v>0</v>
      </c>
      <c r="AV164" s="874">
        <v>0</v>
      </c>
      <c r="AW164" s="874">
        <v>0</v>
      </c>
      <c r="AX164" s="908">
        <v>0</v>
      </c>
      <c r="AY164" s="874">
        <v>0</v>
      </c>
      <c r="AZ164" s="874">
        <v>0</v>
      </c>
      <c r="BA164" s="1104">
        <v>0</v>
      </c>
      <c r="BB164" s="1146"/>
      <c r="BC164" s="1109">
        <v>0</v>
      </c>
      <c r="BD164" s="2137">
        <v>22040</v>
      </c>
      <c r="BE164" s="1197"/>
      <c r="BF164" s="1197"/>
      <c r="BG164" s="1197"/>
      <c r="BH164" s="1197"/>
      <c r="BI164" s="2125"/>
      <c r="BK164" s="2125"/>
      <c r="BL164" s="2129"/>
      <c r="BO164" s="2106"/>
    </row>
    <row r="165" spans="1:67" ht="15" customHeight="1" x14ac:dyDescent="0.2">
      <c r="A165" s="400" t="s">
        <v>358</v>
      </c>
      <c r="B165" s="401" t="s">
        <v>358</v>
      </c>
      <c r="C165" s="402" t="s">
        <v>257</v>
      </c>
      <c r="D165" s="404">
        <v>0</v>
      </c>
      <c r="E165" s="438">
        <v>0</v>
      </c>
      <c r="F165" s="404"/>
      <c r="G165" s="443">
        <v>0</v>
      </c>
      <c r="H165" s="404"/>
      <c r="I165" s="443">
        <v>0</v>
      </c>
      <c r="J165" s="920">
        <v>0</v>
      </c>
      <c r="K165" s="872">
        <v>0</v>
      </c>
      <c r="L165" s="448">
        <v>0</v>
      </c>
      <c r="M165" s="945"/>
      <c r="N165" s="404">
        <v>181</v>
      </c>
      <c r="O165" s="456">
        <v>12670</v>
      </c>
      <c r="P165" s="443"/>
      <c r="Q165" s="456">
        <v>12670</v>
      </c>
      <c r="R165" s="909">
        <v>89.628005999999999</v>
      </c>
      <c r="S165" s="905">
        <v>89628</v>
      </c>
      <c r="T165" s="905">
        <v>21600</v>
      </c>
      <c r="U165" s="905">
        <v>111228</v>
      </c>
      <c r="V165" s="909">
        <v>41.446992999999999</v>
      </c>
      <c r="W165" s="905">
        <v>20723</v>
      </c>
      <c r="X165" s="905">
        <v>5720</v>
      </c>
      <c r="Y165" s="905">
        <v>26443</v>
      </c>
      <c r="Z165" s="909">
        <v>131.07499899999999</v>
      </c>
      <c r="AA165" s="905">
        <v>110351</v>
      </c>
      <c r="AB165" s="905">
        <v>27320</v>
      </c>
      <c r="AC165" s="449">
        <v>137671</v>
      </c>
      <c r="AD165" s="909">
        <v>89.628005999999999</v>
      </c>
      <c r="AE165" s="905">
        <v>71702</v>
      </c>
      <c r="AF165" s="905">
        <v>17280</v>
      </c>
      <c r="AG165" s="905">
        <v>88982</v>
      </c>
      <c r="AH165" s="909">
        <v>41.446992999999999</v>
      </c>
      <c r="AI165" s="905">
        <v>16579</v>
      </c>
      <c r="AJ165" s="905">
        <v>4576</v>
      </c>
      <c r="AK165" s="905">
        <v>21155</v>
      </c>
      <c r="AL165" s="909">
        <v>131.07499899999999</v>
      </c>
      <c r="AM165" s="905">
        <v>88281</v>
      </c>
      <c r="AN165" s="905">
        <v>21856</v>
      </c>
      <c r="AO165" s="940">
        <v>110137</v>
      </c>
      <c r="AP165" s="909">
        <v>89.628005999999999</v>
      </c>
      <c r="AQ165" s="905">
        <v>134442</v>
      </c>
      <c r="AR165" s="905">
        <v>32401</v>
      </c>
      <c r="AS165" s="905">
        <v>166843</v>
      </c>
      <c r="AT165" s="909">
        <v>41.446992999999999</v>
      </c>
      <c r="AU165" s="905">
        <v>31085</v>
      </c>
      <c r="AV165" s="905">
        <v>8579</v>
      </c>
      <c r="AW165" s="905">
        <v>39664</v>
      </c>
      <c r="AX165" s="909">
        <v>131.07499899999999</v>
      </c>
      <c r="AY165" s="905">
        <v>165527</v>
      </c>
      <c r="AZ165" s="905">
        <v>40980</v>
      </c>
      <c r="BA165" s="1105">
        <v>206507</v>
      </c>
      <c r="BB165" s="1148"/>
      <c r="BC165" s="1110">
        <v>0</v>
      </c>
      <c r="BD165" s="2138">
        <v>466985</v>
      </c>
      <c r="BE165" s="1197"/>
      <c r="BF165" s="1197"/>
      <c r="BG165" s="1197"/>
      <c r="BH165" s="1197"/>
      <c r="BI165" s="2125"/>
      <c r="BK165" s="2125"/>
      <c r="BL165" s="2129"/>
      <c r="BO165" s="2106"/>
    </row>
    <row r="166" spans="1:67" ht="15" customHeight="1" x14ac:dyDescent="0.2">
      <c r="A166" s="395" t="s">
        <v>632</v>
      </c>
      <c r="B166" s="396" t="s">
        <v>632</v>
      </c>
      <c r="C166" s="397" t="s">
        <v>619</v>
      </c>
      <c r="D166" s="405">
        <v>12</v>
      </c>
      <c r="E166" s="436">
        <v>252000</v>
      </c>
      <c r="F166" s="405"/>
      <c r="G166" s="441">
        <v>0</v>
      </c>
      <c r="H166" s="405"/>
      <c r="I166" s="441">
        <v>0</v>
      </c>
      <c r="J166" s="918">
        <v>0</v>
      </c>
      <c r="K166" s="871">
        <v>0</v>
      </c>
      <c r="L166" s="450">
        <v>0</v>
      </c>
      <c r="M166" s="943"/>
      <c r="N166" s="405">
        <v>150</v>
      </c>
      <c r="O166" s="454">
        <v>10500</v>
      </c>
      <c r="P166" s="441"/>
      <c r="Q166" s="454">
        <v>10500</v>
      </c>
      <c r="R166" s="907">
        <v>82.020710000000008</v>
      </c>
      <c r="S166" s="904">
        <v>82021</v>
      </c>
      <c r="T166" s="904">
        <v>19767</v>
      </c>
      <c r="U166" s="904">
        <v>101788</v>
      </c>
      <c r="V166" s="907">
        <v>44</v>
      </c>
      <c r="W166" s="904">
        <v>22000</v>
      </c>
      <c r="X166" s="904">
        <v>6072</v>
      </c>
      <c r="Y166" s="904">
        <v>28072</v>
      </c>
      <c r="Z166" s="907">
        <v>126.02071000000001</v>
      </c>
      <c r="AA166" s="904">
        <v>104021</v>
      </c>
      <c r="AB166" s="904">
        <v>25839</v>
      </c>
      <c r="AC166" s="451">
        <v>129860</v>
      </c>
      <c r="AD166" s="907">
        <v>82.020710000000008</v>
      </c>
      <c r="AE166" s="904">
        <v>65617</v>
      </c>
      <c r="AF166" s="904">
        <v>15814</v>
      </c>
      <c r="AG166" s="904">
        <v>81431</v>
      </c>
      <c r="AH166" s="907">
        <v>44</v>
      </c>
      <c r="AI166" s="904">
        <v>17600</v>
      </c>
      <c r="AJ166" s="904">
        <v>4858</v>
      </c>
      <c r="AK166" s="904">
        <v>22458</v>
      </c>
      <c r="AL166" s="907">
        <v>126.02071000000001</v>
      </c>
      <c r="AM166" s="904">
        <v>83217</v>
      </c>
      <c r="AN166" s="904">
        <v>20672</v>
      </c>
      <c r="AO166" s="938">
        <v>103889</v>
      </c>
      <c r="AP166" s="907">
        <v>82.020710000000008</v>
      </c>
      <c r="AQ166" s="904">
        <v>123031</v>
      </c>
      <c r="AR166" s="904">
        <v>29650</v>
      </c>
      <c r="AS166" s="904">
        <v>152681</v>
      </c>
      <c r="AT166" s="907">
        <v>44</v>
      </c>
      <c r="AU166" s="904">
        <v>33000</v>
      </c>
      <c r="AV166" s="904">
        <v>9108</v>
      </c>
      <c r="AW166" s="904">
        <v>42108</v>
      </c>
      <c r="AX166" s="907">
        <v>126.02071000000001</v>
      </c>
      <c r="AY166" s="904">
        <v>156031</v>
      </c>
      <c r="AZ166" s="904">
        <v>38758</v>
      </c>
      <c r="BA166" s="1103">
        <v>194789</v>
      </c>
      <c r="BB166" s="1146"/>
      <c r="BC166" s="1108">
        <v>0</v>
      </c>
      <c r="BD166" s="2136">
        <v>691038</v>
      </c>
      <c r="BE166" s="1197"/>
      <c r="BF166" s="1197"/>
      <c r="BG166" s="1197"/>
      <c r="BH166" s="1197"/>
      <c r="BI166" s="2125"/>
      <c r="BK166" s="2125"/>
      <c r="BL166" s="2129"/>
      <c r="BO166" s="2106"/>
    </row>
    <row r="167" spans="1:67" ht="15" customHeight="1" x14ac:dyDescent="0.2">
      <c r="A167" s="399" t="s">
        <v>633</v>
      </c>
      <c r="B167" s="228" t="s">
        <v>633</v>
      </c>
      <c r="C167" s="398" t="s">
        <v>742</v>
      </c>
      <c r="D167" s="403">
        <v>0</v>
      </c>
      <c r="E167" s="437">
        <v>0</v>
      </c>
      <c r="F167" s="403"/>
      <c r="G167" s="442">
        <v>0</v>
      </c>
      <c r="H167" s="403"/>
      <c r="I167" s="442">
        <v>0</v>
      </c>
      <c r="J167" s="919">
        <v>0</v>
      </c>
      <c r="K167" s="765">
        <v>0</v>
      </c>
      <c r="L167" s="446">
        <v>0</v>
      </c>
      <c r="M167" s="944"/>
      <c r="N167" s="403">
        <v>0</v>
      </c>
      <c r="O167" s="455">
        <v>0</v>
      </c>
      <c r="P167" s="442"/>
      <c r="Q167" s="455">
        <v>0</v>
      </c>
      <c r="R167" s="908">
        <v>35.79157</v>
      </c>
      <c r="S167" s="874">
        <v>35792</v>
      </c>
      <c r="T167" s="874">
        <v>8626</v>
      </c>
      <c r="U167" s="874">
        <v>44418</v>
      </c>
      <c r="V167" s="908">
        <v>17.158110000000001</v>
      </c>
      <c r="W167" s="874">
        <v>8579</v>
      </c>
      <c r="X167" s="874">
        <v>2368</v>
      </c>
      <c r="Y167" s="874">
        <v>10947</v>
      </c>
      <c r="Z167" s="908">
        <v>52.949680000000001</v>
      </c>
      <c r="AA167" s="874">
        <v>44371</v>
      </c>
      <c r="AB167" s="874">
        <v>10994</v>
      </c>
      <c r="AC167" s="447">
        <v>55365</v>
      </c>
      <c r="AD167" s="908">
        <v>35.79157</v>
      </c>
      <c r="AE167" s="874">
        <v>28633</v>
      </c>
      <c r="AF167" s="874">
        <v>6901</v>
      </c>
      <c r="AG167" s="874">
        <v>35534</v>
      </c>
      <c r="AH167" s="908">
        <v>17.158110000000001</v>
      </c>
      <c r="AI167" s="874">
        <v>6863</v>
      </c>
      <c r="AJ167" s="874">
        <v>1894</v>
      </c>
      <c r="AK167" s="874">
        <v>8757</v>
      </c>
      <c r="AL167" s="908">
        <v>52.949680000000001</v>
      </c>
      <c r="AM167" s="874">
        <v>35496</v>
      </c>
      <c r="AN167" s="874">
        <v>8795</v>
      </c>
      <c r="AO167" s="939">
        <v>44291</v>
      </c>
      <c r="AP167" s="908">
        <v>35.79157</v>
      </c>
      <c r="AQ167" s="874">
        <v>53687</v>
      </c>
      <c r="AR167" s="874">
        <v>12939</v>
      </c>
      <c r="AS167" s="874">
        <v>66626</v>
      </c>
      <c r="AT167" s="908">
        <v>17.158110000000001</v>
      </c>
      <c r="AU167" s="874">
        <v>12869</v>
      </c>
      <c r="AV167" s="874">
        <v>3552</v>
      </c>
      <c r="AW167" s="874">
        <v>16421</v>
      </c>
      <c r="AX167" s="908">
        <v>52.949680000000001</v>
      </c>
      <c r="AY167" s="874">
        <v>66556</v>
      </c>
      <c r="AZ167" s="874">
        <v>16491</v>
      </c>
      <c r="BA167" s="1104">
        <v>83047</v>
      </c>
      <c r="BB167" s="1146"/>
      <c r="BC167" s="1109">
        <v>0</v>
      </c>
      <c r="BD167" s="2137">
        <v>182703</v>
      </c>
      <c r="BE167" s="1197"/>
      <c r="BF167" s="1197"/>
      <c r="BG167" s="1197"/>
      <c r="BH167" s="1197"/>
      <c r="BI167" s="2125"/>
      <c r="BK167" s="2125"/>
      <c r="BL167" s="2129"/>
      <c r="BO167" s="2106"/>
    </row>
    <row r="168" spans="1:67" ht="15" customHeight="1" x14ac:dyDescent="0.2">
      <c r="A168" s="399" t="s">
        <v>634</v>
      </c>
      <c r="B168" s="228" t="s">
        <v>634</v>
      </c>
      <c r="C168" s="398" t="s">
        <v>620</v>
      </c>
      <c r="D168" s="403">
        <v>0</v>
      </c>
      <c r="E168" s="437">
        <v>0</v>
      </c>
      <c r="F168" s="403"/>
      <c r="G168" s="442">
        <v>0</v>
      </c>
      <c r="H168" s="403"/>
      <c r="I168" s="442">
        <v>0</v>
      </c>
      <c r="J168" s="919">
        <v>0</v>
      </c>
      <c r="K168" s="765">
        <v>194</v>
      </c>
      <c r="L168" s="446">
        <v>35066</v>
      </c>
      <c r="M168" s="944"/>
      <c r="N168" s="403">
        <v>1024</v>
      </c>
      <c r="O168" s="455">
        <v>71680</v>
      </c>
      <c r="P168" s="442"/>
      <c r="Q168" s="455">
        <v>71680</v>
      </c>
      <c r="R168" s="908">
        <v>82.301310000000001</v>
      </c>
      <c r="S168" s="874">
        <v>82301</v>
      </c>
      <c r="T168" s="874">
        <v>19835</v>
      </c>
      <c r="U168" s="874">
        <v>102136</v>
      </c>
      <c r="V168" s="908">
        <v>18</v>
      </c>
      <c r="W168" s="874">
        <v>9000</v>
      </c>
      <c r="X168" s="874">
        <v>2484</v>
      </c>
      <c r="Y168" s="874">
        <v>11484</v>
      </c>
      <c r="Z168" s="908">
        <v>100.30131</v>
      </c>
      <c r="AA168" s="874">
        <v>91301</v>
      </c>
      <c r="AB168" s="874">
        <v>22319</v>
      </c>
      <c r="AC168" s="447">
        <v>113620</v>
      </c>
      <c r="AD168" s="908">
        <v>82.301310000000001</v>
      </c>
      <c r="AE168" s="874">
        <v>65841</v>
      </c>
      <c r="AF168" s="874">
        <v>15868</v>
      </c>
      <c r="AG168" s="874">
        <v>81709</v>
      </c>
      <c r="AH168" s="908">
        <v>18</v>
      </c>
      <c r="AI168" s="874">
        <v>7200</v>
      </c>
      <c r="AJ168" s="874">
        <v>1987</v>
      </c>
      <c r="AK168" s="874">
        <v>9187</v>
      </c>
      <c r="AL168" s="908">
        <v>100.30131</v>
      </c>
      <c r="AM168" s="874">
        <v>73041</v>
      </c>
      <c r="AN168" s="874">
        <v>17855</v>
      </c>
      <c r="AO168" s="939">
        <v>90896</v>
      </c>
      <c r="AP168" s="908">
        <v>82.301310000000001</v>
      </c>
      <c r="AQ168" s="874">
        <v>123452</v>
      </c>
      <c r="AR168" s="874">
        <v>29752</v>
      </c>
      <c r="AS168" s="874">
        <v>153204</v>
      </c>
      <c r="AT168" s="908">
        <v>18</v>
      </c>
      <c r="AU168" s="874">
        <v>13500</v>
      </c>
      <c r="AV168" s="874">
        <v>3726</v>
      </c>
      <c r="AW168" s="874">
        <v>17226</v>
      </c>
      <c r="AX168" s="908">
        <v>100.30131</v>
      </c>
      <c r="AY168" s="874">
        <v>136952</v>
      </c>
      <c r="AZ168" s="874">
        <v>33478</v>
      </c>
      <c r="BA168" s="1104">
        <v>170430</v>
      </c>
      <c r="BB168" s="1146"/>
      <c r="BC168" s="1109">
        <v>0</v>
      </c>
      <c r="BD168" s="2137">
        <v>481692</v>
      </c>
      <c r="BE168" s="1197"/>
      <c r="BF168" s="1197"/>
      <c r="BG168" s="1197"/>
      <c r="BH168" s="1197"/>
      <c r="BI168" s="2125"/>
      <c r="BK168" s="2125"/>
      <c r="BL168" s="2129"/>
      <c r="BO168" s="2106"/>
    </row>
    <row r="169" spans="1:67" ht="15" customHeight="1" x14ac:dyDescent="0.2">
      <c r="A169" s="399" t="s">
        <v>635</v>
      </c>
      <c r="B169" s="228" t="s">
        <v>635</v>
      </c>
      <c r="C169" s="398" t="s">
        <v>743</v>
      </c>
      <c r="D169" s="403">
        <v>0</v>
      </c>
      <c r="E169" s="437">
        <v>0</v>
      </c>
      <c r="F169" s="403"/>
      <c r="G169" s="442">
        <v>0</v>
      </c>
      <c r="H169" s="403"/>
      <c r="I169" s="442">
        <v>0</v>
      </c>
      <c r="J169" s="919">
        <v>0</v>
      </c>
      <c r="K169" s="765">
        <v>0</v>
      </c>
      <c r="L169" s="446">
        <v>0</v>
      </c>
      <c r="M169" s="944"/>
      <c r="N169" s="403">
        <v>161</v>
      </c>
      <c r="O169" s="455">
        <v>11270</v>
      </c>
      <c r="P169" s="442"/>
      <c r="Q169" s="455">
        <v>11270</v>
      </c>
      <c r="R169" s="908">
        <v>70.990650000000002</v>
      </c>
      <c r="S169" s="874">
        <v>70991</v>
      </c>
      <c r="T169" s="874">
        <v>17109</v>
      </c>
      <c r="U169" s="874">
        <v>88100</v>
      </c>
      <c r="V169" s="908">
        <v>52</v>
      </c>
      <c r="W169" s="874">
        <v>26000</v>
      </c>
      <c r="X169" s="874">
        <v>7176</v>
      </c>
      <c r="Y169" s="874">
        <v>33176</v>
      </c>
      <c r="Z169" s="908">
        <v>122.99065</v>
      </c>
      <c r="AA169" s="874">
        <v>96991</v>
      </c>
      <c r="AB169" s="874">
        <v>24285</v>
      </c>
      <c r="AC169" s="447">
        <v>121276</v>
      </c>
      <c r="AD169" s="908">
        <v>70.990650000000002</v>
      </c>
      <c r="AE169" s="874">
        <v>56793</v>
      </c>
      <c r="AF169" s="874">
        <v>13687</v>
      </c>
      <c r="AG169" s="874">
        <v>70480</v>
      </c>
      <c r="AH169" s="908">
        <v>52</v>
      </c>
      <c r="AI169" s="874">
        <v>20800</v>
      </c>
      <c r="AJ169" s="874">
        <v>5741</v>
      </c>
      <c r="AK169" s="874">
        <v>26541</v>
      </c>
      <c r="AL169" s="908">
        <v>122.99065</v>
      </c>
      <c r="AM169" s="874">
        <v>77593</v>
      </c>
      <c r="AN169" s="874">
        <v>19428</v>
      </c>
      <c r="AO169" s="939">
        <v>97021</v>
      </c>
      <c r="AP169" s="908">
        <v>70.990650000000002</v>
      </c>
      <c r="AQ169" s="874">
        <v>106486</v>
      </c>
      <c r="AR169" s="874">
        <v>25663</v>
      </c>
      <c r="AS169" s="874">
        <v>132149</v>
      </c>
      <c r="AT169" s="908">
        <v>52</v>
      </c>
      <c r="AU169" s="874">
        <v>39000</v>
      </c>
      <c r="AV169" s="874">
        <v>10764</v>
      </c>
      <c r="AW169" s="874">
        <v>49764</v>
      </c>
      <c r="AX169" s="908">
        <v>122.99065</v>
      </c>
      <c r="AY169" s="874">
        <v>145486</v>
      </c>
      <c r="AZ169" s="874">
        <v>36427</v>
      </c>
      <c r="BA169" s="1104">
        <v>181913</v>
      </c>
      <c r="BB169" s="1146"/>
      <c r="BC169" s="1109">
        <v>0</v>
      </c>
      <c r="BD169" s="2137">
        <v>411480</v>
      </c>
      <c r="BE169" s="1197"/>
      <c r="BF169" s="1197"/>
      <c r="BG169" s="1197"/>
      <c r="BH169" s="1197"/>
      <c r="BI169" s="2125"/>
      <c r="BK169" s="2125"/>
      <c r="BL169" s="2129"/>
      <c r="BO169" s="2106"/>
    </row>
    <row r="170" spans="1:67" ht="15" customHeight="1" x14ac:dyDescent="0.2">
      <c r="A170" s="400" t="s">
        <v>636</v>
      </c>
      <c r="B170" s="401" t="s">
        <v>636</v>
      </c>
      <c r="C170" s="402" t="s">
        <v>621</v>
      </c>
      <c r="D170" s="404">
        <v>0</v>
      </c>
      <c r="E170" s="438">
        <v>0</v>
      </c>
      <c r="F170" s="404"/>
      <c r="G170" s="443">
        <v>0</v>
      </c>
      <c r="H170" s="404"/>
      <c r="I170" s="443">
        <v>0</v>
      </c>
      <c r="J170" s="920">
        <v>0</v>
      </c>
      <c r="K170" s="872">
        <v>885</v>
      </c>
      <c r="L170" s="448">
        <v>159964</v>
      </c>
      <c r="M170" s="945"/>
      <c r="N170" s="404">
        <v>1098</v>
      </c>
      <c r="O170" s="456">
        <v>76860</v>
      </c>
      <c r="P170" s="443"/>
      <c r="Q170" s="456">
        <v>76860</v>
      </c>
      <c r="R170" s="909">
        <v>74</v>
      </c>
      <c r="S170" s="905">
        <v>74000</v>
      </c>
      <c r="T170" s="905">
        <v>17834</v>
      </c>
      <c r="U170" s="905">
        <v>91834</v>
      </c>
      <c r="V170" s="909">
        <v>20</v>
      </c>
      <c r="W170" s="905">
        <v>10000</v>
      </c>
      <c r="X170" s="905">
        <v>2760</v>
      </c>
      <c r="Y170" s="905">
        <v>12760</v>
      </c>
      <c r="Z170" s="909">
        <v>94</v>
      </c>
      <c r="AA170" s="905">
        <v>84000</v>
      </c>
      <c r="AB170" s="905">
        <v>20594</v>
      </c>
      <c r="AC170" s="449">
        <v>104594</v>
      </c>
      <c r="AD170" s="909">
        <v>74</v>
      </c>
      <c r="AE170" s="905">
        <v>59200</v>
      </c>
      <c r="AF170" s="905">
        <v>14267</v>
      </c>
      <c r="AG170" s="905">
        <v>73467</v>
      </c>
      <c r="AH170" s="909">
        <v>20</v>
      </c>
      <c r="AI170" s="905">
        <v>8000</v>
      </c>
      <c r="AJ170" s="905">
        <v>2208</v>
      </c>
      <c r="AK170" s="905">
        <v>10208</v>
      </c>
      <c r="AL170" s="909">
        <v>94</v>
      </c>
      <c r="AM170" s="905">
        <v>67200</v>
      </c>
      <c r="AN170" s="905">
        <v>16475</v>
      </c>
      <c r="AO170" s="940">
        <v>83675</v>
      </c>
      <c r="AP170" s="909">
        <v>74</v>
      </c>
      <c r="AQ170" s="905">
        <v>111000</v>
      </c>
      <c r="AR170" s="905">
        <v>26751</v>
      </c>
      <c r="AS170" s="905">
        <v>137751</v>
      </c>
      <c r="AT170" s="909">
        <v>20</v>
      </c>
      <c r="AU170" s="905">
        <v>15000</v>
      </c>
      <c r="AV170" s="905">
        <v>4140</v>
      </c>
      <c r="AW170" s="905">
        <v>19140</v>
      </c>
      <c r="AX170" s="909">
        <v>94</v>
      </c>
      <c r="AY170" s="905">
        <v>126000</v>
      </c>
      <c r="AZ170" s="905">
        <v>30891</v>
      </c>
      <c r="BA170" s="1105">
        <v>156891</v>
      </c>
      <c r="BB170" s="1148"/>
      <c r="BC170" s="1110">
        <v>0</v>
      </c>
      <c r="BD170" s="2138">
        <v>581984</v>
      </c>
      <c r="BE170" s="1197"/>
      <c r="BF170" s="1197"/>
      <c r="BG170" s="1197"/>
      <c r="BH170" s="1197"/>
      <c r="BI170" s="2125"/>
      <c r="BK170" s="2125"/>
      <c r="BL170" s="2129"/>
      <c r="BO170" s="2106"/>
    </row>
    <row r="171" spans="1:67" ht="15" customHeight="1" x14ac:dyDescent="0.2">
      <c r="A171" s="395" t="s">
        <v>637</v>
      </c>
      <c r="B171" s="396" t="s">
        <v>637</v>
      </c>
      <c r="C171" s="397" t="s">
        <v>622</v>
      </c>
      <c r="D171" s="405">
        <v>0</v>
      </c>
      <c r="E171" s="436">
        <v>0</v>
      </c>
      <c r="F171" s="405"/>
      <c r="G171" s="441">
        <v>0</v>
      </c>
      <c r="H171" s="405"/>
      <c r="I171" s="441">
        <v>0</v>
      </c>
      <c r="J171" s="918">
        <v>0</v>
      </c>
      <c r="K171" s="871">
        <v>199</v>
      </c>
      <c r="L171" s="450">
        <v>35969</v>
      </c>
      <c r="M171" s="943"/>
      <c r="N171" s="405">
        <v>1040</v>
      </c>
      <c r="O171" s="454">
        <v>72800</v>
      </c>
      <c r="P171" s="441"/>
      <c r="Q171" s="454">
        <v>72800</v>
      </c>
      <c r="R171" s="907">
        <v>162.64312000000001</v>
      </c>
      <c r="S171" s="904">
        <v>162643</v>
      </c>
      <c r="T171" s="904">
        <v>39197</v>
      </c>
      <c r="U171" s="904">
        <v>201840</v>
      </c>
      <c r="V171" s="907">
        <v>47.069450000000003</v>
      </c>
      <c r="W171" s="904">
        <v>23535</v>
      </c>
      <c r="X171" s="904">
        <v>6496</v>
      </c>
      <c r="Y171" s="904">
        <v>30031</v>
      </c>
      <c r="Z171" s="907">
        <v>209.71257000000003</v>
      </c>
      <c r="AA171" s="904">
        <v>186178</v>
      </c>
      <c r="AB171" s="904">
        <v>45693</v>
      </c>
      <c r="AC171" s="451">
        <v>231871</v>
      </c>
      <c r="AD171" s="907">
        <v>162.64312000000001</v>
      </c>
      <c r="AE171" s="904">
        <v>130114</v>
      </c>
      <c r="AF171" s="904">
        <v>31357</v>
      </c>
      <c r="AG171" s="904">
        <v>161471</v>
      </c>
      <c r="AH171" s="907">
        <v>47.069450000000003</v>
      </c>
      <c r="AI171" s="904">
        <v>18828</v>
      </c>
      <c r="AJ171" s="904">
        <v>5197</v>
      </c>
      <c r="AK171" s="904">
        <v>24025</v>
      </c>
      <c r="AL171" s="907">
        <v>209.71257000000003</v>
      </c>
      <c r="AM171" s="904">
        <v>148942</v>
      </c>
      <c r="AN171" s="904">
        <v>36554</v>
      </c>
      <c r="AO171" s="938">
        <v>185496</v>
      </c>
      <c r="AP171" s="907">
        <v>162.64312000000001</v>
      </c>
      <c r="AQ171" s="904">
        <v>243965</v>
      </c>
      <c r="AR171" s="904">
        <v>58796</v>
      </c>
      <c r="AS171" s="904">
        <v>302761</v>
      </c>
      <c r="AT171" s="907">
        <v>47.069450000000003</v>
      </c>
      <c r="AU171" s="904">
        <v>35302</v>
      </c>
      <c r="AV171" s="904">
        <v>9743</v>
      </c>
      <c r="AW171" s="904">
        <v>45045</v>
      </c>
      <c r="AX171" s="907">
        <v>209.71257000000003</v>
      </c>
      <c r="AY171" s="904">
        <v>279267</v>
      </c>
      <c r="AZ171" s="904">
        <v>68539</v>
      </c>
      <c r="BA171" s="1103">
        <v>347806</v>
      </c>
      <c r="BB171" s="1146"/>
      <c r="BC171" s="1108">
        <v>0</v>
      </c>
      <c r="BD171" s="2136">
        <v>873942</v>
      </c>
      <c r="BE171" s="1197"/>
      <c r="BF171" s="1197"/>
      <c r="BG171" s="1197"/>
      <c r="BH171" s="1197"/>
      <c r="BI171" s="2125"/>
      <c r="BK171" s="2125"/>
      <c r="BL171" s="2129"/>
      <c r="BO171" s="2106"/>
    </row>
    <row r="172" spans="1:67" ht="15" customHeight="1" x14ac:dyDescent="0.2">
      <c r="A172" s="399" t="s">
        <v>638</v>
      </c>
      <c r="B172" s="228" t="s">
        <v>638</v>
      </c>
      <c r="C172" s="398" t="s">
        <v>623</v>
      </c>
      <c r="D172" s="403">
        <v>0</v>
      </c>
      <c r="E172" s="437">
        <v>0</v>
      </c>
      <c r="F172" s="403"/>
      <c r="G172" s="442">
        <v>0</v>
      </c>
      <c r="H172" s="403"/>
      <c r="I172" s="442">
        <v>0</v>
      </c>
      <c r="J172" s="919">
        <v>0</v>
      </c>
      <c r="K172" s="765">
        <v>405</v>
      </c>
      <c r="L172" s="446">
        <v>73204</v>
      </c>
      <c r="M172" s="944"/>
      <c r="N172" s="403">
        <v>807</v>
      </c>
      <c r="O172" s="455">
        <v>56490</v>
      </c>
      <c r="P172" s="442"/>
      <c r="Q172" s="455">
        <v>56490</v>
      </c>
      <c r="R172" s="908">
        <v>70</v>
      </c>
      <c r="S172" s="874">
        <v>70000</v>
      </c>
      <c r="T172" s="874">
        <v>16870</v>
      </c>
      <c r="U172" s="874">
        <v>86870</v>
      </c>
      <c r="V172" s="908">
        <v>19</v>
      </c>
      <c r="W172" s="874">
        <v>9500</v>
      </c>
      <c r="X172" s="874">
        <v>2622</v>
      </c>
      <c r="Y172" s="874">
        <v>12122</v>
      </c>
      <c r="Z172" s="908">
        <v>89</v>
      </c>
      <c r="AA172" s="874">
        <v>79500</v>
      </c>
      <c r="AB172" s="874">
        <v>19492</v>
      </c>
      <c r="AC172" s="447">
        <v>98992</v>
      </c>
      <c r="AD172" s="908">
        <v>70</v>
      </c>
      <c r="AE172" s="874">
        <v>56000</v>
      </c>
      <c r="AF172" s="874">
        <v>13496</v>
      </c>
      <c r="AG172" s="874">
        <v>69496</v>
      </c>
      <c r="AH172" s="908">
        <v>19</v>
      </c>
      <c r="AI172" s="874">
        <v>7600</v>
      </c>
      <c r="AJ172" s="874">
        <v>2098</v>
      </c>
      <c r="AK172" s="874">
        <v>9698</v>
      </c>
      <c r="AL172" s="908">
        <v>89</v>
      </c>
      <c r="AM172" s="874">
        <v>63600</v>
      </c>
      <c r="AN172" s="874">
        <v>15594</v>
      </c>
      <c r="AO172" s="939">
        <v>79194</v>
      </c>
      <c r="AP172" s="908">
        <v>70</v>
      </c>
      <c r="AQ172" s="874">
        <v>105000</v>
      </c>
      <c r="AR172" s="874">
        <v>25305</v>
      </c>
      <c r="AS172" s="874">
        <v>130305</v>
      </c>
      <c r="AT172" s="908">
        <v>19</v>
      </c>
      <c r="AU172" s="874">
        <v>14250</v>
      </c>
      <c r="AV172" s="874">
        <v>3933</v>
      </c>
      <c r="AW172" s="874">
        <v>18183</v>
      </c>
      <c r="AX172" s="908">
        <v>89</v>
      </c>
      <c r="AY172" s="874">
        <v>119250</v>
      </c>
      <c r="AZ172" s="874">
        <v>29238</v>
      </c>
      <c r="BA172" s="1104">
        <v>148488</v>
      </c>
      <c r="BB172" s="1146"/>
      <c r="BC172" s="1109">
        <v>0</v>
      </c>
      <c r="BD172" s="2137">
        <v>456368</v>
      </c>
      <c r="BE172" s="1197"/>
      <c r="BF172" s="1197"/>
      <c r="BG172" s="1197"/>
      <c r="BH172" s="1197"/>
      <c r="BI172" s="2125"/>
      <c r="BK172" s="2125"/>
      <c r="BL172" s="2129"/>
      <c r="BO172" s="2106"/>
    </row>
    <row r="173" spans="1:67" ht="15" customHeight="1" x14ac:dyDescent="0.2">
      <c r="A173" s="399" t="s">
        <v>639</v>
      </c>
      <c r="B173" s="228" t="s">
        <v>639</v>
      </c>
      <c r="C173" s="398" t="s">
        <v>624</v>
      </c>
      <c r="D173" s="403">
        <v>0</v>
      </c>
      <c r="E173" s="437">
        <v>0</v>
      </c>
      <c r="F173" s="403"/>
      <c r="G173" s="442">
        <v>0</v>
      </c>
      <c r="H173" s="403"/>
      <c r="I173" s="442">
        <v>0</v>
      </c>
      <c r="J173" s="919">
        <v>0</v>
      </c>
      <c r="K173" s="765">
        <v>0</v>
      </c>
      <c r="L173" s="446">
        <v>0</v>
      </c>
      <c r="M173" s="944"/>
      <c r="N173" s="403">
        <v>98</v>
      </c>
      <c r="O173" s="455">
        <v>6860</v>
      </c>
      <c r="P173" s="442"/>
      <c r="Q173" s="455">
        <v>6860</v>
      </c>
      <c r="R173" s="908">
        <v>0</v>
      </c>
      <c r="S173" s="874">
        <v>0</v>
      </c>
      <c r="T173" s="874">
        <v>0</v>
      </c>
      <c r="U173" s="874">
        <v>0</v>
      </c>
      <c r="V173" s="908">
        <v>0</v>
      </c>
      <c r="W173" s="874">
        <v>0</v>
      </c>
      <c r="X173" s="874">
        <v>0</v>
      </c>
      <c r="Y173" s="874">
        <v>0</v>
      </c>
      <c r="Z173" s="908">
        <v>0</v>
      </c>
      <c r="AA173" s="874">
        <v>0</v>
      </c>
      <c r="AB173" s="874">
        <v>0</v>
      </c>
      <c r="AC173" s="447">
        <v>0</v>
      </c>
      <c r="AD173" s="908">
        <v>0</v>
      </c>
      <c r="AE173" s="874">
        <v>0</v>
      </c>
      <c r="AF173" s="874">
        <v>0</v>
      </c>
      <c r="AG173" s="874">
        <v>0</v>
      </c>
      <c r="AH173" s="908">
        <v>0</v>
      </c>
      <c r="AI173" s="874">
        <v>0</v>
      </c>
      <c r="AJ173" s="874">
        <v>0</v>
      </c>
      <c r="AK173" s="874">
        <v>0</v>
      </c>
      <c r="AL173" s="908">
        <v>0</v>
      </c>
      <c r="AM173" s="874">
        <v>0</v>
      </c>
      <c r="AN173" s="874">
        <v>0</v>
      </c>
      <c r="AO173" s="939">
        <v>0</v>
      </c>
      <c r="AP173" s="908">
        <v>0</v>
      </c>
      <c r="AQ173" s="874">
        <v>0</v>
      </c>
      <c r="AR173" s="874">
        <v>0</v>
      </c>
      <c r="AS173" s="874">
        <v>0</v>
      </c>
      <c r="AT173" s="908">
        <v>0</v>
      </c>
      <c r="AU173" s="874">
        <v>0</v>
      </c>
      <c r="AV173" s="874">
        <v>0</v>
      </c>
      <c r="AW173" s="874">
        <v>0</v>
      </c>
      <c r="AX173" s="908">
        <v>0</v>
      </c>
      <c r="AY173" s="874">
        <v>0</v>
      </c>
      <c r="AZ173" s="874">
        <v>0</v>
      </c>
      <c r="BA173" s="1104">
        <v>0</v>
      </c>
      <c r="BB173" s="1146"/>
      <c r="BC173" s="1109">
        <v>0</v>
      </c>
      <c r="BD173" s="2137">
        <v>6860</v>
      </c>
      <c r="BE173" s="1197"/>
      <c r="BF173" s="1197"/>
      <c r="BG173" s="1197"/>
      <c r="BH173" s="1197"/>
      <c r="BI173" s="2125"/>
      <c r="BK173" s="2125"/>
      <c r="BL173" s="2129"/>
      <c r="BO173" s="2106"/>
    </row>
    <row r="174" spans="1:67" ht="15" customHeight="1" x14ac:dyDescent="0.2">
      <c r="A174" s="399" t="s">
        <v>640</v>
      </c>
      <c r="B174" s="228" t="s">
        <v>640</v>
      </c>
      <c r="C174" s="398" t="s">
        <v>625</v>
      </c>
      <c r="D174" s="403">
        <v>0</v>
      </c>
      <c r="E174" s="437">
        <v>0</v>
      </c>
      <c r="F174" s="403"/>
      <c r="G174" s="442">
        <v>0</v>
      </c>
      <c r="H174" s="403"/>
      <c r="I174" s="442">
        <v>0</v>
      </c>
      <c r="J174" s="919">
        <v>0</v>
      </c>
      <c r="K174" s="765">
        <v>0</v>
      </c>
      <c r="L174" s="446">
        <v>0</v>
      </c>
      <c r="M174" s="944"/>
      <c r="N174" s="403">
        <v>111</v>
      </c>
      <c r="O174" s="455">
        <v>7770</v>
      </c>
      <c r="P174" s="442"/>
      <c r="Q174" s="455">
        <v>7770</v>
      </c>
      <c r="R174" s="908">
        <v>56</v>
      </c>
      <c r="S174" s="874">
        <v>56000</v>
      </c>
      <c r="T174" s="874">
        <v>13496</v>
      </c>
      <c r="U174" s="874">
        <v>69496</v>
      </c>
      <c r="V174" s="908">
        <v>53</v>
      </c>
      <c r="W174" s="874">
        <v>26500</v>
      </c>
      <c r="X174" s="874">
        <v>7314</v>
      </c>
      <c r="Y174" s="874">
        <v>33814</v>
      </c>
      <c r="Z174" s="908">
        <v>109</v>
      </c>
      <c r="AA174" s="874">
        <v>82500</v>
      </c>
      <c r="AB174" s="874">
        <v>20810</v>
      </c>
      <c r="AC174" s="447">
        <v>103310</v>
      </c>
      <c r="AD174" s="908">
        <v>56</v>
      </c>
      <c r="AE174" s="874">
        <v>44800</v>
      </c>
      <c r="AF174" s="874">
        <v>10797</v>
      </c>
      <c r="AG174" s="874">
        <v>55597</v>
      </c>
      <c r="AH174" s="908">
        <v>53</v>
      </c>
      <c r="AI174" s="874">
        <v>21200</v>
      </c>
      <c r="AJ174" s="874">
        <v>5851</v>
      </c>
      <c r="AK174" s="874">
        <v>27051</v>
      </c>
      <c r="AL174" s="908">
        <v>109</v>
      </c>
      <c r="AM174" s="874">
        <v>66000</v>
      </c>
      <c r="AN174" s="874">
        <v>16648</v>
      </c>
      <c r="AO174" s="939">
        <v>82648</v>
      </c>
      <c r="AP174" s="908">
        <v>56</v>
      </c>
      <c r="AQ174" s="874">
        <v>84000</v>
      </c>
      <c r="AR174" s="874">
        <v>20244</v>
      </c>
      <c r="AS174" s="874">
        <v>104244</v>
      </c>
      <c r="AT174" s="908">
        <v>53</v>
      </c>
      <c r="AU174" s="874">
        <v>39750</v>
      </c>
      <c r="AV174" s="874">
        <v>10971</v>
      </c>
      <c r="AW174" s="874">
        <v>50721</v>
      </c>
      <c r="AX174" s="908">
        <v>109</v>
      </c>
      <c r="AY174" s="874">
        <v>123750</v>
      </c>
      <c r="AZ174" s="874">
        <v>31215</v>
      </c>
      <c r="BA174" s="1104">
        <v>154965</v>
      </c>
      <c r="BB174" s="1146"/>
      <c r="BC174" s="1109">
        <v>0</v>
      </c>
      <c r="BD174" s="2137">
        <v>348693</v>
      </c>
      <c r="BE174" s="1197"/>
      <c r="BF174" s="1197"/>
      <c r="BG174" s="1197"/>
      <c r="BH174" s="1197"/>
      <c r="BI174" s="2125"/>
      <c r="BK174" s="2125"/>
      <c r="BL174" s="2129"/>
      <c r="BO174" s="2106"/>
    </row>
    <row r="175" spans="1:67" ht="15" customHeight="1" x14ac:dyDescent="0.2">
      <c r="A175" s="400" t="s">
        <v>641</v>
      </c>
      <c r="B175" s="401" t="s">
        <v>641</v>
      </c>
      <c r="C175" s="402" t="s">
        <v>642</v>
      </c>
      <c r="D175" s="404">
        <v>0</v>
      </c>
      <c r="E175" s="438">
        <v>0</v>
      </c>
      <c r="F175" s="404"/>
      <c r="G175" s="443">
        <v>0</v>
      </c>
      <c r="H175" s="404"/>
      <c r="I175" s="443">
        <v>0</v>
      </c>
      <c r="J175" s="920">
        <v>0</v>
      </c>
      <c r="K175" s="872">
        <v>362</v>
      </c>
      <c r="L175" s="448">
        <v>65432</v>
      </c>
      <c r="M175" s="945"/>
      <c r="N175" s="404">
        <v>557</v>
      </c>
      <c r="O175" s="456">
        <v>38990</v>
      </c>
      <c r="P175" s="443"/>
      <c r="Q175" s="456">
        <v>38990</v>
      </c>
      <c r="R175" s="909">
        <v>55.338979999999999</v>
      </c>
      <c r="S175" s="905">
        <v>55339</v>
      </c>
      <c r="T175" s="905">
        <v>13337</v>
      </c>
      <c r="U175" s="905">
        <v>68676</v>
      </c>
      <c r="V175" s="909">
        <v>23</v>
      </c>
      <c r="W175" s="905">
        <v>11500</v>
      </c>
      <c r="X175" s="905">
        <v>3174</v>
      </c>
      <c r="Y175" s="905">
        <v>14674</v>
      </c>
      <c r="Z175" s="909">
        <v>78.338979999999992</v>
      </c>
      <c r="AA175" s="905">
        <v>66839</v>
      </c>
      <c r="AB175" s="905">
        <v>16511</v>
      </c>
      <c r="AC175" s="449">
        <v>83350</v>
      </c>
      <c r="AD175" s="909">
        <v>55.338979999999999</v>
      </c>
      <c r="AE175" s="905">
        <v>44271</v>
      </c>
      <c r="AF175" s="905">
        <v>10669</v>
      </c>
      <c r="AG175" s="905">
        <v>54940</v>
      </c>
      <c r="AH175" s="909">
        <v>23</v>
      </c>
      <c r="AI175" s="905">
        <v>9200</v>
      </c>
      <c r="AJ175" s="905">
        <v>2539</v>
      </c>
      <c r="AK175" s="905">
        <v>11739</v>
      </c>
      <c r="AL175" s="909">
        <v>78.338979999999992</v>
      </c>
      <c r="AM175" s="905">
        <v>53471</v>
      </c>
      <c r="AN175" s="905">
        <v>13208</v>
      </c>
      <c r="AO175" s="940">
        <v>66679</v>
      </c>
      <c r="AP175" s="909">
        <v>55.338979999999999</v>
      </c>
      <c r="AQ175" s="905">
        <v>83008</v>
      </c>
      <c r="AR175" s="905">
        <v>20005</v>
      </c>
      <c r="AS175" s="905">
        <v>103013</v>
      </c>
      <c r="AT175" s="909">
        <v>23</v>
      </c>
      <c r="AU175" s="905">
        <v>17250</v>
      </c>
      <c r="AV175" s="905">
        <v>4761</v>
      </c>
      <c r="AW175" s="905">
        <v>22011</v>
      </c>
      <c r="AX175" s="909">
        <v>78.338979999999992</v>
      </c>
      <c r="AY175" s="905">
        <v>100258</v>
      </c>
      <c r="AZ175" s="905">
        <v>24766</v>
      </c>
      <c r="BA175" s="1105">
        <v>125024</v>
      </c>
      <c r="BB175" s="1148"/>
      <c r="BC175" s="1110">
        <v>0</v>
      </c>
      <c r="BD175" s="2138">
        <v>379475</v>
      </c>
      <c r="BE175" s="1197"/>
      <c r="BF175" s="1197"/>
      <c r="BG175" s="1197"/>
      <c r="BH175" s="1197"/>
      <c r="BI175" s="2125"/>
      <c r="BK175" s="2125"/>
      <c r="BL175" s="2129"/>
      <c r="BO175" s="2106"/>
    </row>
    <row r="176" spans="1:67" ht="15" customHeight="1" x14ac:dyDescent="0.2">
      <c r="A176" s="395" t="s">
        <v>643</v>
      </c>
      <c r="B176" s="396" t="s">
        <v>643</v>
      </c>
      <c r="C176" s="397" t="s">
        <v>626</v>
      </c>
      <c r="D176" s="405">
        <v>0</v>
      </c>
      <c r="E176" s="436">
        <v>0</v>
      </c>
      <c r="F176" s="405"/>
      <c r="G176" s="441">
        <v>0</v>
      </c>
      <c r="H176" s="405"/>
      <c r="I176" s="441">
        <v>0</v>
      </c>
      <c r="J176" s="918">
        <v>0</v>
      </c>
      <c r="K176" s="871">
        <v>0</v>
      </c>
      <c r="L176" s="450">
        <v>0</v>
      </c>
      <c r="M176" s="943"/>
      <c r="N176" s="405">
        <v>167</v>
      </c>
      <c r="O176" s="454">
        <v>11690</v>
      </c>
      <c r="P176" s="441"/>
      <c r="Q176" s="454">
        <v>11690</v>
      </c>
      <c r="R176" s="907">
        <v>1.3707500000000001</v>
      </c>
      <c r="S176" s="904">
        <v>1371</v>
      </c>
      <c r="T176" s="904">
        <v>330</v>
      </c>
      <c r="U176" s="904">
        <v>1701</v>
      </c>
      <c r="V176" s="907">
        <v>0.71699999999999997</v>
      </c>
      <c r="W176" s="904">
        <v>359</v>
      </c>
      <c r="X176" s="904">
        <v>99</v>
      </c>
      <c r="Y176" s="904">
        <v>458</v>
      </c>
      <c r="Z176" s="907">
        <v>2.0877500000000002</v>
      </c>
      <c r="AA176" s="904">
        <v>1730</v>
      </c>
      <c r="AB176" s="904">
        <v>429</v>
      </c>
      <c r="AC176" s="451">
        <v>2159</v>
      </c>
      <c r="AD176" s="907">
        <v>1.3707500000000001</v>
      </c>
      <c r="AE176" s="904">
        <v>1097</v>
      </c>
      <c r="AF176" s="904">
        <v>264</v>
      </c>
      <c r="AG176" s="904">
        <v>1361</v>
      </c>
      <c r="AH176" s="907">
        <v>0.71699999999999997</v>
      </c>
      <c r="AI176" s="904">
        <v>287</v>
      </c>
      <c r="AJ176" s="904">
        <v>79</v>
      </c>
      <c r="AK176" s="904">
        <v>366</v>
      </c>
      <c r="AL176" s="907">
        <v>2.0877500000000002</v>
      </c>
      <c r="AM176" s="904">
        <v>1384</v>
      </c>
      <c r="AN176" s="904">
        <v>343</v>
      </c>
      <c r="AO176" s="938">
        <v>1727</v>
      </c>
      <c r="AP176" s="907">
        <v>1.3707500000000001</v>
      </c>
      <c r="AQ176" s="904">
        <v>2056</v>
      </c>
      <c r="AR176" s="904">
        <v>495</v>
      </c>
      <c r="AS176" s="904">
        <v>2551</v>
      </c>
      <c r="AT176" s="907">
        <v>0.71699999999999997</v>
      </c>
      <c r="AU176" s="904">
        <v>538</v>
      </c>
      <c r="AV176" s="904">
        <v>148</v>
      </c>
      <c r="AW176" s="904">
        <v>686</v>
      </c>
      <c r="AX176" s="907">
        <v>2.0877500000000002</v>
      </c>
      <c r="AY176" s="904">
        <v>2594</v>
      </c>
      <c r="AZ176" s="904">
        <v>643</v>
      </c>
      <c r="BA176" s="1103">
        <v>3237</v>
      </c>
      <c r="BB176" s="1146"/>
      <c r="BC176" s="1108">
        <v>0</v>
      </c>
      <c r="BD176" s="2136">
        <v>18813</v>
      </c>
      <c r="BE176" s="1197"/>
      <c r="BF176" s="1197"/>
      <c r="BG176" s="1197"/>
      <c r="BH176" s="1197"/>
      <c r="BI176" s="2125"/>
      <c r="BK176" s="2125"/>
      <c r="BL176" s="2129"/>
      <c r="BO176" s="2106"/>
    </row>
    <row r="177" spans="1:67" ht="15" customHeight="1" x14ac:dyDescent="0.2">
      <c r="A177" s="399" t="s">
        <v>644</v>
      </c>
      <c r="B177" s="228" t="s">
        <v>644</v>
      </c>
      <c r="C177" s="398" t="s">
        <v>627</v>
      </c>
      <c r="D177" s="403">
        <v>0</v>
      </c>
      <c r="E177" s="437">
        <v>0</v>
      </c>
      <c r="F177" s="403"/>
      <c r="G177" s="442">
        <v>0</v>
      </c>
      <c r="H177" s="403"/>
      <c r="I177" s="442">
        <v>0</v>
      </c>
      <c r="J177" s="919">
        <v>0</v>
      </c>
      <c r="K177" s="765">
        <v>0</v>
      </c>
      <c r="L177" s="446">
        <v>0</v>
      </c>
      <c r="M177" s="944"/>
      <c r="N177" s="403">
        <v>150</v>
      </c>
      <c r="O177" s="455">
        <v>10500</v>
      </c>
      <c r="P177" s="442"/>
      <c r="Q177" s="455">
        <v>10500</v>
      </c>
      <c r="R177" s="908">
        <v>53</v>
      </c>
      <c r="S177" s="874">
        <v>53000</v>
      </c>
      <c r="T177" s="874">
        <v>12773</v>
      </c>
      <c r="U177" s="874">
        <v>65773</v>
      </c>
      <c r="V177" s="908">
        <v>18</v>
      </c>
      <c r="W177" s="874">
        <v>9000</v>
      </c>
      <c r="X177" s="874">
        <v>2484</v>
      </c>
      <c r="Y177" s="874">
        <v>11484</v>
      </c>
      <c r="Z177" s="908">
        <v>71</v>
      </c>
      <c r="AA177" s="874">
        <v>62000</v>
      </c>
      <c r="AB177" s="874">
        <v>15257</v>
      </c>
      <c r="AC177" s="447">
        <v>77257</v>
      </c>
      <c r="AD177" s="908">
        <v>53</v>
      </c>
      <c r="AE177" s="874">
        <v>42400</v>
      </c>
      <c r="AF177" s="874">
        <v>10218</v>
      </c>
      <c r="AG177" s="874">
        <v>52618</v>
      </c>
      <c r="AH177" s="908">
        <v>18</v>
      </c>
      <c r="AI177" s="874">
        <v>7200</v>
      </c>
      <c r="AJ177" s="874">
        <v>1987</v>
      </c>
      <c r="AK177" s="874">
        <v>9187</v>
      </c>
      <c r="AL177" s="908">
        <v>71</v>
      </c>
      <c r="AM177" s="874">
        <v>49600</v>
      </c>
      <c r="AN177" s="874">
        <v>12205</v>
      </c>
      <c r="AO177" s="939">
        <v>61805</v>
      </c>
      <c r="AP177" s="908">
        <v>53</v>
      </c>
      <c r="AQ177" s="874">
        <v>79500</v>
      </c>
      <c r="AR177" s="874">
        <v>19160</v>
      </c>
      <c r="AS177" s="874">
        <v>98660</v>
      </c>
      <c r="AT177" s="908">
        <v>18</v>
      </c>
      <c r="AU177" s="874">
        <v>13500</v>
      </c>
      <c r="AV177" s="874">
        <v>3726</v>
      </c>
      <c r="AW177" s="874">
        <v>17226</v>
      </c>
      <c r="AX177" s="908">
        <v>71</v>
      </c>
      <c r="AY177" s="874">
        <v>93000</v>
      </c>
      <c r="AZ177" s="874">
        <v>22886</v>
      </c>
      <c r="BA177" s="1104">
        <v>115886</v>
      </c>
      <c r="BB177" s="1146"/>
      <c r="BC177" s="1109">
        <v>0</v>
      </c>
      <c r="BD177" s="2137">
        <v>265448</v>
      </c>
      <c r="BE177" s="1197"/>
      <c r="BF177" s="1197"/>
      <c r="BG177" s="1197"/>
      <c r="BH177" s="1197"/>
      <c r="BI177" s="2125"/>
      <c r="BK177" s="2125"/>
      <c r="BL177" s="2129"/>
      <c r="BO177" s="2106"/>
    </row>
    <row r="178" spans="1:67" ht="15" customHeight="1" x14ac:dyDescent="0.2">
      <c r="A178" s="399" t="s">
        <v>645</v>
      </c>
      <c r="B178" s="228" t="s">
        <v>645</v>
      </c>
      <c r="C178" s="398" t="s">
        <v>1316</v>
      </c>
      <c r="D178" s="403">
        <v>0</v>
      </c>
      <c r="E178" s="437">
        <v>0</v>
      </c>
      <c r="F178" s="403"/>
      <c r="G178" s="442">
        <v>0</v>
      </c>
      <c r="H178" s="403"/>
      <c r="I178" s="442">
        <v>0</v>
      </c>
      <c r="J178" s="919">
        <v>0</v>
      </c>
      <c r="K178" s="765">
        <v>237</v>
      </c>
      <c r="L178" s="446">
        <v>42838</v>
      </c>
      <c r="M178" s="944"/>
      <c r="N178" s="403">
        <v>343</v>
      </c>
      <c r="O178" s="455">
        <v>24010</v>
      </c>
      <c r="P178" s="442"/>
      <c r="Q178" s="455">
        <v>24010</v>
      </c>
      <c r="R178" s="908">
        <v>39.491253</v>
      </c>
      <c r="S178" s="874">
        <v>39491</v>
      </c>
      <c r="T178" s="874">
        <v>9517</v>
      </c>
      <c r="U178" s="874">
        <v>49008</v>
      </c>
      <c r="V178" s="908">
        <v>13.658110000000001</v>
      </c>
      <c r="W178" s="874">
        <v>6829</v>
      </c>
      <c r="X178" s="874">
        <v>1885</v>
      </c>
      <c r="Y178" s="874">
        <v>8714</v>
      </c>
      <c r="Z178" s="908">
        <v>53.149363000000001</v>
      </c>
      <c r="AA178" s="874">
        <v>46320</v>
      </c>
      <c r="AB178" s="874">
        <v>11402</v>
      </c>
      <c r="AC178" s="447">
        <v>57722</v>
      </c>
      <c r="AD178" s="908">
        <v>39.491253</v>
      </c>
      <c r="AE178" s="874">
        <v>31593</v>
      </c>
      <c r="AF178" s="874">
        <v>7614</v>
      </c>
      <c r="AG178" s="874">
        <v>39207</v>
      </c>
      <c r="AH178" s="908">
        <v>13.658110000000001</v>
      </c>
      <c r="AI178" s="874">
        <v>5463</v>
      </c>
      <c r="AJ178" s="874">
        <v>1508</v>
      </c>
      <c r="AK178" s="874">
        <v>6971</v>
      </c>
      <c r="AL178" s="908">
        <v>53.149363000000001</v>
      </c>
      <c r="AM178" s="874">
        <v>37056</v>
      </c>
      <c r="AN178" s="874">
        <v>9122</v>
      </c>
      <c r="AO178" s="939">
        <v>46178</v>
      </c>
      <c r="AP178" s="908">
        <v>39.491253</v>
      </c>
      <c r="AQ178" s="874">
        <v>59237</v>
      </c>
      <c r="AR178" s="874">
        <v>14276</v>
      </c>
      <c r="AS178" s="874">
        <v>73513</v>
      </c>
      <c r="AT178" s="908">
        <v>13.658110000000001</v>
      </c>
      <c r="AU178" s="874">
        <v>10244</v>
      </c>
      <c r="AV178" s="874">
        <v>2827</v>
      </c>
      <c r="AW178" s="874">
        <v>13071</v>
      </c>
      <c r="AX178" s="908">
        <v>53.149363000000001</v>
      </c>
      <c r="AY178" s="874">
        <v>69481</v>
      </c>
      <c r="AZ178" s="874">
        <v>17103</v>
      </c>
      <c r="BA178" s="1104">
        <v>86584</v>
      </c>
      <c r="BB178" s="1146"/>
      <c r="BC178" s="1109">
        <v>0</v>
      </c>
      <c r="BD178" s="2137">
        <v>257332</v>
      </c>
      <c r="BE178" s="1197"/>
      <c r="BF178" s="1197"/>
      <c r="BG178" s="1197"/>
      <c r="BH178" s="1197"/>
      <c r="BI178" s="2125"/>
      <c r="BK178" s="2125"/>
      <c r="BL178" s="2129"/>
      <c r="BO178" s="2106"/>
    </row>
    <row r="179" spans="1:67" ht="15" customHeight="1" x14ac:dyDescent="0.2">
      <c r="A179" s="399" t="s">
        <v>646</v>
      </c>
      <c r="B179" s="228" t="s">
        <v>646</v>
      </c>
      <c r="C179" s="398" t="s">
        <v>738</v>
      </c>
      <c r="D179" s="403">
        <v>0</v>
      </c>
      <c r="E179" s="437">
        <v>0</v>
      </c>
      <c r="F179" s="403"/>
      <c r="G179" s="442">
        <v>0</v>
      </c>
      <c r="H179" s="403"/>
      <c r="I179" s="442">
        <v>0</v>
      </c>
      <c r="J179" s="919">
        <v>0</v>
      </c>
      <c r="K179" s="765">
        <v>0</v>
      </c>
      <c r="L179" s="446">
        <v>0</v>
      </c>
      <c r="M179" s="944"/>
      <c r="N179" s="403">
        <v>217</v>
      </c>
      <c r="O179" s="455">
        <v>15190</v>
      </c>
      <c r="P179" s="442"/>
      <c r="Q179" s="455">
        <v>15190</v>
      </c>
      <c r="R179" s="908">
        <v>28.426819999999999</v>
      </c>
      <c r="S179" s="874">
        <v>28427</v>
      </c>
      <c r="T179" s="874">
        <v>6851</v>
      </c>
      <c r="U179" s="874">
        <v>35278</v>
      </c>
      <c r="V179" s="908">
        <v>12.57985</v>
      </c>
      <c r="W179" s="874">
        <v>6290</v>
      </c>
      <c r="X179" s="874">
        <v>1736</v>
      </c>
      <c r="Y179" s="874">
        <v>8026</v>
      </c>
      <c r="Z179" s="908">
        <v>41.00667</v>
      </c>
      <c r="AA179" s="874">
        <v>34717</v>
      </c>
      <c r="AB179" s="874">
        <v>8587</v>
      </c>
      <c r="AC179" s="447">
        <v>43304</v>
      </c>
      <c r="AD179" s="908">
        <v>28.426819999999999</v>
      </c>
      <c r="AE179" s="874">
        <v>22741</v>
      </c>
      <c r="AF179" s="874">
        <v>5481</v>
      </c>
      <c r="AG179" s="874">
        <v>28222</v>
      </c>
      <c r="AH179" s="908">
        <v>12.57985</v>
      </c>
      <c r="AI179" s="874">
        <v>5032</v>
      </c>
      <c r="AJ179" s="874">
        <v>1389</v>
      </c>
      <c r="AK179" s="874">
        <v>6421</v>
      </c>
      <c r="AL179" s="908">
        <v>41.00667</v>
      </c>
      <c r="AM179" s="874">
        <v>27773</v>
      </c>
      <c r="AN179" s="874">
        <v>6870</v>
      </c>
      <c r="AO179" s="939">
        <v>34643</v>
      </c>
      <c r="AP179" s="908">
        <v>28.426819999999999</v>
      </c>
      <c r="AQ179" s="874">
        <v>42640</v>
      </c>
      <c r="AR179" s="874">
        <v>10276</v>
      </c>
      <c r="AS179" s="874">
        <v>52916</v>
      </c>
      <c r="AT179" s="908">
        <v>12.57985</v>
      </c>
      <c r="AU179" s="874">
        <v>9435</v>
      </c>
      <c r="AV179" s="874">
        <v>2604</v>
      </c>
      <c r="AW179" s="874">
        <v>12039</v>
      </c>
      <c r="AX179" s="908">
        <v>41.00667</v>
      </c>
      <c r="AY179" s="874">
        <v>52075</v>
      </c>
      <c r="AZ179" s="874">
        <v>12880</v>
      </c>
      <c r="BA179" s="1104">
        <v>64955</v>
      </c>
      <c r="BB179" s="1146"/>
      <c r="BC179" s="1109">
        <v>0</v>
      </c>
      <c r="BD179" s="2137">
        <v>158092</v>
      </c>
      <c r="BE179" s="1197"/>
      <c r="BF179" s="1197"/>
      <c r="BG179" s="1197"/>
      <c r="BH179" s="1197"/>
      <c r="BI179" s="2125"/>
      <c r="BK179" s="2125"/>
      <c r="BL179" s="2129"/>
      <c r="BO179" s="2106"/>
    </row>
    <row r="180" spans="1:67" ht="15" customHeight="1" x14ac:dyDescent="0.2">
      <c r="A180" s="400" t="s">
        <v>647</v>
      </c>
      <c r="B180" s="401" t="s">
        <v>647</v>
      </c>
      <c r="C180" s="402" t="s">
        <v>739</v>
      </c>
      <c r="D180" s="404">
        <v>0</v>
      </c>
      <c r="E180" s="438">
        <v>0</v>
      </c>
      <c r="F180" s="404"/>
      <c r="G180" s="443">
        <v>0</v>
      </c>
      <c r="H180" s="404"/>
      <c r="I180" s="443">
        <v>0</v>
      </c>
      <c r="J180" s="920">
        <v>0</v>
      </c>
      <c r="K180" s="872">
        <v>0</v>
      </c>
      <c r="L180" s="448">
        <v>0</v>
      </c>
      <c r="M180" s="945"/>
      <c r="N180" s="404">
        <v>0</v>
      </c>
      <c r="O180" s="456">
        <v>0</v>
      </c>
      <c r="P180" s="443"/>
      <c r="Q180" s="456">
        <v>0</v>
      </c>
      <c r="R180" s="909">
        <v>36.09704</v>
      </c>
      <c r="S180" s="905">
        <v>36097</v>
      </c>
      <c r="T180" s="905">
        <v>8699</v>
      </c>
      <c r="U180" s="905">
        <v>44796</v>
      </c>
      <c r="V180" s="909">
        <v>21.158110000000001</v>
      </c>
      <c r="W180" s="905">
        <v>10579</v>
      </c>
      <c r="X180" s="905">
        <v>2920</v>
      </c>
      <c r="Y180" s="905">
        <v>13499</v>
      </c>
      <c r="Z180" s="909">
        <v>57.25515</v>
      </c>
      <c r="AA180" s="905">
        <v>46676</v>
      </c>
      <c r="AB180" s="905">
        <v>11619</v>
      </c>
      <c r="AC180" s="449">
        <v>58295</v>
      </c>
      <c r="AD180" s="909">
        <v>36.09704</v>
      </c>
      <c r="AE180" s="905">
        <v>28878</v>
      </c>
      <c r="AF180" s="905">
        <v>6960</v>
      </c>
      <c r="AG180" s="905">
        <v>35838</v>
      </c>
      <c r="AH180" s="909">
        <v>21.158110000000001</v>
      </c>
      <c r="AI180" s="905">
        <v>8463</v>
      </c>
      <c r="AJ180" s="905">
        <v>2336</v>
      </c>
      <c r="AK180" s="905">
        <v>10799</v>
      </c>
      <c r="AL180" s="909">
        <v>57.25515</v>
      </c>
      <c r="AM180" s="905">
        <v>37341</v>
      </c>
      <c r="AN180" s="905">
        <v>9296</v>
      </c>
      <c r="AO180" s="940">
        <v>46637</v>
      </c>
      <c r="AP180" s="909">
        <v>36.09704</v>
      </c>
      <c r="AQ180" s="905">
        <v>54146</v>
      </c>
      <c r="AR180" s="905">
        <v>13049</v>
      </c>
      <c r="AS180" s="905">
        <v>67195</v>
      </c>
      <c r="AT180" s="909">
        <v>21.158110000000001</v>
      </c>
      <c r="AU180" s="905">
        <v>15869</v>
      </c>
      <c r="AV180" s="905">
        <v>4380</v>
      </c>
      <c r="AW180" s="905">
        <v>20249</v>
      </c>
      <c r="AX180" s="909">
        <v>57.25515</v>
      </c>
      <c r="AY180" s="905">
        <v>70015</v>
      </c>
      <c r="AZ180" s="905">
        <v>17429</v>
      </c>
      <c r="BA180" s="1105">
        <v>87444</v>
      </c>
      <c r="BB180" s="1148"/>
      <c r="BC180" s="1110">
        <v>0</v>
      </c>
      <c r="BD180" s="2138">
        <v>192376</v>
      </c>
      <c r="BE180" s="1197"/>
      <c r="BF180" s="1197"/>
      <c r="BG180" s="1197"/>
      <c r="BH180" s="1197"/>
      <c r="BI180" s="2125"/>
      <c r="BK180" s="2125"/>
      <c r="BL180" s="2129"/>
      <c r="BO180" s="2106"/>
    </row>
    <row r="181" spans="1:67" ht="15" customHeight="1" x14ac:dyDescent="0.2">
      <c r="A181" s="395" t="s">
        <v>648</v>
      </c>
      <c r="B181" s="396" t="s">
        <v>648</v>
      </c>
      <c r="C181" s="397" t="s">
        <v>440</v>
      </c>
      <c r="D181" s="405">
        <v>0</v>
      </c>
      <c r="E181" s="436">
        <v>0</v>
      </c>
      <c r="F181" s="405"/>
      <c r="G181" s="441">
        <v>0</v>
      </c>
      <c r="H181" s="405"/>
      <c r="I181" s="441">
        <v>0</v>
      </c>
      <c r="J181" s="918">
        <v>0</v>
      </c>
      <c r="K181" s="871">
        <v>0</v>
      </c>
      <c r="L181" s="450">
        <v>0</v>
      </c>
      <c r="M181" s="943"/>
      <c r="N181" s="405">
        <v>100</v>
      </c>
      <c r="O181" s="454">
        <v>7000</v>
      </c>
      <c r="P181" s="441"/>
      <c r="Q181" s="454">
        <v>7000</v>
      </c>
      <c r="R181" s="907">
        <v>34</v>
      </c>
      <c r="S181" s="904">
        <v>34000</v>
      </c>
      <c r="T181" s="904">
        <v>8194</v>
      </c>
      <c r="U181" s="904">
        <v>42194</v>
      </c>
      <c r="V181" s="907">
        <v>11</v>
      </c>
      <c r="W181" s="904">
        <v>5500</v>
      </c>
      <c r="X181" s="904">
        <v>1518</v>
      </c>
      <c r="Y181" s="904">
        <v>7018</v>
      </c>
      <c r="Z181" s="907">
        <v>45</v>
      </c>
      <c r="AA181" s="904">
        <v>39500</v>
      </c>
      <c r="AB181" s="904">
        <v>9712</v>
      </c>
      <c r="AC181" s="451">
        <v>49212</v>
      </c>
      <c r="AD181" s="907">
        <v>34</v>
      </c>
      <c r="AE181" s="904">
        <v>27200</v>
      </c>
      <c r="AF181" s="904">
        <v>6555</v>
      </c>
      <c r="AG181" s="904">
        <v>33755</v>
      </c>
      <c r="AH181" s="907">
        <v>11</v>
      </c>
      <c r="AI181" s="904">
        <v>4400</v>
      </c>
      <c r="AJ181" s="904">
        <v>1214</v>
      </c>
      <c r="AK181" s="904">
        <v>5614</v>
      </c>
      <c r="AL181" s="907">
        <v>45</v>
      </c>
      <c r="AM181" s="904">
        <v>31600</v>
      </c>
      <c r="AN181" s="904">
        <v>7769</v>
      </c>
      <c r="AO181" s="938">
        <v>39369</v>
      </c>
      <c r="AP181" s="907">
        <v>34</v>
      </c>
      <c r="AQ181" s="904">
        <v>51000</v>
      </c>
      <c r="AR181" s="904">
        <v>12291</v>
      </c>
      <c r="AS181" s="904">
        <v>63291</v>
      </c>
      <c r="AT181" s="907">
        <v>11</v>
      </c>
      <c r="AU181" s="904">
        <v>8250</v>
      </c>
      <c r="AV181" s="904">
        <v>2277</v>
      </c>
      <c r="AW181" s="904">
        <v>10527</v>
      </c>
      <c r="AX181" s="907">
        <v>45</v>
      </c>
      <c r="AY181" s="904">
        <v>59250</v>
      </c>
      <c r="AZ181" s="904">
        <v>14568</v>
      </c>
      <c r="BA181" s="1103">
        <v>73818</v>
      </c>
      <c r="BB181" s="1146"/>
      <c r="BC181" s="1108">
        <v>0</v>
      </c>
      <c r="BD181" s="2136">
        <v>169399</v>
      </c>
      <c r="BE181" s="1197"/>
      <c r="BF181" s="1197"/>
      <c r="BG181" s="1197"/>
      <c r="BH181" s="1197"/>
      <c r="BI181" s="2125"/>
      <c r="BK181" s="2125"/>
      <c r="BL181" s="2129"/>
      <c r="BO181" s="2106"/>
    </row>
    <row r="182" spans="1:67" ht="15" customHeight="1" x14ac:dyDescent="0.2">
      <c r="A182" s="399" t="s">
        <v>735</v>
      </c>
      <c r="B182" s="228" t="s">
        <v>735</v>
      </c>
      <c r="C182" s="398" t="s">
        <v>850</v>
      </c>
      <c r="D182" s="403">
        <v>0</v>
      </c>
      <c r="E182" s="437">
        <v>0</v>
      </c>
      <c r="F182" s="403"/>
      <c r="G182" s="442">
        <v>0</v>
      </c>
      <c r="H182" s="403"/>
      <c r="I182" s="442">
        <v>0</v>
      </c>
      <c r="J182" s="919">
        <v>0</v>
      </c>
      <c r="K182" s="765">
        <v>0</v>
      </c>
      <c r="L182" s="446">
        <v>0</v>
      </c>
      <c r="M182" s="944"/>
      <c r="N182" s="403">
        <v>0</v>
      </c>
      <c r="O182" s="455">
        <v>0</v>
      </c>
      <c r="P182" s="442"/>
      <c r="Q182" s="455">
        <v>0</v>
      </c>
      <c r="R182" s="908">
        <v>39</v>
      </c>
      <c r="S182" s="874">
        <v>39000</v>
      </c>
      <c r="T182" s="874">
        <v>9399</v>
      </c>
      <c r="U182" s="874">
        <v>48399</v>
      </c>
      <c r="V182" s="908">
        <v>21</v>
      </c>
      <c r="W182" s="874">
        <v>10500</v>
      </c>
      <c r="X182" s="874">
        <v>2898</v>
      </c>
      <c r="Y182" s="874">
        <v>13398</v>
      </c>
      <c r="Z182" s="908">
        <v>60</v>
      </c>
      <c r="AA182" s="874">
        <v>49500</v>
      </c>
      <c r="AB182" s="874">
        <v>12297</v>
      </c>
      <c r="AC182" s="447">
        <v>61797</v>
      </c>
      <c r="AD182" s="908">
        <v>39</v>
      </c>
      <c r="AE182" s="874">
        <v>31200</v>
      </c>
      <c r="AF182" s="874">
        <v>7519</v>
      </c>
      <c r="AG182" s="874">
        <v>38719</v>
      </c>
      <c r="AH182" s="908">
        <v>21</v>
      </c>
      <c r="AI182" s="874">
        <v>8400</v>
      </c>
      <c r="AJ182" s="874">
        <v>2318</v>
      </c>
      <c r="AK182" s="874">
        <v>10718</v>
      </c>
      <c r="AL182" s="908">
        <v>60</v>
      </c>
      <c r="AM182" s="874">
        <v>39600</v>
      </c>
      <c r="AN182" s="874">
        <v>9837</v>
      </c>
      <c r="AO182" s="939">
        <v>49437</v>
      </c>
      <c r="AP182" s="908">
        <v>39</v>
      </c>
      <c r="AQ182" s="874">
        <v>58500</v>
      </c>
      <c r="AR182" s="874">
        <v>14099</v>
      </c>
      <c r="AS182" s="874">
        <v>72599</v>
      </c>
      <c r="AT182" s="908">
        <v>21</v>
      </c>
      <c r="AU182" s="874">
        <v>15750</v>
      </c>
      <c r="AV182" s="874">
        <v>4347</v>
      </c>
      <c r="AW182" s="874">
        <v>20097</v>
      </c>
      <c r="AX182" s="908">
        <v>60</v>
      </c>
      <c r="AY182" s="874">
        <v>74250</v>
      </c>
      <c r="AZ182" s="874">
        <v>18446</v>
      </c>
      <c r="BA182" s="1104">
        <v>92696</v>
      </c>
      <c r="BB182" s="1146"/>
      <c r="BC182" s="1109">
        <v>0</v>
      </c>
      <c r="BD182" s="2137">
        <v>203930</v>
      </c>
      <c r="BE182" s="1197"/>
      <c r="BF182" s="1197"/>
      <c r="BG182" s="1197"/>
      <c r="BH182" s="1197"/>
      <c r="BI182" s="2125"/>
      <c r="BK182" s="2125"/>
      <c r="BL182" s="2129"/>
      <c r="BO182" s="2106"/>
    </row>
    <row r="183" spans="1:67" ht="15" customHeight="1" x14ac:dyDescent="0.2">
      <c r="A183" s="399" t="s">
        <v>736</v>
      </c>
      <c r="B183" s="228" t="s">
        <v>736</v>
      </c>
      <c r="C183" s="398" t="s">
        <v>851</v>
      </c>
      <c r="D183" s="403">
        <v>0</v>
      </c>
      <c r="E183" s="437">
        <v>0</v>
      </c>
      <c r="F183" s="403"/>
      <c r="G183" s="442">
        <v>0</v>
      </c>
      <c r="H183" s="403"/>
      <c r="I183" s="442">
        <v>0</v>
      </c>
      <c r="J183" s="919">
        <v>0</v>
      </c>
      <c r="K183" s="765">
        <v>19</v>
      </c>
      <c r="L183" s="446">
        <v>10000</v>
      </c>
      <c r="M183" s="944"/>
      <c r="N183" s="403">
        <v>306</v>
      </c>
      <c r="O183" s="455">
        <v>21420</v>
      </c>
      <c r="P183" s="442"/>
      <c r="Q183" s="455">
        <v>21420</v>
      </c>
      <c r="R183" s="908">
        <v>43</v>
      </c>
      <c r="S183" s="874">
        <v>43000</v>
      </c>
      <c r="T183" s="874">
        <v>10363</v>
      </c>
      <c r="U183" s="874">
        <v>53363</v>
      </c>
      <c r="V183" s="908">
        <v>16</v>
      </c>
      <c r="W183" s="874">
        <v>8000</v>
      </c>
      <c r="X183" s="874">
        <v>2208</v>
      </c>
      <c r="Y183" s="874">
        <v>10208</v>
      </c>
      <c r="Z183" s="908">
        <v>59</v>
      </c>
      <c r="AA183" s="874">
        <v>51000</v>
      </c>
      <c r="AB183" s="874">
        <v>12571</v>
      </c>
      <c r="AC183" s="447">
        <v>63571</v>
      </c>
      <c r="AD183" s="908">
        <v>43</v>
      </c>
      <c r="AE183" s="874">
        <v>34400</v>
      </c>
      <c r="AF183" s="874">
        <v>8290</v>
      </c>
      <c r="AG183" s="874">
        <v>42690</v>
      </c>
      <c r="AH183" s="908">
        <v>16</v>
      </c>
      <c r="AI183" s="874">
        <v>6400</v>
      </c>
      <c r="AJ183" s="874">
        <v>1766</v>
      </c>
      <c r="AK183" s="874">
        <v>8166</v>
      </c>
      <c r="AL183" s="908">
        <v>59</v>
      </c>
      <c r="AM183" s="874">
        <v>40800</v>
      </c>
      <c r="AN183" s="874">
        <v>10056</v>
      </c>
      <c r="AO183" s="939">
        <v>50856</v>
      </c>
      <c r="AP183" s="908">
        <v>43</v>
      </c>
      <c r="AQ183" s="874">
        <v>64500</v>
      </c>
      <c r="AR183" s="874">
        <v>15545</v>
      </c>
      <c r="AS183" s="874">
        <v>80045</v>
      </c>
      <c r="AT183" s="908">
        <v>16</v>
      </c>
      <c r="AU183" s="874">
        <v>12000</v>
      </c>
      <c r="AV183" s="874">
        <v>3312</v>
      </c>
      <c r="AW183" s="874">
        <v>15312</v>
      </c>
      <c r="AX183" s="908">
        <v>59</v>
      </c>
      <c r="AY183" s="874">
        <v>76500</v>
      </c>
      <c r="AZ183" s="874">
        <v>18857</v>
      </c>
      <c r="BA183" s="1104">
        <v>95357</v>
      </c>
      <c r="BB183" s="1146"/>
      <c r="BC183" s="1109">
        <v>0</v>
      </c>
      <c r="BD183" s="2137">
        <v>241204</v>
      </c>
      <c r="BE183" s="1197"/>
      <c r="BF183" s="1197"/>
      <c r="BG183" s="1197"/>
      <c r="BH183" s="1197"/>
      <c r="BI183" s="2125"/>
      <c r="BK183" s="2125"/>
      <c r="BL183" s="2129"/>
      <c r="BO183" s="2106"/>
    </row>
    <row r="184" spans="1:67" ht="15" customHeight="1" x14ac:dyDescent="0.2">
      <c r="A184" s="399" t="s">
        <v>744</v>
      </c>
      <c r="B184" s="228" t="s">
        <v>744</v>
      </c>
      <c r="C184" s="398" t="s">
        <v>266</v>
      </c>
      <c r="D184" s="403">
        <v>0</v>
      </c>
      <c r="E184" s="437">
        <v>0</v>
      </c>
      <c r="F184" s="403"/>
      <c r="G184" s="442">
        <v>0</v>
      </c>
      <c r="H184" s="403"/>
      <c r="I184" s="442">
        <v>0</v>
      </c>
      <c r="J184" s="919">
        <v>0</v>
      </c>
      <c r="K184" s="765">
        <v>0</v>
      </c>
      <c r="L184" s="446">
        <v>0</v>
      </c>
      <c r="M184" s="944"/>
      <c r="N184" s="403">
        <v>144</v>
      </c>
      <c r="O184" s="455">
        <v>10080</v>
      </c>
      <c r="P184" s="442"/>
      <c r="Q184" s="455">
        <v>10080</v>
      </c>
      <c r="R184" s="908">
        <v>46</v>
      </c>
      <c r="S184" s="874">
        <v>46000</v>
      </c>
      <c r="T184" s="874">
        <v>11086</v>
      </c>
      <c r="U184" s="874">
        <v>57086</v>
      </c>
      <c r="V184" s="908">
        <v>21</v>
      </c>
      <c r="W184" s="874">
        <v>10500</v>
      </c>
      <c r="X184" s="874">
        <v>2898</v>
      </c>
      <c r="Y184" s="874">
        <v>13398</v>
      </c>
      <c r="Z184" s="908">
        <v>67</v>
      </c>
      <c r="AA184" s="874">
        <v>56500</v>
      </c>
      <c r="AB184" s="874">
        <v>13984</v>
      </c>
      <c r="AC184" s="447">
        <v>70484</v>
      </c>
      <c r="AD184" s="908">
        <v>46</v>
      </c>
      <c r="AE184" s="874">
        <v>36800</v>
      </c>
      <c r="AF184" s="874">
        <v>8869</v>
      </c>
      <c r="AG184" s="874">
        <v>45669</v>
      </c>
      <c r="AH184" s="908">
        <v>21</v>
      </c>
      <c r="AI184" s="874">
        <v>8400</v>
      </c>
      <c r="AJ184" s="874">
        <v>2318</v>
      </c>
      <c r="AK184" s="874">
        <v>10718</v>
      </c>
      <c r="AL184" s="908">
        <v>67</v>
      </c>
      <c r="AM184" s="874">
        <v>45200</v>
      </c>
      <c r="AN184" s="874">
        <v>11187</v>
      </c>
      <c r="AO184" s="939">
        <v>56387</v>
      </c>
      <c r="AP184" s="908">
        <v>46</v>
      </c>
      <c r="AQ184" s="874">
        <v>69000</v>
      </c>
      <c r="AR184" s="874">
        <v>16629</v>
      </c>
      <c r="AS184" s="874">
        <v>85629</v>
      </c>
      <c r="AT184" s="908">
        <v>21</v>
      </c>
      <c r="AU184" s="874">
        <v>15750</v>
      </c>
      <c r="AV184" s="874">
        <v>4347</v>
      </c>
      <c r="AW184" s="874">
        <v>20097</v>
      </c>
      <c r="AX184" s="908">
        <v>67</v>
      </c>
      <c r="AY184" s="874">
        <v>84750</v>
      </c>
      <c r="AZ184" s="874">
        <v>20976</v>
      </c>
      <c r="BA184" s="1104">
        <v>105726</v>
      </c>
      <c r="BB184" s="1146"/>
      <c r="BC184" s="1109">
        <v>0</v>
      </c>
      <c r="BD184" s="2137">
        <v>242677</v>
      </c>
      <c r="BE184" s="1197"/>
      <c r="BF184" s="1197"/>
      <c r="BG184" s="1197"/>
      <c r="BH184" s="1197"/>
      <c r="BI184" s="2125"/>
      <c r="BK184" s="2125"/>
      <c r="BL184" s="2129"/>
      <c r="BO184" s="2106"/>
    </row>
    <row r="185" spans="1:67" ht="15" customHeight="1" x14ac:dyDescent="0.2">
      <c r="A185" s="400" t="s">
        <v>862</v>
      </c>
      <c r="B185" s="401" t="s">
        <v>862</v>
      </c>
      <c r="C185" s="402" t="s">
        <v>863</v>
      </c>
      <c r="D185" s="404">
        <v>0</v>
      </c>
      <c r="E185" s="438">
        <v>0</v>
      </c>
      <c r="F185" s="404"/>
      <c r="G185" s="443">
        <v>0</v>
      </c>
      <c r="H185" s="404"/>
      <c r="I185" s="443">
        <v>0</v>
      </c>
      <c r="J185" s="920">
        <v>0</v>
      </c>
      <c r="K185" s="872">
        <v>33</v>
      </c>
      <c r="L185" s="448">
        <v>10000</v>
      </c>
      <c r="M185" s="945"/>
      <c r="N185" s="404">
        <v>204</v>
      </c>
      <c r="O185" s="456">
        <v>14280</v>
      </c>
      <c r="P185" s="443"/>
      <c r="Q185" s="456">
        <v>14280</v>
      </c>
      <c r="R185" s="909">
        <v>33</v>
      </c>
      <c r="S185" s="905">
        <v>33000</v>
      </c>
      <c r="T185" s="905">
        <v>7953</v>
      </c>
      <c r="U185" s="905">
        <v>40953</v>
      </c>
      <c r="V185" s="909">
        <v>2</v>
      </c>
      <c r="W185" s="905">
        <v>1000</v>
      </c>
      <c r="X185" s="905">
        <v>276</v>
      </c>
      <c r="Y185" s="905">
        <v>1276</v>
      </c>
      <c r="Z185" s="909">
        <v>35</v>
      </c>
      <c r="AA185" s="905">
        <v>34000</v>
      </c>
      <c r="AB185" s="905">
        <v>8229</v>
      </c>
      <c r="AC185" s="449">
        <v>42229</v>
      </c>
      <c r="AD185" s="909">
        <v>33</v>
      </c>
      <c r="AE185" s="905">
        <v>26400</v>
      </c>
      <c r="AF185" s="905">
        <v>6362</v>
      </c>
      <c r="AG185" s="905">
        <v>32762</v>
      </c>
      <c r="AH185" s="909">
        <v>2</v>
      </c>
      <c r="AI185" s="905">
        <v>800</v>
      </c>
      <c r="AJ185" s="905">
        <v>221</v>
      </c>
      <c r="AK185" s="905">
        <v>1021</v>
      </c>
      <c r="AL185" s="909">
        <v>35</v>
      </c>
      <c r="AM185" s="905">
        <v>27200</v>
      </c>
      <c r="AN185" s="905">
        <v>6583</v>
      </c>
      <c r="AO185" s="940">
        <v>33783</v>
      </c>
      <c r="AP185" s="909">
        <v>33</v>
      </c>
      <c r="AQ185" s="905">
        <v>49500</v>
      </c>
      <c r="AR185" s="905">
        <v>11930</v>
      </c>
      <c r="AS185" s="905">
        <v>61430</v>
      </c>
      <c r="AT185" s="909">
        <v>2</v>
      </c>
      <c r="AU185" s="905">
        <v>1500</v>
      </c>
      <c r="AV185" s="905">
        <v>414</v>
      </c>
      <c r="AW185" s="905">
        <v>1914</v>
      </c>
      <c r="AX185" s="909">
        <v>35</v>
      </c>
      <c r="AY185" s="905">
        <v>51000</v>
      </c>
      <c r="AZ185" s="905">
        <v>12344</v>
      </c>
      <c r="BA185" s="1105">
        <v>63344</v>
      </c>
      <c r="BB185" s="1148"/>
      <c r="BC185" s="1110">
        <v>0</v>
      </c>
      <c r="BD185" s="2138">
        <v>163636</v>
      </c>
      <c r="BE185" s="1197"/>
      <c r="BF185" s="1197"/>
      <c r="BG185" s="1197"/>
      <c r="BH185" s="1197"/>
      <c r="BI185" s="2125"/>
      <c r="BK185" s="2125"/>
      <c r="BL185" s="2129"/>
      <c r="BO185" s="2106"/>
    </row>
    <row r="186" spans="1:67" ht="15" customHeight="1" x14ac:dyDescent="0.2">
      <c r="A186" s="395" t="s">
        <v>866</v>
      </c>
      <c r="B186" s="396" t="s">
        <v>866</v>
      </c>
      <c r="C186" s="397" t="s">
        <v>870</v>
      </c>
      <c r="D186" s="405">
        <v>0</v>
      </c>
      <c r="E186" s="436">
        <v>0</v>
      </c>
      <c r="F186" s="405"/>
      <c r="G186" s="441">
        <v>0</v>
      </c>
      <c r="H186" s="405"/>
      <c r="I186" s="441">
        <v>0</v>
      </c>
      <c r="J186" s="918">
        <v>0</v>
      </c>
      <c r="K186" s="871">
        <v>518</v>
      </c>
      <c r="L186" s="450">
        <v>93629</v>
      </c>
      <c r="M186" s="943"/>
      <c r="N186" s="405">
        <v>844</v>
      </c>
      <c r="O186" s="454">
        <v>59080</v>
      </c>
      <c r="P186" s="441"/>
      <c r="Q186" s="454">
        <v>59080</v>
      </c>
      <c r="R186" s="907">
        <v>72</v>
      </c>
      <c r="S186" s="904">
        <v>72000</v>
      </c>
      <c r="T186" s="904">
        <v>17352</v>
      </c>
      <c r="U186" s="904">
        <v>89352</v>
      </c>
      <c r="V186" s="907">
        <v>15</v>
      </c>
      <c r="W186" s="904">
        <v>7500</v>
      </c>
      <c r="X186" s="904">
        <v>2070</v>
      </c>
      <c r="Y186" s="904">
        <v>9570</v>
      </c>
      <c r="Z186" s="907">
        <v>87</v>
      </c>
      <c r="AA186" s="904">
        <v>79500</v>
      </c>
      <c r="AB186" s="904">
        <v>19422</v>
      </c>
      <c r="AC186" s="451">
        <v>98922</v>
      </c>
      <c r="AD186" s="907">
        <v>72</v>
      </c>
      <c r="AE186" s="904">
        <v>57600</v>
      </c>
      <c r="AF186" s="904">
        <v>13882</v>
      </c>
      <c r="AG186" s="904">
        <v>71482</v>
      </c>
      <c r="AH186" s="907">
        <v>15</v>
      </c>
      <c r="AI186" s="904">
        <v>6000</v>
      </c>
      <c r="AJ186" s="904">
        <v>1656</v>
      </c>
      <c r="AK186" s="904">
        <v>7656</v>
      </c>
      <c r="AL186" s="907">
        <v>87</v>
      </c>
      <c r="AM186" s="904">
        <v>63600</v>
      </c>
      <c r="AN186" s="904">
        <v>15538</v>
      </c>
      <c r="AO186" s="938">
        <v>79138</v>
      </c>
      <c r="AP186" s="907">
        <v>72</v>
      </c>
      <c r="AQ186" s="904">
        <v>108000</v>
      </c>
      <c r="AR186" s="904">
        <v>26028</v>
      </c>
      <c r="AS186" s="904">
        <v>134028</v>
      </c>
      <c r="AT186" s="907">
        <v>15</v>
      </c>
      <c r="AU186" s="904">
        <v>11250</v>
      </c>
      <c r="AV186" s="904">
        <v>3105</v>
      </c>
      <c r="AW186" s="904">
        <v>14355</v>
      </c>
      <c r="AX186" s="907">
        <v>87</v>
      </c>
      <c r="AY186" s="904">
        <v>119250</v>
      </c>
      <c r="AZ186" s="904">
        <v>29133</v>
      </c>
      <c r="BA186" s="1103">
        <v>148383</v>
      </c>
      <c r="BB186" s="1146"/>
      <c r="BC186" s="1108">
        <v>0</v>
      </c>
      <c r="BD186" s="2136">
        <v>479152</v>
      </c>
      <c r="BE186" s="1197"/>
      <c r="BF186" s="1197"/>
      <c r="BG186" s="1197"/>
      <c r="BH186" s="1197"/>
      <c r="BI186" s="2125"/>
      <c r="BK186" s="2125"/>
      <c r="BL186" s="2129"/>
      <c r="BO186" s="2106"/>
    </row>
    <row r="187" spans="1:67" ht="15" customHeight="1" x14ac:dyDescent="0.2">
      <c r="A187" s="399" t="s">
        <v>864</v>
      </c>
      <c r="B187" s="228" t="s">
        <v>864</v>
      </c>
      <c r="C187" s="398" t="s">
        <v>865</v>
      </c>
      <c r="D187" s="403">
        <v>0</v>
      </c>
      <c r="E187" s="437">
        <v>0</v>
      </c>
      <c r="F187" s="403"/>
      <c r="G187" s="442">
        <v>0</v>
      </c>
      <c r="H187" s="403"/>
      <c r="I187" s="442">
        <v>0</v>
      </c>
      <c r="J187" s="919">
        <v>0</v>
      </c>
      <c r="K187" s="765">
        <v>0</v>
      </c>
      <c r="L187" s="446">
        <v>10000</v>
      </c>
      <c r="M187" s="944"/>
      <c r="N187" s="403">
        <v>76</v>
      </c>
      <c r="O187" s="455">
        <v>5320</v>
      </c>
      <c r="P187" s="442"/>
      <c r="Q187" s="455">
        <v>5320</v>
      </c>
      <c r="R187" s="908">
        <v>14</v>
      </c>
      <c r="S187" s="874">
        <v>14000</v>
      </c>
      <c r="T187" s="874">
        <v>3374</v>
      </c>
      <c r="U187" s="874">
        <v>17374</v>
      </c>
      <c r="V187" s="908">
        <v>33</v>
      </c>
      <c r="W187" s="874">
        <v>16500</v>
      </c>
      <c r="X187" s="874">
        <v>4554</v>
      </c>
      <c r="Y187" s="874">
        <v>21054</v>
      </c>
      <c r="Z187" s="908">
        <v>47</v>
      </c>
      <c r="AA187" s="874">
        <v>30500</v>
      </c>
      <c r="AB187" s="874">
        <v>7928</v>
      </c>
      <c r="AC187" s="447">
        <v>38428</v>
      </c>
      <c r="AD187" s="908">
        <v>14</v>
      </c>
      <c r="AE187" s="874">
        <v>11200</v>
      </c>
      <c r="AF187" s="874">
        <v>2699</v>
      </c>
      <c r="AG187" s="874">
        <v>13899</v>
      </c>
      <c r="AH187" s="908">
        <v>33</v>
      </c>
      <c r="AI187" s="874">
        <v>13200</v>
      </c>
      <c r="AJ187" s="874">
        <v>3643</v>
      </c>
      <c r="AK187" s="874">
        <v>16843</v>
      </c>
      <c r="AL187" s="908">
        <v>47</v>
      </c>
      <c r="AM187" s="874">
        <v>24400</v>
      </c>
      <c r="AN187" s="874">
        <v>6342</v>
      </c>
      <c r="AO187" s="939">
        <v>30742</v>
      </c>
      <c r="AP187" s="908">
        <v>14</v>
      </c>
      <c r="AQ187" s="874">
        <v>21000</v>
      </c>
      <c r="AR187" s="874">
        <v>5061</v>
      </c>
      <c r="AS187" s="874">
        <v>26061</v>
      </c>
      <c r="AT187" s="908">
        <v>33</v>
      </c>
      <c r="AU187" s="874">
        <v>24750</v>
      </c>
      <c r="AV187" s="874">
        <v>6831</v>
      </c>
      <c r="AW187" s="874">
        <v>31581</v>
      </c>
      <c r="AX187" s="908">
        <v>47</v>
      </c>
      <c r="AY187" s="874">
        <v>45750</v>
      </c>
      <c r="AZ187" s="874">
        <v>11892</v>
      </c>
      <c r="BA187" s="1104">
        <v>57642</v>
      </c>
      <c r="BB187" s="1146"/>
      <c r="BC187" s="1109">
        <v>0</v>
      </c>
      <c r="BD187" s="2137">
        <v>142132</v>
      </c>
      <c r="BE187" s="1197"/>
      <c r="BF187" s="1197"/>
      <c r="BG187" s="1197"/>
      <c r="BH187" s="1197"/>
      <c r="BI187" s="2125"/>
      <c r="BK187" s="2125"/>
      <c r="BL187" s="2129"/>
      <c r="BO187" s="2106"/>
    </row>
    <row r="188" spans="1:67" ht="15" customHeight="1" x14ac:dyDescent="0.2">
      <c r="A188" s="399" t="s">
        <v>365</v>
      </c>
      <c r="B188" s="228" t="s">
        <v>365</v>
      </c>
      <c r="C188" s="398" t="s">
        <v>247</v>
      </c>
      <c r="D188" s="403">
        <v>0</v>
      </c>
      <c r="E188" s="437">
        <v>0</v>
      </c>
      <c r="F188" s="403"/>
      <c r="G188" s="442">
        <v>0</v>
      </c>
      <c r="H188" s="403"/>
      <c r="I188" s="442">
        <v>0</v>
      </c>
      <c r="J188" s="919">
        <v>0</v>
      </c>
      <c r="K188" s="765">
        <v>205</v>
      </c>
      <c r="L188" s="446">
        <v>37054</v>
      </c>
      <c r="M188" s="944"/>
      <c r="N188" s="403">
        <v>618</v>
      </c>
      <c r="O188" s="455">
        <v>43260</v>
      </c>
      <c r="P188" s="442"/>
      <c r="Q188" s="455">
        <v>43260</v>
      </c>
      <c r="R188" s="908">
        <v>112</v>
      </c>
      <c r="S188" s="874">
        <v>112000</v>
      </c>
      <c r="T188" s="874">
        <v>26992</v>
      </c>
      <c r="U188" s="874">
        <v>138992</v>
      </c>
      <c r="V188" s="908">
        <v>46</v>
      </c>
      <c r="W188" s="874">
        <v>23000</v>
      </c>
      <c r="X188" s="874">
        <v>6348</v>
      </c>
      <c r="Y188" s="874">
        <v>29348</v>
      </c>
      <c r="Z188" s="908">
        <v>158</v>
      </c>
      <c r="AA188" s="874">
        <v>135000</v>
      </c>
      <c r="AB188" s="874">
        <v>33340</v>
      </c>
      <c r="AC188" s="447">
        <v>168340</v>
      </c>
      <c r="AD188" s="908">
        <v>112</v>
      </c>
      <c r="AE188" s="874">
        <v>89600</v>
      </c>
      <c r="AF188" s="874">
        <v>21594</v>
      </c>
      <c r="AG188" s="874">
        <v>111194</v>
      </c>
      <c r="AH188" s="908">
        <v>46</v>
      </c>
      <c r="AI188" s="874">
        <v>18400</v>
      </c>
      <c r="AJ188" s="874">
        <v>5078</v>
      </c>
      <c r="AK188" s="874">
        <v>23478</v>
      </c>
      <c r="AL188" s="908">
        <v>158</v>
      </c>
      <c r="AM188" s="874">
        <v>108000</v>
      </c>
      <c r="AN188" s="874">
        <v>26672</v>
      </c>
      <c r="AO188" s="939">
        <v>134672</v>
      </c>
      <c r="AP188" s="908">
        <v>112</v>
      </c>
      <c r="AQ188" s="874">
        <v>168000</v>
      </c>
      <c r="AR188" s="874">
        <v>40488</v>
      </c>
      <c r="AS188" s="874">
        <v>208488</v>
      </c>
      <c r="AT188" s="908">
        <v>46</v>
      </c>
      <c r="AU188" s="874">
        <v>34500</v>
      </c>
      <c r="AV188" s="874">
        <v>9522</v>
      </c>
      <c r="AW188" s="874">
        <v>44022</v>
      </c>
      <c r="AX188" s="908">
        <v>158</v>
      </c>
      <c r="AY188" s="874">
        <v>202500</v>
      </c>
      <c r="AZ188" s="874">
        <v>50010</v>
      </c>
      <c r="BA188" s="1104">
        <v>252510</v>
      </c>
      <c r="BB188" s="1146"/>
      <c r="BC188" s="1109">
        <v>0</v>
      </c>
      <c r="BD188" s="2137">
        <v>635836</v>
      </c>
      <c r="BE188" s="1197"/>
      <c r="BF188" s="1197"/>
      <c r="BG188" s="1197"/>
      <c r="BH188" s="1197"/>
      <c r="BI188" s="2125"/>
      <c r="BK188" s="2125"/>
      <c r="BL188" s="2129"/>
      <c r="BO188" s="2106"/>
    </row>
    <row r="189" spans="1:67" ht="15" customHeight="1" x14ac:dyDescent="0.2">
      <c r="A189" s="399" t="s">
        <v>366</v>
      </c>
      <c r="B189" s="228" t="s">
        <v>366</v>
      </c>
      <c r="C189" s="398" t="s">
        <v>264</v>
      </c>
      <c r="D189" s="403">
        <v>0</v>
      </c>
      <c r="E189" s="437">
        <v>0</v>
      </c>
      <c r="F189" s="403"/>
      <c r="G189" s="442">
        <v>0</v>
      </c>
      <c r="H189" s="403"/>
      <c r="I189" s="442">
        <v>0</v>
      </c>
      <c r="J189" s="919">
        <v>0</v>
      </c>
      <c r="K189" s="765">
        <v>175</v>
      </c>
      <c r="L189" s="446">
        <v>31631</v>
      </c>
      <c r="M189" s="944"/>
      <c r="N189" s="403">
        <v>746</v>
      </c>
      <c r="O189" s="455">
        <v>52220</v>
      </c>
      <c r="P189" s="442"/>
      <c r="Q189" s="455">
        <v>52220</v>
      </c>
      <c r="R189" s="908">
        <v>73</v>
      </c>
      <c r="S189" s="874">
        <v>73000</v>
      </c>
      <c r="T189" s="874">
        <v>17593</v>
      </c>
      <c r="U189" s="874">
        <v>90593</v>
      </c>
      <c r="V189" s="908">
        <v>28</v>
      </c>
      <c r="W189" s="874">
        <v>14000</v>
      </c>
      <c r="X189" s="874">
        <v>3864</v>
      </c>
      <c r="Y189" s="874">
        <v>17864</v>
      </c>
      <c r="Z189" s="908">
        <v>101</v>
      </c>
      <c r="AA189" s="874">
        <v>87000</v>
      </c>
      <c r="AB189" s="874">
        <v>21457</v>
      </c>
      <c r="AC189" s="447">
        <v>108457</v>
      </c>
      <c r="AD189" s="908">
        <v>73</v>
      </c>
      <c r="AE189" s="874">
        <v>58400</v>
      </c>
      <c r="AF189" s="874">
        <v>14074</v>
      </c>
      <c r="AG189" s="874">
        <v>72474</v>
      </c>
      <c r="AH189" s="908">
        <v>28</v>
      </c>
      <c r="AI189" s="874">
        <v>11200</v>
      </c>
      <c r="AJ189" s="874">
        <v>3091</v>
      </c>
      <c r="AK189" s="874">
        <v>14291</v>
      </c>
      <c r="AL189" s="908">
        <v>101</v>
      </c>
      <c r="AM189" s="874">
        <v>69600</v>
      </c>
      <c r="AN189" s="874">
        <v>17165</v>
      </c>
      <c r="AO189" s="939">
        <v>86765</v>
      </c>
      <c r="AP189" s="908">
        <v>73</v>
      </c>
      <c r="AQ189" s="874">
        <v>109500</v>
      </c>
      <c r="AR189" s="874">
        <v>26390</v>
      </c>
      <c r="AS189" s="874">
        <v>135890</v>
      </c>
      <c r="AT189" s="908">
        <v>28</v>
      </c>
      <c r="AU189" s="874">
        <v>21000</v>
      </c>
      <c r="AV189" s="874">
        <v>5796</v>
      </c>
      <c r="AW189" s="874">
        <v>26796</v>
      </c>
      <c r="AX189" s="908">
        <v>101</v>
      </c>
      <c r="AY189" s="874">
        <v>130500</v>
      </c>
      <c r="AZ189" s="874">
        <v>32186</v>
      </c>
      <c r="BA189" s="1104">
        <v>162686</v>
      </c>
      <c r="BB189" s="1146"/>
      <c r="BC189" s="1109">
        <v>0</v>
      </c>
      <c r="BD189" s="2137">
        <v>441759</v>
      </c>
      <c r="BE189" s="1197"/>
      <c r="BF189" s="1197"/>
      <c r="BG189" s="1197"/>
      <c r="BH189" s="1197"/>
      <c r="BI189" s="2125"/>
      <c r="BK189" s="2125"/>
      <c r="BL189" s="2129"/>
      <c r="BO189" s="2106"/>
    </row>
    <row r="190" spans="1:67" ht="15" customHeight="1" x14ac:dyDescent="0.2">
      <c r="A190" s="400" t="s">
        <v>407</v>
      </c>
      <c r="B190" s="401" t="s">
        <v>407</v>
      </c>
      <c r="C190" s="402" t="s">
        <v>395</v>
      </c>
      <c r="D190" s="404">
        <v>0</v>
      </c>
      <c r="E190" s="438">
        <v>0</v>
      </c>
      <c r="F190" s="404"/>
      <c r="G190" s="443">
        <v>0</v>
      </c>
      <c r="H190" s="404"/>
      <c r="I190" s="443">
        <v>0</v>
      </c>
      <c r="J190" s="920">
        <v>0</v>
      </c>
      <c r="K190" s="872">
        <v>307</v>
      </c>
      <c r="L190" s="448">
        <v>55490</v>
      </c>
      <c r="M190" s="945"/>
      <c r="N190" s="404">
        <v>565</v>
      </c>
      <c r="O190" s="456">
        <v>39550</v>
      </c>
      <c r="P190" s="443"/>
      <c r="Q190" s="456">
        <v>39550</v>
      </c>
      <c r="R190" s="909">
        <v>63</v>
      </c>
      <c r="S190" s="905">
        <v>63000</v>
      </c>
      <c r="T190" s="905">
        <v>15183</v>
      </c>
      <c r="U190" s="905">
        <v>78183</v>
      </c>
      <c r="V190" s="909">
        <v>15</v>
      </c>
      <c r="W190" s="905">
        <v>7500</v>
      </c>
      <c r="X190" s="905">
        <v>2070</v>
      </c>
      <c r="Y190" s="905">
        <v>9570</v>
      </c>
      <c r="Z190" s="909">
        <v>78</v>
      </c>
      <c r="AA190" s="905">
        <v>70500</v>
      </c>
      <c r="AB190" s="905">
        <v>17253</v>
      </c>
      <c r="AC190" s="449">
        <v>87753</v>
      </c>
      <c r="AD190" s="909">
        <v>63</v>
      </c>
      <c r="AE190" s="905">
        <v>50400</v>
      </c>
      <c r="AF190" s="905">
        <v>12146</v>
      </c>
      <c r="AG190" s="905">
        <v>62546</v>
      </c>
      <c r="AH190" s="909">
        <v>15</v>
      </c>
      <c r="AI190" s="905">
        <v>6000</v>
      </c>
      <c r="AJ190" s="905">
        <v>1656</v>
      </c>
      <c r="AK190" s="905">
        <v>7656</v>
      </c>
      <c r="AL190" s="909">
        <v>78</v>
      </c>
      <c r="AM190" s="905">
        <v>56400</v>
      </c>
      <c r="AN190" s="905">
        <v>13802</v>
      </c>
      <c r="AO190" s="940">
        <v>70202</v>
      </c>
      <c r="AP190" s="909">
        <v>63</v>
      </c>
      <c r="AQ190" s="905">
        <v>94500</v>
      </c>
      <c r="AR190" s="905">
        <v>22775</v>
      </c>
      <c r="AS190" s="905">
        <v>117275</v>
      </c>
      <c r="AT190" s="909">
        <v>15</v>
      </c>
      <c r="AU190" s="905">
        <v>11250</v>
      </c>
      <c r="AV190" s="905">
        <v>3105</v>
      </c>
      <c r="AW190" s="905">
        <v>14355</v>
      </c>
      <c r="AX190" s="909">
        <v>78</v>
      </c>
      <c r="AY190" s="905">
        <v>105750</v>
      </c>
      <c r="AZ190" s="905">
        <v>25880</v>
      </c>
      <c r="BA190" s="1105">
        <v>131630</v>
      </c>
      <c r="BB190" s="1148"/>
      <c r="BC190" s="1110">
        <v>0</v>
      </c>
      <c r="BD190" s="2138">
        <v>384625</v>
      </c>
      <c r="BE190" s="1197"/>
      <c r="BF190" s="1197"/>
      <c r="BG190" s="1197"/>
      <c r="BH190" s="1197"/>
      <c r="BI190" s="2125"/>
      <c r="BK190" s="2125"/>
      <c r="BL190" s="2129"/>
      <c r="BO190" s="2106"/>
    </row>
    <row r="191" spans="1:67" ht="15" customHeight="1" x14ac:dyDescent="0.2">
      <c r="A191" s="395" t="s">
        <v>373</v>
      </c>
      <c r="B191" s="396" t="s">
        <v>373</v>
      </c>
      <c r="C191" s="397" t="s">
        <v>269</v>
      </c>
      <c r="D191" s="405">
        <v>0</v>
      </c>
      <c r="E191" s="436">
        <v>0</v>
      </c>
      <c r="F191" s="405"/>
      <c r="G191" s="441">
        <v>0</v>
      </c>
      <c r="H191" s="405"/>
      <c r="I191" s="441">
        <v>0</v>
      </c>
      <c r="J191" s="918">
        <v>0</v>
      </c>
      <c r="K191" s="871">
        <v>0</v>
      </c>
      <c r="L191" s="450">
        <v>0</v>
      </c>
      <c r="M191" s="943"/>
      <c r="N191" s="405">
        <v>192</v>
      </c>
      <c r="O191" s="454">
        <v>13440</v>
      </c>
      <c r="P191" s="441"/>
      <c r="Q191" s="454">
        <v>13440</v>
      </c>
      <c r="R191" s="907">
        <v>100</v>
      </c>
      <c r="S191" s="904">
        <v>100000</v>
      </c>
      <c r="T191" s="904">
        <v>24100</v>
      </c>
      <c r="U191" s="904">
        <v>124100</v>
      </c>
      <c r="V191" s="907">
        <v>29</v>
      </c>
      <c r="W191" s="904">
        <v>14500</v>
      </c>
      <c r="X191" s="904">
        <v>4002</v>
      </c>
      <c r="Y191" s="904">
        <v>18502</v>
      </c>
      <c r="Z191" s="907">
        <v>129</v>
      </c>
      <c r="AA191" s="904">
        <v>114500</v>
      </c>
      <c r="AB191" s="904">
        <v>28102</v>
      </c>
      <c r="AC191" s="451">
        <v>142602</v>
      </c>
      <c r="AD191" s="907">
        <v>100</v>
      </c>
      <c r="AE191" s="904">
        <v>80000</v>
      </c>
      <c r="AF191" s="904">
        <v>19280</v>
      </c>
      <c r="AG191" s="904">
        <v>99280</v>
      </c>
      <c r="AH191" s="907">
        <v>29</v>
      </c>
      <c r="AI191" s="904">
        <v>11600</v>
      </c>
      <c r="AJ191" s="904">
        <v>3202</v>
      </c>
      <c r="AK191" s="904">
        <v>14802</v>
      </c>
      <c r="AL191" s="907">
        <v>129</v>
      </c>
      <c r="AM191" s="904">
        <v>91600</v>
      </c>
      <c r="AN191" s="904">
        <v>22482</v>
      </c>
      <c r="AO191" s="938">
        <v>114082</v>
      </c>
      <c r="AP191" s="907">
        <v>100</v>
      </c>
      <c r="AQ191" s="904">
        <v>150000</v>
      </c>
      <c r="AR191" s="904">
        <v>36150</v>
      </c>
      <c r="AS191" s="904">
        <v>186150</v>
      </c>
      <c r="AT191" s="907">
        <v>29</v>
      </c>
      <c r="AU191" s="904">
        <v>21750</v>
      </c>
      <c r="AV191" s="904">
        <v>6003</v>
      </c>
      <c r="AW191" s="904">
        <v>27753</v>
      </c>
      <c r="AX191" s="907">
        <v>129</v>
      </c>
      <c r="AY191" s="904">
        <v>171750</v>
      </c>
      <c r="AZ191" s="904">
        <v>42153</v>
      </c>
      <c r="BA191" s="1103">
        <v>213903</v>
      </c>
      <c r="BB191" s="1146"/>
      <c r="BC191" s="1108">
        <v>0</v>
      </c>
      <c r="BD191" s="2136">
        <v>484027</v>
      </c>
      <c r="BE191" s="1197"/>
      <c r="BF191" s="1197"/>
      <c r="BG191" s="1197"/>
      <c r="BH191" s="1197"/>
      <c r="BI191" s="2125"/>
      <c r="BK191" s="2125"/>
      <c r="BL191" s="2129"/>
      <c r="BO191" s="2106"/>
    </row>
    <row r="192" spans="1:67" ht="15" customHeight="1" x14ac:dyDescent="0.2">
      <c r="A192" s="399" t="s">
        <v>364</v>
      </c>
      <c r="B192" s="228" t="s">
        <v>364</v>
      </c>
      <c r="C192" s="398" t="s">
        <v>263</v>
      </c>
      <c r="D192" s="403">
        <v>0</v>
      </c>
      <c r="E192" s="437">
        <v>0</v>
      </c>
      <c r="F192" s="403"/>
      <c r="G192" s="442">
        <v>0</v>
      </c>
      <c r="H192" s="403"/>
      <c r="I192" s="442">
        <v>0</v>
      </c>
      <c r="J192" s="919">
        <v>0</v>
      </c>
      <c r="K192" s="765">
        <v>0</v>
      </c>
      <c r="L192" s="446">
        <v>0</v>
      </c>
      <c r="M192" s="944"/>
      <c r="N192" s="403">
        <v>107</v>
      </c>
      <c r="O192" s="455">
        <v>7490</v>
      </c>
      <c r="P192" s="442"/>
      <c r="Q192" s="455">
        <v>7490</v>
      </c>
      <c r="R192" s="908">
        <v>63</v>
      </c>
      <c r="S192" s="874">
        <v>63000</v>
      </c>
      <c r="T192" s="874">
        <v>15183</v>
      </c>
      <c r="U192" s="874">
        <v>78183</v>
      </c>
      <c r="V192" s="908">
        <v>18</v>
      </c>
      <c r="W192" s="874">
        <v>9000</v>
      </c>
      <c r="X192" s="874">
        <v>2484</v>
      </c>
      <c r="Y192" s="874">
        <v>11484</v>
      </c>
      <c r="Z192" s="908">
        <v>81</v>
      </c>
      <c r="AA192" s="874">
        <v>72000</v>
      </c>
      <c r="AB192" s="874">
        <v>17667</v>
      </c>
      <c r="AC192" s="447">
        <v>89667</v>
      </c>
      <c r="AD192" s="908">
        <v>63</v>
      </c>
      <c r="AE192" s="874">
        <v>50400</v>
      </c>
      <c r="AF192" s="874">
        <v>12146</v>
      </c>
      <c r="AG192" s="874">
        <v>62546</v>
      </c>
      <c r="AH192" s="908">
        <v>18</v>
      </c>
      <c r="AI192" s="874">
        <v>7200</v>
      </c>
      <c r="AJ192" s="874">
        <v>1987</v>
      </c>
      <c r="AK192" s="874">
        <v>9187</v>
      </c>
      <c r="AL192" s="908">
        <v>81</v>
      </c>
      <c r="AM192" s="874">
        <v>57600</v>
      </c>
      <c r="AN192" s="874">
        <v>14133</v>
      </c>
      <c r="AO192" s="939">
        <v>71733</v>
      </c>
      <c r="AP192" s="908">
        <v>63</v>
      </c>
      <c r="AQ192" s="874">
        <v>94500</v>
      </c>
      <c r="AR192" s="874">
        <v>22775</v>
      </c>
      <c r="AS192" s="874">
        <v>117275</v>
      </c>
      <c r="AT192" s="908">
        <v>18</v>
      </c>
      <c r="AU192" s="874">
        <v>13500</v>
      </c>
      <c r="AV192" s="874">
        <v>3726</v>
      </c>
      <c r="AW192" s="874">
        <v>17226</v>
      </c>
      <c r="AX192" s="908">
        <v>81</v>
      </c>
      <c r="AY192" s="874">
        <v>108000</v>
      </c>
      <c r="AZ192" s="874">
        <v>26501</v>
      </c>
      <c r="BA192" s="1104">
        <v>134501</v>
      </c>
      <c r="BB192" s="1146"/>
      <c r="BC192" s="1109">
        <v>0</v>
      </c>
      <c r="BD192" s="2137">
        <v>303391</v>
      </c>
      <c r="BE192" s="1197"/>
      <c r="BF192" s="1197"/>
      <c r="BG192" s="1197"/>
      <c r="BH192" s="1197"/>
      <c r="BI192" s="2125"/>
      <c r="BK192" s="2125"/>
      <c r="BL192" s="2129"/>
      <c r="BO192" s="2106"/>
    </row>
    <row r="193" spans="1:334" ht="15" customHeight="1" x14ac:dyDescent="0.2">
      <c r="A193" s="399" t="s">
        <v>361</v>
      </c>
      <c r="B193" s="228" t="s">
        <v>361</v>
      </c>
      <c r="C193" s="398" t="s">
        <v>260</v>
      </c>
      <c r="D193" s="403">
        <v>0</v>
      </c>
      <c r="E193" s="437">
        <v>0</v>
      </c>
      <c r="F193" s="403"/>
      <c r="G193" s="442">
        <v>0</v>
      </c>
      <c r="H193" s="403"/>
      <c r="I193" s="442">
        <v>0</v>
      </c>
      <c r="J193" s="919">
        <v>0</v>
      </c>
      <c r="K193" s="765">
        <v>0</v>
      </c>
      <c r="L193" s="446">
        <v>0</v>
      </c>
      <c r="M193" s="944"/>
      <c r="N193" s="403">
        <v>140</v>
      </c>
      <c r="O193" s="455">
        <v>9800</v>
      </c>
      <c r="P193" s="442"/>
      <c r="Q193" s="455">
        <v>9800</v>
      </c>
      <c r="R193" s="908">
        <v>99</v>
      </c>
      <c r="S193" s="874">
        <v>99000</v>
      </c>
      <c r="T193" s="874">
        <v>23859</v>
      </c>
      <c r="U193" s="874">
        <v>122859</v>
      </c>
      <c r="V193" s="908">
        <v>33</v>
      </c>
      <c r="W193" s="874">
        <v>16500</v>
      </c>
      <c r="X193" s="874">
        <v>4554</v>
      </c>
      <c r="Y193" s="874">
        <v>21054</v>
      </c>
      <c r="Z193" s="908">
        <v>132</v>
      </c>
      <c r="AA193" s="874">
        <v>115500</v>
      </c>
      <c r="AB193" s="874">
        <v>28413</v>
      </c>
      <c r="AC193" s="447">
        <v>143913</v>
      </c>
      <c r="AD193" s="908">
        <v>99</v>
      </c>
      <c r="AE193" s="874">
        <v>79200</v>
      </c>
      <c r="AF193" s="874">
        <v>19087</v>
      </c>
      <c r="AG193" s="874">
        <v>98287</v>
      </c>
      <c r="AH193" s="908">
        <v>33</v>
      </c>
      <c r="AI193" s="874">
        <v>13200</v>
      </c>
      <c r="AJ193" s="874">
        <v>3643</v>
      </c>
      <c r="AK193" s="874">
        <v>16843</v>
      </c>
      <c r="AL193" s="908">
        <v>132</v>
      </c>
      <c r="AM193" s="874">
        <v>92400</v>
      </c>
      <c r="AN193" s="874">
        <v>22730</v>
      </c>
      <c r="AO193" s="939">
        <v>115130</v>
      </c>
      <c r="AP193" s="908">
        <v>99</v>
      </c>
      <c r="AQ193" s="874">
        <v>148500</v>
      </c>
      <c r="AR193" s="874">
        <v>35789</v>
      </c>
      <c r="AS193" s="874">
        <v>184289</v>
      </c>
      <c r="AT193" s="908">
        <v>33</v>
      </c>
      <c r="AU193" s="874">
        <v>24750</v>
      </c>
      <c r="AV193" s="874">
        <v>6831</v>
      </c>
      <c r="AW193" s="874">
        <v>31581</v>
      </c>
      <c r="AX193" s="908">
        <v>132</v>
      </c>
      <c r="AY193" s="874">
        <v>173250</v>
      </c>
      <c r="AZ193" s="874">
        <v>42620</v>
      </c>
      <c r="BA193" s="1104">
        <v>215870</v>
      </c>
      <c r="BB193" s="1146"/>
      <c r="BC193" s="1109">
        <v>0</v>
      </c>
      <c r="BD193" s="2137">
        <v>484713</v>
      </c>
      <c r="BE193" s="1197"/>
      <c r="BF193" s="1197"/>
      <c r="BG193" s="1197"/>
      <c r="BH193" s="1197"/>
      <c r="BI193" s="2125"/>
      <c r="BK193" s="2125"/>
      <c r="BL193" s="2129"/>
      <c r="BO193" s="2106"/>
    </row>
    <row r="194" spans="1:334" ht="15" customHeight="1" x14ac:dyDescent="0.2">
      <c r="A194" s="399" t="s">
        <v>362</v>
      </c>
      <c r="B194" s="228" t="s">
        <v>362</v>
      </c>
      <c r="C194" s="398" t="s">
        <v>261</v>
      </c>
      <c r="D194" s="403">
        <v>0</v>
      </c>
      <c r="E194" s="437">
        <v>0</v>
      </c>
      <c r="F194" s="403"/>
      <c r="G194" s="442">
        <v>0</v>
      </c>
      <c r="H194" s="403"/>
      <c r="I194" s="442">
        <v>0</v>
      </c>
      <c r="J194" s="919">
        <v>0</v>
      </c>
      <c r="K194" s="765">
        <v>0</v>
      </c>
      <c r="L194" s="446">
        <v>0</v>
      </c>
      <c r="M194" s="944"/>
      <c r="N194" s="403">
        <v>163</v>
      </c>
      <c r="O194" s="455">
        <v>11410</v>
      </c>
      <c r="P194" s="442"/>
      <c r="Q194" s="455">
        <v>11410</v>
      </c>
      <c r="R194" s="908">
        <v>78</v>
      </c>
      <c r="S194" s="874">
        <v>78000</v>
      </c>
      <c r="T194" s="874">
        <v>18798</v>
      </c>
      <c r="U194" s="874">
        <v>96798</v>
      </c>
      <c r="V194" s="908">
        <v>30</v>
      </c>
      <c r="W194" s="874">
        <v>15000</v>
      </c>
      <c r="X194" s="874">
        <v>4140</v>
      </c>
      <c r="Y194" s="874">
        <v>19140</v>
      </c>
      <c r="Z194" s="908">
        <v>108</v>
      </c>
      <c r="AA194" s="874">
        <v>93000</v>
      </c>
      <c r="AB194" s="874">
        <v>22938</v>
      </c>
      <c r="AC194" s="447">
        <v>115938</v>
      </c>
      <c r="AD194" s="908">
        <v>78</v>
      </c>
      <c r="AE194" s="874">
        <v>62400</v>
      </c>
      <c r="AF194" s="874">
        <v>15038</v>
      </c>
      <c r="AG194" s="874">
        <v>77438</v>
      </c>
      <c r="AH194" s="908">
        <v>30</v>
      </c>
      <c r="AI194" s="874">
        <v>12000</v>
      </c>
      <c r="AJ194" s="874">
        <v>3312</v>
      </c>
      <c r="AK194" s="874">
        <v>15312</v>
      </c>
      <c r="AL194" s="908">
        <v>108</v>
      </c>
      <c r="AM194" s="874">
        <v>74400</v>
      </c>
      <c r="AN194" s="874">
        <v>18350</v>
      </c>
      <c r="AO194" s="939">
        <v>92750</v>
      </c>
      <c r="AP194" s="908">
        <v>78</v>
      </c>
      <c r="AQ194" s="874">
        <v>117000</v>
      </c>
      <c r="AR194" s="874">
        <v>28197</v>
      </c>
      <c r="AS194" s="874">
        <v>145197</v>
      </c>
      <c r="AT194" s="908">
        <v>30</v>
      </c>
      <c r="AU194" s="874">
        <v>22500</v>
      </c>
      <c r="AV194" s="874">
        <v>6210</v>
      </c>
      <c r="AW194" s="874">
        <v>28710</v>
      </c>
      <c r="AX194" s="908">
        <v>108</v>
      </c>
      <c r="AY194" s="874">
        <v>139500</v>
      </c>
      <c r="AZ194" s="874">
        <v>34407</v>
      </c>
      <c r="BA194" s="1104">
        <v>173907</v>
      </c>
      <c r="BB194" s="1146"/>
      <c r="BC194" s="1109">
        <v>0</v>
      </c>
      <c r="BD194" s="2137">
        <v>394005</v>
      </c>
      <c r="BE194" s="1197"/>
      <c r="BF194" s="1197"/>
      <c r="BG194" s="1197"/>
      <c r="BH194" s="1197"/>
      <c r="BI194" s="2125"/>
      <c r="BK194" s="2125"/>
      <c r="BL194" s="2129"/>
      <c r="BO194" s="2106"/>
    </row>
    <row r="195" spans="1:334" ht="15" customHeight="1" x14ac:dyDescent="0.2">
      <c r="A195" s="400" t="s">
        <v>363</v>
      </c>
      <c r="B195" s="401" t="s">
        <v>363</v>
      </c>
      <c r="C195" s="402" t="s">
        <v>262</v>
      </c>
      <c r="D195" s="404">
        <v>0</v>
      </c>
      <c r="E195" s="438">
        <v>0</v>
      </c>
      <c r="F195" s="404"/>
      <c r="G195" s="443">
        <v>0</v>
      </c>
      <c r="H195" s="404"/>
      <c r="I195" s="443">
        <v>0</v>
      </c>
      <c r="J195" s="920">
        <v>0</v>
      </c>
      <c r="K195" s="872">
        <v>0</v>
      </c>
      <c r="L195" s="448">
        <v>0</v>
      </c>
      <c r="M195" s="945"/>
      <c r="N195" s="404">
        <v>151</v>
      </c>
      <c r="O195" s="456">
        <v>10570</v>
      </c>
      <c r="P195" s="443"/>
      <c r="Q195" s="456">
        <v>10570</v>
      </c>
      <c r="R195" s="909">
        <v>74</v>
      </c>
      <c r="S195" s="905">
        <v>74000</v>
      </c>
      <c r="T195" s="905">
        <v>17834</v>
      </c>
      <c r="U195" s="905">
        <v>91834</v>
      </c>
      <c r="V195" s="909">
        <v>36</v>
      </c>
      <c r="W195" s="905">
        <v>18000</v>
      </c>
      <c r="X195" s="905">
        <v>4968</v>
      </c>
      <c r="Y195" s="905">
        <v>22968</v>
      </c>
      <c r="Z195" s="909">
        <v>110</v>
      </c>
      <c r="AA195" s="905">
        <v>92000</v>
      </c>
      <c r="AB195" s="905">
        <v>22802</v>
      </c>
      <c r="AC195" s="449">
        <v>114802</v>
      </c>
      <c r="AD195" s="909">
        <v>74</v>
      </c>
      <c r="AE195" s="905">
        <v>59200</v>
      </c>
      <c r="AF195" s="905">
        <v>14267</v>
      </c>
      <c r="AG195" s="905">
        <v>73467</v>
      </c>
      <c r="AH195" s="909">
        <v>36</v>
      </c>
      <c r="AI195" s="905">
        <v>14400</v>
      </c>
      <c r="AJ195" s="905">
        <v>3974</v>
      </c>
      <c r="AK195" s="905">
        <v>18374</v>
      </c>
      <c r="AL195" s="909">
        <v>110</v>
      </c>
      <c r="AM195" s="905">
        <v>73600</v>
      </c>
      <c r="AN195" s="905">
        <v>18241</v>
      </c>
      <c r="AO195" s="940">
        <v>91841</v>
      </c>
      <c r="AP195" s="909">
        <v>74</v>
      </c>
      <c r="AQ195" s="905">
        <v>111000</v>
      </c>
      <c r="AR195" s="905">
        <v>26751</v>
      </c>
      <c r="AS195" s="905">
        <v>137751</v>
      </c>
      <c r="AT195" s="909">
        <v>36</v>
      </c>
      <c r="AU195" s="905">
        <v>27000</v>
      </c>
      <c r="AV195" s="905">
        <v>7452</v>
      </c>
      <c r="AW195" s="905">
        <v>34452</v>
      </c>
      <c r="AX195" s="909">
        <v>110</v>
      </c>
      <c r="AY195" s="905">
        <v>138000</v>
      </c>
      <c r="AZ195" s="905">
        <v>34203</v>
      </c>
      <c r="BA195" s="1105">
        <v>172203</v>
      </c>
      <c r="BB195" s="1148"/>
      <c r="BC195" s="1110">
        <v>0</v>
      </c>
      <c r="BD195" s="2138">
        <v>389416</v>
      </c>
      <c r="BE195" s="1197"/>
      <c r="BF195" s="1197"/>
      <c r="BG195" s="1197"/>
      <c r="BH195" s="1197"/>
      <c r="BI195" s="2125"/>
      <c r="BK195" s="2125"/>
      <c r="BL195" s="2129"/>
      <c r="BO195" s="2106"/>
    </row>
    <row r="196" spans="1:334" ht="15" customHeight="1" x14ac:dyDescent="0.2">
      <c r="A196" s="395" t="s">
        <v>651</v>
      </c>
      <c r="B196" s="396" t="s">
        <v>651</v>
      </c>
      <c r="C196" s="397" t="s">
        <v>438</v>
      </c>
      <c r="D196" s="405">
        <v>0</v>
      </c>
      <c r="E196" s="436">
        <v>0</v>
      </c>
      <c r="F196" s="405"/>
      <c r="G196" s="441">
        <v>0</v>
      </c>
      <c r="H196" s="405"/>
      <c r="I196" s="441">
        <v>0</v>
      </c>
      <c r="J196" s="918">
        <v>0</v>
      </c>
      <c r="K196" s="871">
        <v>49</v>
      </c>
      <c r="L196" s="450">
        <v>10000</v>
      </c>
      <c r="M196" s="943"/>
      <c r="N196" s="405">
        <v>141</v>
      </c>
      <c r="O196" s="454">
        <v>9870</v>
      </c>
      <c r="P196" s="441"/>
      <c r="Q196" s="454">
        <v>9870</v>
      </c>
      <c r="R196" s="907">
        <v>0</v>
      </c>
      <c r="S196" s="904">
        <v>0</v>
      </c>
      <c r="T196" s="904">
        <v>0</v>
      </c>
      <c r="U196" s="904">
        <v>0</v>
      </c>
      <c r="V196" s="907">
        <v>0</v>
      </c>
      <c r="W196" s="904">
        <v>0</v>
      </c>
      <c r="X196" s="904">
        <v>0</v>
      </c>
      <c r="Y196" s="904">
        <v>0</v>
      </c>
      <c r="Z196" s="907">
        <v>0</v>
      </c>
      <c r="AA196" s="904">
        <v>0</v>
      </c>
      <c r="AB196" s="904">
        <v>0</v>
      </c>
      <c r="AC196" s="451">
        <v>0</v>
      </c>
      <c r="AD196" s="907">
        <v>0</v>
      </c>
      <c r="AE196" s="904">
        <v>0</v>
      </c>
      <c r="AF196" s="904">
        <v>0</v>
      </c>
      <c r="AG196" s="904">
        <v>0</v>
      </c>
      <c r="AH196" s="907">
        <v>0</v>
      </c>
      <c r="AI196" s="904">
        <v>0</v>
      </c>
      <c r="AJ196" s="904">
        <v>0</v>
      </c>
      <c r="AK196" s="904">
        <v>0</v>
      </c>
      <c r="AL196" s="907">
        <v>0</v>
      </c>
      <c r="AM196" s="904">
        <v>0</v>
      </c>
      <c r="AN196" s="904">
        <v>0</v>
      </c>
      <c r="AO196" s="938">
        <v>0</v>
      </c>
      <c r="AP196" s="907">
        <v>0</v>
      </c>
      <c r="AQ196" s="904">
        <v>0</v>
      </c>
      <c r="AR196" s="904">
        <v>0</v>
      </c>
      <c r="AS196" s="904">
        <v>0</v>
      </c>
      <c r="AT196" s="907">
        <v>0</v>
      </c>
      <c r="AU196" s="904">
        <v>0</v>
      </c>
      <c r="AV196" s="904">
        <v>0</v>
      </c>
      <c r="AW196" s="904">
        <v>0</v>
      </c>
      <c r="AX196" s="907">
        <v>0</v>
      </c>
      <c r="AY196" s="904">
        <v>0</v>
      </c>
      <c r="AZ196" s="904">
        <v>0</v>
      </c>
      <c r="BA196" s="1103">
        <v>0</v>
      </c>
      <c r="BB196" s="1146"/>
      <c r="BC196" s="1108">
        <v>0</v>
      </c>
      <c r="BD196" s="2136">
        <v>19870</v>
      </c>
      <c r="BE196" s="1197"/>
      <c r="BF196" s="1197"/>
      <c r="BG196" s="1197"/>
      <c r="BH196" s="1197"/>
      <c r="BI196" s="2125"/>
      <c r="BK196" s="2125"/>
      <c r="BL196" s="2129"/>
      <c r="BO196" s="2106"/>
    </row>
    <row r="197" spans="1:334" ht="15" customHeight="1" x14ac:dyDescent="0.2">
      <c r="A197" s="399" t="s">
        <v>960</v>
      </c>
      <c r="B197" s="228" t="s">
        <v>960</v>
      </c>
      <c r="C197" s="398" t="s">
        <v>971</v>
      </c>
      <c r="D197" s="403">
        <v>0</v>
      </c>
      <c r="E197" s="437">
        <v>0</v>
      </c>
      <c r="F197" s="403"/>
      <c r="G197" s="442">
        <v>0</v>
      </c>
      <c r="H197" s="403"/>
      <c r="I197" s="442">
        <v>0</v>
      </c>
      <c r="J197" s="919">
        <v>0</v>
      </c>
      <c r="K197" s="765">
        <v>0</v>
      </c>
      <c r="L197" s="446">
        <v>10000</v>
      </c>
      <c r="M197" s="944"/>
      <c r="N197" s="403">
        <v>150</v>
      </c>
      <c r="O197" s="455">
        <v>10500</v>
      </c>
      <c r="P197" s="442"/>
      <c r="Q197" s="455">
        <v>10500</v>
      </c>
      <c r="R197" s="908">
        <v>0</v>
      </c>
      <c r="S197" s="874">
        <v>0</v>
      </c>
      <c r="T197" s="874">
        <v>0</v>
      </c>
      <c r="U197" s="874">
        <v>0</v>
      </c>
      <c r="V197" s="908">
        <v>0</v>
      </c>
      <c r="W197" s="874">
        <v>0</v>
      </c>
      <c r="X197" s="874">
        <v>0</v>
      </c>
      <c r="Y197" s="874">
        <v>0</v>
      </c>
      <c r="Z197" s="908">
        <v>0</v>
      </c>
      <c r="AA197" s="874">
        <v>0</v>
      </c>
      <c r="AB197" s="874">
        <v>0</v>
      </c>
      <c r="AC197" s="447">
        <v>0</v>
      </c>
      <c r="AD197" s="908">
        <v>0</v>
      </c>
      <c r="AE197" s="874">
        <v>0</v>
      </c>
      <c r="AF197" s="874">
        <v>0</v>
      </c>
      <c r="AG197" s="874">
        <v>0</v>
      </c>
      <c r="AH197" s="908">
        <v>0</v>
      </c>
      <c r="AI197" s="874">
        <v>0</v>
      </c>
      <c r="AJ197" s="874">
        <v>0</v>
      </c>
      <c r="AK197" s="874">
        <v>0</v>
      </c>
      <c r="AL197" s="908">
        <v>0</v>
      </c>
      <c r="AM197" s="874">
        <v>0</v>
      </c>
      <c r="AN197" s="874">
        <v>0</v>
      </c>
      <c r="AO197" s="939">
        <v>0</v>
      </c>
      <c r="AP197" s="908">
        <v>0</v>
      </c>
      <c r="AQ197" s="874">
        <v>0</v>
      </c>
      <c r="AR197" s="874">
        <v>0</v>
      </c>
      <c r="AS197" s="874">
        <v>0</v>
      </c>
      <c r="AT197" s="908">
        <v>0</v>
      </c>
      <c r="AU197" s="874">
        <v>0</v>
      </c>
      <c r="AV197" s="874">
        <v>0</v>
      </c>
      <c r="AW197" s="874">
        <v>0</v>
      </c>
      <c r="AX197" s="908">
        <v>0</v>
      </c>
      <c r="AY197" s="874">
        <v>0</v>
      </c>
      <c r="AZ197" s="874">
        <v>0</v>
      </c>
      <c r="BA197" s="1104">
        <v>0</v>
      </c>
      <c r="BB197" s="1146"/>
      <c r="BC197" s="1109">
        <v>0</v>
      </c>
      <c r="BD197" s="2137">
        <v>20500</v>
      </c>
      <c r="BE197" s="1197"/>
      <c r="BF197" s="1197"/>
      <c r="BG197" s="1197"/>
      <c r="BH197" s="1197"/>
      <c r="BI197" s="2125"/>
      <c r="BK197" s="2125"/>
      <c r="BL197" s="2129"/>
      <c r="BO197" s="2106"/>
    </row>
    <row r="198" spans="1:334" ht="15" customHeight="1" x14ac:dyDescent="0.2">
      <c r="A198" s="399" t="s">
        <v>961</v>
      </c>
      <c r="B198" s="228" t="s">
        <v>961</v>
      </c>
      <c r="C198" s="398" t="s">
        <v>962</v>
      </c>
      <c r="D198" s="403">
        <v>0</v>
      </c>
      <c r="E198" s="437">
        <v>0</v>
      </c>
      <c r="F198" s="403"/>
      <c r="G198" s="442">
        <v>0</v>
      </c>
      <c r="H198" s="403"/>
      <c r="I198" s="442">
        <v>0</v>
      </c>
      <c r="J198" s="919">
        <v>0</v>
      </c>
      <c r="K198" s="765">
        <v>370</v>
      </c>
      <c r="L198" s="446">
        <v>66878</v>
      </c>
      <c r="M198" s="944"/>
      <c r="N198" s="403">
        <v>1078</v>
      </c>
      <c r="O198" s="455">
        <v>75460</v>
      </c>
      <c r="P198" s="442"/>
      <c r="Q198" s="455">
        <v>75460</v>
      </c>
      <c r="R198" s="908">
        <v>86.871489999999994</v>
      </c>
      <c r="S198" s="874">
        <v>86871</v>
      </c>
      <c r="T198" s="874">
        <v>20936</v>
      </c>
      <c r="U198" s="874">
        <v>107807</v>
      </c>
      <c r="V198" s="908">
        <v>38</v>
      </c>
      <c r="W198" s="874">
        <v>19000</v>
      </c>
      <c r="X198" s="874">
        <v>5244</v>
      </c>
      <c r="Y198" s="874">
        <v>24244</v>
      </c>
      <c r="Z198" s="908">
        <v>124.87148999999999</v>
      </c>
      <c r="AA198" s="874">
        <v>105871</v>
      </c>
      <c r="AB198" s="874">
        <v>26180</v>
      </c>
      <c r="AC198" s="447">
        <v>132051</v>
      </c>
      <c r="AD198" s="908">
        <v>86.871489999999994</v>
      </c>
      <c r="AE198" s="874">
        <v>69497</v>
      </c>
      <c r="AF198" s="874">
        <v>16749</v>
      </c>
      <c r="AG198" s="874">
        <v>86246</v>
      </c>
      <c r="AH198" s="908">
        <v>38</v>
      </c>
      <c r="AI198" s="874">
        <v>15200</v>
      </c>
      <c r="AJ198" s="874">
        <v>4195</v>
      </c>
      <c r="AK198" s="874">
        <v>19395</v>
      </c>
      <c r="AL198" s="908">
        <v>124.87148999999999</v>
      </c>
      <c r="AM198" s="874">
        <v>84697</v>
      </c>
      <c r="AN198" s="874">
        <v>20944</v>
      </c>
      <c r="AO198" s="939">
        <v>105641</v>
      </c>
      <c r="AP198" s="908">
        <v>86.871489999999994</v>
      </c>
      <c r="AQ198" s="874">
        <v>130307</v>
      </c>
      <c r="AR198" s="874">
        <v>31404</v>
      </c>
      <c r="AS198" s="874">
        <v>161711</v>
      </c>
      <c r="AT198" s="908">
        <v>38</v>
      </c>
      <c r="AU198" s="874">
        <v>28500</v>
      </c>
      <c r="AV198" s="874">
        <v>7866</v>
      </c>
      <c r="AW198" s="874">
        <v>36366</v>
      </c>
      <c r="AX198" s="908">
        <v>124.87148999999999</v>
      </c>
      <c r="AY198" s="874">
        <v>158807</v>
      </c>
      <c r="AZ198" s="874">
        <v>39270</v>
      </c>
      <c r="BA198" s="1104">
        <v>198077</v>
      </c>
      <c r="BB198" s="1146"/>
      <c r="BC198" s="1109">
        <v>0</v>
      </c>
      <c r="BD198" s="2137">
        <v>578107</v>
      </c>
      <c r="BE198" s="1197"/>
      <c r="BF198" s="1197"/>
      <c r="BG198" s="1197"/>
      <c r="BH198" s="1197"/>
      <c r="BI198" s="2125"/>
      <c r="BK198" s="2125"/>
      <c r="BL198" s="2129"/>
      <c r="BO198" s="2106"/>
    </row>
    <row r="199" spans="1:334" ht="15" customHeight="1" x14ac:dyDescent="0.2">
      <c r="A199" s="399" t="s">
        <v>963</v>
      </c>
      <c r="B199" s="228" t="s">
        <v>963</v>
      </c>
      <c r="C199" s="398" t="s">
        <v>964</v>
      </c>
      <c r="D199" s="403">
        <v>3</v>
      </c>
      <c r="E199" s="437">
        <v>63000</v>
      </c>
      <c r="F199" s="403"/>
      <c r="G199" s="442">
        <v>0</v>
      </c>
      <c r="H199" s="403"/>
      <c r="I199" s="442">
        <v>0</v>
      </c>
      <c r="J199" s="919">
        <v>0</v>
      </c>
      <c r="K199" s="765">
        <v>0</v>
      </c>
      <c r="L199" s="446">
        <v>0</v>
      </c>
      <c r="M199" s="944"/>
      <c r="N199" s="403">
        <v>139</v>
      </c>
      <c r="O199" s="455">
        <v>9730</v>
      </c>
      <c r="P199" s="442"/>
      <c r="Q199" s="455">
        <v>9730</v>
      </c>
      <c r="R199" s="908">
        <v>58.639450000000004</v>
      </c>
      <c r="S199" s="874">
        <v>58639</v>
      </c>
      <c r="T199" s="874">
        <v>14132</v>
      </c>
      <c r="U199" s="874">
        <v>72771</v>
      </c>
      <c r="V199" s="908">
        <v>30.725619999999999</v>
      </c>
      <c r="W199" s="874">
        <v>15363</v>
      </c>
      <c r="X199" s="874">
        <v>4240</v>
      </c>
      <c r="Y199" s="874">
        <v>19603</v>
      </c>
      <c r="Z199" s="908">
        <v>89.365070000000003</v>
      </c>
      <c r="AA199" s="874">
        <v>74002</v>
      </c>
      <c r="AB199" s="874">
        <v>18372</v>
      </c>
      <c r="AC199" s="447">
        <v>92374</v>
      </c>
      <c r="AD199" s="908">
        <v>58.639450000000004</v>
      </c>
      <c r="AE199" s="874">
        <v>46912</v>
      </c>
      <c r="AF199" s="874">
        <v>11306</v>
      </c>
      <c r="AG199" s="874">
        <v>58218</v>
      </c>
      <c r="AH199" s="908">
        <v>30.725619999999999</v>
      </c>
      <c r="AI199" s="874">
        <v>12290</v>
      </c>
      <c r="AJ199" s="874">
        <v>3392</v>
      </c>
      <c r="AK199" s="874">
        <v>15682</v>
      </c>
      <c r="AL199" s="908">
        <v>89.365070000000003</v>
      </c>
      <c r="AM199" s="874">
        <v>59202</v>
      </c>
      <c r="AN199" s="874">
        <v>14698</v>
      </c>
      <c r="AO199" s="939">
        <v>73900</v>
      </c>
      <c r="AP199" s="908">
        <v>58.639450000000004</v>
      </c>
      <c r="AQ199" s="874">
        <v>87959</v>
      </c>
      <c r="AR199" s="874">
        <v>21198</v>
      </c>
      <c r="AS199" s="874">
        <v>109157</v>
      </c>
      <c r="AT199" s="908">
        <v>30.725619999999999</v>
      </c>
      <c r="AU199" s="874">
        <v>23044</v>
      </c>
      <c r="AV199" s="874">
        <v>6360</v>
      </c>
      <c r="AW199" s="874">
        <v>29404</v>
      </c>
      <c r="AX199" s="908">
        <v>89.365070000000003</v>
      </c>
      <c r="AY199" s="874">
        <v>111003</v>
      </c>
      <c r="AZ199" s="874">
        <v>27558</v>
      </c>
      <c r="BA199" s="1104">
        <v>138561</v>
      </c>
      <c r="BB199" s="1146"/>
      <c r="BC199" s="1109">
        <v>0</v>
      </c>
      <c r="BD199" s="2137">
        <v>377565</v>
      </c>
      <c r="BE199" s="1197"/>
      <c r="BF199" s="1197"/>
      <c r="BG199" s="1197"/>
      <c r="BH199" s="1197"/>
      <c r="BI199" s="2125"/>
      <c r="BK199" s="2125"/>
      <c r="BL199" s="2129"/>
      <c r="BO199" s="2106"/>
    </row>
    <row r="200" spans="1:334" ht="15" customHeight="1" x14ac:dyDescent="0.2">
      <c r="A200" s="400" t="s">
        <v>965</v>
      </c>
      <c r="B200" s="401" t="s">
        <v>965</v>
      </c>
      <c r="C200" s="402" t="s">
        <v>966</v>
      </c>
      <c r="D200" s="404">
        <v>2</v>
      </c>
      <c r="E200" s="438">
        <v>42000</v>
      </c>
      <c r="F200" s="404"/>
      <c r="G200" s="443">
        <v>0</v>
      </c>
      <c r="H200" s="404"/>
      <c r="I200" s="443">
        <v>0</v>
      </c>
      <c r="J200" s="920">
        <v>0</v>
      </c>
      <c r="K200" s="872">
        <v>0</v>
      </c>
      <c r="L200" s="448">
        <v>0</v>
      </c>
      <c r="M200" s="945"/>
      <c r="N200" s="404">
        <v>0</v>
      </c>
      <c r="O200" s="456">
        <v>0</v>
      </c>
      <c r="P200" s="443"/>
      <c r="Q200" s="456">
        <v>0</v>
      </c>
      <c r="R200" s="909">
        <v>31.68027</v>
      </c>
      <c r="S200" s="905">
        <v>31680</v>
      </c>
      <c r="T200" s="905">
        <v>7635</v>
      </c>
      <c r="U200" s="905">
        <v>39315</v>
      </c>
      <c r="V200" s="909">
        <v>19.856210000000001</v>
      </c>
      <c r="W200" s="905">
        <v>9928</v>
      </c>
      <c r="X200" s="905">
        <v>2740</v>
      </c>
      <c r="Y200" s="905">
        <v>12668</v>
      </c>
      <c r="Z200" s="909">
        <v>51.536479999999997</v>
      </c>
      <c r="AA200" s="905">
        <v>41608</v>
      </c>
      <c r="AB200" s="905">
        <v>10375</v>
      </c>
      <c r="AC200" s="449">
        <v>51983</v>
      </c>
      <c r="AD200" s="909">
        <v>31.68027</v>
      </c>
      <c r="AE200" s="905">
        <v>25344</v>
      </c>
      <c r="AF200" s="905">
        <v>6108</v>
      </c>
      <c r="AG200" s="905">
        <v>31452</v>
      </c>
      <c r="AH200" s="909">
        <v>19.856210000000001</v>
      </c>
      <c r="AI200" s="905">
        <v>7942</v>
      </c>
      <c r="AJ200" s="905">
        <v>2192</v>
      </c>
      <c r="AK200" s="905">
        <v>10134</v>
      </c>
      <c r="AL200" s="909">
        <v>51.536479999999997</v>
      </c>
      <c r="AM200" s="905">
        <v>33286</v>
      </c>
      <c r="AN200" s="905">
        <v>8300</v>
      </c>
      <c r="AO200" s="940">
        <v>41586</v>
      </c>
      <c r="AP200" s="909">
        <v>31.68027</v>
      </c>
      <c r="AQ200" s="905">
        <v>47520</v>
      </c>
      <c r="AR200" s="905">
        <v>11452</v>
      </c>
      <c r="AS200" s="905">
        <v>58972</v>
      </c>
      <c r="AT200" s="909">
        <v>19.856210000000001</v>
      </c>
      <c r="AU200" s="905">
        <v>14892</v>
      </c>
      <c r="AV200" s="905">
        <v>4110</v>
      </c>
      <c r="AW200" s="905">
        <v>19002</v>
      </c>
      <c r="AX200" s="909">
        <v>51.536479999999997</v>
      </c>
      <c r="AY200" s="905">
        <v>62412</v>
      </c>
      <c r="AZ200" s="905">
        <v>15562</v>
      </c>
      <c r="BA200" s="1105">
        <v>77974</v>
      </c>
      <c r="BB200" s="1148"/>
      <c r="BC200" s="1110">
        <v>0</v>
      </c>
      <c r="BD200" s="2138">
        <v>213543</v>
      </c>
      <c r="BE200" s="1197"/>
      <c r="BF200" s="1197"/>
      <c r="BG200" s="1197"/>
      <c r="BH200" s="1197"/>
      <c r="BI200" s="2125"/>
      <c r="BK200" s="2125"/>
      <c r="BL200" s="2129"/>
      <c r="BO200" s="2106"/>
    </row>
    <row r="201" spans="1:334" ht="15" customHeight="1" x14ac:dyDescent="0.2">
      <c r="A201" s="395" t="s">
        <v>957</v>
      </c>
      <c r="B201" s="396" t="s">
        <v>957</v>
      </c>
      <c r="C201" s="397" t="s">
        <v>873</v>
      </c>
      <c r="D201" s="405">
        <v>0</v>
      </c>
      <c r="E201" s="436">
        <v>0</v>
      </c>
      <c r="F201" s="405"/>
      <c r="G201" s="441">
        <v>0</v>
      </c>
      <c r="H201" s="405"/>
      <c r="I201" s="441">
        <v>0</v>
      </c>
      <c r="J201" s="918">
        <v>0</v>
      </c>
      <c r="K201" s="871">
        <v>86</v>
      </c>
      <c r="L201" s="450">
        <v>15545</v>
      </c>
      <c r="M201" s="943"/>
      <c r="N201" s="405">
        <v>512</v>
      </c>
      <c r="O201" s="454">
        <v>35840</v>
      </c>
      <c r="P201" s="441"/>
      <c r="Q201" s="454">
        <v>35840</v>
      </c>
      <c r="R201" s="907">
        <v>76</v>
      </c>
      <c r="S201" s="904">
        <v>76000</v>
      </c>
      <c r="T201" s="904">
        <v>18316</v>
      </c>
      <c r="U201" s="904">
        <v>94316</v>
      </c>
      <c r="V201" s="907">
        <v>18</v>
      </c>
      <c r="W201" s="904">
        <v>9000</v>
      </c>
      <c r="X201" s="904">
        <v>2484</v>
      </c>
      <c r="Y201" s="904">
        <v>11484</v>
      </c>
      <c r="Z201" s="907">
        <v>94</v>
      </c>
      <c r="AA201" s="904">
        <v>85000</v>
      </c>
      <c r="AB201" s="904">
        <v>20800</v>
      </c>
      <c r="AC201" s="451">
        <v>105800</v>
      </c>
      <c r="AD201" s="907">
        <v>76</v>
      </c>
      <c r="AE201" s="904">
        <v>60800</v>
      </c>
      <c r="AF201" s="904">
        <v>14653</v>
      </c>
      <c r="AG201" s="904">
        <v>75453</v>
      </c>
      <c r="AH201" s="907">
        <v>18</v>
      </c>
      <c r="AI201" s="904">
        <v>7200</v>
      </c>
      <c r="AJ201" s="904">
        <v>1987</v>
      </c>
      <c r="AK201" s="904">
        <v>9187</v>
      </c>
      <c r="AL201" s="907">
        <v>94</v>
      </c>
      <c r="AM201" s="904">
        <v>68000</v>
      </c>
      <c r="AN201" s="904">
        <v>16640</v>
      </c>
      <c r="AO201" s="938">
        <v>84640</v>
      </c>
      <c r="AP201" s="907">
        <v>76</v>
      </c>
      <c r="AQ201" s="904">
        <v>114000</v>
      </c>
      <c r="AR201" s="904">
        <v>27474</v>
      </c>
      <c r="AS201" s="904">
        <v>141474</v>
      </c>
      <c r="AT201" s="907">
        <v>18</v>
      </c>
      <c r="AU201" s="904">
        <v>13500</v>
      </c>
      <c r="AV201" s="904">
        <v>3726</v>
      </c>
      <c r="AW201" s="904">
        <v>17226</v>
      </c>
      <c r="AX201" s="907">
        <v>94</v>
      </c>
      <c r="AY201" s="904">
        <v>127500</v>
      </c>
      <c r="AZ201" s="904">
        <v>31200</v>
      </c>
      <c r="BA201" s="1103">
        <v>158700</v>
      </c>
      <c r="BB201" s="1146"/>
      <c r="BC201" s="1108">
        <v>0</v>
      </c>
      <c r="BD201" s="2136">
        <v>400525</v>
      </c>
      <c r="BE201" s="1197"/>
      <c r="BF201" s="1197"/>
      <c r="BG201" s="1197"/>
      <c r="BH201" s="1197"/>
      <c r="BI201" s="2125"/>
      <c r="BK201" s="2125"/>
      <c r="BL201" s="2129"/>
      <c r="BO201" s="2106"/>
    </row>
    <row r="202" spans="1:334" ht="15" customHeight="1" x14ac:dyDescent="0.2">
      <c r="A202" s="399" t="s">
        <v>967</v>
      </c>
      <c r="B202" s="228" t="s">
        <v>967</v>
      </c>
      <c r="C202" s="398" t="s">
        <v>968</v>
      </c>
      <c r="D202" s="403">
        <v>0</v>
      </c>
      <c r="E202" s="437">
        <v>0</v>
      </c>
      <c r="F202" s="403"/>
      <c r="G202" s="442">
        <v>0</v>
      </c>
      <c r="H202" s="403"/>
      <c r="I202" s="442">
        <v>0</v>
      </c>
      <c r="J202" s="919">
        <v>0</v>
      </c>
      <c r="K202" s="765">
        <v>0</v>
      </c>
      <c r="L202" s="446">
        <v>0</v>
      </c>
      <c r="M202" s="944"/>
      <c r="N202" s="403">
        <v>57</v>
      </c>
      <c r="O202" s="455">
        <v>3990</v>
      </c>
      <c r="P202" s="442"/>
      <c r="Q202" s="455">
        <v>3990</v>
      </c>
      <c r="R202" s="908">
        <v>30.335951000000001</v>
      </c>
      <c r="S202" s="874">
        <v>30336</v>
      </c>
      <c r="T202" s="874">
        <v>7311</v>
      </c>
      <c r="U202" s="874">
        <v>37647</v>
      </c>
      <c r="V202" s="908">
        <v>24</v>
      </c>
      <c r="W202" s="874">
        <v>12000</v>
      </c>
      <c r="X202" s="874">
        <v>3312</v>
      </c>
      <c r="Y202" s="874">
        <v>15312</v>
      </c>
      <c r="Z202" s="908">
        <v>54.335951000000001</v>
      </c>
      <c r="AA202" s="874">
        <v>42336</v>
      </c>
      <c r="AB202" s="874">
        <v>10623</v>
      </c>
      <c r="AC202" s="447">
        <v>52959</v>
      </c>
      <c r="AD202" s="908">
        <v>30.335951000000001</v>
      </c>
      <c r="AE202" s="874">
        <v>24269</v>
      </c>
      <c r="AF202" s="874">
        <v>5849</v>
      </c>
      <c r="AG202" s="874">
        <v>30118</v>
      </c>
      <c r="AH202" s="908">
        <v>24</v>
      </c>
      <c r="AI202" s="874">
        <v>9600</v>
      </c>
      <c r="AJ202" s="874">
        <v>2650</v>
      </c>
      <c r="AK202" s="874">
        <v>12250</v>
      </c>
      <c r="AL202" s="908">
        <v>54.335951000000001</v>
      </c>
      <c r="AM202" s="874">
        <v>33869</v>
      </c>
      <c r="AN202" s="874">
        <v>8499</v>
      </c>
      <c r="AO202" s="939">
        <v>42368</v>
      </c>
      <c r="AP202" s="908">
        <v>30.335951000000001</v>
      </c>
      <c r="AQ202" s="874">
        <v>45504</v>
      </c>
      <c r="AR202" s="874">
        <v>10966</v>
      </c>
      <c r="AS202" s="874">
        <v>56470</v>
      </c>
      <c r="AT202" s="908">
        <v>24</v>
      </c>
      <c r="AU202" s="874">
        <v>18000</v>
      </c>
      <c r="AV202" s="874">
        <v>4968</v>
      </c>
      <c r="AW202" s="874">
        <v>22968</v>
      </c>
      <c r="AX202" s="908">
        <v>54.335951000000001</v>
      </c>
      <c r="AY202" s="874">
        <v>63504</v>
      </c>
      <c r="AZ202" s="874">
        <v>15934</v>
      </c>
      <c r="BA202" s="1104">
        <v>79438</v>
      </c>
      <c r="BB202" s="1146"/>
      <c r="BC202" s="1109">
        <v>0</v>
      </c>
      <c r="BD202" s="2137">
        <v>178755</v>
      </c>
      <c r="BE202" s="1197"/>
      <c r="BF202" s="1197"/>
      <c r="BG202" s="1197"/>
      <c r="BH202" s="1197"/>
      <c r="BI202" s="2125"/>
      <c r="BK202" s="2125"/>
      <c r="BL202" s="2129"/>
      <c r="BO202" s="2106"/>
    </row>
    <row r="203" spans="1:334" ht="15" customHeight="1" x14ac:dyDescent="0.2">
      <c r="A203" s="399" t="s">
        <v>958</v>
      </c>
      <c r="B203" s="228" t="s">
        <v>958</v>
      </c>
      <c r="C203" s="398" t="s">
        <v>248</v>
      </c>
      <c r="D203" s="403">
        <v>0</v>
      </c>
      <c r="E203" s="437">
        <v>0</v>
      </c>
      <c r="F203" s="403"/>
      <c r="G203" s="442">
        <v>0</v>
      </c>
      <c r="H203" s="403"/>
      <c r="I203" s="442">
        <v>0</v>
      </c>
      <c r="J203" s="919">
        <v>0</v>
      </c>
      <c r="K203" s="765">
        <v>0</v>
      </c>
      <c r="L203" s="446">
        <v>0</v>
      </c>
      <c r="M203" s="944"/>
      <c r="N203" s="403">
        <v>149</v>
      </c>
      <c r="O203" s="455">
        <v>10430</v>
      </c>
      <c r="P203" s="442"/>
      <c r="Q203" s="455">
        <v>10430</v>
      </c>
      <c r="R203" s="908">
        <v>47.328097999999997</v>
      </c>
      <c r="S203" s="874">
        <v>47328</v>
      </c>
      <c r="T203" s="874">
        <v>11406</v>
      </c>
      <c r="U203" s="874">
        <v>58734</v>
      </c>
      <c r="V203" s="908">
        <v>26</v>
      </c>
      <c r="W203" s="874">
        <v>13000</v>
      </c>
      <c r="X203" s="874">
        <v>3588</v>
      </c>
      <c r="Y203" s="874">
        <v>16588</v>
      </c>
      <c r="Z203" s="908">
        <v>73.328097999999997</v>
      </c>
      <c r="AA203" s="874">
        <v>60328</v>
      </c>
      <c r="AB203" s="874">
        <v>14994</v>
      </c>
      <c r="AC203" s="447">
        <v>75322</v>
      </c>
      <c r="AD203" s="908">
        <v>47.328097999999997</v>
      </c>
      <c r="AE203" s="874">
        <v>37862</v>
      </c>
      <c r="AF203" s="874">
        <v>9125</v>
      </c>
      <c r="AG203" s="874">
        <v>46987</v>
      </c>
      <c r="AH203" s="908">
        <v>26</v>
      </c>
      <c r="AI203" s="874">
        <v>10400</v>
      </c>
      <c r="AJ203" s="874">
        <v>2870</v>
      </c>
      <c r="AK203" s="874">
        <v>13270</v>
      </c>
      <c r="AL203" s="908">
        <v>73.328097999999997</v>
      </c>
      <c r="AM203" s="874">
        <v>48262</v>
      </c>
      <c r="AN203" s="874">
        <v>11995</v>
      </c>
      <c r="AO203" s="939">
        <v>60257</v>
      </c>
      <c r="AP203" s="908">
        <v>47.328097999999997</v>
      </c>
      <c r="AQ203" s="874">
        <v>70992</v>
      </c>
      <c r="AR203" s="874">
        <v>17109</v>
      </c>
      <c r="AS203" s="874">
        <v>88101</v>
      </c>
      <c r="AT203" s="908">
        <v>26</v>
      </c>
      <c r="AU203" s="874">
        <v>19500</v>
      </c>
      <c r="AV203" s="874">
        <v>5382</v>
      </c>
      <c r="AW203" s="874">
        <v>24882</v>
      </c>
      <c r="AX203" s="908">
        <v>73.328097999999997</v>
      </c>
      <c r="AY203" s="874">
        <v>90492</v>
      </c>
      <c r="AZ203" s="874">
        <v>22491</v>
      </c>
      <c r="BA203" s="1104">
        <v>112983</v>
      </c>
      <c r="BB203" s="1146"/>
      <c r="BC203" s="1109">
        <v>0</v>
      </c>
      <c r="BD203" s="2137">
        <v>258992</v>
      </c>
      <c r="BE203" s="1197"/>
      <c r="BF203" s="1197"/>
      <c r="BG203" s="1197"/>
      <c r="BH203" s="1197"/>
      <c r="BI203" s="2125"/>
      <c r="BK203" s="2125"/>
      <c r="BL203" s="2129"/>
      <c r="BO203" s="2106"/>
    </row>
    <row r="204" spans="1:334" ht="15" customHeight="1" x14ac:dyDescent="0.2">
      <c r="A204" s="399" t="s">
        <v>959</v>
      </c>
      <c r="B204" s="228" t="s">
        <v>959</v>
      </c>
      <c r="C204" s="398" t="s">
        <v>249</v>
      </c>
      <c r="D204" s="403">
        <v>0</v>
      </c>
      <c r="E204" s="437">
        <v>0</v>
      </c>
      <c r="F204" s="403"/>
      <c r="G204" s="442">
        <v>0</v>
      </c>
      <c r="H204" s="403"/>
      <c r="I204" s="442">
        <v>0</v>
      </c>
      <c r="J204" s="919">
        <v>0</v>
      </c>
      <c r="K204" s="765">
        <v>0</v>
      </c>
      <c r="L204" s="446">
        <v>0</v>
      </c>
      <c r="M204" s="944"/>
      <c r="N204" s="403">
        <v>118</v>
      </c>
      <c r="O204" s="455">
        <v>8260</v>
      </c>
      <c r="P204" s="442"/>
      <c r="Q204" s="455">
        <v>8260</v>
      </c>
      <c r="R204" s="908">
        <v>35.960940999999998</v>
      </c>
      <c r="S204" s="874">
        <v>35961</v>
      </c>
      <c r="T204" s="874">
        <v>8667</v>
      </c>
      <c r="U204" s="874">
        <v>44628</v>
      </c>
      <c r="V204" s="908">
        <v>14.20833</v>
      </c>
      <c r="W204" s="874">
        <v>7104</v>
      </c>
      <c r="X204" s="874">
        <v>1961</v>
      </c>
      <c r="Y204" s="874">
        <v>9065</v>
      </c>
      <c r="Z204" s="908">
        <v>50.169270999999995</v>
      </c>
      <c r="AA204" s="874">
        <v>43065</v>
      </c>
      <c r="AB204" s="874">
        <v>10628</v>
      </c>
      <c r="AC204" s="447">
        <v>53693</v>
      </c>
      <c r="AD204" s="908">
        <v>35.960940999999998</v>
      </c>
      <c r="AE204" s="874">
        <v>28769</v>
      </c>
      <c r="AF204" s="874">
        <v>6933</v>
      </c>
      <c r="AG204" s="874">
        <v>35702</v>
      </c>
      <c r="AH204" s="908">
        <v>14.20833</v>
      </c>
      <c r="AI204" s="874">
        <v>5683</v>
      </c>
      <c r="AJ204" s="874">
        <v>1569</v>
      </c>
      <c r="AK204" s="874">
        <v>7252</v>
      </c>
      <c r="AL204" s="908">
        <v>50.169270999999995</v>
      </c>
      <c r="AM204" s="874">
        <v>34452</v>
      </c>
      <c r="AN204" s="874">
        <v>8502</v>
      </c>
      <c r="AO204" s="939">
        <v>42954</v>
      </c>
      <c r="AP204" s="908">
        <v>35.960940999999998</v>
      </c>
      <c r="AQ204" s="874">
        <v>53941</v>
      </c>
      <c r="AR204" s="874">
        <v>13000</v>
      </c>
      <c r="AS204" s="874">
        <v>66941</v>
      </c>
      <c r="AT204" s="908">
        <v>14.20833</v>
      </c>
      <c r="AU204" s="874">
        <v>10656</v>
      </c>
      <c r="AV204" s="874">
        <v>2941</v>
      </c>
      <c r="AW204" s="874">
        <v>13597</v>
      </c>
      <c r="AX204" s="908">
        <v>50.169270999999995</v>
      </c>
      <c r="AY204" s="874">
        <v>64597</v>
      </c>
      <c r="AZ204" s="874">
        <v>15941</v>
      </c>
      <c r="BA204" s="1104">
        <v>80538</v>
      </c>
      <c r="BB204" s="1146"/>
      <c r="BC204" s="1109">
        <v>0</v>
      </c>
      <c r="BD204" s="2137">
        <v>185445</v>
      </c>
      <c r="BE204" s="1197"/>
      <c r="BF204" s="1197"/>
      <c r="BG204" s="1197"/>
      <c r="BH204" s="1197"/>
      <c r="BI204" s="2125"/>
      <c r="BK204" s="2125"/>
      <c r="BL204" s="2129"/>
      <c r="BO204" s="2106"/>
    </row>
    <row r="205" spans="1:334" ht="15" customHeight="1" x14ac:dyDescent="0.2">
      <c r="A205" s="400" t="s">
        <v>1069</v>
      </c>
      <c r="B205" s="401" t="s">
        <v>1066</v>
      </c>
      <c r="C205" s="402" t="s">
        <v>1315</v>
      </c>
      <c r="D205" s="404">
        <v>0</v>
      </c>
      <c r="E205" s="438">
        <v>0</v>
      </c>
      <c r="F205" s="404"/>
      <c r="G205" s="443">
        <v>0</v>
      </c>
      <c r="H205" s="404"/>
      <c r="I205" s="443">
        <v>0</v>
      </c>
      <c r="J205" s="920">
        <v>0</v>
      </c>
      <c r="K205" s="872">
        <v>0</v>
      </c>
      <c r="L205" s="448">
        <v>0</v>
      </c>
      <c r="M205" s="945"/>
      <c r="N205" s="404">
        <v>105</v>
      </c>
      <c r="O205" s="456">
        <v>7350</v>
      </c>
      <c r="P205" s="443"/>
      <c r="Q205" s="456">
        <v>7350</v>
      </c>
      <c r="R205" s="909">
        <v>40.233329999999995</v>
      </c>
      <c r="S205" s="905">
        <v>40233</v>
      </c>
      <c r="T205" s="905">
        <v>9696</v>
      </c>
      <c r="U205" s="905">
        <v>49929</v>
      </c>
      <c r="V205" s="909">
        <v>18.893619999999999</v>
      </c>
      <c r="W205" s="905">
        <v>9447</v>
      </c>
      <c r="X205" s="905">
        <v>2607</v>
      </c>
      <c r="Y205" s="905">
        <v>12054</v>
      </c>
      <c r="Z205" s="909">
        <v>59.126949999999994</v>
      </c>
      <c r="AA205" s="905">
        <v>49680</v>
      </c>
      <c r="AB205" s="905">
        <v>12303</v>
      </c>
      <c r="AC205" s="449">
        <v>61983</v>
      </c>
      <c r="AD205" s="909">
        <v>40.233329999999995</v>
      </c>
      <c r="AE205" s="905">
        <v>32187</v>
      </c>
      <c r="AF205" s="905">
        <v>7757</v>
      </c>
      <c r="AG205" s="905">
        <v>39944</v>
      </c>
      <c r="AH205" s="909">
        <v>18.893619999999999</v>
      </c>
      <c r="AI205" s="905">
        <v>7557</v>
      </c>
      <c r="AJ205" s="905">
        <v>2086</v>
      </c>
      <c r="AK205" s="905">
        <v>9643</v>
      </c>
      <c r="AL205" s="909">
        <v>59.126949999999994</v>
      </c>
      <c r="AM205" s="905">
        <v>39744</v>
      </c>
      <c r="AN205" s="905">
        <v>9843</v>
      </c>
      <c r="AO205" s="940">
        <v>49587</v>
      </c>
      <c r="AP205" s="909">
        <v>40.233329999999995</v>
      </c>
      <c r="AQ205" s="905">
        <v>60350</v>
      </c>
      <c r="AR205" s="905">
        <v>14544</v>
      </c>
      <c r="AS205" s="905">
        <v>74894</v>
      </c>
      <c r="AT205" s="909">
        <v>18.893619999999999</v>
      </c>
      <c r="AU205" s="905">
        <v>14170</v>
      </c>
      <c r="AV205" s="905">
        <v>3911</v>
      </c>
      <c r="AW205" s="905">
        <v>18081</v>
      </c>
      <c r="AX205" s="909">
        <v>59.126949999999994</v>
      </c>
      <c r="AY205" s="905">
        <v>74520</v>
      </c>
      <c r="AZ205" s="905">
        <v>18455</v>
      </c>
      <c r="BA205" s="1105">
        <v>92975</v>
      </c>
      <c r="BB205" s="1148"/>
      <c r="BC205" s="1110">
        <v>0</v>
      </c>
      <c r="BD205" s="2138">
        <v>211895</v>
      </c>
      <c r="BE205" s="1197"/>
      <c r="BF205" s="1197"/>
      <c r="BG205" s="1197"/>
      <c r="BH205" s="1197"/>
      <c r="BI205" s="2125"/>
      <c r="BK205" s="2125"/>
      <c r="BL205" s="2129"/>
      <c r="BO205" s="2106"/>
    </row>
    <row r="206" spans="1:334" s="38" customFormat="1" ht="15" customHeight="1" x14ac:dyDescent="0.2">
      <c r="A206" s="1358" t="s">
        <v>1310</v>
      </c>
      <c r="B206" s="1152" t="s">
        <v>1067</v>
      </c>
      <c r="C206" s="1153" t="s">
        <v>1314</v>
      </c>
      <c r="D206" s="1076">
        <v>0</v>
      </c>
      <c r="E206" s="1077">
        <v>0</v>
      </c>
      <c r="F206" s="1076"/>
      <c r="G206" s="1078">
        <v>0</v>
      </c>
      <c r="H206" s="1076"/>
      <c r="I206" s="1078">
        <v>0</v>
      </c>
      <c r="J206" s="1079">
        <v>0</v>
      </c>
      <c r="K206" s="1080">
        <v>0</v>
      </c>
      <c r="L206" s="1081">
        <v>0</v>
      </c>
      <c r="M206" s="1082"/>
      <c r="N206" s="1076">
        <v>143</v>
      </c>
      <c r="O206" s="1083">
        <v>10010</v>
      </c>
      <c r="P206" s="1078"/>
      <c r="Q206" s="1083">
        <v>10010</v>
      </c>
      <c r="R206" s="1084">
        <v>92.196680000000001</v>
      </c>
      <c r="S206" s="1085">
        <v>92197</v>
      </c>
      <c r="T206" s="1085">
        <v>22219</v>
      </c>
      <c r="U206" s="1085">
        <v>114416</v>
      </c>
      <c r="V206" s="1084">
        <v>17</v>
      </c>
      <c r="W206" s="1085">
        <v>8500</v>
      </c>
      <c r="X206" s="1085">
        <v>2346</v>
      </c>
      <c r="Y206" s="1085">
        <v>10846</v>
      </c>
      <c r="Z206" s="1084">
        <v>109.19668</v>
      </c>
      <c r="AA206" s="1085">
        <v>100697</v>
      </c>
      <c r="AB206" s="1085">
        <v>24565</v>
      </c>
      <c r="AC206" s="1086">
        <v>125262</v>
      </c>
      <c r="AD206" s="1084">
        <v>92.196680000000001</v>
      </c>
      <c r="AE206" s="1085">
        <v>73757</v>
      </c>
      <c r="AF206" s="1085">
        <v>17775</v>
      </c>
      <c r="AG206" s="1085">
        <v>91532</v>
      </c>
      <c r="AH206" s="1084">
        <v>17</v>
      </c>
      <c r="AI206" s="1085">
        <v>6800</v>
      </c>
      <c r="AJ206" s="1085">
        <v>1877</v>
      </c>
      <c r="AK206" s="1085">
        <v>8677</v>
      </c>
      <c r="AL206" s="1084">
        <v>109.19668</v>
      </c>
      <c r="AM206" s="1085">
        <v>80557</v>
      </c>
      <c r="AN206" s="1085">
        <v>19652</v>
      </c>
      <c r="AO206" s="1087">
        <v>100209</v>
      </c>
      <c r="AP206" s="1084">
        <v>92.196680000000001</v>
      </c>
      <c r="AQ206" s="1085">
        <v>138295</v>
      </c>
      <c r="AR206" s="1085">
        <v>33329</v>
      </c>
      <c r="AS206" s="1085">
        <v>171624</v>
      </c>
      <c r="AT206" s="1084">
        <v>17</v>
      </c>
      <c r="AU206" s="1085">
        <v>12750</v>
      </c>
      <c r="AV206" s="1085">
        <v>3519</v>
      </c>
      <c r="AW206" s="1085">
        <v>16269</v>
      </c>
      <c r="AX206" s="1084">
        <v>109.19668</v>
      </c>
      <c r="AY206" s="1085">
        <v>151045</v>
      </c>
      <c r="AZ206" s="1085">
        <v>36848</v>
      </c>
      <c r="BA206" s="1154">
        <v>187893</v>
      </c>
      <c r="BB206" s="1396"/>
      <c r="BC206" s="1113">
        <v>0</v>
      </c>
      <c r="BD206" s="2143">
        <v>423374</v>
      </c>
      <c r="BE206" s="1197"/>
      <c r="BF206" s="1197"/>
      <c r="BG206" s="1197"/>
      <c r="BH206" s="1197"/>
      <c r="BI206" s="2125"/>
      <c r="BJ206" s="1939"/>
      <c r="BK206" s="2125"/>
      <c r="BL206" s="2129"/>
      <c r="BM206" s="1982"/>
      <c r="BN206" s="1982"/>
      <c r="BO206" s="2106"/>
      <c r="BP206" s="1982"/>
      <c r="BQ206" s="1982"/>
      <c r="BR206" s="1982"/>
      <c r="BS206" s="1982"/>
      <c r="BT206" s="1982"/>
      <c r="BU206" s="1982"/>
      <c r="BV206" s="1982"/>
      <c r="BW206" s="1982"/>
      <c r="BX206" s="1982"/>
      <c r="BY206" s="1982"/>
      <c r="BZ206" s="1982"/>
      <c r="CA206" s="1982"/>
      <c r="CB206" s="1982"/>
      <c r="CC206" s="1982"/>
      <c r="CD206" s="1982"/>
      <c r="CE206" s="1982"/>
      <c r="CF206" s="1982"/>
      <c r="CG206" s="1982"/>
      <c r="CH206" s="1982"/>
      <c r="CI206" s="1982"/>
      <c r="CJ206" s="1982"/>
      <c r="CK206" s="1982"/>
      <c r="CL206" s="1982"/>
      <c r="CM206" s="1982"/>
      <c r="CN206" s="1982"/>
      <c r="CO206" s="1982"/>
      <c r="CP206" s="1982"/>
      <c r="CQ206" s="1982"/>
      <c r="CR206" s="1982"/>
      <c r="CS206" s="1982"/>
      <c r="CT206" s="1982"/>
      <c r="CU206" s="1982"/>
      <c r="CV206" s="1982"/>
      <c r="CW206" s="1982"/>
      <c r="CX206" s="1982"/>
      <c r="CY206" s="1982"/>
      <c r="CZ206" s="1982"/>
      <c r="DA206" s="1982"/>
      <c r="DB206" s="1982"/>
      <c r="DC206" s="1982"/>
      <c r="DD206" s="1982"/>
      <c r="DE206" s="1982"/>
      <c r="DF206" s="1982"/>
      <c r="DG206" s="1982"/>
      <c r="DH206" s="1982"/>
      <c r="DI206" s="1982"/>
      <c r="DJ206" s="1982"/>
      <c r="DK206" s="1982"/>
      <c r="DL206" s="1982"/>
      <c r="DM206" s="1982"/>
      <c r="DN206" s="1982"/>
      <c r="DO206" s="1982"/>
      <c r="DP206" s="1982"/>
      <c r="DQ206" s="1982"/>
      <c r="DR206" s="1982"/>
      <c r="DS206" s="1982"/>
      <c r="DT206" s="1982"/>
      <c r="DU206" s="1982"/>
      <c r="DV206" s="1982"/>
      <c r="DW206" s="1982"/>
      <c r="DX206" s="1982"/>
      <c r="DY206" s="1982"/>
      <c r="DZ206" s="1982"/>
      <c r="EA206" s="1982"/>
      <c r="EB206" s="1982"/>
      <c r="EC206" s="1982"/>
      <c r="ED206" s="1982"/>
      <c r="EE206" s="1982"/>
      <c r="EF206" s="1982"/>
      <c r="EG206" s="1982"/>
      <c r="EH206" s="1982"/>
      <c r="EI206" s="1982"/>
      <c r="EJ206" s="1982"/>
      <c r="EK206" s="1982"/>
      <c r="EL206" s="1982"/>
      <c r="EM206" s="1982"/>
      <c r="EN206" s="1982"/>
      <c r="EO206" s="1982"/>
      <c r="EP206" s="1982"/>
      <c r="EQ206" s="1982"/>
      <c r="ER206" s="1982"/>
      <c r="ES206" s="1982"/>
      <c r="ET206" s="1982"/>
      <c r="EU206" s="1982"/>
      <c r="EV206" s="1982"/>
      <c r="EW206" s="1982"/>
      <c r="EX206" s="1982"/>
      <c r="EY206" s="1982"/>
      <c r="EZ206" s="1982"/>
      <c r="FA206" s="1982"/>
      <c r="FB206" s="1982"/>
      <c r="FC206" s="1982"/>
      <c r="FD206" s="1982"/>
      <c r="FE206" s="1982"/>
      <c r="FF206" s="1982"/>
      <c r="FG206" s="1982"/>
      <c r="FH206" s="1982"/>
      <c r="FI206" s="1982"/>
      <c r="FJ206" s="1982"/>
      <c r="FK206" s="1982"/>
      <c r="FL206" s="1982"/>
      <c r="FM206" s="1982"/>
      <c r="FN206" s="1982"/>
      <c r="FO206" s="1982"/>
      <c r="FP206" s="1982"/>
      <c r="FQ206" s="1982"/>
      <c r="FR206" s="1982"/>
      <c r="FS206" s="1982"/>
      <c r="FT206" s="1982"/>
      <c r="FU206" s="1982"/>
      <c r="FV206" s="1982"/>
      <c r="FW206" s="1982"/>
      <c r="FX206" s="1982"/>
      <c r="FY206" s="1982"/>
      <c r="FZ206" s="1982"/>
      <c r="GA206" s="1982"/>
      <c r="GB206" s="1982"/>
      <c r="GC206" s="1982"/>
      <c r="GD206" s="1982"/>
      <c r="GE206" s="1982"/>
      <c r="GF206" s="1982"/>
      <c r="GG206" s="1982"/>
      <c r="GH206" s="1982"/>
      <c r="GI206" s="1982"/>
      <c r="GJ206" s="1982"/>
      <c r="GK206" s="1982"/>
      <c r="GL206" s="1982"/>
      <c r="GM206" s="1982"/>
      <c r="GN206" s="1982"/>
      <c r="GO206" s="1982"/>
      <c r="GP206" s="1982"/>
      <c r="GQ206" s="1982"/>
      <c r="GR206" s="1982"/>
      <c r="GS206" s="1982"/>
      <c r="GT206" s="1982"/>
      <c r="GU206" s="1982"/>
      <c r="GV206" s="1982"/>
      <c r="GW206" s="1982"/>
      <c r="GX206" s="1982"/>
      <c r="GY206" s="1982"/>
      <c r="GZ206" s="1982"/>
      <c r="HA206" s="1982"/>
      <c r="HB206" s="1982"/>
      <c r="HC206" s="1982"/>
      <c r="HD206" s="1982"/>
      <c r="HE206" s="1982"/>
      <c r="HF206" s="1982"/>
      <c r="HG206" s="1982"/>
      <c r="HH206" s="1982"/>
      <c r="HI206" s="1982"/>
      <c r="HJ206" s="1982"/>
      <c r="HK206" s="1982"/>
      <c r="HL206" s="1982"/>
      <c r="HM206" s="1982"/>
      <c r="HN206" s="1982"/>
      <c r="HO206" s="1982"/>
      <c r="HP206" s="1982"/>
      <c r="HQ206" s="1982"/>
      <c r="HR206" s="1982"/>
      <c r="HS206" s="1982"/>
      <c r="HT206" s="1982"/>
      <c r="HU206" s="1982"/>
      <c r="HV206" s="1982"/>
      <c r="HW206" s="1982"/>
      <c r="HX206" s="1982"/>
      <c r="HY206" s="1982"/>
      <c r="HZ206" s="1982"/>
      <c r="IA206" s="1982"/>
      <c r="IB206" s="1982"/>
      <c r="IC206" s="1982"/>
      <c r="ID206" s="1982"/>
      <c r="IE206" s="1982"/>
      <c r="IF206" s="1982"/>
      <c r="IG206" s="1982"/>
      <c r="IH206" s="1982"/>
      <c r="II206" s="1982"/>
      <c r="IJ206" s="1982"/>
      <c r="IK206" s="1982"/>
      <c r="IL206" s="1982"/>
      <c r="IM206" s="1982"/>
      <c r="IN206" s="1982"/>
      <c r="IO206" s="1982"/>
      <c r="IP206" s="1982"/>
      <c r="IQ206" s="1982"/>
      <c r="IR206" s="1982"/>
      <c r="IS206" s="1982"/>
      <c r="IT206" s="1982"/>
      <c r="IU206" s="1982"/>
      <c r="IV206" s="1982"/>
      <c r="IW206" s="1982"/>
      <c r="IX206" s="1982"/>
      <c r="IY206" s="1982"/>
      <c r="IZ206" s="1982"/>
      <c r="JA206" s="1982"/>
      <c r="JB206" s="1982"/>
      <c r="JC206" s="1982"/>
      <c r="JD206" s="1982"/>
      <c r="JE206" s="1982"/>
      <c r="JF206" s="1982"/>
      <c r="JG206" s="1982"/>
      <c r="JH206" s="1982"/>
      <c r="JI206" s="1982"/>
      <c r="JJ206" s="1982"/>
      <c r="JK206" s="1982"/>
      <c r="JL206" s="1982"/>
      <c r="JM206" s="1982"/>
      <c r="JN206" s="1982"/>
      <c r="JO206" s="1982"/>
      <c r="JP206" s="1982"/>
      <c r="JQ206" s="1982"/>
      <c r="JR206" s="1982"/>
      <c r="JS206" s="1982"/>
      <c r="JT206" s="1982"/>
      <c r="JU206" s="1982"/>
      <c r="JV206" s="1982"/>
      <c r="JW206" s="1982"/>
      <c r="JX206" s="1982"/>
      <c r="JY206" s="1982"/>
      <c r="JZ206" s="1982"/>
      <c r="KA206" s="1982"/>
      <c r="KB206" s="1982"/>
      <c r="KC206" s="1982"/>
      <c r="KD206" s="1982"/>
      <c r="KE206" s="1982"/>
      <c r="KF206" s="1982"/>
      <c r="KG206" s="1982"/>
      <c r="KH206" s="1982"/>
      <c r="KI206" s="1982"/>
      <c r="KJ206" s="1982"/>
      <c r="KK206" s="1982"/>
      <c r="KL206" s="1982"/>
      <c r="KM206" s="1982"/>
      <c r="KN206" s="1982"/>
      <c r="KO206" s="1982"/>
      <c r="KP206" s="1982"/>
      <c r="KQ206" s="1982"/>
      <c r="KR206" s="1982"/>
      <c r="KS206" s="1982"/>
      <c r="KT206" s="1982"/>
      <c r="KU206" s="1982"/>
      <c r="KV206" s="1982"/>
      <c r="KW206" s="1982"/>
      <c r="KX206" s="1982"/>
      <c r="KY206" s="1982"/>
      <c r="KZ206" s="1982"/>
      <c r="LA206" s="1982"/>
      <c r="LB206" s="1982"/>
      <c r="LC206" s="1982"/>
      <c r="LD206" s="1982"/>
      <c r="LE206" s="1982"/>
      <c r="LF206" s="1982"/>
      <c r="LG206" s="1982"/>
      <c r="LH206" s="1982"/>
      <c r="LI206" s="1982"/>
      <c r="LJ206" s="1982"/>
      <c r="LK206" s="1982"/>
      <c r="LL206" s="1982"/>
      <c r="LM206" s="1982"/>
      <c r="LN206" s="1982"/>
      <c r="LO206" s="1982"/>
      <c r="LP206" s="1982"/>
      <c r="LQ206" s="1982"/>
      <c r="LR206" s="1982"/>
      <c r="LS206" s="1982"/>
      <c r="LT206" s="1982"/>
      <c r="LU206" s="1982"/>
      <c r="LV206" s="1982"/>
    </row>
    <row r="207" spans="1:334" ht="15" customHeight="1" x14ac:dyDescent="0.2">
      <c r="A207" s="399" t="s">
        <v>1312</v>
      </c>
      <c r="B207" s="228" t="s">
        <v>367</v>
      </c>
      <c r="C207" s="398" t="s">
        <v>1313</v>
      </c>
      <c r="D207" s="403">
        <v>0</v>
      </c>
      <c r="E207" s="437">
        <v>0</v>
      </c>
      <c r="F207" s="403"/>
      <c r="G207" s="442">
        <v>0</v>
      </c>
      <c r="H207" s="403"/>
      <c r="I207" s="442">
        <v>0</v>
      </c>
      <c r="J207" s="919">
        <v>0</v>
      </c>
      <c r="K207" s="765">
        <v>0</v>
      </c>
      <c r="L207" s="446">
        <v>0</v>
      </c>
      <c r="M207" s="944"/>
      <c r="N207" s="403">
        <v>98</v>
      </c>
      <c r="O207" s="455">
        <v>6860</v>
      </c>
      <c r="P207" s="442"/>
      <c r="Q207" s="455">
        <v>6860</v>
      </c>
      <c r="R207" s="908">
        <v>47.903230000000001</v>
      </c>
      <c r="S207" s="874">
        <v>47903</v>
      </c>
      <c r="T207" s="874">
        <v>11545</v>
      </c>
      <c r="U207" s="874">
        <v>59448</v>
      </c>
      <c r="V207" s="908">
        <v>16.49971</v>
      </c>
      <c r="W207" s="874">
        <v>8250</v>
      </c>
      <c r="X207" s="874">
        <v>2277</v>
      </c>
      <c r="Y207" s="874">
        <v>10527</v>
      </c>
      <c r="Z207" s="908">
        <v>64.402940000000001</v>
      </c>
      <c r="AA207" s="874">
        <v>56153</v>
      </c>
      <c r="AB207" s="874">
        <v>13822</v>
      </c>
      <c r="AC207" s="447">
        <v>69975</v>
      </c>
      <c r="AD207" s="908">
        <v>47.903230000000001</v>
      </c>
      <c r="AE207" s="874">
        <v>38323</v>
      </c>
      <c r="AF207" s="874">
        <v>9236</v>
      </c>
      <c r="AG207" s="874">
        <v>47559</v>
      </c>
      <c r="AH207" s="908">
        <v>16.49971</v>
      </c>
      <c r="AI207" s="874">
        <v>6600</v>
      </c>
      <c r="AJ207" s="874">
        <v>1822</v>
      </c>
      <c r="AK207" s="874">
        <v>8422</v>
      </c>
      <c r="AL207" s="908">
        <v>64.402940000000001</v>
      </c>
      <c r="AM207" s="874">
        <v>44923</v>
      </c>
      <c r="AN207" s="874">
        <v>11058</v>
      </c>
      <c r="AO207" s="939">
        <v>55981</v>
      </c>
      <c r="AP207" s="908">
        <v>47.903230000000001</v>
      </c>
      <c r="AQ207" s="874">
        <v>71855</v>
      </c>
      <c r="AR207" s="874">
        <v>17317</v>
      </c>
      <c r="AS207" s="874">
        <v>89172</v>
      </c>
      <c r="AT207" s="908">
        <v>16.49971</v>
      </c>
      <c r="AU207" s="874">
        <v>12375</v>
      </c>
      <c r="AV207" s="874">
        <v>3416</v>
      </c>
      <c r="AW207" s="874">
        <v>15791</v>
      </c>
      <c r="AX207" s="908">
        <v>64.402940000000001</v>
      </c>
      <c r="AY207" s="874">
        <v>84230</v>
      </c>
      <c r="AZ207" s="874">
        <v>20733</v>
      </c>
      <c r="BA207" s="1104">
        <v>104963</v>
      </c>
      <c r="BB207" s="1146"/>
      <c r="BC207" s="1109">
        <v>0</v>
      </c>
      <c r="BD207" s="2137">
        <v>237779</v>
      </c>
      <c r="BE207" s="1197"/>
      <c r="BF207" s="1197"/>
      <c r="BG207" s="1197"/>
      <c r="BH207" s="1197"/>
      <c r="BI207" s="2125"/>
      <c r="BK207" s="2125"/>
      <c r="BL207" s="2129"/>
      <c r="BO207" s="2106"/>
    </row>
    <row r="208" spans="1:334" ht="15" customHeight="1" x14ac:dyDescent="0.2">
      <c r="A208" s="399" t="s">
        <v>1311</v>
      </c>
      <c r="B208" s="228" t="s">
        <v>1068</v>
      </c>
      <c r="C208" s="398" t="s">
        <v>1007</v>
      </c>
      <c r="D208" s="403">
        <v>0</v>
      </c>
      <c r="E208" s="437">
        <v>0</v>
      </c>
      <c r="F208" s="403"/>
      <c r="G208" s="442">
        <v>0</v>
      </c>
      <c r="H208" s="403"/>
      <c r="I208" s="442">
        <v>0</v>
      </c>
      <c r="J208" s="919">
        <v>0</v>
      </c>
      <c r="K208" s="765">
        <v>179</v>
      </c>
      <c r="L208" s="446">
        <v>32354</v>
      </c>
      <c r="M208" s="944"/>
      <c r="N208" s="403">
        <v>139</v>
      </c>
      <c r="O208" s="455">
        <v>9730</v>
      </c>
      <c r="P208" s="442"/>
      <c r="Q208" s="455">
        <v>9730</v>
      </c>
      <c r="R208" s="908">
        <v>19.645479999999999</v>
      </c>
      <c r="S208" s="874">
        <v>19645</v>
      </c>
      <c r="T208" s="874">
        <v>4734</v>
      </c>
      <c r="U208" s="874">
        <v>24379</v>
      </c>
      <c r="V208" s="908">
        <v>2.9880599999999999</v>
      </c>
      <c r="W208" s="874">
        <v>1494</v>
      </c>
      <c r="X208" s="874">
        <v>412</v>
      </c>
      <c r="Y208" s="874">
        <v>1906</v>
      </c>
      <c r="Z208" s="908">
        <v>22.63354</v>
      </c>
      <c r="AA208" s="874">
        <v>21139</v>
      </c>
      <c r="AB208" s="874">
        <v>5146</v>
      </c>
      <c r="AC208" s="447">
        <v>26285</v>
      </c>
      <c r="AD208" s="908">
        <v>19.645479999999999</v>
      </c>
      <c r="AE208" s="874">
        <v>15716</v>
      </c>
      <c r="AF208" s="874">
        <v>3788</v>
      </c>
      <c r="AG208" s="874">
        <v>19504</v>
      </c>
      <c r="AH208" s="908">
        <v>2.9880599999999999</v>
      </c>
      <c r="AI208" s="874">
        <v>1195</v>
      </c>
      <c r="AJ208" s="874">
        <v>330</v>
      </c>
      <c r="AK208" s="874">
        <v>1525</v>
      </c>
      <c r="AL208" s="908">
        <v>22.63354</v>
      </c>
      <c r="AM208" s="874">
        <v>16911</v>
      </c>
      <c r="AN208" s="874">
        <v>4118</v>
      </c>
      <c r="AO208" s="939">
        <v>21029</v>
      </c>
      <c r="AP208" s="908">
        <v>19.645479999999999</v>
      </c>
      <c r="AQ208" s="874">
        <v>29468</v>
      </c>
      <c r="AR208" s="874">
        <v>7102</v>
      </c>
      <c r="AS208" s="874">
        <v>36570</v>
      </c>
      <c r="AT208" s="908">
        <v>2.9880599999999999</v>
      </c>
      <c r="AU208" s="874">
        <v>2241</v>
      </c>
      <c r="AV208" s="874">
        <v>619</v>
      </c>
      <c r="AW208" s="874">
        <v>2860</v>
      </c>
      <c r="AX208" s="908">
        <v>22.63354</v>
      </c>
      <c r="AY208" s="874">
        <v>31709</v>
      </c>
      <c r="AZ208" s="874">
        <v>7721</v>
      </c>
      <c r="BA208" s="1104">
        <v>39430</v>
      </c>
      <c r="BB208" s="1146"/>
      <c r="BC208" s="1109">
        <v>0</v>
      </c>
      <c r="BD208" s="2137">
        <v>128828</v>
      </c>
      <c r="BE208" s="1197"/>
      <c r="BF208" s="1197"/>
      <c r="BG208" s="1197"/>
      <c r="BH208" s="1197"/>
      <c r="BI208" s="2125"/>
      <c r="BK208" s="2125"/>
      <c r="BL208" s="2129"/>
      <c r="BO208" s="2106"/>
    </row>
    <row r="209" spans="1:334" ht="15" customHeight="1" x14ac:dyDescent="0.2">
      <c r="A209" s="1095" t="s">
        <v>1501</v>
      </c>
      <c r="B209" s="1096"/>
      <c r="C209" s="1097" t="s">
        <v>1502</v>
      </c>
      <c r="D209" s="1098"/>
      <c r="E209" s="1099"/>
      <c r="F209" s="1098"/>
      <c r="G209" s="1099"/>
      <c r="H209" s="1098"/>
      <c r="I209" s="1099"/>
      <c r="J209" s="1099"/>
      <c r="K209" s="1369"/>
      <c r="L209" s="1099"/>
      <c r="M209" s="1099"/>
      <c r="N209" s="1098"/>
      <c r="O209" s="1099"/>
      <c r="P209" s="1099"/>
      <c r="Q209" s="1099"/>
      <c r="R209" s="1100"/>
      <c r="S209" s="1366"/>
      <c r="T209" s="1366"/>
      <c r="U209" s="1366"/>
      <c r="V209" s="1100"/>
      <c r="W209" s="1366"/>
      <c r="X209" s="1366"/>
      <c r="Y209" s="1366"/>
      <c r="Z209" s="1100"/>
      <c r="AA209" s="1366"/>
      <c r="AB209" s="1366"/>
      <c r="AC209" s="1099"/>
      <c r="AD209" s="1100"/>
      <c r="AE209" s="1393"/>
      <c r="AF209" s="1393"/>
      <c r="AG209" s="1393"/>
      <c r="AH209" s="1100"/>
      <c r="AI209" s="1393"/>
      <c r="AJ209" s="1393"/>
      <c r="AK209" s="1393"/>
      <c r="AL209" s="1100"/>
      <c r="AM209" s="1393"/>
      <c r="AN209" s="1393"/>
      <c r="AO209" s="1393"/>
      <c r="AP209" s="1100"/>
      <c r="AQ209" s="1366"/>
      <c r="AR209" s="1393"/>
      <c r="AS209" s="1393"/>
      <c r="AT209" s="1100"/>
      <c r="AU209" s="1366"/>
      <c r="AV209" s="1366"/>
      <c r="AW209" s="1393"/>
      <c r="AX209" s="1394"/>
      <c r="AY209" s="1393"/>
      <c r="AZ209" s="1393"/>
      <c r="BA209" s="1393"/>
      <c r="BB209" s="1395"/>
      <c r="BC209" s="1366"/>
      <c r="BD209" s="2144"/>
      <c r="BE209" s="1197"/>
      <c r="BF209" s="1197"/>
      <c r="BG209" s="1197"/>
      <c r="BH209" s="1197"/>
      <c r="BI209" s="2125"/>
      <c r="BK209" s="2125"/>
      <c r="BL209" s="2129"/>
      <c r="BO209" s="2106"/>
    </row>
    <row r="210" spans="1:334" s="1389" customFormat="1" ht="15" customHeight="1" x14ac:dyDescent="0.2">
      <c r="A210" s="1358"/>
      <c r="B210" s="1152"/>
      <c r="C210" s="1411" t="s">
        <v>1503</v>
      </c>
      <c r="D210" s="1076">
        <v>0</v>
      </c>
      <c r="E210" s="1078">
        <v>0</v>
      </c>
      <c r="F210" s="1076">
        <v>0</v>
      </c>
      <c r="G210" s="1078">
        <v>0</v>
      </c>
      <c r="H210" s="1076">
        <v>0</v>
      </c>
      <c r="I210" s="1078">
        <v>0</v>
      </c>
      <c r="J210" s="1078">
        <v>0</v>
      </c>
      <c r="K210" s="1080">
        <v>31</v>
      </c>
      <c r="L210" s="1080">
        <v>10000</v>
      </c>
      <c r="M210" s="1078">
        <v>0</v>
      </c>
      <c r="N210" s="1076">
        <v>703</v>
      </c>
      <c r="O210" s="455">
        <v>49210</v>
      </c>
      <c r="P210" s="1078">
        <v>0</v>
      </c>
      <c r="Q210" s="455">
        <v>49210</v>
      </c>
      <c r="R210" s="1084">
        <v>237.85137</v>
      </c>
      <c r="S210" s="1085">
        <v>237852</v>
      </c>
      <c r="T210" s="1085">
        <v>57322</v>
      </c>
      <c r="U210" s="1085">
        <v>295174</v>
      </c>
      <c r="V210" s="1084">
        <v>137.64458000000002</v>
      </c>
      <c r="W210" s="1085">
        <v>68822</v>
      </c>
      <c r="X210" s="1085">
        <v>18995</v>
      </c>
      <c r="Y210" s="1085">
        <v>87817</v>
      </c>
      <c r="Z210" s="1084">
        <v>375.49594999999999</v>
      </c>
      <c r="AA210" s="1085">
        <v>306674</v>
      </c>
      <c r="AB210" s="1085">
        <v>76317</v>
      </c>
      <c r="AC210" s="1078">
        <v>382991</v>
      </c>
      <c r="AD210" s="1084">
        <v>237.85137</v>
      </c>
      <c r="AE210" s="874">
        <v>190281</v>
      </c>
      <c r="AF210" s="874">
        <v>45858</v>
      </c>
      <c r="AG210" s="874">
        <v>236139</v>
      </c>
      <c r="AH210" s="1084">
        <v>137.64458000000002</v>
      </c>
      <c r="AI210" s="874">
        <v>55058</v>
      </c>
      <c r="AJ210" s="874">
        <v>15195</v>
      </c>
      <c r="AK210" s="874">
        <v>70253</v>
      </c>
      <c r="AL210" s="1084">
        <v>375.49594999999999</v>
      </c>
      <c r="AM210" s="874">
        <v>245339</v>
      </c>
      <c r="AN210" s="874">
        <v>61053</v>
      </c>
      <c r="AO210" s="874">
        <v>306392</v>
      </c>
      <c r="AP210" s="1084">
        <v>237.85137</v>
      </c>
      <c r="AQ210" s="1085">
        <v>356777</v>
      </c>
      <c r="AR210" s="874">
        <v>85983</v>
      </c>
      <c r="AS210" s="874">
        <v>442760</v>
      </c>
      <c r="AT210" s="1084">
        <v>137.64458000000002</v>
      </c>
      <c r="AU210" s="1085">
        <v>103233</v>
      </c>
      <c r="AV210" s="1085">
        <v>28492</v>
      </c>
      <c r="AW210" s="874">
        <v>131725</v>
      </c>
      <c r="AX210" s="908">
        <v>375.49594999999999</v>
      </c>
      <c r="AY210" s="874">
        <v>460010</v>
      </c>
      <c r="AZ210" s="874">
        <v>114475</v>
      </c>
      <c r="BA210" s="874">
        <v>574485</v>
      </c>
      <c r="BB210" s="1146">
        <v>0</v>
      </c>
      <c r="BC210" s="1085">
        <v>0</v>
      </c>
      <c r="BD210" s="2148">
        <v>1323078</v>
      </c>
      <c r="BE210" s="1197"/>
      <c r="BF210" s="1197"/>
      <c r="BG210" s="1197"/>
      <c r="BH210" s="1197"/>
      <c r="BI210" s="2125"/>
      <c r="BJ210" s="1939"/>
      <c r="BK210" s="2125"/>
      <c r="BL210" s="2129"/>
      <c r="BM210" s="1982"/>
      <c r="BN210" s="1982"/>
      <c r="BO210" s="2106"/>
      <c r="BP210" s="1982"/>
      <c r="BQ210" s="1982"/>
      <c r="BR210" s="1982"/>
      <c r="BS210" s="1982"/>
      <c r="BT210" s="1982"/>
      <c r="BU210" s="1982"/>
      <c r="BV210" s="1982"/>
      <c r="BW210" s="1982"/>
      <c r="BX210" s="1982"/>
      <c r="BY210" s="1982"/>
      <c r="BZ210" s="1982"/>
      <c r="CA210" s="1982"/>
      <c r="CB210" s="1982"/>
      <c r="CC210" s="1982"/>
      <c r="CD210" s="1982"/>
      <c r="CE210" s="1982"/>
      <c r="CF210" s="1982"/>
      <c r="CG210" s="1982"/>
      <c r="CH210" s="1982"/>
      <c r="CI210" s="1982"/>
      <c r="CJ210" s="1982"/>
      <c r="CK210" s="1982"/>
      <c r="CL210" s="1982"/>
      <c r="CM210" s="1982"/>
      <c r="CN210" s="1982"/>
      <c r="CO210" s="1982"/>
      <c r="CP210" s="1982"/>
      <c r="CQ210" s="1982"/>
      <c r="CR210" s="1982"/>
      <c r="CS210" s="1982"/>
      <c r="CT210" s="1982"/>
      <c r="CU210" s="1982"/>
      <c r="CV210" s="1982"/>
      <c r="CW210" s="1982"/>
      <c r="CX210" s="1982"/>
      <c r="CY210" s="1982"/>
      <c r="CZ210" s="1982"/>
      <c r="DA210" s="1982"/>
      <c r="DB210" s="1982"/>
      <c r="DC210" s="1982"/>
      <c r="DD210" s="1982"/>
      <c r="DE210" s="1982"/>
      <c r="DF210" s="1982"/>
      <c r="DG210" s="1982"/>
      <c r="DH210" s="1982"/>
      <c r="DI210" s="1982"/>
      <c r="DJ210" s="1982"/>
      <c r="DK210" s="1982"/>
      <c r="DL210" s="1982"/>
      <c r="DM210" s="1982"/>
      <c r="DN210" s="1982"/>
      <c r="DO210" s="1982"/>
      <c r="DP210" s="1982"/>
      <c r="DQ210" s="1982"/>
      <c r="DR210" s="1982"/>
      <c r="DS210" s="1982"/>
      <c r="DT210" s="1982"/>
      <c r="DU210" s="1982"/>
      <c r="DV210" s="1982"/>
      <c r="DW210" s="1982"/>
      <c r="DX210" s="1982"/>
      <c r="DY210" s="1982"/>
      <c r="DZ210" s="1982"/>
      <c r="EA210" s="1982"/>
      <c r="EB210" s="1982"/>
      <c r="EC210" s="1982"/>
      <c r="ED210" s="1982"/>
      <c r="EE210" s="1982"/>
      <c r="EF210" s="1982"/>
      <c r="EG210" s="1982"/>
      <c r="EH210" s="1982"/>
      <c r="EI210" s="1982"/>
      <c r="EJ210" s="1982"/>
      <c r="EK210" s="1982"/>
      <c r="EL210" s="1982"/>
      <c r="EM210" s="1982"/>
      <c r="EN210" s="1982"/>
      <c r="EO210" s="1982"/>
      <c r="EP210" s="1982"/>
      <c r="EQ210" s="1982"/>
      <c r="ER210" s="1982"/>
      <c r="ES210" s="1982"/>
      <c r="ET210" s="1982"/>
      <c r="EU210" s="1982"/>
      <c r="EV210" s="1982"/>
      <c r="EW210" s="1982"/>
      <c r="EX210" s="1982"/>
      <c r="EY210" s="1982"/>
      <c r="EZ210" s="1982"/>
      <c r="FA210" s="1982"/>
      <c r="FB210" s="1982"/>
      <c r="FC210" s="1982"/>
      <c r="FD210" s="1982"/>
      <c r="FE210" s="1982"/>
      <c r="FF210" s="1982"/>
      <c r="FG210" s="1982"/>
      <c r="FH210" s="1982"/>
      <c r="FI210" s="1982"/>
      <c r="FJ210" s="1982"/>
      <c r="FK210" s="1982"/>
      <c r="FL210" s="1982"/>
      <c r="FM210" s="1982"/>
      <c r="FN210" s="1982"/>
      <c r="FO210" s="1982"/>
      <c r="FP210" s="1982"/>
      <c r="FQ210" s="1982"/>
      <c r="FR210" s="1982"/>
      <c r="FS210" s="1982"/>
      <c r="FT210" s="1982"/>
      <c r="FU210" s="1982"/>
      <c r="FV210" s="1982"/>
      <c r="FW210" s="1982"/>
      <c r="FX210" s="1982"/>
      <c r="FY210" s="1982"/>
      <c r="FZ210" s="1982"/>
      <c r="GA210" s="1982"/>
      <c r="GB210" s="1982"/>
      <c r="GC210" s="1982"/>
      <c r="GD210" s="1982"/>
      <c r="GE210" s="1982"/>
      <c r="GF210" s="1982"/>
      <c r="GG210" s="1982"/>
      <c r="GH210" s="1982"/>
      <c r="GI210" s="1982"/>
      <c r="GJ210" s="1982"/>
      <c r="GK210" s="1982"/>
      <c r="GL210" s="1982"/>
      <c r="GM210" s="1982"/>
      <c r="GN210" s="1982"/>
      <c r="GO210" s="1982"/>
      <c r="GP210" s="1982"/>
      <c r="GQ210" s="1982"/>
      <c r="GR210" s="1982"/>
      <c r="GS210" s="1982"/>
      <c r="GT210" s="1982"/>
      <c r="GU210" s="1982"/>
      <c r="GV210" s="1982"/>
      <c r="GW210" s="1982"/>
      <c r="GX210" s="1982"/>
      <c r="GY210" s="1982"/>
      <c r="GZ210" s="1982"/>
      <c r="HA210" s="1982"/>
      <c r="HB210" s="1982"/>
      <c r="HC210" s="1982"/>
      <c r="HD210" s="1982"/>
      <c r="HE210" s="1982"/>
      <c r="HF210" s="1982"/>
      <c r="HG210" s="1982"/>
      <c r="HH210" s="1982"/>
      <c r="HI210" s="1982"/>
      <c r="HJ210" s="1982"/>
      <c r="HK210" s="1982"/>
      <c r="HL210" s="1982"/>
      <c r="HM210" s="1982"/>
      <c r="HN210" s="1982"/>
      <c r="HO210" s="1982"/>
      <c r="HP210" s="1982"/>
      <c r="HQ210" s="1982"/>
      <c r="HR210" s="1982"/>
      <c r="HS210" s="1982"/>
      <c r="HT210" s="1982"/>
      <c r="HU210" s="1982"/>
      <c r="HV210" s="1982"/>
      <c r="HW210" s="1982"/>
      <c r="HX210" s="1982"/>
      <c r="HY210" s="1982"/>
      <c r="HZ210" s="1982"/>
      <c r="IA210" s="1982"/>
      <c r="IB210" s="1982"/>
      <c r="IC210" s="1982"/>
      <c r="ID210" s="1982"/>
      <c r="IE210" s="1982"/>
      <c r="IF210" s="1982"/>
      <c r="IG210" s="1982"/>
      <c r="IH210" s="1982"/>
      <c r="II210" s="1982"/>
      <c r="IJ210" s="1982"/>
      <c r="IK210" s="1982"/>
      <c r="IL210" s="1982"/>
      <c r="IM210" s="1982"/>
      <c r="IN210" s="1982"/>
      <c r="IO210" s="1982"/>
      <c r="IP210" s="1982"/>
      <c r="IQ210" s="1982"/>
      <c r="IR210" s="1982"/>
      <c r="IS210" s="1982"/>
      <c r="IT210" s="1982"/>
      <c r="IU210" s="1982"/>
      <c r="IV210" s="1982"/>
      <c r="IW210" s="1982"/>
      <c r="IX210" s="1982"/>
      <c r="IY210" s="1982"/>
      <c r="IZ210" s="1982"/>
      <c r="JA210" s="1982"/>
      <c r="JB210" s="1982"/>
      <c r="JC210" s="1982"/>
      <c r="JD210" s="1982"/>
      <c r="JE210" s="1982"/>
      <c r="JF210" s="1982"/>
      <c r="JG210" s="1982"/>
      <c r="JH210" s="1982"/>
      <c r="JI210" s="1982"/>
      <c r="JJ210" s="1982"/>
      <c r="JK210" s="1982"/>
      <c r="JL210" s="1982"/>
      <c r="JM210" s="1982"/>
      <c r="JN210" s="1982"/>
      <c r="JO210" s="1982"/>
      <c r="JP210" s="1982"/>
      <c r="JQ210" s="1982"/>
      <c r="JR210" s="1982"/>
      <c r="JS210" s="1982"/>
      <c r="JT210" s="1982"/>
      <c r="JU210" s="1982"/>
      <c r="JV210" s="1982"/>
      <c r="JW210" s="1982"/>
      <c r="JX210" s="1982"/>
      <c r="JY210" s="1982"/>
      <c r="JZ210" s="1982"/>
      <c r="KA210" s="1982"/>
      <c r="KB210" s="1982"/>
      <c r="KC210" s="1982"/>
      <c r="KD210" s="1982"/>
      <c r="KE210" s="1982"/>
      <c r="KF210" s="1982"/>
      <c r="KG210" s="1982"/>
      <c r="KH210" s="1982"/>
      <c r="KI210" s="1982"/>
      <c r="KJ210" s="1982"/>
      <c r="KK210" s="1982"/>
      <c r="KL210" s="1982"/>
      <c r="KM210" s="1982"/>
      <c r="KN210" s="1982"/>
      <c r="KO210" s="1982"/>
      <c r="KP210" s="1982"/>
      <c r="KQ210" s="1982"/>
      <c r="KR210" s="1982"/>
      <c r="KS210" s="1982"/>
      <c r="KT210" s="1982"/>
      <c r="KU210" s="1982"/>
      <c r="KV210" s="1982"/>
      <c r="KW210" s="1982"/>
      <c r="KX210" s="1982"/>
      <c r="KY210" s="1982"/>
      <c r="KZ210" s="1982"/>
      <c r="LA210" s="1982"/>
      <c r="LB210" s="1982"/>
      <c r="LC210" s="1982"/>
      <c r="LD210" s="1982"/>
      <c r="LE210" s="1982"/>
      <c r="LF210" s="1982"/>
      <c r="LG210" s="1982"/>
      <c r="LH210" s="1982"/>
      <c r="LI210" s="1982"/>
      <c r="LJ210" s="1982"/>
      <c r="LK210" s="1982"/>
      <c r="LL210" s="1982"/>
      <c r="LM210" s="1982"/>
      <c r="LN210" s="1982"/>
      <c r="LO210" s="1982"/>
      <c r="LP210" s="1982"/>
      <c r="LQ210" s="1982"/>
      <c r="LR210" s="1982"/>
      <c r="LS210" s="1982"/>
      <c r="LT210" s="1982"/>
      <c r="LU210" s="1982"/>
      <c r="LV210" s="1982"/>
    </row>
    <row r="211" spans="1:334" ht="15" customHeight="1" x14ac:dyDescent="0.2">
      <c r="A211" s="1179"/>
      <c r="B211" s="1180"/>
      <c r="C211" s="1181" t="s">
        <v>732</v>
      </c>
      <c r="D211" s="1182">
        <v>17</v>
      </c>
      <c r="E211" s="1182">
        <v>357000</v>
      </c>
      <c r="F211" s="1182">
        <v>0</v>
      </c>
      <c r="G211" s="1182">
        <v>0</v>
      </c>
      <c r="H211" s="1182">
        <v>0</v>
      </c>
      <c r="I211" s="1182">
        <v>0</v>
      </c>
      <c r="J211" s="1182">
        <v>0</v>
      </c>
      <c r="K211" s="1182">
        <v>5400</v>
      </c>
      <c r="L211" s="1182">
        <v>1045748</v>
      </c>
      <c r="M211" s="1182">
        <v>0</v>
      </c>
      <c r="N211" s="1182">
        <v>19884</v>
      </c>
      <c r="O211" s="1182">
        <v>1391880</v>
      </c>
      <c r="P211" s="1182">
        <v>0</v>
      </c>
      <c r="Q211" s="1182">
        <v>1391880</v>
      </c>
      <c r="R211" s="1183">
        <v>4234.8712050000004</v>
      </c>
      <c r="S211" s="1182">
        <v>4234870</v>
      </c>
      <c r="T211" s="1182">
        <v>1020603</v>
      </c>
      <c r="U211" s="1182">
        <v>5255473</v>
      </c>
      <c r="V211" s="1183">
        <v>1948.4245180000003</v>
      </c>
      <c r="W211" s="1182">
        <v>974213</v>
      </c>
      <c r="X211" s="1182">
        <v>268883</v>
      </c>
      <c r="Y211" s="1182">
        <v>1243096</v>
      </c>
      <c r="Z211" s="1183">
        <v>6183.2957229999993</v>
      </c>
      <c r="AA211" s="1182">
        <v>5209083</v>
      </c>
      <c r="AB211" s="1182">
        <v>1289486</v>
      </c>
      <c r="AC211" s="1182">
        <v>6498569</v>
      </c>
      <c r="AD211" s="1183">
        <v>4234.8712050000004</v>
      </c>
      <c r="AE211" s="1182">
        <v>3387896</v>
      </c>
      <c r="AF211" s="1182">
        <v>816482</v>
      </c>
      <c r="AG211" s="1182">
        <v>4204378</v>
      </c>
      <c r="AH211" s="1183">
        <v>1948.4245180000003</v>
      </c>
      <c r="AI211" s="1182">
        <v>779369</v>
      </c>
      <c r="AJ211" s="1182">
        <v>215107</v>
      </c>
      <c r="AK211" s="1182">
        <v>994476</v>
      </c>
      <c r="AL211" s="1183">
        <v>6183.2957229999993</v>
      </c>
      <c r="AM211" s="1182">
        <v>4167265</v>
      </c>
      <c r="AN211" s="1182">
        <v>1031589</v>
      </c>
      <c r="AO211" s="1182">
        <v>5198854</v>
      </c>
      <c r="AP211" s="1183">
        <v>4234.8712050000004</v>
      </c>
      <c r="AQ211" s="1182">
        <v>6352305</v>
      </c>
      <c r="AR211" s="1182">
        <v>1530912</v>
      </c>
      <c r="AS211" s="1182">
        <v>7883217</v>
      </c>
      <c r="AT211" s="1183">
        <v>1948.4245180000003</v>
      </c>
      <c r="AU211" s="1182">
        <v>1461319</v>
      </c>
      <c r="AV211" s="1182">
        <v>403322</v>
      </c>
      <c r="AW211" s="1182">
        <v>1864641</v>
      </c>
      <c r="AX211" s="1182">
        <v>6183.2957229999993</v>
      </c>
      <c r="AY211" s="1182">
        <v>7813624</v>
      </c>
      <c r="AZ211" s="1182">
        <v>1934234</v>
      </c>
      <c r="BA211" s="1182">
        <v>9747858</v>
      </c>
      <c r="BB211" s="1182">
        <v>0</v>
      </c>
      <c r="BC211" s="1184">
        <v>0</v>
      </c>
      <c r="BD211" s="2149">
        <v>24239909</v>
      </c>
      <c r="BE211" s="1197"/>
      <c r="BF211" s="1197"/>
      <c r="BG211" s="1197"/>
      <c r="BH211" s="1197"/>
      <c r="BI211" s="1196"/>
      <c r="BK211" s="1196"/>
      <c r="BL211" s="1199"/>
      <c r="BO211" s="2106"/>
    </row>
    <row r="212" spans="1:334" s="1982" customFormat="1" x14ac:dyDescent="0.2">
      <c r="A212" s="2101"/>
      <c r="B212" s="2101"/>
      <c r="C212" s="1193"/>
      <c r="D212" s="1200"/>
      <c r="E212" s="1192"/>
      <c r="F212" s="1200"/>
      <c r="G212" s="1192"/>
      <c r="H212" s="1200"/>
      <c r="I212" s="1192"/>
      <c r="J212" s="1192"/>
      <c r="K212" s="2102"/>
      <c r="L212" s="1192"/>
      <c r="M212" s="1192"/>
      <c r="N212" s="1200"/>
      <c r="O212" s="1192"/>
      <c r="P212" s="1192"/>
      <c r="Q212" s="1192"/>
      <c r="R212" s="2103"/>
      <c r="S212" s="1192"/>
      <c r="T212" s="1192"/>
      <c r="U212" s="1192"/>
      <c r="V212" s="2103"/>
      <c r="W212" s="1192"/>
      <c r="X212" s="1192"/>
      <c r="Y212" s="1192"/>
      <c r="Z212" s="2103"/>
      <c r="AA212" s="1192"/>
      <c r="AB212" s="1192"/>
      <c r="AC212" s="1192"/>
      <c r="AD212" s="2103"/>
      <c r="AE212" s="1192"/>
      <c r="AF212" s="1192"/>
      <c r="AG212" s="1192"/>
      <c r="AH212" s="2103"/>
      <c r="AI212" s="1192"/>
      <c r="AJ212" s="1192"/>
      <c r="AK212" s="1192"/>
      <c r="AL212" s="2103"/>
      <c r="AM212" s="1192"/>
      <c r="AN212" s="1192"/>
      <c r="AO212" s="1192"/>
      <c r="AP212" s="2103"/>
      <c r="AQ212" s="1192"/>
      <c r="AR212" s="1192"/>
      <c r="AS212" s="1192"/>
      <c r="AT212" s="2103"/>
      <c r="AU212" s="1192"/>
      <c r="AV212" s="1192"/>
      <c r="AW212" s="1192"/>
      <c r="AX212" s="2103"/>
      <c r="AY212" s="1192"/>
      <c r="AZ212" s="1192"/>
      <c r="BA212" s="1192"/>
      <c r="BB212" s="1192"/>
      <c r="BC212" s="1192"/>
      <c r="BD212" s="1192"/>
      <c r="BE212" s="1192"/>
      <c r="BF212" s="1192"/>
      <c r="BG212" s="1192"/>
      <c r="BH212" s="1192"/>
      <c r="BJ212" s="1939"/>
    </row>
    <row r="213" spans="1:334" s="1982" customFormat="1" x14ac:dyDescent="0.2">
      <c r="A213" s="2101"/>
      <c r="B213" s="2101"/>
      <c r="C213" s="1193"/>
      <c r="D213" s="1200"/>
      <c r="E213" s="1192"/>
      <c r="F213" s="1200"/>
      <c r="G213" s="1192"/>
      <c r="H213" s="1200"/>
      <c r="I213" s="1192"/>
      <c r="J213" s="1192"/>
      <c r="K213" s="2102"/>
      <c r="L213" s="1192"/>
      <c r="M213" s="1192"/>
      <c r="N213" s="1200"/>
      <c r="O213" s="1192"/>
      <c r="P213" s="1192"/>
      <c r="Q213" s="1192"/>
      <c r="R213" s="2103"/>
      <c r="S213" s="1192"/>
      <c r="T213" s="1192"/>
      <c r="U213" s="1192"/>
      <c r="V213" s="2103"/>
      <c r="W213" s="1192"/>
      <c r="X213" s="1192"/>
      <c r="Y213" s="1192"/>
      <c r="Z213" s="2103"/>
      <c r="AA213" s="1192"/>
      <c r="AB213" s="1192"/>
      <c r="AC213" s="1192"/>
      <c r="AD213" s="2103"/>
      <c r="AE213" s="1192"/>
      <c r="AF213" s="1192"/>
      <c r="AG213" s="1192"/>
      <c r="AH213" s="2103"/>
      <c r="AI213" s="1192"/>
      <c r="AJ213" s="1192"/>
      <c r="AK213" s="1192"/>
      <c r="AL213" s="2103"/>
      <c r="AM213" s="1192"/>
      <c r="AN213" s="1192"/>
      <c r="AO213" s="1192"/>
      <c r="AP213" s="2103"/>
      <c r="AQ213" s="1192"/>
      <c r="AR213" s="1192"/>
      <c r="AS213" s="1192"/>
      <c r="AT213" s="2103"/>
      <c r="AU213" s="1192"/>
      <c r="AV213" s="1192"/>
      <c r="AW213" s="1192"/>
      <c r="AX213" s="2103"/>
      <c r="AY213" s="1192"/>
      <c r="AZ213" s="1192"/>
      <c r="BA213" s="1192"/>
      <c r="BB213" s="1192"/>
      <c r="BC213" s="1192"/>
      <c r="BD213" s="1192"/>
      <c r="BE213" s="1192"/>
      <c r="BF213" s="1192"/>
      <c r="BG213" s="1192"/>
      <c r="BH213" s="1192"/>
      <c r="BJ213" s="1939"/>
    </row>
    <row r="214" spans="1:334" s="1982" customFormat="1" x14ac:dyDescent="0.2">
      <c r="A214" s="2101"/>
      <c r="B214" s="2101"/>
      <c r="C214" s="1193"/>
      <c r="D214" s="1192"/>
      <c r="E214" s="1192"/>
      <c r="F214" s="1192"/>
      <c r="G214" s="1192"/>
      <c r="H214" s="1192"/>
      <c r="I214" s="1192"/>
      <c r="J214" s="1192"/>
      <c r="K214" s="2102"/>
      <c r="L214" s="1192"/>
      <c r="M214" s="1192"/>
      <c r="N214" s="1192"/>
      <c r="O214" s="1192"/>
      <c r="P214" s="1192"/>
      <c r="Q214" s="1192"/>
      <c r="R214" s="1192"/>
      <c r="S214" s="1192"/>
      <c r="T214" s="1192"/>
      <c r="U214" s="1192"/>
      <c r="V214" s="1192"/>
      <c r="W214" s="1192"/>
      <c r="X214" s="1192"/>
      <c r="Y214" s="1192"/>
      <c r="Z214" s="1192"/>
      <c r="AA214" s="1192"/>
      <c r="AB214" s="1192"/>
      <c r="AC214" s="1192"/>
      <c r="AD214" s="1192"/>
      <c r="AE214" s="1192"/>
      <c r="AF214" s="1192"/>
      <c r="AG214" s="1192"/>
      <c r="AH214" s="1192"/>
      <c r="AI214" s="1192"/>
      <c r="AJ214" s="1192"/>
      <c r="AK214" s="1192"/>
      <c r="AL214" s="1192"/>
      <c r="AM214" s="1192"/>
      <c r="AN214" s="1192"/>
      <c r="AO214" s="1192"/>
      <c r="AP214" s="1192"/>
      <c r="AQ214" s="1192"/>
      <c r="AR214" s="1192"/>
      <c r="AS214" s="1192"/>
      <c r="AT214" s="1192"/>
      <c r="AU214" s="1192"/>
      <c r="AV214" s="1192"/>
      <c r="AW214" s="1192"/>
      <c r="AX214" s="1192"/>
      <c r="AY214" s="1192"/>
      <c r="AZ214" s="1192"/>
      <c r="BA214" s="1192"/>
      <c r="BB214" s="1192"/>
      <c r="BC214" s="1192"/>
      <c r="BD214" s="1192"/>
      <c r="BE214" s="1192"/>
      <c r="BF214" s="1192"/>
      <c r="BG214" s="1192"/>
      <c r="BH214" s="1192"/>
      <c r="BJ214" s="1939"/>
    </row>
    <row r="215" spans="1:334" s="1982" customFormat="1" x14ac:dyDescent="0.2">
      <c r="A215" s="2101"/>
      <c r="B215" s="2101"/>
      <c r="C215" s="1193"/>
      <c r="E215" s="2104"/>
      <c r="F215" s="1193"/>
      <c r="G215" s="2104"/>
      <c r="I215" s="2104"/>
      <c r="J215" s="2104"/>
      <c r="K215" s="2102"/>
      <c r="L215" s="1193"/>
      <c r="M215" s="1193"/>
      <c r="N215" s="1193"/>
      <c r="O215" s="2104"/>
      <c r="P215" s="1193"/>
      <c r="Q215" s="1193"/>
      <c r="R215" s="1193"/>
      <c r="S215" s="1193"/>
      <c r="T215" s="1193"/>
      <c r="U215" s="1193"/>
      <c r="V215" s="1193"/>
      <c r="W215" s="1193"/>
      <c r="X215" s="1193"/>
      <c r="Y215" s="1193"/>
      <c r="Z215" s="1193"/>
      <c r="AA215" s="1193"/>
      <c r="AB215" s="1193"/>
      <c r="AC215" s="1193"/>
      <c r="AD215" s="1193"/>
      <c r="AE215" s="1193"/>
      <c r="AF215" s="1193"/>
      <c r="AG215" s="1193"/>
      <c r="AH215" s="1193"/>
      <c r="AI215" s="1193"/>
      <c r="AJ215" s="1193"/>
      <c r="AK215" s="1193"/>
      <c r="AL215" s="1193"/>
      <c r="AM215" s="1193"/>
      <c r="AN215" s="1193"/>
      <c r="AO215" s="1193"/>
      <c r="AP215" s="1193"/>
      <c r="AQ215" s="1193"/>
      <c r="AR215" s="1193"/>
      <c r="AS215" s="1193"/>
      <c r="AT215" s="1193"/>
      <c r="AU215" s="1193"/>
      <c r="AV215" s="1193"/>
      <c r="AW215" s="1193"/>
      <c r="AX215" s="1193"/>
      <c r="AY215" s="1193"/>
      <c r="AZ215" s="1193"/>
      <c r="BA215" s="1193"/>
      <c r="BB215" s="1193"/>
      <c r="BC215" s="1193"/>
      <c r="BJ215" s="1939"/>
    </row>
    <row r="216" spans="1:334" s="1982" customFormat="1" ht="15" customHeight="1" x14ac:dyDescent="0.2">
      <c r="A216" s="1139"/>
      <c r="B216" s="1194"/>
      <c r="C216" s="1195"/>
      <c r="D216" s="1196"/>
      <c r="E216" s="2105"/>
      <c r="F216" s="1196"/>
      <c r="G216" s="1197"/>
      <c r="H216" s="1196"/>
      <c r="I216" s="1197"/>
      <c r="J216" s="1197"/>
      <c r="K216" s="1243"/>
      <c r="L216" s="1197"/>
      <c r="M216" s="1197"/>
      <c r="N216" s="1196"/>
      <c r="O216" s="1197"/>
      <c r="P216" s="1197"/>
      <c r="Q216" s="1197"/>
      <c r="R216" s="1198"/>
      <c r="S216" s="1199"/>
      <c r="T216" s="1199"/>
      <c r="U216" s="1199"/>
      <c r="V216" s="1198"/>
      <c r="W216" s="1199"/>
      <c r="X216" s="1199"/>
      <c r="Y216" s="1199"/>
      <c r="Z216" s="1198"/>
      <c r="AA216" s="1199"/>
      <c r="AB216" s="1199"/>
      <c r="AC216" s="2105"/>
      <c r="AD216" s="1198"/>
      <c r="AE216" s="1199"/>
      <c r="AF216" s="1199"/>
      <c r="AG216" s="1199"/>
      <c r="AH216" s="1198"/>
      <c r="AI216" s="1199"/>
      <c r="AJ216" s="1199"/>
      <c r="AK216" s="1199"/>
      <c r="AL216" s="1198"/>
      <c r="AM216" s="1199"/>
      <c r="AN216" s="1199"/>
      <c r="AO216" s="1199"/>
      <c r="AP216" s="1198"/>
      <c r="AQ216" s="1199"/>
      <c r="AR216" s="1199"/>
      <c r="AS216" s="1199"/>
      <c r="AT216" s="1198"/>
      <c r="AU216" s="1199"/>
      <c r="AV216" s="1199"/>
      <c r="AW216" s="1199"/>
      <c r="AX216" s="1198"/>
      <c r="AY216" s="1199"/>
      <c r="AZ216" s="1199"/>
      <c r="BA216" s="1199"/>
      <c r="BB216" s="1199"/>
      <c r="BC216" s="1199"/>
      <c r="BD216" s="1197"/>
      <c r="BE216" s="1197"/>
      <c r="BF216" s="1197"/>
      <c r="BG216" s="1197"/>
      <c r="BH216" s="1197"/>
      <c r="BI216" s="1196"/>
      <c r="BJ216" s="1939"/>
      <c r="BK216" s="1196"/>
      <c r="BL216" s="1199"/>
    </row>
    <row r="217" spans="1:334" s="1982" customFormat="1" x14ac:dyDescent="0.2">
      <c r="A217" s="2101"/>
      <c r="B217" s="2101"/>
      <c r="C217" s="1193"/>
      <c r="D217" s="1200"/>
      <c r="E217" s="1200"/>
      <c r="F217" s="1200"/>
      <c r="G217" s="1200"/>
      <c r="H217" s="1200"/>
      <c r="I217" s="1200"/>
      <c r="J217" s="1200"/>
      <c r="K217" s="1200"/>
      <c r="L217" s="1200"/>
      <c r="M217" s="1200"/>
      <c r="N217" s="1200"/>
      <c r="O217" s="1200"/>
      <c r="P217" s="1200"/>
      <c r="Q217" s="1200"/>
      <c r="R217" s="1200"/>
      <c r="S217" s="1200"/>
      <c r="T217" s="1200"/>
      <c r="U217" s="1200"/>
      <c r="V217" s="1200"/>
      <c r="W217" s="1200"/>
      <c r="X217" s="1200"/>
      <c r="Y217" s="1200"/>
      <c r="Z217" s="1200"/>
      <c r="AA217" s="1200"/>
      <c r="AB217" s="1200"/>
      <c r="AC217" s="1200"/>
      <c r="AD217" s="1200"/>
      <c r="AE217" s="1200"/>
      <c r="AF217" s="1200"/>
      <c r="AG217" s="1200"/>
      <c r="AH217" s="1200"/>
      <c r="AI217" s="1200"/>
      <c r="AJ217" s="1200"/>
      <c r="AK217" s="1200"/>
      <c r="AL217" s="1200"/>
      <c r="AM217" s="1200"/>
      <c r="AN217" s="1200"/>
      <c r="AO217" s="1200"/>
      <c r="AP217" s="1200"/>
      <c r="AQ217" s="1200"/>
      <c r="AR217" s="1200"/>
      <c r="AS217" s="1200"/>
      <c r="AT217" s="1200"/>
      <c r="AU217" s="1200"/>
      <c r="AV217" s="1200"/>
      <c r="AW217" s="1200"/>
      <c r="AX217" s="1200"/>
      <c r="AY217" s="1200"/>
      <c r="AZ217" s="1200"/>
      <c r="BA217" s="1200"/>
      <c r="BB217" s="1200"/>
      <c r="BC217" s="1200"/>
      <c r="BD217" s="2106"/>
      <c r="BE217" s="2106"/>
      <c r="BF217" s="2106"/>
      <c r="BG217" s="2106"/>
      <c r="BH217" s="2106"/>
      <c r="BJ217" s="1939"/>
    </row>
    <row r="218" spans="1:334" s="1982" customFormat="1" x14ac:dyDescent="0.2">
      <c r="A218" s="2101"/>
      <c r="B218" s="2101"/>
      <c r="C218" s="1193"/>
      <c r="F218" s="1193"/>
      <c r="G218" s="1193"/>
      <c r="L218" s="1193"/>
      <c r="M218" s="1193"/>
      <c r="N218" s="1193"/>
      <c r="O218" s="1193"/>
      <c r="P218" s="1193"/>
      <c r="Q218" s="1193"/>
      <c r="R218" s="1193"/>
      <c r="S218" s="1193"/>
      <c r="T218" s="1193"/>
      <c r="U218" s="1193"/>
      <c r="V218" s="1193"/>
      <c r="W218" s="1193"/>
      <c r="X218" s="1193"/>
      <c r="Y218" s="1193"/>
      <c r="Z218" s="1193"/>
      <c r="AA218" s="1193"/>
      <c r="AB218" s="1193"/>
      <c r="AC218" s="1193"/>
      <c r="AD218" s="1193"/>
      <c r="AE218" s="1193"/>
      <c r="AF218" s="1193"/>
      <c r="AG218" s="1193"/>
      <c r="AH218" s="1193"/>
      <c r="AI218" s="1193"/>
      <c r="AJ218" s="1193"/>
      <c r="AK218" s="1193"/>
      <c r="AL218" s="1193"/>
      <c r="AM218" s="1193"/>
      <c r="AN218" s="1193"/>
      <c r="AO218" s="1193"/>
      <c r="AP218" s="1193"/>
      <c r="AQ218" s="1193"/>
      <c r="AR218" s="1193"/>
      <c r="AS218" s="1193"/>
      <c r="AT218" s="1193"/>
      <c r="AU218" s="1193"/>
      <c r="AV218" s="1193"/>
      <c r="AW218" s="1193"/>
      <c r="AX218" s="1193"/>
      <c r="AY218" s="1193"/>
      <c r="AZ218" s="1193"/>
      <c r="BA218" s="1193"/>
      <c r="BB218" s="1193"/>
      <c r="BC218" s="1193"/>
      <c r="BJ218" s="1939"/>
    </row>
    <row r="219" spans="1:334" s="1982" customFormat="1" ht="15" customHeight="1" x14ac:dyDescent="0.2">
      <c r="A219" s="1139"/>
      <c r="B219" s="1194"/>
      <c r="C219" s="1195"/>
      <c r="D219" s="1196"/>
      <c r="E219" s="2105"/>
      <c r="F219" s="1196"/>
      <c r="G219" s="1197"/>
      <c r="H219" s="1196"/>
      <c r="I219" s="1197"/>
      <c r="J219" s="1197"/>
      <c r="K219" s="1243"/>
      <c r="L219" s="1197"/>
      <c r="M219" s="1197"/>
      <c r="N219" s="1196"/>
      <c r="O219" s="1197"/>
      <c r="P219" s="1197"/>
      <c r="Q219" s="1197"/>
      <c r="R219" s="1198"/>
      <c r="S219" s="1199"/>
      <c r="T219" s="1199"/>
      <c r="U219" s="1199"/>
      <c r="V219" s="1198"/>
      <c r="W219" s="1199"/>
      <c r="X219" s="1199"/>
      <c r="Y219" s="1199"/>
      <c r="Z219" s="1198"/>
      <c r="AA219" s="1199"/>
      <c r="AB219" s="1199"/>
      <c r="AC219" s="2105"/>
      <c r="AD219" s="1198"/>
      <c r="AE219" s="1199"/>
      <c r="AF219" s="1199"/>
      <c r="AG219" s="1199"/>
      <c r="AH219" s="1198"/>
      <c r="AI219" s="1199"/>
      <c r="AJ219" s="1199"/>
      <c r="AK219" s="1199"/>
      <c r="AL219" s="1198"/>
      <c r="AM219" s="1199"/>
      <c r="AN219" s="1199"/>
      <c r="AO219" s="1199"/>
      <c r="AP219" s="1198"/>
      <c r="AQ219" s="1199"/>
      <c r="AR219" s="1199"/>
      <c r="AS219" s="1199"/>
      <c r="AT219" s="1198"/>
      <c r="AU219" s="1199"/>
      <c r="AV219" s="1199"/>
      <c r="AW219" s="1199"/>
      <c r="AX219" s="1198"/>
      <c r="AY219" s="1199"/>
      <c r="AZ219" s="1199"/>
      <c r="BA219" s="1199"/>
      <c r="BB219" s="1199"/>
      <c r="BC219" s="1199"/>
      <c r="BD219" s="1197"/>
      <c r="BE219" s="1197"/>
      <c r="BF219" s="1197"/>
      <c r="BG219" s="1197"/>
      <c r="BH219" s="1197"/>
      <c r="BI219" s="1196"/>
      <c r="BJ219" s="1939"/>
      <c r="BK219" s="1196"/>
      <c r="BL219" s="1199"/>
    </row>
    <row r="220" spans="1:334" s="1982" customFormat="1" x14ac:dyDescent="0.2">
      <c r="A220" s="2101"/>
      <c r="B220" s="2101"/>
      <c r="C220" s="1193"/>
      <c r="D220" s="1200"/>
      <c r="E220" s="1200"/>
      <c r="F220" s="1200"/>
      <c r="G220" s="1200"/>
      <c r="H220" s="1200"/>
      <c r="I220" s="1200"/>
      <c r="J220" s="1200"/>
      <c r="K220" s="1200"/>
      <c r="L220" s="1200"/>
      <c r="M220" s="1200"/>
      <c r="N220" s="1200"/>
      <c r="O220" s="1200"/>
      <c r="P220" s="1200"/>
      <c r="Q220" s="1200"/>
      <c r="R220" s="1200"/>
      <c r="S220" s="1200"/>
      <c r="T220" s="1200"/>
      <c r="U220" s="1200"/>
      <c r="V220" s="1200"/>
      <c r="W220" s="1200"/>
      <c r="X220" s="1200"/>
      <c r="Y220" s="1200"/>
      <c r="Z220" s="1200"/>
      <c r="AA220" s="1200"/>
      <c r="AB220" s="1200"/>
      <c r="AC220" s="1200"/>
      <c r="AD220" s="1200"/>
      <c r="AE220" s="1200"/>
      <c r="AF220" s="1200"/>
      <c r="AG220" s="1200"/>
      <c r="AH220" s="1200"/>
      <c r="AI220" s="1200"/>
      <c r="AJ220" s="1200"/>
      <c r="AK220" s="1200"/>
      <c r="AL220" s="1200"/>
      <c r="AM220" s="1200"/>
      <c r="AN220" s="1200"/>
      <c r="AO220" s="1200"/>
      <c r="AP220" s="1200"/>
      <c r="AQ220" s="2106"/>
      <c r="AR220" s="2106"/>
      <c r="AS220" s="2106"/>
      <c r="AT220" s="1200"/>
      <c r="AU220" s="2106"/>
      <c r="AV220" s="2106"/>
      <c r="AW220" s="2106"/>
      <c r="AX220" s="2106"/>
      <c r="AY220" s="2106"/>
      <c r="AZ220" s="2106"/>
      <c r="BA220" s="2106"/>
      <c r="BB220" s="1200"/>
      <c r="BC220" s="1200"/>
      <c r="BD220" s="2106"/>
      <c r="BE220" s="2106"/>
      <c r="BF220" s="2106"/>
      <c r="BG220" s="2106"/>
      <c r="BH220" s="2106"/>
      <c r="BJ220" s="1939"/>
    </row>
    <row r="221" spans="1:334" s="1982" customFormat="1" x14ac:dyDescent="0.2">
      <c r="A221" s="2101"/>
      <c r="B221" s="2101"/>
      <c r="C221" s="1193"/>
      <c r="F221" s="1193"/>
      <c r="G221" s="1193"/>
      <c r="L221" s="1193"/>
      <c r="M221" s="1193"/>
      <c r="N221" s="1193"/>
      <c r="O221" s="1193"/>
      <c r="P221" s="1193"/>
      <c r="Q221" s="1193"/>
      <c r="R221" s="1193"/>
      <c r="S221" s="1193"/>
      <c r="T221" s="1193"/>
      <c r="U221" s="1193"/>
      <c r="V221" s="1193"/>
      <c r="W221" s="1193"/>
      <c r="X221" s="1193"/>
      <c r="Y221" s="1193"/>
      <c r="Z221" s="1193"/>
      <c r="AA221" s="1193"/>
      <c r="AB221" s="1193"/>
      <c r="AC221" s="1193"/>
      <c r="AD221" s="1193"/>
      <c r="AE221" s="1193"/>
      <c r="AF221" s="1193"/>
      <c r="AG221" s="1193"/>
      <c r="AH221" s="1193"/>
      <c r="AI221" s="1193"/>
      <c r="AJ221" s="1193"/>
      <c r="AK221" s="1193"/>
      <c r="AL221" s="1193"/>
      <c r="AM221" s="1193"/>
      <c r="AN221" s="1193"/>
      <c r="AO221" s="1193"/>
      <c r="AP221" s="1193"/>
      <c r="AQ221" s="1193"/>
      <c r="AR221" s="1193"/>
      <c r="AS221" s="1193"/>
      <c r="AT221" s="1193"/>
      <c r="AU221" s="1193"/>
      <c r="AV221" s="1193"/>
      <c r="AW221" s="1193"/>
      <c r="AX221" s="1193"/>
      <c r="AY221" s="1193"/>
      <c r="AZ221" s="1193"/>
      <c r="BA221" s="1193"/>
      <c r="BB221" s="1193"/>
      <c r="BC221" s="1193"/>
      <c r="BJ221" s="1939"/>
    </row>
    <row r="222" spans="1:334" s="1982" customFormat="1" ht="15" customHeight="1" x14ac:dyDescent="0.2">
      <c r="A222" s="2093"/>
      <c r="B222" s="1194"/>
      <c r="C222" s="1195"/>
      <c r="D222" s="1196"/>
      <c r="E222" s="2105"/>
      <c r="F222" s="1196"/>
      <c r="G222" s="1197"/>
      <c r="H222" s="1196"/>
      <c r="I222" s="1197"/>
      <c r="J222" s="1197"/>
      <c r="K222" s="1243"/>
      <c r="L222" s="1197"/>
      <c r="M222" s="1197"/>
      <c r="N222" s="1196"/>
      <c r="O222" s="1197"/>
      <c r="P222" s="1197"/>
      <c r="Q222" s="1197"/>
      <c r="R222" s="1198"/>
      <c r="S222" s="1199"/>
      <c r="T222" s="1199"/>
      <c r="U222" s="1199"/>
      <c r="V222" s="1198"/>
      <c r="W222" s="1199"/>
      <c r="X222" s="1199"/>
      <c r="Y222" s="1199"/>
      <c r="Z222" s="1198"/>
      <c r="AA222" s="1199"/>
      <c r="AB222" s="1199"/>
      <c r="AC222" s="2105"/>
      <c r="AD222" s="1198"/>
      <c r="AE222" s="1199"/>
      <c r="AF222" s="1199"/>
      <c r="AG222" s="1199"/>
      <c r="AH222" s="1198"/>
      <c r="AI222" s="1199"/>
      <c r="AJ222" s="1199"/>
      <c r="AK222" s="1199"/>
      <c r="AL222" s="1198"/>
      <c r="AM222" s="1199"/>
      <c r="AN222" s="1199"/>
      <c r="AO222" s="1199"/>
      <c r="AP222" s="1198"/>
      <c r="AQ222" s="1199"/>
      <c r="AR222" s="1199"/>
      <c r="AS222" s="1199"/>
      <c r="AT222" s="1198"/>
      <c r="AU222" s="1199"/>
      <c r="AV222" s="1199"/>
      <c r="AW222" s="1199"/>
      <c r="AX222" s="1198"/>
      <c r="AY222" s="1199"/>
      <c r="AZ222" s="1199"/>
      <c r="BA222" s="1199"/>
      <c r="BB222" s="1199"/>
      <c r="BC222" s="1199"/>
      <c r="BD222" s="1197"/>
      <c r="BE222" s="1197"/>
      <c r="BF222" s="1197"/>
      <c r="BG222" s="1197"/>
      <c r="BH222" s="1197"/>
      <c r="BI222" s="1196"/>
      <c r="BJ222" s="1939"/>
      <c r="BK222" s="1196"/>
      <c r="BL222" s="1199"/>
    </row>
    <row r="223" spans="1:334" s="1982" customFormat="1" x14ac:dyDescent="0.2">
      <c r="A223" s="2101"/>
      <c r="B223" s="2101"/>
      <c r="C223" s="2107"/>
      <c r="D223" s="1200"/>
      <c r="E223" s="1200"/>
      <c r="F223" s="1200"/>
      <c r="G223" s="1200"/>
      <c r="H223" s="1200"/>
      <c r="I223" s="1200"/>
      <c r="J223" s="1200"/>
      <c r="K223" s="1200"/>
      <c r="L223" s="1200"/>
      <c r="M223" s="1200"/>
      <c r="N223" s="1200"/>
      <c r="O223" s="1200"/>
      <c r="P223" s="1200"/>
      <c r="Q223" s="1200"/>
      <c r="R223" s="1200"/>
      <c r="S223" s="1200"/>
      <c r="T223" s="1200"/>
      <c r="U223" s="1200"/>
      <c r="V223" s="1200"/>
      <c r="W223" s="1200"/>
      <c r="X223" s="1200"/>
      <c r="Y223" s="1200"/>
      <c r="Z223" s="1200"/>
      <c r="AA223" s="1200"/>
      <c r="AB223" s="1200"/>
      <c r="AC223" s="1200"/>
      <c r="AD223" s="1200"/>
      <c r="AE223" s="1200"/>
      <c r="AF223" s="1200"/>
      <c r="AG223" s="1200"/>
      <c r="AH223" s="1200"/>
      <c r="AI223" s="1200"/>
      <c r="AJ223" s="1200"/>
      <c r="AK223" s="1200"/>
      <c r="AL223" s="1200"/>
      <c r="AM223" s="1200"/>
      <c r="AN223" s="1200"/>
      <c r="AO223" s="1200"/>
      <c r="AP223" s="1200"/>
      <c r="AQ223" s="1200"/>
      <c r="AR223" s="1200"/>
      <c r="AS223" s="1200"/>
      <c r="AT223" s="1200"/>
      <c r="AU223" s="1200"/>
      <c r="AV223" s="1200"/>
      <c r="AW223" s="1200"/>
      <c r="AX223" s="1200"/>
      <c r="AY223" s="1200"/>
      <c r="AZ223" s="1200"/>
      <c r="BA223" s="1200"/>
      <c r="BB223" s="1200"/>
      <c r="BC223" s="1200"/>
      <c r="BD223" s="1200"/>
      <c r="BE223" s="1200"/>
      <c r="BF223" s="1200"/>
      <c r="BG223" s="1200"/>
      <c r="BH223" s="1200"/>
      <c r="BI223" s="1200"/>
      <c r="BJ223" s="1200"/>
      <c r="BK223" s="1200"/>
      <c r="BL223" s="1200"/>
    </row>
    <row r="224" spans="1:334" s="1982" customFormat="1" x14ac:dyDescent="0.2">
      <c r="A224" s="2101"/>
      <c r="B224" s="2101"/>
      <c r="C224" s="1193"/>
      <c r="F224" s="1193"/>
      <c r="G224" s="1193"/>
      <c r="L224" s="1193"/>
      <c r="M224" s="1193"/>
      <c r="N224" s="1193"/>
      <c r="O224" s="1193"/>
      <c r="P224" s="1193"/>
      <c r="Q224" s="1193"/>
      <c r="R224" s="1193"/>
      <c r="S224" s="1193"/>
      <c r="T224" s="1193"/>
      <c r="U224" s="1193"/>
      <c r="V224" s="1193"/>
      <c r="W224" s="1193"/>
      <c r="X224" s="1193"/>
      <c r="Y224" s="1193"/>
      <c r="Z224" s="1193"/>
      <c r="AA224" s="1193"/>
      <c r="AB224" s="1193"/>
      <c r="AC224" s="1193"/>
      <c r="AD224" s="1193"/>
      <c r="AE224" s="1193"/>
      <c r="AF224" s="1193"/>
      <c r="AG224" s="1193"/>
      <c r="AH224" s="1193"/>
      <c r="AI224" s="1193"/>
      <c r="AJ224" s="1193"/>
      <c r="AK224" s="1193"/>
      <c r="AL224" s="1193"/>
      <c r="AM224" s="1193"/>
      <c r="AN224" s="1193"/>
      <c r="AO224" s="1193"/>
      <c r="AP224" s="1193"/>
      <c r="AQ224" s="1193"/>
      <c r="AR224" s="1193"/>
      <c r="AS224" s="1193"/>
      <c r="AT224" s="1193"/>
      <c r="AU224" s="1193"/>
      <c r="AV224" s="1193"/>
      <c r="AW224" s="1193"/>
      <c r="AX224" s="1193"/>
      <c r="AY224" s="1193"/>
      <c r="AZ224" s="1193"/>
      <c r="BA224" s="1193"/>
      <c r="BB224" s="1193"/>
      <c r="BC224" s="1193"/>
      <c r="BJ224" s="1939"/>
    </row>
    <row r="225" spans="1:64" s="1982" customFormat="1" ht="15" customHeight="1" x14ac:dyDescent="0.2">
      <c r="A225" s="2093"/>
      <c r="B225" s="1194"/>
      <c r="C225" s="1195"/>
      <c r="D225" s="1196"/>
      <c r="E225" s="2105"/>
      <c r="F225" s="1196"/>
      <c r="G225" s="1197"/>
      <c r="H225" s="1196"/>
      <c r="I225" s="1197"/>
      <c r="J225" s="1197"/>
      <c r="K225" s="1243"/>
      <c r="L225" s="1197"/>
      <c r="M225" s="1197"/>
      <c r="N225" s="1196"/>
      <c r="O225" s="1197"/>
      <c r="P225" s="1197"/>
      <c r="Q225" s="1197"/>
      <c r="R225" s="1198"/>
      <c r="S225" s="1199"/>
      <c r="T225" s="1199"/>
      <c r="U225" s="1199"/>
      <c r="V225" s="1198"/>
      <c r="W225" s="1199"/>
      <c r="X225" s="1199"/>
      <c r="Y225" s="1199"/>
      <c r="Z225" s="1198"/>
      <c r="AA225" s="1199"/>
      <c r="AB225" s="1199"/>
      <c r="AC225" s="2105"/>
      <c r="AD225" s="1198"/>
      <c r="AE225" s="1199"/>
      <c r="AF225" s="1199"/>
      <c r="AG225" s="1199"/>
      <c r="AH225" s="1198"/>
      <c r="AI225" s="1199"/>
      <c r="AJ225" s="1199"/>
      <c r="AK225" s="1199"/>
      <c r="AL225" s="1198"/>
      <c r="AM225" s="1199"/>
      <c r="AN225" s="1199"/>
      <c r="AO225" s="1199"/>
      <c r="AP225" s="1198"/>
      <c r="AQ225" s="1199"/>
      <c r="AR225" s="1199"/>
      <c r="AS225" s="1196"/>
      <c r="AT225" s="1244"/>
      <c r="AU225" s="1196"/>
      <c r="AV225" s="1196"/>
      <c r="AW225" s="1196"/>
      <c r="AX225" s="1196"/>
      <c r="AY225" s="1196"/>
      <c r="AZ225" s="1196"/>
      <c r="BA225" s="1196"/>
      <c r="BB225" s="1196"/>
      <c r="BC225" s="1201"/>
      <c r="BD225" s="1197"/>
      <c r="BE225" s="1197"/>
      <c r="BF225" s="1197"/>
      <c r="BG225" s="1197"/>
      <c r="BH225" s="1197"/>
      <c r="BI225" s="1196"/>
      <c r="BJ225" s="1939"/>
      <c r="BK225" s="1196"/>
      <c r="BL225" s="1199"/>
    </row>
    <row r="226" spans="1:64" s="1982" customFormat="1" x14ac:dyDescent="0.2">
      <c r="A226" s="2101"/>
      <c r="B226" s="2101"/>
      <c r="C226" s="2107"/>
      <c r="D226" s="1200"/>
      <c r="E226" s="1200"/>
      <c r="F226" s="1200"/>
      <c r="G226" s="1200"/>
      <c r="H226" s="1200"/>
      <c r="I226" s="1200"/>
      <c r="J226" s="1200"/>
      <c r="K226" s="1200"/>
      <c r="L226" s="1200"/>
      <c r="M226" s="1200"/>
      <c r="N226" s="1200"/>
      <c r="O226" s="1200"/>
      <c r="P226" s="1200"/>
      <c r="Q226" s="1200"/>
      <c r="R226" s="1200"/>
      <c r="S226" s="1200"/>
      <c r="T226" s="1200"/>
      <c r="U226" s="1200"/>
      <c r="V226" s="1200"/>
      <c r="W226" s="1200"/>
      <c r="X226" s="1200"/>
      <c r="Y226" s="1200"/>
      <c r="Z226" s="1200"/>
      <c r="AA226" s="1200"/>
      <c r="AB226" s="1200"/>
      <c r="AC226" s="1200"/>
      <c r="AD226" s="1200"/>
      <c r="AE226" s="1200"/>
      <c r="AF226" s="1200"/>
      <c r="AG226" s="1200"/>
      <c r="AH226" s="1200"/>
      <c r="AI226" s="1200"/>
      <c r="AJ226" s="1200"/>
      <c r="AK226" s="1200"/>
      <c r="AL226" s="1200"/>
      <c r="AM226" s="1200"/>
      <c r="AN226" s="1200"/>
      <c r="AO226" s="1200"/>
      <c r="AP226" s="1200"/>
      <c r="AQ226" s="2106"/>
      <c r="AR226" s="2106"/>
      <c r="AS226" s="2106"/>
      <c r="AT226" s="2106"/>
      <c r="AU226" s="2106"/>
      <c r="AV226" s="2106"/>
      <c r="AW226" s="2106"/>
      <c r="AX226" s="2106"/>
      <c r="AY226" s="2106"/>
      <c r="AZ226" s="2106"/>
      <c r="BA226" s="2106"/>
      <c r="BB226" s="2106"/>
      <c r="BC226" s="2106"/>
      <c r="BD226" s="2106"/>
      <c r="BE226" s="2106"/>
      <c r="BF226" s="2106"/>
      <c r="BG226" s="2106"/>
      <c r="BH226" s="2106"/>
      <c r="BI226" s="2106"/>
      <c r="BJ226" s="2106"/>
      <c r="BK226" s="2106"/>
      <c r="BL226" s="2106"/>
    </row>
    <row r="227" spans="1:64" s="1982" customFormat="1" x14ac:dyDescent="0.2">
      <c r="A227" s="2101"/>
      <c r="B227" s="2101"/>
      <c r="C227" s="1193"/>
      <c r="F227" s="1193"/>
      <c r="G227" s="1193"/>
      <c r="L227" s="1193"/>
      <c r="M227" s="1193"/>
      <c r="N227" s="1193"/>
      <c r="O227" s="1193"/>
      <c r="P227" s="1193"/>
      <c r="Q227" s="1193"/>
      <c r="R227" s="1193"/>
      <c r="S227" s="1193"/>
      <c r="T227" s="1193"/>
      <c r="U227" s="1193"/>
      <c r="V227" s="1193"/>
      <c r="W227" s="1193"/>
      <c r="X227" s="1193"/>
      <c r="Y227" s="1193"/>
      <c r="Z227" s="1193"/>
      <c r="AA227" s="1193"/>
      <c r="AB227" s="1193"/>
      <c r="AC227" s="1193"/>
      <c r="AD227" s="1193"/>
      <c r="AE227" s="1193"/>
      <c r="AF227" s="1193"/>
      <c r="AG227" s="1193"/>
      <c r="AH227" s="1193"/>
      <c r="AI227" s="1193"/>
      <c r="AJ227" s="1193"/>
      <c r="AK227" s="1193"/>
      <c r="AL227" s="1193"/>
      <c r="AM227" s="1193"/>
      <c r="AN227" s="1193"/>
      <c r="AO227" s="1193"/>
      <c r="AP227" s="1193"/>
      <c r="AQ227" s="1193"/>
      <c r="AR227" s="1193"/>
      <c r="AS227" s="1193"/>
      <c r="AT227" s="1193"/>
      <c r="AU227" s="1193"/>
      <c r="AV227" s="1193"/>
      <c r="AW227" s="1193"/>
      <c r="AX227" s="1193"/>
      <c r="AY227" s="1193"/>
      <c r="AZ227" s="1193"/>
      <c r="BA227" s="1193"/>
      <c r="BB227" s="1193"/>
      <c r="BC227" s="1193"/>
      <c r="BJ227" s="1939"/>
    </row>
    <row r="228" spans="1:64" s="1982" customFormat="1" x14ac:dyDescent="0.2">
      <c r="A228" s="2108"/>
      <c r="B228" s="2101"/>
      <c r="C228" s="1193"/>
      <c r="F228" s="1193"/>
      <c r="G228" s="1193"/>
      <c r="L228" s="1193"/>
      <c r="M228" s="1193"/>
      <c r="N228" s="1193"/>
      <c r="O228" s="1193"/>
      <c r="P228" s="1193"/>
      <c r="Q228" s="1193"/>
      <c r="R228" s="1193"/>
      <c r="S228" s="1193"/>
      <c r="T228" s="1193"/>
      <c r="U228" s="1193"/>
      <c r="V228" s="1193"/>
      <c r="W228" s="1193"/>
      <c r="X228" s="1193"/>
      <c r="Y228" s="1193"/>
      <c r="Z228" s="1193"/>
      <c r="AA228" s="1193"/>
      <c r="AB228" s="2109"/>
      <c r="AC228" s="1193"/>
      <c r="AD228" s="1193"/>
      <c r="AE228" s="1193"/>
      <c r="AF228" s="1193"/>
      <c r="AG228" s="1193"/>
      <c r="AH228" s="1193"/>
      <c r="AI228" s="1193"/>
      <c r="AJ228" s="1193"/>
      <c r="AK228" s="1193"/>
      <c r="AL228" s="1193"/>
      <c r="AM228" s="1193"/>
      <c r="AN228" s="1193"/>
      <c r="AO228" s="1193"/>
      <c r="AP228" s="1193"/>
      <c r="AQ228" s="1193"/>
      <c r="AR228" s="1193"/>
      <c r="AS228" s="1193"/>
      <c r="AT228" s="1193"/>
      <c r="AU228" s="1193"/>
      <c r="AV228" s="1193"/>
      <c r="AW228" s="1193"/>
      <c r="AX228" s="1193"/>
      <c r="AY228" s="1193"/>
      <c r="AZ228" s="1193"/>
      <c r="BA228" s="1193"/>
      <c r="BB228" s="1193"/>
      <c r="BC228" s="1193"/>
      <c r="BJ228" s="1939"/>
    </row>
    <row r="229" spans="1:64" s="1982" customFormat="1" x14ac:dyDescent="0.2">
      <c r="A229" s="2101"/>
      <c r="B229" s="2101"/>
      <c r="C229" s="1193"/>
      <c r="F229" s="1193"/>
      <c r="G229" s="1193"/>
      <c r="L229" s="1193"/>
      <c r="M229" s="1193"/>
      <c r="N229" s="1193"/>
      <c r="O229" s="2109"/>
      <c r="P229" s="1193"/>
      <c r="Q229" s="2109"/>
      <c r="R229" s="2110"/>
      <c r="S229" s="2109"/>
      <c r="T229" s="2109"/>
      <c r="U229" s="2109"/>
      <c r="V229" s="2110"/>
      <c r="W229" s="2109"/>
      <c r="X229" s="2109"/>
      <c r="Y229" s="2109"/>
      <c r="Z229" s="2110"/>
      <c r="AA229" s="2109"/>
      <c r="AB229" s="2109"/>
      <c r="AC229" s="2109"/>
      <c r="AD229" s="2110"/>
      <c r="AE229" s="2109"/>
      <c r="AF229" s="2109"/>
      <c r="AG229" s="2109"/>
      <c r="AH229" s="2110"/>
      <c r="AI229" s="2109"/>
      <c r="AJ229" s="2109"/>
      <c r="AK229" s="2109"/>
      <c r="AL229" s="2110"/>
      <c r="AM229" s="2109"/>
      <c r="AN229" s="2109"/>
      <c r="AO229" s="2109"/>
      <c r="AP229" s="2110"/>
      <c r="AQ229" s="2109"/>
      <c r="AR229" s="2109"/>
      <c r="AS229" s="2109"/>
      <c r="AT229" s="2110"/>
      <c r="AU229" s="2109"/>
      <c r="AV229" s="2109"/>
      <c r="AW229" s="2109"/>
      <c r="AX229" s="2110"/>
      <c r="AY229" s="2109"/>
      <c r="AZ229" s="2109"/>
      <c r="BA229" s="2109"/>
      <c r="BB229" s="2109"/>
      <c r="BC229" s="2109"/>
      <c r="BD229" s="2109"/>
      <c r="BE229" s="2109"/>
      <c r="BF229" s="2109"/>
      <c r="BG229" s="2109"/>
      <c r="BH229" s="2109"/>
      <c r="BJ229" s="1939"/>
    </row>
    <row r="230" spans="1:64" s="1982" customFormat="1" x14ac:dyDescent="0.2">
      <c r="A230" s="2101"/>
      <c r="B230" s="2101"/>
      <c r="C230" s="1193"/>
      <c r="F230" s="1193"/>
      <c r="G230" s="1193"/>
      <c r="L230" s="1193"/>
      <c r="M230" s="1193"/>
      <c r="N230" s="1193"/>
      <c r="O230" s="2109"/>
      <c r="P230" s="1193"/>
      <c r="Q230" s="2109"/>
      <c r="R230" s="2110"/>
      <c r="S230" s="2109"/>
      <c r="T230" s="2109"/>
      <c r="U230" s="2109"/>
      <c r="V230" s="2110"/>
      <c r="W230" s="2109"/>
      <c r="X230" s="2109"/>
      <c r="Y230" s="2109"/>
      <c r="Z230" s="2110"/>
      <c r="AA230" s="2109"/>
      <c r="AB230" s="2109"/>
      <c r="AC230" s="2109"/>
      <c r="AD230" s="2110"/>
      <c r="AE230" s="2109"/>
      <c r="AF230" s="2109"/>
      <c r="AG230" s="2109"/>
      <c r="AH230" s="2110"/>
      <c r="AI230" s="2109"/>
      <c r="AJ230" s="2109"/>
      <c r="AK230" s="2109"/>
      <c r="AL230" s="2110"/>
      <c r="AM230" s="2109"/>
      <c r="AN230" s="2109"/>
      <c r="AO230" s="2109"/>
      <c r="AP230" s="2110"/>
      <c r="AQ230" s="2109"/>
      <c r="AR230" s="2109"/>
      <c r="AS230" s="2109"/>
      <c r="AT230" s="2110"/>
      <c r="AU230" s="2109"/>
      <c r="AV230" s="2109"/>
      <c r="AW230" s="2109"/>
      <c r="AX230" s="2110"/>
      <c r="AY230" s="2109"/>
      <c r="AZ230" s="2109"/>
      <c r="BA230" s="2109"/>
      <c r="BB230" s="2109"/>
      <c r="BC230" s="2109"/>
      <c r="BD230" s="2109"/>
      <c r="BE230" s="2109"/>
      <c r="BF230" s="2109"/>
      <c r="BG230" s="2109"/>
      <c r="BH230" s="2109"/>
      <c r="BJ230" s="1939"/>
    </row>
    <row r="231" spans="1:64" s="1982" customFormat="1" x14ac:dyDescent="0.2">
      <c r="A231" s="2101"/>
      <c r="B231" s="2101"/>
      <c r="C231" s="1193"/>
      <c r="F231" s="1193"/>
      <c r="G231" s="1193"/>
      <c r="L231" s="1193"/>
      <c r="M231" s="1193"/>
      <c r="N231" s="1193"/>
      <c r="O231" s="2109"/>
      <c r="P231" s="1193"/>
      <c r="Q231" s="2109"/>
      <c r="R231" s="2110"/>
      <c r="S231" s="2109"/>
      <c r="T231" s="2109"/>
      <c r="U231" s="2109"/>
      <c r="V231" s="2110"/>
      <c r="W231" s="2109"/>
      <c r="X231" s="2109"/>
      <c r="Y231" s="2109"/>
      <c r="Z231" s="2110"/>
      <c r="AA231" s="2109"/>
      <c r="AB231" s="2109"/>
      <c r="AC231" s="2109"/>
      <c r="AD231" s="2110"/>
      <c r="AE231" s="2109"/>
      <c r="AF231" s="2109"/>
      <c r="AG231" s="2109"/>
      <c r="AH231" s="2110"/>
      <c r="AI231" s="2109"/>
      <c r="AJ231" s="2109"/>
      <c r="AK231" s="2109"/>
      <c r="AL231" s="2110"/>
      <c r="AM231" s="2109"/>
      <c r="AN231" s="2109"/>
      <c r="AO231" s="2109"/>
      <c r="AP231" s="2110"/>
      <c r="AQ231" s="2109"/>
      <c r="AR231" s="2109"/>
      <c r="AS231" s="2109"/>
      <c r="AT231" s="2110"/>
      <c r="AU231" s="2109"/>
      <c r="AV231" s="2109"/>
      <c r="AW231" s="2109"/>
      <c r="AX231" s="2110"/>
      <c r="AY231" s="2109"/>
      <c r="AZ231" s="2109"/>
      <c r="BA231" s="2109"/>
      <c r="BB231" s="2109"/>
      <c r="BC231" s="2109"/>
      <c r="BD231" s="2109"/>
      <c r="BE231" s="2109"/>
      <c r="BF231" s="2109"/>
      <c r="BG231" s="2109"/>
      <c r="BH231" s="2109"/>
      <c r="BJ231" s="1939"/>
    </row>
    <row r="232" spans="1:64" s="1982" customFormat="1" x14ac:dyDescent="0.2">
      <c r="A232" s="2101"/>
      <c r="B232" s="2101"/>
      <c r="C232" s="1193"/>
      <c r="F232" s="1193"/>
      <c r="G232" s="1193"/>
      <c r="L232" s="1193"/>
      <c r="M232" s="1193"/>
      <c r="N232" s="1193"/>
      <c r="O232" s="2109"/>
      <c r="P232" s="1193"/>
      <c r="Q232" s="2109"/>
      <c r="R232" s="2110"/>
      <c r="S232" s="2109"/>
      <c r="T232" s="2109"/>
      <c r="U232" s="2109"/>
      <c r="V232" s="2110"/>
      <c r="W232" s="2109"/>
      <c r="X232" s="2109"/>
      <c r="Y232" s="2109"/>
      <c r="Z232" s="2110"/>
      <c r="AA232" s="2109"/>
      <c r="AB232" s="2109"/>
      <c r="AC232" s="2109"/>
      <c r="AD232" s="2110"/>
      <c r="AE232" s="2109"/>
      <c r="AF232" s="2109"/>
      <c r="AG232" s="2109"/>
      <c r="AH232" s="2110"/>
      <c r="AI232" s="2109"/>
      <c r="AJ232" s="2109"/>
      <c r="AK232" s="2109"/>
      <c r="AL232" s="2110"/>
      <c r="AM232" s="2109"/>
      <c r="AN232" s="2109"/>
      <c r="AO232" s="2109"/>
      <c r="AP232" s="2110"/>
      <c r="AQ232" s="2109"/>
      <c r="AR232" s="2109"/>
      <c r="AS232" s="2109"/>
      <c r="AT232" s="2110"/>
      <c r="AU232" s="2109"/>
      <c r="AV232" s="2109"/>
      <c r="AW232" s="2109"/>
      <c r="AX232" s="2110"/>
      <c r="AY232" s="2109"/>
      <c r="AZ232" s="2109"/>
      <c r="BA232" s="2109"/>
      <c r="BB232" s="2109"/>
      <c r="BC232" s="2109"/>
      <c r="BD232" s="2109"/>
      <c r="BE232" s="2109"/>
      <c r="BF232" s="2109"/>
      <c r="BG232" s="2109"/>
      <c r="BH232" s="2109"/>
      <c r="BJ232" s="1939"/>
    </row>
    <row r="233" spans="1:64" s="2112" customFormat="1" x14ac:dyDescent="0.2">
      <c r="A233" s="2111"/>
      <c r="B233" s="2111"/>
      <c r="O233" s="2113"/>
      <c r="Q233" s="2113"/>
      <c r="R233" s="2114"/>
      <c r="S233" s="2113"/>
      <c r="T233" s="2113"/>
      <c r="U233" s="2113"/>
      <c r="V233" s="2114"/>
      <c r="W233" s="2113"/>
      <c r="X233" s="2113"/>
      <c r="Y233" s="2113"/>
      <c r="Z233" s="2114"/>
      <c r="AA233" s="2113"/>
      <c r="AB233" s="2113"/>
      <c r="AC233" s="2113"/>
      <c r="AD233" s="2114"/>
      <c r="AE233" s="2113"/>
      <c r="AF233" s="2113"/>
      <c r="AG233" s="2113"/>
      <c r="AH233" s="2114"/>
      <c r="AI233" s="2113"/>
      <c r="AJ233" s="2113"/>
      <c r="AK233" s="2113"/>
      <c r="AL233" s="2114"/>
      <c r="AM233" s="2113"/>
      <c r="AN233" s="2113"/>
      <c r="AO233" s="2113"/>
      <c r="AP233" s="2114"/>
      <c r="AQ233" s="2113"/>
      <c r="AR233" s="2113"/>
      <c r="AS233" s="2113"/>
      <c r="AT233" s="2114"/>
      <c r="AU233" s="2113"/>
      <c r="AV233" s="2113"/>
      <c r="AW233" s="2113"/>
      <c r="AX233" s="2114"/>
      <c r="AY233" s="2113"/>
      <c r="AZ233" s="2113"/>
      <c r="BA233" s="2113"/>
      <c r="BB233" s="2113"/>
      <c r="BC233" s="2113"/>
      <c r="BD233" s="2113"/>
      <c r="BE233" s="2113"/>
      <c r="BF233" s="2113"/>
      <c r="BG233" s="2113"/>
      <c r="BH233" s="2113"/>
      <c r="BJ233" s="2115"/>
    </row>
    <row r="234" spans="1:64" s="1982" customFormat="1" x14ac:dyDescent="0.2">
      <c r="A234" s="2101"/>
      <c r="B234" s="2101"/>
      <c r="C234" s="2116"/>
      <c r="F234" s="1193"/>
      <c r="G234" s="1193"/>
      <c r="L234" s="1193"/>
      <c r="M234" s="1193"/>
      <c r="N234" s="1193"/>
      <c r="O234" s="1193"/>
      <c r="P234" s="1193"/>
      <c r="Q234" s="1193"/>
      <c r="R234" s="1193"/>
      <c r="S234" s="1193"/>
      <c r="T234" s="1193"/>
      <c r="U234" s="1193"/>
      <c r="V234" s="1193"/>
      <c r="W234" s="1193"/>
      <c r="X234" s="1193"/>
      <c r="Y234" s="1193"/>
      <c r="Z234" s="1193"/>
      <c r="AA234" s="1193"/>
      <c r="AB234" s="1193"/>
      <c r="AC234" s="1193"/>
      <c r="AD234" s="1193"/>
      <c r="AE234" s="1193"/>
      <c r="AF234" s="1193"/>
      <c r="AG234" s="1193"/>
      <c r="AH234" s="1193"/>
      <c r="AI234" s="1193"/>
      <c r="AJ234" s="1193"/>
      <c r="AK234" s="1193"/>
      <c r="AL234" s="1193"/>
      <c r="AM234" s="1193"/>
      <c r="AN234" s="1193"/>
      <c r="AO234" s="1193"/>
      <c r="AP234" s="1193"/>
      <c r="AQ234" s="1193"/>
      <c r="AR234" s="1193"/>
      <c r="AS234" s="1193"/>
      <c r="AT234" s="1193"/>
      <c r="AU234" s="1193"/>
      <c r="AV234" s="1193"/>
      <c r="AW234" s="1193"/>
      <c r="AX234" s="1193"/>
      <c r="AY234" s="1193"/>
      <c r="AZ234" s="1193"/>
      <c r="BA234" s="1193"/>
      <c r="BB234" s="1193"/>
      <c r="BC234" s="1193"/>
      <c r="BJ234" s="1939"/>
    </row>
    <row r="235" spans="1:64" s="1982" customFormat="1" x14ac:dyDescent="0.2">
      <c r="A235" s="2101"/>
      <c r="B235" s="2101"/>
      <c r="C235" s="1193"/>
      <c r="F235" s="1193"/>
      <c r="G235" s="1193"/>
      <c r="L235" s="1193"/>
      <c r="M235" s="1193"/>
      <c r="N235" s="1193"/>
      <c r="O235" s="1193"/>
      <c r="P235" s="1193"/>
      <c r="Q235" s="1193"/>
      <c r="R235" s="1193"/>
      <c r="S235" s="1193"/>
      <c r="T235" s="1193"/>
      <c r="U235" s="1193"/>
      <c r="V235" s="1193"/>
      <c r="W235" s="1193"/>
      <c r="X235" s="1193"/>
      <c r="Y235" s="1193"/>
      <c r="Z235" s="1193"/>
      <c r="AA235" s="1193"/>
      <c r="AB235" s="1193"/>
      <c r="AC235" s="1193"/>
      <c r="AD235" s="1193"/>
      <c r="AE235" s="1193"/>
      <c r="AF235" s="1193"/>
      <c r="AG235" s="1193"/>
      <c r="AH235" s="1193"/>
      <c r="AI235" s="1193"/>
      <c r="AJ235" s="1193"/>
      <c r="AK235" s="1193"/>
      <c r="AL235" s="1193"/>
      <c r="AM235" s="1193"/>
      <c r="AN235" s="1193"/>
      <c r="AO235" s="1193"/>
      <c r="AP235" s="1193"/>
      <c r="AQ235" s="1193"/>
      <c r="AR235" s="1193"/>
      <c r="AS235" s="1193"/>
      <c r="AT235" s="1193"/>
      <c r="AU235" s="1193"/>
      <c r="AV235" s="1193"/>
      <c r="AW235" s="1193"/>
      <c r="AX235" s="1193"/>
      <c r="AY235" s="1193"/>
      <c r="AZ235" s="1193"/>
      <c r="BA235" s="1193"/>
      <c r="BB235" s="1193"/>
      <c r="BC235" s="1193"/>
      <c r="BJ235" s="1939"/>
    </row>
    <row r="236" spans="1:64" s="1982" customFormat="1" x14ac:dyDescent="0.2">
      <c r="A236" s="2101"/>
      <c r="B236" s="2101"/>
      <c r="C236" s="1193"/>
      <c r="F236" s="1193"/>
      <c r="G236" s="1193"/>
      <c r="L236" s="1193"/>
      <c r="M236" s="1193"/>
      <c r="N236" s="1193"/>
      <c r="O236" s="1193"/>
      <c r="P236" s="1193"/>
      <c r="Q236" s="1193"/>
      <c r="R236" s="1193"/>
      <c r="S236" s="1193"/>
      <c r="T236" s="1193"/>
      <c r="U236" s="1193"/>
      <c r="V236" s="1193"/>
      <c r="W236" s="1193"/>
      <c r="X236" s="1193"/>
      <c r="Y236" s="1193"/>
      <c r="Z236" s="1193"/>
      <c r="AA236" s="1193"/>
      <c r="AB236" s="1193"/>
      <c r="AC236" s="1193"/>
      <c r="AD236" s="1193"/>
      <c r="AE236" s="1193"/>
      <c r="AF236" s="1193"/>
      <c r="AG236" s="1193"/>
      <c r="AH236" s="1193"/>
      <c r="AI236" s="1193"/>
      <c r="AJ236" s="1193"/>
      <c r="AK236" s="1193"/>
      <c r="AL236" s="1193"/>
      <c r="AM236" s="1193"/>
      <c r="AN236" s="1193"/>
      <c r="AO236" s="1193"/>
      <c r="AP236" s="1193"/>
      <c r="AQ236" s="1193"/>
      <c r="AR236" s="1193"/>
      <c r="AS236" s="1193"/>
      <c r="AT236" s="1193"/>
      <c r="AU236" s="1193"/>
      <c r="AV236" s="1193"/>
      <c r="AW236" s="1193"/>
      <c r="AX236" s="1193"/>
      <c r="AY236" s="1193"/>
      <c r="AZ236" s="1193"/>
      <c r="BA236" s="1193"/>
      <c r="BB236" s="1193"/>
      <c r="BC236" s="1193"/>
      <c r="BJ236" s="1939"/>
    </row>
    <row r="237" spans="1:64" s="1982" customFormat="1" x14ac:dyDescent="0.2">
      <c r="A237" s="2101"/>
      <c r="B237" s="2101"/>
      <c r="C237" s="1193"/>
      <c r="F237" s="1193"/>
      <c r="G237" s="1193"/>
      <c r="L237" s="1193"/>
      <c r="M237" s="1193"/>
      <c r="N237" s="1193"/>
      <c r="O237" s="1193"/>
      <c r="P237" s="1193"/>
      <c r="Q237" s="1193"/>
      <c r="R237" s="1193"/>
      <c r="S237" s="1193"/>
      <c r="T237" s="1193"/>
      <c r="U237" s="1193"/>
      <c r="V237" s="1193"/>
      <c r="W237" s="1193"/>
      <c r="X237" s="1193"/>
      <c r="Y237" s="1193"/>
      <c r="Z237" s="1193"/>
      <c r="AA237" s="1193"/>
      <c r="AB237" s="1193"/>
      <c r="AC237" s="1193"/>
      <c r="AD237" s="1193"/>
      <c r="AE237" s="1193"/>
      <c r="AF237" s="1193"/>
      <c r="AG237" s="1193"/>
      <c r="AH237" s="1193"/>
      <c r="AI237" s="1193"/>
      <c r="AJ237" s="1193"/>
      <c r="AK237" s="1193"/>
      <c r="AL237" s="1193"/>
      <c r="AM237" s="1193"/>
      <c r="AN237" s="1193"/>
      <c r="AO237" s="1193"/>
      <c r="AP237" s="1193"/>
      <c r="AQ237" s="1193"/>
      <c r="AR237" s="1193"/>
      <c r="AS237" s="1193"/>
      <c r="AT237" s="1193"/>
      <c r="AU237" s="1193"/>
      <c r="AV237" s="1193"/>
      <c r="AW237" s="1193"/>
      <c r="AX237" s="1193"/>
      <c r="AY237" s="1193"/>
      <c r="AZ237" s="1193"/>
      <c r="BA237" s="1193"/>
      <c r="BB237" s="1193"/>
      <c r="BC237" s="1193"/>
      <c r="BJ237" s="1939"/>
    </row>
    <row r="238" spans="1:64" s="1982" customFormat="1" ht="12.75" customHeight="1" x14ac:dyDescent="0.2">
      <c r="A238" s="2101"/>
      <c r="B238" s="2101"/>
      <c r="C238" s="2116"/>
      <c r="F238" s="1193"/>
      <c r="G238" s="1193"/>
      <c r="L238" s="1193"/>
      <c r="M238" s="1193"/>
      <c r="N238" s="1193"/>
      <c r="O238" s="1193"/>
      <c r="P238" s="1193"/>
      <c r="Q238" s="1193"/>
      <c r="R238" s="2117"/>
      <c r="S238" s="1193"/>
      <c r="T238" s="1193"/>
      <c r="U238" s="1193"/>
      <c r="V238" s="2117"/>
      <c r="W238" s="1193"/>
      <c r="X238" s="1193"/>
      <c r="Y238" s="1193"/>
      <c r="Z238" s="1193"/>
      <c r="AA238" s="1193"/>
      <c r="AB238" s="1193"/>
      <c r="AC238" s="1193"/>
      <c r="AD238" s="2117"/>
      <c r="AE238" s="1193"/>
      <c r="AF238" s="1193"/>
      <c r="AG238" s="1193"/>
      <c r="AH238" s="2117"/>
      <c r="AI238" s="1193"/>
      <c r="AJ238" s="1193"/>
      <c r="AK238" s="1193"/>
      <c r="AL238" s="1193"/>
      <c r="AM238" s="1193"/>
      <c r="AN238" s="1193"/>
      <c r="AO238" s="1193"/>
      <c r="AP238" s="1193"/>
      <c r="AQ238" s="1193"/>
      <c r="AR238" s="1193"/>
      <c r="AS238" s="1193"/>
      <c r="AT238" s="1193"/>
      <c r="AU238" s="1193"/>
      <c r="AV238" s="1193"/>
      <c r="AW238" s="1193"/>
      <c r="AX238" s="1193"/>
      <c r="AY238" s="1193"/>
      <c r="AZ238" s="1193"/>
      <c r="BA238" s="1193"/>
      <c r="BB238" s="1193"/>
      <c r="BC238" s="1193"/>
      <c r="BJ238" s="1939"/>
    </row>
    <row r="239" spans="1:64" s="1982" customFormat="1" x14ac:dyDescent="0.2">
      <c r="A239" s="2101"/>
      <c r="B239" s="2101"/>
      <c r="C239" s="1193"/>
      <c r="F239" s="1193"/>
      <c r="G239" s="1193"/>
      <c r="L239" s="1193"/>
      <c r="M239" s="1193"/>
      <c r="N239" s="1193"/>
      <c r="O239" s="1193"/>
      <c r="P239" s="1193"/>
      <c r="Q239" s="2118"/>
      <c r="R239" s="2117"/>
      <c r="S239" s="1193"/>
      <c r="T239" s="1193"/>
      <c r="U239" s="1193"/>
      <c r="V239" s="2117"/>
      <c r="W239" s="1193"/>
      <c r="X239" s="1193"/>
      <c r="Y239" s="1193"/>
      <c r="Z239" s="1193"/>
      <c r="AA239" s="1193"/>
      <c r="AB239" s="1193"/>
      <c r="AC239" s="1193"/>
      <c r="AD239" s="2117"/>
      <c r="AE239" s="1193"/>
      <c r="AF239" s="1193"/>
      <c r="AG239" s="1193"/>
      <c r="AH239" s="2117"/>
      <c r="AI239" s="1193"/>
      <c r="AJ239" s="1193"/>
      <c r="AK239" s="1193"/>
      <c r="AL239" s="1193"/>
      <c r="AM239" s="1193"/>
      <c r="AN239" s="1193"/>
      <c r="AO239" s="1193"/>
      <c r="AP239" s="2117"/>
      <c r="AQ239" s="1193"/>
      <c r="AR239" s="1193"/>
      <c r="AS239" s="1193"/>
      <c r="AT239" s="2117"/>
      <c r="AU239" s="1193"/>
      <c r="AV239" s="1193"/>
      <c r="AW239" s="1193"/>
      <c r="AX239" s="1193"/>
      <c r="AY239" s="1193"/>
      <c r="AZ239" s="1193"/>
      <c r="BA239" s="1193"/>
      <c r="BB239" s="1193"/>
      <c r="BC239" s="1193"/>
      <c r="BJ239" s="1939"/>
    </row>
    <row r="240" spans="1:64" s="1982" customFormat="1" x14ac:dyDescent="0.2">
      <c r="A240" s="2101"/>
      <c r="B240" s="2101"/>
      <c r="C240" s="1193"/>
      <c r="F240" s="1193"/>
      <c r="G240" s="1193"/>
      <c r="L240" s="1193"/>
      <c r="M240" s="1193"/>
      <c r="N240" s="1193"/>
      <c r="O240" s="1193"/>
      <c r="P240" s="1193"/>
      <c r="Q240" s="2118"/>
      <c r="R240" s="2117"/>
      <c r="S240" s="1193"/>
      <c r="T240" s="1193"/>
      <c r="U240" s="1193"/>
      <c r="V240" s="2117"/>
      <c r="W240" s="1193"/>
      <c r="X240" s="1193"/>
      <c r="Y240" s="1193"/>
      <c r="Z240" s="1193"/>
      <c r="AA240" s="1193"/>
      <c r="AB240" s="1193"/>
      <c r="AC240" s="1193"/>
      <c r="AD240" s="2117"/>
      <c r="AE240" s="1193"/>
      <c r="AF240" s="1193"/>
      <c r="AG240" s="1193"/>
      <c r="AH240" s="2117"/>
      <c r="AI240" s="1193"/>
      <c r="AJ240" s="1193"/>
      <c r="AK240" s="1193"/>
      <c r="AL240" s="1193"/>
      <c r="AM240" s="1193"/>
      <c r="AN240" s="1193"/>
      <c r="AO240" s="1193"/>
      <c r="AP240" s="2117"/>
      <c r="AQ240" s="1193"/>
      <c r="AR240" s="1193"/>
      <c r="AS240" s="1193"/>
      <c r="AT240" s="2117"/>
      <c r="AU240" s="1193"/>
      <c r="AV240" s="1193"/>
      <c r="AW240" s="1193"/>
      <c r="AX240" s="1193"/>
      <c r="AY240" s="1193"/>
      <c r="AZ240" s="1193"/>
      <c r="BA240" s="1193"/>
      <c r="BB240" s="1193"/>
      <c r="BC240" s="1193"/>
      <c r="BJ240" s="1939"/>
    </row>
    <row r="241" spans="1:62" s="1982" customFormat="1" x14ac:dyDescent="0.2">
      <c r="A241" s="2101"/>
      <c r="B241" s="2101"/>
      <c r="C241" s="1193"/>
      <c r="F241" s="1193"/>
      <c r="G241" s="1193"/>
      <c r="L241" s="1193"/>
      <c r="M241" s="1193"/>
      <c r="N241" s="1193"/>
      <c r="O241" s="1193"/>
      <c r="P241" s="1193"/>
      <c r="Q241" s="2119"/>
      <c r="R241" s="2118"/>
      <c r="S241" s="1193"/>
      <c r="T241" s="1193"/>
      <c r="U241" s="2119"/>
      <c r="V241" s="2118"/>
      <c r="W241" s="1193"/>
      <c r="X241" s="1193"/>
      <c r="Y241" s="1193"/>
      <c r="Z241" s="1193"/>
      <c r="AA241" s="1193"/>
      <c r="AB241" s="1193"/>
      <c r="AC241" s="2119"/>
      <c r="AD241" s="1193"/>
      <c r="AE241" s="1193"/>
      <c r="AF241" s="1193"/>
      <c r="AG241" s="2119"/>
      <c r="AH241" s="1193"/>
      <c r="AI241" s="1193"/>
      <c r="AJ241" s="1193"/>
      <c r="AK241" s="1193"/>
      <c r="AL241" s="1193"/>
      <c r="AM241" s="1193"/>
      <c r="AN241" s="1193"/>
      <c r="AO241" s="1193"/>
      <c r="AP241" s="2117"/>
      <c r="AQ241" s="1193"/>
      <c r="AR241" s="1193"/>
      <c r="AS241" s="1193"/>
      <c r="AT241" s="2117"/>
      <c r="AU241" s="1193"/>
      <c r="AV241" s="1193"/>
      <c r="AW241" s="1193"/>
      <c r="AX241" s="1193"/>
      <c r="AY241" s="1193"/>
      <c r="AZ241" s="1193"/>
      <c r="BA241" s="1193"/>
      <c r="BB241" s="1193"/>
      <c r="BC241" s="1193"/>
      <c r="BJ241" s="1939"/>
    </row>
    <row r="242" spans="1:62" s="1982" customFormat="1" x14ac:dyDescent="0.2">
      <c r="A242" s="2101"/>
      <c r="B242" s="2101"/>
      <c r="C242" s="1193"/>
      <c r="F242" s="1193"/>
      <c r="G242" s="1193"/>
      <c r="L242" s="1193"/>
      <c r="M242" s="1193"/>
      <c r="N242" s="1193"/>
      <c r="O242" s="1193"/>
      <c r="P242" s="1193"/>
      <c r="Q242" s="2119"/>
      <c r="R242" s="2118"/>
      <c r="S242" s="1193"/>
      <c r="T242" s="1193"/>
      <c r="U242" s="2119"/>
      <c r="V242" s="2118"/>
      <c r="W242" s="1193"/>
      <c r="X242" s="1193"/>
      <c r="Y242" s="1193"/>
      <c r="Z242" s="1193"/>
      <c r="AA242" s="1193"/>
      <c r="AB242" s="1193"/>
      <c r="AC242" s="2119"/>
      <c r="AD242" s="1193"/>
      <c r="AE242" s="1193"/>
      <c r="AF242" s="1193"/>
      <c r="AG242" s="2119"/>
      <c r="AH242" s="1193"/>
      <c r="AI242" s="1193"/>
      <c r="AJ242" s="1193"/>
      <c r="AK242" s="1193"/>
      <c r="AL242" s="1193"/>
      <c r="AM242" s="1193"/>
      <c r="AN242" s="1193"/>
      <c r="AO242" s="2119"/>
      <c r="AP242" s="1193"/>
      <c r="AQ242" s="1193"/>
      <c r="AR242" s="1193"/>
      <c r="AS242" s="2119"/>
      <c r="AT242" s="1193"/>
      <c r="AU242" s="1193"/>
      <c r="AV242" s="1193"/>
      <c r="AW242" s="1193"/>
      <c r="AX242" s="1193"/>
      <c r="AY242" s="1193"/>
      <c r="AZ242" s="1193"/>
      <c r="BA242" s="1193"/>
      <c r="BB242" s="1193"/>
      <c r="BC242" s="1193"/>
      <c r="BJ242" s="1939"/>
    </row>
    <row r="243" spans="1:62" s="1982" customFormat="1" x14ac:dyDescent="0.2">
      <c r="A243" s="2101"/>
      <c r="B243" s="2101"/>
      <c r="C243" s="1193"/>
      <c r="F243" s="1193"/>
      <c r="G243" s="1193"/>
      <c r="L243" s="1193"/>
      <c r="M243" s="1193"/>
      <c r="N243" s="1193"/>
      <c r="O243" s="1193"/>
      <c r="P243" s="1193"/>
      <c r="Q243" s="2119"/>
      <c r="R243" s="2118"/>
      <c r="S243" s="1193"/>
      <c r="T243" s="1193"/>
      <c r="U243" s="2119"/>
      <c r="V243" s="2118"/>
      <c r="W243" s="1193"/>
      <c r="X243" s="1193"/>
      <c r="Y243" s="1193"/>
      <c r="Z243" s="1193"/>
      <c r="AA243" s="1193"/>
      <c r="AB243" s="1193"/>
      <c r="AC243" s="2119"/>
      <c r="AD243" s="1193"/>
      <c r="AE243" s="1193"/>
      <c r="AF243" s="1193"/>
      <c r="AG243" s="2119"/>
      <c r="AH243" s="1193"/>
      <c r="AI243" s="1193"/>
      <c r="AJ243" s="1193"/>
      <c r="AK243" s="1193"/>
      <c r="AL243" s="1193"/>
      <c r="AM243" s="1193"/>
      <c r="AN243" s="1193"/>
      <c r="AO243" s="2119"/>
      <c r="AP243" s="1193"/>
      <c r="AQ243" s="1193"/>
      <c r="AR243" s="1193"/>
      <c r="AS243" s="2119"/>
      <c r="AT243" s="1193"/>
      <c r="AU243" s="1193"/>
      <c r="AV243" s="1193"/>
      <c r="AW243" s="1193"/>
      <c r="AX243" s="1193"/>
      <c r="AY243" s="1193"/>
      <c r="AZ243" s="1193"/>
      <c r="BA243" s="1193"/>
      <c r="BB243" s="1193"/>
      <c r="BC243" s="1193"/>
      <c r="BJ243" s="1939"/>
    </row>
    <row r="244" spans="1:62" s="1982" customFormat="1" x14ac:dyDescent="0.2">
      <c r="A244" s="2101"/>
      <c r="B244" s="2101"/>
      <c r="C244" s="1193"/>
      <c r="F244" s="1193"/>
      <c r="G244" s="1193"/>
      <c r="L244" s="1193"/>
      <c r="M244" s="1193"/>
      <c r="N244" s="1193"/>
      <c r="O244" s="1193"/>
      <c r="P244" s="1193"/>
      <c r="Q244" s="2119"/>
      <c r="R244" s="2118"/>
      <c r="S244" s="1193"/>
      <c r="T244" s="1193"/>
      <c r="U244" s="2119"/>
      <c r="V244" s="2118"/>
      <c r="W244" s="1193"/>
      <c r="X244" s="1193"/>
      <c r="Y244" s="1193"/>
      <c r="Z244" s="1193"/>
      <c r="AA244" s="1193"/>
      <c r="AB244" s="1193"/>
      <c r="AC244" s="2119"/>
      <c r="AD244" s="1193"/>
      <c r="AE244" s="1193"/>
      <c r="AF244" s="1193"/>
      <c r="AG244" s="2119"/>
      <c r="AH244" s="1193"/>
      <c r="AI244" s="1193"/>
      <c r="AJ244" s="1193"/>
      <c r="AK244" s="1193"/>
      <c r="AL244" s="1193"/>
      <c r="AM244" s="1193"/>
      <c r="AN244" s="1193"/>
      <c r="AO244" s="2119"/>
      <c r="AP244" s="1193"/>
      <c r="AQ244" s="1193"/>
      <c r="AR244" s="1193"/>
      <c r="AS244" s="2119"/>
      <c r="AT244" s="1193"/>
      <c r="AU244" s="1193"/>
      <c r="AV244" s="1193"/>
      <c r="AW244" s="1193"/>
      <c r="AX244" s="1193"/>
      <c r="AY244" s="1193"/>
      <c r="AZ244" s="1193"/>
      <c r="BA244" s="1193"/>
      <c r="BB244" s="1193"/>
      <c r="BC244" s="1193"/>
      <c r="BJ244" s="1939"/>
    </row>
    <row r="245" spans="1:62" s="1982" customFormat="1" x14ac:dyDescent="0.2">
      <c r="A245" s="2101"/>
      <c r="B245" s="2101"/>
      <c r="C245" s="1193"/>
      <c r="F245" s="1193"/>
      <c r="G245" s="1193"/>
      <c r="L245" s="1193"/>
      <c r="M245" s="1193"/>
      <c r="N245" s="1193"/>
      <c r="O245" s="1193"/>
      <c r="P245" s="1193"/>
      <c r="Q245" s="2119"/>
      <c r="R245" s="2118"/>
      <c r="S245" s="1193"/>
      <c r="T245" s="1193"/>
      <c r="U245" s="2119"/>
      <c r="V245" s="2118"/>
      <c r="W245" s="1193"/>
      <c r="X245" s="1193"/>
      <c r="Y245" s="1193"/>
      <c r="Z245" s="1193"/>
      <c r="AA245" s="1193"/>
      <c r="AB245" s="1193"/>
      <c r="AC245" s="2119"/>
      <c r="AD245" s="1193"/>
      <c r="AE245" s="1193"/>
      <c r="AF245" s="1193"/>
      <c r="AG245" s="2119"/>
      <c r="AH245" s="1193"/>
      <c r="AI245" s="1193"/>
      <c r="AJ245" s="1193"/>
      <c r="AK245" s="1193"/>
      <c r="AL245" s="1193"/>
      <c r="AM245" s="1193"/>
      <c r="AN245" s="1193"/>
      <c r="AO245" s="2119"/>
      <c r="AP245" s="1193"/>
      <c r="AQ245" s="1193"/>
      <c r="AR245" s="1193"/>
      <c r="AS245" s="2119"/>
      <c r="AT245" s="1193"/>
      <c r="AU245" s="1193"/>
      <c r="AV245" s="1193"/>
      <c r="AW245" s="1193"/>
      <c r="AX245" s="1193"/>
      <c r="AY245" s="1193"/>
      <c r="AZ245" s="1193"/>
      <c r="BA245" s="1193"/>
      <c r="BB245" s="1193"/>
      <c r="BC245" s="1193"/>
      <c r="BJ245" s="1939"/>
    </row>
    <row r="246" spans="1:62" s="1982" customFormat="1" x14ac:dyDescent="0.2">
      <c r="A246" s="2101"/>
      <c r="B246" s="2101"/>
      <c r="C246" s="1193"/>
      <c r="F246" s="1193"/>
      <c r="G246" s="1193"/>
      <c r="L246" s="1193"/>
      <c r="M246" s="1193"/>
      <c r="N246" s="1193"/>
      <c r="O246" s="1193"/>
      <c r="P246" s="1193"/>
      <c r="Q246" s="2119"/>
      <c r="R246" s="2118"/>
      <c r="S246" s="1193"/>
      <c r="T246" s="1193"/>
      <c r="U246" s="2119"/>
      <c r="V246" s="2118"/>
      <c r="W246" s="1193"/>
      <c r="X246" s="1193"/>
      <c r="Y246" s="1193"/>
      <c r="Z246" s="1193"/>
      <c r="AA246" s="1193"/>
      <c r="AB246" s="1193"/>
      <c r="AC246" s="2119"/>
      <c r="AD246" s="1193"/>
      <c r="AE246" s="1193"/>
      <c r="AF246" s="1193"/>
      <c r="AG246" s="2119"/>
      <c r="AH246" s="1193"/>
      <c r="AI246" s="1193"/>
      <c r="AJ246" s="1193"/>
      <c r="AK246" s="1193"/>
      <c r="AL246" s="1193"/>
      <c r="AM246" s="1193"/>
      <c r="AN246" s="1193"/>
      <c r="AO246" s="2119"/>
      <c r="AP246" s="1193"/>
      <c r="AQ246" s="1193"/>
      <c r="AR246" s="1193"/>
      <c r="AS246" s="2119"/>
      <c r="AT246" s="1193"/>
      <c r="AU246" s="1193"/>
      <c r="AV246" s="1193"/>
      <c r="AW246" s="1193"/>
      <c r="AX246" s="1193"/>
      <c r="AY246" s="1193"/>
      <c r="AZ246" s="1193"/>
      <c r="BA246" s="1193"/>
      <c r="BB246" s="1193"/>
      <c r="BC246" s="1193"/>
      <c r="BJ246" s="1939"/>
    </row>
    <row r="247" spans="1:62" s="1982" customFormat="1" x14ac:dyDescent="0.2">
      <c r="A247" s="2101"/>
      <c r="B247" s="2101"/>
      <c r="C247" s="1193"/>
      <c r="F247" s="1193"/>
      <c r="G247" s="1193"/>
      <c r="L247" s="1193"/>
      <c r="M247" s="1193"/>
      <c r="N247" s="1193"/>
      <c r="O247" s="1193"/>
      <c r="P247" s="1193"/>
      <c r="Q247" s="2119"/>
      <c r="R247" s="2118"/>
      <c r="S247" s="1193"/>
      <c r="T247" s="1193"/>
      <c r="U247" s="2119"/>
      <c r="V247" s="2118"/>
      <c r="W247" s="1193"/>
      <c r="X247" s="1193"/>
      <c r="Y247" s="1193"/>
      <c r="Z247" s="1193"/>
      <c r="AA247" s="1193"/>
      <c r="AB247" s="1193"/>
      <c r="AC247" s="2119"/>
      <c r="AD247" s="1193"/>
      <c r="AE247" s="1193"/>
      <c r="AF247" s="1193"/>
      <c r="AG247" s="2119"/>
      <c r="AH247" s="1193"/>
      <c r="AI247" s="1193"/>
      <c r="AJ247" s="1193"/>
      <c r="AK247" s="1193"/>
      <c r="AL247" s="1193"/>
      <c r="AM247" s="1193"/>
      <c r="AN247" s="1193"/>
      <c r="AO247" s="2119"/>
      <c r="AP247" s="1193"/>
      <c r="AQ247" s="1193"/>
      <c r="AR247" s="1193"/>
      <c r="AS247" s="2119"/>
      <c r="AT247" s="1193"/>
      <c r="AU247" s="1193"/>
      <c r="AV247" s="1193"/>
      <c r="AW247" s="1193"/>
      <c r="AX247" s="1193"/>
      <c r="AY247" s="1193"/>
      <c r="AZ247" s="1193"/>
      <c r="BA247" s="1193"/>
      <c r="BB247" s="1193"/>
      <c r="BC247" s="1193"/>
      <c r="BJ247" s="1939"/>
    </row>
    <row r="248" spans="1:62" s="1982" customFormat="1" x14ac:dyDescent="0.2">
      <c r="A248" s="2101"/>
      <c r="B248" s="2101"/>
      <c r="C248" s="1193"/>
      <c r="F248" s="1193"/>
      <c r="G248" s="1193"/>
      <c r="L248" s="1193"/>
      <c r="M248" s="1193"/>
      <c r="N248" s="1193"/>
      <c r="O248" s="1193"/>
      <c r="P248" s="1193"/>
      <c r="Q248" s="2119"/>
      <c r="R248" s="2118"/>
      <c r="S248" s="1193"/>
      <c r="T248" s="1193"/>
      <c r="U248" s="1193"/>
      <c r="V248" s="1193"/>
      <c r="W248" s="1193"/>
      <c r="X248" s="1193"/>
      <c r="Y248" s="1193"/>
      <c r="Z248" s="1193"/>
      <c r="AA248" s="1193"/>
      <c r="AB248" s="1193"/>
      <c r="AC248" s="1193"/>
      <c r="AD248" s="1193"/>
      <c r="AE248" s="1193"/>
      <c r="AF248" s="1193"/>
      <c r="AG248" s="1193"/>
      <c r="AH248" s="1193"/>
      <c r="AI248" s="1193"/>
      <c r="AJ248" s="1193"/>
      <c r="AK248" s="1193"/>
      <c r="AL248" s="1193"/>
      <c r="AM248" s="1193"/>
      <c r="AN248" s="1193"/>
      <c r="AO248" s="2119"/>
      <c r="AP248" s="1193"/>
      <c r="AQ248" s="1193"/>
      <c r="AR248" s="1193"/>
      <c r="AS248" s="2119"/>
      <c r="AT248" s="1193"/>
      <c r="AU248" s="1193"/>
      <c r="AV248" s="1193"/>
      <c r="AW248" s="1193"/>
      <c r="AX248" s="1193"/>
      <c r="AY248" s="1193"/>
      <c r="AZ248" s="1193"/>
      <c r="BA248" s="1193"/>
      <c r="BB248" s="1193"/>
      <c r="BC248" s="1193"/>
      <c r="BJ248" s="1939"/>
    </row>
    <row r="249" spans="1:62" s="1982" customFormat="1" x14ac:dyDescent="0.2">
      <c r="A249" s="2101"/>
      <c r="B249" s="2101"/>
      <c r="C249" s="1193"/>
      <c r="F249" s="1193"/>
      <c r="G249" s="1193"/>
      <c r="L249" s="1193"/>
      <c r="M249" s="1193"/>
      <c r="N249" s="1193"/>
      <c r="O249" s="1193"/>
      <c r="P249" s="1193"/>
      <c r="Q249" s="1193"/>
      <c r="R249" s="1193"/>
      <c r="S249" s="1193"/>
      <c r="T249" s="1193"/>
      <c r="U249" s="1193"/>
      <c r="V249" s="1193"/>
      <c r="W249" s="1193"/>
      <c r="X249" s="1193"/>
      <c r="Y249" s="1193"/>
      <c r="Z249" s="1193"/>
      <c r="AA249" s="1193"/>
      <c r="AB249" s="1193"/>
      <c r="AC249" s="1193"/>
      <c r="AD249" s="1193"/>
      <c r="AE249" s="1193"/>
      <c r="AF249" s="1193"/>
      <c r="AG249" s="1193"/>
      <c r="AH249" s="1193"/>
      <c r="AI249" s="1193"/>
      <c r="AJ249" s="1193"/>
      <c r="AK249" s="1193"/>
      <c r="AL249" s="1193"/>
      <c r="AM249" s="1193"/>
      <c r="AN249" s="1193"/>
      <c r="AO249" s="1193"/>
      <c r="AP249" s="1193"/>
      <c r="AQ249" s="1193"/>
      <c r="AR249" s="1193"/>
      <c r="AS249" s="1193"/>
      <c r="AT249" s="1193"/>
      <c r="AU249" s="1193"/>
      <c r="AV249" s="1193"/>
      <c r="AW249" s="1193"/>
      <c r="AX249" s="1193"/>
      <c r="AY249" s="1193"/>
      <c r="AZ249" s="1193"/>
      <c r="BA249" s="1193"/>
      <c r="BB249" s="1193"/>
      <c r="BC249" s="1193"/>
      <c r="BJ249" s="1939"/>
    </row>
    <row r="250" spans="1:62" s="1982" customFormat="1" x14ac:dyDescent="0.2">
      <c r="A250" s="2101"/>
      <c r="B250" s="2101"/>
      <c r="C250" s="1193"/>
      <c r="F250" s="1193"/>
      <c r="G250" s="1193"/>
      <c r="L250" s="1193"/>
      <c r="M250" s="1193"/>
      <c r="N250" s="1193"/>
      <c r="O250" s="1193"/>
      <c r="P250" s="1193"/>
      <c r="Q250" s="1193"/>
      <c r="R250" s="1193"/>
      <c r="S250" s="1193"/>
      <c r="T250" s="1193"/>
      <c r="U250" s="1193"/>
      <c r="V250" s="1193"/>
      <c r="W250" s="1193"/>
      <c r="X250" s="1193"/>
      <c r="Y250" s="1193"/>
      <c r="Z250" s="1193"/>
      <c r="AA250" s="1193"/>
      <c r="AB250" s="1193"/>
      <c r="AC250" s="1193"/>
      <c r="AD250" s="1193"/>
      <c r="AE250" s="1193"/>
      <c r="AF250" s="1193"/>
      <c r="AG250" s="1193"/>
      <c r="AH250" s="1193"/>
      <c r="AI250" s="1193"/>
      <c r="AJ250" s="1193"/>
      <c r="AK250" s="1193"/>
      <c r="AL250" s="1193"/>
      <c r="AM250" s="1193"/>
      <c r="AN250" s="1193"/>
      <c r="AO250" s="1193"/>
      <c r="AP250" s="1193"/>
      <c r="AQ250" s="1193"/>
      <c r="AR250" s="1193"/>
      <c r="AS250" s="1193"/>
      <c r="AT250" s="1193"/>
      <c r="AU250" s="1193"/>
      <c r="AV250" s="1193"/>
      <c r="AW250" s="1193"/>
      <c r="AX250" s="1193"/>
      <c r="AY250" s="1193"/>
      <c r="AZ250" s="1193"/>
      <c r="BA250" s="1193"/>
      <c r="BB250" s="1193"/>
      <c r="BC250" s="1193"/>
      <c r="BJ250" s="1939"/>
    </row>
    <row r="251" spans="1:62" s="1982" customFormat="1" x14ac:dyDescent="0.2">
      <c r="A251" s="2101"/>
      <c r="B251" s="2101"/>
      <c r="C251" s="1193"/>
      <c r="F251" s="1193"/>
      <c r="G251" s="1193"/>
      <c r="L251" s="1193"/>
      <c r="M251" s="1193"/>
      <c r="N251" s="1193"/>
      <c r="O251" s="1193"/>
      <c r="P251" s="1193"/>
      <c r="Q251" s="1193"/>
      <c r="R251" s="1193"/>
      <c r="S251" s="1193"/>
      <c r="T251" s="1193"/>
      <c r="U251" s="1193"/>
      <c r="V251" s="1193"/>
      <c r="W251" s="1193"/>
      <c r="X251" s="1193"/>
      <c r="Y251" s="1193"/>
      <c r="Z251" s="1193"/>
      <c r="AA251" s="1193"/>
      <c r="AB251" s="1193"/>
      <c r="AC251" s="1193"/>
      <c r="AD251" s="1193"/>
      <c r="AE251" s="1193"/>
      <c r="AF251" s="1193"/>
      <c r="AG251" s="1193"/>
      <c r="AH251" s="1193"/>
      <c r="AI251" s="1193"/>
      <c r="AJ251" s="1193"/>
      <c r="AK251" s="1193"/>
      <c r="AL251" s="1193"/>
      <c r="AM251" s="1193"/>
      <c r="AN251" s="1193"/>
      <c r="AO251" s="1193"/>
      <c r="AP251" s="1193"/>
      <c r="AQ251" s="1193"/>
      <c r="AR251" s="1193"/>
      <c r="AS251" s="1193"/>
      <c r="AT251" s="1193"/>
      <c r="AU251" s="1193"/>
      <c r="AV251" s="1193"/>
      <c r="AW251" s="1193"/>
      <c r="AX251" s="1193"/>
      <c r="AY251" s="1193"/>
      <c r="AZ251" s="1193"/>
      <c r="BA251" s="1193"/>
      <c r="BB251" s="1193"/>
      <c r="BC251" s="1193"/>
      <c r="BJ251" s="1939"/>
    </row>
    <row r="252" spans="1:62" s="1982" customFormat="1" x14ac:dyDescent="0.2">
      <c r="A252" s="2101"/>
      <c r="B252" s="2101"/>
      <c r="C252" s="1193"/>
      <c r="F252" s="1193"/>
      <c r="G252" s="1193"/>
      <c r="L252" s="1193"/>
      <c r="M252" s="1193"/>
      <c r="N252" s="1193"/>
      <c r="O252" s="1193"/>
      <c r="P252" s="1193"/>
      <c r="Q252" s="1193"/>
      <c r="R252" s="1193"/>
      <c r="S252" s="1193"/>
      <c r="T252" s="1193"/>
      <c r="U252" s="1193"/>
      <c r="V252" s="1193"/>
      <c r="W252" s="1193"/>
      <c r="X252" s="1193"/>
      <c r="Y252" s="1193"/>
      <c r="Z252" s="1193"/>
      <c r="AA252" s="1193"/>
      <c r="AB252" s="1193"/>
      <c r="AC252" s="1193"/>
      <c r="AD252" s="1193"/>
      <c r="AE252" s="1193"/>
      <c r="AF252" s="1193"/>
      <c r="AG252" s="1193"/>
      <c r="AH252" s="1193"/>
      <c r="AI252" s="1193"/>
      <c r="AJ252" s="1193"/>
      <c r="AK252" s="1193"/>
      <c r="AL252" s="1193"/>
      <c r="AM252" s="1193"/>
      <c r="AN252" s="1193"/>
      <c r="AO252" s="1193"/>
      <c r="AP252" s="1193"/>
      <c r="AQ252" s="1193"/>
      <c r="AR252" s="1193"/>
      <c r="AS252" s="1193"/>
      <c r="AT252" s="1193"/>
      <c r="AU252" s="1193"/>
      <c r="AV252" s="1193"/>
      <c r="AW252" s="1193"/>
      <c r="AX252" s="1193"/>
      <c r="AY252" s="1193"/>
      <c r="AZ252" s="1193"/>
      <c r="BA252" s="1193"/>
      <c r="BB252" s="1193"/>
      <c r="BC252" s="1193"/>
      <c r="BJ252" s="1939"/>
    </row>
    <row r="253" spans="1:62" s="1982" customFormat="1" x14ac:dyDescent="0.2">
      <c r="A253" s="2101"/>
      <c r="B253" s="2101"/>
      <c r="C253" s="1193"/>
      <c r="F253" s="1193"/>
      <c r="G253" s="1193"/>
      <c r="L253" s="1193"/>
      <c r="M253" s="1193"/>
      <c r="N253" s="1193"/>
      <c r="O253" s="1193"/>
      <c r="P253" s="1193"/>
      <c r="Q253" s="1193"/>
      <c r="R253" s="1193"/>
      <c r="S253" s="1193"/>
      <c r="T253" s="1193"/>
      <c r="U253" s="1193"/>
      <c r="V253" s="1193"/>
      <c r="W253" s="1193"/>
      <c r="X253" s="1193"/>
      <c r="Y253" s="1193"/>
      <c r="Z253" s="1193"/>
      <c r="AA253" s="1193"/>
      <c r="AB253" s="1193"/>
      <c r="AC253" s="1193"/>
      <c r="AD253" s="1193"/>
      <c r="AE253" s="1193"/>
      <c r="AF253" s="1193"/>
      <c r="AG253" s="1193"/>
      <c r="AH253" s="1193"/>
      <c r="AI253" s="1193"/>
      <c r="AJ253" s="1193"/>
      <c r="AK253" s="1193"/>
      <c r="AL253" s="1193"/>
      <c r="AM253" s="1193"/>
      <c r="AN253" s="1193"/>
      <c r="AO253" s="1193"/>
      <c r="AP253" s="1193"/>
      <c r="AQ253" s="1193"/>
      <c r="AR253" s="1193"/>
      <c r="AS253" s="1193"/>
      <c r="AT253" s="1193"/>
      <c r="AU253" s="1193"/>
      <c r="AV253" s="1193"/>
      <c r="AW253" s="1193"/>
      <c r="AX253" s="1193"/>
      <c r="AY253" s="1193"/>
      <c r="AZ253" s="1193"/>
      <c r="BA253" s="1193"/>
      <c r="BB253" s="1193"/>
      <c r="BC253" s="1193"/>
      <c r="BJ253" s="1939"/>
    </row>
    <row r="254" spans="1:62" s="1982" customFormat="1" x14ac:dyDescent="0.2">
      <c r="A254" s="2101"/>
      <c r="B254" s="2101"/>
      <c r="C254" s="1193"/>
      <c r="F254" s="1193"/>
      <c r="G254" s="1193"/>
      <c r="L254" s="1193"/>
      <c r="M254" s="1193"/>
      <c r="N254" s="1193"/>
      <c r="O254" s="1193"/>
      <c r="P254" s="1193"/>
      <c r="Q254" s="1193"/>
      <c r="R254" s="1193"/>
      <c r="S254" s="1193"/>
      <c r="T254" s="1193"/>
      <c r="U254" s="1193"/>
      <c r="V254" s="1193"/>
      <c r="W254" s="1193"/>
      <c r="X254" s="1193"/>
      <c r="Y254" s="1193"/>
      <c r="Z254" s="1193"/>
      <c r="AA254" s="1193"/>
      <c r="AB254" s="1193"/>
      <c r="AC254" s="1193"/>
      <c r="AD254" s="1193"/>
      <c r="AE254" s="1193"/>
      <c r="AF254" s="1193"/>
      <c r="AG254" s="1193"/>
      <c r="AH254" s="1193"/>
      <c r="AI254" s="1193"/>
      <c r="AJ254" s="1193"/>
      <c r="AK254" s="1193"/>
      <c r="AL254" s="1193"/>
      <c r="AM254" s="1193"/>
      <c r="AN254" s="1193"/>
      <c r="AO254" s="1193"/>
      <c r="AP254" s="1193"/>
      <c r="AQ254" s="1193"/>
      <c r="AR254" s="1193"/>
      <c r="AS254" s="1193"/>
      <c r="AT254" s="1193"/>
      <c r="AU254" s="1193"/>
      <c r="AV254" s="1193"/>
      <c r="AW254" s="1193"/>
      <c r="AX254" s="1193"/>
      <c r="AY254" s="1193"/>
      <c r="AZ254" s="1193"/>
      <c r="BA254" s="1193"/>
      <c r="BB254" s="1193"/>
      <c r="BC254" s="1193"/>
      <c r="BJ254" s="1939"/>
    </row>
    <row r="255" spans="1:62" s="1982" customFormat="1" x14ac:dyDescent="0.2">
      <c r="A255" s="2101"/>
      <c r="B255" s="2101"/>
      <c r="C255" s="1193"/>
      <c r="F255" s="1193"/>
      <c r="G255" s="1193"/>
      <c r="L255" s="1193"/>
      <c r="M255" s="1193"/>
      <c r="N255" s="1193"/>
      <c r="O255" s="1193"/>
      <c r="P255" s="1193"/>
      <c r="Q255" s="1193"/>
      <c r="R255" s="1193"/>
      <c r="S255" s="1193"/>
      <c r="T255" s="1193"/>
      <c r="U255" s="1193"/>
      <c r="V255" s="1193"/>
      <c r="W255" s="1193"/>
      <c r="X255" s="1193"/>
      <c r="Y255" s="1193"/>
      <c r="Z255" s="1193"/>
      <c r="AA255" s="1193"/>
      <c r="AB255" s="1193"/>
      <c r="AC255" s="1193"/>
      <c r="AD255" s="1193"/>
      <c r="AE255" s="1193"/>
      <c r="AF255" s="1193"/>
      <c r="AG255" s="1193"/>
      <c r="AH255" s="1193"/>
      <c r="AI255" s="1193"/>
      <c r="AJ255" s="1193"/>
      <c r="AK255" s="1193"/>
      <c r="AL255" s="1193"/>
      <c r="AM255" s="1193"/>
      <c r="AN255" s="1193"/>
      <c r="AO255" s="1193"/>
      <c r="AP255" s="1193"/>
      <c r="AQ255" s="1193"/>
      <c r="AR255" s="1193"/>
      <c r="AS255" s="1193"/>
      <c r="AT255" s="1193"/>
      <c r="AU255" s="1193"/>
      <c r="AV255" s="1193"/>
      <c r="AW255" s="1193"/>
      <c r="AX255" s="1193"/>
      <c r="AY255" s="1193"/>
      <c r="AZ255" s="1193"/>
      <c r="BA255" s="1193"/>
      <c r="BB255" s="1193"/>
      <c r="BC255" s="1193"/>
      <c r="BJ255" s="1939"/>
    </row>
    <row r="256" spans="1:62" s="1982" customFormat="1" x14ac:dyDescent="0.2">
      <c r="A256" s="2101"/>
      <c r="B256" s="2101"/>
      <c r="C256" s="1193"/>
      <c r="F256" s="1193"/>
      <c r="G256" s="1193"/>
      <c r="L256" s="1193"/>
      <c r="M256" s="1193"/>
      <c r="N256" s="1193"/>
      <c r="O256" s="1193"/>
      <c r="P256" s="1193"/>
      <c r="Q256" s="1193"/>
      <c r="R256" s="1193"/>
      <c r="S256" s="1193"/>
      <c r="T256" s="1193"/>
      <c r="U256" s="1193"/>
      <c r="V256" s="1193"/>
      <c r="W256" s="1193"/>
      <c r="X256" s="1193"/>
      <c r="Y256" s="1193"/>
      <c r="Z256" s="1193"/>
      <c r="AA256" s="1193"/>
      <c r="AB256" s="1193"/>
      <c r="AC256" s="1193"/>
      <c r="AD256" s="1193"/>
      <c r="AE256" s="1193"/>
      <c r="AF256" s="1193"/>
      <c r="AG256" s="1193"/>
      <c r="AH256" s="1193"/>
      <c r="AI256" s="1193"/>
      <c r="AJ256" s="1193"/>
      <c r="AK256" s="1193"/>
      <c r="AL256" s="1193"/>
      <c r="AM256" s="1193"/>
      <c r="AN256" s="1193"/>
      <c r="AO256" s="1193"/>
      <c r="AP256" s="1193"/>
      <c r="AQ256" s="1193"/>
      <c r="AR256" s="1193"/>
      <c r="AS256" s="1193"/>
      <c r="AT256" s="1193"/>
      <c r="AU256" s="1193"/>
      <c r="AV256" s="1193"/>
      <c r="AW256" s="1193"/>
      <c r="AX256" s="1193"/>
      <c r="AY256" s="1193"/>
      <c r="AZ256" s="1193"/>
      <c r="BA256" s="1193"/>
      <c r="BB256" s="1193"/>
      <c r="BC256" s="1193"/>
      <c r="BJ256" s="1939"/>
    </row>
    <row r="257" spans="1:62" s="1982" customFormat="1" x14ac:dyDescent="0.2">
      <c r="A257" s="2101"/>
      <c r="B257" s="2101"/>
      <c r="C257" s="1193"/>
      <c r="F257" s="1193"/>
      <c r="G257" s="1193"/>
      <c r="L257" s="1193"/>
      <c r="M257" s="1193"/>
      <c r="N257" s="1193"/>
      <c r="O257" s="1193"/>
      <c r="P257" s="1193"/>
      <c r="Q257" s="1193"/>
      <c r="R257" s="1193"/>
      <c r="S257" s="1193"/>
      <c r="T257" s="1193"/>
      <c r="U257" s="1193"/>
      <c r="V257" s="1193"/>
      <c r="W257" s="1193"/>
      <c r="X257" s="1193"/>
      <c r="Y257" s="1193"/>
      <c r="Z257" s="1193"/>
      <c r="AA257" s="1193"/>
      <c r="AB257" s="1193"/>
      <c r="AC257" s="1193"/>
      <c r="AD257" s="1193"/>
      <c r="AE257" s="1193"/>
      <c r="AF257" s="1193"/>
      <c r="AG257" s="1193"/>
      <c r="AH257" s="1193"/>
      <c r="AI257" s="1193"/>
      <c r="AJ257" s="1193"/>
      <c r="AK257" s="1193"/>
      <c r="AL257" s="1193"/>
      <c r="AM257" s="1193"/>
      <c r="AN257" s="1193"/>
      <c r="AO257" s="1193"/>
      <c r="AP257" s="1193"/>
      <c r="AQ257" s="1193"/>
      <c r="AR257" s="1193"/>
      <c r="AS257" s="1193"/>
      <c r="AT257" s="1193"/>
      <c r="AU257" s="1193"/>
      <c r="AV257" s="1193"/>
      <c r="AW257" s="1193"/>
      <c r="AX257" s="1193"/>
      <c r="AY257" s="1193"/>
      <c r="AZ257" s="1193"/>
      <c r="BA257" s="1193"/>
      <c r="BB257" s="1193"/>
      <c r="BC257" s="1193"/>
      <c r="BJ257" s="1939"/>
    </row>
    <row r="258" spans="1:62" s="1982" customFormat="1" x14ac:dyDescent="0.2">
      <c r="A258" s="2101"/>
      <c r="B258" s="2101"/>
      <c r="C258" s="1193"/>
      <c r="F258" s="1193"/>
      <c r="G258" s="1193"/>
      <c r="L258" s="1193"/>
      <c r="M258" s="1193"/>
      <c r="N258" s="1193"/>
      <c r="O258" s="1193"/>
      <c r="P258" s="1193"/>
      <c r="Q258" s="1193"/>
      <c r="R258" s="1193"/>
      <c r="S258" s="1193"/>
      <c r="T258" s="1193"/>
      <c r="U258" s="1193"/>
      <c r="V258" s="1193"/>
      <c r="W258" s="1193"/>
      <c r="X258" s="1193"/>
      <c r="Y258" s="1193"/>
      <c r="Z258" s="1193"/>
      <c r="AA258" s="1193"/>
      <c r="AB258" s="1193"/>
      <c r="AC258" s="1193"/>
      <c r="AD258" s="1193"/>
      <c r="AE258" s="1193"/>
      <c r="AF258" s="1193"/>
      <c r="AG258" s="1193"/>
      <c r="AH258" s="1193"/>
      <c r="AI258" s="1193"/>
      <c r="AJ258" s="1193"/>
      <c r="AK258" s="1193"/>
      <c r="AL258" s="1193"/>
      <c r="AM258" s="1193"/>
      <c r="AN258" s="1193"/>
      <c r="AO258" s="1193"/>
      <c r="AP258" s="1193"/>
      <c r="AQ258" s="1193"/>
      <c r="AR258" s="1193"/>
      <c r="AS258" s="1193"/>
      <c r="AT258" s="1193"/>
      <c r="AU258" s="1193"/>
      <c r="AV258" s="1193"/>
      <c r="AW258" s="1193"/>
      <c r="AX258" s="1193"/>
      <c r="AY258" s="1193"/>
      <c r="AZ258" s="1193"/>
      <c r="BA258" s="1193"/>
      <c r="BB258" s="1193"/>
      <c r="BC258" s="1193"/>
      <c r="BJ258" s="1939"/>
    </row>
    <row r="259" spans="1:62" s="1982" customFormat="1" x14ac:dyDescent="0.2">
      <c r="A259" s="2101"/>
      <c r="B259" s="2101"/>
      <c r="C259" s="1193"/>
      <c r="F259" s="1193"/>
      <c r="G259" s="1193"/>
      <c r="L259" s="1193"/>
      <c r="M259" s="1193"/>
      <c r="N259" s="1193"/>
      <c r="O259" s="1193"/>
      <c r="P259" s="1193"/>
      <c r="Q259" s="1193"/>
      <c r="R259" s="1193"/>
      <c r="S259" s="1193"/>
      <c r="T259" s="1193"/>
      <c r="U259" s="1193"/>
      <c r="V259" s="1193"/>
      <c r="W259" s="1193"/>
      <c r="X259" s="1193"/>
      <c r="Y259" s="1193"/>
      <c r="Z259" s="1193"/>
      <c r="AA259" s="1193"/>
      <c r="AB259" s="1193"/>
      <c r="AC259" s="1193"/>
      <c r="AD259" s="1193"/>
      <c r="AE259" s="1193"/>
      <c r="AF259" s="1193"/>
      <c r="AG259" s="1193"/>
      <c r="AH259" s="1193"/>
      <c r="AI259" s="1193"/>
      <c r="AJ259" s="1193"/>
      <c r="AK259" s="1193"/>
      <c r="AL259" s="1193"/>
      <c r="AM259" s="1193"/>
      <c r="AN259" s="1193"/>
      <c r="AO259" s="1193"/>
      <c r="AP259" s="1193"/>
      <c r="AQ259" s="1193"/>
      <c r="AR259" s="1193"/>
      <c r="AS259" s="1193"/>
      <c r="AT259" s="1193"/>
      <c r="AU259" s="1193"/>
      <c r="AV259" s="1193"/>
      <c r="AW259" s="1193"/>
      <c r="AX259" s="1193"/>
      <c r="AY259" s="1193"/>
      <c r="AZ259" s="1193"/>
      <c r="BA259" s="1193"/>
      <c r="BB259" s="1193"/>
      <c r="BC259" s="1193"/>
      <c r="BJ259" s="1939"/>
    </row>
    <row r="260" spans="1:62" s="1982" customFormat="1" x14ac:dyDescent="0.2">
      <c r="A260" s="2101"/>
      <c r="B260" s="2101"/>
      <c r="C260" s="1193"/>
      <c r="F260" s="1193"/>
      <c r="G260" s="1193"/>
      <c r="L260" s="1193"/>
      <c r="M260" s="1193"/>
      <c r="N260" s="1193"/>
      <c r="O260" s="1193"/>
      <c r="P260" s="1193"/>
      <c r="Q260" s="1193"/>
      <c r="R260" s="1193"/>
      <c r="S260" s="1193"/>
      <c r="T260" s="1193"/>
      <c r="U260" s="1193"/>
      <c r="V260" s="1193"/>
      <c r="W260" s="1193"/>
      <c r="X260" s="1193"/>
      <c r="Y260" s="1193"/>
      <c r="Z260" s="1193"/>
      <c r="AA260" s="1193"/>
      <c r="AB260" s="1193"/>
      <c r="AC260" s="1193"/>
      <c r="AD260" s="1193"/>
      <c r="AE260" s="1193"/>
      <c r="AF260" s="1193"/>
      <c r="AG260" s="1193"/>
      <c r="AH260" s="1193"/>
      <c r="AI260" s="1193"/>
      <c r="AJ260" s="1193"/>
      <c r="AK260" s="1193"/>
      <c r="AL260" s="1193"/>
      <c r="AM260" s="1193"/>
      <c r="AN260" s="1193"/>
      <c r="AO260" s="1193"/>
      <c r="AP260" s="1193"/>
      <c r="AQ260" s="1193"/>
      <c r="AR260" s="1193"/>
      <c r="AS260" s="1193"/>
      <c r="AT260" s="1193"/>
      <c r="AU260" s="1193"/>
      <c r="AV260" s="1193"/>
      <c r="AW260" s="1193"/>
      <c r="AX260" s="1193"/>
      <c r="AY260" s="1193"/>
      <c r="AZ260" s="1193"/>
      <c r="BA260" s="1193"/>
      <c r="BB260" s="1193"/>
      <c r="BC260" s="1193"/>
      <c r="BJ260" s="1939"/>
    </row>
    <row r="261" spans="1:62" s="1982" customFormat="1" x14ac:dyDescent="0.2">
      <c r="A261" s="2101"/>
      <c r="B261" s="2101"/>
      <c r="C261" s="1193"/>
      <c r="F261" s="1193"/>
      <c r="G261" s="1193"/>
      <c r="L261" s="1193"/>
      <c r="M261" s="1193"/>
      <c r="N261" s="1193"/>
      <c r="O261" s="1193"/>
      <c r="P261" s="1193"/>
      <c r="Q261" s="1193"/>
      <c r="R261" s="1193"/>
      <c r="S261" s="1193"/>
      <c r="T261" s="1193"/>
      <c r="U261" s="1193"/>
      <c r="V261" s="1193"/>
      <c r="W261" s="1193"/>
      <c r="X261" s="1193"/>
      <c r="Y261" s="1193"/>
      <c r="Z261" s="1193"/>
      <c r="AA261" s="1193"/>
      <c r="AB261" s="1193"/>
      <c r="AC261" s="1193"/>
      <c r="AD261" s="1193"/>
      <c r="AE261" s="1193"/>
      <c r="AF261" s="1193"/>
      <c r="AG261" s="1193"/>
      <c r="AH261" s="1193"/>
      <c r="AI261" s="1193"/>
      <c r="AJ261" s="1193"/>
      <c r="AK261" s="1193"/>
      <c r="AL261" s="1193"/>
      <c r="AM261" s="1193"/>
      <c r="AN261" s="1193"/>
      <c r="AO261" s="1193"/>
      <c r="AP261" s="1193"/>
      <c r="AQ261" s="1193"/>
      <c r="AR261" s="1193"/>
      <c r="AS261" s="1193"/>
      <c r="AT261" s="1193"/>
      <c r="AU261" s="1193"/>
      <c r="AV261" s="1193"/>
      <c r="AW261" s="1193"/>
      <c r="AX261" s="1193"/>
      <c r="AY261" s="1193"/>
      <c r="AZ261" s="1193"/>
      <c r="BA261" s="1193"/>
      <c r="BB261" s="1193"/>
      <c r="BC261" s="1193"/>
      <c r="BJ261" s="1939"/>
    </row>
    <row r="262" spans="1:62" s="1982" customFormat="1" x14ac:dyDescent="0.2">
      <c r="A262" s="2101"/>
      <c r="B262" s="2101"/>
      <c r="C262" s="1193"/>
      <c r="F262" s="1193"/>
      <c r="G262" s="1193"/>
      <c r="L262" s="1193"/>
      <c r="M262" s="1193"/>
      <c r="N262" s="1193"/>
      <c r="O262" s="1193"/>
      <c r="P262" s="1193"/>
      <c r="Q262" s="1193"/>
      <c r="R262" s="1193"/>
      <c r="S262" s="1193"/>
      <c r="T262" s="1193"/>
      <c r="U262" s="1193"/>
      <c r="V262" s="1193"/>
      <c r="W262" s="1193"/>
      <c r="X262" s="1193"/>
      <c r="Y262" s="1193"/>
      <c r="Z262" s="1193"/>
      <c r="AA262" s="1193"/>
      <c r="AB262" s="1193"/>
      <c r="AC262" s="1193"/>
      <c r="AD262" s="1193"/>
      <c r="AE262" s="1193"/>
      <c r="AF262" s="1193"/>
      <c r="AG262" s="1193"/>
      <c r="AH262" s="1193"/>
      <c r="AI262" s="1193"/>
      <c r="AJ262" s="1193"/>
      <c r="AK262" s="1193"/>
      <c r="AL262" s="1193"/>
      <c r="AM262" s="1193"/>
      <c r="AN262" s="1193"/>
      <c r="AO262" s="1193"/>
      <c r="AP262" s="1193"/>
      <c r="AQ262" s="1193"/>
      <c r="AR262" s="1193"/>
      <c r="AS262" s="1193"/>
      <c r="AT262" s="1193"/>
      <c r="AU262" s="1193"/>
      <c r="AV262" s="1193"/>
      <c r="AW262" s="1193"/>
      <c r="AX262" s="1193"/>
      <c r="AY262" s="1193"/>
      <c r="AZ262" s="1193"/>
      <c r="BA262" s="1193"/>
      <c r="BB262" s="1193"/>
      <c r="BC262" s="1193"/>
      <c r="BJ262" s="1939"/>
    </row>
    <row r="263" spans="1:62" s="1982" customFormat="1" x14ac:dyDescent="0.2">
      <c r="A263" s="2101"/>
      <c r="B263" s="2101"/>
      <c r="C263" s="1193"/>
      <c r="F263" s="1193"/>
      <c r="G263" s="1193"/>
      <c r="L263" s="1193"/>
      <c r="M263" s="1193"/>
      <c r="N263" s="1193"/>
      <c r="O263" s="1193"/>
      <c r="P263" s="1193"/>
      <c r="Q263" s="1193"/>
      <c r="R263" s="1193"/>
      <c r="S263" s="1193"/>
      <c r="T263" s="1193"/>
      <c r="U263" s="1193"/>
      <c r="V263" s="1193"/>
      <c r="W263" s="1193"/>
      <c r="X263" s="1193"/>
      <c r="Y263" s="1193"/>
      <c r="Z263" s="1193"/>
      <c r="AA263" s="1193"/>
      <c r="AB263" s="1193"/>
      <c r="AC263" s="1193"/>
      <c r="AD263" s="1193"/>
      <c r="AE263" s="1193"/>
      <c r="AF263" s="1193"/>
      <c r="AG263" s="1193"/>
      <c r="AH263" s="1193"/>
      <c r="AI263" s="1193"/>
      <c r="AJ263" s="1193"/>
      <c r="AK263" s="1193"/>
      <c r="AL263" s="1193"/>
      <c r="AM263" s="1193"/>
      <c r="AN263" s="1193"/>
      <c r="AO263" s="1193"/>
      <c r="AP263" s="1193"/>
      <c r="AQ263" s="1193"/>
      <c r="AR263" s="1193"/>
      <c r="AS263" s="1193"/>
      <c r="AT263" s="1193"/>
      <c r="AU263" s="1193"/>
      <c r="AV263" s="1193"/>
      <c r="AW263" s="1193"/>
      <c r="AX263" s="1193"/>
      <c r="AY263" s="1193"/>
      <c r="AZ263" s="1193"/>
      <c r="BA263" s="1193"/>
      <c r="BB263" s="1193"/>
      <c r="BC263" s="1193"/>
      <c r="BJ263" s="1939"/>
    </row>
    <row r="264" spans="1:62" s="1982" customFormat="1" x14ac:dyDescent="0.2">
      <c r="A264" s="2101"/>
      <c r="B264" s="2101"/>
      <c r="C264" s="1193"/>
      <c r="F264" s="1193"/>
      <c r="G264" s="1193"/>
      <c r="L264" s="1193"/>
      <c r="M264" s="1193"/>
      <c r="N264" s="1193"/>
      <c r="O264" s="1193"/>
      <c r="P264" s="1193"/>
      <c r="Q264" s="1193"/>
      <c r="R264" s="1193"/>
      <c r="S264" s="1193"/>
      <c r="T264" s="1193"/>
      <c r="U264" s="1193"/>
      <c r="V264" s="1193"/>
      <c r="W264" s="1193"/>
      <c r="X264" s="1193"/>
      <c r="Y264" s="1193"/>
      <c r="Z264" s="1193"/>
      <c r="AA264" s="1193"/>
      <c r="AB264" s="1193"/>
      <c r="AC264" s="1193"/>
      <c r="AD264" s="1193"/>
      <c r="AE264" s="1193"/>
      <c r="AF264" s="1193"/>
      <c r="AG264" s="1193"/>
      <c r="AH264" s="1193"/>
      <c r="AI264" s="1193"/>
      <c r="AJ264" s="1193"/>
      <c r="AK264" s="1193"/>
      <c r="AL264" s="1193"/>
      <c r="AM264" s="1193"/>
      <c r="AN264" s="1193"/>
      <c r="AO264" s="1193"/>
      <c r="AP264" s="1193"/>
      <c r="AQ264" s="1193"/>
      <c r="AR264" s="1193"/>
      <c r="AS264" s="1193"/>
      <c r="AT264" s="1193"/>
      <c r="AU264" s="1193"/>
      <c r="AV264" s="1193"/>
      <c r="AW264" s="1193"/>
      <c r="AX264" s="1193"/>
      <c r="AY264" s="1193"/>
      <c r="AZ264" s="1193"/>
      <c r="BA264" s="1193"/>
      <c r="BB264" s="1193"/>
      <c r="BC264" s="1193"/>
      <c r="BJ264" s="1939"/>
    </row>
    <row r="265" spans="1:62" s="1982" customFormat="1" x14ac:dyDescent="0.2">
      <c r="A265" s="2101"/>
      <c r="B265" s="2101"/>
      <c r="C265" s="1193"/>
      <c r="F265" s="1193"/>
      <c r="G265" s="1193"/>
      <c r="L265" s="1193"/>
      <c r="M265" s="1193"/>
      <c r="N265" s="1193"/>
      <c r="O265" s="1193"/>
      <c r="P265" s="1193"/>
      <c r="Q265" s="1193"/>
      <c r="R265" s="1193"/>
      <c r="S265" s="1193"/>
      <c r="T265" s="1193"/>
      <c r="U265" s="1193"/>
      <c r="V265" s="1193"/>
      <c r="W265" s="1193"/>
      <c r="X265" s="1193"/>
      <c r="Y265" s="1193"/>
      <c r="Z265" s="1193"/>
      <c r="AA265" s="1193"/>
      <c r="AB265" s="1193"/>
      <c r="AC265" s="1193"/>
      <c r="AD265" s="1193"/>
      <c r="AE265" s="1193"/>
      <c r="AF265" s="1193"/>
      <c r="AG265" s="1193"/>
      <c r="AH265" s="1193"/>
      <c r="AI265" s="1193"/>
      <c r="AJ265" s="1193"/>
      <c r="AK265" s="1193"/>
      <c r="AL265" s="1193"/>
      <c r="AM265" s="1193"/>
      <c r="AN265" s="1193"/>
      <c r="AO265" s="1193"/>
      <c r="AP265" s="1193"/>
      <c r="AQ265" s="1193"/>
      <c r="AR265" s="1193"/>
      <c r="AS265" s="1193"/>
      <c r="AT265" s="1193"/>
      <c r="AU265" s="1193"/>
      <c r="AV265" s="1193"/>
      <c r="AW265" s="1193"/>
      <c r="AX265" s="1193"/>
      <c r="AY265" s="1193"/>
      <c r="AZ265" s="1193"/>
      <c r="BA265" s="1193"/>
      <c r="BB265" s="1193"/>
      <c r="BC265" s="1193"/>
      <c r="BJ265" s="1939"/>
    </row>
    <row r="266" spans="1:62" s="1982" customFormat="1" x14ac:dyDescent="0.2">
      <c r="A266" s="2101"/>
      <c r="B266" s="2101"/>
      <c r="C266" s="1193"/>
      <c r="F266" s="1193"/>
      <c r="G266" s="1193"/>
      <c r="L266" s="1193"/>
      <c r="M266" s="1193"/>
      <c r="N266" s="1193"/>
      <c r="O266" s="1193"/>
      <c r="P266" s="1193"/>
      <c r="Q266" s="1193"/>
      <c r="R266" s="1193"/>
      <c r="S266" s="1193"/>
      <c r="T266" s="1193"/>
      <c r="U266" s="1193"/>
      <c r="V266" s="1193"/>
      <c r="W266" s="1193"/>
      <c r="X266" s="1193"/>
      <c r="Y266" s="1193"/>
      <c r="Z266" s="1193"/>
      <c r="AA266" s="1193"/>
      <c r="AB266" s="1193"/>
      <c r="AC266" s="1193"/>
      <c r="AD266" s="1193"/>
      <c r="AE266" s="1193"/>
      <c r="AF266" s="1193"/>
      <c r="AG266" s="1193"/>
      <c r="AH266" s="1193"/>
      <c r="AI266" s="1193"/>
      <c r="AJ266" s="1193"/>
      <c r="AK266" s="1193"/>
      <c r="AL266" s="1193"/>
      <c r="AM266" s="1193"/>
      <c r="AN266" s="1193"/>
      <c r="AO266" s="1193"/>
      <c r="AP266" s="1193"/>
      <c r="AQ266" s="1193"/>
      <c r="AR266" s="1193"/>
      <c r="AS266" s="1193"/>
      <c r="AT266" s="1193"/>
      <c r="AU266" s="1193"/>
      <c r="AV266" s="1193"/>
      <c r="AW266" s="1193"/>
      <c r="AX266" s="1193"/>
      <c r="AY266" s="1193"/>
      <c r="AZ266" s="1193"/>
      <c r="BA266" s="1193"/>
      <c r="BB266" s="1193"/>
      <c r="BC266" s="1193"/>
      <c r="BJ266" s="1939"/>
    </row>
    <row r="267" spans="1:62" s="1982" customFormat="1" x14ac:dyDescent="0.2">
      <c r="A267" s="2101"/>
      <c r="B267" s="2101"/>
      <c r="C267" s="1193"/>
      <c r="F267" s="1193"/>
      <c r="G267" s="1193"/>
      <c r="L267" s="1193"/>
      <c r="M267" s="1193"/>
      <c r="N267" s="1193"/>
      <c r="O267" s="1193"/>
      <c r="P267" s="1193"/>
      <c r="Q267" s="1193"/>
      <c r="R267" s="1193"/>
      <c r="S267" s="1193"/>
      <c r="T267" s="1193"/>
      <c r="U267" s="1193"/>
      <c r="V267" s="1193"/>
      <c r="W267" s="1193"/>
      <c r="X267" s="1193"/>
      <c r="Y267" s="1193"/>
      <c r="Z267" s="1193"/>
      <c r="AA267" s="1193"/>
      <c r="AB267" s="1193"/>
      <c r="AC267" s="1193"/>
      <c r="AD267" s="1193"/>
      <c r="AE267" s="1193"/>
      <c r="AF267" s="1193"/>
      <c r="AG267" s="1193"/>
      <c r="AH267" s="1193"/>
      <c r="AI267" s="1193"/>
      <c r="AJ267" s="1193"/>
      <c r="AK267" s="1193"/>
      <c r="AL267" s="1193"/>
      <c r="AM267" s="1193"/>
      <c r="AN267" s="1193"/>
      <c r="AO267" s="1193"/>
      <c r="AP267" s="1193"/>
      <c r="AQ267" s="1193"/>
      <c r="AR267" s="1193"/>
      <c r="AS267" s="1193"/>
      <c r="AT267" s="1193"/>
      <c r="AU267" s="1193"/>
      <c r="AV267" s="1193"/>
      <c r="AW267" s="1193"/>
      <c r="AX267" s="1193"/>
      <c r="AY267" s="1193"/>
      <c r="AZ267" s="1193"/>
      <c r="BA267" s="1193"/>
      <c r="BB267" s="1193"/>
      <c r="BC267" s="1193"/>
      <c r="BJ267" s="1939"/>
    </row>
    <row r="268" spans="1:62" s="1982" customFormat="1" x14ac:dyDescent="0.2">
      <c r="A268" s="2101"/>
      <c r="B268" s="2101"/>
      <c r="C268" s="1193"/>
      <c r="F268" s="1193"/>
      <c r="G268" s="1193"/>
      <c r="L268" s="1193"/>
      <c r="M268" s="1193"/>
      <c r="N268" s="1193"/>
      <c r="O268" s="1193"/>
      <c r="P268" s="1193"/>
      <c r="Q268" s="1193"/>
      <c r="R268" s="1193"/>
      <c r="S268" s="1193"/>
      <c r="T268" s="1193"/>
      <c r="U268" s="1193"/>
      <c r="V268" s="1193"/>
      <c r="W268" s="1193"/>
      <c r="X268" s="1193"/>
      <c r="Y268" s="1193"/>
      <c r="Z268" s="1193"/>
      <c r="AA268" s="1193"/>
      <c r="AB268" s="1193"/>
      <c r="AC268" s="1193"/>
      <c r="AD268" s="1193"/>
      <c r="AE268" s="1193"/>
      <c r="AF268" s="1193"/>
      <c r="AG268" s="1193"/>
      <c r="AH268" s="1193"/>
      <c r="AI268" s="1193"/>
      <c r="AJ268" s="1193"/>
      <c r="AK268" s="1193"/>
      <c r="AL268" s="1193"/>
      <c r="AM268" s="1193"/>
      <c r="AN268" s="1193"/>
      <c r="AO268" s="1193"/>
      <c r="AP268" s="1193"/>
      <c r="AQ268" s="1193"/>
      <c r="AR268" s="1193"/>
      <c r="AS268" s="1193"/>
      <c r="AT268" s="1193"/>
      <c r="AU268" s="1193"/>
      <c r="AV268" s="1193"/>
      <c r="AW268" s="1193"/>
      <c r="AX268" s="1193"/>
      <c r="AY268" s="1193"/>
      <c r="AZ268" s="1193"/>
      <c r="BA268" s="1193"/>
      <c r="BB268" s="1193"/>
      <c r="BC268" s="1193"/>
      <c r="BJ268" s="1939"/>
    </row>
    <row r="269" spans="1:62" s="1982" customFormat="1" x14ac:dyDescent="0.2">
      <c r="A269" s="2101"/>
      <c r="B269" s="2101"/>
      <c r="C269" s="1193"/>
      <c r="F269" s="1193"/>
      <c r="G269" s="1193"/>
      <c r="L269" s="1193"/>
      <c r="M269" s="1193"/>
      <c r="N269" s="1193"/>
      <c r="O269" s="1193"/>
      <c r="P269" s="1193"/>
      <c r="Q269" s="1193"/>
      <c r="R269" s="1193"/>
      <c r="S269" s="1193"/>
      <c r="T269" s="1193"/>
      <c r="U269" s="1193"/>
      <c r="V269" s="1193"/>
      <c r="W269" s="1193"/>
      <c r="X269" s="1193"/>
      <c r="Y269" s="1193"/>
      <c r="Z269" s="1193"/>
      <c r="AA269" s="1193"/>
      <c r="AB269" s="1193"/>
      <c r="AC269" s="1193"/>
      <c r="AD269" s="1193"/>
      <c r="AE269" s="1193"/>
      <c r="AF269" s="1193"/>
      <c r="AG269" s="1193"/>
      <c r="AH269" s="1193"/>
      <c r="AI269" s="1193"/>
      <c r="AJ269" s="1193"/>
      <c r="AK269" s="1193"/>
      <c r="AL269" s="1193"/>
      <c r="AM269" s="1193"/>
      <c r="AN269" s="1193"/>
      <c r="AO269" s="1193"/>
      <c r="AP269" s="1193"/>
      <c r="AQ269" s="1193"/>
      <c r="AR269" s="1193"/>
      <c r="AS269" s="1193"/>
      <c r="AT269" s="1193"/>
      <c r="AU269" s="1193"/>
      <c r="AV269" s="1193"/>
      <c r="AW269" s="1193"/>
      <c r="AX269" s="1193"/>
      <c r="AY269" s="1193"/>
      <c r="AZ269" s="1193"/>
      <c r="BA269" s="1193"/>
      <c r="BB269" s="1193"/>
      <c r="BC269" s="1193"/>
      <c r="BJ269" s="1939"/>
    </row>
    <row r="270" spans="1:62" s="1982" customFormat="1" x14ac:dyDescent="0.2">
      <c r="A270" s="2101"/>
      <c r="B270" s="2101"/>
      <c r="C270" s="1193"/>
      <c r="F270" s="1193"/>
      <c r="G270" s="1193"/>
      <c r="L270" s="1193"/>
      <c r="M270" s="1193"/>
      <c r="N270" s="1193"/>
      <c r="O270" s="1193"/>
      <c r="P270" s="1193"/>
      <c r="Q270" s="1193"/>
      <c r="R270" s="1193"/>
      <c r="S270" s="1193"/>
      <c r="T270" s="1193"/>
      <c r="U270" s="1193"/>
      <c r="V270" s="1193"/>
      <c r="W270" s="1193"/>
      <c r="X270" s="1193"/>
      <c r="Y270" s="1193"/>
      <c r="Z270" s="1193"/>
      <c r="AA270" s="1193"/>
      <c r="AB270" s="1193"/>
      <c r="AC270" s="1193"/>
      <c r="AD270" s="1193"/>
      <c r="AE270" s="1193"/>
      <c r="AF270" s="1193"/>
      <c r="AG270" s="1193"/>
      <c r="AH270" s="1193"/>
      <c r="AI270" s="1193"/>
      <c r="AJ270" s="1193"/>
      <c r="AK270" s="1193"/>
      <c r="AL270" s="1193"/>
      <c r="AM270" s="1193"/>
      <c r="AN270" s="1193"/>
      <c r="AO270" s="1193"/>
      <c r="AP270" s="1193"/>
      <c r="AQ270" s="1193"/>
      <c r="AR270" s="1193"/>
      <c r="AS270" s="1193"/>
      <c r="AT270" s="1193"/>
      <c r="AU270" s="1193"/>
      <c r="AV270" s="1193"/>
      <c r="AW270" s="1193"/>
      <c r="AX270" s="1193"/>
      <c r="AY270" s="1193"/>
      <c r="AZ270" s="1193"/>
      <c r="BA270" s="1193"/>
      <c r="BB270" s="1193"/>
      <c r="BC270" s="1193"/>
      <c r="BJ270" s="1939"/>
    </row>
    <row r="271" spans="1:62" s="1982" customFormat="1" x14ac:dyDescent="0.2">
      <c r="A271" s="2101"/>
      <c r="B271" s="2101"/>
      <c r="C271" s="1193"/>
      <c r="F271" s="1193"/>
      <c r="G271" s="1193"/>
      <c r="L271" s="1193"/>
      <c r="M271" s="1193"/>
      <c r="N271" s="1193"/>
      <c r="O271" s="1193"/>
      <c r="P271" s="1193"/>
      <c r="Q271" s="1193"/>
      <c r="R271" s="1193"/>
      <c r="S271" s="1193"/>
      <c r="T271" s="1193"/>
      <c r="U271" s="1193"/>
      <c r="V271" s="1193"/>
      <c r="W271" s="1193"/>
      <c r="X271" s="1193"/>
      <c r="Y271" s="1193"/>
      <c r="Z271" s="1193"/>
      <c r="AA271" s="1193"/>
      <c r="AB271" s="1193"/>
      <c r="AC271" s="1193"/>
      <c r="AD271" s="1193"/>
      <c r="AE271" s="1193"/>
      <c r="AF271" s="1193"/>
      <c r="AG271" s="1193"/>
      <c r="AH271" s="1193"/>
      <c r="AI271" s="1193"/>
      <c r="AJ271" s="1193"/>
      <c r="AK271" s="1193"/>
      <c r="AL271" s="1193"/>
      <c r="AM271" s="1193"/>
      <c r="AN271" s="1193"/>
      <c r="AO271" s="1193"/>
      <c r="AP271" s="1193"/>
      <c r="AQ271" s="1193"/>
      <c r="AR271" s="1193"/>
      <c r="AS271" s="1193"/>
      <c r="AT271" s="1193"/>
      <c r="AU271" s="1193"/>
      <c r="AV271" s="1193"/>
      <c r="AW271" s="1193"/>
      <c r="AX271" s="1193"/>
      <c r="AY271" s="1193"/>
      <c r="AZ271" s="1193"/>
      <c r="BA271" s="1193"/>
      <c r="BB271" s="1193"/>
      <c r="BC271" s="1193"/>
      <c r="BJ271" s="1939"/>
    </row>
    <row r="272" spans="1:62" s="1982" customFormat="1" x14ac:dyDescent="0.2">
      <c r="A272" s="2101"/>
      <c r="B272" s="2101"/>
      <c r="C272" s="1193"/>
      <c r="F272" s="1193"/>
      <c r="G272" s="1193"/>
      <c r="L272" s="1193"/>
      <c r="M272" s="1193"/>
      <c r="N272" s="1193"/>
      <c r="O272" s="1193"/>
      <c r="P272" s="1193"/>
      <c r="Q272" s="1193"/>
      <c r="R272" s="1193"/>
      <c r="S272" s="1193"/>
      <c r="T272" s="1193"/>
      <c r="U272" s="1193"/>
      <c r="V272" s="1193"/>
      <c r="W272" s="1193"/>
      <c r="X272" s="1193"/>
      <c r="Y272" s="1193"/>
      <c r="Z272" s="1193"/>
      <c r="AA272" s="1193"/>
      <c r="AB272" s="1193"/>
      <c r="AC272" s="1193"/>
      <c r="AD272" s="1193"/>
      <c r="AE272" s="1193"/>
      <c r="AF272" s="1193"/>
      <c r="AG272" s="1193"/>
      <c r="AH272" s="1193"/>
      <c r="AI272" s="1193"/>
      <c r="AJ272" s="1193"/>
      <c r="AK272" s="1193"/>
      <c r="AL272" s="1193"/>
      <c r="AM272" s="1193"/>
      <c r="AN272" s="1193"/>
      <c r="AO272" s="1193"/>
      <c r="AP272" s="1193"/>
      <c r="AQ272" s="1193"/>
      <c r="AR272" s="1193"/>
      <c r="AS272" s="1193"/>
      <c r="AT272" s="1193"/>
      <c r="AU272" s="1193"/>
      <c r="AV272" s="1193"/>
      <c r="AW272" s="1193"/>
      <c r="AX272" s="1193"/>
      <c r="AY272" s="1193"/>
      <c r="AZ272" s="1193"/>
      <c r="BA272" s="1193"/>
      <c r="BB272" s="1193"/>
      <c r="BC272" s="1193"/>
      <c r="BJ272" s="1939"/>
    </row>
    <row r="273" spans="1:62" s="1982" customFormat="1" x14ac:dyDescent="0.2">
      <c r="A273" s="2101"/>
      <c r="B273" s="2101"/>
      <c r="C273" s="1193"/>
      <c r="F273" s="1193"/>
      <c r="G273" s="1193"/>
      <c r="L273" s="1193"/>
      <c r="M273" s="1193"/>
      <c r="N273" s="1193"/>
      <c r="O273" s="1193"/>
      <c r="P273" s="1193"/>
      <c r="Q273" s="1193"/>
      <c r="R273" s="1193"/>
      <c r="S273" s="1193"/>
      <c r="T273" s="1193"/>
      <c r="U273" s="1193"/>
      <c r="V273" s="1193"/>
      <c r="W273" s="1193"/>
      <c r="X273" s="1193"/>
      <c r="Y273" s="1193"/>
      <c r="Z273" s="1193"/>
      <c r="AA273" s="1193"/>
      <c r="AB273" s="1193"/>
      <c r="AC273" s="1193"/>
      <c r="AD273" s="1193"/>
      <c r="AE273" s="1193"/>
      <c r="AF273" s="1193"/>
      <c r="AG273" s="1193"/>
      <c r="AH273" s="1193"/>
      <c r="AI273" s="1193"/>
      <c r="AJ273" s="1193"/>
      <c r="AK273" s="1193"/>
      <c r="AL273" s="1193"/>
      <c r="AM273" s="1193"/>
      <c r="AN273" s="1193"/>
      <c r="AO273" s="1193"/>
      <c r="AP273" s="1193"/>
      <c r="AQ273" s="1193"/>
      <c r="AR273" s="1193"/>
      <c r="AS273" s="1193"/>
      <c r="AT273" s="1193"/>
      <c r="AU273" s="1193"/>
      <c r="AV273" s="1193"/>
      <c r="AW273" s="1193"/>
      <c r="AX273" s="1193"/>
      <c r="AY273" s="1193"/>
      <c r="AZ273" s="1193"/>
      <c r="BA273" s="1193"/>
      <c r="BB273" s="1193"/>
      <c r="BC273" s="1193"/>
      <c r="BJ273" s="1939"/>
    </row>
    <row r="274" spans="1:62" s="1982" customFormat="1" x14ac:dyDescent="0.2">
      <c r="A274" s="2101"/>
      <c r="B274" s="2101"/>
      <c r="C274" s="1193"/>
      <c r="F274" s="1193"/>
      <c r="G274" s="1193"/>
      <c r="L274" s="1193"/>
      <c r="M274" s="1193"/>
      <c r="N274" s="1193"/>
      <c r="O274" s="1193"/>
      <c r="P274" s="1193"/>
      <c r="Q274" s="1193"/>
      <c r="R274" s="1193"/>
      <c r="S274" s="1193"/>
      <c r="T274" s="1193"/>
      <c r="U274" s="1193"/>
      <c r="V274" s="1193"/>
      <c r="W274" s="1193"/>
      <c r="X274" s="1193"/>
      <c r="Y274" s="1193"/>
      <c r="Z274" s="1193"/>
      <c r="AA274" s="1193"/>
      <c r="AB274" s="1193"/>
      <c r="AC274" s="1193"/>
      <c r="AD274" s="1193"/>
      <c r="AE274" s="1193"/>
      <c r="AF274" s="1193"/>
      <c r="AG274" s="1193"/>
      <c r="AH274" s="1193"/>
      <c r="AI274" s="1193"/>
      <c r="AJ274" s="1193"/>
      <c r="AK274" s="1193"/>
      <c r="AL274" s="1193"/>
      <c r="AM274" s="1193"/>
      <c r="AN274" s="1193"/>
      <c r="AO274" s="1193"/>
      <c r="AP274" s="1193"/>
      <c r="AQ274" s="1193"/>
      <c r="AR274" s="1193"/>
      <c r="AS274" s="1193"/>
      <c r="AT274" s="1193"/>
      <c r="AU274" s="1193"/>
      <c r="AV274" s="1193"/>
      <c r="AW274" s="1193"/>
      <c r="AX274" s="1193"/>
      <c r="AY274" s="1193"/>
      <c r="AZ274" s="1193"/>
      <c r="BA274" s="1193"/>
      <c r="BB274" s="1193"/>
      <c r="BC274" s="1193"/>
      <c r="BJ274" s="1939"/>
    </row>
    <row r="275" spans="1:62" s="1982" customFormat="1" x14ac:dyDescent="0.2">
      <c r="A275" s="2101"/>
      <c r="B275" s="2101"/>
      <c r="C275" s="1193"/>
      <c r="F275" s="1193"/>
      <c r="G275" s="1193"/>
      <c r="L275" s="1193"/>
      <c r="M275" s="1193"/>
      <c r="N275" s="1193"/>
      <c r="O275" s="1193"/>
      <c r="P275" s="1193"/>
      <c r="Q275" s="1193"/>
      <c r="R275" s="1193"/>
      <c r="S275" s="1193"/>
      <c r="T275" s="1193"/>
      <c r="U275" s="1193"/>
      <c r="V275" s="1193"/>
      <c r="W275" s="1193"/>
      <c r="X275" s="1193"/>
      <c r="Y275" s="1193"/>
      <c r="Z275" s="1193"/>
      <c r="AA275" s="1193"/>
      <c r="AB275" s="1193"/>
      <c r="AC275" s="1193"/>
      <c r="AD275" s="1193"/>
      <c r="AE275" s="1193"/>
      <c r="AF275" s="1193"/>
      <c r="AG275" s="1193"/>
      <c r="AH275" s="1193"/>
      <c r="AI275" s="1193"/>
      <c r="AJ275" s="1193"/>
      <c r="AK275" s="1193"/>
      <c r="AL275" s="1193"/>
      <c r="AM275" s="1193"/>
      <c r="AN275" s="1193"/>
      <c r="AO275" s="1193"/>
      <c r="AP275" s="1193"/>
      <c r="AQ275" s="1193"/>
      <c r="AR275" s="1193"/>
      <c r="AS275" s="1193"/>
      <c r="AT275" s="1193"/>
      <c r="AU275" s="1193"/>
      <c r="AV275" s="1193"/>
      <c r="AW275" s="1193"/>
      <c r="AX275" s="1193"/>
      <c r="AY275" s="1193"/>
      <c r="AZ275" s="1193"/>
      <c r="BA275" s="1193"/>
      <c r="BB275" s="1193"/>
      <c r="BC275" s="1193"/>
      <c r="BJ275" s="1939"/>
    </row>
    <row r="276" spans="1:62" s="1982" customFormat="1" x14ac:dyDescent="0.2">
      <c r="A276" s="2101"/>
      <c r="B276" s="2101"/>
      <c r="C276" s="1193"/>
      <c r="F276" s="1193"/>
      <c r="G276" s="1193"/>
      <c r="L276" s="1193"/>
      <c r="M276" s="1193"/>
      <c r="N276" s="1193"/>
      <c r="O276" s="1193"/>
      <c r="P276" s="1193"/>
      <c r="Q276" s="1193"/>
      <c r="R276" s="1193"/>
      <c r="S276" s="1193"/>
      <c r="T276" s="1193"/>
      <c r="U276" s="1193"/>
      <c r="V276" s="1193"/>
      <c r="W276" s="1193"/>
      <c r="X276" s="1193"/>
      <c r="Y276" s="1193"/>
      <c r="Z276" s="1193"/>
      <c r="AA276" s="1193"/>
      <c r="AB276" s="1193"/>
      <c r="AC276" s="1193"/>
      <c r="AD276" s="1193"/>
      <c r="AE276" s="1193"/>
      <c r="AF276" s="1193"/>
      <c r="AG276" s="1193"/>
      <c r="AH276" s="1193"/>
      <c r="AI276" s="1193"/>
      <c r="AJ276" s="1193"/>
      <c r="AK276" s="1193"/>
      <c r="AL276" s="1193"/>
      <c r="AM276" s="1193"/>
      <c r="AN276" s="1193"/>
      <c r="AO276" s="1193"/>
      <c r="AP276" s="1193"/>
      <c r="AQ276" s="1193"/>
      <c r="AR276" s="1193"/>
      <c r="AS276" s="1193"/>
      <c r="AT276" s="1193"/>
      <c r="AU276" s="1193"/>
      <c r="AV276" s="1193"/>
      <c r="AW276" s="1193"/>
      <c r="AX276" s="1193"/>
      <c r="AY276" s="1193"/>
      <c r="AZ276" s="1193"/>
      <c r="BA276" s="1193"/>
      <c r="BB276" s="1193"/>
      <c r="BC276" s="1193"/>
      <c r="BJ276" s="1939"/>
    </row>
    <row r="277" spans="1:62" s="1982" customFormat="1" x14ac:dyDescent="0.2">
      <c r="A277" s="2101"/>
      <c r="B277" s="2101"/>
      <c r="C277" s="1193"/>
      <c r="F277" s="1193"/>
      <c r="G277" s="1193"/>
      <c r="L277" s="1193"/>
      <c r="M277" s="1193"/>
      <c r="N277" s="1193"/>
      <c r="O277" s="1193"/>
      <c r="P277" s="1193"/>
      <c r="Q277" s="1193"/>
      <c r="R277" s="1193"/>
      <c r="S277" s="1193"/>
      <c r="T277" s="1193"/>
      <c r="U277" s="1193"/>
      <c r="V277" s="1193"/>
      <c r="W277" s="1193"/>
      <c r="X277" s="1193"/>
      <c r="Y277" s="1193"/>
      <c r="Z277" s="1193"/>
      <c r="AA277" s="1193"/>
      <c r="AB277" s="1193"/>
      <c r="AC277" s="1193"/>
      <c r="AD277" s="1193"/>
      <c r="AE277" s="1193"/>
      <c r="AF277" s="1193"/>
      <c r="AG277" s="1193"/>
      <c r="AH277" s="1193"/>
      <c r="AI277" s="1193"/>
      <c r="AJ277" s="1193"/>
      <c r="AK277" s="1193"/>
      <c r="AL277" s="1193"/>
      <c r="AM277" s="1193"/>
      <c r="AN277" s="1193"/>
      <c r="AO277" s="1193"/>
      <c r="AP277" s="1193"/>
      <c r="AQ277" s="1193"/>
      <c r="AR277" s="1193"/>
      <c r="AS277" s="1193"/>
      <c r="AT277" s="1193"/>
      <c r="AU277" s="1193"/>
      <c r="AV277" s="1193"/>
      <c r="AW277" s="1193"/>
      <c r="AX277" s="1193"/>
      <c r="AY277" s="1193"/>
      <c r="AZ277" s="1193"/>
      <c r="BA277" s="1193"/>
      <c r="BB277" s="1193"/>
      <c r="BC277" s="1193"/>
      <c r="BJ277" s="1939"/>
    </row>
    <row r="278" spans="1:62" s="1982" customFormat="1" x14ac:dyDescent="0.2">
      <c r="A278" s="2101"/>
      <c r="B278" s="2101"/>
      <c r="C278" s="1193"/>
      <c r="F278" s="1193"/>
      <c r="G278" s="1193"/>
      <c r="L278" s="1193"/>
      <c r="M278" s="1193"/>
      <c r="N278" s="1193"/>
      <c r="O278" s="1193"/>
      <c r="P278" s="1193"/>
      <c r="Q278" s="1193"/>
      <c r="R278" s="1193"/>
      <c r="S278" s="1193"/>
      <c r="T278" s="1193"/>
      <c r="U278" s="1193"/>
      <c r="V278" s="1193"/>
      <c r="W278" s="1193"/>
      <c r="X278" s="1193"/>
      <c r="Y278" s="1193"/>
      <c r="Z278" s="1193"/>
      <c r="AA278" s="1193"/>
      <c r="AB278" s="1193"/>
      <c r="AC278" s="1193"/>
      <c r="AD278" s="1193"/>
      <c r="AE278" s="1193"/>
      <c r="AF278" s="1193"/>
      <c r="AG278" s="1193"/>
      <c r="AH278" s="1193"/>
      <c r="AI278" s="1193"/>
      <c r="AJ278" s="1193"/>
      <c r="AK278" s="1193"/>
      <c r="AL278" s="1193"/>
      <c r="AM278" s="1193"/>
      <c r="AN278" s="1193"/>
      <c r="AO278" s="1193"/>
      <c r="AP278" s="1193"/>
      <c r="AQ278" s="1193"/>
      <c r="AR278" s="1193"/>
      <c r="AS278" s="1193"/>
      <c r="AT278" s="1193"/>
      <c r="AU278" s="1193"/>
      <c r="AV278" s="1193"/>
      <c r="AW278" s="1193"/>
      <c r="AX278" s="1193"/>
      <c r="AY278" s="1193"/>
      <c r="AZ278" s="1193"/>
      <c r="BA278" s="1193"/>
      <c r="BB278" s="1193"/>
      <c r="BC278" s="1193"/>
      <c r="BJ278" s="1939"/>
    </row>
    <row r="279" spans="1:62" s="1982" customFormat="1" x14ac:dyDescent="0.2">
      <c r="A279" s="2101"/>
      <c r="B279" s="2101"/>
      <c r="C279" s="1193"/>
      <c r="F279" s="1193"/>
      <c r="G279" s="1193"/>
      <c r="L279" s="1193"/>
      <c r="M279" s="1193"/>
      <c r="N279" s="1193"/>
      <c r="O279" s="1193"/>
      <c r="P279" s="1193"/>
      <c r="Q279" s="1193"/>
      <c r="R279" s="1193"/>
      <c r="S279" s="1193"/>
      <c r="T279" s="1193"/>
      <c r="U279" s="1193"/>
      <c r="V279" s="1193"/>
      <c r="W279" s="1193"/>
      <c r="X279" s="1193"/>
      <c r="Y279" s="1193"/>
      <c r="Z279" s="1193"/>
      <c r="AA279" s="1193"/>
      <c r="AB279" s="1193"/>
      <c r="AC279" s="1193"/>
      <c r="AD279" s="1193"/>
      <c r="AE279" s="1193"/>
      <c r="AF279" s="1193"/>
      <c r="AG279" s="1193"/>
      <c r="AH279" s="1193"/>
      <c r="AI279" s="1193"/>
      <c r="AJ279" s="1193"/>
      <c r="AK279" s="1193"/>
      <c r="AL279" s="1193"/>
      <c r="AM279" s="1193"/>
      <c r="AN279" s="1193"/>
      <c r="AO279" s="1193"/>
      <c r="AP279" s="1193"/>
      <c r="AQ279" s="1193"/>
      <c r="AR279" s="1193"/>
      <c r="AS279" s="1193"/>
      <c r="AT279" s="1193"/>
      <c r="AU279" s="1193"/>
      <c r="AV279" s="1193"/>
      <c r="AW279" s="1193"/>
      <c r="AX279" s="1193"/>
      <c r="AY279" s="1193"/>
      <c r="AZ279" s="1193"/>
      <c r="BA279" s="1193"/>
      <c r="BB279" s="1193"/>
      <c r="BC279" s="1193"/>
      <c r="BJ279" s="1939"/>
    </row>
    <row r="280" spans="1:62" s="1982" customFormat="1" x14ac:dyDescent="0.2">
      <c r="A280" s="2101"/>
      <c r="B280" s="2101"/>
      <c r="C280" s="1193"/>
      <c r="F280" s="1193"/>
      <c r="G280" s="1193"/>
      <c r="L280" s="1193"/>
      <c r="M280" s="1193"/>
      <c r="N280" s="1193"/>
      <c r="O280" s="1193"/>
      <c r="P280" s="1193"/>
      <c r="Q280" s="1193"/>
      <c r="R280" s="1193"/>
      <c r="S280" s="1193"/>
      <c r="T280" s="1193"/>
      <c r="U280" s="1193"/>
      <c r="V280" s="1193"/>
      <c r="W280" s="1193"/>
      <c r="X280" s="1193"/>
      <c r="Y280" s="1193"/>
      <c r="Z280" s="1193"/>
      <c r="AA280" s="1193"/>
      <c r="AB280" s="1193"/>
      <c r="AC280" s="1193"/>
      <c r="AD280" s="1193"/>
      <c r="AE280" s="1193"/>
      <c r="AF280" s="1193"/>
      <c r="AG280" s="1193"/>
      <c r="AH280" s="1193"/>
      <c r="AI280" s="1193"/>
      <c r="AJ280" s="1193"/>
      <c r="AK280" s="1193"/>
      <c r="AL280" s="1193"/>
      <c r="AM280" s="1193"/>
      <c r="AN280" s="1193"/>
      <c r="AO280" s="1193"/>
      <c r="AP280" s="1193"/>
      <c r="AQ280" s="1193"/>
      <c r="AR280" s="1193"/>
      <c r="AS280" s="1193"/>
      <c r="AT280" s="1193"/>
      <c r="AU280" s="1193"/>
      <c r="AV280" s="1193"/>
      <c r="AW280" s="1193"/>
      <c r="AX280" s="1193"/>
      <c r="AY280" s="1193"/>
      <c r="AZ280" s="1193"/>
      <c r="BA280" s="1193"/>
      <c r="BB280" s="1193"/>
      <c r="BC280" s="1193"/>
      <c r="BJ280" s="1939"/>
    </row>
    <row r="281" spans="1:62" s="1982" customFormat="1" x14ac:dyDescent="0.2">
      <c r="A281" s="2101"/>
      <c r="B281" s="2101"/>
      <c r="C281" s="1193"/>
      <c r="F281" s="1193"/>
      <c r="G281" s="1193"/>
      <c r="L281" s="1193"/>
      <c r="M281" s="1193"/>
      <c r="N281" s="1193"/>
      <c r="O281" s="1193"/>
      <c r="P281" s="1193"/>
      <c r="Q281" s="1193"/>
      <c r="R281" s="1193"/>
      <c r="S281" s="1193"/>
      <c r="T281" s="1193"/>
      <c r="U281" s="1193"/>
      <c r="V281" s="1193"/>
      <c r="W281" s="1193"/>
      <c r="X281" s="1193"/>
      <c r="Y281" s="1193"/>
      <c r="Z281" s="1193"/>
      <c r="AA281" s="1193"/>
      <c r="AB281" s="1193"/>
      <c r="AC281" s="1193"/>
      <c r="AD281" s="1193"/>
      <c r="AE281" s="1193"/>
      <c r="AF281" s="1193"/>
      <c r="AG281" s="1193"/>
      <c r="AH281" s="1193"/>
      <c r="AI281" s="1193"/>
      <c r="AJ281" s="1193"/>
      <c r="AK281" s="1193"/>
      <c r="AL281" s="1193"/>
      <c r="AM281" s="1193"/>
      <c r="AN281" s="1193"/>
      <c r="AO281" s="1193"/>
      <c r="AP281" s="1193"/>
      <c r="AQ281" s="1193"/>
      <c r="AR281" s="1193"/>
      <c r="AS281" s="1193"/>
      <c r="AT281" s="1193"/>
      <c r="AU281" s="1193"/>
      <c r="AV281" s="1193"/>
      <c r="AW281" s="1193"/>
      <c r="AX281" s="1193"/>
      <c r="AY281" s="1193"/>
      <c r="AZ281" s="1193"/>
      <c r="BA281" s="1193"/>
      <c r="BB281" s="1193"/>
      <c r="BC281" s="1193"/>
      <c r="BJ281" s="1939"/>
    </row>
    <row r="282" spans="1:62" s="1982" customFormat="1" x14ac:dyDescent="0.2">
      <c r="A282" s="2101"/>
      <c r="B282" s="2101"/>
      <c r="C282" s="1193"/>
      <c r="F282" s="1193"/>
      <c r="G282" s="1193"/>
      <c r="L282" s="1193"/>
      <c r="M282" s="1193"/>
      <c r="N282" s="1193"/>
      <c r="O282" s="1193"/>
      <c r="P282" s="1193"/>
      <c r="Q282" s="1193"/>
      <c r="R282" s="1193"/>
      <c r="S282" s="1193"/>
      <c r="T282" s="1193"/>
      <c r="U282" s="1193"/>
      <c r="V282" s="1193"/>
      <c r="W282" s="1193"/>
      <c r="X282" s="1193"/>
      <c r="Y282" s="1193"/>
      <c r="Z282" s="1193"/>
      <c r="AA282" s="1193"/>
      <c r="AB282" s="1193"/>
      <c r="AC282" s="1193"/>
      <c r="AD282" s="1193"/>
      <c r="AE282" s="1193"/>
      <c r="AF282" s="1193"/>
      <c r="AG282" s="1193"/>
      <c r="AH282" s="1193"/>
      <c r="AI282" s="1193"/>
      <c r="AJ282" s="1193"/>
      <c r="AK282" s="1193"/>
      <c r="AL282" s="1193"/>
      <c r="AM282" s="1193"/>
      <c r="AN282" s="1193"/>
      <c r="AO282" s="1193"/>
      <c r="AP282" s="1193"/>
      <c r="AQ282" s="1193"/>
      <c r="AR282" s="1193"/>
      <c r="AS282" s="1193"/>
      <c r="AT282" s="1193"/>
      <c r="AU282" s="1193"/>
      <c r="AV282" s="1193"/>
      <c r="AW282" s="1193"/>
      <c r="AX282" s="1193"/>
      <c r="AY282" s="1193"/>
      <c r="AZ282" s="1193"/>
      <c r="BA282" s="1193"/>
      <c r="BB282" s="1193"/>
      <c r="BC282" s="1193"/>
      <c r="BJ282" s="1939"/>
    </row>
    <row r="283" spans="1:62" s="1982" customFormat="1" x14ac:dyDescent="0.2">
      <c r="A283" s="2101"/>
      <c r="B283" s="2101"/>
      <c r="C283" s="1193"/>
      <c r="F283" s="1193"/>
      <c r="G283" s="1193"/>
      <c r="L283" s="1193"/>
      <c r="M283" s="1193"/>
      <c r="N283" s="1193"/>
      <c r="O283" s="1193"/>
      <c r="P283" s="1193"/>
      <c r="Q283" s="1193"/>
      <c r="R283" s="1193"/>
      <c r="S283" s="1193"/>
      <c r="T283" s="1193"/>
      <c r="U283" s="1193"/>
      <c r="V283" s="1193"/>
      <c r="W283" s="1193"/>
      <c r="X283" s="1193"/>
      <c r="Y283" s="1193"/>
      <c r="Z283" s="1193"/>
      <c r="AA283" s="1193"/>
      <c r="AB283" s="1193"/>
      <c r="AC283" s="1193"/>
      <c r="AD283" s="1193"/>
      <c r="AE283" s="1193"/>
      <c r="AF283" s="1193"/>
      <c r="AG283" s="1193"/>
      <c r="AH283" s="1193"/>
      <c r="AI283" s="1193"/>
      <c r="AJ283" s="1193"/>
      <c r="AK283" s="1193"/>
      <c r="AL283" s="1193"/>
      <c r="AM283" s="1193"/>
      <c r="AN283" s="1193"/>
      <c r="AO283" s="1193"/>
      <c r="AP283" s="1193"/>
      <c r="AQ283" s="1193"/>
      <c r="AR283" s="1193"/>
      <c r="AS283" s="1193"/>
      <c r="AT283" s="1193"/>
      <c r="AU283" s="1193"/>
      <c r="AV283" s="1193"/>
      <c r="AW283" s="1193"/>
      <c r="AX283" s="1193"/>
      <c r="AY283" s="1193"/>
      <c r="AZ283" s="1193"/>
      <c r="BA283" s="1193"/>
      <c r="BB283" s="1193"/>
      <c r="BC283" s="1193"/>
      <c r="BJ283" s="1939"/>
    </row>
    <row r="284" spans="1:62" s="1982" customFormat="1" x14ac:dyDescent="0.2">
      <c r="A284" s="2101"/>
      <c r="B284" s="2101"/>
      <c r="C284" s="1193"/>
      <c r="F284" s="1193"/>
      <c r="G284" s="1193"/>
      <c r="L284" s="1193"/>
      <c r="M284" s="1193"/>
      <c r="N284" s="1193"/>
      <c r="O284" s="1193"/>
      <c r="P284" s="1193"/>
      <c r="Q284" s="1193"/>
      <c r="R284" s="1193"/>
      <c r="S284" s="1193"/>
      <c r="T284" s="1193"/>
      <c r="U284" s="1193"/>
      <c r="V284" s="1193"/>
      <c r="W284" s="1193"/>
      <c r="X284" s="1193"/>
      <c r="Y284" s="1193"/>
      <c r="Z284" s="1193"/>
      <c r="AA284" s="1193"/>
      <c r="AB284" s="1193"/>
      <c r="AC284" s="1193"/>
      <c r="AD284" s="1193"/>
      <c r="AE284" s="1193"/>
      <c r="AF284" s="1193"/>
      <c r="AG284" s="1193"/>
      <c r="AH284" s="1193"/>
      <c r="AI284" s="1193"/>
      <c r="AJ284" s="1193"/>
      <c r="AK284" s="1193"/>
      <c r="AL284" s="1193"/>
      <c r="AM284" s="1193"/>
      <c r="AN284" s="1193"/>
      <c r="AO284" s="1193"/>
      <c r="AP284" s="1193"/>
      <c r="AQ284" s="1193"/>
      <c r="AR284" s="1193"/>
      <c r="AS284" s="1193"/>
      <c r="AT284" s="1193"/>
      <c r="AU284" s="1193"/>
      <c r="AV284" s="1193"/>
      <c r="AW284" s="1193"/>
      <c r="AX284" s="1193"/>
      <c r="AY284" s="1193"/>
      <c r="AZ284" s="1193"/>
      <c r="BA284" s="1193"/>
      <c r="BB284" s="1193"/>
      <c r="BC284" s="1193"/>
      <c r="BJ284" s="1939"/>
    </row>
    <row r="285" spans="1:62" s="1982" customFormat="1" x14ac:dyDescent="0.2">
      <c r="A285" s="2101"/>
      <c r="B285" s="2101"/>
      <c r="C285" s="1193"/>
      <c r="F285" s="1193"/>
      <c r="G285" s="1193"/>
      <c r="L285" s="1193"/>
      <c r="M285" s="1193"/>
      <c r="N285" s="1193"/>
      <c r="O285" s="1193"/>
      <c r="P285" s="1193"/>
      <c r="Q285" s="1193"/>
      <c r="R285" s="1193"/>
      <c r="S285" s="1193"/>
      <c r="T285" s="1193"/>
      <c r="U285" s="1193"/>
      <c r="V285" s="1193"/>
      <c r="W285" s="1193"/>
      <c r="X285" s="1193"/>
      <c r="Y285" s="1193"/>
      <c r="Z285" s="1193"/>
      <c r="AA285" s="1193"/>
      <c r="AB285" s="1193"/>
      <c r="AC285" s="1193"/>
      <c r="AD285" s="1193"/>
      <c r="AE285" s="1193"/>
      <c r="AF285" s="1193"/>
      <c r="AG285" s="1193"/>
      <c r="AH285" s="1193"/>
      <c r="AI285" s="1193"/>
      <c r="AJ285" s="1193"/>
      <c r="AK285" s="1193"/>
      <c r="AL285" s="1193"/>
      <c r="AM285" s="1193"/>
      <c r="AN285" s="1193"/>
      <c r="AO285" s="1193"/>
      <c r="AP285" s="1193"/>
      <c r="AQ285" s="1193"/>
      <c r="AR285" s="1193"/>
      <c r="AS285" s="1193"/>
      <c r="AT285" s="1193"/>
      <c r="AU285" s="1193"/>
      <c r="AV285" s="1193"/>
      <c r="AW285" s="1193"/>
      <c r="AX285" s="1193"/>
      <c r="AY285" s="1193"/>
      <c r="AZ285" s="1193"/>
      <c r="BA285" s="1193"/>
      <c r="BB285" s="1193"/>
      <c r="BC285" s="1193"/>
      <c r="BJ285" s="1939"/>
    </row>
    <row r="286" spans="1:62" s="1982" customFormat="1" x14ac:dyDescent="0.2">
      <c r="A286" s="2101"/>
      <c r="B286" s="2101"/>
      <c r="C286" s="1193"/>
      <c r="F286" s="1193"/>
      <c r="G286" s="1193"/>
      <c r="L286" s="1193"/>
      <c r="M286" s="1193"/>
      <c r="N286" s="1193"/>
      <c r="O286" s="1193"/>
      <c r="P286" s="1193"/>
      <c r="Q286" s="1193"/>
      <c r="R286" s="1193"/>
      <c r="S286" s="1193"/>
      <c r="T286" s="1193"/>
      <c r="U286" s="1193"/>
      <c r="V286" s="1193"/>
      <c r="W286" s="1193"/>
      <c r="X286" s="1193"/>
      <c r="Y286" s="1193"/>
      <c r="Z286" s="1193"/>
      <c r="AA286" s="1193"/>
      <c r="AB286" s="1193"/>
      <c r="AC286" s="1193"/>
      <c r="AD286" s="1193"/>
      <c r="AE286" s="1193"/>
      <c r="AF286" s="1193"/>
      <c r="AG286" s="1193"/>
      <c r="AH286" s="1193"/>
      <c r="AI286" s="1193"/>
      <c r="AJ286" s="1193"/>
      <c r="AK286" s="1193"/>
      <c r="AL286" s="1193"/>
      <c r="AM286" s="1193"/>
      <c r="AN286" s="1193"/>
      <c r="AO286" s="1193"/>
      <c r="AP286" s="1193"/>
      <c r="AQ286" s="1193"/>
      <c r="AR286" s="1193"/>
      <c r="AS286" s="1193"/>
      <c r="AT286" s="1193"/>
      <c r="AU286" s="1193"/>
      <c r="AV286" s="1193"/>
      <c r="AW286" s="1193"/>
      <c r="AX286" s="1193"/>
      <c r="AY286" s="1193"/>
      <c r="AZ286" s="1193"/>
      <c r="BA286" s="1193"/>
      <c r="BB286" s="1193"/>
      <c r="BC286" s="1193"/>
      <c r="BJ286" s="1939"/>
    </row>
    <row r="287" spans="1:62" s="1982" customFormat="1" x14ac:dyDescent="0.2">
      <c r="A287" s="2101"/>
      <c r="B287" s="2101"/>
      <c r="C287" s="1193"/>
      <c r="F287" s="1193"/>
      <c r="G287" s="1193"/>
      <c r="L287" s="1193"/>
      <c r="M287" s="1193"/>
      <c r="N287" s="1193"/>
      <c r="O287" s="1193"/>
      <c r="P287" s="1193"/>
      <c r="Q287" s="1193"/>
      <c r="R287" s="1193"/>
      <c r="S287" s="1193"/>
      <c r="T287" s="1193"/>
      <c r="U287" s="1193"/>
      <c r="V287" s="1193"/>
      <c r="W287" s="1193"/>
      <c r="X287" s="1193"/>
      <c r="Y287" s="1193"/>
      <c r="Z287" s="1193"/>
      <c r="AA287" s="1193"/>
      <c r="AB287" s="1193"/>
      <c r="AC287" s="1193"/>
      <c r="AD287" s="1193"/>
      <c r="AE287" s="1193"/>
      <c r="AF287" s="1193"/>
      <c r="AG287" s="1193"/>
      <c r="AH287" s="1193"/>
      <c r="AI287" s="1193"/>
      <c r="AJ287" s="1193"/>
      <c r="AK287" s="1193"/>
      <c r="AL287" s="1193"/>
      <c r="AM287" s="1193"/>
      <c r="AN287" s="1193"/>
      <c r="AO287" s="1193"/>
      <c r="AP287" s="1193"/>
      <c r="AQ287" s="1193"/>
      <c r="AR287" s="1193"/>
      <c r="AS287" s="1193"/>
      <c r="AT287" s="1193"/>
      <c r="AU287" s="1193"/>
      <c r="AV287" s="1193"/>
      <c r="AW287" s="1193"/>
      <c r="AX287" s="1193"/>
      <c r="AY287" s="1193"/>
      <c r="AZ287" s="1193"/>
      <c r="BA287" s="1193"/>
      <c r="BB287" s="1193"/>
      <c r="BC287" s="1193"/>
      <c r="BJ287" s="1939"/>
    </row>
    <row r="288" spans="1:62" s="1982" customFormat="1" x14ac:dyDescent="0.2">
      <c r="A288" s="2101"/>
      <c r="B288" s="2101"/>
      <c r="C288" s="1193"/>
      <c r="F288" s="1193"/>
      <c r="G288" s="1193"/>
      <c r="L288" s="1193"/>
      <c r="M288" s="1193"/>
      <c r="N288" s="1193"/>
      <c r="O288" s="1193"/>
      <c r="P288" s="1193"/>
      <c r="Q288" s="1193"/>
      <c r="R288" s="1193"/>
      <c r="S288" s="1193"/>
      <c r="T288" s="1193"/>
      <c r="U288" s="1193"/>
      <c r="V288" s="1193"/>
      <c r="W288" s="1193"/>
      <c r="X288" s="1193"/>
      <c r="Y288" s="1193"/>
      <c r="Z288" s="1193"/>
      <c r="AA288" s="1193"/>
      <c r="AB288" s="1193"/>
      <c r="AC288" s="1193"/>
      <c r="AD288" s="1193"/>
      <c r="AE288" s="1193"/>
      <c r="AF288" s="1193"/>
      <c r="AG288" s="1193"/>
      <c r="AH288" s="1193"/>
      <c r="AI288" s="1193"/>
      <c r="AJ288" s="1193"/>
      <c r="AK288" s="1193"/>
      <c r="AL288" s="1193"/>
      <c r="AM288" s="1193"/>
      <c r="AN288" s="1193"/>
      <c r="AO288" s="1193"/>
      <c r="AP288" s="1193"/>
      <c r="AQ288" s="1193"/>
      <c r="AR288" s="1193"/>
      <c r="AS288" s="1193"/>
      <c r="AT288" s="1193"/>
      <c r="AU288" s="1193"/>
      <c r="AV288" s="1193"/>
      <c r="AW288" s="1193"/>
      <c r="AX288" s="1193"/>
      <c r="AY288" s="1193"/>
      <c r="AZ288" s="1193"/>
      <c r="BA288" s="1193"/>
      <c r="BB288" s="1193"/>
      <c r="BC288" s="1193"/>
      <c r="BJ288" s="1939"/>
    </row>
    <row r="289" spans="1:67" s="1982" customFormat="1" x14ac:dyDescent="0.2">
      <c r="A289" s="2101"/>
      <c r="B289" s="2101"/>
      <c r="C289" s="1193"/>
      <c r="F289" s="1193"/>
      <c r="G289" s="1193"/>
      <c r="L289" s="1193"/>
      <c r="M289" s="1193"/>
      <c r="N289" s="1193"/>
      <c r="O289" s="1193"/>
      <c r="P289" s="1193"/>
      <c r="Q289" s="1193"/>
      <c r="R289" s="1193"/>
      <c r="S289" s="1193"/>
      <c r="T289" s="1193"/>
      <c r="U289" s="1193"/>
      <c r="V289" s="1193"/>
      <c r="W289" s="1193"/>
      <c r="X289" s="1193"/>
      <c r="Y289" s="1193"/>
      <c r="Z289" s="1193"/>
      <c r="AA289" s="1193"/>
      <c r="AB289" s="1193"/>
      <c r="AC289" s="1193"/>
      <c r="AD289" s="1193"/>
      <c r="AE289" s="1193"/>
      <c r="AF289" s="1193"/>
      <c r="AG289" s="1193"/>
      <c r="AH289" s="1193"/>
      <c r="AI289" s="1193"/>
      <c r="AJ289" s="1193"/>
      <c r="AK289" s="1193"/>
      <c r="AL289" s="1193"/>
      <c r="AM289" s="1193"/>
      <c r="AN289" s="1193"/>
      <c r="AO289" s="1193"/>
      <c r="AP289" s="1193"/>
      <c r="AQ289" s="1193"/>
      <c r="AR289" s="1193"/>
      <c r="AS289" s="1193"/>
      <c r="AT289" s="1193"/>
      <c r="AU289" s="1193"/>
      <c r="AV289" s="1193"/>
      <c r="AW289" s="1193"/>
      <c r="AX289" s="1193"/>
      <c r="AY289" s="1193"/>
      <c r="AZ289" s="1193"/>
      <c r="BA289" s="1193"/>
      <c r="BB289" s="1193"/>
      <c r="BC289" s="1193"/>
      <c r="BJ289" s="1939"/>
    </row>
    <row r="290" spans="1:67" s="1982" customFormat="1" x14ac:dyDescent="0.2">
      <c r="A290" s="2101"/>
      <c r="B290" s="2101"/>
      <c r="C290" s="1193"/>
      <c r="F290" s="1193"/>
      <c r="G290" s="1193"/>
      <c r="L290" s="1193"/>
      <c r="M290" s="1193"/>
      <c r="N290" s="1193"/>
      <c r="O290" s="1193"/>
      <c r="P290" s="1193"/>
      <c r="Q290" s="1193"/>
      <c r="R290" s="1193"/>
      <c r="S290" s="1193"/>
      <c r="T290" s="1193"/>
      <c r="U290" s="1193"/>
      <c r="V290" s="1193"/>
      <c r="W290" s="1193"/>
      <c r="X290" s="1193"/>
      <c r="Y290" s="1193"/>
      <c r="Z290" s="1193"/>
      <c r="AA290" s="1193"/>
      <c r="AB290" s="1193"/>
      <c r="AC290" s="1193"/>
      <c r="AD290" s="1193"/>
      <c r="AE290" s="1193"/>
      <c r="AF290" s="1193"/>
      <c r="AG290" s="1193"/>
      <c r="AH290" s="1193"/>
      <c r="AI290" s="1193"/>
      <c r="AJ290" s="1193"/>
      <c r="AK290" s="1193"/>
      <c r="AL290" s="1193"/>
      <c r="AM290" s="1193"/>
      <c r="AN290" s="1193"/>
      <c r="AO290" s="1193"/>
      <c r="AP290" s="1193"/>
      <c r="AQ290" s="1193"/>
      <c r="AR290" s="1193"/>
      <c r="AS290" s="1193"/>
      <c r="AT290" s="1193"/>
      <c r="AU290" s="1193"/>
      <c r="AV290" s="1193"/>
      <c r="AW290" s="1193"/>
      <c r="AX290" s="1193"/>
      <c r="AY290" s="1193"/>
      <c r="AZ290" s="1193"/>
      <c r="BA290" s="1193"/>
      <c r="BB290" s="1193"/>
      <c r="BC290" s="1193"/>
      <c r="BJ290" s="1939"/>
    </row>
    <row r="291" spans="1:67" s="1982" customFormat="1" x14ac:dyDescent="0.2">
      <c r="A291" s="2101"/>
      <c r="B291" s="2101"/>
      <c r="C291" s="1193"/>
      <c r="F291" s="1193"/>
      <c r="G291" s="1193"/>
      <c r="L291" s="1193"/>
      <c r="M291" s="1193"/>
      <c r="N291" s="1193"/>
      <c r="O291" s="1193"/>
      <c r="P291" s="1193"/>
      <c r="Q291" s="1193"/>
      <c r="R291" s="1193"/>
      <c r="S291" s="1193"/>
      <c r="T291" s="1193"/>
      <c r="U291" s="1193"/>
      <c r="V291" s="1193"/>
      <c r="W291" s="1193"/>
      <c r="X291" s="1193"/>
      <c r="Y291" s="1193"/>
      <c r="Z291" s="1193"/>
      <c r="AA291" s="1193"/>
      <c r="AB291" s="1193"/>
      <c r="AC291" s="1193"/>
      <c r="AD291" s="1193"/>
      <c r="AE291" s="1193"/>
      <c r="AF291" s="1193"/>
      <c r="AG291" s="1193"/>
      <c r="AH291" s="1193"/>
      <c r="AI291" s="1193"/>
      <c r="AJ291" s="1193"/>
      <c r="AK291" s="1193"/>
      <c r="AL291" s="1193"/>
      <c r="AM291" s="1193"/>
      <c r="AN291" s="1193"/>
      <c r="AO291" s="1193"/>
      <c r="AP291" s="1193"/>
      <c r="AQ291" s="1193"/>
      <c r="AR291" s="1193"/>
      <c r="AS291" s="1193"/>
      <c r="AT291" s="1193"/>
      <c r="AU291" s="1193"/>
      <c r="AV291" s="1193"/>
      <c r="AW291" s="1193"/>
      <c r="AX291" s="1193"/>
      <c r="AY291" s="1193"/>
      <c r="AZ291" s="1193"/>
      <c r="BA291" s="1193"/>
      <c r="BB291" s="1193"/>
      <c r="BC291" s="1193"/>
      <c r="BJ291" s="1939"/>
    </row>
    <row r="292" spans="1:67" s="1982" customFormat="1" x14ac:dyDescent="0.2">
      <c r="A292" s="2101"/>
      <c r="B292" s="2101"/>
      <c r="C292" s="1193"/>
      <c r="F292" s="1193"/>
      <c r="G292" s="1193"/>
      <c r="L292" s="1193"/>
      <c r="M292" s="1193"/>
      <c r="N292" s="1193"/>
      <c r="O292" s="1193"/>
      <c r="P292" s="1193"/>
      <c r="Q292" s="1193"/>
      <c r="R292" s="1193"/>
      <c r="S292" s="1193"/>
      <c r="T292" s="1193"/>
      <c r="U292" s="1193"/>
      <c r="V292" s="1193"/>
      <c r="W292" s="1193"/>
      <c r="X292" s="1193"/>
      <c r="Y292" s="1193"/>
      <c r="Z292" s="1193"/>
      <c r="AA292" s="1193"/>
      <c r="AB292" s="1193"/>
      <c r="AC292" s="1193"/>
      <c r="AD292" s="1193"/>
      <c r="AE292" s="1193"/>
      <c r="AF292" s="1193"/>
      <c r="AG292" s="1193"/>
      <c r="AH292" s="1193"/>
      <c r="AI292" s="1193"/>
      <c r="AJ292" s="1193"/>
      <c r="AK292" s="1193"/>
      <c r="AL292" s="1193"/>
      <c r="AM292" s="1193"/>
      <c r="AN292" s="1193"/>
      <c r="AO292" s="1193"/>
      <c r="AP292" s="1193"/>
      <c r="AQ292" s="1193"/>
      <c r="AR292" s="1193"/>
      <c r="AS292" s="1193"/>
      <c r="AT292" s="1193"/>
      <c r="AU292" s="1193"/>
      <c r="AV292" s="1193"/>
      <c r="AW292" s="1193"/>
      <c r="AX292" s="1193"/>
      <c r="AY292" s="1193"/>
      <c r="AZ292" s="1193"/>
      <c r="BA292" s="1193"/>
      <c r="BB292" s="1193"/>
      <c r="BC292" s="1193"/>
      <c r="BJ292" s="1939"/>
    </row>
    <row r="293" spans="1:67" s="1982" customFormat="1" x14ac:dyDescent="0.2">
      <c r="A293" s="2101"/>
      <c r="B293" s="2101"/>
      <c r="C293" s="1193"/>
      <c r="F293" s="1193"/>
      <c r="G293" s="1193"/>
      <c r="L293" s="1193"/>
      <c r="M293" s="1193"/>
      <c r="N293" s="1193"/>
      <c r="O293" s="1193"/>
      <c r="P293" s="1193"/>
      <c r="Q293" s="1193"/>
      <c r="R293" s="1193"/>
      <c r="S293" s="1193"/>
      <c r="T293" s="1193"/>
      <c r="U293" s="1193"/>
      <c r="V293" s="1193"/>
      <c r="W293" s="1193"/>
      <c r="X293" s="1193"/>
      <c r="Y293" s="1193"/>
      <c r="Z293" s="1193"/>
      <c r="AA293" s="1193"/>
      <c r="AB293" s="1193"/>
      <c r="AC293" s="1193"/>
      <c r="AD293" s="1193"/>
      <c r="AE293" s="1193"/>
      <c r="AF293" s="1193"/>
      <c r="AG293" s="1193"/>
      <c r="AH293" s="1193"/>
      <c r="AI293" s="1193"/>
      <c r="AJ293" s="1193"/>
      <c r="AK293" s="1193"/>
      <c r="AL293" s="1193"/>
      <c r="AM293" s="1193"/>
      <c r="AN293" s="1193"/>
      <c r="AO293" s="1193"/>
      <c r="AP293" s="1193"/>
      <c r="AQ293" s="1193"/>
      <c r="AR293" s="1193"/>
      <c r="AS293" s="1193"/>
      <c r="AT293" s="1193"/>
      <c r="AU293" s="1193"/>
      <c r="AV293" s="1193"/>
      <c r="AW293" s="1193"/>
      <c r="AX293" s="1193"/>
      <c r="AY293" s="1193"/>
      <c r="AZ293" s="1193"/>
      <c r="BA293" s="1193"/>
      <c r="BB293" s="1193"/>
      <c r="BC293" s="1193"/>
      <c r="BJ293" s="1939"/>
    </row>
    <row r="294" spans="1:67" s="1982" customFormat="1" x14ac:dyDescent="0.2">
      <c r="A294" s="2101"/>
      <c r="B294" s="2101"/>
      <c r="C294" s="1193"/>
      <c r="D294" s="2120"/>
      <c r="F294" s="2120"/>
      <c r="G294" s="1193"/>
      <c r="K294" s="2120"/>
      <c r="L294" s="1193"/>
      <c r="M294" s="1193"/>
      <c r="N294" s="2120"/>
      <c r="O294" s="2120"/>
      <c r="P294" s="1193"/>
      <c r="Q294" s="1193"/>
      <c r="R294" s="1193"/>
      <c r="S294" s="1193"/>
      <c r="T294" s="1193"/>
      <c r="U294" s="1193"/>
      <c r="V294" s="1193"/>
      <c r="W294" s="1193"/>
      <c r="X294" s="1193"/>
      <c r="Y294" s="1193"/>
      <c r="Z294" s="1193"/>
      <c r="AA294" s="1193"/>
      <c r="AB294" s="1193"/>
      <c r="AC294" s="1193"/>
      <c r="AD294" s="1193"/>
      <c r="AE294" s="1193"/>
      <c r="AF294" s="1193"/>
      <c r="AG294" s="1193"/>
      <c r="AH294" s="1193"/>
      <c r="AI294" s="1193"/>
      <c r="AJ294" s="1193"/>
      <c r="AK294" s="1193"/>
      <c r="AL294" s="1193"/>
      <c r="AM294" s="1193"/>
      <c r="AN294" s="1193"/>
      <c r="AO294" s="1193"/>
      <c r="AP294" s="1193"/>
      <c r="AQ294" s="1193"/>
      <c r="AR294" s="1193"/>
      <c r="AS294" s="1193"/>
      <c r="AT294" s="1193"/>
      <c r="AU294" s="1193"/>
      <c r="AV294" s="1193"/>
      <c r="AW294" s="1193"/>
      <c r="AX294" s="1193"/>
      <c r="AY294" s="1193"/>
      <c r="AZ294" s="1193"/>
      <c r="BA294" s="1193"/>
      <c r="BB294" s="2120"/>
      <c r="BC294" s="1193"/>
      <c r="BJ294" s="1939"/>
    </row>
    <row r="295" spans="1:67" s="1982" customFormat="1" x14ac:dyDescent="0.2">
      <c r="A295" s="2101"/>
      <c r="B295" s="2101"/>
      <c r="C295" s="2121"/>
      <c r="D295" s="2122"/>
      <c r="E295" s="1200"/>
      <c r="F295" s="1200"/>
      <c r="G295" s="1200"/>
      <c r="H295" s="1200"/>
      <c r="I295" s="1200"/>
      <c r="J295" s="1200"/>
      <c r="K295" s="2122"/>
      <c r="L295" s="2122"/>
      <c r="M295" s="1200"/>
      <c r="N295" s="2122"/>
      <c r="O295" s="2120"/>
      <c r="P295" s="1200"/>
      <c r="Q295" s="1200"/>
      <c r="R295" s="1200"/>
      <c r="S295" s="1200"/>
      <c r="T295" s="1200"/>
      <c r="U295" s="1200"/>
      <c r="V295" s="1200"/>
      <c r="W295" s="1200"/>
      <c r="X295" s="1200"/>
      <c r="Y295" s="1200"/>
      <c r="Z295" s="1200"/>
      <c r="AA295" s="1200"/>
      <c r="AB295" s="1200"/>
      <c r="AC295" s="1200"/>
      <c r="AD295" s="1200"/>
      <c r="AE295" s="1200"/>
      <c r="AF295" s="1200"/>
      <c r="AG295" s="1200"/>
      <c r="AH295" s="1200"/>
      <c r="AI295" s="1200"/>
      <c r="AJ295" s="1200"/>
      <c r="AK295" s="1200"/>
      <c r="AL295" s="1200"/>
      <c r="AM295" s="1200"/>
      <c r="AN295" s="1200"/>
      <c r="AO295" s="1200"/>
      <c r="AP295" s="1200"/>
      <c r="AQ295" s="1200"/>
      <c r="AR295" s="1200"/>
      <c r="AS295" s="1200"/>
      <c r="AT295" s="1200"/>
      <c r="AU295" s="1200"/>
      <c r="AV295" s="1200"/>
      <c r="AW295" s="1200"/>
      <c r="AX295" s="1200"/>
      <c r="AY295" s="1200"/>
      <c r="AZ295" s="1200"/>
      <c r="BA295" s="1200"/>
      <c r="BB295" s="1200"/>
      <c r="BC295" s="1200"/>
      <c r="BD295" s="1200"/>
      <c r="BE295" s="1200"/>
      <c r="BF295" s="1200"/>
      <c r="BG295" s="1200"/>
      <c r="BH295" s="1200"/>
      <c r="BI295" s="1200"/>
      <c r="BJ295" s="1200"/>
      <c r="BK295" s="1200"/>
      <c r="BL295" s="1200"/>
      <c r="BM295" s="1200"/>
      <c r="BN295" s="1200"/>
      <c r="BO295" s="1200"/>
    </row>
    <row r="296" spans="1:67" s="1982" customFormat="1" x14ac:dyDescent="0.2">
      <c r="A296" s="2101"/>
      <c r="B296" s="2101"/>
      <c r="C296" s="1193"/>
      <c r="D296" s="2122"/>
      <c r="F296" s="1193"/>
      <c r="G296" s="1193"/>
      <c r="K296" s="2122"/>
      <c r="L296" s="2122"/>
      <c r="M296" s="1193"/>
      <c r="N296" s="2122"/>
      <c r="O296" s="2120"/>
      <c r="P296" s="1193"/>
      <c r="Q296" s="1193"/>
      <c r="R296" s="1193"/>
      <c r="S296" s="1193"/>
      <c r="T296" s="1193"/>
      <c r="U296" s="1193"/>
      <c r="V296" s="1193"/>
      <c r="W296" s="1193"/>
      <c r="X296" s="1193"/>
      <c r="Y296" s="1193"/>
      <c r="Z296" s="1193"/>
      <c r="AA296" s="1193"/>
      <c r="AB296" s="1193"/>
      <c r="AC296" s="1193"/>
      <c r="AD296" s="1193"/>
      <c r="AE296" s="1193"/>
      <c r="AF296" s="1193"/>
      <c r="AG296" s="1193"/>
      <c r="AH296" s="1193"/>
      <c r="AI296" s="1193"/>
      <c r="AJ296" s="1193"/>
      <c r="AK296" s="1193"/>
      <c r="AL296" s="1193"/>
      <c r="AM296" s="1193"/>
      <c r="AN296" s="1193"/>
      <c r="AO296" s="1193"/>
      <c r="AP296" s="1193"/>
      <c r="AQ296" s="1193"/>
      <c r="AR296" s="1193"/>
      <c r="AS296" s="1193"/>
      <c r="AT296" s="1193"/>
      <c r="AU296" s="1193"/>
      <c r="AV296" s="1193"/>
      <c r="AW296" s="1193"/>
      <c r="AX296" s="1193"/>
      <c r="AY296" s="1193"/>
      <c r="AZ296" s="1193"/>
      <c r="BA296" s="1193"/>
      <c r="BB296" s="1193"/>
      <c r="BC296" s="1193"/>
      <c r="BJ296" s="1939"/>
    </row>
    <row r="297" spans="1:67" s="1982" customFormat="1" x14ac:dyDescent="0.2">
      <c r="A297" s="2101"/>
      <c r="B297" s="2101"/>
      <c r="C297" s="1193"/>
      <c r="F297" s="1193"/>
      <c r="G297" s="1193"/>
      <c r="K297" s="2120"/>
      <c r="L297" s="1193"/>
      <c r="M297" s="1193"/>
      <c r="N297" s="2123"/>
      <c r="O297" s="2120"/>
      <c r="P297" s="1193"/>
      <c r="Q297" s="1193"/>
      <c r="R297" s="1193"/>
      <c r="S297" s="1193"/>
      <c r="T297" s="1193"/>
      <c r="U297" s="1193"/>
      <c r="V297" s="1193"/>
      <c r="W297" s="1193"/>
      <c r="X297" s="1193"/>
      <c r="Y297" s="1193"/>
      <c r="Z297" s="1193"/>
      <c r="AA297" s="1193"/>
      <c r="AB297" s="1193"/>
      <c r="AC297" s="1193"/>
      <c r="AD297" s="1193"/>
      <c r="AE297" s="1193"/>
      <c r="AF297" s="1193"/>
      <c r="AG297" s="1193"/>
      <c r="AH297" s="1193"/>
      <c r="AI297" s="1193"/>
      <c r="AJ297" s="1193"/>
      <c r="AK297" s="1193"/>
      <c r="AL297" s="1193"/>
      <c r="AM297" s="1193"/>
      <c r="AN297" s="1193"/>
      <c r="AO297" s="1193"/>
      <c r="AP297" s="1193"/>
      <c r="AQ297" s="1193"/>
      <c r="AR297" s="1193"/>
      <c r="AS297" s="1193"/>
      <c r="AT297" s="1193"/>
      <c r="AU297" s="1193"/>
      <c r="AV297" s="1193"/>
      <c r="AW297" s="1193"/>
      <c r="AX297" s="1193"/>
      <c r="AY297" s="1193"/>
      <c r="AZ297" s="1193"/>
      <c r="BA297" s="1193"/>
      <c r="BB297" s="1193"/>
      <c r="BC297" s="1193"/>
      <c r="BJ297" s="1939"/>
    </row>
    <row r="298" spans="1:67" s="1982" customFormat="1" ht="12.75" customHeight="1" x14ac:dyDescent="0.2">
      <c r="A298" s="2101"/>
      <c r="B298" s="367"/>
      <c r="C298" s="1193"/>
      <c r="F298" s="1193"/>
      <c r="G298" s="1193"/>
      <c r="L298" s="1193"/>
      <c r="M298" s="1193"/>
      <c r="P298" s="1193"/>
      <c r="Q298" s="1193"/>
      <c r="R298" s="1193"/>
      <c r="S298" s="1193"/>
      <c r="T298" s="1193"/>
      <c r="U298" s="1193"/>
      <c r="V298" s="1193"/>
      <c r="W298" s="1193"/>
      <c r="X298" s="1193"/>
      <c r="Y298" s="1193"/>
      <c r="Z298" s="1193"/>
      <c r="AA298" s="1193"/>
      <c r="AB298" s="1193"/>
      <c r="AC298" s="1193"/>
      <c r="AD298" s="1193"/>
      <c r="AE298" s="1193"/>
      <c r="AF298" s="1193"/>
      <c r="AG298" s="1193"/>
      <c r="AH298" s="1193"/>
      <c r="AI298" s="1193"/>
      <c r="AJ298" s="1193"/>
      <c r="AK298" s="1193"/>
      <c r="AL298" s="1193"/>
      <c r="AM298" s="1193"/>
      <c r="AN298" s="1193"/>
      <c r="AO298" s="1193"/>
      <c r="AP298" s="1193"/>
      <c r="AQ298" s="1193"/>
      <c r="AR298" s="1193"/>
      <c r="AS298" s="1193"/>
      <c r="AT298" s="1193"/>
      <c r="AU298" s="1193"/>
      <c r="AV298" s="1193"/>
      <c r="AW298" s="1193"/>
      <c r="AX298" s="1193"/>
      <c r="AY298" s="1193"/>
      <c r="AZ298" s="1193"/>
      <c r="BA298" s="1193"/>
      <c r="BB298" s="1193"/>
      <c r="BC298" s="1193"/>
      <c r="BJ298" s="1939"/>
    </row>
    <row r="299" spans="1:67" s="1982" customFormat="1" x14ac:dyDescent="0.2">
      <c r="A299" s="367"/>
      <c r="B299" s="367"/>
      <c r="C299" s="1193"/>
      <c r="F299" s="1193"/>
      <c r="G299" s="1193"/>
      <c r="L299" s="1193"/>
      <c r="M299" s="1193"/>
      <c r="P299" s="1193"/>
      <c r="Q299" s="1193"/>
      <c r="R299" s="1193"/>
      <c r="S299" s="1193"/>
      <c r="T299" s="1193"/>
      <c r="U299" s="1193"/>
      <c r="V299" s="1193"/>
      <c r="W299" s="1193"/>
      <c r="X299" s="1193"/>
      <c r="Y299" s="1193"/>
      <c r="Z299" s="1193"/>
      <c r="AA299" s="1193"/>
      <c r="AB299" s="1193"/>
      <c r="AC299" s="1193"/>
      <c r="AD299" s="1193"/>
      <c r="AE299" s="1193"/>
      <c r="AF299" s="1193"/>
      <c r="AG299" s="1193"/>
      <c r="AH299" s="1193"/>
      <c r="AI299" s="1193"/>
      <c r="AJ299" s="1193"/>
      <c r="AK299" s="1193"/>
      <c r="AL299" s="1193"/>
      <c r="AM299" s="1193"/>
      <c r="AN299" s="1193"/>
      <c r="AO299" s="1193"/>
      <c r="AP299" s="1193"/>
      <c r="AQ299" s="1193"/>
      <c r="AR299" s="1193"/>
      <c r="AS299" s="1193"/>
      <c r="AT299" s="1193"/>
      <c r="AU299" s="1193"/>
      <c r="AV299" s="1193"/>
      <c r="AW299" s="1193"/>
      <c r="AX299" s="1193"/>
      <c r="AY299" s="1193"/>
      <c r="AZ299" s="1193"/>
      <c r="BA299" s="1193"/>
      <c r="BB299" s="1193"/>
      <c r="BC299" s="1193"/>
      <c r="BJ299" s="1939"/>
    </row>
    <row r="300" spans="1:67" s="1982" customFormat="1" ht="12.6" customHeight="1" x14ac:dyDescent="0.2">
      <c r="A300" s="1921"/>
      <c r="B300" s="367"/>
      <c r="C300" s="1193"/>
      <c r="F300" s="1193"/>
      <c r="G300" s="1193"/>
      <c r="L300" s="1193"/>
      <c r="M300" s="1193"/>
      <c r="N300" s="1193"/>
      <c r="O300" s="1193"/>
      <c r="P300" s="1193"/>
      <c r="Q300" s="1193"/>
      <c r="R300" s="1193"/>
      <c r="S300" s="1193"/>
      <c r="T300" s="1193"/>
      <c r="U300" s="1193"/>
      <c r="V300" s="1193"/>
      <c r="W300" s="1193"/>
      <c r="X300" s="1193"/>
      <c r="Y300" s="1193"/>
      <c r="Z300" s="1193"/>
      <c r="AA300" s="1193"/>
      <c r="AB300" s="1193"/>
      <c r="AC300" s="1193"/>
      <c r="AD300" s="1193"/>
      <c r="AE300" s="1193"/>
      <c r="AF300" s="1193"/>
      <c r="AG300" s="1193"/>
      <c r="AH300" s="1193"/>
      <c r="AI300" s="1193"/>
      <c r="AJ300" s="1193"/>
      <c r="AK300" s="1193"/>
      <c r="AL300" s="1193"/>
      <c r="AM300" s="1193"/>
      <c r="AN300" s="1193"/>
      <c r="AO300" s="1193"/>
      <c r="AP300" s="1193"/>
      <c r="AQ300" s="1193"/>
      <c r="AR300" s="1193"/>
      <c r="AS300" s="1193"/>
      <c r="AT300" s="1193"/>
      <c r="AU300" s="1193"/>
      <c r="AV300" s="1193"/>
      <c r="AW300" s="1193"/>
      <c r="AX300" s="1193"/>
      <c r="AY300" s="1193"/>
      <c r="AZ300" s="1193"/>
      <c r="BA300" s="1193"/>
      <c r="BB300" s="1193"/>
      <c r="BC300" s="1193"/>
      <c r="BJ300" s="1939"/>
    </row>
    <row r="301" spans="1:67" s="1982" customFormat="1" x14ac:dyDescent="0.2">
      <c r="A301" s="2124"/>
      <c r="B301" s="2101"/>
      <c r="C301" s="1193"/>
      <c r="F301" s="1193"/>
      <c r="G301" s="1193"/>
      <c r="L301" s="1193"/>
      <c r="M301" s="1193"/>
      <c r="N301" s="1193"/>
      <c r="O301" s="1193"/>
      <c r="P301" s="1193"/>
      <c r="Q301" s="1193"/>
      <c r="R301" s="1193"/>
      <c r="S301" s="1193"/>
      <c r="T301" s="1193"/>
      <c r="U301" s="1193"/>
      <c r="V301" s="1193"/>
      <c r="W301" s="1193"/>
      <c r="X301" s="1193"/>
      <c r="Y301" s="1193"/>
      <c r="Z301" s="1193"/>
      <c r="AA301" s="1193"/>
      <c r="AB301" s="1193"/>
      <c r="AC301" s="1193"/>
      <c r="AD301" s="1193"/>
      <c r="AE301" s="1193"/>
      <c r="AF301" s="1193"/>
      <c r="AG301" s="1193"/>
      <c r="AH301" s="1193"/>
      <c r="AI301" s="1193"/>
      <c r="AJ301" s="1193"/>
      <c r="AK301" s="1193"/>
      <c r="AL301" s="1193"/>
      <c r="AM301" s="1193"/>
      <c r="AN301" s="1193"/>
      <c r="AO301" s="1193"/>
      <c r="AP301" s="1193"/>
      <c r="AQ301" s="1193"/>
      <c r="AR301" s="1193"/>
      <c r="AS301" s="1193"/>
      <c r="AT301" s="1193"/>
      <c r="AU301" s="1193"/>
      <c r="AV301" s="1193"/>
      <c r="AW301" s="1193"/>
      <c r="AX301" s="1193"/>
      <c r="AY301" s="1193"/>
      <c r="AZ301" s="1193"/>
      <c r="BA301" s="1193"/>
      <c r="BB301" s="1193"/>
      <c r="BC301" s="1193"/>
      <c r="BJ301" s="1939"/>
    </row>
    <row r="302" spans="1:67" s="1982" customFormat="1" x14ac:dyDescent="0.2">
      <c r="A302" s="2124"/>
      <c r="B302" s="2101"/>
      <c r="C302" s="1193"/>
      <c r="D302" s="1200"/>
      <c r="E302" s="1200"/>
      <c r="F302" s="1200"/>
      <c r="G302" s="1200"/>
      <c r="H302" s="1200"/>
      <c r="I302" s="1200"/>
      <c r="J302" s="1200"/>
      <c r="K302" s="1200"/>
      <c r="L302" s="1200"/>
      <c r="M302" s="1200"/>
      <c r="N302" s="1200"/>
      <c r="O302" s="1200"/>
      <c r="P302" s="1200"/>
      <c r="Q302" s="1200"/>
      <c r="R302" s="1200"/>
      <c r="S302" s="1200"/>
      <c r="T302" s="1200"/>
      <c r="U302" s="1200"/>
      <c r="V302" s="1200"/>
      <c r="W302" s="1200"/>
      <c r="X302" s="1200"/>
      <c r="Y302" s="1200"/>
      <c r="Z302" s="1200"/>
      <c r="AA302" s="1200"/>
      <c r="AB302" s="1200"/>
      <c r="AC302" s="1200"/>
      <c r="AD302" s="1200"/>
      <c r="AE302" s="1200"/>
      <c r="AF302" s="1200"/>
      <c r="AG302" s="1200"/>
      <c r="AH302" s="1200"/>
      <c r="AI302" s="1200"/>
      <c r="AJ302" s="1200"/>
      <c r="AK302" s="1200"/>
      <c r="AL302" s="1200"/>
      <c r="AM302" s="1200"/>
      <c r="AN302" s="1200"/>
      <c r="AO302" s="1200"/>
      <c r="AP302" s="1200"/>
      <c r="AQ302" s="1200"/>
      <c r="AR302" s="1200"/>
      <c r="AS302" s="1200"/>
      <c r="AT302" s="1200"/>
      <c r="AU302" s="1200"/>
      <c r="AV302" s="1200"/>
      <c r="AW302" s="1200"/>
      <c r="AX302" s="1200"/>
      <c r="AY302" s="1200"/>
      <c r="AZ302" s="1200"/>
      <c r="BA302" s="1200"/>
      <c r="BB302" s="1200"/>
      <c r="BC302" s="1200"/>
      <c r="BD302" s="1200"/>
      <c r="BE302" s="1200"/>
      <c r="BF302" s="1200"/>
      <c r="BG302" s="1200"/>
      <c r="BH302" s="1200"/>
      <c r="BI302" s="1200"/>
      <c r="BJ302" s="1200"/>
      <c r="BK302" s="1200"/>
      <c r="BL302" s="1200"/>
      <c r="BM302" s="1200"/>
      <c r="BN302" s="1200"/>
      <c r="BO302" s="1200"/>
    </row>
    <row r="303" spans="1:67" s="1982" customFormat="1" x14ac:dyDescent="0.2">
      <c r="A303" s="2124"/>
      <c r="B303" s="2101"/>
      <c r="C303" s="1193"/>
      <c r="F303" s="1193"/>
      <c r="G303" s="1193"/>
      <c r="L303" s="1193"/>
      <c r="M303" s="1193"/>
      <c r="N303" s="1193"/>
      <c r="O303" s="1193"/>
      <c r="P303" s="1193"/>
      <c r="Q303" s="1193"/>
      <c r="R303" s="1193"/>
      <c r="S303" s="1193"/>
      <c r="T303" s="1193"/>
      <c r="U303" s="1193"/>
      <c r="V303" s="1193"/>
      <c r="W303" s="1193"/>
      <c r="X303" s="1193"/>
      <c r="Y303" s="1193"/>
      <c r="Z303" s="1193"/>
      <c r="AA303" s="1193"/>
      <c r="AB303" s="1193"/>
      <c r="AC303" s="1193"/>
      <c r="AD303" s="1193"/>
      <c r="AE303" s="1193"/>
      <c r="AF303" s="1193"/>
      <c r="AG303" s="1193"/>
      <c r="AH303" s="1193"/>
      <c r="AI303" s="1193"/>
      <c r="AJ303" s="1193"/>
      <c r="AK303" s="1193"/>
      <c r="AL303" s="1193"/>
      <c r="AM303" s="1193"/>
      <c r="AN303" s="1193"/>
      <c r="AO303" s="1193"/>
      <c r="AP303" s="1193"/>
      <c r="AQ303" s="1193"/>
      <c r="AR303" s="1193"/>
      <c r="AS303" s="1193"/>
      <c r="AT303" s="1193"/>
      <c r="AU303" s="1193"/>
      <c r="AV303" s="1193"/>
      <c r="AW303" s="1193"/>
      <c r="AX303" s="1193"/>
      <c r="AY303" s="1193"/>
      <c r="AZ303" s="1193"/>
      <c r="BA303" s="1193"/>
      <c r="BB303" s="1193"/>
      <c r="BC303" s="1193"/>
      <c r="BJ303" s="1939"/>
    </row>
    <row r="304" spans="1:67" s="1982" customFormat="1" x14ac:dyDescent="0.2">
      <c r="A304" s="2124"/>
      <c r="B304" s="2101"/>
      <c r="C304" s="1193"/>
      <c r="D304" s="1200"/>
      <c r="E304" s="1200"/>
      <c r="F304" s="1200"/>
      <c r="G304" s="1200"/>
      <c r="H304" s="1200"/>
      <c r="I304" s="1200"/>
      <c r="J304" s="1200"/>
      <c r="K304" s="1200"/>
      <c r="L304" s="1200"/>
      <c r="M304" s="1200"/>
      <c r="N304" s="1200"/>
      <c r="O304" s="1200"/>
      <c r="P304" s="1200"/>
      <c r="Q304" s="1200"/>
      <c r="R304" s="1200"/>
      <c r="S304" s="1200"/>
      <c r="T304" s="1200"/>
      <c r="U304" s="1200"/>
      <c r="V304" s="1200"/>
      <c r="W304" s="1200"/>
      <c r="X304" s="1200"/>
      <c r="Y304" s="1200"/>
      <c r="Z304" s="1200"/>
      <c r="AA304" s="1200"/>
      <c r="AB304" s="1200"/>
      <c r="AC304" s="1200"/>
      <c r="AD304" s="1200"/>
      <c r="AE304" s="1200"/>
      <c r="AF304" s="1200"/>
      <c r="AG304" s="1200"/>
      <c r="AH304" s="1200"/>
      <c r="AI304" s="1200"/>
      <c r="AJ304" s="1200"/>
      <c r="AK304" s="1200"/>
      <c r="AL304" s="1200"/>
      <c r="AM304" s="1200"/>
      <c r="AN304" s="1200"/>
      <c r="AO304" s="1200"/>
      <c r="AP304" s="1200"/>
      <c r="AQ304" s="1200"/>
      <c r="AR304" s="1200"/>
      <c r="AS304" s="1200"/>
      <c r="AT304" s="1200"/>
      <c r="AU304" s="1200"/>
      <c r="AV304" s="1200"/>
      <c r="AW304" s="1200"/>
      <c r="AX304" s="1200"/>
      <c r="AY304" s="1200"/>
      <c r="AZ304" s="1200"/>
      <c r="BA304" s="1200"/>
      <c r="BB304" s="1200"/>
      <c r="BC304" s="1200"/>
      <c r="BD304" s="1200"/>
      <c r="BE304" s="1200"/>
      <c r="BF304" s="1200"/>
      <c r="BG304" s="1200"/>
      <c r="BH304" s="1200"/>
      <c r="BI304" s="1200"/>
      <c r="BJ304" s="1200"/>
      <c r="BK304" s="1200"/>
      <c r="BL304" s="1200"/>
      <c r="BM304" s="1200"/>
      <c r="BN304" s="1200"/>
      <c r="BO304" s="1200"/>
    </row>
    <row r="305" spans="1:67" s="1982" customFormat="1" x14ac:dyDescent="0.2">
      <c r="A305" s="2101"/>
      <c r="B305" s="2101"/>
      <c r="C305" s="1193"/>
      <c r="F305" s="1193"/>
      <c r="G305" s="1193"/>
      <c r="L305" s="1193"/>
      <c r="M305" s="1193"/>
      <c r="N305" s="1193"/>
      <c r="O305" s="1193"/>
      <c r="P305" s="1193"/>
      <c r="Q305" s="1193"/>
      <c r="R305" s="1193"/>
      <c r="S305" s="1193"/>
      <c r="T305" s="1193"/>
      <c r="U305" s="1193"/>
      <c r="V305" s="1193"/>
      <c r="W305" s="1193"/>
      <c r="X305" s="1193"/>
      <c r="Y305" s="1193"/>
      <c r="Z305" s="1193"/>
      <c r="AA305" s="1193"/>
      <c r="AB305" s="1193"/>
      <c r="AC305" s="1193"/>
      <c r="AD305" s="1193"/>
      <c r="AE305" s="1193"/>
      <c r="AF305" s="1193"/>
      <c r="AG305" s="1193"/>
      <c r="AH305" s="1193"/>
      <c r="AI305" s="1193"/>
      <c r="AJ305" s="1193"/>
      <c r="AK305" s="1193"/>
      <c r="AL305" s="1193"/>
      <c r="AM305" s="1193"/>
      <c r="AN305" s="1193"/>
      <c r="AO305" s="1193"/>
      <c r="AP305" s="1193"/>
      <c r="AQ305" s="1193"/>
      <c r="AR305" s="1193"/>
      <c r="AS305" s="1193"/>
      <c r="AT305" s="1193"/>
      <c r="AU305" s="1193"/>
      <c r="AV305" s="1193"/>
      <c r="AW305" s="1193"/>
      <c r="AX305" s="1193"/>
      <c r="AY305" s="1193"/>
      <c r="AZ305" s="1193"/>
      <c r="BA305" s="1193"/>
      <c r="BB305" s="1193"/>
      <c r="BC305" s="1193"/>
      <c r="BJ305" s="1939"/>
    </row>
    <row r="306" spans="1:67" s="1982" customFormat="1" x14ac:dyDescent="0.2">
      <c r="A306" s="2101"/>
      <c r="B306" s="2101"/>
      <c r="C306" s="1193"/>
      <c r="F306" s="1193"/>
      <c r="G306" s="1193"/>
      <c r="L306" s="1193"/>
      <c r="M306" s="1193"/>
      <c r="N306" s="1193"/>
      <c r="O306" s="1193"/>
      <c r="P306" s="1193"/>
      <c r="Q306" s="1193"/>
      <c r="R306" s="1193"/>
      <c r="S306" s="1193"/>
      <c r="T306" s="1193"/>
      <c r="U306" s="1193"/>
      <c r="V306" s="1193"/>
      <c r="W306" s="1193"/>
      <c r="X306" s="1193"/>
      <c r="Y306" s="1193"/>
      <c r="Z306" s="1193"/>
      <c r="AA306" s="1193"/>
      <c r="AB306" s="1193"/>
      <c r="AC306" s="1193"/>
      <c r="AD306" s="1193"/>
      <c r="AE306" s="1193"/>
      <c r="AF306" s="1193"/>
      <c r="AG306" s="1193"/>
      <c r="AH306" s="1193"/>
      <c r="AI306" s="1193"/>
      <c r="AJ306" s="1193"/>
      <c r="AK306" s="1193"/>
      <c r="AL306" s="1193"/>
      <c r="AM306" s="1193"/>
      <c r="AN306" s="1193"/>
      <c r="AO306" s="1193"/>
      <c r="AP306" s="1193"/>
      <c r="AQ306" s="1193"/>
      <c r="AR306" s="1193"/>
      <c r="AS306" s="1193"/>
      <c r="AT306" s="1193"/>
      <c r="AU306" s="1193"/>
      <c r="AV306" s="1193"/>
      <c r="AW306" s="1193"/>
      <c r="AX306" s="1193"/>
      <c r="AY306" s="1193"/>
      <c r="AZ306" s="1193"/>
      <c r="BA306" s="1193"/>
      <c r="BB306" s="1193"/>
      <c r="BC306" s="1193"/>
      <c r="BJ306" s="1939"/>
    </row>
    <row r="307" spans="1:67" s="1982" customFormat="1" x14ac:dyDescent="0.2">
      <c r="A307" s="2101"/>
      <c r="B307" s="2101"/>
      <c r="C307" s="1193"/>
      <c r="F307" s="1193"/>
      <c r="G307" s="1193"/>
      <c r="L307" s="1193"/>
      <c r="M307" s="1193"/>
      <c r="N307" s="1193"/>
      <c r="O307" s="1193"/>
      <c r="P307" s="1193"/>
      <c r="Q307" s="1193"/>
      <c r="R307" s="1193"/>
      <c r="S307" s="1193"/>
      <c r="T307" s="1193"/>
      <c r="U307" s="1193"/>
      <c r="V307" s="1193"/>
      <c r="W307" s="1193"/>
      <c r="X307" s="1193"/>
      <c r="Y307" s="1193"/>
      <c r="Z307" s="1193"/>
      <c r="AA307" s="1193"/>
      <c r="AB307" s="1193"/>
      <c r="AC307" s="1193"/>
      <c r="AD307" s="1193"/>
      <c r="AE307" s="1193"/>
      <c r="AF307" s="1193"/>
      <c r="AG307" s="1193"/>
      <c r="AH307" s="1193"/>
      <c r="AI307" s="1193"/>
      <c r="AJ307" s="1193"/>
      <c r="AK307" s="1193"/>
      <c r="AL307" s="1193"/>
      <c r="AM307" s="1193"/>
      <c r="AN307" s="1193"/>
      <c r="AO307" s="1193"/>
      <c r="AP307" s="1193"/>
      <c r="AQ307" s="1193"/>
      <c r="AR307" s="1193"/>
      <c r="AS307" s="1193"/>
      <c r="AT307" s="1193"/>
      <c r="AU307" s="1193"/>
      <c r="AV307" s="1193"/>
      <c r="AW307" s="1193"/>
      <c r="AX307" s="1193"/>
      <c r="AY307" s="1193"/>
      <c r="AZ307" s="1193"/>
      <c r="BA307" s="1193"/>
      <c r="BB307" s="1193"/>
      <c r="BC307" s="1193"/>
      <c r="BJ307" s="1939"/>
    </row>
    <row r="308" spans="1:67" s="1982" customFormat="1" x14ac:dyDescent="0.2">
      <c r="A308" s="2101"/>
      <c r="B308" s="2101"/>
      <c r="C308" s="1193"/>
      <c r="F308" s="1193"/>
      <c r="G308" s="1193"/>
      <c r="L308" s="1193"/>
      <c r="M308" s="1193"/>
      <c r="N308" s="1193"/>
      <c r="O308" s="1193"/>
      <c r="P308" s="1193"/>
      <c r="Q308" s="1193"/>
      <c r="R308" s="1193"/>
      <c r="S308" s="1193"/>
      <c r="T308" s="1193"/>
      <c r="U308" s="1193"/>
      <c r="V308" s="1193"/>
      <c r="W308" s="1193"/>
      <c r="X308" s="1193"/>
      <c r="Y308" s="1193"/>
      <c r="Z308" s="1193"/>
      <c r="AA308" s="1193"/>
      <c r="AB308" s="1193"/>
      <c r="AC308" s="1193"/>
      <c r="AD308" s="1193"/>
      <c r="AE308" s="1193"/>
      <c r="AF308" s="1193"/>
      <c r="AG308" s="1193"/>
      <c r="AH308" s="1193"/>
      <c r="AI308" s="1193"/>
      <c r="AJ308" s="1193"/>
      <c r="AK308" s="1193"/>
      <c r="AL308" s="1193"/>
      <c r="AM308" s="1193"/>
      <c r="AN308" s="1193"/>
      <c r="AO308" s="1193"/>
      <c r="AP308" s="1193"/>
      <c r="AQ308" s="1193"/>
      <c r="AR308" s="1193"/>
      <c r="AS308" s="1193"/>
      <c r="AT308" s="1193"/>
      <c r="AU308" s="1193"/>
      <c r="AV308" s="1193"/>
      <c r="AW308" s="1193"/>
      <c r="AX308" s="1193"/>
      <c r="AY308" s="1193"/>
      <c r="AZ308" s="1193"/>
      <c r="BA308" s="1193"/>
      <c r="BB308" s="1193"/>
      <c r="BC308" s="1193"/>
      <c r="BJ308" s="1939"/>
    </row>
    <row r="309" spans="1:67" s="1982" customFormat="1" x14ac:dyDescent="0.2">
      <c r="A309" s="2101"/>
      <c r="B309" s="2101"/>
      <c r="C309" s="1193"/>
      <c r="F309" s="1193"/>
      <c r="G309" s="1193"/>
      <c r="L309" s="1193"/>
      <c r="M309" s="1193"/>
      <c r="N309" s="1193"/>
      <c r="O309" s="1193"/>
      <c r="P309" s="1193"/>
      <c r="Q309" s="1193"/>
      <c r="R309" s="1193"/>
      <c r="S309" s="1193"/>
      <c r="T309" s="1193"/>
      <c r="U309" s="1193"/>
      <c r="V309" s="1193"/>
      <c r="W309" s="1193"/>
      <c r="X309" s="1193"/>
      <c r="Y309" s="1193"/>
      <c r="Z309" s="1193"/>
      <c r="AA309" s="1193"/>
      <c r="AB309" s="1193"/>
      <c r="AC309" s="1193"/>
      <c r="AD309" s="1193"/>
      <c r="AE309" s="1193"/>
      <c r="AF309" s="1193"/>
      <c r="AG309" s="1193"/>
      <c r="AH309" s="1193"/>
      <c r="AI309" s="1193"/>
      <c r="AJ309" s="1193"/>
      <c r="AK309" s="1193"/>
      <c r="AL309" s="1193"/>
      <c r="AM309" s="1193"/>
      <c r="AN309" s="1193"/>
      <c r="AO309" s="1193"/>
      <c r="AP309" s="1193"/>
      <c r="AQ309" s="1193"/>
      <c r="AR309" s="1193"/>
      <c r="AS309" s="1193"/>
      <c r="AT309" s="1193"/>
      <c r="AU309" s="1193"/>
      <c r="AV309" s="1193"/>
      <c r="AW309" s="1193"/>
      <c r="AX309" s="1193"/>
      <c r="AY309" s="1193"/>
      <c r="AZ309" s="1193"/>
      <c r="BA309" s="1193"/>
      <c r="BB309" s="1193"/>
      <c r="BC309" s="1193"/>
      <c r="BJ309" s="1939"/>
    </row>
    <row r="310" spans="1:67" s="1982" customFormat="1" x14ac:dyDescent="0.2">
      <c r="A310" s="2101"/>
      <c r="B310" s="2101"/>
      <c r="C310" s="1193"/>
      <c r="F310" s="1193"/>
      <c r="G310" s="1193"/>
      <c r="L310" s="1193"/>
      <c r="M310" s="1193"/>
      <c r="N310" s="1193"/>
      <c r="O310" s="1193"/>
      <c r="P310" s="1193"/>
      <c r="Q310" s="1193"/>
      <c r="R310" s="1193"/>
      <c r="S310" s="1193"/>
      <c r="T310" s="1193"/>
      <c r="U310" s="1193"/>
      <c r="V310" s="1193"/>
      <c r="W310" s="1193"/>
      <c r="X310" s="1193"/>
      <c r="Y310" s="1193"/>
      <c r="Z310" s="1193"/>
      <c r="AA310" s="1193"/>
      <c r="AB310" s="1193"/>
      <c r="AC310" s="1193"/>
      <c r="AD310" s="1193"/>
      <c r="AE310" s="1193"/>
      <c r="AF310" s="1193"/>
      <c r="AG310" s="1193"/>
      <c r="AH310" s="1193"/>
      <c r="AI310" s="1193"/>
      <c r="AJ310" s="1193"/>
      <c r="AK310" s="1193"/>
      <c r="AL310" s="1193"/>
      <c r="AM310" s="1193"/>
      <c r="AN310" s="1193"/>
      <c r="AO310" s="1193"/>
      <c r="AP310" s="1193"/>
      <c r="AQ310" s="1193"/>
      <c r="AR310" s="1193"/>
      <c r="AS310" s="1193"/>
      <c r="AT310" s="1193"/>
      <c r="AU310" s="1193"/>
      <c r="AV310" s="1193"/>
      <c r="AW310" s="1193"/>
      <c r="AX310" s="1193"/>
      <c r="AY310" s="1193"/>
      <c r="AZ310" s="1193"/>
      <c r="BA310" s="1193"/>
      <c r="BB310" s="1193"/>
      <c r="BC310" s="1193"/>
      <c r="BJ310" s="1939"/>
    </row>
    <row r="311" spans="1:67" s="1982" customFormat="1" x14ac:dyDescent="0.2">
      <c r="A311" s="1987"/>
      <c r="B311" s="1987"/>
      <c r="C311" s="1987"/>
      <c r="F311" s="1193"/>
      <c r="G311" s="1193"/>
      <c r="L311" s="1193"/>
      <c r="M311" s="1193"/>
      <c r="N311" s="1193"/>
      <c r="O311" s="1193"/>
      <c r="P311" s="1193"/>
      <c r="Q311" s="1193"/>
      <c r="R311" s="1193"/>
      <c r="S311" s="1193"/>
      <c r="T311" s="1193"/>
      <c r="U311" s="1193"/>
      <c r="V311" s="1193"/>
      <c r="W311" s="1193"/>
      <c r="X311" s="1193"/>
      <c r="Y311" s="1193"/>
      <c r="Z311" s="1193"/>
      <c r="AA311" s="1193"/>
      <c r="AB311" s="1193"/>
      <c r="AC311" s="1193"/>
      <c r="AD311" s="1193"/>
      <c r="AE311" s="1193"/>
      <c r="AF311" s="1193"/>
      <c r="AG311" s="1193"/>
      <c r="AH311" s="1193"/>
      <c r="AI311" s="1193"/>
      <c r="AJ311" s="1193"/>
      <c r="AK311" s="1193"/>
      <c r="AL311" s="1193"/>
      <c r="AM311" s="1193"/>
      <c r="AN311" s="1193"/>
      <c r="AO311" s="1193"/>
      <c r="AP311" s="1193"/>
      <c r="AQ311" s="1193"/>
      <c r="AR311" s="1193"/>
      <c r="AS311" s="1193"/>
      <c r="AT311" s="1193"/>
      <c r="AU311" s="1193"/>
      <c r="AV311" s="1193"/>
      <c r="AW311" s="1193"/>
      <c r="AX311" s="1193"/>
      <c r="AY311" s="1193"/>
      <c r="AZ311" s="1193"/>
      <c r="BA311" s="1193"/>
      <c r="BB311" s="1193"/>
      <c r="BC311" s="1193"/>
      <c r="BJ311" s="1939"/>
    </row>
    <row r="312" spans="1:67" s="1982" customFormat="1" ht="15" customHeight="1" x14ac:dyDescent="0.2">
      <c r="A312" s="1152"/>
      <c r="B312" s="1152"/>
      <c r="C312" s="1981"/>
      <c r="D312" s="2125"/>
      <c r="E312" s="2126"/>
      <c r="F312" s="2125"/>
      <c r="G312" s="2126"/>
      <c r="H312" s="2125"/>
      <c r="I312" s="2126"/>
      <c r="J312" s="2126"/>
      <c r="K312" s="2127"/>
      <c r="L312" s="2126"/>
      <c r="M312" s="2126"/>
      <c r="N312" s="2125"/>
      <c r="O312" s="2126"/>
      <c r="P312" s="2126"/>
      <c r="Q312" s="2126"/>
      <c r="R312" s="2128"/>
      <c r="S312" s="2129"/>
      <c r="T312" s="2129"/>
      <c r="U312" s="2129"/>
      <c r="V312" s="2128"/>
      <c r="W312" s="2129"/>
      <c r="X312" s="2129"/>
      <c r="Y312" s="2129"/>
      <c r="Z312" s="2128"/>
      <c r="AA312" s="2129"/>
      <c r="AB312" s="2129"/>
      <c r="AC312" s="2126"/>
      <c r="AD312" s="2128"/>
      <c r="AE312" s="2129"/>
      <c r="AF312" s="2129"/>
      <c r="AG312" s="2129"/>
      <c r="AH312" s="2128"/>
      <c r="AI312" s="2129"/>
      <c r="AJ312" s="2129"/>
      <c r="AK312" s="2129"/>
      <c r="AL312" s="2128"/>
      <c r="AM312" s="2129"/>
      <c r="AN312" s="2129"/>
      <c r="AO312" s="2129"/>
      <c r="AP312" s="2128"/>
      <c r="AQ312" s="2129"/>
      <c r="AR312" s="2129"/>
      <c r="AS312" s="2129"/>
      <c r="AT312" s="2128"/>
      <c r="AU312" s="2129"/>
      <c r="AV312" s="2129"/>
      <c r="AW312" s="2129"/>
      <c r="AX312" s="2128"/>
      <c r="AY312" s="2129"/>
      <c r="AZ312" s="2129"/>
      <c r="BA312" s="2129"/>
      <c r="BB312" s="2130"/>
      <c r="BC312" s="2129"/>
      <c r="BD312" s="1197"/>
      <c r="BE312" s="1197"/>
      <c r="BF312" s="1197"/>
      <c r="BG312" s="1197"/>
      <c r="BH312" s="1197"/>
      <c r="BI312" s="2125"/>
      <c r="BJ312" s="1939"/>
      <c r="BK312" s="2125"/>
      <c r="BL312" s="2129"/>
      <c r="BO312" s="2106"/>
    </row>
    <row r="313" spans="1:67" s="1982" customFormat="1" ht="15" customHeight="1" x14ac:dyDescent="0.2">
      <c r="A313" s="1152"/>
      <c r="B313" s="1152"/>
      <c r="C313" s="1981"/>
      <c r="D313" s="2125"/>
      <c r="E313" s="2126"/>
      <c r="F313" s="2125"/>
      <c r="G313" s="2126"/>
      <c r="H313" s="2125"/>
      <c r="I313" s="2126"/>
      <c r="J313" s="2126"/>
      <c r="K313" s="2127"/>
      <c r="L313" s="2126"/>
      <c r="M313" s="2126"/>
      <c r="N313" s="2125"/>
      <c r="O313" s="2126"/>
      <c r="P313" s="2126"/>
      <c r="Q313" s="2126"/>
      <c r="R313" s="2128"/>
      <c r="S313" s="2129"/>
      <c r="T313" s="2129"/>
      <c r="U313" s="2129"/>
      <c r="V313" s="2128"/>
      <c r="W313" s="2129"/>
      <c r="X313" s="2129"/>
      <c r="Y313" s="2129"/>
      <c r="Z313" s="2128"/>
      <c r="AA313" s="2129"/>
      <c r="AB313" s="2129"/>
      <c r="AC313" s="2126"/>
      <c r="AD313" s="2128"/>
      <c r="AE313" s="2129"/>
      <c r="AF313" s="2129"/>
      <c r="AG313" s="2129"/>
      <c r="AH313" s="2128"/>
      <c r="AI313" s="2129"/>
      <c r="AJ313" s="2129"/>
      <c r="AK313" s="2129"/>
      <c r="AL313" s="2128"/>
      <c r="AM313" s="2129"/>
      <c r="AN313" s="2129"/>
      <c r="AO313" s="2129"/>
      <c r="AP313" s="2128"/>
      <c r="AQ313" s="2129"/>
      <c r="AR313" s="2129"/>
      <c r="AS313" s="2129"/>
      <c r="AT313" s="2128"/>
      <c r="AU313" s="2129"/>
      <c r="AV313" s="2129"/>
      <c r="AW313" s="2129"/>
      <c r="AX313" s="2128"/>
      <c r="AY313" s="2129"/>
      <c r="AZ313" s="2129"/>
      <c r="BA313" s="2129"/>
      <c r="BB313" s="2130"/>
      <c r="BC313" s="2129"/>
      <c r="BD313" s="1197"/>
      <c r="BE313" s="1197"/>
      <c r="BF313" s="1197"/>
      <c r="BG313" s="1197"/>
      <c r="BH313" s="1197"/>
      <c r="BI313" s="2125"/>
      <c r="BJ313" s="1939"/>
      <c r="BK313" s="2125"/>
      <c r="BL313" s="2129"/>
      <c r="BO313" s="2106"/>
    </row>
    <row r="314" spans="1:67" s="1982" customFormat="1" ht="15" customHeight="1" x14ac:dyDescent="0.2">
      <c r="A314" s="1152"/>
      <c r="B314" s="1152"/>
      <c r="C314" s="1981"/>
      <c r="D314" s="2125"/>
      <c r="E314" s="2126"/>
      <c r="F314" s="2125"/>
      <c r="G314" s="2126"/>
      <c r="H314" s="2125"/>
      <c r="I314" s="2126"/>
      <c r="J314" s="2126"/>
      <c r="K314" s="2127"/>
      <c r="L314" s="2126"/>
      <c r="M314" s="2126"/>
      <c r="N314" s="2125"/>
      <c r="O314" s="2126"/>
      <c r="P314" s="2126"/>
      <c r="Q314" s="2126"/>
      <c r="R314" s="2128"/>
      <c r="S314" s="2129"/>
      <c r="T314" s="2129"/>
      <c r="U314" s="2129"/>
      <c r="V314" s="2128"/>
      <c r="W314" s="2129"/>
      <c r="X314" s="2129"/>
      <c r="Y314" s="2129"/>
      <c r="Z314" s="2128"/>
      <c r="AA314" s="2129"/>
      <c r="AB314" s="2129"/>
      <c r="AC314" s="2126"/>
      <c r="AD314" s="2128"/>
      <c r="AE314" s="2129"/>
      <c r="AF314" s="2129"/>
      <c r="AG314" s="2129"/>
      <c r="AH314" s="2128"/>
      <c r="AI314" s="2129"/>
      <c r="AJ314" s="2129"/>
      <c r="AK314" s="2129"/>
      <c r="AL314" s="2128"/>
      <c r="AM314" s="2129"/>
      <c r="AN314" s="2129"/>
      <c r="AO314" s="2129"/>
      <c r="AP314" s="2128"/>
      <c r="AQ314" s="2129"/>
      <c r="AR314" s="2129"/>
      <c r="AS314" s="2129"/>
      <c r="AT314" s="2128"/>
      <c r="AU314" s="2129"/>
      <c r="AV314" s="2129"/>
      <c r="AW314" s="2129"/>
      <c r="AX314" s="2128"/>
      <c r="AY314" s="2129"/>
      <c r="AZ314" s="2129"/>
      <c r="BA314" s="2129"/>
      <c r="BB314" s="2130"/>
      <c r="BC314" s="2129"/>
      <c r="BD314" s="1197"/>
      <c r="BE314" s="1197"/>
      <c r="BF314" s="1197"/>
      <c r="BG314" s="1197"/>
      <c r="BH314" s="1197"/>
      <c r="BI314" s="2125"/>
      <c r="BJ314" s="1939"/>
      <c r="BK314" s="2125"/>
      <c r="BL314" s="2129"/>
      <c r="BO314" s="2106"/>
    </row>
    <row r="315" spans="1:67" s="1982" customFormat="1" ht="15" customHeight="1" x14ac:dyDescent="0.2">
      <c r="A315" s="1152"/>
      <c r="B315" s="1152"/>
      <c r="C315" s="1981"/>
      <c r="D315" s="2125"/>
      <c r="E315" s="2126"/>
      <c r="F315" s="2125"/>
      <c r="G315" s="2126"/>
      <c r="H315" s="2125"/>
      <c r="I315" s="2126"/>
      <c r="J315" s="2126"/>
      <c r="K315" s="2127"/>
      <c r="L315" s="2126"/>
      <c r="M315" s="2126"/>
      <c r="N315" s="2125"/>
      <c r="O315" s="2126"/>
      <c r="P315" s="2126"/>
      <c r="Q315" s="2126"/>
      <c r="R315" s="2128"/>
      <c r="S315" s="2129"/>
      <c r="T315" s="2129"/>
      <c r="U315" s="2129"/>
      <c r="V315" s="2128"/>
      <c r="W315" s="2129"/>
      <c r="X315" s="2129"/>
      <c r="Y315" s="2129"/>
      <c r="Z315" s="2128"/>
      <c r="AA315" s="2129"/>
      <c r="AB315" s="2129"/>
      <c r="AC315" s="2126"/>
      <c r="AD315" s="2128"/>
      <c r="AE315" s="2129"/>
      <c r="AF315" s="2129"/>
      <c r="AG315" s="2129"/>
      <c r="AH315" s="2128"/>
      <c r="AI315" s="2129"/>
      <c r="AJ315" s="2129"/>
      <c r="AK315" s="2129"/>
      <c r="AL315" s="2128"/>
      <c r="AM315" s="2129"/>
      <c r="AN315" s="2129"/>
      <c r="AO315" s="2129"/>
      <c r="AP315" s="2128"/>
      <c r="AQ315" s="2129"/>
      <c r="AR315" s="2129"/>
      <c r="AS315" s="2129"/>
      <c r="AT315" s="2128"/>
      <c r="AU315" s="2129"/>
      <c r="AV315" s="2129"/>
      <c r="AW315" s="2129"/>
      <c r="AX315" s="2128"/>
      <c r="AY315" s="2129"/>
      <c r="AZ315" s="2129"/>
      <c r="BA315" s="2129"/>
      <c r="BB315" s="2130"/>
      <c r="BC315" s="2129"/>
      <c r="BD315" s="1197"/>
      <c r="BE315" s="1197"/>
      <c r="BF315" s="1197"/>
      <c r="BG315" s="1197"/>
      <c r="BH315" s="1197"/>
      <c r="BI315" s="2125"/>
      <c r="BJ315" s="1939"/>
      <c r="BK315" s="2125"/>
      <c r="BL315" s="2129"/>
      <c r="BO315" s="2106"/>
    </row>
    <row r="316" spans="1:67" s="1982" customFormat="1" x14ac:dyDescent="0.2">
      <c r="A316" s="1152"/>
      <c r="B316" s="1152"/>
      <c r="C316" s="1981"/>
      <c r="D316" s="2125"/>
      <c r="E316" s="2126"/>
      <c r="F316" s="2125"/>
      <c r="G316" s="2126"/>
      <c r="H316" s="2125"/>
      <c r="I316" s="2126"/>
      <c r="J316" s="2126"/>
      <c r="K316" s="2127"/>
      <c r="L316" s="2126"/>
      <c r="M316" s="2126"/>
      <c r="N316" s="2125"/>
      <c r="O316" s="2126"/>
      <c r="P316" s="2126"/>
      <c r="Q316" s="2126"/>
      <c r="R316" s="2128"/>
      <c r="S316" s="2129"/>
      <c r="T316" s="2129"/>
      <c r="U316" s="2129"/>
      <c r="V316" s="2128"/>
      <c r="W316" s="2129"/>
      <c r="X316" s="2129"/>
      <c r="Y316" s="2129"/>
      <c r="Z316" s="2128"/>
      <c r="AA316" s="2129"/>
      <c r="AB316" s="2129"/>
      <c r="AC316" s="2126"/>
      <c r="AD316" s="2128"/>
      <c r="AE316" s="2129"/>
      <c r="AF316" s="2129"/>
      <c r="AG316" s="2129"/>
      <c r="AH316" s="2128"/>
      <c r="AI316" s="2129"/>
      <c r="AJ316" s="2129"/>
      <c r="AK316" s="2129"/>
      <c r="AL316" s="2128"/>
      <c r="AM316" s="2129"/>
      <c r="AN316" s="2129"/>
      <c r="AO316" s="2129"/>
      <c r="AP316" s="2128"/>
      <c r="AQ316" s="2129"/>
      <c r="AR316" s="2129"/>
      <c r="AS316" s="2129"/>
      <c r="AT316" s="2128"/>
      <c r="AU316" s="2129"/>
      <c r="AV316" s="2129"/>
      <c r="AW316" s="2129"/>
      <c r="AX316" s="2128"/>
      <c r="AY316" s="2129"/>
      <c r="AZ316" s="2129"/>
      <c r="BA316" s="2129"/>
      <c r="BB316" s="2130"/>
      <c r="BC316" s="2129"/>
      <c r="BD316" s="1197"/>
      <c r="BE316" s="1197"/>
      <c r="BF316" s="1197"/>
      <c r="BG316" s="1197"/>
      <c r="BH316" s="1197"/>
      <c r="BJ316" s="1939"/>
    </row>
    <row r="317" spans="1:67" s="1982" customFormat="1" x14ac:dyDescent="0.2">
      <c r="A317" s="2101"/>
      <c r="B317" s="2101"/>
      <c r="C317" s="1193"/>
      <c r="F317" s="1193"/>
      <c r="G317" s="1193"/>
      <c r="L317" s="1193"/>
      <c r="M317" s="1193"/>
      <c r="N317" s="1193"/>
      <c r="O317" s="1193"/>
      <c r="P317" s="1193"/>
      <c r="Q317" s="1193"/>
      <c r="R317" s="1193"/>
      <c r="S317" s="1193"/>
      <c r="T317" s="1193"/>
      <c r="U317" s="1193"/>
      <c r="V317" s="1193"/>
      <c r="W317" s="1193"/>
      <c r="X317" s="1193"/>
      <c r="Y317" s="1193"/>
      <c r="Z317" s="1193"/>
      <c r="AA317" s="1193"/>
      <c r="AB317" s="1193"/>
      <c r="AC317" s="1193"/>
      <c r="AD317" s="1193"/>
      <c r="AE317" s="1193"/>
      <c r="AF317" s="1193"/>
      <c r="AG317" s="1193"/>
      <c r="AH317" s="1193"/>
      <c r="AI317" s="1193"/>
      <c r="AJ317" s="1193"/>
      <c r="AK317" s="1193"/>
      <c r="AL317" s="1193"/>
      <c r="AM317" s="1193"/>
      <c r="AN317" s="1193"/>
      <c r="AO317" s="1193"/>
      <c r="AP317" s="1193"/>
      <c r="AQ317" s="1193"/>
      <c r="AR317" s="1193"/>
      <c r="AS317" s="1193"/>
      <c r="AT317" s="1193"/>
      <c r="AU317" s="1193"/>
      <c r="AV317" s="1193"/>
      <c r="AW317" s="1193"/>
      <c r="AX317" s="1193"/>
      <c r="AY317" s="1193"/>
      <c r="AZ317" s="1193"/>
      <c r="BA317" s="1193"/>
      <c r="BB317" s="1193"/>
      <c r="BC317" s="1193"/>
      <c r="BJ317" s="1939"/>
    </row>
    <row r="318" spans="1:67" s="1982" customFormat="1" x14ac:dyDescent="0.2">
      <c r="A318" s="2131"/>
      <c r="B318" s="1877"/>
      <c r="C318" s="1876"/>
      <c r="P318" s="1193"/>
      <c r="Q318" s="1193"/>
      <c r="R318" s="1193"/>
      <c r="S318" s="1193"/>
      <c r="T318" s="1193"/>
      <c r="U318" s="1193"/>
      <c r="V318" s="1193"/>
      <c r="W318" s="1193"/>
      <c r="X318" s="1193"/>
      <c r="Y318" s="1193"/>
      <c r="Z318" s="1193"/>
      <c r="AA318" s="1193"/>
      <c r="AB318" s="1193"/>
      <c r="AC318" s="1193"/>
      <c r="AD318" s="1193"/>
      <c r="AE318" s="1193"/>
      <c r="AF318" s="1193"/>
      <c r="AG318" s="1193"/>
      <c r="AH318" s="1193"/>
      <c r="AI318" s="1193"/>
      <c r="AJ318" s="1193"/>
      <c r="AK318" s="1193"/>
      <c r="AL318" s="1193"/>
      <c r="AM318" s="1193"/>
      <c r="AN318" s="1193"/>
      <c r="AO318" s="1193"/>
      <c r="AP318" s="1193"/>
      <c r="AQ318" s="1193"/>
      <c r="AR318" s="1193"/>
      <c r="AS318" s="1193"/>
      <c r="AT318" s="1193"/>
      <c r="AU318" s="1193"/>
      <c r="AV318" s="1193"/>
      <c r="AW318" s="1193"/>
      <c r="AX318" s="1193"/>
      <c r="AY318" s="1193"/>
      <c r="AZ318" s="1193"/>
      <c r="BA318" s="1193"/>
      <c r="BB318" s="1193"/>
      <c r="BC318" s="1193"/>
      <c r="BJ318" s="1939"/>
    </row>
    <row r="319" spans="1:67" s="1982" customFormat="1" x14ac:dyDescent="0.2">
      <c r="A319" s="1897"/>
      <c r="B319" s="1897"/>
      <c r="C319" s="1888"/>
      <c r="D319" s="2125"/>
      <c r="E319" s="2126"/>
      <c r="F319" s="2125"/>
      <c r="G319" s="2126"/>
      <c r="H319" s="2125"/>
      <c r="I319" s="2126"/>
      <c r="J319" s="2126"/>
      <c r="K319" s="2127"/>
      <c r="L319" s="2126"/>
      <c r="M319" s="2126"/>
      <c r="N319" s="2125"/>
      <c r="O319" s="2126"/>
      <c r="P319" s="2126"/>
      <c r="Q319" s="2126"/>
      <c r="R319" s="2128"/>
      <c r="S319" s="2129"/>
      <c r="T319" s="2129"/>
      <c r="U319" s="2129"/>
      <c r="V319" s="2128"/>
      <c r="W319" s="2129"/>
      <c r="X319" s="2129"/>
      <c r="Y319" s="2129"/>
      <c r="Z319" s="2128"/>
      <c r="AA319" s="2129"/>
      <c r="AB319" s="2129"/>
      <c r="AC319" s="2126"/>
      <c r="AD319" s="2128"/>
      <c r="AE319" s="2129"/>
      <c r="AF319" s="2129"/>
      <c r="AG319" s="2129"/>
      <c r="AH319" s="2128"/>
      <c r="AI319" s="2129"/>
      <c r="AJ319" s="2129"/>
      <c r="AK319" s="2129"/>
      <c r="AL319" s="2128"/>
      <c r="AM319" s="2129"/>
      <c r="AN319" s="2129"/>
      <c r="AO319" s="2129"/>
      <c r="AP319" s="2128"/>
      <c r="AQ319" s="2129"/>
      <c r="AR319" s="2129"/>
      <c r="AS319" s="2129"/>
      <c r="AT319" s="2128"/>
      <c r="AU319" s="2129"/>
      <c r="AV319" s="2129"/>
      <c r="AW319" s="2129"/>
      <c r="AX319" s="2128"/>
      <c r="AY319" s="2129"/>
      <c r="AZ319" s="2129"/>
      <c r="BA319" s="2129"/>
      <c r="BB319" s="1193"/>
      <c r="BC319" s="1193"/>
      <c r="BJ319" s="1939"/>
    </row>
    <row r="320" spans="1:67" s="1982" customFormat="1" x14ac:dyDescent="0.2">
      <c r="A320" s="1897"/>
      <c r="B320" s="1897"/>
      <c r="C320" s="1888"/>
      <c r="D320" s="2125"/>
      <c r="E320" s="2126"/>
      <c r="F320" s="2125"/>
      <c r="G320" s="2126"/>
      <c r="H320" s="2125"/>
      <c r="I320" s="2126"/>
      <c r="J320" s="2126"/>
      <c r="K320" s="2127"/>
      <c r="L320" s="2126"/>
      <c r="M320" s="2126"/>
      <c r="N320" s="2125"/>
      <c r="O320" s="2126"/>
      <c r="P320" s="2126"/>
      <c r="Q320" s="2126"/>
      <c r="R320" s="2128"/>
      <c r="S320" s="2129"/>
      <c r="T320" s="2129"/>
      <c r="U320" s="2129"/>
      <c r="V320" s="2128"/>
      <c r="W320" s="2129"/>
      <c r="X320" s="2129"/>
      <c r="Y320" s="2129"/>
      <c r="Z320" s="2128"/>
      <c r="AA320" s="2129"/>
      <c r="AB320" s="2129"/>
      <c r="AC320" s="2126"/>
      <c r="AD320" s="2128"/>
      <c r="AE320" s="2129"/>
      <c r="AF320" s="2129"/>
      <c r="AG320" s="2129"/>
      <c r="AH320" s="2128"/>
      <c r="AI320" s="2129"/>
      <c r="AJ320" s="2129"/>
      <c r="AK320" s="2129"/>
      <c r="AL320" s="2128"/>
      <c r="AM320" s="2129"/>
      <c r="AN320" s="2129"/>
      <c r="AO320" s="2129"/>
      <c r="AP320" s="2128"/>
      <c r="AQ320" s="2129"/>
      <c r="AR320" s="2129"/>
      <c r="AS320" s="2129"/>
      <c r="AT320" s="2128"/>
      <c r="AU320" s="2129"/>
      <c r="AV320" s="2129"/>
      <c r="AW320" s="2129"/>
      <c r="AX320" s="2128"/>
      <c r="AY320" s="2129"/>
      <c r="AZ320" s="2129"/>
      <c r="BA320" s="2129"/>
      <c r="BB320" s="1193"/>
      <c r="BC320" s="1193"/>
      <c r="BJ320" s="1939"/>
    </row>
    <row r="321" spans="1:62" s="1982" customFormat="1" x14ac:dyDescent="0.2">
      <c r="A321" s="1897"/>
      <c r="B321" s="1897"/>
      <c r="C321" s="1888"/>
      <c r="D321" s="2125"/>
      <c r="E321" s="2126"/>
      <c r="F321" s="2125"/>
      <c r="G321" s="2126"/>
      <c r="H321" s="2125"/>
      <c r="I321" s="2126"/>
      <c r="J321" s="2126"/>
      <c r="K321" s="2127"/>
      <c r="L321" s="2126"/>
      <c r="M321" s="2126"/>
      <c r="N321" s="2125"/>
      <c r="O321" s="2126"/>
      <c r="P321" s="2126"/>
      <c r="Q321" s="2126"/>
      <c r="R321" s="2128"/>
      <c r="S321" s="2129"/>
      <c r="T321" s="2129"/>
      <c r="U321" s="2129"/>
      <c r="V321" s="2128"/>
      <c r="W321" s="2129"/>
      <c r="X321" s="2129"/>
      <c r="Y321" s="2129"/>
      <c r="Z321" s="2128"/>
      <c r="AA321" s="2129"/>
      <c r="AB321" s="2129"/>
      <c r="AC321" s="2126"/>
      <c r="AD321" s="2128"/>
      <c r="AE321" s="2129"/>
      <c r="AF321" s="2129"/>
      <c r="AG321" s="2129"/>
      <c r="AH321" s="2128"/>
      <c r="AI321" s="2129"/>
      <c r="AJ321" s="2129"/>
      <c r="AK321" s="2129"/>
      <c r="AL321" s="2128"/>
      <c r="AM321" s="2129"/>
      <c r="AN321" s="2129"/>
      <c r="AO321" s="2129"/>
      <c r="AP321" s="2128"/>
      <c r="AQ321" s="2129"/>
      <c r="AR321" s="2129"/>
      <c r="AS321" s="2129"/>
      <c r="AT321" s="2128"/>
      <c r="AU321" s="2129"/>
      <c r="AV321" s="2129"/>
      <c r="AW321" s="2129"/>
      <c r="AX321" s="2128"/>
      <c r="AY321" s="2129"/>
      <c r="AZ321" s="2129"/>
      <c r="BA321" s="2129"/>
      <c r="BB321" s="1193"/>
      <c r="BC321" s="1193"/>
      <c r="BJ321" s="1939"/>
    </row>
    <row r="322" spans="1:62" s="1982" customFormat="1" x14ac:dyDescent="0.2">
      <c r="A322" s="2101"/>
      <c r="B322" s="2101"/>
      <c r="C322" s="1193"/>
      <c r="F322" s="1193"/>
      <c r="G322" s="1193"/>
      <c r="L322" s="1193"/>
      <c r="M322" s="1193"/>
      <c r="N322" s="1193"/>
      <c r="O322" s="2104"/>
      <c r="P322" s="1193"/>
      <c r="Q322" s="1193"/>
      <c r="R322" s="1193"/>
      <c r="S322" s="1193"/>
      <c r="T322" s="1193"/>
      <c r="U322" s="1193"/>
      <c r="V322" s="1193"/>
      <c r="W322" s="1193"/>
      <c r="X322" s="1193"/>
      <c r="Y322" s="1193"/>
      <c r="Z322" s="1193"/>
      <c r="AA322" s="1193"/>
      <c r="AB322" s="1193"/>
      <c r="AC322" s="1193"/>
      <c r="AD322" s="1193"/>
      <c r="AE322" s="1193"/>
      <c r="AF322" s="1193"/>
      <c r="AG322" s="1193"/>
      <c r="AH322" s="1193"/>
      <c r="AI322" s="1193"/>
      <c r="AJ322" s="1193"/>
      <c r="AK322" s="1193"/>
      <c r="AL322" s="1193"/>
      <c r="AM322" s="1193"/>
      <c r="AN322" s="1193"/>
      <c r="AO322" s="1193"/>
      <c r="AP322" s="1193"/>
      <c r="AQ322" s="1193"/>
      <c r="AR322" s="1193"/>
      <c r="AS322" s="1193"/>
      <c r="AT322" s="1193"/>
      <c r="AU322" s="1193"/>
      <c r="AV322" s="1193"/>
      <c r="AW322" s="1193"/>
      <c r="AX322" s="1193"/>
      <c r="AY322" s="1193"/>
      <c r="AZ322" s="1193"/>
      <c r="BA322" s="1193"/>
      <c r="BB322" s="1193"/>
      <c r="BC322" s="1193"/>
      <c r="BJ322" s="1939"/>
    </row>
    <row r="323" spans="1:62" s="1982" customFormat="1" x14ac:dyDescent="0.2">
      <c r="A323" s="2101"/>
      <c r="B323" s="2101"/>
      <c r="C323" s="1193"/>
      <c r="F323" s="1193"/>
      <c r="G323" s="1193"/>
      <c r="L323" s="1193"/>
      <c r="M323" s="1193"/>
      <c r="N323" s="1193"/>
      <c r="O323" s="1193"/>
      <c r="P323" s="1193"/>
      <c r="Q323" s="1193"/>
      <c r="R323" s="1193"/>
      <c r="S323" s="1193"/>
      <c r="T323" s="1193"/>
      <c r="U323" s="1193"/>
      <c r="V323" s="1193"/>
      <c r="W323" s="1193"/>
      <c r="X323" s="1193"/>
      <c r="Y323" s="1193"/>
      <c r="Z323" s="1193"/>
      <c r="AA323" s="1193"/>
      <c r="AB323" s="1193"/>
      <c r="AC323" s="1193"/>
      <c r="AD323" s="1193"/>
      <c r="AE323" s="1193"/>
      <c r="AF323" s="1193"/>
      <c r="AG323" s="1193"/>
      <c r="AH323" s="1193"/>
      <c r="AI323" s="1193"/>
      <c r="AJ323" s="1193"/>
      <c r="AK323" s="1193"/>
      <c r="AL323" s="1193"/>
      <c r="AM323" s="1193"/>
      <c r="AN323" s="1193"/>
      <c r="AO323" s="1193"/>
      <c r="AP323" s="1193"/>
      <c r="AQ323" s="1193"/>
      <c r="AR323" s="1193"/>
      <c r="AS323" s="1193"/>
      <c r="AT323" s="1193"/>
      <c r="AU323" s="1193"/>
      <c r="AV323" s="1193"/>
      <c r="AW323" s="1193"/>
      <c r="AX323" s="1193"/>
      <c r="AY323" s="1193"/>
      <c r="AZ323" s="1193"/>
      <c r="BA323" s="1193"/>
      <c r="BB323" s="1193"/>
      <c r="BC323" s="1193"/>
      <c r="BJ323" s="1939"/>
    </row>
    <row r="324" spans="1:62" s="1982" customFormat="1" x14ac:dyDescent="0.2">
      <c r="A324" s="2131"/>
      <c r="B324" s="1877"/>
      <c r="C324" s="1876"/>
      <c r="F324" s="1193"/>
      <c r="G324" s="1193"/>
      <c r="L324" s="1193"/>
      <c r="M324" s="1193"/>
      <c r="N324" s="1193"/>
      <c r="O324" s="1193"/>
      <c r="P324" s="1193"/>
      <c r="Q324" s="1193"/>
      <c r="R324" s="1193"/>
      <c r="S324" s="1193"/>
      <c r="T324" s="1193"/>
      <c r="U324" s="1193"/>
      <c r="V324" s="1193"/>
      <c r="W324" s="1193"/>
      <c r="X324" s="1193"/>
      <c r="Y324" s="1193"/>
      <c r="Z324" s="1193"/>
      <c r="AA324" s="1193"/>
      <c r="AB324" s="1193"/>
      <c r="AC324" s="1193"/>
      <c r="AD324" s="1193"/>
      <c r="AE324" s="1193"/>
      <c r="AF324" s="1193"/>
      <c r="AG324" s="1193"/>
      <c r="AH324" s="1193"/>
      <c r="AI324" s="1193"/>
      <c r="AJ324" s="1193"/>
      <c r="AK324" s="1193"/>
      <c r="AL324" s="1193"/>
      <c r="AM324" s="1193"/>
      <c r="AN324" s="1193"/>
      <c r="AO324" s="1193"/>
      <c r="AP324" s="1193"/>
      <c r="AQ324" s="1193"/>
      <c r="AR324" s="1193"/>
      <c r="AS324" s="1193"/>
      <c r="AT324" s="1193"/>
      <c r="AU324" s="1193"/>
      <c r="AV324" s="1193"/>
      <c r="AW324" s="1193"/>
      <c r="AX324" s="1193"/>
      <c r="AY324" s="1193"/>
      <c r="AZ324" s="1193"/>
      <c r="BA324" s="1193"/>
      <c r="BB324" s="1193"/>
      <c r="BC324" s="1193"/>
      <c r="BJ324" s="1939"/>
    </row>
    <row r="325" spans="1:62" s="1982" customFormat="1" x14ac:dyDescent="0.2">
      <c r="A325" s="1152"/>
      <c r="B325" s="1152"/>
      <c r="C325" s="1981"/>
      <c r="D325" s="2125"/>
      <c r="E325" s="2126"/>
      <c r="F325" s="2125"/>
      <c r="G325" s="2126"/>
      <c r="H325" s="2125"/>
      <c r="I325" s="2126"/>
      <c r="J325" s="2126"/>
      <c r="K325" s="2127"/>
      <c r="L325" s="2126"/>
      <c r="M325" s="2126"/>
      <c r="N325" s="2125"/>
      <c r="O325" s="2126"/>
      <c r="P325" s="2126"/>
      <c r="Q325" s="2126"/>
      <c r="R325" s="2128"/>
      <c r="S325" s="2129"/>
      <c r="T325" s="2129"/>
      <c r="U325" s="2129"/>
      <c r="V325" s="2128"/>
      <c r="W325" s="2129"/>
      <c r="X325" s="2129"/>
      <c r="Y325" s="2129"/>
      <c r="Z325" s="2128"/>
      <c r="AA325" s="2129"/>
      <c r="AB325" s="2129"/>
      <c r="AC325" s="2126"/>
      <c r="AD325" s="2128"/>
      <c r="AE325" s="2129"/>
      <c r="AF325" s="2129"/>
      <c r="AG325" s="2129"/>
      <c r="AH325" s="2128"/>
      <c r="AI325" s="2129"/>
      <c r="AJ325" s="2129"/>
      <c r="AK325" s="2129"/>
      <c r="AL325" s="2128"/>
      <c r="AM325" s="2129"/>
      <c r="AN325" s="2129"/>
      <c r="AO325" s="2129"/>
      <c r="AP325" s="2128"/>
      <c r="AQ325" s="2129"/>
      <c r="AR325" s="2129"/>
      <c r="AS325" s="2129"/>
      <c r="AT325" s="2128"/>
      <c r="AU325" s="2129"/>
      <c r="AV325" s="2129"/>
      <c r="AW325" s="2129"/>
      <c r="AX325" s="2128"/>
      <c r="AY325" s="2129"/>
      <c r="AZ325" s="2129"/>
      <c r="BA325" s="2129"/>
      <c r="BB325" s="1193"/>
      <c r="BC325" s="1193"/>
      <c r="BJ325" s="1939"/>
    </row>
    <row r="326" spans="1:62" s="1982" customFormat="1" x14ac:dyDescent="0.2">
      <c r="A326" s="1152"/>
      <c r="B326" s="1152"/>
      <c r="C326" s="1981"/>
      <c r="D326" s="2125"/>
      <c r="E326" s="2126"/>
      <c r="F326" s="2125"/>
      <c r="G326" s="2126"/>
      <c r="H326" s="2125"/>
      <c r="I326" s="2126"/>
      <c r="J326" s="2126"/>
      <c r="K326" s="2127"/>
      <c r="L326" s="2126"/>
      <c r="M326" s="2126"/>
      <c r="N326" s="2125"/>
      <c r="O326" s="2126"/>
      <c r="P326" s="2126"/>
      <c r="Q326" s="2126"/>
      <c r="R326" s="2128"/>
      <c r="S326" s="2129"/>
      <c r="T326" s="2129"/>
      <c r="U326" s="2129"/>
      <c r="V326" s="2128"/>
      <c r="W326" s="2129"/>
      <c r="X326" s="2129"/>
      <c r="Y326" s="2129"/>
      <c r="Z326" s="2128"/>
      <c r="AA326" s="2129"/>
      <c r="AB326" s="2129"/>
      <c r="AC326" s="2126"/>
      <c r="AD326" s="2128"/>
      <c r="AE326" s="2129"/>
      <c r="AF326" s="2129"/>
      <c r="AG326" s="2129"/>
      <c r="AH326" s="2128"/>
      <c r="AI326" s="2129"/>
      <c r="AJ326" s="2129"/>
      <c r="AK326" s="2129"/>
      <c r="AL326" s="2128"/>
      <c r="AM326" s="2129"/>
      <c r="AN326" s="2129"/>
      <c r="AO326" s="2129"/>
      <c r="AP326" s="2128"/>
      <c r="AQ326" s="2129"/>
      <c r="AR326" s="2129"/>
      <c r="AS326" s="2129"/>
      <c r="AT326" s="2128"/>
      <c r="AU326" s="2129"/>
      <c r="AV326" s="2129"/>
      <c r="AW326" s="2129"/>
      <c r="AX326" s="2128"/>
      <c r="AY326" s="2129"/>
      <c r="AZ326" s="2129"/>
      <c r="BA326" s="2129"/>
      <c r="BB326" s="1193"/>
      <c r="BC326" s="1193"/>
      <c r="BJ326" s="1939"/>
    </row>
    <row r="327" spans="1:62" s="1982" customFormat="1" x14ac:dyDescent="0.2">
      <c r="A327" s="1152"/>
      <c r="B327" s="1152"/>
      <c r="C327" s="1981"/>
      <c r="D327" s="2125"/>
      <c r="E327" s="2126"/>
      <c r="F327" s="2125"/>
      <c r="G327" s="2126"/>
      <c r="H327" s="2125"/>
      <c r="I327" s="2126"/>
      <c r="J327" s="2126"/>
      <c r="K327" s="2127"/>
      <c r="L327" s="2126"/>
      <c r="M327" s="2126"/>
      <c r="N327" s="2125"/>
      <c r="O327" s="2126"/>
      <c r="P327" s="2126"/>
      <c r="Q327" s="2126"/>
      <c r="R327" s="2128"/>
      <c r="S327" s="2129"/>
      <c r="T327" s="2129"/>
      <c r="U327" s="2129"/>
      <c r="V327" s="2128"/>
      <c r="W327" s="2129"/>
      <c r="X327" s="2129"/>
      <c r="Y327" s="2129"/>
      <c r="Z327" s="2128"/>
      <c r="AA327" s="2129"/>
      <c r="AB327" s="2129"/>
      <c r="AC327" s="2126"/>
      <c r="AD327" s="2128"/>
      <c r="AE327" s="2129"/>
      <c r="AF327" s="2129"/>
      <c r="AG327" s="2129"/>
      <c r="AH327" s="2128"/>
      <c r="AI327" s="2129"/>
      <c r="AJ327" s="2129"/>
      <c r="AK327" s="2129"/>
      <c r="AL327" s="2128"/>
      <c r="AM327" s="2129"/>
      <c r="AN327" s="2129"/>
      <c r="AO327" s="2129"/>
      <c r="AP327" s="2128"/>
      <c r="AQ327" s="2129"/>
      <c r="AR327" s="2129"/>
      <c r="AS327" s="2129"/>
      <c r="AT327" s="2128"/>
      <c r="AU327" s="2129"/>
      <c r="AV327" s="2129"/>
      <c r="AW327" s="2129"/>
      <c r="AX327" s="2128"/>
      <c r="AY327" s="2129"/>
      <c r="AZ327" s="2129"/>
      <c r="BA327" s="2129"/>
      <c r="BB327" s="1193"/>
      <c r="BC327" s="1193"/>
      <c r="BJ327" s="1939"/>
    </row>
    <row r="328" spans="1:62" s="1982" customFormat="1" x14ac:dyDescent="0.2">
      <c r="A328" s="1152"/>
      <c r="B328" s="1152"/>
      <c r="C328" s="1981"/>
      <c r="D328" s="2125"/>
      <c r="E328" s="2126"/>
      <c r="F328" s="2125"/>
      <c r="G328" s="2126"/>
      <c r="H328" s="2125"/>
      <c r="I328" s="2126"/>
      <c r="J328" s="2126"/>
      <c r="K328" s="2127"/>
      <c r="L328" s="2126"/>
      <c r="M328" s="2126"/>
      <c r="N328" s="2125"/>
      <c r="O328" s="2126"/>
      <c r="P328" s="2126"/>
      <c r="Q328" s="2126"/>
      <c r="R328" s="2128"/>
      <c r="S328" s="2129"/>
      <c r="T328" s="2129"/>
      <c r="U328" s="2129"/>
      <c r="V328" s="2128"/>
      <c r="W328" s="2129"/>
      <c r="X328" s="2129"/>
      <c r="Y328" s="2129"/>
      <c r="Z328" s="2128"/>
      <c r="AA328" s="2129"/>
      <c r="AB328" s="2129"/>
      <c r="AC328" s="2126"/>
      <c r="AD328" s="2128"/>
      <c r="AE328" s="2129"/>
      <c r="AF328" s="2129"/>
      <c r="AG328" s="2129"/>
      <c r="AH328" s="2128"/>
      <c r="AI328" s="2129"/>
      <c r="AJ328" s="2129"/>
      <c r="AK328" s="2129"/>
      <c r="AL328" s="2128"/>
      <c r="AM328" s="2129"/>
      <c r="AN328" s="2129"/>
      <c r="AO328" s="2129"/>
      <c r="AP328" s="2128"/>
      <c r="AQ328" s="2129"/>
      <c r="AR328" s="2129"/>
      <c r="AS328" s="2129"/>
      <c r="AT328" s="2128"/>
      <c r="AU328" s="2129"/>
      <c r="AV328" s="2129"/>
      <c r="AW328" s="2129"/>
      <c r="AX328" s="2128"/>
      <c r="AY328" s="2129"/>
      <c r="AZ328" s="2129"/>
      <c r="BA328" s="2129"/>
      <c r="BB328" s="1193"/>
      <c r="BC328" s="1193"/>
      <c r="BJ328" s="1939"/>
    </row>
    <row r="329" spans="1:62" s="1982" customFormat="1" x14ac:dyDescent="0.2">
      <c r="A329" s="1152"/>
      <c r="B329" s="1152"/>
      <c r="C329" s="1981"/>
      <c r="D329" s="2125"/>
      <c r="E329" s="2126"/>
      <c r="F329" s="2125"/>
      <c r="G329" s="2126"/>
      <c r="H329" s="2125"/>
      <c r="I329" s="2126"/>
      <c r="J329" s="2126"/>
      <c r="K329" s="2127"/>
      <c r="L329" s="2126"/>
      <c r="M329" s="2126"/>
      <c r="N329" s="2125"/>
      <c r="O329" s="2126"/>
      <c r="P329" s="2126"/>
      <c r="Q329" s="2126"/>
      <c r="R329" s="2128"/>
      <c r="S329" s="2129"/>
      <c r="T329" s="2129"/>
      <c r="U329" s="2129"/>
      <c r="V329" s="2128"/>
      <c r="W329" s="2129"/>
      <c r="X329" s="2129"/>
      <c r="Y329" s="2129"/>
      <c r="Z329" s="2128"/>
      <c r="AA329" s="2129"/>
      <c r="AB329" s="2129"/>
      <c r="AC329" s="2126"/>
      <c r="AD329" s="2128"/>
      <c r="AE329" s="2129"/>
      <c r="AF329" s="2129"/>
      <c r="AG329" s="2129"/>
      <c r="AH329" s="2128"/>
      <c r="AI329" s="2129"/>
      <c r="AJ329" s="2129"/>
      <c r="AK329" s="2129"/>
      <c r="AL329" s="2128"/>
      <c r="AM329" s="2129"/>
      <c r="AN329" s="2129"/>
      <c r="AO329" s="2129"/>
      <c r="AP329" s="2128"/>
      <c r="AQ329" s="2129"/>
      <c r="AR329" s="2129"/>
      <c r="AS329" s="2129"/>
      <c r="AT329" s="2128"/>
      <c r="AU329" s="2129"/>
      <c r="AV329" s="2129"/>
      <c r="AW329" s="2129"/>
      <c r="AX329" s="2128"/>
      <c r="AY329" s="2129"/>
      <c r="AZ329" s="2129"/>
      <c r="BA329" s="2129"/>
      <c r="BB329" s="1193"/>
      <c r="BC329" s="1193"/>
      <c r="BJ329" s="1939"/>
    </row>
    <row r="330" spans="1:62" s="1982" customFormat="1" x14ac:dyDescent="0.2">
      <c r="A330" s="2101"/>
      <c r="B330" s="2101"/>
      <c r="C330" s="1193"/>
      <c r="D330" s="2123"/>
      <c r="E330" s="2123"/>
      <c r="F330" s="2123"/>
      <c r="G330" s="2123"/>
      <c r="H330" s="2123"/>
      <c r="I330" s="2123"/>
      <c r="J330" s="2123"/>
      <c r="K330" s="2123"/>
      <c r="L330" s="2123"/>
      <c r="M330" s="2123"/>
      <c r="N330" s="2123"/>
      <c r="O330" s="2123"/>
      <c r="P330" s="2123"/>
      <c r="Q330" s="2123"/>
      <c r="R330" s="2123"/>
      <c r="S330" s="2123"/>
      <c r="T330" s="2123"/>
      <c r="U330" s="2123"/>
      <c r="V330" s="2123"/>
      <c r="W330" s="2123"/>
      <c r="X330" s="2123"/>
      <c r="Y330" s="2123"/>
      <c r="Z330" s="2123"/>
      <c r="AA330" s="2123"/>
      <c r="AB330" s="2123"/>
      <c r="AC330" s="2123"/>
      <c r="AD330" s="2123"/>
      <c r="AE330" s="2123"/>
      <c r="AF330" s="2123"/>
      <c r="AG330" s="2123"/>
      <c r="AH330" s="2123"/>
      <c r="AI330" s="2123"/>
      <c r="AJ330" s="2123"/>
      <c r="AK330" s="2123"/>
      <c r="AL330" s="2123"/>
      <c r="AM330" s="2123"/>
      <c r="AN330" s="2123"/>
      <c r="AO330" s="2123"/>
      <c r="AP330" s="2123"/>
      <c r="AQ330" s="2123"/>
      <c r="AR330" s="2123"/>
      <c r="AS330" s="2123"/>
      <c r="AT330" s="2123"/>
      <c r="AU330" s="2123"/>
      <c r="AV330" s="2123"/>
      <c r="AW330" s="2123"/>
      <c r="AX330" s="2123"/>
      <c r="AY330" s="2123"/>
      <c r="AZ330" s="2123"/>
      <c r="BA330" s="2123"/>
      <c r="BB330" s="1193"/>
      <c r="BC330" s="1193"/>
      <c r="BJ330" s="1939"/>
    </row>
    <row r="331" spans="1:62" s="1982" customFormat="1" x14ac:dyDescent="0.2">
      <c r="A331" s="2101"/>
      <c r="B331" s="2101"/>
      <c r="C331" s="1193"/>
      <c r="F331" s="1193"/>
      <c r="G331" s="1193"/>
      <c r="L331" s="1193"/>
      <c r="M331" s="1193"/>
      <c r="N331" s="1193"/>
      <c r="O331" s="1193"/>
      <c r="P331" s="1193"/>
      <c r="Q331" s="1193"/>
      <c r="R331" s="1193"/>
      <c r="S331" s="1193"/>
      <c r="T331" s="1193"/>
      <c r="U331" s="1193"/>
      <c r="V331" s="1193"/>
      <c r="W331" s="1193"/>
      <c r="X331" s="1193"/>
      <c r="Y331" s="1193"/>
      <c r="Z331" s="1193"/>
      <c r="AA331" s="1193"/>
      <c r="AB331" s="1193"/>
      <c r="AC331" s="1193"/>
      <c r="AD331" s="1193"/>
      <c r="AE331" s="1193"/>
      <c r="AF331" s="1193"/>
      <c r="AG331" s="1193"/>
      <c r="AH331" s="1193"/>
      <c r="AI331" s="1193"/>
      <c r="AJ331" s="1193"/>
      <c r="AK331" s="1193"/>
      <c r="AL331" s="1193"/>
      <c r="AM331" s="1193"/>
      <c r="AN331" s="1193"/>
      <c r="AO331" s="1193"/>
      <c r="AP331" s="1193"/>
      <c r="AQ331" s="1193"/>
      <c r="AR331" s="1193"/>
      <c r="AS331" s="1193"/>
      <c r="AT331" s="1193"/>
      <c r="AU331" s="1193"/>
      <c r="AV331" s="1193"/>
      <c r="AW331" s="1193"/>
      <c r="AX331" s="1193"/>
      <c r="AY331" s="1193"/>
      <c r="AZ331" s="1193"/>
      <c r="BA331" s="1193"/>
      <c r="BB331" s="1193"/>
      <c r="BC331" s="1193"/>
      <c r="BJ331" s="1939"/>
    </row>
    <row r="332" spans="1:62" s="1982" customFormat="1" x14ac:dyDescent="0.2">
      <c r="A332" s="2101"/>
      <c r="B332" s="2101"/>
      <c r="C332" s="1193"/>
      <c r="F332" s="1193"/>
      <c r="G332" s="1193"/>
      <c r="L332" s="1193"/>
      <c r="M332" s="1193"/>
      <c r="N332" s="1193"/>
      <c r="O332" s="1193"/>
      <c r="P332" s="1193"/>
      <c r="Q332" s="1193"/>
      <c r="R332" s="1193"/>
      <c r="S332" s="1193"/>
      <c r="T332" s="1193"/>
      <c r="U332" s="1193"/>
      <c r="V332" s="1193"/>
      <c r="W332" s="1193"/>
      <c r="X332" s="1193"/>
      <c r="Y332" s="1193"/>
      <c r="Z332" s="1193"/>
      <c r="AA332" s="1193"/>
      <c r="AB332" s="1193"/>
      <c r="AC332" s="1193"/>
      <c r="AD332" s="1193"/>
      <c r="AE332" s="1193"/>
      <c r="AF332" s="1193"/>
      <c r="AG332" s="1193"/>
      <c r="AH332" s="1193"/>
      <c r="AI332" s="1193"/>
      <c r="AJ332" s="1193"/>
      <c r="AK332" s="1193"/>
      <c r="AL332" s="1193"/>
      <c r="AM332" s="1193"/>
      <c r="AN332" s="1193"/>
      <c r="AO332" s="1193"/>
      <c r="AP332" s="1193"/>
      <c r="AQ332" s="1193"/>
      <c r="AR332" s="1193"/>
      <c r="AS332" s="1193"/>
      <c r="AT332" s="1193"/>
      <c r="AU332" s="1193"/>
      <c r="AV332" s="1193"/>
      <c r="AW332" s="1193"/>
      <c r="AX332" s="1193"/>
      <c r="AY332" s="1193"/>
      <c r="AZ332" s="1193"/>
      <c r="BA332" s="1193"/>
      <c r="BB332" s="1193"/>
      <c r="BC332" s="1193"/>
      <c r="BJ332" s="1939"/>
    </row>
    <row r="333" spans="1:62" s="1982" customFormat="1" x14ac:dyDescent="0.2">
      <c r="A333" s="2101"/>
      <c r="B333" s="2101"/>
      <c r="C333" s="1193"/>
      <c r="F333" s="1193"/>
      <c r="G333" s="1193"/>
      <c r="L333" s="1193"/>
      <c r="M333" s="1193"/>
      <c r="N333" s="1193"/>
      <c r="O333" s="1193"/>
      <c r="P333" s="1193"/>
      <c r="Q333" s="1193"/>
      <c r="R333" s="1193"/>
      <c r="S333" s="1193"/>
      <c r="T333" s="1193"/>
      <c r="U333" s="1193"/>
      <c r="V333" s="1193"/>
      <c r="W333" s="1193"/>
      <c r="X333" s="1193"/>
      <c r="Y333" s="1193"/>
      <c r="Z333" s="1193"/>
      <c r="AA333" s="1193"/>
      <c r="AB333" s="1193"/>
      <c r="AC333" s="1193"/>
      <c r="AD333" s="1193"/>
      <c r="AE333" s="1193"/>
      <c r="AF333" s="1193"/>
      <c r="AG333" s="1193"/>
      <c r="AH333" s="1193"/>
      <c r="AI333" s="1193"/>
      <c r="AJ333" s="1193"/>
      <c r="AK333" s="1193"/>
      <c r="AL333" s="1193"/>
      <c r="AM333" s="1193"/>
      <c r="AN333" s="1193"/>
      <c r="AO333" s="1193"/>
      <c r="AP333" s="1193"/>
      <c r="AQ333" s="1193"/>
      <c r="AR333" s="1193"/>
      <c r="AS333" s="1193"/>
      <c r="AT333" s="1193"/>
      <c r="AU333" s="1193"/>
      <c r="AV333" s="1193"/>
      <c r="AW333" s="1193"/>
      <c r="AX333" s="1193"/>
      <c r="AY333" s="1193"/>
      <c r="AZ333" s="1193"/>
      <c r="BA333" s="1193"/>
      <c r="BB333" s="1193"/>
      <c r="BC333" s="1193"/>
      <c r="BJ333" s="1939"/>
    </row>
    <row r="334" spans="1:62" s="1982" customFormat="1" x14ac:dyDescent="0.2">
      <c r="A334" s="2101"/>
      <c r="B334" s="2101"/>
      <c r="C334" s="1193"/>
      <c r="F334" s="1193"/>
      <c r="G334" s="1193"/>
      <c r="L334" s="1193"/>
      <c r="M334" s="1193"/>
      <c r="N334" s="1193"/>
      <c r="O334" s="1193"/>
      <c r="P334" s="1193"/>
      <c r="Q334" s="1193"/>
      <c r="R334" s="1193"/>
      <c r="S334" s="1193"/>
      <c r="T334" s="1193"/>
      <c r="U334" s="1193"/>
      <c r="V334" s="1193"/>
      <c r="W334" s="1193"/>
      <c r="X334" s="1193"/>
      <c r="Y334" s="1193"/>
      <c r="Z334" s="1193"/>
      <c r="AA334" s="1193"/>
      <c r="AB334" s="1193"/>
      <c r="AC334" s="1193"/>
      <c r="AD334" s="1193"/>
      <c r="AE334" s="1193"/>
      <c r="AF334" s="1193"/>
      <c r="AG334" s="1193"/>
      <c r="AH334" s="1193"/>
      <c r="AI334" s="1193"/>
      <c r="AJ334" s="1193"/>
      <c r="AK334" s="1193"/>
      <c r="AL334" s="1193"/>
      <c r="AM334" s="1193"/>
      <c r="AN334" s="1193"/>
      <c r="AO334" s="1193"/>
      <c r="AP334" s="1193"/>
      <c r="AQ334" s="1193"/>
      <c r="AR334" s="1193"/>
      <c r="AS334" s="1193"/>
      <c r="AT334" s="1193"/>
      <c r="AU334" s="1193"/>
      <c r="AV334" s="1193"/>
      <c r="AW334" s="1193"/>
      <c r="AX334" s="1193"/>
      <c r="AY334" s="1193"/>
      <c r="AZ334" s="1193"/>
      <c r="BA334" s="1193"/>
      <c r="BB334" s="1193"/>
      <c r="BC334" s="1193"/>
      <c r="BJ334" s="1939"/>
    </row>
    <row r="335" spans="1:62" s="1982" customFormat="1" x14ac:dyDescent="0.2">
      <c r="A335" s="2101"/>
      <c r="B335" s="2101"/>
      <c r="C335" s="1193"/>
      <c r="F335" s="1193"/>
      <c r="G335" s="1193"/>
      <c r="L335" s="1193"/>
      <c r="M335" s="1193"/>
      <c r="N335" s="1193"/>
      <c r="O335" s="1193"/>
      <c r="P335" s="1193"/>
      <c r="Q335" s="1193"/>
      <c r="R335" s="1193"/>
      <c r="S335" s="1193"/>
      <c r="T335" s="1193"/>
      <c r="U335" s="1193"/>
      <c r="V335" s="1193"/>
      <c r="W335" s="1193"/>
      <c r="X335" s="1193"/>
      <c r="Y335" s="1193"/>
      <c r="Z335" s="1193"/>
      <c r="AA335" s="1193"/>
      <c r="AB335" s="1193"/>
      <c r="AC335" s="1193"/>
      <c r="AD335" s="1193"/>
      <c r="AE335" s="1193"/>
      <c r="AF335" s="1193"/>
      <c r="AG335" s="1193"/>
      <c r="AH335" s="1193"/>
      <c r="AI335" s="1193"/>
      <c r="AJ335" s="1193"/>
      <c r="AK335" s="1193"/>
      <c r="AL335" s="1193"/>
      <c r="AM335" s="1193"/>
      <c r="AN335" s="1193"/>
      <c r="AO335" s="1193"/>
      <c r="AP335" s="1193"/>
      <c r="AQ335" s="1193"/>
      <c r="AR335" s="1193"/>
      <c r="AS335" s="1193"/>
      <c r="AT335" s="1193"/>
      <c r="AU335" s="1193"/>
      <c r="AV335" s="1193"/>
      <c r="AW335" s="1193"/>
      <c r="AX335" s="1193"/>
      <c r="AY335" s="1193"/>
      <c r="AZ335" s="1193"/>
      <c r="BA335" s="1193"/>
      <c r="BB335" s="1193"/>
      <c r="BC335" s="1193"/>
      <c r="BJ335" s="1939"/>
    </row>
    <row r="336" spans="1:62" s="1982" customFormat="1" x14ac:dyDescent="0.2">
      <c r="A336" s="2101"/>
      <c r="B336" s="2101"/>
      <c r="C336" s="1193"/>
      <c r="F336" s="1193"/>
      <c r="G336" s="1193"/>
      <c r="L336" s="1193"/>
      <c r="M336" s="1193"/>
      <c r="N336" s="1193"/>
      <c r="O336" s="1193"/>
      <c r="P336" s="1193"/>
      <c r="Q336" s="1193"/>
      <c r="R336" s="1193"/>
      <c r="S336" s="1193"/>
      <c r="T336" s="1193"/>
      <c r="U336" s="1193"/>
      <c r="V336" s="1193"/>
      <c r="W336" s="1193"/>
      <c r="X336" s="1193"/>
      <c r="Y336" s="1193"/>
      <c r="Z336" s="1193"/>
      <c r="AA336" s="1193"/>
      <c r="AB336" s="1193"/>
      <c r="AC336" s="1193"/>
      <c r="AD336" s="1193"/>
      <c r="AE336" s="1193"/>
      <c r="AF336" s="1193"/>
      <c r="AG336" s="1193"/>
      <c r="AH336" s="1193"/>
      <c r="AI336" s="1193"/>
      <c r="AJ336" s="1193"/>
      <c r="AK336" s="1193"/>
      <c r="AL336" s="1193"/>
      <c r="AM336" s="1193"/>
      <c r="AN336" s="1193"/>
      <c r="AO336" s="1193"/>
      <c r="AP336" s="1193"/>
      <c r="AQ336" s="1193"/>
      <c r="AR336" s="1193"/>
      <c r="AS336" s="1193"/>
      <c r="AT336" s="1193"/>
      <c r="AU336" s="1193"/>
      <c r="AV336" s="1193"/>
      <c r="AW336" s="1193"/>
      <c r="AX336" s="1193"/>
      <c r="AY336" s="1193"/>
      <c r="AZ336" s="1193"/>
      <c r="BA336" s="1193"/>
      <c r="BB336" s="1193"/>
      <c r="BC336" s="1193"/>
      <c r="BJ336" s="1939"/>
    </row>
    <row r="337" spans="1:62" s="1982" customFormat="1" x14ac:dyDescent="0.2">
      <c r="A337" s="2101"/>
      <c r="B337" s="2101"/>
      <c r="C337" s="1193"/>
      <c r="F337" s="1193"/>
      <c r="G337" s="1193"/>
      <c r="L337" s="1193"/>
      <c r="M337" s="1193"/>
      <c r="N337" s="1193"/>
      <c r="O337" s="1193"/>
      <c r="P337" s="1193"/>
      <c r="Q337" s="1193"/>
      <c r="R337" s="1193"/>
      <c r="S337" s="1193"/>
      <c r="T337" s="1193"/>
      <c r="U337" s="1193"/>
      <c r="V337" s="1193"/>
      <c r="W337" s="1193"/>
      <c r="X337" s="1193"/>
      <c r="Y337" s="1193"/>
      <c r="Z337" s="1193"/>
      <c r="AA337" s="1193"/>
      <c r="AB337" s="1193"/>
      <c r="AC337" s="1193"/>
      <c r="AD337" s="1193"/>
      <c r="AE337" s="1193"/>
      <c r="AF337" s="1193"/>
      <c r="AG337" s="1193"/>
      <c r="AH337" s="1193"/>
      <c r="AI337" s="1193"/>
      <c r="AJ337" s="1193"/>
      <c r="AK337" s="1193"/>
      <c r="AL337" s="1193"/>
      <c r="AM337" s="1193"/>
      <c r="AN337" s="1193"/>
      <c r="AO337" s="1193"/>
      <c r="AP337" s="1193"/>
      <c r="AQ337" s="1193"/>
      <c r="AR337" s="1193"/>
      <c r="AS337" s="1193"/>
      <c r="AT337" s="1193"/>
      <c r="AU337" s="1193"/>
      <c r="AV337" s="1193"/>
      <c r="AW337" s="1193"/>
      <c r="AX337" s="1193"/>
      <c r="AY337" s="1193"/>
      <c r="AZ337" s="1193"/>
      <c r="BA337" s="1193"/>
      <c r="BB337" s="1193"/>
      <c r="BC337" s="1193"/>
      <c r="BJ337" s="1939"/>
    </row>
    <row r="338" spans="1:62" s="1982" customFormat="1" x14ac:dyDescent="0.2">
      <c r="A338" s="2101"/>
      <c r="B338" s="2101"/>
      <c r="C338" s="1193"/>
      <c r="F338" s="1193"/>
      <c r="G338" s="1193"/>
      <c r="L338" s="1193"/>
      <c r="M338" s="1193"/>
      <c r="N338" s="1193"/>
      <c r="O338" s="1193"/>
      <c r="P338" s="1193"/>
      <c r="Q338" s="1193"/>
      <c r="R338" s="1193"/>
      <c r="S338" s="1193"/>
      <c r="T338" s="1193"/>
      <c r="U338" s="1193"/>
      <c r="V338" s="1193"/>
      <c r="W338" s="1193"/>
      <c r="X338" s="1193"/>
      <c r="Y338" s="1193"/>
      <c r="Z338" s="1193"/>
      <c r="AA338" s="1193"/>
      <c r="AB338" s="1193"/>
      <c r="AC338" s="1193"/>
      <c r="AD338" s="1193"/>
      <c r="AE338" s="1193"/>
      <c r="AF338" s="1193"/>
      <c r="AG338" s="1193"/>
      <c r="AH338" s="1193"/>
      <c r="AI338" s="1193"/>
      <c r="AJ338" s="1193"/>
      <c r="AK338" s="1193"/>
      <c r="AL338" s="1193"/>
      <c r="AM338" s="1193"/>
      <c r="AN338" s="1193"/>
      <c r="AO338" s="1193"/>
      <c r="AP338" s="1193"/>
      <c r="AQ338" s="1193"/>
      <c r="AR338" s="1193"/>
      <c r="AS338" s="1193"/>
      <c r="AT338" s="1193"/>
      <c r="AU338" s="1193"/>
      <c r="AV338" s="1193"/>
      <c r="AW338" s="1193"/>
      <c r="AX338" s="1193"/>
      <c r="AY338" s="1193"/>
      <c r="AZ338" s="1193"/>
      <c r="BA338" s="1193"/>
      <c r="BB338" s="1193"/>
      <c r="BC338" s="1193"/>
      <c r="BJ338" s="1939"/>
    </row>
    <row r="339" spans="1:62" s="1982" customFormat="1" x14ac:dyDescent="0.2">
      <c r="A339" s="2101"/>
      <c r="B339" s="2101"/>
      <c r="C339" s="1193"/>
      <c r="F339" s="1193"/>
      <c r="G339" s="1193"/>
      <c r="L339" s="1193"/>
      <c r="M339" s="1193"/>
      <c r="N339" s="1193"/>
      <c r="O339" s="1193"/>
      <c r="P339" s="1193"/>
      <c r="Q339" s="1193"/>
      <c r="R339" s="1193"/>
      <c r="S339" s="1193"/>
      <c r="T339" s="1193"/>
      <c r="U339" s="1193"/>
      <c r="V339" s="1193"/>
      <c r="W339" s="1193"/>
      <c r="X339" s="1193"/>
      <c r="Y339" s="1193"/>
      <c r="Z339" s="1193"/>
      <c r="AA339" s="1193"/>
      <c r="AB339" s="1193"/>
      <c r="AC339" s="1193"/>
      <c r="AD339" s="1193"/>
      <c r="AE339" s="1193"/>
      <c r="AF339" s="1193"/>
      <c r="AG339" s="1193"/>
      <c r="AH339" s="1193"/>
      <c r="AI339" s="1193"/>
      <c r="AJ339" s="1193"/>
      <c r="AK339" s="1193"/>
      <c r="AL339" s="1193"/>
      <c r="AM339" s="1193"/>
      <c r="AN339" s="1193"/>
      <c r="AO339" s="1193"/>
      <c r="AP339" s="1193"/>
      <c r="AQ339" s="1193"/>
      <c r="AR339" s="1193"/>
      <c r="AS339" s="1193"/>
      <c r="AT339" s="1193"/>
      <c r="AU339" s="1193"/>
      <c r="AV339" s="1193"/>
      <c r="AW339" s="1193"/>
      <c r="AX339" s="1193"/>
      <c r="AY339" s="1193"/>
      <c r="AZ339" s="1193"/>
      <c r="BA339" s="1193"/>
      <c r="BB339" s="1193"/>
      <c r="BC339" s="1193"/>
      <c r="BJ339" s="1939"/>
    </row>
    <row r="340" spans="1:62" s="1982" customFormat="1" x14ac:dyDescent="0.2">
      <c r="A340" s="2101"/>
      <c r="B340" s="2101"/>
      <c r="C340" s="1193"/>
      <c r="F340" s="1193"/>
      <c r="G340" s="1193"/>
      <c r="L340" s="1193"/>
      <c r="M340" s="1193"/>
      <c r="N340" s="1193"/>
      <c r="O340" s="1193"/>
      <c r="P340" s="1193"/>
      <c r="Q340" s="1193"/>
      <c r="R340" s="1193"/>
      <c r="S340" s="1193"/>
      <c r="T340" s="1193"/>
      <c r="U340" s="1193"/>
      <c r="V340" s="1193"/>
      <c r="W340" s="1193"/>
      <c r="X340" s="1193"/>
      <c r="Y340" s="1193"/>
      <c r="Z340" s="1193"/>
      <c r="AA340" s="1193"/>
      <c r="AB340" s="1193"/>
      <c r="AC340" s="1193"/>
      <c r="AD340" s="1193"/>
      <c r="AE340" s="1193"/>
      <c r="AF340" s="1193"/>
      <c r="AG340" s="1193"/>
      <c r="AH340" s="1193"/>
      <c r="AI340" s="1193"/>
      <c r="AJ340" s="1193"/>
      <c r="AK340" s="1193"/>
      <c r="AL340" s="1193"/>
      <c r="AM340" s="1193"/>
      <c r="AN340" s="1193"/>
      <c r="AO340" s="1193"/>
      <c r="AP340" s="1193"/>
      <c r="AQ340" s="1193"/>
      <c r="AR340" s="1193"/>
      <c r="AS340" s="1193"/>
      <c r="AT340" s="1193"/>
      <c r="AU340" s="1193"/>
      <c r="AV340" s="1193"/>
      <c r="AW340" s="1193"/>
      <c r="AX340" s="1193"/>
      <c r="AY340" s="1193"/>
      <c r="AZ340" s="1193"/>
      <c r="BA340" s="1193"/>
      <c r="BB340" s="1193"/>
      <c r="BC340" s="1193"/>
      <c r="BJ340" s="1939"/>
    </row>
    <row r="341" spans="1:62" s="1982" customFormat="1" x14ac:dyDescent="0.2">
      <c r="A341" s="2101"/>
      <c r="B341" s="2101"/>
      <c r="C341" s="1193"/>
      <c r="F341" s="1193"/>
      <c r="G341" s="1193"/>
      <c r="L341" s="1193"/>
      <c r="M341" s="1193"/>
      <c r="N341" s="1193"/>
      <c r="O341" s="1193"/>
      <c r="P341" s="1193"/>
      <c r="Q341" s="1193"/>
      <c r="R341" s="1193"/>
      <c r="S341" s="1193"/>
      <c r="T341" s="1193"/>
      <c r="U341" s="1193"/>
      <c r="V341" s="1193"/>
      <c r="W341" s="1193"/>
      <c r="X341" s="1193"/>
      <c r="Y341" s="1193"/>
      <c r="Z341" s="1193"/>
      <c r="AA341" s="1193"/>
      <c r="AB341" s="1193"/>
      <c r="AC341" s="1193"/>
      <c r="AD341" s="1193"/>
      <c r="AE341" s="1193"/>
      <c r="AF341" s="1193"/>
      <c r="AG341" s="1193"/>
      <c r="AH341" s="1193"/>
      <c r="AI341" s="1193"/>
      <c r="AJ341" s="1193"/>
      <c r="AK341" s="1193"/>
      <c r="AL341" s="1193"/>
      <c r="AM341" s="1193"/>
      <c r="AN341" s="1193"/>
      <c r="AO341" s="1193"/>
      <c r="AP341" s="1193"/>
      <c r="AQ341" s="1193"/>
      <c r="AR341" s="1193"/>
      <c r="AS341" s="1193"/>
      <c r="AT341" s="1193"/>
      <c r="AU341" s="1193"/>
      <c r="AV341" s="1193"/>
      <c r="AW341" s="1193"/>
      <c r="AX341" s="1193"/>
      <c r="AY341" s="1193"/>
      <c r="AZ341" s="1193"/>
      <c r="BA341" s="1193"/>
      <c r="BB341" s="1193"/>
      <c r="BC341" s="1193"/>
      <c r="BJ341" s="1939"/>
    </row>
    <row r="342" spans="1:62" s="1982" customFormat="1" x14ac:dyDescent="0.2">
      <c r="A342" s="2101"/>
      <c r="B342" s="2101"/>
      <c r="C342" s="1193"/>
      <c r="F342" s="1193"/>
      <c r="G342" s="1193"/>
      <c r="L342" s="1193"/>
      <c r="M342" s="1193"/>
      <c r="N342" s="1193"/>
      <c r="O342" s="1193"/>
      <c r="P342" s="1193"/>
      <c r="Q342" s="1193"/>
      <c r="R342" s="1193"/>
      <c r="S342" s="1193"/>
      <c r="T342" s="1193"/>
      <c r="U342" s="1193"/>
      <c r="V342" s="1193"/>
      <c r="W342" s="1193"/>
      <c r="X342" s="1193"/>
      <c r="Y342" s="1193"/>
      <c r="Z342" s="1193"/>
      <c r="AA342" s="1193"/>
      <c r="AB342" s="1193"/>
      <c r="AC342" s="1193"/>
      <c r="AD342" s="1193"/>
      <c r="AE342" s="1193"/>
      <c r="AF342" s="1193"/>
      <c r="AG342" s="1193"/>
      <c r="AH342" s="1193"/>
      <c r="AI342" s="1193"/>
      <c r="AJ342" s="1193"/>
      <c r="AK342" s="1193"/>
      <c r="AL342" s="1193"/>
      <c r="AM342" s="1193"/>
      <c r="AN342" s="1193"/>
      <c r="AO342" s="1193"/>
      <c r="AP342" s="1193"/>
      <c r="AQ342" s="1193"/>
      <c r="AR342" s="1193"/>
      <c r="AS342" s="1193"/>
      <c r="AT342" s="1193"/>
      <c r="AU342" s="1193"/>
      <c r="AV342" s="1193"/>
      <c r="AW342" s="1193"/>
      <c r="AX342" s="1193"/>
      <c r="AY342" s="1193"/>
      <c r="AZ342" s="1193"/>
      <c r="BA342" s="1193"/>
      <c r="BB342" s="1193"/>
      <c r="BC342" s="1193"/>
      <c r="BJ342" s="1939"/>
    </row>
    <row r="343" spans="1:62" s="1982" customFormat="1" x14ac:dyDescent="0.2">
      <c r="A343" s="2101"/>
      <c r="B343" s="2101"/>
      <c r="C343" s="1193"/>
      <c r="F343" s="1193"/>
      <c r="G343" s="1193"/>
      <c r="L343" s="1193"/>
      <c r="M343" s="1193"/>
      <c r="N343" s="1193"/>
      <c r="O343" s="1193"/>
      <c r="P343" s="1193"/>
      <c r="Q343" s="1193"/>
      <c r="R343" s="1193"/>
      <c r="S343" s="1193"/>
      <c r="T343" s="1193"/>
      <c r="U343" s="1193"/>
      <c r="V343" s="1193"/>
      <c r="W343" s="1193"/>
      <c r="X343" s="1193"/>
      <c r="Y343" s="1193"/>
      <c r="Z343" s="1193"/>
      <c r="AA343" s="1193"/>
      <c r="AB343" s="1193"/>
      <c r="AC343" s="1193"/>
      <c r="AD343" s="1193"/>
      <c r="AE343" s="1193"/>
      <c r="AF343" s="1193"/>
      <c r="AG343" s="1193"/>
      <c r="AH343" s="1193"/>
      <c r="AI343" s="1193"/>
      <c r="AJ343" s="1193"/>
      <c r="AK343" s="1193"/>
      <c r="AL343" s="1193"/>
      <c r="AM343" s="1193"/>
      <c r="AN343" s="1193"/>
      <c r="AO343" s="1193"/>
      <c r="AP343" s="1193"/>
      <c r="AQ343" s="1193"/>
      <c r="AR343" s="1193"/>
      <c r="AS343" s="1193"/>
      <c r="AT343" s="1193"/>
      <c r="AU343" s="1193"/>
      <c r="AV343" s="1193"/>
      <c r="AW343" s="1193"/>
      <c r="AX343" s="1193"/>
      <c r="AY343" s="1193"/>
      <c r="AZ343" s="1193"/>
      <c r="BA343" s="1193"/>
      <c r="BB343" s="1193"/>
      <c r="BC343" s="1193"/>
      <c r="BJ343" s="1939"/>
    </row>
    <row r="344" spans="1:62" s="1982" customFormat="1" x14ac:dyDescent="0.2">
      <c r="A344" s="2101"/>
      <c r="B344" s="2101"/>
      <c r="C344" s="1193"/>
      <c r="F344" s="1193"/>
      <c r="G344" s="1193"/>
      <c r="L344" s="1193"/>
      <c r="M344" s="1193"/>
      <c r="N344" s="1193"/>
      <c r="O344" s="1193"/>
      <c r="P344" s="1193"/>
      <c r="Q344" s="1193"/>
      <c r="R344" s="1193"/>
      <c r="S344" s="1193"/>
      <c r="T344" s="1193"/>
      <c r="U344" s="1193"/>
      <c r="V344" s="1193"/>
      <c r="W344" s="1193"/>
      <c r="X344" s="1193"/>
      <c r="Y344" s="1193"/>
      <c r="Z344" s="1193"/>
      <c r="AA344" s="1193"/>
      <c r="AB344" s="1193"/>
      <c r="AC344" s="1193"/>
      <c r="AD344" s="1193"/>
      <c r="AE344" s="1193"/>
      <c r="AF344" s="1193"/>
      <c r="AG344" s="1193"/>
      <c r="AH344" s="1193"/>
      <c r="AI344" s="1193"/>
      <c r="AJ344" s="1193"/>
      <c r="AK344" s="1193"/>
      <c r="AL344" s="1193"/>
      <c r="AM344" s="1193"/>
      <c r="AN344" s="1193"/>
      <c r="AO344" s="1193"/>
      <c r="AP344" s="1193"/>
      <c r="AQ344" s="1193"/>
      <c r="AR344" s="1193"/>
      <c r="AS344" s="1193"/>
      <c r="AT344" s="1193"/>
      <c r="AU344" s="1193"/>
      <c r="AV344" s="1193"/>
      <c r="AW344" s="1193"/>
      <c r="AX344" s="1193"/>
      <c r="AY344" s="1193"/>
      <c r="AZ344" s="1193"/>
      <c r="BA344" s="1193"/>
      <c r="BB344" s="1193"/>
      <c r="BC344" s="1193"/>
      <c r="BJ344" s="1939"/>
    </row>
    <row r="345" spans="1:62" s="1982" customFormat="1" x14ac:dyDescent="0.2">
      <c r="A345" s="2101"/>
      <c r="B345" s="2101"/>
      <c r="C345" s="1193"/>
      <c r="F345" s="1193"/>
      <c r="G345" s="1193"/>
      <c r="L345" s="1193"/>
      <c r="M345" s="1193"/>
      <c r="N345" s="1193"/>
      <c r="O345" s="1193"/>
      <c r="P345" s="1193"/>
      <c r="Q345" s="1193"/>
      <c r="R345" s="1193"/>
      <c r="S345" s="1193"/>
      <c r="T345" s="1193"/>
      <c r="U345" s="1193"/>
      <c r="V345" s="1193"/>
      <c r="W345" s="1193"/>
      <c r="X345" s="1193"/>
      <c r="Y345" s="1193"/>
      <c r="Z345" s="1193"/>
      <c r="AA345" s="1193"/>
      <c r="AB345" s="1193"/>
      <c r="AC345" s="1193"/>
      <c r="AD345" s="1193"/>
      <c r="AE345" s="1193"/>
      <c r="AF345" s="1193"/>
      <c r="AG345" s="1193"/>
      <c r="AH345" s="1193"/>
      <c r="AI345" s="1193"/>
      <c r="AJ345" s="1193"/>
      <c r="AK345" s="1193"/>
      <c r="AL345" s="1193"/>
      <c r="AM345" s="1193"/>
      <c r="AN345" s="1193"/>
      <c r="AO345" s="1193"/>
      <c r="AP345" s="1193"/>
      <c r="AQ345" s="1193"/>
      <c r="AR345" s="1193"/>
      <c r="AS345" s="1193"/>
      <c r="AT345" s="1193"/>
      <c r="AU345" s="1193"/>
      <c r="AV345" s="1193"/>
      <c r="AW345" s="1193"/>
      <c r="AX345" s="1193"/>
      <c r="AY345" s="1193"/>
      <c r="AZ345" s="1193"/>
      <c r="BA345" s="1193"/>
      <c r="BB345" s="1193"/>
      <c r="BC345" s="1193"/>
      <c r="BJ345" s="1939"/>
    </row>
    <row r="346" spans="1:62" s="1982" customFormat="1" x14ac:dyDescent="0.2">
      <c r="A346" s="2101"/>
      <c r="B346" s="2101"/>
      <c r="C346" s="1193"/>
      <c r="F346" s="1193"/>
      <c r="G346" s="1193"/>
      <c r="L346" s="1193"/>
      <c r="M346" s="1193"/>
      <c r="N346" s="1193"/>
      <c r="O346" s="1193"/>
      <c r="P346" s="1193"/>
      <c r="Q346" s="1193"/>
      <c r="R346" s="1193"/>
      <c r="S346" s="1193"/>
      <c r="T346" s="1193"/>
      <c r="U346" s="1193"/>
      <c r="V346" s="1193"/>
      <c r="W346" s="1193"/>
      <c r="X346" s="1193"/>
      <c r="Y346" s="1193"/>
      <c r="Z346" s="1193"/>
      <c r="AA346" s="1193"/>
      <c r="AB346" s="1193"/>
      <c r="AC346" s="1193"/>
      <c r="AD346" s="1193"/>
      <c r="AE346" s="1193"/>
      <c r="AF346" s="1193"/>
      <c r="AG346" s="1193"/>
      <c r="AH346" s="1193"/>
      <c r="AI346" s="1193"/>
      <c r="AJ346" s="1193"/>
      <c r="AK346" s="1193"/>
      <c r="AL346" s="1193"/>
      <c r="AM346" s="1193"/>
      <c r="AN346" s="1193"/>
      <c r="AO346" s="1193"/>
      <c r="AP346" s="1193"/>
      <c r="AQ346" s="1193"/>
      <c r="AR346" s="1193"/>
      <c r="AS346" s="1193"/>
      <c r="AT346" s="1193"/>
      <c r="AU346" s="1193"/>
      <c r="AV346" s="1193"/>
      <c r="AW346" s="1193"/>
      <c r="AX346" s="1193"/>
      <c r="AY346" s="1193"/>
      <c r="AZ346" s="1193"/>
      <c r="BA346" s="1193"/>
      <c r="BB346" s="1193"/>
      <c r="BC346" s="1193"/>
      <c r="BJ346" s="1939"/>
    </row>
    <row r="347" spans="1:62" s="1982" customFormat="1" x14ac:dyDescent="0.2">
      <c r="A347" s="2101"/>
      <c r="B347" s="2101"/>
      <c r="C347" s="1193"/>
      <c r="F347" s="1193"/>
      <c r="G347" s="1193"/>
      <c r="L347" s="1193"/>
      <c r="M347" s="1193"/>
      <c r="N347" s="1193"/>
      <c r="O347" s="1193"/>
      <c r="P347" s="1193"/>
      <c r="Q347" s="1193"/>
      <c r="R347" s="1193"/>
      <c r="S347" s="1193"/>
      <c r="T347" s="1193"/>
      <c r="U347" s="1193"/>
      <c r="V347" s="1193"/>
      <c r="W347" s="1193"/>
      <c r="X347" s="1193"/>
      <c r="Y347" s="1193"/>
      <c r="Z347" s="1193"/>
      <c r="AA347" s="1193"/>
      <c r="AB347" s="1193"/>
      <c r="AC347" s="1193"/>
      <c r="AD347" s="1193"/>
      <c r="AE347" s="1193"/>
      <c r="AF347" s="1193"/>
      <c r="AG347" s="1193"/>
      <c r="AH347" s="1193"/>
      <c r="AI347" s="1193"/>
      <c r="AJ347" s="1193"/>
      <c r="AK347" s="1193"/>
      <c r="AL347" s="1193"/>
      <c r="AM347" s="1193"/>
      <c r="AN347" s="1193"/>
      <c r="AO347" s="1193"/>
      <c r="AP347" s="1193"/>
      <c r="AQ347" s="1193"/>
      <c r="AR347" s="1193"/>
      <c r="AS347" s="1193"/>
      <c r="AT347" s="1193"/>
      <c r="AU347" s="1193"/>
      <c r="AV347" s="1193"/>
      <c r="AW347" s="1193"/>
      <c r="AX347" s="1193"/>
      <c r="AY347" s="1193"/>
      <c r="AZ347" s="1193"/>
      <c r="BA347" s="1193"/>
      <c r="BB347" s="1193"/>
      <c r="BC347" s="1193"/>
      <c r="BJ347" s="1939"/>
    </row>
    <row r="348" spans="1:62" s="1982" customFormat="1" x14ac:dyDescent="0.2">
      <c r="A348" s="2101"/>
      <c r="B348" s="2101"/>
      <c r="C348" s="1193"/>
      <c r="F348" s="1193"/>
      <c r="G348" s="1193"/>
      <c r="L348" s="1193"/>
      <c r="M348" s="1193"/>
      <c r="N348" s="1193"/>
      <c r="O348" s="1193"/>
      <c r="P348" s="1193"/>
      <c r="Q348" s="1193"/>
      <c r="R348" s="1193"/>
      <c r="S348" s="1193"/>
      <c r="T348" s="1193"/>
      <c r="U348" s="1193"/>
      <c r="V348" s="1193"/>
      <c r="W348" s="1193"/>
      <c r="X348" s="1193"/>
      <c r="Y348" s="1193"/>
      <c r="Z348" s="1193"/>
      <c r="AA348" s="1193"/>
      <c r="AB348" s="1193"/>
      <c r="AC348" s="1193"/>
      <c r="AD348" s="1193"/>
      <c r="AE348" s="1193"/>
      <c r="AF348" s="1193"/>
      <c r="AG348" s="1193"/>
      <c r="AH348" s="1193"/>
      <c r="AI348" s="1193"/>
      <c r="AJ348" s="1193"/>
      <c r="AK348" s="1193"/>
      <c r="AL348" s="1193"/>
      <c r="AM348" s="1193"/>
      <c r="AN348" s="1193"/>
      <c r="AO348" s="1193"/>
      <c r="AP348" s="1193"/>
      <c r="AQ348" s="1193"/>
      <c r="AR348" s="1193"/>
      <c r="AS348" s="1193"/>
      <c r="AT348" s="1193"/>
      <c r="AU348" s="1193"/>
      <c r="AV348" s="1193"/>
      <c r="AW348" s="1193"/>
      <c r="AX348" s="1193"/>
      <c r="AY348" s="1193"/>
      <c r="AZ348" s="1193"/>
      <c r="BA348" s="1193"/>
      <c r="BB348" s="1193"/>
      <c r="BC348" s="1193"/>
      <c r="BJ348" s="1939"/>
    </row>
    <row r="349" spans="1:62" s="1982" customFormat="1" x14ac:dyDescent="0.2">
      <c r="A349" s="2101"/>
      <c r="B349" s="2101"/>
      <c r="C349" s="1193"/>
      <c r="F349" s="1193"/>
      <c r="G349" s="1193"/>
      <c r="L349" s="1193"/>
      <c r="M349" s="1193"/>
      <c r="N349" s="1193"/>
      <c r="O349" s="1193"/>
      <c r="P349" s="1193"/>
      <c r="Q349" s="1193"/>
      <c r="R349" s="1193"/>
      <c r="S349" s="1193"/>
      <c r="T349" s="1193"/>
      <c r="U349" s="1193"/>
      <c r="V349" s="1193"/>
      <c r="W349" s="1193"/>
      <c r="X349" s="1193"/>
      <c r="Y349" s="1193"/>
      <c r="Z349" s="1193"/>
      <c r="AA349" s="1193"/>
      <c r="AB349" s="1193"/>
      <c r="AC349" s="1193"/>
      <c r="AD349" s="1193"/>
      <c r="AE349" s="1193"/>
      <c r="AF349" s="1193"/>
      <c r="AG349" s="1193"/>
      <c r="AH349" s="1193"/>
      <c r="AI349" s="1193"/>
      <c r="AJ349" s="1193"/>
      <c r="AK349" s="1193"/>
      <c r="AL349" s="1193"/>
      <c r="AM349" s="1193"/>
      <c r="AN349" s="1193"/>
      <c r="AO349" s="1193"/>
      <c r="AP349" s="1193"/>
      <c r="AQ349" s="1193"/>
      <c r="AR349" s="1193"/>
      <c r="AS349" s="1193"/>
      <c r="AT349" s="1193"/>
      <c r="AU349" s="1193"/>
      <c r="AV349" s="1193"/>
      <c r="AW349" s="1193"/>
      <c r="AX349" s="1193"/>
      <c r="AY349" s="1193"/>
      <c r="AZ349" s="1193"/>
      <c r="BA349" s="1193"/>
      <c r="BB349" s="1193"/>
      <c r="BC349" s="1193"/>
      <c r="BJ349" s="1939"/>
    </row>
    <row r="350" spans="1:62" s="1982" customFormat="1" x14ac:dyDescent="0.2">
      <c r="A350" s="2101"/>
      <c r="B350" s="2101"/>
      <c r="C350" s="1193"/>
      <c r="F350" s="1193"/>
      <c r="G350" s="1193"/>
      <c r="L350" s="1193"/>
      <c r="M350" s="1193"/>
      <c r="N350" s="1193"/>
      <c r="O350" s="1193"/>
      <c r="P350" s="1193"/>
      <c r="Q350" s="1193"/>
      <c r="R350" s="1193"/>
      <c r="S350" s="1193"/>
      <c r="T350" s="1193"/>
      <c r="U350" s="1193"/>
      <c r="V350" s="1193"/>
      <c r="W350" s="1193"/>
      <c r="X350" s="1193"/>
      <c r="Y350" s="1193"/>
      <c r="Z350" s="1193"/>
      <c r="AA350" s="1193"/>
      <c r="AB350" s="1193"/>
      <c r="AC350" s="1193"/>
      <c r="AD350" s="1193"/>
      <c r="AE350" s="1193"/>
      <c r="AF350" s="1193"/>
      <c r="AG350" s="1193"/>
      <c r="AH350" s="1193"/>
      <c r="AI350" s="1193"/>
      <c r="AJ350" s="1193"/>
      <c r="AK350" s="1193"/>
      <c r="AL350" s="1193"/>
      <c r="AM350" s="1193"/>
      <c r="AN350" s="1193"/>
      <c r="AO350" s="1193"/>
      <c r="AP350" s="1193"/>
      <c r="AQ350" s="1193"/>
      <c r="AR350" s="1193"/>
      <c r="AS350" s="1193"/>
      <c r="AT350" s="1193"/>
      <c r="AU350" s="1193"/>
      <c r="AV350" s="1193"/>
      <c r="AW350" s="1193"/>
      <c r="AX350" s="1193"/>
      <c r="AY350" s="1193"/>
      <c r="AZ350" s="1193"/>
      <c r="BA350" s="1193"/>
      <c r="BB350" s="1193"/>
      <c r="BC350" s="1193"/>
      <c r="BJ350" s="1939"/>
    </row>
    <row r="351" spans="1:62" s="1982" customFormat="1" x14ac:dyDescent="0.2">
      <c r="A351" s="2101"/>
      <c r="B351" s="2101"/>
      <c r="C351" s="1193"/>
      <c r="F351" s="1193"/>
      <c r="G351" s="1193"/>
      <c r="L351" s="1193"/>
      <c r="M351" s="1193"/>
      <c r="N351" s="1193"/>
      <c r="O351" s="1193"/>
      <c r="P351" s="1193"/>
      <c r="Q351" s="1193"/>
      <c r="R351" s="1193"/>
      <c r="S351" s="1193"/>
      <c r="T351" s="1193"/>
      <c r="U351" s="1193"/>
      <c r="V351" s="1193"/>
      <c r="W351" s="1193"/>
      <c r="X351" s="1193"/>
      <c r="Y351" s="1193"/>
      <c r="Z351" s="1193"/>
      <c r="AA351" s="1193"/>
      <c r="AB351" s="1193"/>
      <c r="AC351" s="1193"/>
      <c r="AD351" s="1193"/>
      <c r="AE351" s="1193"/>
      <c r="AF351" s="1193"/>
      <c r="AG351" s="1193"/>
      <c r="AH351" s="1193"/>
      <c r="AI351" s="1193"/>
      <c r="AJ351" s="1193"/>
      <c r="AK351" s="1193"/>
      <c r="AL351" s="1193"/>
      <c r="AM351" s="1193"/>
      <c r="AN351" s="1193"/>
      <c r="AO351" s="1193"/>
      <c r="AP351" s="1193"/>
      <c r="AQ351" s="1193"/>
      <c r="AR351" s="1193"/>
      <c r="AS351" s="1193"/>
      <c r="AT351" s="1193"/>
      <c r="AU351" s="1193"/>
      <c r="AV351" s="1193"/>
      <c r="AW351" s="1193"/>
      <c r="AX351" s="1193"/>
      <c r="AY351" s="1193"/>
      <c r="AZ351" s="1193"/>
      <c r="BA351" s="1193"/>
      <c r="BB351" s="1193"/>
      <c r="BC351" s="1193"/>
      <c r="BJ351" s="1939"/>
    </row>
    <row r="352" spans="1:62" s="1982" customFormat="1" x14ac:dyDescent="0.2">
      <c r="A352" s="2101"/>
      <c r="B352" s="2101"/>
      <c r="C352" s="1193"/>
      <c r="F352" s="1193"/>
      <c r="G352" s="1193"/>
      <c r="L352" s="1193"/>
      <c r="M352" s="1193"/>
      <c r="N352" s="1193"/>
      <c r="O352" s="1193"/>
      <c r="P352" s="1193"/>
      <c r="Q352" s="1193"/>
      <c r="R352" s="1193"/>
      <c r="S352" s="1193"/>
      <c r="T352" s="1193"/>
      <c r="U352" s="1193"/>
      <c r="V352" s="1193"/>
      <c r="W352" s="1193"/>
      <c r="X352" s="1193"/>
      <c r="Y352" s="1193"/>
      <c r="Z352" s="1193"/>
      <c r="AA352" s="1193"/>
      <c r="AB352" s="1193"/>
      <c r="AC352" s="1193"/>
      <c r="AD352" s="1193"/>
      <c r="AE352" s="1193"/>
      <c r="AF352" s="1193"/>
      <c r="AG352" s="1193"/>
      <c r="AH352" s="1193"/>
      <c r="AI352" s="1193"/>
      <c r="AJ352" s="1193"/>
      <c r="AK352" s="1193"/>
      <c r="AL352" s="1193"/>
      <c r="AM352" s="1193"/>
      <c r="AN352" s="1193"/>
      <c r="AO352" s="1193"/>
      <c r="AP352" s="1193"/>
      <c r="AQ352" s="1193"/>
      <c r="AR352" s="1193"/>
      <c r="AS352" s="1193"/>
      <c r="AT352" s="1193"/>
      <c r="AU352" s="1193"/>
      <c r="AV352" s="1193"/>
      <c r="AW352" s="1193"/>
      <c r="AX352" s="1193"/>
      <c r="AY352" s="1193"/>
      <c r="AZ352" s="1193"/>
      <c r="BA352" s="1193"/>
      <c r="BB352" s="1193"/>
      <c r="BC352" s="1193"/>
      <c r="BJ352" s="1939"/>
    </row>
    <row r="353" spans="1:62" s="1982" customFormat="1" x14ac:dyDescent="0.2">
      <c r="A353" s="2101"/>
      <c r="B353" s="2101"/>
      <c r="C353" s="1193"/>
      <c r="F353" s="1193"/>
      <c r="G353" s="1193"/>
      <c r="L353" s="1193"/>
      <c r="M353" s="1193"/>
      <c r="N353" s="1193"/>
      <c r="O353" s="1193"/>
      <c r="P353" s="1193"/>
      <c r="Q353" s="1193"/>
      <c r="R353" s="1193"/>
      <c r="S353" s="1193"/>
      <c r="T353" s="1193"/>
      <c r="U353" s="1193"/>
      <c r="V353" s="1193"/>
      <c r="W353" s="1193"/>
      <c r="X353" s="1193"/>
      <c r="Y353" s="1193"/>
      <c r="Z353" s="1193"/>
      <c r="AA353" s="1193"/>
      <c r="AB353" s="1193"/>
      <c r="AC353" s="1193"/>
      <c r="AD353" s="1193"/>
      <c r="AE353" s="1193"/>
      <c r="AF353" s="1193"/>
      <c r="AG353" s="1193"/>
      <c r="AH353" s="1193"/>
      <c r="AI353" s="1193"/>
      <c r="AJ353" s="1193"/>
      <c r="AK353" s="1193"/>
      <c r="AL353" s="1193"/>
      <c r="AM353" s="1193"/>
      <c r="AN353" s="1193"/>
      <c r="AO353" s="1193"/>
      <c r="AP353" s="1193"/>
      <c r="AQ353" s="1193"/>
      <c r="AR353" s="1193"/>
      <c r="AS353" s="1193"/>
      <c r="AT353" s="1193"/>
      <c r="AU353" s="1193"/>
      <c r="AV353" s="1193"/>
      <c r="AW353" s="1193"/>
      <c r="AX353" s="1193"/>
      <c r="AY353" s="1193"/>
      <c r="AZ353" s="1193"/>
      <c r="BA353" s="1193"/>
      <c r="BB353" s="1193"/>
      <c r="BC353" s="1193"/>
      <c r="BJ353" s="1939"/>
    </row>
    <row r="354" spans="1:62" s="1982" customFormat="1" x14ac:dyDescent="0.2">
      <c r="A354" s="2101"/>
      <c r="B354" s="2101"/>
      <c r="C354" s="1193"/>
      <c r="F354" s="1193"/>
      <c r="G354" s="1193"/>
      <c r="L354" s="1193"/>
      <c r="M354" s="1193"/>
      <c r="N354" s="1193"/>
      <c r="O354" s="1193"/>
      <c r="P354" s="1193"/>
      <c r="Q354" s="1193"/>
      <c r="R354" s="1193"/>
      <c r="S354" s="1193"/>
      <c r="T354" s="1193"/>
      <c r="U354" s="1193"/>
      <c r="V354" s="1193"/>
      <c r="W354" s="1193"/>
      <c r="X354" s="1193"/>
      <c r="Y354" s="1193"/>
      <c r="Z354" s="1193"/>
      <c r="AA354" s="1193"/>
      <c r="AB354" s="1193"/>
      <c r="AC354" s="1193"/>
      <c r="AD354" s="1193"/>
      <c r="AE354" s="1193"/>
      <c r="AF354" s="1193"/>
      <c r="AG354" s="1193"/>
      <c r="AH354" s="1193"/>
      <c r="AI354" s="1193"/>
      <c r="AJ354" s="1193"/>
      <c r="AK354" s="1193"/>
      <c r="AL354" s="1193"/>
      <c r="AM354" s="1193"/>
      <c r="AN354" s="1193"/>
      <c r="AO354" s="1193"/>
      <c r="AP354" s="1193"/>
      <c r="AQ354" s="1193"/>
      <c r="AR354" s="1193"/>
      <c r="AS354" s="1193"/>
      <c r="AT354" s="1193"/>
      <c r="AU354" s="1193"/>
      <c r="AV354" s="1193"/>
      <c r="AW354" s="1193"/>
      <c r="AX354" s="1193"/>
      <c r="AY354" s="1193"/>
      <c r="AZ354" s="1193"/>
      <c r="BA354" s="1193"/>
      <c r="BB354" s="1193"/>
      <c r="BC354" s="1193"/>
      <c r="BJ354" s="1939"/>
    </row>
    <row r="355" spans="1:62" s="1982" customFormat="1" x14ac:dyDescent="0.2">
      <c r="A355" s="2101"/>
      <c r="B355" s="2101"/>
      <c r="C355" s="1193"/>
      <c r="F355" s="1193"/>
      <c r="G355" s="1193"/>
      <c r="L355" s="1193"/>
      <c r="M355" s="1193"/>
      <c r="N355" s="1193"/>
      <c r="O355" s="1193"/>
      <c r="P355" s="1193"/>
      <c r="Q355" s="1193"/>
      <c r="R355" s="1193"/>
      <c r="S355" s="1193"/>
      <c r="T355" s="1193"/>
      <c r="U355" s="1193"/>
      <c r="V355" s="1193"/>
      <c r="W355" s="1193"/>
      <c r="X355" s="1193"/>
      <c r="Y355" s="1193"/>
      <c r="Z355" s="1193"/>
      <c r="AA355" s="1193"/>
      <c r="AB355" s="1193"/>
      <c r="AC355" s="1193"/>
      <c r="AD355" s="1193"/>
      <c r="AE355" s="1193"/>
      <c r="AF355" s="1193"/>
      <c r="AG355" s="1193"/>
      <c r="AH355" s="1193"/>
      <c r="AI355" s="1193"/>
      <c r="AJ355" s="1193"/>
      <c r="AK355" s="1193"/>
      <c r="AL355" s="1193"/>
      <c r="AM355" s="1193"/>
      <c r="AN355" s="1193"/>
      <c r="AO355" s="1193"/>
      <c r="AP355" s="1193"/>
      <c r="AQ355" s="1193"/>
      <c r="AR355" s="1193"/>
      <c r="AS355" s="1193"/>
      <c r="AT355" s="1193"/>
      <c r="AU355" s="1193"/>
      <c r="AV355" s="1193"/>
      <c r="AW355" s="1193"/>
      <c r="AX355" s="1193"/>
      <c r="AY355" s="1193"/>
      <c r="AZ355" s="1193"/>
      <c r="BA355" s="1193"/>
      <c r="BB355" s="1193"/>
      <c r="BC355" s="1193"/>
      <c r="BJ355" s="1939"/>
    </row>
    <row r="356" spans="1:62" s="1982" customFormat="1" x14ac:dyDescent="0.2">
      <c r="A356" s="2101"/>
      <c r="B356" s="2101"/>
      <c r="C356" s="1193"/>
      <c r="F356" s="1193"/>
      <c r="G356" s="1193"/>
      <c r="L356" s="1193"/>
      <c r="M356" s="1193"/>
      <c r="N356" s="1193"/>
      <c r="O356" s="1193"/>
      <c r="P356" s="1193"/>
      <c r="Q356" s="1193"/>
      <c r="R356" s="1193"/>
      <c r="S356" s="1193"/>
      <c r="T356" s="1193"/>
      <c r="U356" s="1193"/>
      <c r="V356" s="1193"/>
      <c r="W356" s="1193"/>
      <c r="X356" s="1193"/>
      <c r="Y356" s="1193"/>
      <c r="Z356" s="1193"/>
      <c r="AA356" s="1193"/>
      <c r="AB356" s="1193"/>
      <c r="AC356" s="1193"/>
      <c r="AD356" s="1193"/>
      <c r="AE356" s="1193"/>
      <c r="AF356" s="1193"/>
      <c r="AG356" s="1193"/>
      <c r="AH356" s="1193"/>
      <c r="AI356" s="1193"/>
      <c r="AJ356" s="1193"/>
      <c r="AK356" s="1193"/>
      <c r="AL356" s="1193"/>
      <c r="AM356" s="1193"/>
      <c r="AN356" s="1193"/>
      <c r="AO356" s="1193"/>
      <c r="AP356" s="1193"/>
      <c r="AQ356" s="1193"/>
      <c r="AR356" s="1193"/>
      <c r="AS356" s="1193"/>
      <c r="AT356" s="1193"/>
      <c r="AU356" s="1193"/>
      <c r="AV356" s="1193"/>
      <c r="AW356" s="1193"/>
      <c r="AX356" s="1193"/>
      <c r="AY356" s="1193"/>
      <c r="AZ356" s="1193"/>
      <c r="BA356" s="1193"/>
      <c r="BB356" s="1193"/>
      <c r="BC356" s="1193"/>
      <c r="BJ356" s="1939"/>
    </row>
    <row r="357" spans="1:62" s="1982" customFormat="1" x14ac:dyDescent="0.2">
      <c r="A357" s="2101"/>
      <c r="B357" s="2101"/>
      <c r="C357" s="1193"/>
      <c r="F357" s="1193"/>
      <c r="G357" s="1193"/>
      <c r="L357" s="1193"/>
      <c r="M357" s="1193"/>
      <c r="N357" s="1193"/>
      <c r="O357" s="1193"/>
      <c r="P357" s="1193"/>
      <c r="Q357" s="1193"/>
      <c r="R357" s="1193"/>
      <c r="S357" s="1193"/>
      <c r="T357" s="1193"/>
      <c r="U357" s="1193"/>
      <c r="V357" s="1193"/>
      <c r="W357" s="1193"/>
      <c r="X357" s="1193"/>
      <c r="Y357" s="1193"/>
      <c r="Z357" s="1193"/>
      <c r="AA357" s="1193"/>
      <c r="AB357" s="1193"/>
      <c r="AC357" s="1193"/>
      <c r="AD357" s="1193"/>
      <c r="AE357" s="1193"/>
      <c r="AF357" s="1193"/>
      <c r="AG357" s="1193"/>
      <c r="AH357" s="1193"/>
      <c r="AI357" s="1193"/>
      <c r="AJ357" s="1193"/>
      <c r="AK357" s="1193"/>
      <c r="AL357" s="1193"/>
      <c r="AM357" s="1193"/>
      <c r="AN357" s="1193"/>
      <c r="AO357" s="1193"/>
      <c r="AP357" s="1193"/>
      <c r="AQ357" s="1193"/>
      <c r="AR357" s="1193"/>
      <c r="AS357" s="1193"/>
      <c r="AT357" s="1193"/>
      <c r="AU357" s="1193"/>
      <c r="AV357" s="1193"/>
      <c r="AW357" s="1193"/>
      <c r="AX357" s="1193"/>
      <c r="AY357" s="1193"/>
      <c r="AZ357" s="1193"/>
      <c r="BA357" s="1193"/>
      <c r="BB357" s="1193"/>
      <c r="BC357" s="1193"/>
      <c r="BJ357" s="1939"/>
    </row>
    <row r="358" spans="1:62" s="1982" customFormat="1" x14ac:dyDescent="0.2">
      <c r="A358" s="2101"/>
      <c r="B358" s="2101"/>
      <c r="C358" s="1193"/>
      <c r="F358" s="1193"/>
      <c r="G358" s="1193"/>
      <c r="L358" s="1193"/>
      <c r="M358" s="1193"/>
      <c r="N358" s="1193"/>
      <c r="O358" s="1193"/>
      <c r="P358" s="1193"/>
      <c r="Q358" s="1193"/>
      <c r="R358" s="1193"/>
      <c r="S358" s="1193"/>
      <c r="T358" s="1193"/>
      <c r="U358" s="1193"/>
      <c r="V358" s="1193"/>
      <c r="W358" s="1193"/>
      <c r="X358" s="1193"/>
      <c r="Y358" s="1193"/>
      <c r="Z358" s="1193"/>
      <c r="AA358" s="1193"/>
      <c r="AB358" s="1193"/>
      <c r="AC358" s="1193"/>
      <c r="AD358" s="1193"/>
      <c r="AE358" s="1193"/>
      <c r="AF358" s="1193"/>
      <c r="AG358" s="1193"/>
      <c r="AH358" s="1193"/>
      <c r="AI358" s="1193"/>
      <c r="AJ358" s="1193"/>
      <c r="AK358" s="1193"/>
      <c r="AL358" s="1193"/>
      <c r="AM358" s="1193"/>
      <c r="AN358" s="1193"/>
      <c r="AO358" s="1193"/>
      <c r="AP358" s="1193"/>
      <c r="AQ358" s="1193"/>
      <c r="AR358" s="1193"/>
      <c r="AS358" s="1193"/>
      <c r="AT358" s="1193"/>
      <c r="AU358" s="1193"/>
      <c r="AV358" s="1193"/>
      <c r="AW358" s="1193"/>
      <c r="AX358" s="1193"/>
      <c r="AY358" s="1193"/>
      <c r="AZ358" s="1193"/>
      <c r="BA358" s="1193"/>
      <c r="BB358" s="1193"/>
      <c r="BC358" s="1193"/>
      <c r="BJ358" s="1939"/>
    </row>
    <row r="359" spans="1:62" s="1982" customFormat="1" x14ac:dyDescent="0.2">
      <c r="A359" s="2101"/>
      <c r="B359" s="2101"/>
      <c r="C359" s="1193"/>
      <c r="F359" s="1193"/>
      <c r="G359" s="1193"/>
      <c r="L359" s="1193"/>
      <c r="M359" s="1193"/>
      <c r="N359" s="1193"/>
      <c r="O359" s="1193"/>
      <c r="P359" s="1193"/>
      <c r="Q359" s="1193"/>
      <c r="R359" s="1193"/>
      <c r="S359" s="1193"/>
      <c r="T359" s="1193"/>
      <c r="U359" s="1193"/>
      <c r="V359" s="1193"/>
      <c r="W359" s="1193"/>
      <c r="X359" s="1193"/>
      <c r="Y359" s="1193"/>
      <c r="Z359" s="1193"/>
      <c r="AA359" s="1193"/>
      <c r="AB359" s="1193"/>
      <c r="AC359" s="1193"/>
      <c r="AD359" s="1193"/>
      <c r="AE359" s="1193"/>
      <c r="AF359" s="1193"/>
      <c r="AG359" s="1193"/>
      <c r="AH359" s="1193"/>
      <c r="AI359" s="1193"/>
      <c r="AJ359" s="1193"/>
      <c r="AK359" s="1193"/>
      <c r="AL359" s="1193"/>
      <c r="AM359" s="1193"/>
      <c r="AN359" s="1193"/>
      <c r="AO359" s="1193"/>
      <c r="AP359" s="1193"/>
      <c r="AQ359" s="1193"/>
      <c r="AR359" s="1193"/>
      <c r="AS359" s="1193"/>
      <c r="AT359" s="1193"/>
      <c r="AU359" s="1193"/>
      <c r="AV359" s="1193"/>
      <c r="AW359" s="1193"/>
      <c r="AX359" s="1193"/>
      <c r="AY359" s="1193"/>
      <c r="AZ359" s="1193"/>
      <c r="BA359" s="1193"/>
      <c r="BB359" s="1193"/>
      <c r="BC359" s="1193"/>
      <c r="BJ359" s="1939"/>
    </row>
    <row r="360" spans="1:62" s="1982" customFormat="1" x14ac:dyDescent="0.2">
      <c r="A360" s="2101"/>
      <c r="B360" s="2101"/>
      <c r="C360" s="1193"/>
      <c r="F360" s="1193"/>
      <c r="G360" s="1193"/>
      <c r="L360" s="1193"/>
      <c r="M360" s="1193"/>
      <c r="N360" s="1193"/>
      <c r="O360" s="1193"/>
      <c r="P360" s="1193"/>
      <c r="Q360" s="1193"/>
      <c r="R360" s="1193"/>
      <c r="S360" s="1193"/>
      <c r="T360" s="1193"/>
      <c r="U360" s="1193"/>
      <c r="V360" s="1193"/>
      <c r="W360" s="1193"/>
      <c r="X360" s="1193"/>
      <c r="Y360" s="1193"/>
      <c r="Z360" s="1193"/>
      <c r="AA360" s="1193"/>
      <c r="AB360" s="1193"/>
      <c r="AC360" s="1193"/>
      <c r="AD360" s="1193"/>
      <c r="AE360" s="1193"/>
      <c r="AF360" s="1193"/>
      <c r="AG360" s="1193"/>
      <c r="AH360" s="1193"/>
      <c r="AI360" s="1193"/>
      <c r="AJ360" s="1193"/>
      <c r="AK360" s="1193"/>
      <c r="AL360" s="1193"/>
      <c r="AM360" s="1193"/>
      <c r="AN360" s="1193"/>
      <c r="AO360" s="1193"/>
      <c r="AP360" s="1193"/>
      <c r="AQ360" s="1193"/>
      <c r="AR360" s="1193"/>
      <c r="AS360" s="1193"/>
      <c r="AT360" s="1193"/>
      <c r="AU360" s="1193"/>
      <c r="AV360" s="1193"/>
      <c r="AW360" s="1193"/>
      <c r="AX360" s="1193"/>
      <c r="AY360" s="1193"/>
      <c r="AZ360" s="1193"/>
      <c r="BA360" s="1193"/>
      <c r="BB360" s="1193"/>
      <c r="BC360" s="1193"/>
      <c r="BJ360" s="1939"/>
    </row>
    <row r="361" spans="1:62" s="1982" customFormat="1" x14ac:dyDescent="0.2">
      <c r="A361" s="2101"/>
      <c r="B361" s="2101"/>
      <c r="C361" s="1193"/>
      <c r="F361" s="1193"/>
      <c r="G361" s="1193"/>
      <c r="L361" s="1193"/>
      <c r="M361" s="1193"/>
      <c r="N361" s="1193"/>
      <c r="O361" s="1193"/>
      <c r="P361" s="1193"/>
      <c r="Q361" s="1193"/>
      <c r="R361" s="1193"/>
      <c r="S361" s="1193"/>
      <c r="T361" s="1193"/>
      <c r="U361" s="1193"/>
      <c r="V361" s="1193"/>
      <c r="W361" s="1193"/>
      <c r="X361" s="1193"/>
      <c r="Y361" s="1193"/>
      <c r="Z361" s="1193"/>
      <c r="AA361" s="1193"/>
      <c r="AB361" s="1193"/>
      <c r="AC361" s="1193"/>
      <c r="AD361" s="1193"/>
      <c r="AE361" s="1193"/>
      <c r="AF361" s="1193"/>
      <c r="AG361" s="1193"/>
      <c r="AH361" s="1193"/>
      <c r="AI361" s="1193"/>
      <c r="AJ361" s="1193"/>
      <c r="AK361" s="1193"/>
      <c r="AL361" s="1193"/>
      <c r="AM361" s="1193"/>
      <c r="AN361" s="1193"/>
      <c r="AO361" s="1193"/>
      <c r="AP361" s="1193"/>
      <c r="AQ361" s="1193"/>
      <c r="AR361" s="1193"/>
      <c r="AS361" s="1193"/>
      <c r="AT361" s="1193"/>
      <c r="AU361" s="1193"/>
      <c r="AV361" s="1193"/>
      <c r="AW361" s="1193"/>
      <c r="AX361" s="1193"/>
      <c r="AY361" s="1193"/>
      <c r="AZ361" s="1193"/>
      <c r="BA361" s="1193"/>
      <c r="BB361" s="1193"/>
      <c r="BC361" s="1193"/>
      <c r="BJ361" s="1939"/>
    </row>
    <row r="362" spans="1:62" s="1982" customFormat="1" x14ac:dyDescent="0.2">
      <c r="A362" s="2101"/>
      <c r="B362" s="2101"/>
      <c r="C362" s="1193"/>
      <c r="F362" s="1193"/>
      <c r="G362" s="1193"/>
      <c r="L362" s="1193"/>
      <c r="M362" s="1193"/>
      <c r="N362" s="1193"/>
      <c r="O362" s="1193"/>
      <c r="P362" s="1193"/>
      <c r="Q362" s="1193"/>
      <c r="R362" s="1193"/>
      <c r="S362" s="1193"/>
      <c r="T362" s="1193"/>
      <c r="U362" s="1193"/>
      <c r="V362" s="1193"/>
      <c r="W362" s="1193"/>
      <c r="X362" s="1193"/>
      <c r="Y362" s="1193"/>
      <c r="Z362" s="1193"/>
      <c r="AA362" s="1193"/>
      <c r="AB362" s="1193"/>
      <c r="AC362" s="1193"/>
      <c r="AD362" s="1193"/>
      <c r="AE362" s="1193"/>
      <c r="AF362" s="1193"/>
      <c r="AG362" s="1193"/>
      <c r="AH362" s="1193"/>
      <c r="AI362" s="1193"/>
      <c r="AJ362" s="1193"/>
      <c r="AK362" s="1193"/>
      <c r="AL362" s="1193"/>
      <c r="AM362" s="1193"/>
      <c r="AN362" s="1193"/>
      <c r="AO362" s="1193"/>
      <c r="AP362" s="1193"/>
      <c r="AQ362" s="1193"/>
      <c r="AR362" s="1193"/>
      <c r="AS362" s="1193"/>
      <c r="AT362" s="1193"/>
      <c r="AU362" s="1193"/>
      <c r="AV362" s="1193"/>
      <c r="AW362" s="1193"/>
      <c r="AX362" s="1193"/>
      <c r="AY362" s="1193"/>
      <c r="AZ362" s="1193"/>
      <c r="BA362" s="1193"/>
      <c r="BB362" s="1193"/>
      <c r="BC362" s="1193"/>
      <c r="BJ362" s="1939"/>
    </row>
    <row r="363" spans="1:62" s="1982" customFormat="1" x14ac:dyDescent="0.2">
      <c r="A363" s="2101"/>
      <c r="B363" s="2101"/>
      <c r="C363" s="1193"/>
      <c r="F363" s="1193"/>
      <c r="G363" s="1193"/>
      <c r="L363" s="1193"/>
      <c r="M363" s="1193"/>
      <c r="N363" s="1193"/>
      <c r="O363" s="1193"/>
      <c r="P363" s="1193"/>
      <c r="Q363" s="1193"/>
      <c r="R363" s="1193"/>
      <c r="S363" s="1193"/>
      <c r="T363" s="1193"/>
      <c r="U363" s="1193"/>
      <c r="V363" s="1193"/>
      <c r="W363" s="1193"/>
      <c r="X363" s="1193"/>
      <c r="Y363" s="1193"/>
      <c r="Z363" s="1193"/>
      <c r="AA363" s="1193"/>
      <c r="AB363" s="1193"/>
      <c r="AC363" s="1193"/>
      <c r="AD363" s="1193"/>
      <c r="AE363" s="1193"/>
      <c r="AF363" s="1193"/>
      <c r="AG363" s="1193"/>
      <c r="AH363" s="1193"/>
      <c r="AI363" s="1193"/>
      <c r="AJ363" s="1193"/>
      <c r="AK363" s="1193"/>
      <c r="AL363" s="1193"/>
      <c r="AM363" s="1193"/>
      <c r="AN363" s="1193"/>
      <c r="AO363" s="1193"/>
      <c r="AP363" s="1193"/>
      <c r="AQ363" s="1193"/>
      <c r="AR363" s="1193"/>
      <c r="AS363" s="1193"/>
      <c r="AT363" s="1193"/>
      <c r="AU363" s="1193"/>
      <c r="AV363" s="1193"/>
      <c r="AW363" s="1193"/>
      <c r="AX363" s="1193"/>
      <c r="AY363" s="1193"/>
      <c r="AZ363" s="1193"/>
      <c r="BA363" s="1193"/>
      <c r="BB363" s="1193"/>
      <c r="BC363" s="1193"/>
      <c r="BJ363" s="1939"/>
    </row>
    <row r="364" spans="1:62" s="1982" customFormat="1" x14ac:dyDescent="0.2">
      <c r="A364" s="2101"/>
      <c r="B364" s="2101"/>
      <c r="C364" s="1193"/>
      <c r="F364" s="1193"/>
      <c r="G364" s="1193"/>
      <c r="L364" s="1193"/>
      <c r="M364" s="1193"/>
      <c r="N364" s="1193"/>
      <c r="O364" s="1193"/>
      <c r="P364" s="1193"/>
      <c r="Q364" s="1193"/>
      <c r="R364" s="1193"/>
      <c r="S364" s="1193"/>
      <c r="T364" s="1193"/>
      <c r="U364" s="1193"/>
      <c r="V364" s="1193"/>
      <c r="W364" s="1193"/>
      <c r="X364" s="1193"/>
      <c r="Y364" s="1193"/>
      <c r="Z364" s="1193"/>
      <c r="AA364" s="1193"/>
      <c r="AB364" s="1193"/>
      <c r="AC364" s="1193"/>
      <c r="AD364" s="1193"/>
      <c r="AE364" s="1193"/>
      <c r="AF364" s="1193"/>
      <c r="AG364" s="1193"/>
      <c r="AH364" s="1193"/>
      <c r="AI364" s="1193"/>
      <c r="AJ364" s="1193"/>
      <c r="AK364" s="1193"/>
      <c r="AL364" s="1193"/>
      <c r="AM364" s="1193"/>
      <c r="AN364" s="1193"/>
      <c r="AO364" s="1193"/>
      <c r="AP364" s="1193"/>
      <c r="AQ364" s="1193"/>
      <c r="AR364" s="1193"/>
      <c r="AS364" s="1193"/>
      <c r="AT364" s="1193"/>
      <c r="AU364" s="1193"/>
      <c r="AV364" s="1193"/>
      <c r="AW364" s="1193"/>
      <c r="AX364" s="1193"/>
      <c r="AY364" s="1193"/>
      <c r="AZ364" s="1193"/>
      <c r="BA364" s="1193"/>
      <c r="BB364" s="1193"/>
      <c r="BC364" s="1193"/>
      <c r="BJ364" s="1939"/>
    </row>
    <row r="365" spans="1:62" s="1982" customFormat="1" x14ac:dyDescent="0.2">
      <c r="A365" s="2101"/>
      <c r="B365" s="2101"/>
      <c r="C365" s="1193"/>
      <c r="F365" s="1193"/>
      <c r="G365" s="1193"/>
      <c r="L365" s="1193"/>
      <c r="M365" s="1193"/>
      <c r="N365" s="1193"/>
      <c r="O365" s="1193"/>
      <c r="P365" s="1193"/>
      <c r="Q365" s="1193"/>
      <c r="R365" s="1193"/>
      <c r="S365" s="1193"/>
      <c r="T365" s="1193"/>
      <c r="U365" s="1193"/>
      <c r="V365" s="1193"/>
      <c r="W365" s="1193"/>
      <c r="X365" s="1193"/>
      <c r="Y365" s="1193"/>
      <c r="Z365" s="1193"/>
      <c r="AA365" s="1193"/>
      <c r="AB365" s="1193"/>
      <c r="AC365" s="1193"/>
      <c r="AD365" s="1193"/>
      <c r="AE365" s="1193"/>
      <c r="AF365" s="1193"/>
      <c r="AG365" s="1193"/>
      <c r="AH365" s="1193"/>
      <c r="AI365" s="1193"/>
      <c r="AJ365" s="1193"/>
      <c r="AK365" s="1193"/>
      <c r="AL365" s="1193"/>
      <c r="AM365" s="1193"/>
      <c r="AN365" s="1193"/>
      <c r="AO365" s="1193"/>
      <c r="AP365" s="1193"/>
      <c r="AQ365" s="1193"/>
      <c r="AR365" s="1193"/>
      <c r="AS365" s="1193"/>
      <c r="AT365" s="1193"/>
      <c r="AU365" s="1193"/>
      <c r="AV365" s="1193"/>
      <c r="AW365" s="1193"/>
      <c r="AX365" s="1193"/>
      <c r="AY365" s="1193"/>
      <c r="AZ365" s="1193"/>
      <c r="BA365" s="1193"/>
      <c r="BB365" s="1193"/>
      <c r="BC365" s="1193"/>
      <c r="BJ365" s="1939"/>
    </row>
    <row r="366" spans="1:62" s="1982" customFormat="1" x14ac:dyDescent="0.2">
      <c r="A366" s="2101"/>
      <c r="B366" s="2101"/>
      <c r="C366" s="1193"/>
      <c r="F366" s="1193"/>
      <c r="G366" s="1193"/>
      <c r="L366" s="1193"/>
      <c r="M366" s="1193"/>
      <c r="N366" s="1193"/>
      <c r="O366" s="1193"/>
      <c r="P366" s="1193"/>
      <c r="Q366" s="1193"/>
      <c r="R366" s="1193"/>
      <c r="S366" s="1193"/>
      <c r="T366" s="1193"/>
      <c r="U366" s="1193"/>
      <c r="V366" s="1193"/>
      <c r="W366" s="1193"/>
      <c r="X366" s="1193"/>
      <c r="Y366" s="1193"/>
      <c r="Z366" s="1193"/>
      <c r="AA366" s="1193"/>
      <c r="AB366" s="1193"/>
      <c r="AC366" s="1193"/>
      <c r="AD366" s="1193"/>
      <c r="AE366" s="1193"/>
      <c r="AF366" s="1193"/>
      <c r="AG366" s="1193"/>
      <c r="AH366" s="1193"/>
      <c r="AI366" s="1193"/>
      <c r="AJ366" s="1193"/>
      <c r="AK366" s="1193"/>
      <c r="AL366" s="1193"/>
      <c r="AM366" s="1193"/>
      <c r="AN366" s="1193"/>
      <c r="AO366" s="1193"/>
      <c r="AP366" s="1193"/>
      <c r="AQ366" s="1193"/>
      <c r="AR366" s="1193"/>
      <c r="AS366" s="1193"/>
      <c r="AT366" s="1193"/>
      <c r="AU366" s="1193"/>
      <c r="AV366" s="1193"/>
      <c r="AW366" s="1193"/>
      <c r="AX366" s="1193"/>
      <c r="AY366" s="1193"/>
      <c r="AZ366" s="1193"/>
      <c r="BA366" s="1193"/>
      <c r="BB366" s="1193"/>
      <c r="BC366" s="1193"/>
      <c r="BJ366" s="1939"/>
    </row>
    <row r="367" spans="1:62" s="1982" customFormat="1" x14ac:dyDescent="0.2">
      <c r="A367" s="2101"/>
      <c r="B367" s="2101"/>
      <c r="C367" s="1193"/>
      <c r="F367" s="1193"/>
      <c r="G367" s="1193"/>
      <c r="L367" s="1193"/>
      <c r="M367" s="1193"/>
      <c r="N367" s="1193"/>
      <c r="O367" s="1193"/>
      <c r="P367" s="1193"/>
      <c r="Q367" s="1193"/>
      <c r="R367" s="1193"/>
      <c r="S367" s="1193"/>
      <c r="T367" s="1193"/>
      <c r="U367" s="1193"/>
      <c r="V367" s="1193"/>
      <c r="W367" s="1193"/>
      <c r="X367" s="1193"/>
      <c r="Y367" s="1193"/>
      <c r="Z367" s="1193"/>
      <c r="AA367" s="1193"/>
      <c r="AB367" s="1193"/>
      <c r="AC367" s="1193"/>
      <c r="AD367" s="1193"/>
      <c r="AE367" s="1193"/>
      <c r="AF367" s="1193"/>
      <c r="AG367" s="1193"/>
      <c r="AH367" s="1193"/>
      <c r="AI367" s="1193"/>
      <c r="AJ367" s="1193"/>
      <c r="AK367" s="1193"/>
      <c r="AL367" s="1193"/>
      <c r="AM367" s="1193"/>
      <c r="AN367" s="1193"/>
      <c r="AO367" s="1193"/>
      <c r="AP367" s="1193"/>
      <c r="AQ367" s="1193"/>
      <c r="AR367" s="1193"/>
      <c r="AS367" s="1193"/>
      <c r="AT367" s="1193"/>
      <c r="AU367" s="1193"/>
      <c r="AV367" s="1193"/>
      <c r="AW367" s="1193"/>
      <c r="AX367" s="1193"/>
      <c r="AY367" s="1193"/>
      <c r="AZ367" s="1193"/>
      <c r="BA367" s="1193"/>
      <c r="BB367" s="1193"/>
      <c r="BC367" s="1193"/>
      <c r="BJ367" s="1939"/>
    </row>
    <row r="368" spans="1:62" s="1982" customFormat="1" x14ac:dyDescent="0.2">
      <c r="A368" s="2101"/>
      <c r="B368" s="2101"/>
      <c r="C368" s="1193"/>
      <c r="F368" s="1193"/>
      <c r="G368" s="1193"/>
      <c r="L368" s="1193"/>
      <c r="M368" s="1193"/>
      <c r="N368" s="1193"/>
      <c r="O368" s="1193"/>
      <c r="P368" s="1193"/>
      <c r="Q368" s="1193"/>
      <c r="R368" s="1193"/>
      <c r="S368" s="1193"/>
      <c r="T368" s="1193"/>
      <c r="U368" s="1193"/>
      <c r="V368" s="1193"/>
      <c r="W368" s="1193"/>
      <c r="X368" s="1193"/>
      <c r="Y368" s="1193"/>
      <c r="Z368" s="1193"/>
      <c r="AA368" s="1193"/>
      <c r="AB368" s="1193"/>
      <c r="AC368" s="1193"/>
      <c r="AD368" s="1193"/>
      <c r="AE368" s="1193"/>
      <c r="AF368" s="1193"/>
      <c r="AG368" s="1193"/>
      <c r="AH368" s="1193"/>
      <c r="AI368" s="1193"/>
      <c r="AJ368" s="1193"/>
      <c r="AK368" s="1193"/>
      <c r="AL368" s="1193"/>
      <c r="AM368" s="1193"/>
      <c r="AN368" s="1193"/>
      <c r="AO368" s="1193"/>
      <c r="AP368" s="1193"/>
      <c r="AQ368" s="1193"/>
      <c r="AR368" s="1193"/>
      <c r="AS368" s="1193"/>
      <c r="AT368" s="1193"/>
      <c r="AU368" s="1193"/>
      <c r="AV368" s="1193"/>
      <c r="AW368" s="1193"/>
      <c r="AX368" s="1193"/>
      <c r="AY368" s="1193"/>
      <c r="AZ368" s="1193"/>
      <c r="BA368" s="1193"/>
      <c r="BB368" s="1193"/>
      <c r="BC368" s="1193"/>
      <c r="BJ368" s="1939"/>
    </row>
    <row r="369" spans="1:62" s="1982" customFormat="1" x14ac:dyDescent="0.2">
      <c r="A369" s="2101"/>
      <c r="B369" s="2101"/>
      <c r="C369" s="1193"/>
      <c r="F369" s="1193"/>
      <c r="G369" s="1193"/>
      <c r="L369" s="1193"/>
      <c r="M369" s="1193"/>
      <c r="N369" s="1193"/>
      <c r="O369" s="1193"/>
      <c r="P369" s="1193"/>
      <c r="Q369" s="1193"/>
      <c r="R369" s="1193"/>
      <c r="S369" s="1193"/>
      <c r="T369" s="1193"/>
      <c r="U369" s="1193"/>
      <c r="V369" s="1193"/>
      <c r="W369" s="1193"/>
      <c r="X369" s="1193"/>
      <c r="Y369" s="1193"/>
      <c r="Z369" s="1193"/>
      <c r="AA369" s="1193"/>
      <c r="AB369" s="1193"/>
      <c r="AC369" s="1193"/>
      <c r="AD369" s="1193"/>
      <c r="AE369" s="1193"/>
      <c r="AF369" s="1193"/>
      <c r="AG369" s="1193"/>
      <c r="AH369" s="1193"/>
      <c r="AI369" s="1193"/>
      <c r="AJ369" s="1193"/>
      <c r="AK369" s="1193"/>
      <c r="AL369" s="1193"/>
      <c r="AM369" s="1193"/>
      <c r="AN369" s="1193"/>
      <c r="AO369" s="1193"/>
      <c r="AP369" s="1193"/>
      <c r="AQ369" s="1193"/>
      <c r="AR369" s="1193"/>
      <c r="AS369" s="1193"/>
      <c r="AT369" s="1193"/>
      <c r="AU369" s="1193"/>
      <c r="AV369" s="1193"/>
      <c r="AW369" s="1193"/>
      <c r="AX369" s="1193"/>
      <c r="AY369" s="1193"/>
      <c r="AZ369" s="1193"/>
      <c r="BA369" s="1193"/>
      <c r="BB369" s="1193"/>
      <c r="BC369" s="1193"/>
      <c r="BJ369" s="1939"/>
    </row>
    <row r="370" spans="1:62" s="1982" customFormat="1" x14ac:dyDescent="0.2">
      <c r="A370" s="2101"/>
      <c r="B370" s="2101"/>
      <c r="C370" s="1193"/>
      <c r="F370" s="1193"/>
      <c r="G370" s="1193"/>
      <c r="L370" s="1193"/>
      <c r="M370" s="1193"/>
      <c r="N370" s="1193"/>
      <c r="O370" s="1193"/>
      <c r="P370" s="1193"/>
      <c r="Q370" s="1193"/>
      <c r="R370" s="1193"/>
      <c r="S370" s="1193"/>
      <c r="T370" s="1193"/>
      <c r="U370" s="1193"/>
      <c r="V370" s="1193"/>
      <c r="W370" s="1193"/>
      <c r="X370" s="1193"/>
      <c r="Y370" s="1193"/>
      <c r="Z370" s="1193"/>
      <c r="AA370" s="1193"/>
      <c r="AB370" s="1193"/>
      <c r="AC370" s="1193"/>
      <c r="AD370" s="1193"/>
      <c r="AE370" s="1193"/>
      <c r="AF370" s="1193"/>
      <c r="AG370" s="1193"/>
      <c r="AH370" s="1193"/>
      <c r="AI370" s="1193"/>
      <c r="AJ370" s="1193"/>
      <c r="AK370" s="1193"/>
      <c r="AL370" s="1193"/>
      <c r="AM370" s="1193"/>
      <c r="AN370" s="1193"/>
      <c r="AO370" s="1193"/>
      <c r="AP370" s="1193"/>
      <c r="AQ370" s="1193"/>
      <c r="AR370" s="1193"/>
      <c r="AS370" s="1193"/>
      <c r="AT370" s="1193"/>
      <c r="AU370" s="1193"/>
      <c r="AV370" s="1193"/>
      <c r="AW370" s="1193"/>
      <c r="AX370" s="1193"/>
      <c r="AY370" s="1193"/>
      <c r="AZ370" s="1193"/>
      <c r="BA370" s="1193"/>
      <c r="BB370" s="1193"/>
      <c r="BC370" s="1193"/>
      <c r="BJ370" s="1939"/>
    </row>
    <row r="371" spans="1:62" s="1982" customFormat="1" x14ac:dyDescent="0.2">
      <c r="A371" s="2101"/>
      <c r="B371" s="2101"/>
      <c r="C371" s="1193"/>
      <c r="F371" s="1193"/>
      <c r="G371" s="1193"/>
      <c r="L371" s="1193"/>
      <c r="M371" s="1193"/>
      <c r="N371" s="1193"/>
      <c r="O371" s="1193"/>
      <c r="P371" s="1193"/>
      <c r="Q371" s="1193"/>
      <c r="R371" s="1193"/>
      <c r="S371" s="1193"/>
      <c r="T371" s="1193"/>
      <c r="U371" s="1193"/>
      <c r="V371" s="1193"/>
      <c r="W371" s="1193"/>
      <c r="X371" s="1193"/>
      <c r="Y371" s="1193"/>
      <c r="Z371" s="1193"/>
      <c r="AA371" s="1193"/>
      <c r="AB371" s="1193"/>
      <c r="AC371" s="1193"/>
      <c r="AD371" s="1193"/>
      <c r="AE371" s="1193"/>
      <c r="AF371" s="1193"/>
      <c r="AG371" s="1193"/>
      <c r="AH371" s="1193"/>
      <c r="AI371" s="1193"/>
      <c r="AJ371" s="1193"/>
      <c r="AK371" s="1193"/>
      <c r="AL371" s="1193"/>
      <c r="AM371" s="1193"/>
      <c r="AN371" s="1193"/>
      <c r="AO371" s="1193"/>
      <c r="AP371" s="1193"/>
      <c r="AQ371" s="1193"/>
      <c r="AR371" s="1193"/>
      <c r="AS371" s="1193"/>
      <c r="AT371" s="1193"/>
      <c r="AU371" s="1193"/>
      <c r="AV371" s="1193"/>
      <c r="AW371" s="1193"/>
      <c r="AX371" s="1193"/>
      <c r="AY371" s="1193"/>
      <c r="AZ371" s="1193"/>
      <c r="BA371" s="1193"/>
      <c r="BB371" s="1193"/>
      <c r="BC371" s="1193"/>
      <c r="BJ371" s="1939"/>
    </row>
    <row r="372" spans="1:62" s="1982" customFormat="1" x14ac:dyDescent="0.2">
      <c r="A372" s="2101"/>
      <c r="B372" s="2101"/>
      <c r="C372" s="1193"/>
      <c r="F372" s="1193"/>
      <c r="G372" s="1193"/>
      <c r="L372" s="1193"/>
      <c r="M372" s="1193"/>
      <c r="N372" s="1193"/>
      <c r="O372" s="1193"/>
      <c r="P372" s="1193"/>
      <c r="Q372" s="1193"/>
      <c r="R372" s="1193"/>
      <c r="S372" s="1193"/>
      <c r="T372" s="1193"/>
      <c r="U372" s="1193"/>
      <c r="V372" s="1193"/>
      <c r="W372" s="1193"/>
      <c r="X372" s="1193"/>
      <c r="Y372" s="1193"/>
      <c r="Z372" s="1193"/>
      <c r="AA372" s="1193"/>
      <c r="AB372" s="1193"/>
      <c r="AC372" s="1193"/>
      <c r="AD372" s="1193"/>
      <c r="AE372" s="1193"/>
      <c r="AF372" s="1193"/>
      <c r="AG372" s="1193"/>
      <c r="AH372" s="1193"/>
      <c r="AI372" s="1193"/>
      <c r="AJ372" s="1193"/>
      <c r="AK372" s="1193"/>
      <c r="AL372" s="1193"/>
      <c r="AM372" s="1193"/>
      <c r="AN372" s="1193"/>
      <c r="AO372" s="1193"/>
      <c r="AP372" s="1193"/>
      <c r="AQ372" s="1193"/>
      <c r="AR372" s="1193"/>
      <c r="AS372" s="1193"/>
      <c r="AT372" s="1193"/>
      <c r="AU372" s="1193"/>
      <c r="AV372" s="1193"/>
      <c r="AW372" s="1193"/>
      <c r="AX372" s="1193"/>
      <c r="AY372" s="1193"/>
      <c r="AZ372" s="1193"/>
      <c r="BA372" s="1193"/>
      <c r="BB372" s="1193"/>
      <c r="BC372" s="1193"/>
      <c r="BJ372" s="1939"/>
    </row>
    <row r="373" spans="1:62" s="1982" customFormat="1" x14ac:dyDescent="0.2">
      <c r="A373" s="2101"/>
      <c r="B373" s="2101"/>
      <c r="C373" s="1193"/>
      <c r="F373" s="1193"/>
      <c r="G373" s="1193"/>
      <c r="L373" s="1193"/>
      <c r="M373" s="1193"/>
      <c r="N373" s="1193"/>
      <c r="O373" s="1193"/>
      <c r="P373" s="1193"/>
      <c r="Q373" s="1193"/>
      <c r="R373" s="1193"/>
      <c r="S373" s="1193"/>
      <c r="T373" s="1193"/>
      <c r="U373" s="1193"/>
      <c r="V373" s="1193"/>
      <c r="W373" s="1193"/>
      <c r="X373" s="1193"/>
      <c r="Y373" s="1193"/>
      <c r="Z373" s="1193"/>
      <c r="AA373" s="1193"/>
      <c r="AB373" s="1193"/>
      <c r="AC373" s="1193"/>
      <c r="AD373" s="1193"/>
      <c r="AE373" s="1193"/>
      <c r="AF373" s="1193"/>
      <c r="AG373" s="1193"/>
      <c r="AH373" s="1193"/>
      <c r="AI373" s="1193"/>
      <c r="AJ373" s="1193"/>
      <c r="AK373" s="1193"/>
      <c r="AL373" s="1193"/>
      <c r="AM373" s="1193"/>
      <c r="AN373" s="1193"/>
      <c r="AO373" s="1193"/>
      <c r="AP373" s="1193"/>
      <c r="AQ373" s="1193"/>
      <c r="AR373" s="1193"/>
      <c r="AS373" s="1193"/>
      <c r="AT373" s="1193"/>
      <c r="AU373" s="1193"/>
      <c r="AV373" s="1193"/>
      <c r="AW373" s="1193"/>
      <c r="AX373" s="1193"/>
      <c r="AY373" s="1193"/>
      <c r="AZ373" s="1193"/>
      <c r="BA373" s="1193"/>
      <c r="BB373" s="1193"/>
      <c r="BC373" s="1193"/>
      <c r="BJ373" s="1939"/>
    </row>
    <row r="374" spans="1:62" s="1982" customFormat="1" x14ac:dyDescent="0.2">
      <c r="A374" s="2101"/>
      <c r="B374" s="2101"/>
      <c r="C374" s="1193"/>
      <c r="F374" s="1193"/>
      <c r="G374" s="1193"/>
      <c r="L374" s="1193"/>
      <c r="M374" s="1193"/>
      <c r="N374" s="1193"/>
      <c r="O374" s="1193"/>
      <c r="P374" s="1193"/>
      <c r="Q374" s="1193"/>
      <c r="R374" s="1193"/>
      <c r="S374" s="1193"/>
      <c r="T374" s="1193"/>
      <c r="U374" s="1193"/>
      <c r="V374" s="1193"/>
      <c r="W374" s="1193"/>
      <c r="X374" s="1193"/>
      <c r="Y374" s="1193"/>
      <c r="Z374" s="1193"/>
      <c r="AA374" s="1193"/>
      <c r="AB374" s="1193"/>
      <c r="AC374" s="1193"/>
      <c r="AD374" s="1193"/>
      <c r="AE374" s="1193"/>
      <c r="AF374" s="1193"/>
      <c r="AG374" s="1193"/>
      <c r="AH374" s="1193"/>
      <c r="AI374" s="1193"/>
      <c r="AJ374" s="1193"/>
      <c r="AK374" s="1193"/>
      <c r="AL374" s="1193"/>
      <c r="AM374" s="1193"/>
      <c r="AN374" s="1193"/>
      <c r="AO374" s="1193"/>
      <c r="AP374" s="1193"/>
      <c r="AQ374" s="1193"/>
      <c r="AR374" s="1193"/>
      <c r="AS374" s="1193"/>
      <c r="AT374" s="1193"/>
      <c r="AU374" s="1193"/>
      <c r="AV374" s="1193"/>
      <c r="AW374" s="1193"/>
      <c r="AX374" s="1193"/>
      <c r="AY374" s="1193"/>
      <c r="AZ374" s="1193"/>
      <c r="BA374" s="1193"/>
      <c r="BB374" s="1193"/>
      <c r="BC374" s="1193"/>
      <c r="BJ374" s="1939"/>
    </row>
    <row r="375" spans="1:62" s="1982" customFormat="1" x14ac:dyDescent="0.2">
      <c r="A375" s="2101"/>
      <c r="B375" s="2101"/>
      <c r="C375" s="1193"/>
      <c r="F375" s="1193"/>
      <c r="G375" s="1193"/>
      <c r="L375" s="1193"/>
      <c r="M375" s="1193"/>
      <c r="N375" s="1193"/>
      <c r="O375" s="1193"/>
      <c r="P375" s="1193"/>
      <c r="Q375" s="1193"/>
      <c r="R375" s="1193"/>
      <c r="S375" s="1193"/>
      <c r="T375" s="1193"/>
      <c r="U375" s="1193"/>
      <c r="V375" s="1193"/>
      <c r="W375" s="1193"/>
      <c r="X375" s="1193"/>
      <c r="Y375" s="1193"/>
      <c r="Z375" s="1193"/>
      <c r="AA375" s="1193"/>
      <c r="AB375" s="1193"/>
      <c r="AC375" s="1193"/>
      <c r="AD375" s="1193"/>
      <c r="AE375" s="1193"/>
      <c r="AF375" s="1193"/>
      <c r="AG375" s="1193"/>
      <c r="AH375" s="1193"/>
      <c r="AI375" s="1193"/>
      <c r="AJ375" s="1193"/>
      <c r="AK375" s="1193"/>
      <c r="AL375" s="1193"/>
      <c r="AM375" s="1193"/>
      <c r="AN375" s="1193"/>
      <c r="AO375" s="1193"/>
      <c r="AP375" s="1193"/>
      <c r="AQ375" s="1193"/>
      <c r="AR375" s="1193"/>
      <c r="AS375" s="1193"/>
      <c r="AT375" s="1193"/>
      <c r="AU375" s="1193"/>
      <c r="AV375" s="1193"/>
      <c r="AW375" s="1193"/>
      <c r="AX375" s="1193"/>
      <c r="AY375" s="1193"/>
      <c r="AZ375" s="1193"/>
      <c r="BA375" s="1193"/>
      <c r="BB375" s="1193"/>
      <c r="BC375" s="1193"/>
      <c r="BJ375" s="1939"/>
    </row>
    <row r="376" spans="1:62" s="1982" customFormat="1" x14ac:dyDescent="0.2">
      <c r="A376" s="2101"/>
      <c r="B376" s="2101"/>
      <c r="C376" s="1193"/>
      <c r="F376" s="1193"/>
      <c r="G376" s="1193"/>
      <c r="L376" s="1193"/>
      <c r="M376" s="1193"/>
      <c r="N376" s="1193"/>
      <c r="O376" s="1193"/>
      <c r="P376" s="1193"/>
      <c r="Q376" s="1193"/>
      <c r="R376" s="1193"/>
      <c r="S376" s="1193"/>
      <c r="T376" s="1193"/>
      <c r="U376" s="1193"/>
      <c r="V376" s="1193"/>
      <c r="W376" s="1193"/>
      <c r="X376" s="1193"/>
      <c r="Y376" s="1193"/>
      <c r="Z376" s="1193"/>
      <c r="AA376" s="1193"/>
      <c r="AB376" s="1193"/>
      <c r="AC376" s="1193"/>
      <c r="AD376" s="1193"/>
      <c r="AE376" s="1193"/>
      <c r="AF376" s="1193"/>
      <c r="AG376" s="1193"/>
      <c r="AH376" s="1193"/>
      <c r="AI376" s="1193"/>
      <c r="AJ376" s="1193"/>
      <c r="AK376" s="1193"/>
      <c r="AL376" s="1193"/>
      <c r="AM376" s="1193"/>
      <c r="AN376" s="1193"/>
      <c r="AO376" s="1193"/>
      <c r="AP376" s="1193"/>
      <c r="AQ376" s="1193"/>
      <c r="AR376" s="1193"/>
      <c r="AS376" s="1193"/>
      <c r="AT376" s="1193"/>
      <c r="AU376" s="1193"/>
      <c r="AV376" s="1193"/>
      <c r="AW376" s="1193"/>
      <c r="AX376" s="1193"/>
      <c r="AY376" s="1193"/>
      <c r="AZ376" s="1193"/>
      <c r="BA376" s="1193"/>
      <c r="BB376" s="1193"/>
      <c r="BC376" s="1193"/>
      <c r="BJ376" s="1939"/>
    </row>
    <row r="377" spans="1:62" s="1982" customFormat="1" x14ac:dyDescent="0.2">
      <c r="A377" s="2101"/>
      <c r="B377" s="2101"/>
      <c r="C377" s="1193"/>
      <c r="F377" s="1193"/>
      <c r="G377" s="1193"/>
      <c r="L377" s="1193"/>
      <c r="M377" s="1193"/>
      <c r="N377" s="1193"/>
      <c r="O377" s="1193"/>
      <c r="P377" s="1193"/>
      <c r="Q377" s="1193"/>
      <c r="R377" s="1193"/>
      <c r="S377" s="1193"/>
      <c r="T377" s="1193"/>
      <c r="U377" s="1193"/>
      <c r="V377" s="1193"/>
      <c r="W377" s="1193"/>
      <c r="X377" s="1193"/>
      <c r="Y377" s="1193"/>
      <c r="Z377" s="1193"/>
      <c r="AA377" s="1193"/>
      <c r="AB377" s="1193"/>
      <c r="AC377" s="1193"/>
      <c r="AD377" s="1193"/>
      <c r="AE377" s="1193"/>
      <c r="AF377" s="1193"/>
      <c r="AG377" s="1193"/>
      <c r="AH377" s="1193"/>
      <c r="AI377" s="1193"/>
      <c r="AJ377" s="1193"/>
      <c r="AK377" s="1193"/>
      <c r="AL377" s="1193"/>
      <c r="AM377" s="1193"/>
      <c r="AN377" s="1193"/>
      <c r="AO377" s="1193"/>
      <c r="AP377" s="1193"/>
      <c r="AQ377" s="1193"/>
      <c r="AR377" s="1193"/>
      <c r="AS377" s="1193"/>
      <c r="AT377" s="1193"/>
      <c r="AU377" s="1193"/>
      <c r="AV377" s="1193"/>
      <c r="AW377" s="1193"/>
      <c r="AX377" s="1193"/>
      <c r="AY377" s="1193"/>
      <c r="AZ377" s="1193"/>
      <c r="BA377" s="1193"/>
      <c r="BB377" s="1193"/>
      <c r="BC377" s="1193"/>
      <c r="BJ377" s="1939"/>
    </row>
    <row r="378" spans="1:62" s="1982" customFormat="1" x14ac:dyDescent="0.2">
      <c r="A378" s="2101"/>
      <c r="B378" s="2101"/>
      <c r="C378" s="1193"/>
      <c r="F378" s="1193"/>
      <c r="G378" s="1193"/>
      <c r="L378" s="1193"/>
      <c r="M378" s="1193"/>
      <c r="N378" s="1193"/>
      <c r="O378" s="1193"/>
      <c r="P378" s="1193"/>
      <c r="Q378" s="1193"/>
      <c r="R378" s="1193"/>
      <c r="S378" s="1193"/>
      <c r="T378" s="1193"/>
      <c r="U378" s="1193"/>
      <c r="V378" s="1193"/>
      <c r="W378" s="1193"/>
      <c r="X378" s="1193"/>
      <c r="Y378" s="1193"/>
      <c r="Z378" s="1193"/>
      <c r="AA378" s="1193"/>
      <c r="AB378" s="1193"/>
      <c r="AC378" s="1193"/>
      <c r="AD378" s="1193"/>
      <c r="AE378" s="1193"/>
      <c r="AF378" s="1193"/>
      <c r="AG378" s="1193"/>
      <c r="AH378" s="1193"/>
      <c r="AI378" s="1193"/>
      <c r="AJ378" s="1193"/>
      <c r="AK378" s="1193"/>
      <c r="AL378" s="1193"/>
      <c r="AM378" s="1193"/>
      <c r="AN378" s="1193"/>
      <c r="AO378" s="1193"/>
      <c r="AP378" s="1193"/>
      <c r="AQ378" s="1193"/>
      <c r="AR378" s="1193"/>
      <c r="AS378" s="1193"/>
      <c r="AT378" s="1193"/>
      <c r="AU378" s="1193"/>
      <c r="AV378" s="1193"/>
      <c r="AW378" s="1193"/>
      <c r="AX378" s="1193"/>
      <c r="AY378" s="1193"/>
      <c r="AZ378" s="1193"/>
      <c r="BA378" s="1193"/>
      <c r="BB378" s="1193"/>
      <c r="BC378" s="1193"/>
      <c r="BJ378" s="1939"/>
    </row>
    <row r="379" spans="1:62" s="1982" customFormat="1" x14ac:dyDescent="0.2">
      <c r="A379" s="2101"/>
      <c r="B379" s="2101"/>
      <c r="C379" s="1193"/>
      <c r="F379" s="1193"/>
      <c r="G379" s="1193"/>
      <c r="L379" s="1193"/>
      <c r="M379" s="1193"/>
      <c r="N379" s="1193"/>
      <c r="O379" s="1193"/>
      <c r="P379" s="1193"/>
      <c r="Q379" s="1193"/>
      <c r="R379" s="1193"/>
      <c r="S379" s="1193"/>
      <c r="T379" s="1193"/>
      <c r="U379" s="1193"/>
      <c r="V379" s="1193"/>
      <c r="W379" s="1193"/>
      <c r="X379" s="1193"/>
      <c r="Y379" s="1193"/>
      <c r="Z379" s="1193"/>
      <c r="AA379" s="1193"/>
      <c r="AB379" s="1193"/>
      <c r="AC379" s="1193"/>
      <c r="AD379" s="1193"/>
      <c r="AE379" s="1193"/>
      <c r="AF379" s="1193"/>
      <c r="AG379" s="1193"/>
      <c r="AH379" s="1193"/>
      <c r="AI379" s="1193"/>
      <c r="AJ379" s="1193"/>
      <c r="AK379" s="1193"/>
      <c r="AL379" s="1193"/>
      <c r="AM379" s="1193"/>
      <c r="AN379" s="1193"/>
      <c r="AO379" s="1193"/>
      <c r="AP379" s="1193"/>
      <c r="AQ379" s="1193"/>
      <c r="AR379" s="1193"/>
      <c r="AS379" s="1193"/>
      <c r="AT379" s="1193"/>
      <c r="AU379" s="1193"/>
      <c r="AV379" s="1193"/>
      <c r="AW379" s="1193"/>
      <c r="AX379" s="1193"/>
      <c r="AY379" s="1193"/>
      <c r="AZ379" s="1193"/>
      <c r="BA379" s="1193"/>
      <c r="BB379" s="1193"/>
      <c r="BC379" s="1193"/>
      <c r="BJ379" s="1939"/>
    </row>
    <row r="380" spans="1:62" s="1982" customFormat="1" x14ac:dyDescent="0.2">
      <c r="A380" s="2101"/>
      <c r="B380" s="2101"/>
      <c r="C380" s="1193"/>
      <c r="F380" s="1193"/>
      <c r="G380" s="1193"/>
      <c r="L380" s="1193"/>
      <c r="M380" s="1193"/>
      <c r="N380" s="1193"/>
      <c r="O380" s="1193"/>
      <c r="P380" s="1193"/>
      <c r="Q380" s="1193"/>
      <c r="R380" s="1193"/>
      <c r="S380" s="1193"/>
      <c r="T380" s="1193"/>
      <c r="U380" s="1193"/>
      <c r="V380" s="1193"/>
      <c r="W380" s="1193"/>
      <c r="X380" s="1193"/>
      <c r="Y380" s="1193"/>
      <c r="Z380" s="1193"/>
      <c r="AA380" s="1193"/>
      <c r="AB380" s="1193"/>
      <c r="AC380" s="1193"/>
      <c r="AD380" s="1193"/>
      <c r="AE380" s="1193"/>
      <c r="AF380" s="1193"/>
      <c r="AG380" s="1193"/>
      <c r="AH380" s="1193"/>
      <c r="AI380" s="1193"/>
      <c r="AJ380" s="1193"/>
      <c r="AK380" s="1193"/>
      <c r="AL380" s="1193"/>
      <c r="AM380" s="1193"/>
      <c r="AN380" s="1193"/>
      <c r="AO380" s="1193"/>
      <c r="AP380" s="1193"/>
      <c r="AQ380" s="1193"/>
      <c r="AR380" s="1193"/>
      <c r="AS380" s="1193"/>
      <c r="AT380" s="1193"/>
      <c r="AU380" s="1193"/>
      <c r="AV380" s="1193"/>
      <c r="AW380" s="1193"/>
      <c r="AX380" s="1193"/>
      <c r="AY380" s="1193"/>
      <c r="AZ380" s="1193"/>
      <c r="BA380" s="1193"/>
      <c r="BB380" s="1193"/>
      <c r="BC380" s="1193"/>
      <c r="BJ380" s="1939"/>
    </row>
    <row r="381" spans="1:62" s="1982" customFormat="1" x14ac:dyDescent="0.2">
      <c r="A381" s="2101"/>
      <c r="B381" s="2101"/>
      <c r="C381" s="1193"/>
      <c r="F381" s="1193"/>
      <c r="G381" s="1193"/>
      <c r="L381" s="1193"/>
      <c r="M381" s="1193"/>
      <c r="N381" s="1193"/>
      <c r="O381" s="1193"/>
      <c r="P381" s="1193"/>
      <c r="Q381" s="1193"/>
      <c r="R381" s="1193"/>
      <c r="S381" s="1193"/>
      <c r="T381" s="1193"/>
      <c r="U381" s="1193"/>
      <c r="V381" s="1193"/>
      <c r="W381" s="1193"/>
      <c r="X381" s="1193"/>
      <c r="Y381" s="1193"/>
      <c r="Z381" s="1193"/>
      <c r="AA381" s="1193"/>
      <c r="AB381" s="1193"/>
      <c r="AC381" s="1193"/>
      <c r="AD381" s="1193"/>
      <c r="AE381" s="1193"/>
      <c r="AF381" s="1193"/>
      <c r="AG381" s="1193"/>
      <c r="AH381" s="1193"/>
      <c r="AI381" s="1193"/>
      <c r="AJ381" s="1193"/>
      <c r="AK381" s="1193"/>
      <c r="AL381" s="1193"/>
      <c r="AM381" s="1193"/>
      <c r="AN381" s="1193"/>
      <c r="AO381" s="1193"/>
      <c r="AP381" s="1193"/>
      <c r="AQ381" s="1193"/>
      <c r="AR381" s="1193"/>
      <c r="AS381" s="1193"/>
      <c r="AT381" s="1193"/>
      <c r="AU381" s="1193"/>
      <c r="AV381" s="1193"/>
      <c r="AW381" s="1193"/>
      <c r="AX381" s="1193"/>
      <c r="AY381" s="1193"/>
      <c r="AZ381" s="1193"/>
      <c r="BA381" s="1193"/>
      <c r="BB381" s="1193"/>
      <c r="BC381" s="1193"/>
      <c r="BJ381" s="1939"/>
    </row>
    <row r="382" spans="1:62" s="1982" customFormat="1" x14ac:dyDescent="0.2">
      <c r="A382" s="2101"/>
      <c r="B382" s="2101"/>
      <c r="C382" s="1193"/>
      <c r="F382" s="1193"/>
      <c r="G382" s="1193"/>
      <c r="L382" s="1193"/>
      <c r="M382" s="1193"/>
      <c r="N382" s="1193"/>
      <c r="O382" s="1193"/>
      <c r="P382" s="1193"/>
      <c r="Q382" s="1193"/>
      <c r="R382" s="1193"/>
      <c r="S382" s="1193"/>
      <c r="T382" s="1193"/>
      <c r="U382" s="1193"/>
      <c r="V382" s="1193"/>
      <c r="W382" s="1193"/>
      <c r="X382" s="1193"/>
      <c r="Y382" s="1193"/>
      <c r="Z382" s="1193"/>
      <c r="AA382" s="1193"/>
      <c r="AB382" s="1193"/>
      <c r="AC382" s="1193"/>
      <c r="AD382" s="1193"/>
      <c r="AE382" s="1193"/>
      <c r="AF382" s="1193"/>
      <c r="AG382" s="1193"/>
      <c r="AH382" s="1193"/>
      <c r="AI382" s="1193"/>
      <c r="AJ382" s="1193"/>
      <c r="AK382" s="1193"/>
      <c r="AL382" s="1193"/>
      <c r="AM382" s="1193"/>
      <c r="AN382" s="1193"/>
      <c r="AO382" s="1193"/>
      <c r="AP382" s="1193"/>
      <c r="AQ382" s="1193"/>
      <c r="AR382" s="1193"/>
      <c r="AS382" s="1193"/>
      <c r="AT382" s="1193"/>
      <c r="AU382" s="1193"/>
      <c r="AV382" s="1193"/>
      <c r="AW382" s="1193"/>
      <c r="AX382" s="1193"/>
      <c r="AY382" s="1193"/>
      <c r="AZ382" s="1193"/>
      <c r="BA382" s="1193"/>
      <c r="BB382" s="1193"/>
      <c r="BC382" s="1193"/>
      <c r="BJ382" s="1939"/>
    </row>
    <row r="383" spans="1:62" s="1982" customFormat="1" x14ac:dyDescent="0.2">
      <c r="A383" s="2101"/>
      <c r="B383" s="2101"/>
      <c r="C383" s="1193"/>
      <c r="F383" s="1193"/>
      <c r="G383" s="1193"/>
      <c r="L383" s="1193"/>
      <c r="M383" s="1193"/>
      <c r="N383" s="1193"/>
      <c r="O383" s="1193"/>
      <c r="P383" s="1193"/>
      <c r="Q383" s="1193"/>
      <c r="R383" s="1193"/>
      <c r="S383" s="1193"/>
      <c r="T383" s="1193"/>
      <c r="U383" s="1193"/>
      <c r="V383" s="1193"/>
      <c r="W383" s="1193"/>
      <c r="X383" s="1193"/>
      <c r="Y383" s="1193"/>
      <c r="Z383" s="1193"/>
      <c r="AA383" s="1193"/>
      <c r="AB383" s="1193"/>
      <c r="AC383" s="1193"/>
      <c r="AD383" s="1193"/>
      <c r="AE383" s="1193"/>
      <c r="AF383" s="1193"/>
      <c r="AG383" s="1193"/>
      <c r="AH383" s="1193"/>
      <c r="AI383" s="1193"/>
      <c r="AJ383" s="1193"/>
      <c r="AK383" s="1193"/>
      <c r="AL383" s="1193"/>
      <c r="AM383" s="1193"/>
      <c r="AN383" s="1193"/>
      <c r="AO383" s="1193"/>
      <c r="AP383" s="1193"/>
      <c r="AQ383" s="1193"/>
      <c r="AR383" s="1193"/>
      <c r="AS383" s="1193"/>
      <c r="AT383" s="1193"/>
      <c r="AU383" s="1193"/>
      <c r="AV383" s="1193"/>
      <c r="AW383" s="1193"/>
      <c r="AX383" s="1193"/>
      <c r="AY383" s="1193"/>
      <c r="AZ383" s="1193"/>
      <c r="BA383" s="1193"/>
      <c r="BB383" s="1193"/>
      <c r="BC383" s="1193"/>
      <c r="BJ383" s="1939"/>
    </row>
    <row r="384" spans="1:62" s="1982" customFormat="1" x14ac:dyDescent="0.2">
      <c r="A384" s="2101"/>
      <c r="B384" s="2101"/>
      <c r="C384" s="1193"/>
      <c r="F384" s="1193"/>
      <c r="G384" s="1193"/>
      <c r="L384" s="1193"/>
      <c r="M384" s="1193"/>
      <c r="N384" s="1193"/>
      <c r="O384" s="1193"/>
      <c r="P384" s="1193"/>
      <c r="Q384" s="1193"/>
      <c r="R384" s="1193"/>
      <c r="S384" s="1193"/>
      <c r="T384" s="1193"/>
      <c r="U384" s="1193"/>
      <c r="V384" s="1193"/>
      <c r="W384" s="1193"/>
      <c r="X384" s="1193"/>
      <c r="Y384" s="1193"/>
      <c r="Z384" s="1193"/>
      <c r="AA384" s="1193"/>
      <c r="AB384" s="1193"/>
      <c r="AC384" s="1193"/>
      <c r="AD384" s="1193"/>
      <c r="AE384" s="1193"/>
      <c r="AF384" s="1193"/>
      <c r="AG384" s="1193"/>
      <c r="AH384" s="1193"/>
      <c r="AI384" s="1193"/>
      <c r="AJ384" s="1193"/>
      <c r="AK384" s="1193"/>
      <c r="AL384" s="1193"/>
      <c r="AM384" s="1193"/>
      <c r="AN384" s="1193"/>
      <c r="AO384" s="1193"/>
      <c r="AP384" s="1193"/>
      <c r="AQ384" s="1193"/>
      <c r="AR384" s="1193"/>
      <c r="AS384" s="1193"/>
      <c r="AT384" s="1193"/>
      <c r="AU384" s="1193"/>
      <c r="AV384" s="1193"/>
      <c r="AW384" s="1193"/>
      <c r="AX384" s="1193"/>
      <c r="AY384" s="1193"/>
      <c r="AZ384" s="1193"/>
      <c r="BA384" s="1193"/>
      <c r="BB384" s="1193"/>
      <c r="BC384" s="1193"/>
      <c r="BJ384" s="1939"/>
    </row>
    <row r="385" spans="1:62" s="1982" customFormat="1" x14ac:dyDescent="0.2">
      <c r="A385" s="2101"/>
      <c r="B385" s="2101"/>
      <c r="C385" s="1193"/>
      <c r="F385" s="1193"/>
      <c r="G385" s="1193"/>
      <c r="L385" s="1193"/>
      <c r="M385" s="1193"/>
      <c r="N385" s="1193"/>
      <c r="O385" s="1193"/>
      <c r="P385" s="1193"/>
      <c r="Q385" s="1193"/>
      <c r="R385" s="1193"/>
      <c r="S385" s="1193"/>
      <c r="T385" s="1193"/>
      <c r="U385" s="1193"/>
      <c r="V385" s="1193"/>
      <c r="W385" s="1193"/>
      <c r="X385" s="1193"/>
      <c r="Y385" s="1193"/>
      <c r="Z385" s="1193"/>
      <c r="AA385" s="1193"/>
      <c r="AB385" s="1193"/>
      <c r="AC385" s="1193"/>
      <c r="AD385" s="1193"/>
      <c r="AE385" s="1193"/>
      <c r="AF385" s="1193"/>
      <c r="AG385" s="1193"/>
      <c r="AH385" s="1193"/>
      <c r="AI385" s="1193"/>
      <c r="AJ385" s="1193"/>
      <c r="AK385" s="1193"/>
      <c r="AL385" s="1193"/>
      <c r="AM385" s="1193"/>
      <c r="AN385" s="1193"/>
      <c r="AO385" s="1193"/>
      <c r="AP385" s="1193"/>
      <c r="AQ385" s="1193"/>
      <c r="AR385" s="1193"/>
      <c r="AS385" s="1193"/>
      <c r="AT385" s="1193"/>
      <c r="AU385" s="1193"/>
      <c r="AV385" s="1193"/>
      <c r="AW385" s="1193"/>
      <c r="AX385" s="1193"/>
      <c r="AY385" s="1193"/>
      <c r="AZ385" s="1193"/>
      <c r="BA385" s="1193"/>
      <c r="BB385" s="1193"/>
      <c r="BC385" s="1193"/>
      <c r="BJ385" s="1939"/>
    </row>
    <row r="386" spans="1:62" s="1982" customFormat="1" x14ac:dyDescent="0.2">
      <c r="A386" s="2101"/>
      <c r="B386" s="2101"/>
      <c r="C386" s="1193"/>
      <c r="F386" s="1193"/>
      <c r="G386" s="1193"/>
      <c r="L386" s="1193"/>
      <c r="M386" s="1193"/>
      <c r="N386" s="1193"/>
      <c r="O386" s="1193"/>
      <c r="P386" s="1193"/>
      <c r="Q386" s="1193"/>
      <c r="R386" s="1193"/>
      <c r="S386" s="1193"/>
      <c r="T386" s="1193"/>
      <c r="U386" s="1193"/>
      <c r="V386" s="1193"/>
      <c r="W386" s="1193"/>
      <c r="X386" s="1193"/>
      <c r="Y386" s="1193"/>
      <c r="Z386" s="1193"/>
      <c r="AA386" s="1193"/>
      <c r="AB386" s="1193"/>
      <c r="AC386" s="1193"/>
      <c r="AD386" s="1193"/>
      <c r="AE386" s="1193"/>
      <c r="AF386" s="1193"/>
      <c r="AG386" s="1193"/>
      <c r="AH386" s="1193"/>
      <c r="AI386" s="1193"/>
      <c r="AJ386" s="1193"/>
      <c r="AK386" s="1193"/>
      <c r="AL386" s="1193"/>
      <c r="AM386" s="1193"/>
      <c r="AN386" s="1193"/>
      <c r="AO386" s="1193"/>
      <c r="AP386" s="1193"/>
      <c r="AQ386" s="1193"/>
      <c r="AR386" s="1193"/>
      <c r="AS386" s="1193"/>
      <c r="AT386" s="1193"/>
      <c r="AU386" s="1193"/>
      <c r="AV386" s="1193"/>
      <c r="AW386" s="1193"/>
      <c r="AX386" s="1193"/>
      <c r="AY386" s="1193"/>
      <c r="AZ386" s="1193"/>
      <c r="BA386" s="1193"/>
      <c r="BB386" s="1193"/>
      <c r="BC386" s="1193"/>
      <c r="BJ386" s="1939"/>
    </row>
    <row r="387" spans="1:62" s="1982" customFormat="1" x14ac:dyDescent="0.2">
      <c r="A387" s="2101"/>
      <c r="B387" s="2101"/>
      <c r="C387" s="1193"/>
      <c r="F387" s="1193"/>
      <c r="G387" s="1193"/>
      <c r="L387" s="1193"/>
      <c r="M387" s="1193"/>
      <c r="N387" s="1193"/>
      <c r="O387" s="1193"/>
      <c r="P387" s="1193"/>
      <c r="Q387" s="1193"/>
      <c r="R387" s="1193"/>
      <c r="S387" s="1193"/>
      <c r="T387" s="1193"/>
      <c r="U387" s="1193"/>
      <c r="V387" s="1193"/>
      <c r="W387" s="1193"/>
      <c r="X387" s="1193"/>
      <c r="Y387" s="1193"/>
      <c r="Z387" s="1193"/>
      <c r="AA387" s="1193"/>
      <c r="AB387" s="1193"/>
      <c r="AC387" s="1193"/>
      <c r="AD387" s="1193"/>
      <c r="AE387" s="1193"/>
      <c r="AF387" s="1193"/>
      <c r="AG387" s="1193"/>
      <c r="AH387" s="1193"/>
      <c r="AI387" s="1193"/>
      <c r="AJ387" s="1193"/>
      <c r="AK387" s="1193"/>
      <c r="AL387" s="1193"/>
      <c r="AM387" s="1193"/>
      <c r="AN387" s="1193"/>
      <c r="AO387" s="1193"/>
      <c r="AP387" s="1193"/>
      <c r="AQ387" s="1193"/>
      <c r="AR387" s="1193"/>
      <c r="AS387" s="1193"/>
      <c r="AT387" s="1193"/>
      <c r="AU387" s="1193"/>
      <c r="AV387" s="1193"/>
      <c r="AW387" s="1193"/>
      <c r="AX387" s="1193"/>
      <c r="AY387" s="1193"/>
      <c r="AZ387" s="1193"/>
      <c r="BA387" s="1193"/>
      <c r="BB387" s="1193"/>
      <c r="BC387" s="1193"/>
      <c r="BJ387" s="1939"/>
    </row>
    <row r="388" spans="1:62" s="1982" customFormat="1" x14ac:dyDescent="0.2">
      <c r="A388" s="2101"/>
      <c r="B388" s="2101"/>
      <c r="C388" s="1193"/>
      <c r="F388" s="1193"/>
      <c r="G388" s="1193"/>
      <c r="L388" s="1193"/>
      <c r="M388" s="1193"/>
      <c r="N388" s="1193"/>
      <c r="O388" s="1193"/>
      <c r="P388" s="1193"/>
      <c r="Q388" s="1193"/>
      <c r="R388" s="1193"/>
      <c r="S388" s="1193"/>
      <c r="T388" s="1193"/>
      <c r="U388" s="1193"/>
      <c r="V388" s="1193"/>
      <c r="W388" s="1193"/>
      <c r="X388" s="1193"/>
      <c r="Y388" s="1193"/>
      <c r="Z388" s="1193"/>
      <c r="AA388" s="1193"/>
      <c r="AB388" s="1193"/>
      <c r="AC388" s="1193"/>
      <c r="AD388" s="1193"/>
      <c r="AE388" s="1193"/>
      <c r="AF388" s="1193"/>
      <c r="AG388" s="1193"/>
      <c r="AH388" s="1193"/>
      <c r="AI388" s="1193"/>
      <c r="AJ388" s="1193"/>
      <c r="AK388" s="1193"/>
      <c r="AL388" s="1193"/>
      <c r="AM388" s="1193"/>
      <c r="AN388" s="1193"/>
      <c r="AO388" s="1193"/>
      <c r="AP388" s="1193"/>
      <c r="AQ388" s="1193"/>
      <c r="AR388" s="1193"/>
      <c r="AS388" s="1193"/>
      <c r="AT388" s="1193"/>
      <c r="AU388" s="1193"/>
      <c r="AV388" s="1193"/>
      <c r="AW388" s="1193"/>
      <c r="AX388" s="1193"/>
      <c r="AY388" s="1193"/>
      <c r="AZ388" s="1193"/>
      <c r="BA388" s="1193"/>
      <c r="BB388" s="1193"/>
      <c r="BC388" s="1193"/>
      <c r="BJ388" s="1939"/>
    </row>
    <row r="389" spans="1:62" s="1982" customFormat="1" x14ac:dyDescent="0.2">
      <c r="A389" s="2101"/>
      <c r="B389" s="2101"/>
      <c r="C389" s="1193"/>
      <c r="F389" s="1193"/>
      <c r="G389" s="1193"/>
      <c r="L389" s="1193"/>
      <c r="M389" s="1193"/>
      <c r="N389" s="1193"/>
      <c r="O389" s="1193"/>
      <c r="P389" s="1193"/>
      <c r="Q389" s="1193"/>
      <c r="R389" s="1193"/>
      <c r="S389" s="1193"/>
      <c r="T389" s="1193"/>
      <c r="U389" s="1193"/>
      <c r="V389" s="1193"/>
      <c r="W389" s="1193"/>
      <c r="X389" s="1193"/>
      <c r="Y389" s="1193"/>
      <c r="Z389" s="1193"/>
      <c r="AA389" s="1193"/>
      <c r="AB389" s="1193"/>
      <c r="AC389" s="1193"/>
      <c r="AD389" s="1193"/>
      <c r="AE389" s="1193"/>
      <c r="AF389" s="1193"/>
      <c r="AG389" s="1193"/>
      <c r="AH389" s="1193"/>
      <c r="AI389" s="1193"/>
      <c r="AJ389" s="1193"/>
      <c r="AK389" s="1193"/>
      <c r="AL389" s="1193"/>
      <c r="AM389" s="1193"/>
      <c r="AN389" s="1193"/>
      <c r="AO389" s="1193"/>
      <c r="AP389" s="1193"/>
      <c r="AQ389" s="1193"/>
      <c r="AR389" s="1193"/>
      <c r="AS389" s="1193"/>
      <c r="AT389" s="1193"/>
      <c r="AU389" s="1193"/>
      <c r="AV389" s="1193"/>
      <c r="AW389" s="1193"/>
      <c r="AX389" s="1193"/>
      <c r="AY389" s="1193"/>
      <c r="AZ389" s="1193"/>
      <c r="BA389" s="1193"/>
      <c r="BB389" s="1193"/>
      <c r="BC389" s="1193"/>
      <c r="BJ389" s="1939"/>
    </row>
    <row r="390" spans="1:62" s="1982" customFormat="1" x14ac:dyDescent="0.2">
      <c r="A390" s="2101"/>
      <c r="B390" s="2101"/>
      <c r="C390" s="1193"/>
      <c r="F390" s="1193"/>
      <c r="G390" s="1193"/>
      <c r="L390" s="1193"/>
      <c r="M390" s="1193"/>
      <c r="N390" s="1193"/>
      <c r="O390" s="1193"/>
      <c r="P390" s="1193"/>
      <c r="Q390" s="1193"/>
      <c r="R390" s="1193"/>
      <c r="S390" s="1193"/>
      <c r="T390" s="1193"/>
      <c r="U390" s="1193"/>
      <c r="V390" s="1193"/>
      <c r="W390" s="1193"/>
      <c r="X390" s="1193"/>
      <c r="Y390" s="1193"/>
      <c r="Z390" s="1193"/>
      <c r="AA390" s="1193"/>
      <c r="AB390" s="1193"/>
      <c r="AC390" s="1193"/>
      <c r="AD390" s="1193"/>
      <c r="AE390" s="1193"/>
      <c r="AF390" s="1193"/>
      <c r="AG390" s="1193"/>
      <c r="AH390" s="1193"/>
      <c r="AI390" s="1193"/>
      <c r="AJ390" s="1193"/>
      <c r="AK390" s="1193"/>
      <c r="AL390" s="1193"/>
      <c r="AM390" s="1193"/>
      <c r="AN390" s="1193"/>
      <c r="AO390" s="1193"/>
      <c r="AP390" s="1193"/>
      <c r="AQ390" s="1193"/>
      <c r="AR390" s="1193"/>
      <c r="AS390" s="1193"/>
      <c r="AT390" s="1193"/>
      <c r="AU390" s="1193"/>
      <c r="AV390" s="1193"/>
      <c r="AW390" s="1193"/>
      <c r="AX390" s="1193"/>
      <c r="AY390" s="1193"/>
      <c r="AZ390" s="1193"/>
      <c r="BA390" s="1193"/>
      <c r="BB390" s="1193"/>
      <c r="BC390" s="1193"/>
      <c r="BJ390" s="1939"/>
    </row>
    <row r="391" spans="1:62" s="1982" customFormat="1" x14ac:dyDescent="0.2">
      <c r="A391" s="2101"/>
      <c r="B391" s="2101"/>
      <c r="C391" s="1193"/>
      <c r="F391" s="1193"/>
      <c r="G391" s="1193"/>
      <c r="L391" s="1193"/>
      <c r="M391" s="1193"/>
      <c r="N391" s="1193"/>
      <c r="O391" s="1193"/>
      <c r="P391" s="1193"/>
      <c r="Q391" s="1193"/>
      <c r="R391" s="1193"/>
      <c r="S391" s="1193"/>
      <c r="T391" s="1193"/>
      <c r="U391" s="1193"/>
      <c r="V391" s="1193"/>
      <c r="W391" s="1193"/>
      <c r="X391" s="1193"/>
      <c r="Y391" s="1193"/>
      <c r="Z391" s="1193"/>
      <c r="AA391" s="1193"/>
      <c r="AB391" s="1193"/>
      <c r="AC391" s="1193"/>
      <c r="AD391" s="1193"/>
      <c r="AE391" s="1193"/>
      <c r="AF391" s="1193"/>
      <c r="AG391" s="1193"/>
      <c r="AH391" s="1193"/>
      <c r="AI391" s="1193"/>
      <c r="AJ391" s="1193"/>
      <c r="AK391" s="1193"/>
      <c r="AL391" s="1193"/>
      <c r="AM391" s="1193"/>
      <c r="AN391" s="1193"/>
      <c r="AO391" s="1193"/>
      <c r="AP391" s="1193"/>
      <c r="AQ391" s="1193"/>
      <c r="AR391" s="1193"/>
      <c r="AS391" s="1193"/>
      <c r="AT391" s="1193"/>
      <c r="AU391" s="1193"/>
      <c r="AV391" s="1193"/>
      <c r="AW391" s="1193"/>
      <c r="AX391" s="1193"/>
      <c r="AY391" s="1193"/>
      <c r="AZ391" s="1193"/>
      <c r="BA391" s="1193"/>
      <c r="BB391" s="1193"/>
      <c r="BC391" s="1193"/>
      <c r="BJ391" s="1939"/>
    </row>
    <row r="392" spans="1:62" s="1982" customFormat="1" x14ac:dyDescent="0.2">
      <c r="A392" s="2101"/>
      <c r="B392" s="2101"/>
      <c r="C392" s="1193"/>
      <c r="F392" s="1193"/>
      <c r="G392" s="1193"/>
      <c r="L392" s="1193"/>
      <c r="M392" s="1193"/>
      <c r="N392" s="1193"/>
      <c r="O392" s="1193"/>
      <c r="P392" s="1193"/>
      <c r="Q392" s="1193"/>
      <c r="R392" s="1193"/>
      <c r="S392" s="1193"/>
      <c r="T392" s="1193"/>
      <c r="U392" s="1193"/>
      <c r="V392" s="1193"/>
      <c r="W392" s="1193"/>
      <c r="X392" s="1193"/>
      <c r="Y392" s="1193"/>
      <c r="Z392" s="1193"/>
      <c r="AA392" s="1193"/>
      <c r="AB392" s="1193"/>
      <c r="AC392" s="1193"/>
      <c r="AD392" s="1193"/>
      <c r="AE392" s="1193"/>
      <c r="AF392" s="1193"/>
      <c r="AG392" s="1193"/>
      <c r="AH392" s="1193"/>
      <c r="AI392" s="1193"/>
      <c r="AJ392" s="1193"/>
      <c r="AK392" s="1193"/>
      <c r="AL392" s="1193"/>
      <c r="AM392" s="1193"/>
      <c r="AN392" s="1193"/>
      <c r="AO392" s="1193"/>
      <c r="AP392" s="1193"/>
      <c r="AQ392" s="1193"/>
      <c r="AR392" s="1193"/>
      <c r="AS392" s="1193"/>
      <c r="AT392" s="1193"/>
      <c r="AU392" s="1193"/>
      <c r="AV392" s="1193"/>
      <c r="AW392" s="1193"/>
      <c r="AX392" s="1193"/>
      <c r="AY392" s="1193"/>
      <c r="AZ392" s="1193"/>
      <c r="BA392" s="1193"/>
      <c r="BB392" s="1193"/>
      <c r="BC392" s="1193"/>
      <c r="BJ392" s="1939"/>
    </row>
    <row r="393" spans="1:62" s="1982" customFormat="1" x14ac:dyDescent="0.2">
      <c r="A393" s="2101"/>
      <c r="B393" s="2101"/>
      <c r="C393" s="1193"/>
      <c r="F393" s="1193"/>
      <c r="G393" s="1193"/>
      <c r="L393" s="1193"/>
      <c r="M393" s="1193"/>
      <c r="N393" s="1193"/>
      <c r="O393" s="1193"/>
      <c r="P393" s="1193"/>
      <c r="Q393" s="1193"/>
      <c r="R393" s="1193"/>
      <c r="S393" s="1193"/>
      <c r="T393" s="1193"/>
      <c r="U393" s="1193"/>
      <c r="V393" s="1193"/>
      <c r="W393" s="1193"/>
      <c r="X393" s="1193"/>
      <c r="Y393" s="1193"/>
      <c r="Z393" s="1193"/>
      <c r="AA393" s="1193"/>
      <c r="AB393" s="1193"/>
      <c r="AC393" s="1193"/>
      <c r="AD393" s="1193"/>
      <c r="AE393" s="1193"/>
      <c r="AF393" s="1193"/>
      <c r="AG393" s="1193"/>
      <c r="AH393" s="1193"/>
      <c r="AI393" s="1193"/>
      <c r="AJ393" s="1193"/>
      <c r="AK393" s="1193"/>
      <c r="AL393" s="1193"/>
      <c r="AM393" s="1193"/>
      <c r="AN393" s="1193"/>
      <c r="AO393" s="1193"/>
      <c r="AP393" s="1193"/>
      <c r="AQ393" s="1193"/>
      <c r="AR393" s="1193"/>
      <c r="AS393" s="1193"/>
      <c r="AT393" s="1193"/>
      <c r="AU393" s="1193"/>
      <c r="AV393" s="1193"/>
      <c r="AW393" s="1193"/>
      <c r="AX393" s="1193"/>
      <c r="AY393" s="1193"/>
      <c r="AZ393" s="1193"/>
      <c r="BA393" s="1193"/>
      <c r="BB393" s="1193"/>
      <c r="BC393" s="1193"/>
      <c r="BJ393" s="1939"/>
    </row>
    <row r="394" spans="1:62" s="1982" customFormat="1" x14ac:dyDescent="0.2">
      <c r="A394" s="2101"/>
      <c r="B394" s="2101"/>
      <c r="C394" s="1193"/>
      <c r="F394" s="1193"/>
      <c r="G394" s="1193"/>
      <c r="L394" s="1193"/>
      <c r="M394" s="1193"/>
      <c r="N394" s="1193"/>
      <c r="O394" s="1193"/>
      <c r="P394" s="1193"/>
      <c r="Q394" s="1193"/>
      <c r="R394" s="1193"/>
      <c r="S394" s="1193"/>
      <c r="T394" s="1193"/>
      <c r="U394" s="1193"/>
      <c r="V394" s="1193"/>
      <c r="W394" s="1193"/>
      <c r="X394" s="1193"/>
      <c r="Y394" s="1193"/>
      <c r="Z394" s="1193"/>
      <c r="AA394" s="1193"/>
      <c r="AB394" s="1193"/>
      <c r="AC394" s="1193"/>
      <c r="AD394" s="1193"/>
      <c r="AE394" s="1193"/>
      <c r="AF394" s="1193"/>
      <c r="AG394" s="1193"/>
      <c r="AH394" s="1193"/>
      <c r="AI394" s="1193"/>
      <c r="AJ394" s="1193"/>
      <c r="AK394" s="1193"/>
      <c r="AL394" s="1193"/>
      <c r="AM394" s="1193"/>
      <c r="AN394" s="1193"/>
      <c r="AO394" s="1193"/>
      <c r="AP394" s="1193"/>
      <c r="AQ394" s="1193"/>
      <c r="AR394" s="1193"/>
      <c r="AS394" s="1193"/>
      <c r="AT394" s="1193"/>
      <c r="AU394" s="1193"/>
      <c r="AV394" s="1193"/>
      <c r="AW394" s="1193"/>
      <c r="AX394" s="1193"/>
      <c r="AY394" s="1193"/>
      <c r="AZ394" s="1193"/>
      <c r="BA394" s="1193"/>
      <c r="BB394" s="1193"/>
      <c r="BC394" s="1193"/>
      <c r="BJ394" s="1939"/>
    </row>
    <row r="395" spans="1:62" s="1982" customFormat="1" x14ac:dyDescent="0.2">
      <c r="A395" s="2101"/>
      <c r="B395" s="2101"/>
      <c r="C395" s="1193"/>
      <c r="F395" s="1193"/>
      <c r="G395" s="1193"/>
      <c r="L395" s="1193"/>
      <c r="M395" s="1193"/>
      <c r="N395" s="1193"/>
      <c r="O395" s="1193"/>
      <c r="P395" s="1193"/>
      <c r="Q395" s="1193"/>
      <c r="R395" s="1193"/>
      <c r="S395" s="1193"/>
      <c r="T395" s="1193"/>
      <c r="U395" s="1193"/>
      <c r="V395" s="1193"/>
      <c r="W395" s="1193"/>
      <c r="X395" s="1193"/>
      <c r="Y395" s="1193"/>
      <c r="Z395" s="1193"/>
      <c r="AA395" s="1193"/>
      <c r="AB395" s="1193"/>
      <c r="AC395" s="1193"/>
      <c r="AD395" s="1193"/>
      <c r="AE395" s="1193"/>
      <c r="AF395" s="1193"/>
      <c r="AG395" s="1193"/>
      <c r="AH395" s="1193"/>
      <c r="AI395" s="1193"/>
      <c r="AJ395" s="1193"/>
      <c r="AK395" s="1193"/>
      <c r="AL395" s="1193"/>
      <c r="AM395" s="1193"/>
      <c r="AN395" s="1193"/>
      <c r="AO395" s="1193"/>
      <c r="AP395" s="1193"/>
      <c r="AQ395" s="1193"/>
      <c r="AR395" s="1193"/>
      <c r="AS395" s="1193"/>
      <c r="AT395" s="1193"/>
      <c r="AU395" s="1193"/>
      <c r="AV395" s="1193"/>
      <c r="AW395" s="1193"/>
      <c r="AX395" s="1193"/>
      <c r="AY395" s="1193"/>
      <c r="AZ395" s="1193"/>
      <c r="BA395" s="1193"/>
      <c r="BB395" s="1193"/>
      <c r="BC395" s="1193"/>
      <c r="BJ395" s="1939"/>
    </row>
    <row r="396" spans="1:62" s="1982" customFormat="1" x14ac:dyDescent="0.2">
      <c r="A396" s="2101"/>
      <c r="B396" s="2101"/>
      <c r="C396" s="1193"/>
      <c r="F396" s="1193"/>
      <c r="G396" s="1193"/>
      <c r="L396" s="1193"/>
      <c r="M396" s="1193"/>
      <c r="N396" s="1193"/>
      <c r="O396" s="1193"/>
      <c r="P396" s="1193"/>
      <c r="Q396" s="1193"/>
      <c r="R396" s="1193"/>
      <c r="S396" s="1193"/>
      <c r="T396" s="1193"/>
      <c r="U396" s="1193"/>
      <c r="V396" s="1193"/>
      <c r="W396" s="1193"/>
      <c r="X396" s="1193"/>
      <c r="Y396" s="1193"/>
      <c r="Z396" s="1193"/>
      <c r="AA396" s="1193"/>
      <c r="AB396" s="1193"/>
      <c r="AC396" s="1193"/>
      <c r="AD396" s="1193"/>
      <c r="AE396" s="1193"/>
      <c r="AF396" s="1193"/>
      <c r="AG396" s="1193"/>
      <c r="AH396" s="1193"/>
      <c r="AI396" s="1193"/>
      <c r="AJ396" s="1193"/>
      <c r="AK396" s="1193"/>
      <c r="AL396" s="1193"/>
      <c r="AM396" s="1193"/>
      <c r="AN396" s="1193"/>
      <c r="AO396" s="1193"/>
      <c r="AP396" s="1193"/>
      <c r="AQ396" s="1193"/>
      <c r="AR396" s="1193"/>
      <c r="AS396" s="1193"/>
      <c r="AT396" s="1193"/>
      <c r="AU396" s="1193"/>
      <c r="AV396" s="1193"/>
      <c r="AW396" s="1193"/>
      <c r="AX396" s="1193"/>
      <c r="AY396" s="1193"/>
      <c r="AZ396" s="1193"/>
      <c r="BA396" s="1193"/>
      <c r="BB396" s="1193"/>
      <c r="BC396" s="1193"/>
      <c r="BJ396" s="1939"/>
    </row>
    <row r="397" spans="1:62" s="1982" customFormat="1" x14ac:dyDescent="0.2">
      <c r="A397" s="2101"/>
      <c r="B397" s="2101"/>
      <c r="C397" s="1193"/>
      <c r="F397" s="1193"/>
      <c r="G397" s="1193"/>
      <c r="L397" s="1193"/>
      <c r="M397" s="1193"/>
      <c r="N397" s="1193"/>
      <c r="O397" s="1193"/>
      <c r="P397" s="1193"/>
      <c r="Q397" s="1193"/>
      <c r="R397" s="1193"/>
      <c r="S397" s="1193"/>
      <c r="T397" s="1193"/>
      <c r="U397" s="1193"/>
      <c r="V397" s="1193"/>
      <c r="W397" s="1193"/>
      <c r="X397" s="1193"/>
      <c r="Y397" s="1193"/>
      <c r="Z397" s="1193"/>
      <c r="AA397" s="1193"/>
      <c r="AB397" s="1193"/>
      <c r="AC397" s="1193"/>
      <c r="AD397" s="1193"/>
      <c r="AE397" s="1193"/>
      <c r="AF397" s="1193"/>
      <c r="AG397" s="1193"/>
      <c r="AH397" s="1193"/>
      <c r="AI397" s="1193"/>
      <c r="AJ397" s="1193"/>
      <c r="AK397" s="1193"/>
      <c r="AL397" s="1193"/>
      <c r="AM397" s="1193"/>
      <c r="AN397" s="1193"/>
      <c r="AO397" s="1193"/>
      <c r="AP397" s="1193"/>
      <c r="AQ397" s="1193"/>
      <c r="AR397" s="1193"/>
      <c r="AS397" s="1193"/>
      <c r="AT397" s="1193"/>
      <c r="AU397" s="1193"/>
      <c r="AV397" s="1193"/>
      <c r="AW397" s="1193"/>
      <c r="AX397" s="1193"/>
      <c r="AY397" s="1193"/>
      <c r="AZ397" s="1193"/>
      <c r="BA397" s="1193"/>
      <c r="BB397" s="1193"/>
      <c r="BC397" s="1193"/>
      <c r="BJ397" s="1939"/>
    </row>
    <row r="398" spans="1:62" s="1982" customFormat="1" x14ac:dyDescent="0.2">
      <c r="A398" s="2101"/>
      <c r="B398" s="2101"/>
      <c r="C398" s="1193"/>
      <c r="F398" s="1193"/>
      <c r="G398" s="1193"/>
      <c r="L398" s="1193"/>
      <c r="M398" s="1193"/>
      <c r="N398" s="1193"/>
      <c r="O398" s="1193"/>
      <c r="P398" s="1193"/>
      <c r="Q398" s="1193"/>
      <c r="R398" s="1193"/>
      <c r="S398" s="1193"/>
      <c r="T398" s="1193"/>
      <c r="U398" s="1193"/>
      <c r="V398" s="1193"/>
      <c r="W398" s="1193"/>
      <c r="X398" s="1193"/>
      <c r="Y398" s="1193"/>
      <c r="Z398" s="1193"/>
      <c r="AA398" s="1193"/>
      <c r="AB398" s="1193"/>
      <c r="AC398" s="1193"/>
      <c r="AD398" s="1193"/>
      <c r="AE398" s="1193"/>
      <c r="AF398" s="1193"/>
      <c r="AG398" s="1193"/>
      <c r="AH398" s="1193"/>
      <c r="AI398" s="1193"/>
      <c r="AJ398" s="1193"/>
      <c r="AK398" s="1193"/>
      <c r="AL398" s="1193"/>
      <c r="AM398" s="1193"/>
      <c r="AN398" s="1193"/>
      <c r="AO398" s="1193"/>
      <c r="AP398" s="1193"/>
      <c r="AQ398" s="1193"/>
      <c r="AR398" s="1193"/>
      <c r="AS398" s="1193"/>
      <c r="AT398" s="1193"/>
      <c r="AU398" s="1193"/>
      <c r="AV398" s="1193"/>
      <c r="AW398" s="1193"/>
      <c r="AX398" s="1193"/>
      <c r="AY398" s="1193"/>
      <c r="AZ398" s="1193"/>
      <c r="BA398" s="1193"/>
      <c r="BB398" s="1193"/>
      <c r="BC398" s="1193"/>
      <c r="BJ398" s="1939"/>
    </row>
    <row r="399" spans="1:62" s="1982" customFormat="1" x14ac:dyDescent="0.2">
      <c r="A399" s="2101"/>
      <c r="B399" s="2101"/>
      <c r="C399" s="1193"/>
      <c r="F399" s="1193"/>
      <c r="G399" s="1193"/>
      <c r="L399" s="1193"/>
      <c r="M399" s="1193"/>
      <c r="N399" s="1193"/>
      <c r="O399" s="1193"/>
      <c r="P399" s="1193"/>
      <c r="Q399" s="1193"/>
      <c r="R399" s="1193"/>
      <c r="S399" s="1193"/>
      <c r="T399" s="1193"/>
      <c r="U399" s="1193"/>
      <c r="V399" s="1193"/>
      <c r="W399" s="1193"/>
      <c r="X399" s="1193"/>
      <c r="Y399" s="1193"/>
      <c r="Z399" s="1193"/>
      <c r="AA399" s="1193"/>
      <c r="AB399" s="1193"/>
      <c r="AC399" s="1193"/>
      <c r="AD399" s="1193"/>
      <c r="AE399" s="1193"/>
      <c r="AF399" s="1193"/>
      <c r="AG399" s="1193"/>
      <c r="AH399" s="1193"/>
      <c r="AI399" s="1193"/>
      <c r="AJ399" s="1193"/>
      <c r="AK399" s="1193"/>
      <c r="AL399" s="1193"/>
      <c r="AM399" s="1193"/>
      <c r="AN399" s="1193"/>
      <c r="AO399" s="1193"/>
      <c r="AP399" s="1193"/>
      <c r="AQ399" s="1193"/>
      <c r="AR399" s="1193"/>
      <c r="AS399" s="1193"/>
      <c r="AT399" s="1193"/>
      <c r="AU399" s="1193"/>
      <c r="AV399" s="1193"/>
      <c r="AW399" s="1193"/>
      <c r="AX399" s="1193"/>
      <c r="AY399" s="1193"/>
      <c r="AZ399" s="1193"/>
      <c r="BA399" s="1193"/>
      <c r="BB399" s="1193"/>
      <c r="BC399" s="1193"/>
      <c r="BJ399" s="1939"/>
    </row>
    <row r="400" spans="1:62" s="1982" customFormat="1" x14ac:dyDescent="0.2">
      <c r="A400" s="2101"/>
      <c r="B400" s="2101"/>
      <c r="C400" s="1193"/>
      <c r="F400" s="1193"/>
      <c r="G400" s="1193"/>
      <c r="L400" s="1193"/>
      <c r="M400" s="1193"/>
      <c r="N400" s="1193"/>
      <c r="O400" s="1193"/>
      <c r="P400" s="1193"/>
      <c r="Q400" s="1193"/>
      <c r="R400" s="1193"/>
      <c r="S400" s="1193"/>
      <c r="T400" s="1193"/>
      <c r="U400" s="1193"/>
      <c r="V400" s="1193"/>
      <c r="W400" s="1193"/>
      <c r="X400" s="1193"/>
      <c r="Y400" s="1193"/>
      <c r="Z400" s="1193"/>
      <c r="AA400" s="1193"/>
      <c r="AB400" s="1193"/>
      <c r="AC400" s="1193"/>
      <c r="AD400" s="1193"/>
      <c r="AE400" s="1193"/>
      <c r="AF400" s="1193"/>
      <c r="AG400" s="1193"/>
      <c r="AH400" s="1193"/>
      <c r="AI400" s="1193"/>
      <c r="AJ400" s="1193"/>
      <c r="AK400" s="1193"/>
      <c r="AL400" s="1193"/>
      <c r="AM400" s="1193"/>
      <c r="AN400" s="1193"/>
      <c r="AO400" s="1193"/>
      <c r="AP400" s="1193"/>
      <c r="AQ400" s="1193"/>
      <c r="AR400" s="1193"/>
      <c r="AS400" s="1193"/>
      <c r="AT400" s="1193"/>
      <c r="AU400" s="1193"/>
      <c r="AV400" s="1193"/>
      <c r="AW400" s="1193"/>
      <c r="AX400" s="1193"/>
      <c r="AY400" s="1193"/>
      <c r="AZ400" s="1193"/>
      <c r="BA400" s="1193"/>
      <c r="BB400" s="1193"/>
      <c r="BC400" s="1193"/>
      <c r="BJ400" s="1939"/>
    </row>
    <row r="401" spans="1:62" s="1982" customFormat="1" x14ac:dyDescent="0.2">
      <c r="A401" s="2101"/>
      <c r="B401" s="2101"/>
      <c r="C401" s="1193"/>
      <c r="F401" s="1193"/>
      <c r="G401" s="1193"/>
      <c r="L401" s="1193"/>
      <c r="M401" s="1193"/>
      <c r="N401" s="1193"/>
      <c r="O401" s="1193"/>
      <c r="P401" s="1193"/>
      <c r="Q401" s="1193"/>
      <c r="R401" s="1193"/>
      <c r="S401" s="1193"/>
      <c r="T401" s="1193"/>
      <c r="U401" s="1193"/>
      <c r="V401" s="1193"/>
      <c r="W401" s="1193"/>
      <c r="X401" s="1193"/>
      <c r="Y401" s="1193"/>
      <c r="Z401" s="1193"/>
      <c r="AA401" s="1193"/>
      <c r="AB401" s="1193"/>
      <c r="AC401" s="1193"/>
      <c r="AD401" s="1193"/>
      <c r="AE401" s="1193"/>
      <c r="AF401" s="1193"/>
      <c r="AG401" s="1193"/>
      <c r="AH401" s="1193"/>
      <c r="AI401" s="1193"/>
      <c r="AJ401" s="1193"/>
      <c r="AK401" s="1193"/>
      <c r="AL401" s="1193"/>
      <c r="AM401" s="1193"/>
      <c r="AN401" s="1193"/>
      <c r="AO401" s="1193"/>
      <c r="AP401" s="1193"/>
      <c r="AQ401" s="1193"/>
      <c r="AR401" s="1193"/>
      <c r="AS401" s="1193"/>
      <c r="AT401" s="1193"/>
      <c r="AU401" s="1193"/>
      <c r="AV401" s="1193"/>
      <c r="AW401" s="1193"/>
      <c r="AX401" s="1193"/>
      <c r="AY401" s="1193"/>
      <c r="AZ401" s="1193"/>
      <c r="BA401" s="1193"/>
      <c r="BB401" s="1193"/>
      <c r="BC401" s="1193"/>
      <c r="BJ401" s="1939"/>
    </row>
    <row r="402" spans="1:62" s="1982" customFormat="1" x14ac:dyDescent="0.2">
      <c r="A402" s="2101"/>
      <c r="B402" s="2101"/>
      <c r="C402" s="1193"/>
      <c r="F402" s="1193"/>
      <c r="G402" s="1193"/>
      <c r="L402" s="1193"/>
      <c r="M402" s="1193"/>
      <c r="N402" s="1193"/>
      <c r="O402" s="1193"/>
      <c r="P402" s="1193"/>
      <c r="Q402" s="1193"/>
      <c r="R402" s="1193"/>
      <c r="S402" s="1193"/>
      <c r="T402" s="1193"/>
      <c r="U402" s="1193"/>
      <c r="V402" s="1193"/>
      <c r="W402" s="1193"/>
      <c r="X402" s="1193"/>
      <c r="Y402" s="1193"/>
      <c r="Z402" s="1193"/>
      <c r="AA402" s="1193"/>
      <c r="AB402" s="1193"/>
      <c r="AC402" s="1193"/>
      <c r="AD402" s="1193"/>
      <c r="AE402" s="1193"/>
      <c r="AF402" s="1193"/>
      <c r="AG402" s="1193"/>
      <c r="AH402" s="1193"/>
      <c r="AI402" s="1193"/>
      <c r="AJ402" s="1193"/>
      <c r="AK402" s="1193"/>
      <c r="AL402" s="1193"/>
      <c r="AM402" s="1193"/>
      <c r="AN402" s="1193"/>
      <c r="AO402" s="1193"/>
      <c r="AP402" s="1193"/>
      <c r="AQ402" s="1193"/>
      <c r="AR402" s="1193"/>
      <c r="AS402" s="1193"/>
      <c r="AT402" s="1193"/>
      <c r="AU402" s="1193"/>
      <c r="AV402" s="1193"/>
      <c r="AW402" s="1193"/>
      <c r="AX402" s="1193"/>
      <c r="AY402" s="1193"/>
      <c r="AZ402" s="1193"/>
      <c r="BA402" s="1193"/>
      <c r="BB402" s="1193"/>
      <c r="BC402" s="1193"/>
      <c r="BJ402" s="1939"/>
    </row>
    <row r="403" spans="1:62" s="1982" customFormat="1" x14ac:dyDescent="0.2">
      <c r="A403" s="2101"/>
      <c r="B403" s="2101"/>
      <c r="C403" s="1193"/>
      <c r="F403" s="1193"/>
      <c r="G403" s="1193"/>
      <c r="L403" s="1193"/>
      <c r="M403" s="1193"/>
      <c r="N403" s="1193"/>
      <c r="O403" s="1193"/>
      <c r="P403" s="1193"/>
      <c r="Q403" s="1193"/>
      <c r="R403" s="1193"/>
      <c r="S403" s="1193"/>
      <c r="T403" s="1193"/>
      <c r="U403" s="1193"/>
      <c r="V403" s="1193"/>
      <c r="W403" s="1193"/>
      <c r="X403" s="1193"/>
      <c r="Y403" s="1193"/>
      <c r="Z403" s="1193"/>
      <c r="AA403" s="1193"/>
      <c r="AB403" s="1193"/>
      <c r="AC403" s="1193"/>
      <c r="AD403" s="1193"/>
      <c r="AE403" s="1193"/>
      <c r="AF403" s="1193"/>
      <c r="AG403" s="1193"/>
      <c r="AH403" s="1193"/>
      <c r="AI403" s="1193"/>
      <c r="AJ403" s="1193"/>
      <c r="AK403" s="1193"/>
      <c r="AL403" s="1193"/>
      <c r="AM403" s="1193"/>
      <c r="AN403" s="1193"/>
      <c r="AO403" s="1193"/>
      <c r="AP403" s="1193"/>
      <c r="AQ403" s="1193"/>
      <c r="AR403" s="1193"/>
      <c r="AS403" s="1193"/>
      <c r="AT403" s="1193"/>
      <c r="AU403" s="1193"/>
      <c r="AV403" s="1193"/>
      <c r="AW403" s="1193"/>
      <c r="AX403" s="1193"/>
      <c r="AY403" s="1193"/>
      <c r="AZ403" s="1193"/>
      <c r="BA403" s="1193"/>
      <c r="BB403" s="1193"/>
      <c r="BC403" s="1193"/>
      <c r="BJ403" s="1939"/>
    </row>
    <row r="404" spans="1:62" s="1982" customFormat="1" x14ac:dyDescent="0.2">
      <c r="A404" s="2101"/>
      <c r="B404" s="2101"/>
      <c r="C404" s="1193"/>
      <c r="F404" s="1193"/>
      <c r="G404" s="1193"/>
      <c r="L404" s="1193"/>
      <c r="M404" s="1193"/>
      <c r="N404" s="1193"/>
      <c r="O404" s="1193"/>
      <c r="P404" s="1193"/>
      <c r="Q404" s="1193"/>
      <c r="R404" s="1193"/>
      <c r="S404" s="1193"/>
      <c r="T404" s="1193"/>
      <c r="U404" s="1193"/>
      <c r="V404" s="1193"/>
      <c r="W404" s="1193"/>
      <c r="X404" s="1193"/>
      <c r="Y404" s="1193"/>
      <c r="Z404" s="1193"/>
      <c r="AA404" s="1193"/>
      <c r="AB404" s="1193"/>
      <c r="AC404" s="1193"/>
      <c r="AD404" s="1193"/>
      <c r="AE404" s="1193"/>
      <c r="AF404" s="1193"/>
      <c r="AG404" s="1193"/>
      <c r="AH404" s="1193"/>
      <c r="AI404" s="1193"/>
      <c r="AJ404" s="1193"/>
      <c r="AK404" s="1193"/>
      <c r="AL404" s="1193"/>
      <c r="AM404" s="1193"/>
      <c r="AN404" s="1193"/>
      <c r="AO404" s="1193"/>
      <c r="AP404" s="1193"/>
      <c r="AQ404" s="1193"/>
      <c r="AR404" s="1193"/>
      <c r="AS404" s="1193"/>
      <c r="AT404" s="1193"/>
      <c r="AU404" s="1193"/>
      <c r="AV404" s="1193"/>
      <c r="AW404" s="1193"/>
      <c r="AX404" s="1193"/>
      <c r="AY404" s="1193"/>
      <c r="AZ404" s="1193"/>
      <c r="BA404" s="1193"/>
      <c r="BB404" s="1193"/>
      <c r="BC404" s="1193"/>
      <c r="BJ404" s="1939"/>
    </row>
    <row r="405" spans="1:62" s="1982" customFormat="1" x14ac:dyDescent="0.2">
      <c r="A405" s="2101"/>
      <c r="B405" s="2101"/>
      <c r="C405" s="1193"/>
      <c r="F405" s="1193"/>
      <c r="G405" s="1193"/>
      <c r="L405" s="1193"/>
      <c r="M405" s="1193"/>
      <c r="N405" s="1193"/>
      <c r="O405" s="1193"/>
      <c r="P405" s="1193"/>
      <c r="Q405" s="1193"/>
      <c r="R405" s="1193"/>
      <c r="S405" s="1193"/>
      <c r="T405" s="1193"/>
      <c r="U405" s="1193"/>
      <c r="V405" s="1193"/>
      <c r="W405" s="1193"/>
      <c r="X405" s="1193"/>
      <c r="Y405" s="1193"/>
      <c r="Z405" s="1193"/>
      <c r="AA405" s="1193"/>
      <c r="AB405" s="1193"/>
      <c r="AC405" s="1193"/>
      <c r="AD405" s="1193"/>
      <c r="AE405" s="1193"/>
      <c r="AF405" s="1193"/>
      <c r="AG405" s="1193"/>
      <c r="AH405" s="1193"/>
      <c r="AI405" s="1193"/>
      <c r="AJ405" s="1193"/>
      <c r="AK405" s="1193"/>
      <c r="AL405" s="1193"/>
      <c r="AM405" s="1193"/>
      <c r="AN405" s="1193"/>
      <c r="AO405" s="1193"/>
      <c r="AP405" s="1193"/>
      <c r="AQ405" s="1193"/>
      <c r="AR405" s="1193"/>
      <c r="AS405" s="1193"/>
      <c r="AT405" s="1193"/>
      <c r="AU405" s="1193"/>
      <c r="AV405" s="1193"/>
      <c r="AW405" s="1193"/>
      <c r="AX405" s="1193"/>
      <c r="AY405" s="1193"/>
      <c r="AZ405" s="1193"/>
      <c r="BA405" s="1193"/>
      <c r="BB405" s="1193"/>
      <c r="BC405" s="1193"/>
      <c r="BJ405" s="1939"/>
    </row>
    <row r="406" spans="1:62" s="1982" customFormat="1" x14ac:dyDescent="0.2">
      <c r="A406" s="2101"/>
      <c r="B406" s="2101"/>
      <c r="C406" s="1193"/>
      <c r="F406" s="1193"/>
      <c r="G406" s="1193"/>
      <c r="L406" s="1193"/>
      <c r="M406" s="1193"/>
      <c r="N406" s="1193"/>
      <c r="O406" s="1193"/>
      <c r="P406" s="1193"/>
      <c r="Q406" s="1193"/>
      <c r="R406" s="1193"/>
      <c r="S406" s="1193"/>
      <c r="T406" s="1193"/>
      <c r="U406" s="1193"/>
      <c r="V406" s="1193"/>
      <c r="W406" s="1193"/>
      <c r="X406" s="1193"/>
      <c r="Y406" s="1193"/>
      <c r="Z406" s="1193"/>
      <c r="AA406" s="1193"/>
      <c r="AB406" s="1193"/>
      <c r="AC406" s="1193"/>
      <c r="AD406" s="1193"/>
      <c r="AE406" s="1193"/>
      <c r="AF406" s="1193"/>
      <c r="AG406" s="1193"/>
      <c r="AH406" s="1193"/>
      <c r="AI406" s="1193"/>
      <c r="AJ406" s="1193"/>
      <c r="AK406" s="1193"/>
      <c r="AL406" s="1193"/>
      <c r="AM406" s="1193"/>
      <c r="AN406" s="1193"/>
      <c r="AO406" s="1193"/>
      <c r="AP406" s="1193"/>
      <c r="AQ406" s="1193"/>
      <c r="AR406" s="1193"/>
      <c r="AS406" s="1193"/>
      <c r="AT406" s="1193"/>
      <c r="AU406" s="1193"/>
      <c r="AV406" s="1193"/>
      <c r="AW406" s="1193"/>
      <c r="AX406" s="1193"/>
      <c r="AY406" s="1193"/>
      <c r="AZ406" s="1193"/>
      <c r="BA406" s="1193"/>
      <c r="BB406" s="1193"/>
      <c r="BC406" s="1193"/>
      <c r="BJ406" s="1939"/>
    </row>
    <row r="407" spans="1:62" s="1982" customFormat="1" x14ac:dyDescent="0.2">
      <c r="A407" s="2101"/>
      <c r="B407" s="2101"/>
      <c r="C407" s="1193"/>
      <c r="F407" s="1193"/>
      <c r="G407" s="1193"/>
      <c r="L407" s="1193"/>
      <c r="M407" s="1193"/>
      <c r="N407" s="1193"/>
      <c r="O407" s="1193"/>
      <c r="P407" s="1193"/>
      <c r="Q407" s="1193"/>
      <c r="R407" s="1193"/>
      <c r="S407" s="1193"/>
      <c r="T407" s="1193"/>
      <c r="U407" s="1193"/>
      <c r="V407" s="1193"/>
      <c r="W407" s="1193"/>
      <c r="X407" s="1193"/>
      <c r="Y407" s="1193"/>
      <c r="Z407" s="1193"/>
      <c r="AA407" s="1193"/>
      <c r="AB407" s="1193"/>
      <c r="AC407" s="1193"/>
      <c r="AD407" s="1193"/>
      <c r="AE407" s="1193"/>
      <c r="AF407" s="1193"/>
      <c r="AG407" s="1193"/>
      <c r="AH407" s="1193"/>
      <c r="AI407" s="1193"/>
      <c r="AJ407" s="1193"/>
      <c r="AK407" s="1193"/>
      <c r="AL407" s="1193"/>
      <c r="AM407" s="1193"/>
      <c r="AN407" s="1193"/>
      <c r="AO407" s="1193"/>
      <c r="AP407" s="1193"/>
      <c r="AQ407" s="1193"/>
      <c r="AR407" s="1193"/>
      <c r="AS407" s="1193"/>
      <c r="AT407" s="1193"/>
      <c r="AU407" s="1193"/>
      <c r="AV407" s="1193"/>
      <c r="AW407" s="1193"/>
      <c r="AX407" s="1193"/>
      <c r="AY407" s="1193"/>
      <c r="AZ407" s="1193"/>
      <c r="BA407" s="1193"/>
      <c r="BB407" s="1193"/>
      <c r="BC407" s="1193"/>
      <c r="BJ407" s="1939"/>
    </row>
    <row r="408" spans="1:62" s="1982" customFormat="1" x14ac:dyDescent="0.2">
      <c r="A408" s="2101"/>
      <c r="B408" s="2101"/>
      <c r="C408" s="1193"/>
      <c r="F408" s="1193"/>
      <c r="G408" s="1193"/>
      <c r="L408" s="1193"/>
      <c r="M408" s="1193"/>
      <c r="N408" s="1193"/>
      <c r="O408" s="1193"/>
      <c r="P408" s="1193"/>
      <c r="Q408" s="1193"/>
      <c r="R408" s="1193"/>
      <c r="S408" s="1193"/>
      <c r="T408" s="1193"/>
      <c r="U408" s="1193"/>
      <c r="V408" s="1193"/>
      <c r="W408" s="1193"/>
      <c r="X408" s="1193"/>
      <c r="Y408" s="1193"/>
      <c r="Z408" s="1193"/>
      <c r="AA408" s="1193"/>
      <c r="AB408" s="1193"/>
      <c r="AC408" s="1193"/>
      <c r="AD408" s="1193"/>
      <c r="AE408" s="1193"/>
      <c r="AF408" s="1193"/>
      <c r="AG408" s="1193"/>
      <c r="AH408" s="1193"/>
      <c r="AI408" s="1193"/>
      <c r="AJ408" s="1193"/>
      <c r="AK408" s="1193"/>
      <c r="AL408" s="1193"/>
      <c r="AM408" s="1193"/>
      <c r="AN408" s="1193"/>
      <c r="AO408" s="1193"/>
      <c r="AP408" s="1193"/>
      <c r="AQ408" s="1193"/>
      <c r="AR408" s="1193"/>
      <c r="AS408" s="1193"/>
      <c r="AT408" s="1193"/>
      <c r="AU408" s="1193"/>
      <c r="AV408" s="1193"/>
      <c r="AW408" s="1193"/>
      <c r="AX408" s="1193"/>
      <c r="AY408" s="1193"/>
      <c r="AZ408" s="1193"/>
      <c r="BA408" s="1193"/>
      <c r="BB408" s="1193"/>
      <c r="BC408" s="1193"/>
      <c r="BJ408" s="1939"/>
    </row>
    <row r="409" spans="1:62" s="1982" customFormat="1" x14ac:dyDescent="0.2">
      <c r="A409" s="2101"/>
      <c r="B409" s="2101"/>
      <c r="C409" s="1193"/>
      <c r="F409" s="1193"/>
      <c r="G409" s="1193"/>
      <c r="L409" s="1193"/>
      <c r="M409" s="1193"/>
      <c r="N409" s="1193"/>
      <c r="O409" s="1193"/>
      <c r="P409" s="1193"/>
      <c r="Q409" s="1193"/>
      <c r="R409" s="1193"/>
      <c r="S409" s="1193"/>
      <c r="T409" s="1193"/>
      <c r="U409" s="1193"/>
      <c r="V409" s="1193"/>
      <c r="W409" s="1193"/>
      <c r="X409" s="1193"/>
      <c r="Y409" s="1193"/>
      <c r="Z409" s="1193"/>
      <c r="AA409" s="1193"/>
      <c r="AB409" s="1193"/>
      <c r="AC409" s="1193"/>
      <c r="AD409" s="1193"/>
      <c r="AE409" s="1193"/>
      <c r="AF409" s="1193"/>
      <c r="AG409" s="1193"/>
      <c r="AH409" s="1193"/>
      <c r="AI409" s="1193"/>
      <c r="AJ409" s="1193"/>
      <c r="AK409" s="1193"/>
      <c r="AL409" s="1193"/>
      <c r="AM409" s="1193"/>
      <c r="AN409" s="1193"/>
      <c r="AO409" s="1193"/>
      <c r="AP409" s="1193"/>
      <c r="AQ409" s="1193"/>
      <c r="AR409" s="1193"/>
      <c r="AS409" s="1193"/>
      <c r="AT409" s="1193"/>
      <c r="AU409" s="1193"/>
      <c r="AV409" s="1193"/>
      <c r="AW409" s="1193"/>
      <c r="AX409" s="1193"/>
      <c r="AY409" s="1193"/>
      <c r="AZ409" s="1193"/>
      <c r="BA409" s="1193"/>
      <c r="BB409" s="1193"/>
      <c r="BC409" s="1193"/>
      <c r="BJ409" s="1939"/>
    </row>
    <row r="410" spans="1:62" s="1982" customFormat="1" x14ac:dyDescent="0.2">
      <c r="A410" s="2101"/>
      <c r="B410" s="2101"/>
      <c r="C410" s="1193"/>
      <c r="F410" s="1193"/>
      <c r="G410" s="1193"/>
      <c r="L410" s="1193"/>
      <c r="M410" s="1193"/>
      <c r="N410" s="1193"/>
      <c r="O410" s="1193"/>
      <c r="P410" s="1193"/>
      <c r="Q410" s="1193"/>
      <c r="R410" s="1193"/>
      <c r="S410" s="1193"/>
      <c r="T410" s="1193"/>
      <c r="U410" s="1193"/>
      <c r="V410" s="1193"/>
      <c r="W410" s="1193"/>
      <c r="X410" s="1193"/>
      <c r="Y410" s="1193"/>
      <c r="Z410" s="1193"/>
      <c r="AA410" s="1193"/>
      <c r="AB410" s="1193"/>
      <c r="AC410" s="1193"/>
      <c r="AD410" s="1193"/>
      <c r="AE410" s="1193"/>
      <c r="AF410" s="1193"/>
      <c r="AG410" s="1193"/>
      <c r="AH410" s="1193"/>
      <c r="AI410" s="1193"/>
      <c r="AJ410" s="1193"/>
      <c r="AK410" s="1193"/>
      <c r="AL410" s="1193"/>
      <c r="AM410" s="1193"/>
      <c r="AN410" s="1193"/>
      <c r="AO410" s="1193"/>
      <c r="AP410" s="1193"/>
      <c r="AQ410" s="1193"/>
      <c r="AR410" s="1193"/>
      <c r="AS410" s="1193"/>
      <c r="AT410" s="1193"/>
      <c r="AU410" s="1193"/>
      <c r="AV410" s="1193"/>
      <c r="AW410" s="1193"/>
      <c r="AX410" s="1193"/>
      <c r="AY410" s="1193"/>
      <c r="AZ410" s="1193"/>
      <c r="BA410" s="1193"/>
      <c r="BB410" s="1193"/>
      <c r="BC410" s="1193"/>
      <c r="BJ410" s="1939"/>
    </row>
    <row r="411" spans="1:62" s="1982" customFormat="1" x14ac:dyDescent="0.2">
      <c r="A411" s="2101"/>
      <c r="B411" s="2101"/>
      <c r="C411" s="1193"/>
      <c r="F411" s="1193"/>
      <c r="G411" s="1193"/>
      <c r="L411" s="1193"/>
      <c r="M411" s="1193"/>
      <c r="N411" s="1193"/>
      <c r="O411" s="1193"/>
      <c r="P411" s="1193"/>
      <c r="Q411" s="1193"/>
      <c r="R411" s="1193"/>
      <c r="S411" s="1193"/>
      <c r="T411" s="1193"/>
      <c r="U411" s="1193"/>
      <c r="V411" s="1193"/>
      <c r="W411" s="1193"/>
      <c r="X411" s="1193"/>
      <c r="Y411" s="1193"/>
      <c r="Z411" s="1193"/>
      <c r="AA411" s="1193"/>
      <c r="AB411" s="1193"/>
      <c r="AC411" s="1193"/>
      <c r="AD411" s="1193"/>
      <c r="AE411" s="1193"/>
      <c r="AF411" s="1193"/>
      <c r="AG411" s="1193"/>
      <c r="AH411" s="1193"/>
      <c r="AI411" s="1193"/>
      <c r="AJ411" s="1193"/>
      <c r="AK411" s="1193"/>
      <c r="AL411" s="1193"/>
      <c r="AM411" s="1193"/>
      <c r="AN411" s="1193"/>
      <c r="AO411" s="1193"/>
      <c r="AP411" s="1193"/>
      <c r="AQ411" s="1193"/>
      <c r="AR411" s="1193"/>
      <c r="AS411" s="1193"/>
      <c r="AT411" s="1193"/>
      <c r="AU411" s="1193"/>
      <c r="AV411" s="1193"/>
      <c r="AW411" s="1193"/>
      <c r="AX411" s="1193"/>
      <c r="AY411" s="1193"/>
      <c r="AZ411" s="1193"/>
      <c r="BA411" s="1193"/>
      <c r="BB411" s="1193"/>
      <c r="BC411" s="1193"/>
      <c r="BJ411" s="1939"/>
    </row>
    <row r="412" spans="1:62" s="1982" customFormat="1" x14ac:dyDescent="0.2">
      <c r="A412" s="2101"/>
      <c r="B412" s="2101"/>
      <c r="C412" s="1193"/>
      <c r="F412" s="1193"/>
      <c r="G412" s="1193"/>
      <c r="L412" s="1193"/>
      <c r="M412" s="1193"/>
      <c r="N412" s="1193"/>
      <c r="O412" s="1193"/>
      <c r="P412" s="1193"/>
      <c r="Q412" s="1193"/>
      <c r="R412" s="1193"/>
      <c r="S412" s="1193"/>
      <c r="T412" s="1193"/>
      <c r="U412" s="1193"/>
      <c r="V412" s="1193"/>
      <c r="W412" s="1193"/>
      <c r="X412" s="1193"/>
      <c r="Y412" s="1193"/>
      <c r="Z412" s="1193"/>
      <c r="AA412" s="1193"/>
      <c r="AB412" s="1193"/>
      <c r="AC412" s="1193"/>
      <c r="AD412" s="1193"/>
      <c r="AE412" s="1193"/>
      <c r="AF412" s="1193"/>
      <c r="AG412" s="1193"/>
      <c r="AH412" s="1193"/>
      <c r="AI412" s="1193"/>
      <c r="AJ412" s="1193"/>
      <c r="AK412" s="1193"/>
      <c r="AL412" s="1193"/>
      <c r="AM412" s="1193"/>
      <c r="AN412" s="1193"/>
      <c r="AO412" s="1193"/>
      <c r="AP412" s="1193"/>
      <c r="AQ412" s="1193"/>
      <c r="AR412" s="1193"/>
      <c r="AS412" s="1193"/>
      <c r="AT412" s="1193"/>
      <c r="AU412" s="1193"/>
      <c r="AV412" s="1193"/>
      <c r="AW412" s="1193"/>
      <c r="AX412" s="1193"/>
      <c r="AY412" s="1193"/>
      <c r="AZ412" s="1193"/>
      <c r="BA412" s="1193"/>
      <c r="BB412" s="1193"/>
      <c r="BC412" s="1193"/>
      <c r="BJ412" s="1939"/>
    </row>
    <row r="413" spans="1:62" s="1982" customFormat="1" x14ac:dyDescent="0.2">
      <c r="A413" s="2101"/>
      <c r="B413" s="2101"/>
      <c r="C413" s="1193"/>
      <c r="F413" s="1193"/>
      <c r="G413" s="1193"/>
      <c r="L413" s="1193"/>
      <c r="M413" s="1193"/>
      <c r="N413" s="1193"/>
      <c r="O413" s="1193"/>
      <c r="P413" s="1193"/>
      <c r="Q413" s="1193"/>
      <c r="R413" s="1193"/>
      <c r="S413" s="1193"/>
      <c r="T413" s="1193"/>
      <c r="U413" s="1193"/>
      <c r="V413" s="1193"/>
      <c r="W413" s="1193"/>
      <c r="X413" s="1193"/>
      <c r="Y413" s="1193"/>
      <c r="Z413" s="1193"/>
      <c r="AA413" s="1193"/>
      <c r="AB413" s="1193"/>
      <c r="AC413" s="1193"/>
      <c r="AD413" s="1193"/>
      <c r="AE413" s="1193"/>
      <c r="AF413" s="1193"/>
      <c r="AG413" s="1193"/>
      <c r="AH413" s="1193"/>
      <c r="AI413" s="1193"/>
      <c r="AJ413" s="1193"/>
      <c r="AK413" s="1193"/>
      <c r="AL413" s="1193"/>
      <c r="AM413" s="1193"/>
      <c r="AN413" s="1193"/>
      <c r="AO413" s="1193"/>
      <c r="AP413" s="1193"/>
      <c r="AQ413" s="1193"/>
      <c r="AR413" s="1193"/>
      <c r="AS413" s="1193"/>
      <c r="AT413" s="1193"/>
      <c r="AU413" s="1193"/>
      <c r="AV413" s="1193"/>
      <c r="AW413" s="1193"/>
      <c r="AX413" s="1193"/>
      <c r="AY413" s="1193"/>
      <c r="AZ413" s="1193"/>
      <c r="BA413" s="1193"/>
      <c r="BB413" s="1193"/>
      <c r="BC413" s="1193"/>
      <c r="BJ413" s="1939"/>
    </row>
    <row r="414" spans="1:62" s="1982" customFormat="1" x14ac:dyDescent="0.2">
      <c r="A414" s="2101"/>
      <c r="B414" s="2101"/>
      <c r="C414" s="1193"/>
      <c r="F414" s="1193"/>
      <c r="G414" s="1193"/>
      <c r="L414" s="1193"/>
      <c r="M414" s="1193"/>
      <c r="N414" s="1193"/>
      <c r="O414" s="1193"/>
      <c r="P414" s="1193"/>
      <c r="Q414" s="1193"/>
      <c r="R414" s="1193"/>
      <c r="S414" s="1193"/>
      <c r="T414" s="1193"/>
      <c r="U414" s="1193"/>
      <c r="V414" s="1193"/>
      <c r="W414" s="1193"/>
      <c r="X414" s="1193"/>
      <c r="Y414" s="1193"/>
      <c r="Z414" s="1193"/>
      <c r="AA414" s="1193"/>
      <c r="AB414" s="1193"/>
      <c r="AC414" s="1193"/>
      <c r="AD414" s="1193"/>
      <c r="AE414" s="1193"/>
      <c r="AF414" s="1193"/>
      <c r="AG414" s="1193"/>
      <c r="AH414" s="1193"/>
      <c r="AI414" s="1193"/>
      <c r="AJ414" s="1193"/>
      <c r="AK414" s="1193"/>
      <c r="AL414" s="1193"/>
      <c r="AM414" s="1193"/>
      <c r="AN414" s="1193"/>
      <c r="AO414" s="1193"/>
      <c r="AP414" s="1193"/>
      <c r="AQ414" s="1193"/>
      <c r="AR414" s="1193"/>
      <c r="AS414" s="1193"/>
      <c r="AT414" s="1193"/>
      <c r="AU414" s="1193"/>
      <c r="AV414" s="1193"/>
      <c r="AW414" s="1193"/>
      <c r="AX414" s="1193"/>
      <c r="AY414" s="1193"/>
      <c r="AZ414" s="1193"/>
      <c r="BA414" s="1193"/>
      <c r="BB414" s="1193"/>
      <c r="BC414" s="1193"/>
      <c r="BJ414" s="1939"/>
    </row>
    <row r="415" spans="1:62" s="1982" customFormat="1" x14ac:dyDescent="0.2">
      <c r="A415" s="2101"/>
      <c r="B415" s="2101"/>
      <c r="C415" s="1193"/>
      <c r="F415" s="1193"/>
      <c r="G415" s="1193"/>
      <c r="L415" s="1193"/>
      <c r="M415" s="1193"/>
      <c r="N415" s="1193"/>
      <c r="O415" s="1193"/>
      <c r="P415" s="1193"/>
      <c r="Q415" s="1193"/>
      <c r="R415" s="1193"/>
      <c r="S415" s="1193"/>
      <c r="T415" s="1193"/>
      <c r="U415" s="1193"/>
      <c r="V415" s="1193"/>
      <c r="W415" s="1193"/>
      <c r="X415" s="1193"/>
      <c r="Y415" s="1193"/>
      <c r="Z415" s="1193"/>
      <c r="AA415" s="1193"/>
      <c r="AB415" s="1193"/>
      <c r="AC415" s="1193"/>
      <c r="AD415" s="1193"/>
      <c r="AE415" s="1193"/>
      <c r="AF415" s="1193"/>
      <c r="AG415" s="1193"/>
      <c r="AH415" s="1193"/>
      <c r="AI415" s="1193"/>
      <c r="AJ415" s="1193"/>
      <c r="AK415" s="1193"/>
      <c r="AL415" s="1193"/>
      <c r="AM415" s="1193"/>
      <c r="AN415" s="1193"/>
      <c r="AO415" s="1193"/>
      <c r="AP415" s="1193"/>
      <c r="AQ415" s="1193"/>
      <c r="AR415" s="1193"/>
      <c r="AS415" s="1193"/>
      <c r="AT415" s="1193"/>
      <c r="AU415" s="1193"/>
      <c r="AV415" s="1193"/>
      <c r="AW415" s="1193"/>
      <c r="AX415" s="1193"/>
      <c r="AY415" s="1193"/>
      <c r="AZ415" s="1193"/>
      <c r="BA415" s="1193"/>
      <c r="BB415" s="1193"/>
      <c r="BC415" s="1193"/>
      <c r="BJ415" s="1939"/>
    </row>
    <row r="416" spans="1:62" s="1982" customFormat="1" x14ac:dyDescent="0.2">
      <c r="A416" s="2101"/>
      <c r="B416" s="2101"/>
      <c r="C416" s="1193"/>
      <c r="F416" s="1193"/>
      <c r="G416" s="1193"/>
      <c r="L416" s="1193"/>
      <c r="M416" s="1193"/>
      <c r="N416" s="1193"/>
      <c r="O416" s="1193"/>
      <c r="P416" s="1193"/>
      <c r="Q416" s="1193"/>
      <c r="R416" s="1193"/>
      <c r="S416" s="1193"/>
      <c r="T416" s="1193"/>
      <c r="U416" s="1193"/>
      <c r="V416" s="1193"/>
      <c r="W416" s="1193"/>
      <c r="X416" s="1193"/>
      <c r="Y416" s="1193"/>
      <c r="Z416" s="1193"/>
      <c r="AA416" s="1193"/>
      <c r="AB416" s="1193"/>
      <c r="AC416" s="1193"/>
      <c r="AD416" s="1193"/>
      <c r="AE416" s="1193"/>
      <c r="AF416" s="1193"/>
      <c r="AG416" s="1193"/>
      <c r="AH416" s="1193"/>
      <c r="AI416" s="1193"/>
      <c r="AJ416" s="1193"/>
      <c r="AK416" s="1193"/>
      <c r="AL416" s="1193"/>
      <c r="AM416" s="1193"/>
      <c r="AN416" s="1193"/>
      <c r="AO416" s="1193"/>
      <c r="AP416" s="1193"/>
      <c r="AQ416" s="1193"/>
      <c r="AR416" s="1193"/>
      <c r="AS416" s="1193"/>
      <c r="AT416" s="1193"/>
      <c r="AU416" s="1193"/>
      <c r="AV416" s="1193"/>
      <c r="AW416" s="1193"/>
      <c r="AX416" s="1193"/>
      <c r="AY416" s="1193"/>
      <c r="AZ416" s="1193"/>
      <c r="BA416" s="1193"/>
      <c r="BB416" s="1193"/>
      <c r="BC416" s="1193"/>
      <c r="BJ416" s="1939"/>
    </row>
    <row r="417" spans="1:62" s="1982" customFormat="1" x14ac:dyDescent="0.2">
      <c r="A417" s="2101"/>
      <c r="B417" s="2101"/>
      <c r="C417" s="1193"/>
      <c r="F417" s="1193"/>
      <c r="G417" s="1193"/>
      <c r="L417" s="1193"/>
      <c r="M417" s="1193"/>
      <c r="N417" s="1193"/>
      <c r="O417" s="1193"/>
      <c r="P417" s="1193"/>
      <c r="Q417" s="1193"/>
      <c r="R417" s="1193"/>
      <c r="S417" s="1193"/>
      <c r="T417" s="1193"/>
      <c r="U417" s="1193"/>
      <c r="V417" s="1193"/>
      <c r="W417" s="1193"/>
      <c r="X417" s="1193"/>
      <c r="Y417" s="1193"/>
      <c r="Z417" s="1193"/>
      <c r="AA417" s="1193"/>
      <c r="AB417" s="1193"/>
      <c r="AC417" s="1193"/>
      <c r="AD417" s="1193"/>
      <c r="AE417" s="1193"/>
      <c r="AF417" s="1193"/>
      <c r="AG417" s="1193"/>
      <c r="AH417" s="1193"/>
      <c r="AI417" s="1193"/>
      <c r="AJ417" s="1193"/>
      <c r="AK417" s="1193"/>
      <c r="AL417" s="1193"/>
      <c r="AM417" s="1193"/>
      <c r="AN417" s="1193"/>
      <c r="AO417" s="1193"/>
      <c r="AP417" s="1193"/>
      <c r="AQ417" s="1193"/>
      <c r="AR417" s="1193"/>
      <c r="AS417" s="1193"/>
      <c r="AT417" s="1193"/>
      <c r="AU417" s="1193"/>
      <c r="AV417" s="1193"/>
      <c r="AW417" s="1193"/>
      <c r="AX417" s="1193"/>
      <c r="AY417" s="1193"/>
      <c r="AZ417" s="1193"/>
      <c r="BA417" s="1193"/>
      <c r="BB417" s="1193"/>
      <c r="BC417" s="1193"/>
      <c r="BJ417" s="1939"/>
    </row>
    <row r="418" spans="1:62" s="1982" customFormat="1" x14ac:dyDescent="0.2">
      <c r="A418" s="2101"/>
      <c r="B418" s="2101"/>
      <c r="C418" s="1193"/>
      <c r="F418" s="1193"/>
      <c r="G418" s="1193"/>
      <c r="L418" s="1193"/>
      <c r="M418" s="1193"/>
      <c r="N418" s="1193"/>
      <c r="O418" s="1193"/>
      <c r="P418" s="1193"/>
      <c r="Q418" s="1193"/>
      <c r="R418" s="1193"/>
      <c r="S418" s="1193"/>
      <c r="T418" s="1193"/>
      <c r="U418" s="1193"/>
      <c r="V418" s="1193"/>
      <c r="W418" s="1193"/>
      <c r="X418" s="1193"/>
      <c r="Y418" s="1193"/>
      <c r="Z418" s="1193"/>
      <c r="AA418" s="1193"/>
      <c r="AB418" s="1193"/>
      <c r="AC418" s="1193"/>
      <c r="AD418" s="1193"/>
      <c r="AE418" s="1193"/>
      <c r="AF418" s="1193"/>
      <c r="AG418" s="1193"/>
      <c r="AH418" s="1193"/>
      <c r="AI418" s="1193"/>
      <c r="AJ418" s="1193"/>
      <c r="AK418" s="1193"/>
      <c r="AL418" s="1193"/>
      <c r="AM418" s="1193"/>
      <c r="AN418" s="1193"/>
      <c r="AO418" s="1193"/>
      <c r="AP418" s="1193"/>
      <c r="AQ418" s="1193"/>
      <c r="AR418" s="1193"/>
      <c r="AS418" s="1193"/>
      <c r="AT418" s="1193"/>
      <c r="AU418" s="1193"/>
      <c r="AV418" s="1193"/>
      <c r="AW418" s="1193"/>
      <c r="AX418" s="1193"/>
      <c r="AY418" s="1193"/>
      <c r="AZ418" s="1193"/>
      <c r="BA418" s="1193"/>
      <c r="BB418" s="1193"/>
      <c r="BC418" s="1193"/>
      <c r="BJ418" s="1939"/>
    </row>
    <row r="419" spans="1:62" s="1982" customFormat="1" x14ac:dyDescent="0.2">
      <c r="A419" s="2101"/>
      <c r="B419" s="2101"/>
      <c r="C419" s="1193"/>
      <c r="F419" s="1193"/>
      <c r="G419" s="1193"/>
      <c r="L419" s="1193"/>
      <c r="M419" s="1193"/>
      <c r="N419" s="1193"/>
      <c r="O419" s="1193"/>
      <c r="P419" s="1193"/>
      <c r="Q419" s="1193"/>
      <c r="R419" s="1193"/>
      <c r="S419" s="1193"/>
      <c r="T419" s="1193"/>
      <c r="U419" s="1193"/>
      <c r="V419" s="1193"/>
      <c r="W419" s="1193"/>
      <c r="X419" s="1193"/>
      <c r="Y419" s="1193"/>
      <c r="Z419" s="1193"/>
      <c r="AA419" s="1193"/>
      <c r="AB419" s="1193"/>
      <c r="AC419" s="1193"/>
      <c r="AD419" s="1193"/>
      <c r="AE419" s="1193"/>
      <c r="AF419" s="1193"/>
      <c r="AG419" s="1193"/>
      <c r="AH419" s="1193"/>
      <c r="AI419" s="1193"/>
      <c r="AJ419" s="1193"/>
      <c r="AK419" s="1193"/>
      <c r="AL419" s="1193"/>
      <c r="AM419" s="1193"/>
      <c r="AN419" s="1193"/>
      <c r="AO419" s="1193"/>
      <c r="AP419" s="1193"/>
      <c r="AQ419" s="1193"/>
      <c r="AR419" s="1193"/>
      <c r="AS419" s="1193"/>
      <c r="AT419" s="1193"/>
      <c r="AU419" s="1193"/>
      <c r="AV419" s="1193"/>
      <c r="AW419" s="1193"/>
      <c r="AX419" s="1193"/>
      <c r="AY419" s="1193"/>
      <c r="AZ419" s="1193"/>
      <c r="BA419" s="1193"/>
      <c r="BB419" s="1193"/>
      <c r="BC419" s="1193"/>
      <c r="BJ419" s="1939"/>
    </row>
    <row r="420" spans="1:62" s="1982" customFormat="1" x14ac:dyDescent="0.2">
      <c r="A420" s="2101"/>
      <c r="B420" s="2101"/>
      <c r="C420" s="1193"/>
      <c r="F420" s="1193"/>
      <c r="G420" s="1193"/>
      <c r="L420" s="1193"/>
      <c r="M420" s="1193"/>
      <c r="N420" s="1193"/>
      <c r="O420" s="1193"/>
      <c r="P420" s="1193"/>
      <c r="Q420" s="1193"/>
      <c r="R420" s="1193"/>
      <c r="S420" s="1193"/>
      <c r="T420" s="1193"/>
      <c r="U420" s="1193"/>
      <c r="V420" s="1193"/>
      <c r="W420" s="1193"/>
      <c r="X420" s="1193"/>
      <c r="Y420" s="1193"/>
      <c r="Z420" s="1193"/>
      <c r="AA420" s="1193"/>
      <c r="AB420" s="1193"/>
      <c r="AC420" s="1193"/>
      <c r="AD420" s="1193"/>
      <c r="AE420" s="1193"/>
      <c r="AF420" s="1193"/>
      <c r="AG420" s="1193"/>
      <c r="AH420" s="1193"/>
      <c r="AI420" s="1193"/>
      <c r="AJ420" s="1193"/>
      <c r="AK420" s="1193"/>
      <c r="AL420" s="1193"/>
      <c r="AM420" s="1193"/>
      <c r="AN420" s="1193"/>
      <c r="AO420" s="1193"/>
      <c r="AP420" s="1193"/>
      <c r="AQ420" s="1193"/>
      <c r="AR420" s="1193"/>
      <c r="AS420" s="1193"/>
      <c r="AT420" s="1193"/>
      <c r="AU420" s="1193"/>
      <c r="AV420" s="1193"/>
      <c r="AW420" s="1193"/>
      <c r="AX420" s="1193"/>
      <c r="AY420" s="1193"/>
      <c r="AZ420" s="1193"/>
      <c r="BA420" s="1193"/>
      <c r="BB420" s="1193"/>
      <c r="BC420" s="1193"/>
      <c r="BJ420" s="1939"/>
    </row>
    <row r="421" spans="1:62" s="1982" customFormat="1" x14ac:dyDescent="0.2">
      <c r="A421" s="2101"/>
      <c r="B421" s="2101"/>
      <c r="C421" s="1193"/>
      <c r="F421" s="1193"/>
      <c r="G421" s="1193"/>
      <c r="L421" s="1193"/>
      <c r="M421" s="1193"/>
      <c r="N421" s="1193"/>
      <c r="O421" s="1193"/>
      <c r="P421" s="1193"/>
      <c r="Q421" s="1193"/>
      <c r="R421" s="1193"/>
      <c r="S421" s="1193"/>
      <c r="T421" s="1193"/>
      <c r="U421" s="1193"/>
      <c r="V421" s="1193"/>
      <c r="W421" s="1193"/>
      <c r="X421" s="1193"/>
      <c r="Y421" s="1193"/>
      <c r="Z421" s="1193"/>
      <c r="AA421" s="1193"/>
      <c r="AB421" s="1193"/>
      <c r="AC421" s="1193"/>
      <c r="AD421" s="1193"/>
      <c r="AE421" s="1193"/>
      <c r="AF421" s="1193"/>
      <c r="AG421" s="1193"/>
      <c r="AH421" s="1193"/>
      <c r="AI421" s="1193"/>
      <c r="AJ421" s="1193"/>
      <c r="AK421" s="1193"/>
      <c r="AL421" s="1193"/>
      <c r="AM421" s="1193"/>
      <c r="AN421" s="1193"/>
      <c r="AO421" s="1193"/>
      <c r="AP421" s="1193"/>
      <c r="AQ421" s="1193"/>
      <c r="AR421" s="1193"/>
      <c r="AS421" s="1193"/>
      <c r="AT421" s="1193"/>
      <c r="AU421" s="1193"/>
      <c r="AV421" s="1193"/>
      <c r="AW421" s="1193"/>
      <c r="AX421" s="1193"/>
      <c r="AY421" s="1193"/>
      <c r="AZ421" s="1193"/>
      <c r="BA421" s="1193"/>
      <c r="BB421" s="1193"/>
      <c r="BC421" s="1193"/>
      <c r="BJ421" s="1939"/>
    </row>
    <row r="422" spans="1:62" s="1982" customFormat="1" x14ac:dyDescent="0.2">
      <c r="A422" s="2101"/>
      <c r="B422" s="2101"/>
      <c r="C422" s="1193"/>
      <c r="F422" s="1193"/>
      <c r="G422" s="1193"/>
      <c r="L422" s="1193"/>
      <c r="M422" s="1193"/>
      <c r="N422" s="1193"/>
      <c r="O422" s="1193"/>
      <c r="P422" s="1193"/>
      <c r="Q422" s="1193"/>
      <c r="R422" s="1193"/>
      <c r="S422" s="1193"/>
      <c r="T422" s="1193"/>
      <c r="U422" s="1193"/>
      <c r="V422" s="1193"/>
      <c r="W422" s="1193"/>
      <c r="X422" s="1193"/>
      <c r="Y422" s="1193"/>
      <c r="Z422" s="1193"/>
      <c r="AA422" s="1193"/>
      <c r="AB422" s="1193"/>
      <c r="AC422" s="1193"/>
      <c r="AD422" s="1193"/>
      <c r="AE422" s="1193"/>
      <c r="AF422" s="1193"/>
      <c r="AG422" s="1193"/>
      <c r="AH422" s="1193"/>
      <c r="AI422" s="1193"/>
      <c r="AJ422" s="1193"/>
      <c r="AK422" s="1193"/>
      <c r="AL422" s="1193"/>
      <c r="AM422" s="1193"/>
      <c r="AN422" s="1193"/>
      <c r="AO422" s="1193"/>
      <c r="AP422" s="1193"/>
      <c r="AQ422" s="1193"/>
      <c r="AR422" s="1193"/>
      <c r="AS422" s="1193"/>
      <c r="AT422" s="1193"/>
      <c r="AU422" s="1193"/>
      <c r="AV422" s="1193"/>
      <c r="AW422" s="1193"/>
      <c r="AX422" s="1193"/>
      <c r="AY422" s="1193"/>
      <c r="AZ422" s="1193"/>
      <c r="BA422" s="1193"/>
      <c r="BB422" s="1193"/>
      <c r="BC422" s="1193"/>
      <c r="BJ422" s="1939"/>
    </row>
    <row r="423" spans="1:62" s="1982" customFormat="1" x14ac:dyDescent="0.2">
      <c r="A423" s="2101"/>
      <c r="B423" s="2101"/>
      <c r="C423" s="1193"/>
      <c r="F423" s="1193"/>
      <c r="G423" s="1193"/>
      <c r="L423" s="1193"/>
      <c r="M423" s="1193"/>
      <c r="N423" s="1193"/>
      <c r="O423" s="1193"/>
      <c r="P423" s="1193"/>
      <c r="Q423" s="1193"/>
      <c r="R423" s="1193"/>
      <c r="S423" s="1193"/>
      <c r="T423" s="1193"/>
      <c r="U423" s="1193"/>
      <c r="V423" s="1193"/>
      <c r="W423" s="1193"/>
      <c r="X423" s="1193"/>
      <c r="Y423" s="1193"/>
      <c r="Z423" s="1193"/>
      <c r="AA423" s="1193"/>
      <c r="AB423" s="1193"/>
      <c r="AC423" s="1193"/>
      <c r="AD423" s="1193"/>
      <c r="AE423" s="1193"/>
      <c r="AF423" s="1193"/>
      <c r="AG423" s="1193"/>
      <c r="AH423" s="1193"/>
      <c r="AI423" s="1193"/>
      <c r="AJ423" s="1193"/>
      <c r="AK423" s="1193"/>
      <c r="AL423" s="1193"/>
      <c r="AM423" s="1193"/>
      <c r="AN423" s="1193"/>
      <c r="AO423" s="1193"/>
      <c r="AP423" s="1193"/>
      <c r="AQ423" s="1193"/>
      <c r="AR423" s="1193"/>
      <c r="AS423" s="1193"/>
      <c r="AT423" s="1193"/>
      <c r="AU423" s="1193"/>
      <c r="AV423" s="1193"/>
      <c r="AW423" s="1193"/>
      <c r="AX423" s="1193"/>
      <c r="AY423" s="1193"/>
      <c r="AZ423" s="1193"/>
      <c r="BA423" s="1193"/>
      <c r="BB423" s="1193"/>
      <c r="BC423" s="1193"/>
      <c r="BJ423" s="1939"/>
    </row>
    <row r="424" spans="1:62" s="1982" customFormat="1" x14ac:dyDescent="0.2">
      <c r="A424" s="2101"/>
      <c r="B424" s="2101"/>
      <c r="C424" s="1193"/>
      <c r="F424" s="1193"/>
      <c r="G424" s="1193"/>
      <c r="L424" s="1193"/>
      <c r="M424" s="1193"/>
      <c r="N424" s="1193"/>
      <c r="O424" s="1193"/>
      <c r="P424" s="1193"/>
      <c r="Q424" s="1193"/>
      <c r="R424" s="1193"/>
      <c r="S424" s="1193"/>
      <c r="T424" s="1193"/>
      <c r="U424" s="1193"/>
      <c r="V424" s="1193"/>
      <c r="W424" s="1193"/>
      <c r="X424" s="1193"/>
      <c r="Y424" s="1193"/>
      <c r="Z424" s="1193"/>
      <c r="AA424" s="1193"/>
      <c r="AB424" s="1193"/>
      <c r="AC424" s="1193"/>
      <c r="AD424" s="1193"/>
      <c r="AE424" s="1193"/>
      <c r="AF424" s="1193"/>
      <c r="AG424" s="1193"/>
      <c r="AH424" s="1193"/>
      <c r="AI424" s="1193"/>
      <c r="AJ424" s="1193"/>
      <c r="AK424" s="1193"/>
      <c r="AL424" s="1193"/>
      <c r="AM424" s="1193"/>
      <c r="AN424" s="1193"/>
      <c r="AO424" s="1193"/>
      <c r="AP424" s="1193"/>
      <c r="AQ424" s="1193"/>
      <c r="AR424" s="1193"/>
      <c r="AS424" s="1193"/>
      <c r="AT424" s="1193"/>
      <c r="AU424" s="1193"/>
      <c r="AV424" s="1193"/>
      <c r="AW424" s="1193"/>
      <c r="AX424" s="1193"/>
      <c r="AY424" s="1193"/>
      <c r="AZ424" s="1193"/>
      <c r="BA424" s="1193"/>
      <c r="BB424" s="1193"/>
      <c r="BC424" s="1193"/>
      <c r="BJ424" s="1939"/>
    </row>
    <row r="425" spans="1:62" s="1982" customFormat="1" x14ac:dyDescent="0.2">
      <c r="A425" s="2101"/>
      <c r="B425" s="2101"/>
      <c r="C425" s="1193"/>
      <c r="F425" s="1193"/>
      <c r="G425" s="1193"/>
      <c r="L425" s="1193"/>
      <c r="M425" s="1193"/>
      <c r="N425" s="1193"/>
      <c r="O425" s="1193"/>
      <c r="P425" s="1193"/>
      <c r="Q425" s="1193"/>
      <c r="R425" s="1193"/>
      <c r="S425" s="1193"/>
      <c r="T425" s="1193"/>
      <c r="U425" s="1193"/>
      <c r="V425" s="1193"/>
      <c r="W425" s="1193"/>
      <c r="X425" s="1193"/>
      <c r="Y425" s="1193"/>
      <c r="Z425" s="1193"/>
      <c r="AA425" s="1193"/>
      <c r="AB425" s="1193"/>
      <c r="AC425" s="1193"/>
      <c r="AD425" s="1193"/>
      <c r="AE425" s="1193"/>
      <c r="AF425" s="1193"/>
      <c r="AG425" s="1193"/>
      <c r="AH425" s="1193"/>
      <c r="AI425" s="1193"/>
      <c r="AJ425" s="1193"/>
      <c r="AK425" s="1193"/>
      <c r="AL425" s="1193"/>
      <c r="AM425" s="1193"/>
      <c r="AN425" s="1193"/>
      <c r="AO425" s="1193"/>
      <c r="AP425" s="1193"/>
      <c r="AQ425" s="1193"/>
      <c r="AR425" s="1193"/>
      <c r="AS425" s="1193"/>
      <c r="AT425" s="1193"/>
      <c r="AU425" s="1193"/>
      <c r="AV425" s="1193"/>
      <c r="AW425" s="1193"/>
      <c r="AX425" s="1193"/>
      <c r="AY425" s="1193"/>
      <c r="AZ425" s="1193"/>
      <c r="BA425" s="1193"/>
      <c r="BB425" s="1193"/>
      <c r="BC425" s="1193"/>
      <c r="BJ425" s="1939"/>
    </row>
    <row r="426" spans="1:62" s="1982" customFormat="1" x14ac:dyDescent="0.2">
      <c r="A426" s="2101"/>
      <c r="B426" s="2101"/>
      <c r="C426" s="1193"/>
      <c r="F426" s="1193"/>
      <c r="G426" s="1193"/>
      <c r="L426" s="1193"/>
      <c r="M426" s="1193"/>
      <c r="N426" s="1193"/>
      <c r="O426" s="1193"/>
      <c r="P426" s="1193"/>
      <c r="Q426" s="1193"/>
      <c r="R426" s="1193"/>
      <c r="S426" s="1193"/>
      <c r="T426" s="1193"/>
      <c r="U426" s="1193"/>
      <c r="V426" s="1193"/>
      <c r="W426" s="1193"/>
      <c r="X426" s="1193"/>
      <c r="Y426" s="1193"/>
      <c r="Z426" s="1193"/>
      <c r="AA426" s="1193"/>
      <c r="AB426" s="1193"/>
      <c r="AC426" s="1193"/>
      <c r="AD426" s="1193"/>
      <c r="AE426" s="1193"/>
      <c r="AF426" s="1193"/>
      <c r="AG426" s="1193"/>
      <c r="AH426" s="1193"/>
      <c r="AI426" s="1193"/>
      <c r="AJ426" s="1193"/>
      <c r="AK426" s="1193"/>
      <c r="AL426" s="1193"/>
      <c r="AM426" s="1193"/>
      <c r="AN426" s="1193"/>
      <c r="AO426" s="1193"/>
      <c r="AP426" s="1193"/>
      <c r="AQ426" s="1193"/>
      <c r="AR426" s="1193"/>
      <c r="AS426" s="1193"/>
      <c r="AT426" s="1193"/>
      <c r="AU426" s="1193"/>
      <c r="AV426" s="1193"/>
      <c r="AW426" s="1193"/>
      <c r="AX426" s="1193"/>
      <c r="AY426" s="1193"/>
      <c r="AZ426" s="1193"/>
      <c r="BA426" s="1193"/>
      <c r="BB426" s="1193"/>
      <c r="BC426" s="1193"/>
      <c r="BJ426" s="1939"/>
    </row>
    <row r="427" spans="1:62" s="1982" customFormat="1" x14ac:dyDescent="0.2">
      <c r="A427" s="2101"/>
      <c r="B427" s="2101"/>
      <c r="C427" s="1193"/>
      <c r="F427" s="1193"/>
      <c r="G427" s="1193"/>
      <c r="L427" s="1193"/>
      <c r="M427" s="1193"/>
      <c r="N427" s="1193"/>
      <c r="O427" s="1193"/>
      <c r="P427" s="1193"/>
      <c r="Q427" s="1193"/>
      <c r="R427" s="1193"/>
      <c r="S427" s="1193"/>
      <c r="T427" s="1193"/>
      <c r="U427" s="1193"/>
      <c r="V427" s="1193"/>
      <c r="W427" s="1193"/>
      <c r="X427" s="1193"/>
      <c r="Y427" s="1193"/>
      <c r="Z427" s="1193"/>
      <c r="AA427" s="1193"/>
      <c r="AB427" s="1193"/>
      <c r="AC427" s="1193"/>
      <c r="AD427" s="1193"/>
      <c r="AE427" s="1193"/>
      <c r="AF427" s="1193"/>
      <c r="AG427" s="1193"/>
      <c r="AH427" s="1193"/>
      <c r="AI427" s="1193"/>
      <c r="AJ427" s="1193"/>
      <c r="AK427" s="1193"/>
      <c r="AL427" s="1193"/>
      <c r="AM427" s="1193"/>
      <c r="AN427" s="1193"/>
      <c r="AO427" s="1193"/>
      <c r="AP427" s="1193"/>
      <c r="AQ427" s="1193"/>
      <c r="AR427" s="1193"/>
      <c r="AS427" s="1193"/>
      <c r="AT427" s="1193"/>
      <c r="AU427" s="1193"/>
      <c r="AV427" s="1193"/>
      <c r="AW427" s="1193"/>
      <c r="AX427" s="1193"/>
      <c r="AY427" s="1193"/>
      <c r="AZ427" s="1193"/>
      <c r="BA427" s="1193"/>
      <c r="BB427" s="1193"/>
      <c r="BC427" s="1193"/>
      <c r="BJ427" s="1939"/>
    </row>
    <row r="428" spans="1:62" s="1982" customFormat="1" x14ac:dyDescent="0.2">
      <c r="A428" s="2101"/>
      <c r="B428" s="2101"/>
      <c r="C428" s="1193"/>
      <c r="F428" s="1193"/>
      <c r="G428" s="1193"/>
      <c r="L428" s="1193"/>
      <c r="M428" s="1193"/>
      <c r="N428" s="1193"/>
      <c r="O428" s="1193"/>
      <c r="P428" s="1193"/>
      <c r="Q428" s="1193"/>
      <c r="R428" s="1193"/>
      <c r="S428" s="1193"/>
      <c r="T428" s="1193"/>
      <c r="U428" s="1193"/>
      <c r="V428" s="1193"/>
      <c r="W428" s="1193"/>
      <c r="X428" s="1193"/>
      <c r="Y428" s="1193"/>
      <c r="Z428" s="1193"/>
      <c r="AA428" s="1193"/>
      <c r="AB428" s="1193"/>
      <c r="AC428" s="1193"/>
      <c r="AD428" s="1193"/>
      <c r="AE428" s="1193"/>
      <c r="AF428" s="1193"/>
      <c r="AG428" s="1193"/>
      <c r="AH428" s="1193"/>
      <c r="AI428" s="1193"/>
      <c r="AJ428" s="1193"/>
      <c r="AK428" s="1193"/>
      <c r="AL428" s="1193"/>
      <c r="AM428" s="1193"/>
      <c r="AN428" s="1193"/>
      <c r="AO428" s="1193"/>
      <c r="AP428" s="1193"/>
      <c r="AQ428" s="1193"/>
      <c r="AR428" s="1193"/>
      <c r="AS428" s="1193"/>
      <c r="AT428" s="1193"/>
      <c r="AU428" s="1193"/>
      <c r="AV428" s="1193"/>
      <c r="AW428" s="1193"/>
      <c r="AX428" s="1193"/>
      <c r="AY428" s="1193"/>
      <c r="AZ428" s="1193"/>
      <c r="BA428" s="1193"/>
      <c r="BB428" s="1193"/>
      <c r="BC428" s="1193"/>
      <c r="BJ428" s="1939"/>
    </row>
    <row r="429" spans="1:62" s="1982" customFormat="1" x14ac:dyDescent="0.2">
      <c r="A429" s="2101"/>
      <c r="B429" s="2101"/>
      <c r="C429" s="1193"/>
      <c r="F429" s="1193"/>
      <c r="G429" s="1193"/>
      <c r="L429" s="1193"/>
      <c r="M429" s="1193"/>
      <c r="N429" s="1193"/>
      <c r="O429" s="1193"/>
      <c r="P429" s="1193"/>
      <c r="Q429" s="1193"/>
      <c r="R429" s="1193"/>
      <c r="S429" s="1193"/>
      <c r="T429" s="1193"/>
      <c r="U429" s="1193"/>
      <c r="V429" s="1193"/>
      <c r="W429" s="1193"/>
      <c r="X429" s="1193"/>
      <c r="Y429" s="1193"/>
      <c r="Z429" s="1193"/>
      <c r="AA429" s="1193"/>
      <c r="AB429" s="1193"/>
      <c r="AC429" s="1193"/>
      <c r="AD429" s="1193"/>
      <c r="AE429" s="1193"/>
      <c r="AF429" s="1193"/>
      <c r="AG429" s="1193"/>
      <c r="AH429" s="1193"/>
      <c r="AI429" s="1193"/>
      <c r="AJ429" s="1193"/>
      <c r="AK429" s="1193"/>
      <c r="AL429" s="1193"/>
      <c r="AM429" s="1193"/>
      <c r="AN429" s="1193"/>
      <c r="AO429" s="1193"/>
      <c r="AP429" s="1193"/>
      <c r="AQ429" s="1193"/>
      <c r="AR429" s="1193"/>
      <c r="AS429" s="1193"/>
      <c r="AT429" s="1193"/>
      <c r="AU429" s="1193"/>
      <c r="AV429" s="1193"/>
      <c r="AW429" s="1193"/>
      <c r="AX429" s="1193"/>
      <c r="AY429" s="1193"/>
      <c r="AZ429" s="1193"/>
      <c r="BA429" s="1193"/>
      <c r="BB429" s="1193"/>
      <c r="BC429" s="1193"/>
      <c r="BJ429" s="1939"/>
    </row>
    <row r="430" spans="1:62" s="1982" customFormat="1" x14ac:dyDescent="0.2">
      <c r="A430" s="2101"/>
      <c r="B430" s="2101"/>
      <c r="C430" s="1193"/>
      <c r="F430" s="1193"/>
      <c r="G430" s="1193"/>
      <c r="L430" s="1193"/>
      <c r="M430" s="1193"/>
      <c r="N430" s="1193"/>
      <c r="O430" s="1193"/>
      <c r="P430" s="1193"/>
      <c r="Q430" s="1193"/>
      <c r="R430" s="1193"/>
      <c r="S430" s="1193"/>
      <c r="T430" s="1193"/>
      <c r="U430" s="1193"/>
      <c r="V430" s="1193"/>
      <c r="W430" s="1193"/>
      <c r="X430" s="1193"/>
      <c r="Y430" s="1193"/>
      <c r="Z430" s="1193"/>
      <c r="AA430" s="1193"/>
      <c r="AB430" s="1193"/>
      <c r="AC430" s="1193"/>
      <c r="AD430" s="1193"/>
      <c r="AE430" s="1193"/>
      <c r="AF430" s="1193"/>
      <c r="AG430" s="1193"/>
      <c r="AH430" s="1193"/>
      <c r="AI430" s="1193"/>
      <c r="AJ430" s="1193"/>
      <c r="AK430" s="1193"/>
      <c r="AL430" s="1193"/>
      <c r="AM430" s="1193"/>
      <c r="AN430" s="1193"/>
      <c r="AO430" s="1193"/>
      <c r="AP430" s="1193"/>
      <c r="AQ430" s="1193"/>
      <c r="AR430" s="1193"/>
      <c r="AS430" s="1193"/>
      <c r="AT430" s="1193"/>
      <c r="AU430" s="1193"/>
      <c r="AV430" s="1193"/>
      <c r="AW430" s="1193"/>
      <c r="AX430" s="1193"/>
      <c r="AY430" s="1193"/>
      <c r="AZ430" s="1193"/>
      <c r="BA430" s="1193"/>
      <c r="BB430" s="1193"/>
      <c r="BC430" s="1193"/>
      <c r="BJ430" s="1939"/>
    </row>
    <row r="431" spans="1:62" s="1982" customFormat="1" x14ac:dyDescent="0.2">
      <c r="A431" s="2101"/>
      <c r="B431" s="2101"/>
      <c r="C431" s="1193"/>
      <c r="F431" s="1193"/>
      <c r="G431" s="1193"/>
      <c r="L431" s="1193"/>
      <c r="M431" s="1193"/>
      <c r="N431" s="1193"/>
      <c r="O431" s="1193"/>
      <c r="P431" s="1193"/>
      <c r="Q431" s="1193"/>
      <c r="R431" s="1193"/>
      <c r="S431" s="1193"/>
      <c r="T431" s="1193"/>
      <c r="U431" s="1193"/>
      <c r="V431" s="1193"/>
      <c r="W431" s="1193"/>
      <c r="X431" s="1193"/>
      <c r="Y431" s="1193"/>
      <c r="Z431" s="1193"/>
      <c r="AA431" s="1193"/>
      <c r="AB431" s="1193"/>
      <c r="AC431" s="1193"/>
      <c r="AD431" s="1193"/>
      <c r="AE431" s="1193"/>
      <c r="AF431" s="1193"/>
      <c r="AG431" s="1193"/>
      <c r="AH431" s="1193"/>
      <c r="AI431" s="1193"/>
      <c r="AJ431" s="1193"/>
      <c r="AK431" s="1193"/>
      <c r="AL431" s="1193"/>
      <c r="AM431" s="1193"/>
      <c r="AN431" s="1193"/>
      <c r="AO431" s="1193"/>
      <c r="AP431" s="1193"/>
      <c r="AQ431" s="1193"/>
      <c r="AR431" s="1193"/>
      <c r="AS431" s="1193"/>
      <c r="AT431" s="1193"/>
      <c r="AU431" s="1193"/>
      <c r="AV431" s="1193"/>
      <c r="AW431" s="1193"/>
      <c r="AX431" s="1193"/>
      <c r="AY431" s="1193"/>
      <c r="AZ431" s="1193"/>
      <c r="BA431" s="1193"/>
      <c r="BB431" s="1193"/>
      <c r="BC431" s="1193"/>
      <c r="BJ431" s="1939"/>
    </row>
    <row r="432" spans="1:62" s="1982" customFormat="1" x14ac:dyDescent="0.2">
      <c r="A432" s="2101"/>
      <c r="B432" s="2101"/>
      <c r="C432" s="1193"/>
      <c r="F432" s="1193"/>
      <c r="G432" s="1193"/>
      <c r="L432" s="1193"/>
      <c r="M432" s="1193"/>
      <c r="N432" s="1193"/>
      <c r="O432" s="1193"/>
      <c r="P432" s="1193"/>
      <c r="Q432" s="1193"/>
      <c r="R432" s="1193"/>
      <c r="S432" s="1193"/>
      <c r="T432" s="1193"/>
      <c r="U432" s="1193"/>
      <c r="V432" s="1193"/>
      <c r="W432" s="1193"/>
      <c r="X432" s="1193"/>
      <c r="Y432" s="1193"/>
      <c r="Z432" s="1193"/>
      <c r="AA432" s="1193"/>
      <c r="AB432" s="1193"/>
      <c r="AC432" s="1193"/>
      <c r="AD432" s="1193"/>
      <c r="AE432" s="1193"/>
      <c r="AF432" s="1193"/>
      <c r="AG432" s="1193"/>
      <c r="AH432" s="1193"/>
      <c r="AI432" s="1193"/>
      <c r="AJ432" s="1193"/>
      <c r="AK432" s="1193"/>
      <c r="AL432" s="1193"/>
      <c r="AM432" s="1193"/>
      <c r="AN432" s="1193"/>
      <c r="AO432" s="1193"/>
      <c r="AP432" s="1193"/>
      <c r="AQ432" s="1193"/>
      <c r="AR432" s="1193"/>
      <c r="AS432" s="1193"/>
      <c r="AT432" s="1193"/>
      <c r="AU432" s="1193"/>
      <c r="AV432" s="1193"/>
      <c r="AW432" s="1193"/>
      <c r="AX432" s="1193"/>
      <c r="AY432" s="1193"/>
      <c r="AZ432" s="1193"/>
      <c r="BA432" s="1193"/>
      <c r="BB432" s="1193"/>
      <c r="BC432" s="1193"/>
      <c r="BJ432" s="1939"/>
    </row>
    <row r="433" spans="1:62" s="1982" customFormat="1" x14ac:dyDescent="0.2">
      <c r="A433" s="2101"/>
      <c r="B433" s="2101"/>
      <c r="C433" s="1193"/>
      <c r="F433" s="1193"/>
      <c r="G433" s="1193"/>
      <c r="L433" s="1193"/>
      <c r="M433" s="1193"/>
      <c r="N433" s="1193"/>
      <c r="O433" s="1193"/>
      <c r="P433" s="1193"/>
      <c r="Q433" s="1193"/>
      <c r="R433" s="1193"/>
      <c r="S433" s="1193"/>
      <c r="T433" s="1193"/>
      <c r="U433" s="1193"/>
      <c r="V433" s="1193"/>
      <c r="W433" s="1193"/>
      <c r="X433" s="1193"/>
      <c r="Y433" s="1193"/>
      <c r="Z433" s="1193"/>
      <c r="AA433" s="1193"/>
      <c r="AB433" s="1193"/>
      <c r="AC433" s="1193"/>
      <c r="AD433" s="1193"/>
      <c r="AE433" s="1193"/>
      <c r="AF433" s="1193"/>
      <c r="AG433" s="1193"/>
      <c r="AH433" s="1193"/>
      <c r="AI433" s="1193"/>
      <c r="AJ433" s="1193"/>
      <c r="AK433" s="1193"/>
      <c r="AL433" s="1193"/>
      <c r="AM433" s="1193"/>
      <c r="AN433" s="1193"/>
      <c r="AO433" s="1193"/>
      <c r="AP433" s="1193"/>
      <c r="AQ433" s="1193"/>
      <c r="AR433" s="1193"/>
      <c r="AS433" s="1193"/>
      <c r="AT433" s="1193"/>
      <c r="AU433" s="1193"/>
      <c r="AV433" s="1193"/>
      <c r="AW433" s="1193"/>
      <c r="AX433" s="1193"/>
      <c r="AY433" s="1193"/>
      <c r="AZ433" s="1193"/>
      <c r="BA433" s="1193"/>
      <c r="BB433" s="1193"/>
      <c r="BC433" s="1193"/>
      <c r="BJ433" s="1939"/>
    </row>
    <row r="434" spans="1:62" s="1982" customFormat="1" x14ac:dyDescent="0.2">
      <c r="A434" s="2101"/>
      <c r="B434" s="2101"/>
      <c r="C434" s="1193"/>
      <c r="F434" s="1193"/>
      <c r="G434" s="1193"/>
      <c r="L434" s="1193"/>
      <c r="M434" s="1193"/>
      <c r="N434" s="1193"/>
      <c r="O434" s="1193"/>
      <c r="P434" s="1193"/>
      <c r="Q434" s="1193"/>
      <c r="R434" s="1193"/>
      <c r="S434" s="1193"/>
      <c r="T434" s="1193"/>
      <c r="U434" s="1193"/>
      <c r="V434" s="1193"/>
      <c r="W434" s="1193"/>
      <c r="X434" s="1193"/>
      <c r="Y434" s="1193"/>
      <c r="Z434" s="1193"/>
      <c r="AA434" s="1193"/>
      <c r="AB434" s="1193"/>
      <c r="AC434" s="1193"/>
      <c r="AD434" s="1193"/>
      <c r="AE434" s="1193"/>
      <c r="AF434" s="1193"/>
      <c r="AG434" s="1193"/>
      <c r="AH434" s="1193"/>
      <c r="AI434" s="1193"/>
      <c r="AJ434" s="1193"/>
      <c r="AK434" s="1193"/>
      <c r="AL434" s="1193"/>
      <c r="AM434" s="1193"/>
      <c r="AN434" s="1193"/>
      <c r="AO434" s="1193"/>
      <c r="AP434" s="1193"/>
      <c r="AQ434" s="1193"/>
      <c r="AR434" s="1193"/>
      <c r="AS434" s="1193"/>
      <c r="AT434" s="1193"/>
      <c r="AU434" s="1193"/>
      <c r="AV434" s="1193"/>
      <c r="AW434" s="1193"/>
      <c r="AX434" s="1193"/>
      <c r="AY434" s="1193"/>
      <c r="AZ434" s="1193"/>
      <c r="BA434" s="1193"/>
      <c r="BB434" s="1193"/>
      <c r="BC434" s="1193"/>
      <c r="BJ434" s="1939"/>
    </row>
    <row r="435" spans="1:62" s="1982" customFormat="1" x14ac:dyDescent="0.2">
      <c r="A435" s="2101"/>
      <c r="B435" s="2101"/>
      <c r="C435" s="1193"/>
      <c r="F435" s="1193"/>
      <c r="G435" s="1193"/>
      <c r="L435" s="1193"/>
      <c r="M435" s="1193"/>
      <c r="N435" s="1193"/>
      <c r="O435" s="1193"/>
      <c r="P435" s="1193"/>
      <c r="Q435" s="1193"/>
      <c r="R435" s="1193"/>
      <c r="S435" s="1193"/>
      <c r="T435" s="1193"/>
      <c r="U435" s="1193"/>
      <c r="V435" s="1193"/>
      <c r="W435" s="1193"/>
      <c r="X435" s="1193"/>
      <c r="Y435" s="1193"/>
      <c r="Z435" s="1193"/>
      <c r="AA435" s="1193"/>
      <c r="AB435" s="1193"/>
      <c r="AC435" s="1193"/>
      <c r="AD435" s="1193"/>
      <c r="AE435" s="1193"/>
      <c r="AF435" s="1193"/>
      <c r="AG435" s="1193"/>
      <c r="AH435" s="1193"/>
      <c r="AI435" s="1193"/>
      <c r="AJ435" s="1193"/>
      <c r="AK435" s="1193"/>
      <c r="AL435" s="1193"/>
      <c r="AM435" s="1193"/>
      <c r="AN435" s="1193"/>
      <c r="AO435" s="1193"/>
      <c r="AP435" s="1193"/>
      <c r="AQ435" s="1193"/>
      <c r="AR435" s="1193"/>
      <c r="AS435" s="1193"/>
      <c r="AT435" s="1193"/>
      <c r="AU435" s="1193"/>
      <c r="AV435" s="1193"/>
      <c r="AW435" s="1193"/>
      <c r="AX435" s="1193"/>
      <c r="AY435" s="1193"/>
      <c r="AZ435" s="1193"/>
      <c r="BA435" s="1193"/>
      <c r="BB435" s="1193"/>
      <c r="BC435" s="1193"/>
      <c r="BJ435" s="1939"/>
    </row>
    <row r="436" spans="1:62" s="1982" customFormat="1" x14ac:dyDescent="0.2">
      <c r="A436" s="2101"/>
      <c r="B436" s="2101"/>
      <c r="C436" s="1193"/>
      <c r="F436" s="1193"/>
      <c r="G436" s="1193"/>
      <c r="L436" s="1193"/>
      <c r="M436" s="1193"/>
      <c r="N436" s="1193"/>
      <c r="O436" s="1193"/>
      <c r="P436" s="1193"/>
      <c r="Q436" s="1193"/>
      <c r="R436" s="1193"/>
      <c r="S436" s="1193"/>
      <c r="T436" s="1193"/>
      <c r="U436" s="1193"/>
      <c r="V436" s="1193"/>
      <c r="W436" s="1193"/>
      <c r="X436" s="1193"/>
      <c r="Y436" s="1193"/>
      <c r="Z436" s="1193"/>
      <c r="AA436" s="1193"/>
      <c r="AB436" s="1193"/>
      <c r="AC436" s="1193"/>
      <c r="AD436" s="1193"/>
      <c r="AE436" s="1193"/>
      <c r="AF436" s="1193"/>
      <c r="AG436" s="1193"/>
      <c r="AH436" s="1193"/>
      <c r="AI436" s="1193"/>
      <c r="AJ436" s="1193"/>
      <c r="AK436" s="1193"/>
      <c r="AL436" s="1193"/>
      <c r="AM436" s="1193"/>
      <c r="AN436" s="1193"/>
      <c r="AO436" s="1193"/>
      <c r="AP436" s="1193"/>
      <c r="AQ436" s="1193"/>
      <c r="AR436" s="1193"/>
      <c r="AS436" s="1193"/>
      <c r="AT436" s="1193"/>
      <c r="AU436" s="1193"/>
      <c r="AV436" s="1193"/>
      <c r="AW436" s="1193"/>
      <c r="AX436" s="1193"/>
      <c r="AY436" s="1193"/>
      <c r="AZ436" s="1193"/>
      <c r="BA436" s="1193"/>
      <c r="BB436" s="1193"/>
      <c r="BC436" s="1193"/>
      <c r="BJ436" s="1939"/>
    </row>
    <row r="437" spans="1:62" s="1982" customFormat="1" x14ac:dyDescent="0.2">
      <c r="A437" s="2101"/>
      <c r="B437" s="2101"/>
      <c r="C437" s="1193"/>
      <c r="F437" s="1193"/>
      <c r="G437" s="1193"/>
      <c r="L437" s="1193"/>
      <c r="M437" s="1193"/>
      <c r="N437" s="1193"/>
      <c r="O437" s="1193"/>
      <c r="P437" s="1193"/>
      <c r="Q437" s="1193"/>
      <c r="R437" s="1193"/>
      <c r="S437" s="1193"/>
      <c r="T437" s="1193"/>
      <c r="U437" s="1193"/>
      <c r="V437" s="1193"/>
      <c r="W437" s="1193"/>
      <c r="X437" s="1193"/>
      <c r="Y437" s="1193"/>
      <c r="Z437" s="1193"/>
      <c r="AA437" s="1193"/>
      <c r="AB437" s="1193"/>
      <c r="AC437" s="1193"/>
      <c r="AD437" s="1193"/>
      <c r="AE437" s="1193"/>
      <c r="AF437" s="1193"/>
      <c r="AG437" s="1193"/>
      <c r="AH437" s="1193"/>
      <c r="AI437" s="1193"/>
      <c r="AJ437" s="1193"/>
      <c r="AK437" s="1193"/>
      <c r="AL437" s="1193"/>
      <c r="AM437" s="1193"/>
      <c r="AN437" s="1193"/>
      <c r="AO437" s="1193"/>
      <c r="AP437" s="1193"/>
      <c r="AQ437" s="1193"/>
      <c r="AR437" s="1193"/>
      <c r="AS437" s="1193"/>
      <c r="AT437" s="1193"/>
      <c r="AU437" s="1193"/>
      <c r="AV437" s="1193"/>
      <c r="AW437" s="1193"/>
      <c r="AX437" s="1193"/>
      <c r="AY437" s="1193"/>
      <c r="AZ437" s="1193"/>
      <c r="BA437" s="1193"/>
      <c r="BB437" s="1193"/>
      <c r="BC437" s="1193"/>
      <c r="BJ437" s="1939"/>
    </row>
    <row r="438" spans="1:62" s="1982" customFormat="1" x14ac:dyDescent="0.2">
      <c r="A438" s="2101"/>
      <c r="B438" s="2101"/>
      <c r="C438" s="1193"/>
      <c r="F438" s="1193"/>
      <c r="G438" s="1193"/>
      <c r="L438" s="1193"/>
      <c r="M438" s="1193"/>
      <c r="N438" s="1193"/>
      <c r="O438" s="1193"/>
      <c r="P438" s="1193"/>
      <c r="Q438" s="1193"/>
      <c r="R438" s="1193"/>
      <c r="S438" s="1193"/>
      <c r="T438" s="1193"/>
      <c r="U438" s="1193"/>
      <c r="V438" s="1193"/>
      <c r="W438" s="1193"/>
      <c r="X438" s="1193"/>
      <c r="Y438" s="1193"/>
      <c r="Z438" s="1193"/>
      <c r="AA438" s="1193"/>
      <c r="AB438" s="1193"/>
      <c r="AC438" s="1193"/>
      <c r="AD438" s="1193"/>
      <c r="AE438" s="1193"/>
      <c r="AF438" s="1193"/>
      <c r="AG438" s="1193"/>
      <c r="AH438" s="1193"/>
      <c r="AI438" s="1193"/>
      <c r="AJ438" s="1193"/>
      <c r="AK438" s="1193"/>
      <c r="AL438" s="1193"/>
      <c r="AM438" s="1193"/>
      <c r="AN438" s="1193"/>
      <c r="AO438" s="1193"/>
      <c r="AP438" s="1193"/>
      <c r="AQ438" s="1193"/>
      <c r="AR438" s="1193"/>
      <c r="AS438" s="1193"/>
      <c r="AT438" s="1193"/>
      <c r="AU438" s="1193"/>
      <c r="AV438" s="1193"/>
      <c r="AW438" s="1193"/>
      <c r="AX438" s="1193"/>
      <c r="AY438" s="1193"/>
      <c r="AZ438" s="1193"/>
      <c r="BA438" s="1193"/>
      <c r="BB438" s="1193"/>
      <c r="BC438" s="1193"/>
      <c r="BJ438" s="1939"/>
    </row>
    <row r="439" spans="1:62" s="1982" customFormat="1" x14ac:dyDescent="0.2">
      <c r="A439" s="2101"/>
      <c r="B439" s="2101"/>
      <c r="C439" s="1193"/>
      <c r="F439" s="1193"/>
      <c r="G439" s="1193"/>
      <c r="L439" s="1193"/>
      <c r="M439" s="1193"/>
      <c r="N439" s="1193"/>
      <c r="O439" s="1193"/>
      <c r="P439" s="1193"/>
      <c r="Q439" s="1193"/>
      <c r="R439" s="1193"/>
      <c r="S439" s="1193"/>
      <c r="T439" s="1193"/>
      <c r="U439" s="1193"/>
      <c r="V439" s="1193"/>
      <c r="W439" s="1193"/>
      <c r="X439" s="1193"/>
      <c r="Y439" s="1193"/>
      <c r="Z439" s="1193"/>
      <c r="AA439" s="1193"/>
      <c r="AB439" s="1193"/>
      <c r="AC439" s="1193"/>
      <c r="AD439" s="1193"/>
      <c r="AE439" s="1193"/>
      <c r="AF439" s="1193"/>
      <c r="AG439" s="1193"/>
      <c r="AH439" s="1193"/>
      <c r="AI439" s="1193"/>
      <c r="AJ439" s="1193"/>
      <c r="AK439" s="1193"/>
      <c r="AL439" s="1193"/>
      <c r="AM439" s="1193"/>
      <c r="AN439" s="1193"/>
      <c r="AO439" s="1193"/>
      <c r="AP439" s="1193"/>
      <c r="AQ439" s="1193"/>
      <c r="AR439" s="1193"/>
      <c r="AS439" s="1193"/>
      <c r="AT439" s="1193"/>
      <c r="AU439" s="1193"/>
      <c r="AV439" s="1193"/>
      <c r="AW439" s="1193"/>
      <c r="AX439" s="1193"/>
      <c r="AY439" s="1193"/>
      <c r="AZ439" s="1193"/>
      <c r="BA439" s="1193"/>
      <c r="BB439" s="1193"/>
      <c r="BC439" s="1193"/>
      <c r="BJ439" s="1939"/>
    </row>
    <row r="440" spans="1:62" s="1982" customFormat="1" x14ac:dyDescent="0.2">
      <c r="A440" s="2101"/>
      <c r="B440" s="2101"/>
      <c r="C440" s="1193"/>
      <c r="F440" s="1193"/>
      <c r="G440" s="1193"/>
      <c r="L440" s="1193"/>
      <c r="M440" s="1193"/>
      <c r="N440" s="1193"/>
      <c r="O440" s="1193"/>
      <c r="P440" s="1193"/>
      <c r="Q440" s="1193"/>
      <c r="R440" s="1193"/>
      <c r="S440" s="1193"/>
      <c r="T440" s="1193"/>
      <c r="U440" s="1193"/>
      <c r="V440" s="1193"/>
      <c r="W440" s="1193"/>
      <c r="X440" s="1193"/>
      <c r="Y440" s="1193"/>
      <c r="Z440" s="1193"/>
      <c r="AA440" s="1193"/>
      <c r="AB440" s="1193"/>
      <c r="AC440" s="1193"/>
      <c r="AD440" s="1193"/>
      <c r="AE440" s="1193"/>
      <c r="AF440" s="1193"/>
      <c r="AG440" s="1193"/>
      <c r="AH440" s="1193"/>
      <c r="AI440" s="1193"/>
      <c r="AJ440" s="1193"/>
      <c r="AK440" s="1193"/>
      <c r="AL440" s="1193"/>
      <c r="AM440" s="1193"/>
      <c r="AN440" s="1193"/>
      <c r="AO440" s="1193"/>
      <c r="AP440" s="1193"/>
      <c r="AQ440" s="1193"/>
      <c r="AR440" s="1193"/>
      <c r="AS440" s="1193"/>
      <c r="AT440" s="1193"/>
      <c r="AU440" s="1193"/>
      <c r="AV440" s="1193"/>
      <c r="AW440" s="1193"/>
      <c r="AX440" s="1193"/>
      <c r="AY440" s="1193"/>
      <c r="AZ440" s="1193"/>
      <c r="BA440" s="1193"/>
      <c r="BB440" s="1193"/>
      <c r="BC440" s="1193"/>
      <c r="BJ440" s="1939"/>
    </row>
    <row r="441" spans="1:62" s="1982" customFormat="1" x14ac:dyDescent="0.2">
      <c r="A441" s="2101"/>
      <c r="B441" s="2101"/>
      <c r="C441" s="1193"/>
      <c r="F441" s="1193"/>
      <c r="G441" s="1193"/>
      <c r="L441" s="1193"/>
      <c r="M441" s="1193"/>
      <c r="N441" s="1193"/>
      <c r="O441" s="1193"/>
      <c r="P441" s="1193"/>
      <c r="Q441" s="1193"/>
      <c r="R441" s="1193"/>
      <c r="S441" s="1193"/>
      <c r="T441" s="1193"/>
      <c r="U441" s="1193"/>
      <c r="V441" s="1193"/>
      <c r="W441" s="1193"/>
      <c r="X441" s="1193"/>
      <c r="Y441" s="1193"/>
      <c r="Z441" s="1193"/>
      <c r="AA441" s="1193"/>
      <c r="AB441" s="1193"/>
      <c r="AC441" s="1193"/>
      <c r="AD441" s="1193"/>
      <c r="AE441" s="1193"/>
      <c r="AF441" s="1193"/>
      <c r="AG441" s="1193"/>
      <c r="AH441" s="1193"/>
      <c r="AI441" s="1193"/>
      <c r="AJ441" s="1193"/>
      <c r="AK441" s="1193"/>
      <c r="AL441" s="1193"/>
      <c r="AM441" s="1193"/>
      <c r="AN441" s="1193"/>
      <c r="AO441" s="1193"/>
      <c r="AP441" s="1193"/>
      <c r="AQ441" s="1193"/>
      <c r="AR441" s="1193"/>
      <c r="AS441" s="1193"/>
      <c r="AT441" s="1193"/>
      <c r="AU441" s="1193"/>
      <c r="AV441" s="1193"/>
      <c r="AW441" s="1193"/>
      <c r="AX441" s="1193"/>
      <c r="AY441" s="1193"/>
      <c r="AZ441" s="1193"/>
      <c r="BA441" s="1193"/>
      <c r="BB441" s="1193"/>
      <c r="BC441" s="1193"/>
      <c r="BJ441" s="1939"/>
    </row>
    <row r="442" spans="1:62" s="1982" customFormat="1" x14ac:dyDescent="0.2">
      <c r="A442" s="2101"/>
      <c r="B442" s="2101"/>
      <c r="C442" s="1193"/>
      <c r="F442" s="1193"/>
      <c r="G442" s="1193"/>
      <c r="L442" s="1193"/>
      <c r="M442" s="1193"/>
      <c r="N442" s="1193"/>
      <c r="O442" s="1193"/>
      <c r="P442" s="1193"/>
      <c r="Q442" s="1193"/>
      <c r="R442" s="1193"/>
      <c r="S442" s="1193"/>
      <c r="T442" s="1193"/>
      <c r="U442" s="1193"/>
      <c r="V442" s="1193"/>
      <c r="W442" s="1193"/>
      <c r="X442" s="1193"/>
      <c r="Y442" s="1193"/>
      <c r="Z442" s="1193"/>
      <c r="AA442" s="1193"/>
      <c r="AB442" s="1193"/>
      <c r="AC442" s="1193"/>
      <c r="AD442" s="1193"/>
      <c r="AE442" s="1193"/>
      <c r="AF442" s="1193"/>
      <c r="AG442" s="1193"/>
      <c r="AH442" s="1193"/>
      <c r="AI442" s="1193"/>
      <c r="AJ442" s="1193"/>
      <c r="AK442" s="1193"/>
      <c r="AL442" s="1193"/>
      <c r="AM442" s="1193"/>
      <c r="AN442" s="1193"/>
      <c r="AO442" s="1193"/>
      <c r="AP442" s="1193"/>
      <c r="AQ442" s="1193"/>
      <c r="AR442" s="1193"/>
      <c r="AS442" s="1193"/>
      <c r="AT442" s="1193"/>
      <c r="AU442" s="1193"/>
      <c r="AV442" s="1193"/>
      <c r="AW442" s="1193"/>
      <c r="AX442" s="1193"/>
      <c r="AY442" s="1193"/>
      <c r="AZ442" s="1193"/>
      <c r="BA442" s="1193"/>
      <c r="BB442" s="1193"/>
      <c r="BC442" s="1193"/>
      <c r="BJ442" s="1939"/>
    </row>
    <row r="443" spans="1:62" s="1982" customFormat="1" x14ac:dyDescent="0.2">
      <c r="A443" s="2101"/>
      <c r="B443" s="2101"/>
      <c r="C443" s="1193"/>
      <c r="F443" s="1193"/>
      <c r="G443" s="1193"/>
      <c r="L443" s="1193"/>
      <c r="M443" s="1193"/>
      <c r="N443" s="1193"/>
      <c r="O443" s="1193"/>
      <c r="P443" s="1193"/>
      <c r="Q443" s="1193"/>
      <c r="R443" s="1193"/>
      <c r="S443" s="1193"/>
      <c r="T443" s="1193"/>
      <c r="U443" s="1193"/>
      <c r="V443" s="1193"/>
      <c r="W443" s="1193"/>
      <c r="X443" s="1193"/>
      <c r="Y443" s="1193"/>
      <c r="Z443" s="1193"/>
      <c r="AA443" s="1193"/>
      <c r="AB443" s="1193"/>
      <c r="AC443" s="1193"/>
      <c r="AD443" s="1193"/>
      <c r="AE443" s="1193"/>
      <c r="AF443" s="1193"/>
      <c r="AG443" s="1193"/>
      <c r="AH443" s="1193"/>
      <c r="AI443" s="1193"/>
      <c r="AJ443" s="1193"/>
      <c r="AK443" s="1193"/>
      <c r="AL443" s="1193"/>
      <c r="AM443" s="1193"/>
      <c r="AN443" s="1193"/>
      <c r="AO443" s="1193"/>
      <c r="AP443" s="1193"/>
      <c r="AQ443" s="1193"/>
      <c r="AR443" s="1193"/>
      <c r="AS443" s="1193"/>
      <c r="AT443" s="1193"/>
      <c r="AU443" s="1193"/>
      <c r="AV443" s="1193"/>
      <c r="AW443" s="1193"/>
      <c r="AX443" s="1193"/>
      <c r="AY443" s="1193"/>
      <c r="AZ443" s="1193"/>
      <c r="BA443" s="1193"/>
      <c r="BB443" s="1193"/>
      <c r="BC443" s="1193"/>
      <c r="BJ443" s="1939"/>
    </row>
    <row r="444" spans="1:62" s="1982" customFormat="1" x14ac:dyDescent="0.2">
      <c r="A444" s="2101"/>
      <c r="B444" s="2101"/>
      <c r="C444" s="1193"/>
      <c r="F444" s="1193"/>
      <c r="G444" s="1193"/>
      <c r="L444" s="1193"/>
      <c r="M444" s="1193"/>
      <c r="N444" s="1193"/>
      <c r="O444" s="1193"/>
      <c r="P444" s="1193"/>
      <c r="Q444" s="1193"/>
      <c r="R444" s="1193"/>
      <c r="S444" s="1193"/>
      <c r="T444" s="1193"/>
      <c r="U444" s="1193"/>
      <c r="V444" s="1193"/>
      <c r="W444" s="1193"/>
      <c r="X444" s="1193"/>
      <c r="Y444" s="1193"/>
      <c r="Z444" s="1193"/>
      <c r="AA444" s="1193"/>
      <c r="AB444" s="1193"/>
      <c r="AC444" s="1193"/>
      <c r="AD444" s="1193"/>
      <c r="AE444" s="1193"/>
      <c r="AF444" s="1193"/>
      <c r="AG444" s="1193"/>
      <c r="AH444" s="1193"/>
      <c r="AI444" s="1193"/>
      <c r="AJ444" s="1193"/>
      <c r="AK444" s="1193"/>
      <c r="AL444" s="1193"/>
      <c r="AM444" s="1193"/>
      <c r="AN444" s="1193"/>
      <c r="AO444" s="1193"/>
      <c r="AP444" s="1193"/>
      <c r="AQ444" s="1193"/>
      <c r="AR444" s="1193"/>
      <c r="AS444" s="1193"/>
      <c r="AT444" s="1193"/>
      <c r="AU444" s="1193"/>
      <c r="AV444" s="1193"/>
      <c r="AW444" s="1193"/>
      <c r="AX444" s="1193"/>
      <c r="AY444" s="1193"/>
      <c r="AZ444" s="1193"/>
      <c r="BA444" s="1193"/>
      <c r="BB444" s="1193"/>
      <c r="BC444" s="1193"/>
      <c r="BJ444" s="1939"/>
    </row>
    <row r="445" spans="1:62" s="1982" customFormat="1" x14ac:dyDescent="0.2">
      <c r="A445" s="2101"/>
      <c r="B445" s="2101"/>
      <c r="C445" s="1193"/>
      <c r="F445" s="1193"/>
      <c r="G445" s="1193"/>
      <c r="L445" s="1193"/>
      <c r="M445" s="1193"/>
      <c r="N445" s="1193"/>
      <c r="O445" s="1193"/>
      <c r="P445" s="1193"/>
      <c r="Q445" s="1193"/>
      <c r="R445" s="1193"/>
      <c r="S445" s="1193"/>
      <c r="T445" s="1193"/>
      <c r="U445" s="1193"/>
      <c r="V445" s="1193"/>
      <c r="W445" s="1193"/>
      <c r="X445" s="1193"/>
      <c r="Y445" s="1193"/>
      <c r="Z445" s="1193"/>
      <c r="AA445" s="1193"/>
      <c r="AB445" s="1193"/>
      <c r="AC445" s="1193"/>
      <c r="AD445" s="1193"/>
      <c r="AE445" s="1193"/>
      <c r="AF445" s="1193"/>
      <c r="AG445" s="1193"/>
      <c r="AH445" s="1193"/>
      <c r="AI445" s="1193"/>
      <c r="AJ445" s="1193"/>
      <c r="AK445" s="1193"/>
      <c r="AL445" s="1193"/>
      <c r="AM445" s="1193"/>
      <c r="AN445" s="1193"/>
      <c r="AO445" s="1193"/>
      <c r="AP445" s="1193"/>
      <c r="AQ445" s="1193"/>
      <c r="AR445" s="1193"/>
      <c r="AS445" s="1193"/>
      <c r="AT445" s="1193"/>
      <c r="AU445" s="1193"/>
      <c r="AV445" s="1193"/>
      <c r="AW445" s="1193"/>
      <c r="AX445" s="1193"/>
      <c r="AY445" s="1193"/>
      <c r="AZ445" s="1193"/>
      <c r="BA445" s="1193"/>
      <c r="BB445" s="1193"/>
      <c r="BC445" s="1193"/>
      <c r="BJ445" s="1939"/>
    </row>
    <row r="446" spans="1:62" s="1982" customFormat="1" x14ac:dyDescent="0.2">
      <c r="A446" s="2101"/>
      <c r="B446" s="2101"/>
      <c r="C446" s="1193"/>
      <c r="F446" s="1193"/>
      <c r="G446" s="1193"/>
      <c r="L446" s="1193"/>
      <c r="M446" s="1193"/>
      <c r="N446" s="1193"/>
      <c r="O446" s="1193"/>
      <c r="P446" s="1193"/>
      <c r="Q446" s="1193"/>
      <c r="R446" s="1193"/>
      <c r="S446" s="1193"/>
      <c r="T446" s="1193"/>
      <c r="U446" s="1193"/>
      <c r="V446" s="1193"/>
      <c r="W446" s="1193"/>
      <c r="X446" s="1193"/>
      <c r="Y446" s="1193"/>
      <c r="Z446" s="1193"/>
      <c r="AA446" s="1193"/>
      <c r="AB446" s="1193"/>
      <c r="AC446" s="1193"/>
      <c r="AD446" s="1193"/>
      <c r="AE446" s="1193"/>
      <c r="AF446" s="1193"/>
      <c r="AG446" s="1193"/>
      <c r="AH446" s="1193"/>
      <c r="AI446" s="1193"/>
      <c r="AJ446" s="1193"/>
      <c r="AK446" s="1193"/>
      <c r="AL446" s="1193"/>
      <c r="AM446" s="1193"/>
      <c r="AN446" s="1193"/>
      <c r="AO446" s="1193"/>
      <c r="AP446" s="1193"/>
      <c r="AQ446" s="1193"/>
      <c r="AR446" s="1193"/>
      <c r="AS446" s="1193"/>
      <c r="AT446" s="1193"/>
      <c r="AU446" s="1193"/>
      <c r="AV446" s="1193"/>
      <c r="AW446" s="1193"/>
      <c r="AX446" s="1193"/>
      <c r="AY446" s="1193"/>
      <c r="AZ446" s="1193"/>
      <c r="BA446" s="1193"/>
      <c r="BB446" s="1193"/>
      <c r="BC446" s="1193"/>
      <c r="BJ446" s="1939"/>
    </row>
    <row r="447" spans="1:62" s="1982" customFormat="1" x14ac:dyDescent="0.2">
      <c r="A447" s="2101"/>
      <c r="B447" s="2101"/>
      <c r="C447" s="1193"/>
      <c r="F447" s="1193"/>
      <c r="G447" s="1193"/>
      <c r="L447" s="1193"/>
      <c r="M447" s="1193"/>
      <c r="N447" s="1193"/>
      <c r="O447" s="1193"/>
      <c r="P447" s="1193"/>
      <c r="Q447" s="1193"/>
      <c r="R447" s="1193"/>
      <c r="S447" s="1193"/>
      <c r="T447" s="1193"/>
      <c r="U447" s="1193"/>
      <c r="V447" s="1193"/>
      <c r="W447" s="1193"/>
      <c r="X447" s="1193"/>
      <c r="Y447" s="1193"/>
      <c r="Z447" s="1193"/>
      <c r="AA447" s="1193"/>
      <c r="AB447" s="1193"/>
      <c r="AC447" s="1193"/>
      <c r="AD447" s="1193"/>
      <c r="AE447" s="1193"/>
      <c r="AF447" s="1193"/>
      <c r="AG447" s="1193"/>
      <c r="AH447" s="1193"/>
      <c r="AI447" s="1193"/>
      <c r="AJ447" s="1193"/>
      <c r="AK447" s="1193"/>
      <c r="AL447" s="1193"/>
      <c r="AM447" s="1193"/>
      <c r="AN447" s="1193"/>
      <c r="AO447" s="1193"/>
      <c r="AP447" s="1193"/>
      <c r="AQ447" s="1193"/>
      <c r="AR447" s="1193"/>
      <c r="AS447" s="1193"/>
      <c r="AT447" s="1193"/>
      <c r="AU447" s="1193"/>
      <c r="AV447" s="1193"/>
      <c r="AW447" s="1193"/>
      <c r="AX447" s="1193"/>
      <c r="AY447" s="1193"/>
      <c r="AZ447" s="1193"/>
      <c r="BA447" s="1193"/>
      <c r="BB447" s="1193"/>
      <c r="BC447" s="1193"/>
      <c r="BJ447" s="1939"/>
    </row>
    <row r="448" spans="1:62" s="1982" customFormat="1" x14ac:dyDescent="0.2">
      <c r="A448" s="2101"/>
      <c r="B448" s="2101"/>
      <c r="C448" s="1193"/>
      <c r="F448" s="1193"/>
      <c r="G448" s="1193"/>
      <c r="L448" s="1193"/>
      <c r="M448" s="1193"/>
      <c r="N448" s="1193"/>
      <c r="O448" s="1193"/>
      <c r="P448" s="1193"/>
      <c r="Q448" s="1193"/>
      <c r="R448" s="1193"/>
      <c r="S448" s="1193"/>
      <c r="T448" s="1193"/>
      <c r="U448" s="1193"/>
      <c r="V448" s="1193"/>
      <c r="W448" s="1193"/>
      <c r="X448" s="1193"/>
      <c r="Y448" s="1193"/>
      <c r="Z448" s="1193"/>
      <c r="AA448" s="1193"/>
      <c r="AB448" s="1193"/>
      <c r="AC448" s="1193"/>
      <c r="AD448" s="1193"/>
      <c r="AE448" s="1193"/>
      <c r="AF448" s="1193"/>
      <c r="AG448" s="1193"/>
      <c r="AH448" s="1193"/>
      <c r="AI448" s="1193"/>
      <c r="AJ448" s="1193"/>
      <c r="AK448" s="1193"/>
      <c r="AL448" s="1193"/>
      <c r="AM448" s="1193"/>
      <c r="AN448" s="1193"/>
      <c r="AO448" s="1193"/>
      <c r="AP448" s="1193"/>
      <c r="AQ448" s="1193"/>
      <c r="AR448" s="1193"/>
      <c r="AS448" s="1193"/>
      <c r="AT448" s="1193"/>
      <c r="AU448" s="1193"/>
      <c r="AV448" s="1193"/>
      <c r="AW448" s="1193"/>
      <c r="AX448" s="1193"/>
      <c r="AY448" s="1193"/>
      <c r="AZ448" s="1193"/>
      <c r="BA448" s="1193"/>
      <c r="BB448" s="1193"/>
      <c r="BC448" s="1193"/>
      <c r="BJ448" s="1939"/>
    </row>
    <row r="449" spans="1:62" s="1982" customFormat="1" x14ac:dyDescent="0.2">
      <c r="A449" s="2101"/>
      <c r="B449" s="2101"/>
      <c r="C449" s="1193"/>
      <c r="F449" s="1193"/>
      <c r="G449" s="1193"/>
      <c r="L449" s="1193"/>
      <c r="M449" s="1193"/>
      <c r="N449" s="1193"/>
      <c r="O449" s="1193"/>
      <c r="P449" s="1193"/>
      <c r="Q449" s="1193"/>
      <c r="R449" s="1193"/>
      <c r="S449" s="1193"/>
      <c r="T449" s="1193"/>
      <c r="U449" s="1193"/>
      <c r="V449" s="1193"/>
      <c r="W449" s="1193"/>
      <c r="X449" s="1193"/>
      <c r="Y449" s="1193"/>
      <c r="Z449" s="1193"/>
      <c r="AA449" s="1193"/>
      <c r="AB449" s="1193"/>
      <c r="AC449" s="1193"/>
      <c r="AD449" s="1193"/>
      <c r="AE449" s="1193"/>
      <c r="AF449" s="1193"/>
      <c r="AG449" s="1193"/>
      <c r="AH449" s="1193"/>
      <c r="AI449" s="1193"/>
      <c r="AJ449" s="1193"/>
      <c r="AK449" s="1193"/>
      <c r="AL449" s="1193"/>
      <c r="AM449" s="1193"/>
      <c r="AN449" s="1193"/>
      <c r="AO449" s="1193"/>
      <c r="AP449" s="1193"/>
      <c r="AQ449" s="1193"/>
      <c r="AR449" s="1193"/>
      <c r="AS449" s="1193"/>
      <c r="AT449" s="1193"/>
      <c r="AU449" s="1193"/>
      <c r="AV449" s="1193"/>
      <c r="AW449" s="1193"/>
      <c r="AX449" s="1193"/>
      <c r="AY449" s="1193"/>
      <c r="AZ449" s="1193"/>
      <c r="BA449" s="1193"/>
      <c r="BB449" s="1193"/>
      <c r="BC449" s="1193"/>
      <c r="BJ449" s="1939"/>
    </row>
    <row r="450" spans="1:62" s="1982" customFormat="1" x14ac:dyDescent="0.2">
      <c r="A450" s="2101"/>
      <c r="B450" s="2101"/>
      <c r="C450" s="1193"/>
      <c r="F450" s="1193"/>
      <c r="G450" s="1193"/>
      <c r="L450" s="1193"/>
      <c r="M450" s="1193"/>
      <c r="N450" s="1193"/>
      <c r="O450" s="1193"/>
      <c r="P450" s="1193"/>
      <c r="Q450" s="1193"/>
      <c r="R450" s="1193"/>
      <c r="S450" s="1193"/>
      <c r="T450" s="1193"/>
      <c r="U450" s="1193"/>
      <c r="V450" s="1193"/>
      <c r="W450" s="1193"/>
      <c r="X450" s="1193"/>
      <c r="Y450" s="1193"/>
      <c r="Z450" s="1193"/>
      <c r="AA450" s="1193"/>
      <c r="AB450" s="1193"/>
      <c r="AC450" s="1193"/>
      <c r="AD450" s="1193"/>
      <c r="AE450" s="1193"/>
      <c r="AF450" s="1193"/>
      <c r="AG450" s="1193"/>
      <c r="AH450" s="1193"/>
      <c r="AI450" s="1193"/>
      <c r="AJ450" s="1193"/>
      <c r="AK450" s="1193"/>
      <c r="AL450" s="1193"/>
      <c r="AM450" s="1193"/>
      <c r="AN450" s="1193"/>
      <c r="AO450" s="1193"/>
      <c r="AP450" s="1193"/>
      <c r="AQ450" s="1193"/>
      <c r="AR450" s="1193"/>
      <c r="AS450" s="1193"/>
      <c r="AT450" s="1193"/>
      <c r="AU450" s="1193"/>
      <c r="AV450" s="1193"/>
      <c r="AW450" s="1193"/>
      <c r="AX450" s="1193"/>
      <c r="AY450" s="1193"/>
      <c r="AZ450" s="1193"/>
      <c r="BA450" s="1193"/>
      <c r="BB450" s="1193"/>
      <c r="BC450" s="1193"/>
      <c r="BJ450" s="1939"/>
    </row>
    <row r="451" spans="1:62" s="1982" customFormat="1" x14ac:dyDescent="0.2">
      <c r="A451" s="2101"/>
      <c r="B451" s="2101"/>
      <c r="C451" s="1193"/>
      <c r="F451" s="1193"/>
      <c r="G451" s="1193"/>
      <c r="L451" s="1193"/>
      <c r="M451" s="1193"/>
      <c r="N451" s="1193"/>
      <c r="O451" s="1193"/>
      <c r="P451" s="1193"/>
      <c r="Q451" s="1193"/>
      <c r="R451" s="1193"/>
      <c r="S451" s="1193"/>
      <c r="T451" s="1193"/>
      <c r="U451" s="1193"/>
      <c r="V451" s="1193"/>
      <c r="W451" s="1193"/>
      <c r="X451" s="1193"/>
      <c r="Y451" s="1193"/>
      <c r="Z451" s="1193"/>
      <c r="AA451" s="1193"/>
      <c r="AB451" s="1193"/>
      <c r="AC451" s="1193"/>
      <c r="AD451" s="1193"/>
      <c r="AE451" s="1193"/>
      <c r="AF451" s="1193"/>
      <c r="AG451" s="1193"/>
      <c r="AH451" s="1193"/>
      <c r="AI451" s="1193"/>
      <c r="AJ451" s="1193"/>
      <c r="AK451" s="1193"/>
      <c r="AL451" s="1193"/>
      <c r="AM451" s="1193"/>
      <c r="AN451" s="1193"/>
      <c r="AO451" s="1193"/>
      <c r="AP451" s="1193"/>
      <c r="AQ451" s="1193"/>
      <c r="AR451" s="1193"/>
      <c r="AS451" s="1193"/>
      <c r="AT451" s="1193"/>
      <c r="AU451" s="1193"/>
      <c r="AV451" s="1193"/>
      <c r="AW451" s="1193"/>
      <c r="AX451" s="1193"/>
      <c r="AY451" s="1193"/>
      <c r="AZ451" s="1193"/>
      <c r="BA451" s="1193"/>
      <c r="BB451" s="1193"/>
      <c r="BC451" s="1193"/>
      <c r="BJ451" s="1939"/>
    </row>
    <row r="452" spans="1:62" s="1982" customFormat="1" x14ac:dyDescent="0.2">
      <c r="A452" s="2101"/>
      <c r="B452" s="2101"/>
      <c r="C452" s="1193"/>
      <c r="F452" s="1193"/>
      <c r="G452" s="1193"/>
      <c r="L452" s="1193"/>
      <c r="M452" s="1193"/>
      <c r="N452" s="1193"/>
      <c r="O452" s="1193"/>
      <c r="P452" s="1193"/>
      <c r="Q452" s="1193"/>
      <c r="R452" s="1193"/>
      <c r="S452" s="1193"/>
      <c r="T452" s="1193"/>
      <c r="U452" s="1193"/>
      <c r="V452" s="1193"/>
      <c r="W452" s="1193"/>
      <c r="X452" s="1193"/>
      <c r="Y452" s="1193"/>
      <c r="Z452" s="1193"/>
      <c r="AA452" s="1193"/>
      <c r="AB452" s="1193"/>
      <c r="AC452" s="1193"/>
      <c r="AD452" s="1193"/>
      <c r="AE452" s="1193"/>
      <c r="AF452" s="1193"/>
      <c r="AG452" s="1193"/>
      <c r="AH452" s="1193"/>
      <c r="AI452" s="1193"/>
      <c r="AJ452" s="1193"/>
      <c r="AK452" s="1193"/>
      <c r="AL452" s="1193"/>
      <c r="AM452" s="1193"/>
      <c r="AN452" s="1193"/>
      <c r="AO452" s="1193"/>
      <c r="AP452" s="1193"/>
      <c r="AQ452" s="1193"/>
      <c r="AR452" s="1193"/>
      <c r="AS452" s="1193"/>
      <c r="AT452" s="1193"/>
      <c r="AU452" s="1193"/>
      <c r="AV452" s="1193"/>
      <c r="AW452" s="1193"/>
      <c r="AX452" s="1193"/>
      <c r="AY452" s="1193"/>
      <c r="AZ452" s="1193"/>
      <c r="BA452" s="1193"/>
      <c r="BB452" s="1193"/>
      <c r="BC452" s="1193"/>
      <c r="BJ452" s="1939"/>
    </row>
    <row r="453" spans="1:62" s="1982" customFormat="1" x14ac:dyDescent="0.2">
      <c r="A453" s="2101"/>
      <c r="B453" s="2101"/>
      <c r="C453" s="1193"/>
      <c r="F453" s="1193"/>
      <c r="G453" s="1193"/>
      <c r="L453" s="1193"/>
      <c r="M453" s="1193"/>
      <c r="N453" s="1193"/>
      <c r="O453" s="1193"/>
      <c r="P453" s="1193"/>
      <c r="Q453" s="1193"/>
      <c r="R453" s="1193"/>
      <c r="S453" s="1193"/>
      <c r="T453" s="1193"/>
      <c r="U453" s="1193"/>
      <c r="V453" s="1193"/>
      <c r="W453" s="1193"/>
      <c r="X453" s="1193"/>
      <c r="Y453" s="1193"/>
      <c r="Z453" s="1193"/>
      <c r="AA453" s="1193"/>
      <c r="AB453" s="1193"/>
      <c r="AC453" s="1193"/>
      <c r="AD453" s="1193"/>
      <c r="AE453" s="1193"/>
      <c r="AF453" s="1193"/>
      <c r="AG453" s="1193"/>
      <c r="AH453" s="1193"/>
      <c r="AI453" s="1193"/>
      <c r="AJ453" s="1193"/>
      <c r="AK453" s="1193"/>
      <c r="AL453" s="1193"/>
      <c r="AM453" s="1193"/>
      <c r="AN453" s="1193"/>
      <c r="AO453" s="1193"/>
      <c r="AP453" s="1193"/>
      <c r="AQ453" s="1193"/>
      <c r="AR453" s="1193"/>
      <c r="AS453" s="1193"/>
      <c r="AT453" s="1193"/>
      <c r="AU453" s="1193"/>
      <c r="AV453" s="1193"/>
      <c r="AW453" s="1193"/>
      <c r="AX453" s="1193"/>
      <c r="AY453" s="1193"/>
      <c r="AZ453" s="1193"/>
      <c r="BA453" s="1193"/>
      <c r="BB453" s="1193"/>
      <c r="BC453" s="1193"/>
      <c r="BJ453" s="1939"/>
    </row>
    <row r="454" spans="1:62" s="1982" customFormat="1" x14ac:dyDescent="0.2">
      <c r="A454" s="2101"/>
      <c r="B454" s="2101"/>
      <c r="C454" s="1193"/>
      <c r="F454" s="1193"/>
      <c r="G454" s="1193"/>
      <c r="L454" s="1193"/>
      <c r="M454" s="1193"/>
      <c r="N454" s="1193"/>
      <c r="O454" s="1193"/>
      <c r="P454" s="1193"/>
      <c r="Q454" s="1193"/>
      <c r="R454" s="1193"/>
      <c r="S454" s="1193"/>
      <c r="T454" s="1193"/>
      <c r="U454" s="1193"/>
      <c r="V454" s="1193"/>
      <c r="W454" s="1193"/>
      <c r="X454" s="1193"/>
      <c r="Y454" s="1193"/>
      <c r="Z454" s="1193"/>
      <c r="AA454" s="1193"/>
      <c r="AB454" s="1193"/>
      <c r="AC454" s="1193"/>
      <c r="AD454" s="1193"/>
      <c r="AE454" s="1193"/>
      <c r="AF454" s="1193"/>
      <c r="AG454" s="1193"/>
      <c r="AH454" s="1193"/>
      <c r="AI454" s="1193"/>
      <c r="AJ454" s="1193"/>
      <c r="AK454" s="1193"/>
      <c r="AL454" s="1193"/>
      <c r="AM454" s="1193"/>
      <c r="AN454" s="1193"/>
      <c r="AO454" s="1193"/>
      <c r="AP454" s="1193"/>
      <c r="AQ454" s="1193"/>
      <c r="AR454" s="1193"/>
      <c r="AS454" s="1193"/>
      <c r="AT454" s="1193"/>
      <c r="AU454" s="1193"/>
      <c r="AV454" s="1193"/>
      <c r="AW454" s="1193"/>
      <c r="AX454" s="1193"/>
      <c r="AY454" s="1193"/>
      <c r="AZ454" s="1193"/>
      <c r="BA454" s="1193"/>
      <c r="BB454" s="1193"/>
      <c r="BC454" s="1193"/>
      <c r="BJ454" s="1939"/>
    </row>
    <row r="455" spans="1:62" s="1982" customFormat="1" x14ac:dyDescent="0.2">
      <c r="A455" s="2101"/>
      <c r="B455" s="2101"/>
      <c r="C455" s="1193"/>
      <c r="F455" s="1193"/>
      <c r="G455" s="1193"/>
      <c r="L455" s="1193"/>
      <c r="M455" s="1193"/>
      <c r="N455" s="1193"/>
      <c r="O455" s="1193"/>
      <c r="P455" s="1193"/>
      <c r="Q455" s="1193"/>
      <c r="R455" s="1193"/>
      <c r="S455" s="1193"/>
      <c r="T455" s="1193"/>
      <c r="U455" s="1193"/>
      <c r="V455" s="1193"/>
      <c r="W455" s="1193"/>
      <c r="X455" s="1193"/>
      <c r="Y455" s="1193"/>
      <c r="Z455" s="1193"/>
      <c r="AA455" s="1193"/>
      <c r="AB455" s="1193"/>
      <c r="AC455" s="1193"/>
      <c r="AD455" s="1193"/>
      <c r="AE455" s="1193"/>
      <c r="AF455" s="1193"/>
      <c r="AG455" s="1193"/>
      <c r="AH455" s="1193"/>
      <c r="AI455" s="1193"/>
      <c r="AJ455" s="1193"/>
      <c r="AK455" s="1193"/>
      <c r="AL455" s="1193"/>
      <c r="AM455" s="1193"/>
      <c r="AN455" s="1193"/>
      <c r="AO455" s="1193"/>
      <c r="AP455" s="1193"/>
      <c r="AQ455" s="1193"/>
      <c r="AR455" s="1193"/>
      <c r="AS455" s="1193"/>
      <c r="AT455" s="1193"/>
      <c r="AU455" s="1193"/>
      <c r="AV455" s="1193"/>
      <c r="AW455" s="1193"/>
      <c r="AX455" s="1193"/>
      <c r="AY455" s="1193"/>
      <c r="AZ455" s="1193"/>
      <c r="BA455" s="1193"/>
      <c r="BB455" s="1193"/>
      <c r="BC455" s="1193"/>
      <c r="BJ455" s="1939"/>
    </row>
    <row r="456" spans="1:62" s="1982" customFormat="1" x14ac:dyDescent="0.2">
      <c r="A456" s="2101"/>
      <c r="B456" s="2101"/>
      <c r="C456" s="1193"/>
      <c r="F456" s="1193"/>
      <c r="G456" s="1193"/>
      <c r="L456" s="1193"/>
      <c r="M456" s="1193"/>
      <c r="N456" s="1193"/>
      <c r="O456" s="1193"/>
      <c r="P456" s="1193"/>
      <c r="Q456" s="1193"/>
      <c r="R456" s="1193"/>
      <c r="S456" s="1193"/>
      <c r="T456" s="1193"/>
      <c r="U456" s="1193"/>
      <c r="V456" s="1193"/>
      <c r="W456" s="1193"/>
      <c r="X456" s="1193"/>
      <c r="Y456" s="1193"/>
      <c r="Z456" s="1193"/>
      <c r="AA456" s="1193"/>
      <c r="AB456" s="1193"/>
      <c r="AC456" s="1193"/>
      <c r="AD456" s="1193"/>
      <c r="AE456" s="1193"/>
      <c r="AF456" s="1193"/>
      <c r="AG456" s="1193"/>
      <c r="AH456" s="1193"/>
      <c r="AI456" s="1193"/>
      <c r="AJ456" s="1193"/>
      <c r="AK456" s="1193"/>
      <c r="AL456" s="1193"/>
      <c r="AM456" s="1193"/>
      <c r="AN456" s="1193"/>
      <c r="AO456" s="1193"/>
      <c r="AP456" s="1193"/>
      <c r="AQ456" s="1193"/>
      <c r="AR456" s="1193"/>
      <c r="AS456" s="1193"/>
      <c r="AT456" s="1193"/>
      <c r="AU456" s="1193"/>
      <c r="AV456" s="1193"/>
      <c r="AW456" s="1193"/>
      <c r="AX456" s="1193"/>
      <c r="AY456" s="1193"/>
      <c r="AZ456" s="1193"/>
      <c r="BA456" s="1193"/>
      <c r="BB456" s="1193"/>
      <c r="BC456" s="1193"/>
      <c r="BJ456" s="1939"/>
    </row>
    <row r="457" spans="1:62" s="1982" customFormat="1" x14ac:dyDescent="0.2">
      <c r="A457" s="2101"/>
      <c r="B457" s="2101"/>
      <c r="C457" s="1193"/>
      <c r="F457" s="1193"/>
      <c r="G457" s="1193"/>
      <c r="L457" s="1193"/>
      <c r="M457" s="1193"/>
      <c r="N457" s="1193"/>
      <c r="O457" s="1193"/>
      <c r="P457" s="1193"/>
      <c r="Q457" s="1193"/>
      <c r="R457" s="1193"/>
      <c r="S457" s="1193"/>
      <c r="T457" s="1193"/>
      <c r="U457" s="1193"/>
      <c r="V457" s="1193"/>
      <c r="W457" s="1193"/>
      <c r="X457" s="1193"/>
      <c r="Y457" s="1193"/>
      <c r="Z457" s="1193"/>
      <c r="AA457" s="1193"/>
      <c r="AB457" s="1193"/>
      <c r="AC457" s="1193"/>
      <c r="AD457" s="1193"/>
      <c r="AE457" s="1193"/>
      <c r="AF457" s="1193"/>
      <c r="AG457" s="1193"/>
      <c r="AH457" s="1193"/>
      <c r="AI457" s="1193"/>
      <c r="AJ457" s="1193"/>
      <c r="AK457" s="1193"/>
      <c r="AL457" s="1193"/>
      <c r="AM457" s="1193"/>
      <c r="AN457" s="1193"/>
      <c r="AO457" s="1193"/>
      <c r="AP457" s="1193"/>
      <c r="AQ457" s="1193"/>
      <c r="AR457" s="1193"/>
      <c r="AS457" s="1193"/>
      <c r="AT457" s="1193"/>
      <c r="AU457" s="1193"/>
      <c r="AV457" s="1193"/>
      <c r="AW457" s="1193"/>
      <c r="AX457" s="1193"/>
      <c r="AY457" s="1193"/>
      <c r="AZ457" s="1193"/>
      <c r="BA457" s="1193"/>
      <c r="BB457" s="1193"/>
      <c r="BC457" s="1193"/>
      <c r="BJ457" s="1939"/>
    </row>
    <row r="458" spans="1:62" s="1982" customFormat="1" x14ac:dyDescent="0.2">
      <c r="A458" s="2101"/>
      <c r="B458" s="2101"/>
      <c r="C458" s="1193"/>
      <c r="F458" s="1193"/>
      <c r="G458" s="1193"/>
      <c r="L458" s="1193"/>
      <c r="M458" s="1193"/>
      <c r="N458" s="1193"/>
      <c r="O458" s="1193"/>
      <c r="P458" s="1193"/>
      <c r="Q458" s="1193"/>
      <c r="R458" s="1193"/>
      <c r="S458" s="1193"/>
      <c r="T458" s="1193"/>
      <c r="U458" s="1193"/>
      <c r="V458" s="1193"/>
      <c r="W458" s="1193"/>
      <c r="X458" s="1193"/>
      <c r="Y458" s="1193"/>
      <c r="Z458" s="1193"/>
      <c r="AA458" s="1193"/>
      <c r="AB458" s="1193"/>
      <c r="AC458" s="1193"/>
      <c r="AD458" s="1193"/>
      <c r="AE458" s="1193"/>
      <c r="AF458" s="1193"/>
      <c r="AG458" s="1193"/>
      <c r="AH458" s="1193"/>
      <c r="AI458" s="1193"/>
      <c r="AJ458" s="1193"/>
      <c r="AK458" s="1193"/>
      <c r="AL458" s="1193"/>
      <c r="AM458" s="1193"/>
      <c r="AN458" s="1193"/>
      <c r="AO458" s="1193"/>
      <c r="AP458" s="1193"/>
      <c r="AQ458" s="1193"/>
      <c r="AR458" s="1193"/>
      <c r="AS458" s="1193"/>
      <c r="AT458" s="1193"/>
      <c r="AU458" s="1193"/>
      <c r="AV458" s="1193"/>
      <c r="AW458" s="1193"/>
      <c r="AX458" s="1193"/>
      <c r="AY458" s="1193"/>
      <c r="AZ458" s="1193"/>
      <c r="BA458" s="1193"/>
      <c r="BB458" s="1193"/>
      <c r="BC458" s="1193"/>
      <c r="BJ458" s="1939"/>
    </row>
    <row r="459" spans="1:62" s="1982" customFormat="1" x14ac:dyDescent="0.2">
      <c r="A459" s="2101"/>
      <c r="B459" s="2101"/>
      <c r="C459" s="1193"/>
      <c r="F459" s="1193"/>
      <c r="G459" s="1193"/>
      <c r="L459" s="1193"/>
      <c r="M459" s="1193"/>
      <c r="N459" s="1193"/>
      <c r="O459" s="1193"/>
      <c r="P459" s="1193"/>
      <c r="Q459" s="1193"/>
      <c r="R459" s="1193"/>
      <c r="S459" s="1193"/>
      <c r="T459" s="1193"/>
      <c r="U459" s="1193"/>
      <c r="V459" s="1193"/>
      <c r="W459" s="1193"/>
      <c r="X459" s="1193"/>
      <c r="Y459" s="1193"/>
      <c r="Z459" s="1193"/>
      <c r="AA459" s="1193"/>
      <c r="AB459" s="1193"/>
      <c r="AC459" s="1193"/>
      <c r="AD459" s="1193"/>
      <c r="AE459" s="1193"/>
      <c r="AF459" s="1193"/>
      <c r="AG459" s="1193"/>
      <c r="AH459" s="1193"/>
      <c r="AI459" s="1193"/>
      <c r="AJ459" s="1193"/>
      <c r="AK459" s="1193"/>
      <c r="AL459" s="1193"/>
      <c r="AM459" s="1193"/>
      <c r="AN459" s="1193"/>
      <c r="AO459" s="1193"/>
      <c r="AP459" s="1193"/>
      <c r="AQ459" s="1193"/>
      <c r="AR459" s="1193"/>
      <c r="AS459" s="1193"/>
      <c r="AT459" s="1193"/>
      <c r="AU459" s="1193"/>
      <c r="AV459" s="1193"/>
      <c r="AW459" s="1193"/>
      <c r="AX459" s="1193"/>
      <c r="AY459" s="1193"/>
      <c r="AZ459" s="1193"/>
      <c r="BA459" s="1193"/>
      <c r="BB459" s="1193"/>
      <c r="BC459" s="1193"/>
      <c r="BJ459" s="1939"/>
    </row>
    <row r="460" spans="1:62" s="1982" customFormat="1" x14ac:dyDescent="0.2">
      <c r="A460" s="2101"/>
      <c r="B460" s="2101"/>
      <c r="C460" s="1193"/>
      <c r="F460" s="1193"/>
      <c r="G460" s="1193"/>
      <c r="L460" s="1193"/>
      <c r="M460" s="1193"/>
      <c r="N460" s="1193"/>
      <c r="O460" s="1193"/>
      <c r="P460" s="1193"/>
      <c r="Q460" s="1193"/>
      <c r="R460" s="1193"/>
      <c r="S460" s="1193"/>
      <c r="T460" s="1193"/>
      <c r="U460" s="1193"/>
      <c r="V460" s="1193"/>
      <c r="W460" s="1193"/>
      <c r="X460" s="1193"/>
      <c r="Y460" s="1193"/>
      <c r="Z460" s="1193"/>
      <c r="AA460" s="1193"/>
      <c r="AB460" s="1193"/>
      <c r="AC460" s="1193"/>
      <c r="AD460" s="1193"/>
      <c r="AE460" s="1193"/>
      <c r="AF460" s="1193"/>
      <c r="AG460" s="1193"/>
      <c r="AH460" s="1193"/>
      <c r="AI460" s="1193"/>
      <c r="AJ460" s="1193"/>
      <c r="AK460" s="1193"/>
      <c r="AL460" s="1193"/>
      <c r="AM460" s="1193"/>
      <c r="AN460" s="1193"/>
      <c r="AO460" s="1193"/>
      <c r="AP460" s="1193"/>
      <c r="AQ460" s="1193"/>
      <c r="AR460" s="1193"/>
      <c r="AS460" s="1193"/>
      <c r="AT460" s="1193"/>
      <c r="AU460" s="1193"/>
      <c r="AV460" s="1193"/>
      <c r="AW460" s="1193"/>
      <c r="AX460" s="1193"/>
      <c r="AY460" s="1193"/>
      <c r="AZ460" s="1193"/>
      <c r="BA460" s="1193"/>
      <c r="BB460" s="1193"/>
      <c r="BC460" s="1193"/>
      <c r="BJ460" s="1939"/>
    </row>
    <row r="461" spans="1:62" s="1982" customFormat="1" x14ac:dyDescent="0.2">
      <c r="A461" s="2101"/>
      <c r="B461" s="2101"/>
      <c r="C461" s="1193"/>
      <c r="F461" s="1193"/>
      <c r="G461" s="1193"/>
      <c r="L461" s="1193"/>
      <c r="M461" s="1193"/>
      <c r="N461" s="1193"/>
      <c r="O461" s="1193"/>
      <c r="P461" s="1193"/>
      <c r="Q461" s="1193"/>
      <c r="R461" s="1193"/>
      <c r="S461" s="1193"/>
      <c r="T461" s="1193"/>
      <c r="U461" s="1193"/>
      <c r="V461" s="1193"/>
      <c r="W461" s="1193"/>
      <c r="X461" s="1193"/>
      <c r="Y461" s="1193"/>
      <c r="Z461" s="1193"/>
      <c r="AA461" s="1193"/>
      <c r="AB461" s="1193"/>
      <c r="AC461" s="1193"/>
      <c r="AD461" s="1193"/>
      <c r="AE461" s="1193"/>
      <c r="AF461" s="1193"/>
      <c r="AG461" s="1193"/>
      <c r="AH461" s="1193"/>
      <c r="AI461" s="1193"/>
      <c r="AJ461" s="1193"/>
      <c r="AK461" s="1193"/>
      <c r="AL461" s="1193"/>
      <c r="AM461" s="1193"/>
      <c r="AN461" s="1193"/>
      <c r="AO461" s="1193"/>
      <c r="AP461" s="1193"/>
      <c r="AQ461" s="1193"/>
      <c r="AR461" s="1193"/>
      <c r="AS461" s="1193"/>
      <c r="AT461" s="1193"/>
      <c r="AU461" s="1193"/>
      <c r="AV461" s="1193"/>
      <c r="AW461" s="1193"/>
      <c r="AX461" s="1193"/>
      <c r="AY461" s="1193"/>
      <c r="AZ461" s="1193"/>
      <c r="BA461" s="1193"/>
      <c r="BB461" s="1193"/>
      <c r="BC461" s="1193"/>
      <c r="BJ461" s="1939"/>
    </row>
    <row r="462" spans="1:62" s="1982" customFormat="1" x14ac:dyDescent="0.2">
      <c r="A462" s="2101"/>
      <c r="B462" s="2101"/>
      <c r="C462" s="1193"/>
      <c r="F462" s="1193"/>
      <c r="G462" s="1193"/>
      <c r="L462" s="1193"/>
      <c r="M462" s="1193"/>
      <c r="N462" s="1193"/>
      <c r="O462" s="1193"/>
      <c r="P462" s="1193"/>
      <c r="Q462" s="1193"/>
      <c r="R462" s="1193"/>
      <c r="S462" s="1193"/>
      <c r="T462" s="1193"/>
      <c r="U462" s="1193"/>
      <c r="V462" s="1193"/>
      <c r="W462" s="1193"/>
      <c r="X462" s="1193"/>
      <c r="Y462" s="1193"/>
      <c r="Z462" s="1193"/>
      <c r="AA462" s="1193"/>
      <c r="AB462" s="1193"/>
      <c r="AC462" s="1193"/>
      <c r="AD462" s="1193"/>
      <c r="AE462" s="1193"/>
      <c r="AF462" s="1193"/>
      <c r="AG462" s="1193"/>
      <c r="AH462" s="1193"/>
      <c r="AI462" s="1193"/>
      <c r="AJ462" s="1193"/>
      <c r="AK462" s="1193"/>
      <c r="AL462" s="1193"/>
      <c r="AM462" s="1193"/>
      <c r="AN462" s="1193"/>
      <c r="AO462" s="1193"/>
      <c r="AP462" s="1193"/>
      <c r="AQ462" s="1193"/>
      <c r="AR462" s="1193"/>
      <c r="AS462" s="1193"/>
      <c r="AT462" s="1193"/>
      <c r="AU462" s="1193"/>
      <c r="AV462" s="1193"/>
      <c r="AW462" s="1193"/>
      <c r="AX462" s="1193"/>
      <c r="AY462" s="1193"/>
      <c r="AZ462" s="1193"/>
      <c r="BA462" s="1193"/>
      <c r="BB462" s="1193"/>
      <c r="BC462" s="1193"/>
      <c r="BJ462" s="1939"/>
    </row>
    <row r="463" spans="1:62" s="1982" customFormat="1" x14ac:dyDescent="0.2">
      <c r="A463" s="2101"/>
      <c r="B463" s="2101"/>
      <c r="C463" s="1193"/>
      <c r="F463" s="1193"/>
      <c r="G463" s="1193"/>
      <c r="L463" s="1193"/>
      <c r="M463" s="1193"/>
      <c r="N463" s="1193"/>
      <c r="O463" s="1193"/>
      <c r="P463" s="1193"/>
      <c r="Q463" s="1193"/>
      <c r="R463" s="1193"/>
      <c r="S463" s="1193"/>
      <c r="T463" s="1193"/>
      <c r="U463" s="1193"/>
      <c r="V463" s="1193"/>
      <c r="W463" s="1193"/>
      <c r="X463" s="1193"/>
      <c r="Y463" s="1193"/>
      <c r="Z463" s="1193"/>
      <c r="AA463" s="1193"/>
      <c r="AB463" s="1193"/>
      <c r="AC463" s="1193"/>
      <c r="AD463" s="1193"/>
      <c r="AE463" s="1193"/>
      <c r="AF463" s="1193"/>
      <c r="AG463" s="1193"/>
      <c r="AH463" s="1193"/>
      <c r="AI463" s="1193"/>
      <c r="AJ463" s="1193"/>
      <c r="AK463" s="1193"/>
      <c r="AL463" s="1193"/>
      <c r="AM463" s="1193"/>
      <c r="AN463" s="1193"/>
      <c r="AO463" s="1193"/>
      <c r="AP463" s="1193"/>
      <c r="AQ463" s="1193"/>
      <c r="AR463" s="1193"/>
      <c r="AS463" s="1193"/>
      <c r="AT463" s="1193"/>
      <c r="AU463" s="1193"/>
      <c r="AV463" s="1193"/>
      <c r="AW463" s="1193"/>
      <c r="AX463" s="1193"/>
      <c r="AY463" s="1193"/>
      <c r="AZ463" s="1193"/>
      <c r="BA463" s="1193"/>
      <c r="BB463" s="1193"/>
      <c r="BC463" s="1193"/>
      <c r="BJ463" s="1939"/>
    </row>
    <row r="464" spans="1:62" s="1982" customFormat="1" x14ac:dyDescent="0.2">
      <c r="A464" s="2101"/>
      <c r="B464" s="2101"/>
      <c r="C464" s="1193"/>
      <c r="F464" s="1193"/>
      <c r="G464" s="1193"/>
      <c r="L464" s="1193"/>
      <c r="M464" s="1193"/>
      <c r="N464" s="1193"/>
      <c r="O464" s="1193"/>
      <c r="P464" s="1193"/>
      <c r="Q464" s="1193"/>
      <c r="R464" s="1193"/>
      <c r="S464" s="1193"/>
      <c r="T464" s="1193"/>
      <c r="U464" s="1193"/>
      <c r="V464" s="1193"/>
      <c r="W464" s="1193"/>
      <c r="X464" s="1193"/>
      <c r="Y464" s="1193"/>
      <c r="Z464" s="1193"/>
      <c r="AA464" s="1193"/>
      <c r="AB464" s="1193"/>
      <c r="AC464" s="1193"/>
      <c r="AD464" s="1193"/>
      <c r="AE464" s="1193"/>
      <c r="AF464" s="1193"/>
      <c r="AG464" s="1193"/>
      <c r="AH464" s="1193"/>
      <c r="AI464" s="1193"/>
      <c r="AJ464" s="1193"/>
      <c r="AK464" s="1193"/>
      <c r="AL464" s="1193"/>
      <c r="AM464" s="1193"/>
      <c r="AN464" s="1193"/>
      <c r="AO464" s="1193"/>
      <c r="AP464" s="1193"/>
      <c r="AQ464" s="1193"/>
      <c r="AR464" s="1193"/>
      <c r="AS464" s="1193"/>
      <c r="AT464" s="1193"/>
      <c r="AU464" s="1193"/>
      <c r="AV464" s="1193"/>
      <c r="AW464" s="1193"/>
      <c r="AX464" s="1193"/>
      <c r="AY464" s="1193"/>
      <c r="AZ464" s="1193"/>
      <c r="BA464" s="1193"/>
      <c r="BB464" s="1193"/>
      <c r="BC464" s="1193"/>
      <c r="BJ464" s="1939"/>
    </row>
    <row r="465" spans="1:62" s="1982" customFormat="1" x14ac:dyDescent="0.2">
      <c r="A465" s="2101"/>
      <c r="B465" s="2101"/>
      <c r="C465" s="1193"/>
      <c r="F465" s="1193"/>
      <c r="G465" s="1193"/>
      <c r="L465" s="1193"/>
      <c r="M465" s="1193"/>
      <c r="N465" s="1193"/>
      <c r="O465" s="1193"/>
      <c r="P465" s="1193"/>
      <c r="Q465" s="1193"/>
      <c r="R465" s="1193"/>
      <c r="S465" s="1193"/>
      <c r="T465" s="1193"/>
      <c r="U465" s="1193"/>
      <c r="V465" s="1193"/>
      <c r="W465" s="1193"/>
      <c r="X465" s="1193"/>
      <c r="Y465" s="1193"/>
      <c r="Z465" s="1193"/>
      <c r="AA465" s="1193"/>
      <c r="AB465" s="1193"/>
      <c r="AC465" s="1193"/>
      <c r="AD465" s="1193"/>
      <c r="AE465" s="1193"/>
      <c r="AF465" s="1193"/>
      <c r="AG465" s="1193"/>
      <c r="AH465" s="1193"/>
      <c r="AI465" s="1193"/>
      <c r="AJ465" s="1193"/>
      <c r="AK465" s="1193"/>
      <c r="AL465" s="1193"/>
      <c r="AM465" s="1193"/>
      <c r="AN465" s="1193"/>
      <c r="AO465" s="1193"/>
      <c r="AP465" s="1193"/>
      <c r="AQ465" s="1193"/>
      <c r="AR465" s="1193"/>
      <c r="AS465" s="1193"/>
      <c r="AT465" s="1193"/>
      <c r="AU465" s="1193"/>
      <c r="AV465" s="1193"/>
      <c r="AW465" s="1193"/>
      <c r="AX465" s="1193"/>
      <c r="AY465" s="1193"/>
      <c r="AZ465" s="1193"/>
      <c r="BA465" s="1193"/>
      <c r="BB465" s="1193"/>
      <c r="BC465" s="1193"/>
      <c r="BJ465" s="1939"/>
    </row>
    <row r="466" spans="1:62" s="1982" customFormat="1" x14ac:dyDescent="0.2">
      <c r="A466" s="2101"/>
      <c r="B466" s="2101"/>
      <c r="C466" s="1193"/>
      <c r="F466" s="1193"/>
      <c r="G466" s="1193"/>
      <c r="L466" s="1193"/>
      <c r="M466" s="1193"/>
      <c r="N466" s="1193"/>
      <c r="O466" s="1193"/>
      <c r="P466" s="1193"/>
      <c r="Q466" s="1193"/>
      <c r="R466" s="1193"/>
      <c r="S466" s="1193"/>
      <c r="T466" s="1193"/>
      <c r="U466" s="1193"/>
      <c r="V466" s="1193"/>
      <c r="W466" s="1193"/>
      <c r="X466" s="1193"/>
      <c r="Y466" s="1193"/>
      <c r="Z466" s="1193"/>
      <c r="AA466" s="1193"/>
      <c r="AB466" s="1193"/>
      <c r="AC466" s="1193"/>
      <c r="AD466" s="1193"/>
      <c r="AE466" s="1193"/>
      <c r="AF466" s="1193"/>
      <c r="AG466" s="1193"/>
      <c r="AH466" s="1193"/>
      <c r="AI466" s="1193"/>
      <c r="AJ466" s="1193"/>
      <c r="AK466" s="1193"/>
      <c r="AL466" s="1193"/>
      <c r="AM466" s="1193"/>
      <c r="AN466" s="1193"/>
      <c r="AO466" s="1193"/>
      <c r="AP466" s="1193"/>
      <c r="AQ466" s="1193"/>
      <c r="AR466" s="1193"/>
      <c r="AS466" s="1193"/>
      <c r="AT466" s="1193"/>
      <c r="AU466" s="1193"/>
      <c r="AV466" s="1193"/>
      <c r="AW466" s="1193"/>
      <c r="AX466" s="1193"/>
      <c r="AY466" s="1193"/>
      <c r="AZ466" s="1193"/>
      <c r="BA466" s="1193"/>
      <c r="BB466" s="1193"/>
      <c r="BC466" s="1193"/>
      <c r="BJ466" s="1939"/>
    </row>
    <row r="467" spans="1:62" s="1982" customFormat="1" x14ac:dyDescent="0.2">
      <c r="A467" s="2101"/>
      <c r="B467" s="2101"/>
      <c r="C467" s="1193"/>
      <c r="F467" s="1193"/>
      <c r="G467" s="1193"/>
      <c r="L467" s="1193"/>
      <c r="M467" s="1193"/>
      <c r="N467" s="1193"/>
      <c r="O467" s="1193"/>
      <c r="P467" s="1193"/>
      <c r="Q467" s="1193"/>
      <c r="R467" s="1193"/>
      <c r="S467" s="1193"/>
      <c r="T467" s="1193"/>
      <c r="U467" s="1193"/>
      <c r="V467" s="1193"/>
      <c r="W467" s="1193"/>
      <c r="X467" s="1193"/>
      <c r="Y467" s="1193"/>
      <c r="Z467" s="1193"/>
      <c r="AA467" s="1193"/>
      <c r="AB467" s="1193"/>
      <c r="AC467" s="1193"/>
      <c r="AD467" s="1193"/>
      <c r="AE467" s="1193"/>
      <c r="AF467" s="1193"/>
      <c r="AG467" s="1193"/>
      <c r="AH467" s="1193"/>
      <c r="AI467" s="1193"/>
      <c r="AJ467" s="1193"/>
      <c r="AK467" s="1193"/>
      <c r="AL467" s="1193"/>
      <c r="AM467" s="1193"/>
      <c r="AN467" s="1193"/>
      <c r="AO467" s="1193"/>
      <c r="AP467" s="1193"/>
      <c r="AQ467" s="1193"/>
      <c r="AR467" s="1193"/>
      <c r="AS467" s="1193"/>
      <c r="AT467" s="1193"/>
      <c r="AU467" s="1193"/>
      <c r="AV467" s="1193"/>
      <c r="AW467" s="1193"/>
      <c r="AX467" s="1193"/>
      <c r="AY467" s="1193"/>
      <c r="AZ467" s="1193"/>
      <c r="BA467" s="1193"/>
      <c r="BB467" s="1193"/>
      <c r="BC467" s="1193"/>
      <c r="BJ467" s="1939"/>
    </row>
    <row r="468" spans="1:62" s="1982" customFormat="1" x14ac:dyDescent="0.2">
      <c r="A468" s="2101"/>
      <c r="B468" s="2101"/>
      <c r="C468" s="1193"/>
      <c r="F468" s="1193"/>
      <c r="G468" s="1193"/>
      <c r="L468" s="1193"/>
      <c r="M468" s="1193"/>
      <c r="N468" s="1193"/>
      <c r="O468" s="1193"/>
      <c r="P468" s="1193"/>
      <c r="Q468" s="1193"/>
      <c r="R468" s="1193"/>
      <c r="S468" s="1193"/>
      <c r="T468" s="1193"/>
      <c r="U468" s="1193"/>
      <c r="V468" s="1193"/>
      <c r="W468" s="1193"/>
      <c r="X468" s="1193"/>
      <c r="Y468" s="1193"/>
      <c r="Z468" s="1193"/>
      <c r="AA468" s="1193"/>
      <c r="AB468" s="1193"/>
      <c r="AC468" s="1193"/>
      <c r="AD468" s="1193"/>
      <c r="AE468" s="1193"/>
      <c r="AF468" s="1193"/>
      <c r="AG468" s="1193"/>
      <c r="AH468" s="1193"/>
      <c r="AI468" s="1193"/>
      <c r="AJ468" s="1193"/>
      <c r="AK468" s="1193"/>
      <c r="AL468" s="1193"/>
      <c r="AM468" s="1193"/>
      <c r="AN468" s="1193"/>
      <c r="AO468" s="1193"/>
      <c r="AP468" s="1193"/>
      <c r="AQ468" s="1193"/>
      <c r="AR468" s="1193"/>
      <c r="AS468" s="1193"/>
      <c r="AT468" s="1193"/>
      <c r="AU468" s="1193"/>
      <c r="AV468" s="1193"/>
      <c r="AW468" s="1193"/>
      <c r="AX468" s="1193"/>
      <c r="AY468" s="1193"/>
      <c r="AZ468" s="1193"/>
      <c r="BA468" s="1193"/>
      <c r="BB468" s="1193"/>
      <c r="BC468" s="1193"/>
      <c r="BJ468" s="1939"/>
    </row>
    <row r="469" spans="1:62" s="1982" customFormat="1" x14ac:dyDescent="0.2">
      <c r="A469" s="2101"/>
      <c r="B469" s="2101"/>
      <c r="C469" s="1193"/>
      <c r="F469" s="1193"/>
      <c r="G469" s="1193"/>
      <c r="L469" s="1193"/>
      <c r="M469" s="1193"/>
      <c r="N469" s="1193"/>
      <c r="O469" s="1193"/>
      <c r="P469" s="1193"/>
      <c r="Q469" s="1193"/>
      <c r="R469" s="1193"/>
      <c r="S469" s="1193"/>
      <c r="T469" s="1193"/>
      <c r="U469" s="1193"/>
      <c r="V469" s="1193"/>
      <c r="W469" s="1193"/>
      <c r="X469" s="1193"/>
      <c r="Y469" s="1193"/>
      <c r="Z469" s="1193"/>
      <c r="AA469" s="1193"/>
      <c r="AB469" s="1193"/>
      <c r="AC469" s="1193"/>
      <c r="AD469" s="1193"/>
      <c r="AE469" s="1193"/>
      <c r="AF469" s="1193"/>
      <c r="AG469" s="1193"/>
      <c r="AH469" s="1193"/>
      <c r="AI469" s="1193"/>
      <c r="AJ469" s="1193"/>
      <c r="AK469" s="1193"/>
      <c r="AL469" s="1193"/>
      <c r="AM469" s="1193"/>
      <c r="AN469" s="1193"/>
      <c r="AO469" s="1193"/>
      <c r="AP469" s="1193"/>
      <c r="AQ469" s="1193"/>
      <c r="AR469" s="1193"/>
      <c r="AS469" s="1193"/>
      <c r="AT469" s="1193"/>
      <c r="AU469" s="1193"/>
      <c r="AV469" s="1193"/>
      <c r="AW469" s="1193"/>
      <c r="AX469" s="1193"/>
      <c r="AY469" s="1193"/>
      <c r="AZ469" s="1193"/>
      <c r="BA469" s="1193"/>
      <c r="BB469" s="1193"/>
      <c r="BC469" s="1193"/>
      <c r="BJ469" s="1939"/>
    </row>
    <row r="470" spans="1:62" s="1982" customFormat="1" x14ac:dyDescent="0.2">
      <c r="A470" s="2101"/>
      <c r="B470" s="2101"/>
      <c r="C470" s="1193"/>
      <c r="F470" s="1193"/>
      <c r="G470" s="1193"/>
      <c r="L470" s="1193"/>
      <c r="M470" s="1193"/>
      <c r="N470" s="1193"/>
      <c r="O470" s="1193"/>
      <c r="P470" s="1193"/>
      <c r="Q470" s="1193"/>
      <c r="R470" s="1193"/>
      <c r="S470" s="1193"/>
      <c r="T470" s="1193"/>
      <c r="U470" s="1193"/>
      <c r="V470" s="1193"/>
      <c r="W470" s="1193"/>
      <c r="X470" s="1193"/>
      <c r="Y470" s="1193"/>
      <c r="Z470" s="1193"/>
      <c r="AA470" s="1193"/>
      <c r="AB470" s="1193"/>
      <c r="AC470" s="1193"/>
      <c r="AD470" s="1193"/>
      <c r="AE470" s="1193"/>
      <c r="AF470" s="1193"/>
      <c r="AG470" s="1193"/>
      <c r="AH470" s="1193"/>
      <c r="AI470" s="1193"/>
      <c r="AJ470" s="1193"/>
      <c r="AK470" s="1193"/>
      <c r="AL470" s="1193"/>
      <c r="AM470" s="1193"/>
      <c r="AN470" s="1193"/>
      <c r="AO470" s="1193"/>
      <c r="AP470" s="1193"/>
      <c r="AQ470" s="1193"/>
      <c r="AR470" s="1193"/>
      <c r="AS470" s="1193"/>
      <c r="AT470" s="1193"/>
      <c r="AU470" s="1193"/>
      <c r="AV470" s="1193"/>
      <c r="AW470" s="1193"/>
      <c r="AX470" s="1193"/>
      <c r="AY470" s="1193"/>
      <c r="AZ470" s="1193"/>
      <c r="BA470" s="1193"/>
      <c r="BB470" s="1193"/>
      <c r="BC470" s="1193"/>
      <c r="BJ470" s="1939"/>
    </row>
    <row r="471" spans="1:62" s="1982" customFormat="1" x14ac:dyDescent="0.2">
      <c r="A471" s="2101"/>
      <c r="B471" s="2101"/>
      <c r="C471" s="1193"/>
      <c r="F471" s="1193"/>
      <c r="G471" s="1193"/>
      <c r="L471" s="1193"/>
      <c r="M471" s="1193"/>
      <c r="N471" s="1193"/>
      <c r="O471" s="1193"/>
      <c r="P471" s="1193"/>
      <c r="Q471" s="1193"/>
      <c r="R471" s="1193"/>
      <c r="S471" s="1193"/>
      <c r="T471" s="1193"/>
      <c r="U471" s="1193"/>
      <c r="V471" s="1193"/>
      <c r="W471" s="1193"/>
      <c r="X471" s="1193"/>
      <c r="Y471" s="1193"/>
      <c r="Z471" s="1193"/>
      <c r="AA471" s="1193"/>
      <c r="AB471" s="1193"/>
      <c r="AC471" s="1193"/>
      <c r="AD471" s="1193"/>
      <c r="AE471" s="1193"/>
      <c r="AF471" s="1193"/>
      <c r="AG471" s="1193"/>
      <c r="AH471" s="1193"/>
      <c r="AI471" s="1193"/>
      <c r="AJ471" s="1193"/>
      <c r="AK471" s="1193"/>
      <c r="AL471" s="1193"/>
      <c r="AM471" s="1193"/>
      <c r="AN471" s="1193"/>
      <c r="AO471" s="1193"/>
      <c r="AP471" s="1193"/>
      <c r="AQ471" s="1193"/>
      <c r="AR471" s="1193"/>
      <c r="AS471" s="1193"/>
      <c r="AT471" s="1193"/>
      <c r="AU471" s="1193"/>
      <c r="AV471" s="1193"/>
      <c r="AW471" s="1193"/>
      <c r="AX471" s="1193"/>
      <c r="AY471" s="1193"/>
      <c r="AZ471" s="1193"/>
      <c r="BA471" s="1193"/>
      <c r="BB471" s="1193"/>
      <c r="BC471" s="1193"/>
      <c r="BJ471" s="1939"/>
    </row>
    <row r="472" spans="1:62" s="1982" customFormat="1" x14ac:dyDescent="0.2">
      <c r="A472" s="2101"/>
      <c r="B472" s="2101"/>
      <c r="C472" s="1193"/>
      <c r="F472" s="1193"/>
      <c r="G472" s="1193"/>
      <c r="L472" s="1193"/>
      <c r="M472" s="1193"/>
      <c r="N472" s="1193"/>
      <c r="O472" s="1193"/>
      <c r="P472" s="1193"/>
      <c r="Q472" s="1193"/>
      <c r="R472" s="1193"/>
      <c r="S472" s="1193"/>
      <c r="T472" s="1193"/>
      <c r="U472" s="1193"/>
      <c r="V472" s="1193"/>
      <c r="W472" s="1193"/>
      <c r="X472" s="1193"/>
      <c r="Y472" s="1193"/>
      <c r="Z472" s="1193"/>
      <c r="AA472" s="1193"/>
      <c r="AB472" s="1193"/>
      <c r="AC472" s="1193"/>
      <c r="AD472" s="1193"/>
      <c r="AE472" s="1193"/>
      <c r="AF472" s="1193"/>
      <c r="AG472" s="1193"/>
      <c r="AH472" s="1193"/>
      <c r="AI472" s="1193"/>
      <c r="AJ472" s="1193"/>
      <c r="AK472" s="1193"/>
      <c r="AL472" s="1193"/>
      <c r="AM472" s="1193"/>
      <c r="AN472" s="1193"/>
      <c r="AO472" s="1193"/>
      <c r="AP472" s="1193"/>
      <c r="AQ472" s="1193"/>
      <c r="AR472" s="1193"/>
      <c r="AS472" s="1193"/>
      <c r="AT472" s="1193"/>
      <c r="AU472" s="1193"/>
      <c r="AV472" s="1193"/>
      <c r="AW472" s="1193"/>
      <c r="AX472" s="1193"/>
      <c r="AY472" s="1193"/>
      <c r="AZ472" s="1193"/>
      <c r="BA472" s="1193"/>
      <c r="BB472" s="1193"/>
      <c r="BC472" s="1193"/>
      <c r="BJ472" s="1939"/>
    </row>
    <row r="473" spans="1:62" s="1982" customFormat="1" x14ac:dyDescent="0.2">
      <c r="A473" s="2101"/>
      <c r="B473" s="2101"/>
      <c r="C473" s="1193"/>
      <c r="F473" s="1193"/>
      <c r="G473" s="1193"/>
      <c r="L473" s="1193"/>
      <c r="M473" s="1193"/>
      <c r="N473" s="1193"/>
      <c r="O473" s="1193"/>
      <c r="P473" s="1193"/>
      <c r="Q473" s="1193"/>
      <c r="R473" s="1193"/>
      <c r="S473" s="1193"/>
      <c r="T473" s="1193"/>
      <c r="U473" s="1193"/>
      <c r="V473" s="1193"/>
      <c r="W473" s="1193"/>
      <c r="X473" s="1193"/>
      <c r="Y473" s="1193"/>
      <c r="Z473" s="1193"/>
      <c r="AA473" s="1193"/>
      <c r="AB473" s="1193"/>
      <c r="AC473" s="1193"/>
      <c r="AD473" s="1193"/>
      <c r="AE473" s="1193"/>
      <c r="AF473" s="1193"/>
      <c r="AG473" s="1193"/>
      <c r="AH473" s="1193"/>
      <c r="AI473" s="1193"/>
      <c r="AJ473" s="1193"/>
      <c r="AK473" s="1193"/>
      <c r="AL473" s="1193"/>
      <c r="AM473" s="1193"/>
      <c r="AN473" s="1193"/>
      <c r="AO473" s="1193"/>
      <c r="AP473" s="1193"/>
      <c r="AQ473" s="1193"/>
      <c r="AR473" s="1193"/>
      <c r="AS473" s="1193"/>
      <c r="AT473" s="1193"/>
      <c r="AU473" s="1193"/>
      <c r="AV473" s="1193"/>
      <c r="AW473" s="1193"/>
      <c r="AX473" s="1193"/>
      <c r="AY473" s="1193"/>
      <c r="AZ473" s="1193"/>
      <c r="BA473" s="1193"/>
      <c r="BB473" s="1193"/>
      <c r="BC473" s="1193"/>
      <c r="BJ473" s="1939"/>
    </row>
    <row r="474" spans="1:62" s="1982" customFormat="1" x14ac:dyDescent="0.2">
      <c r="A474" s="2101"/>
      <c r="B474" s="2101"/>
      <c r="C474" s="1193"/>
      <c r="F474" s="1193"/>
      <c r="G474" s="1193"/>
      <c r="L474" s="1193"/>
      <c r="M474" s="1193"/>
      <c r="N474" s="1193"/>
      <c r="O474" s="1193"/>
      <c r="P474" s="1193"/>
      <c r="Q474" s="1193"/>
      <c r="R474" s="1193"/>
      <c r="S474" s="1193"/>
      <c r="T474" s="1193"/>
      <c r="U474" s="1193"/>
      <c r="V474" s="1193"/>
      <c r="W474" s="1193"/>
      <c r="X474" s="1193"/>
      <c r="Y474" s="1193"/>
      <c r="Z474" s="1193"/>
      <c r="AA474" s="1193"/>
      <c r="AB474" s="1193"/>
      <c r="AC474" s="1193"/>
      <c r="AD474" s="1193"/>
      <c r="AE474" s="1193"/>
      <c r="AF474" s="1193"/>
      <c r="AG474" s="1193"/>
      <c r="AH474" s="1193"/>
      <c r="AI474" s="1193"/>
      <c r="AJ474" s="1193"/>
      <c r="AK474" s="1193"/>
      <c r="AL474" s="1193"/>
      <c r="AM474" s="1193"/>
      <c r="AN474" s="1193"/>
      <c r="AO474" s="1193"/>
      <c r="AP474" s="1193"/>
      <c r="AQ474" s="1193"/>
      <c r="AR474" s="1193"/>
      <c r="AS474" s="1193"/>
      <c r="AT474" s="1193"/>
      <c r="AU474" s="1193"/>
      <c r="AV474" s="1193"/>
      <c r="AW474" s="1193"/>
      <c r="AX474" s="1193"/>
      <c r="AY474" s="1193"/>
      <c r="AZ474" s="1193"/>
      <c r="BA474" s="1193"/>
      <c r="BB474" s="1193"/>
      <c r="BC474" s="1193"/>
      <c r="BJ474" s="1939"/>
    </row>
    <row r="475" spans="1:62" s="1982" customFormat="1" x14ac:dyDescent="0.2">
      <c r="A475" s="2101"/>
      <c r="B475" s="2101"/>
      <c r="C475" s="1193"/>
      <c r="F475" s="1193"/>
      <c r="G475" s="1193"/>
      <c r="L475" s="1193"/>
      <c r="M475" s="1193"/>
      <c r="N475" s="1193"/>
      <c r="O475" s="1193"/>
      <c r="P475" s="1193"/>
      <c r="Q475" s="1193"/>
      <c r="R475" s="1193"/>
      <c r="S475" s="1193"/>
      <c r="T475" s="1193"/>
      <c r="U475" s="1193"/>
      <c r="V475" s="1193"/>
      <c r="W475" s="1193"/>
      <c r="X475" s="1193"/>
      <c r="Y475" s="1193"/>
      <c r="Z475" s="1193"/>
      <c r="AA475" s="1193"/>
      <c r="AB475" s="1193"/>
      <c r="AC475" s="1193"/>
      <c r="AD475" s="1193"/>
      <c r="AE475" s="1193"/>
      <c r="AF475" s="1193"/>
      <c r="AG475" s="1193"/>
      <c r="AH475" s="1193"/>
      <c r="AI475" s="1193"/>
      <c r="AJ475" s="1193"/>
      <c r="AK475" s="1193"/>
      <c r="AL475" s="1193"/>
      <c r="AM475" s="1193"/>
      <c r="AN475" s="1193"/>
      <c r="AO475" s="1193"/>
      <c r="AP475" s="1193"/>
      <c r="AQ475" s="1193"/>
      <c r="AR475" s="1193"/>
      <c r="AS475" s="1193"/>
      <c r="AT475" s="1193"/>
      <c r="AU475" s="1193"/>
      <c r="AV475" s="1193"/>
      <c r="AW475" s="1193"/>
      <c r="AX475" s="1193"/>
      <c r="AY475" s="1193"/>
      <c r="AZ475" s="1193"/>
      <c r="BA475" s="1193"/>
      <c r="BB475" s="1193"/>
      <c r="BC475" s="1193"/>
      <c r="BJ475" s="1939"/>
    </row>
    <row r="476" spans="1:62" s="1982" customFormat="1" x14ac:dyDescent="0.2">
      <c r="A476" s="2101"/>
      <c r="B476" s="2101"/>
      <c r="C476" s="1193"/>
      <c r="F476" s="1193"/>
      <c r="G476" s="1193"/>
      <c r="L476" s="1193"/>
      <c r="M476" s="1193"/>
      <c r="N476" s="1193"/>
      <c r="O476" s="1193"/>
      <c r="P476" s="1193"/>
      <c r="Q476" s="1193"/>
      <c r="R476" s="1193"/>
      <c r="S476" s="1193"/>
      <c r="T476" s="1193"/>
      <c r="U476" s="1193"/>
      <c r="V476" s="1193"/>
      <c r="W476" s="1193"/>
      <c r="X476" s="1193"/>
      <c r="Y476" s="1193"/>
      <c r="Z476" s="1193"/>
      <c r="AA476" s="1193"/>
      <c r="AB476" s="1193"/>
      <c r="AC476" s="1193"/>
      <c r="AD476" s="1193"/>
      <c r="AE476" s="1193"/>
      <c r="AF476" s="1193"/>
      <c r="AG476" s="1193"/>
      <c r="AH476" s="1193"/>
      <c r="AI476" s="1193"/>
      <c r="AJ476" s="1193"/>
      <c r="AK476" s="1193"/>
      <c r="AL476" s="1193"/>
      <c r="AM476" s="1193"/>
      <c r="AN476" s="1193"/>
      <c r="AO476" s="1193"/>
      <c r="AP476" s="1193"/>
      <c r="AQ476" s="1193"/>
      <c r="AR476" s="1193"/>
      <c r="AS476" s="1193"/>
      <c r="AT476" s="1193"/>
      <c r="AU476" s="1193"/>
      <c r="AV476" s="1193"/>
      <c r="AW476" s="1193"/>
      <c r="AX476" s="1193"/>
      <c r="AY476" s="1193"/>
      <c r="AZ476" s="1193"/>
      <c r="BA476" s="1193"/>
      <c r="BB476" s="1193"/>
      <c r="BC476" s="1193"/>
      <c r="BJ476" s="1939"/>
    </row>
    <row r="477" spans="1:62" s="1982" customFormat="1" x14ac:dyDescent="0.2">
      <c r="A477" s="2101"/>
      <c r="B477" s="2101"/>
      <c r="C477" s="1193"/>
      <c r="F477" s="1193"/>
      <c r="G477" s="1193"/>
      <c r="L477" s="1193"/>
      <c r="M477" s="1193"/>
      <c r="N477" s="1193"/>
      <c r="O477" s="1193"/>
      <c r="P477" s="1193"/>
      <c r="Q477" s="1193"/>
      <c r="R477" s="1193"/>
      <c r="S477" s="1193"/>
      <c r="T477" s="1193"/>
      <c r="U477" s="1193"/>
      <c r="V477" s="1193"/>
      <c r="W477" s="1193"/>
      <c r="X477" s="1193"/>
      <c r="Y477" s="1193"/>
      <c r="Z477" s="1193"/>
      <c r="AA477" s="1193"/>
      <c r="AB477" s="1193"/>
      <c r="AC477" s="1193"/>
      <c r="AD477" s="1193"/>
      <c r="AE477" s="1193"/>
      <c r="AF477" s="1193"/>
      <c r="AG477" s="1193"/>
      <c r="AH477" s="1193"/>
      <c r="AI477" s="1193"/>
      <c r="AJ477" s="1193"/>
      <c r="AK477" s="1193"/>
      <c r="AL477" s="1193"/>
      <c r="AM477" s="1193"/>
      <c r="AN477" s="1193"/>
      <c r="AO477" s="1193"/>
      <c r="AP477" s="1193"/>
      <c r="AQ477" s="1193"/>
      <c r="AR477" s="1193"/>
      <c r="AS477" s="1193"/>
      <c r="AT477" s="1193"/>
      <c r="AU477" s="1193"/>
      <c r="AV477" s="1193"/>
      <c r="AW477" s="1193"/>
      <c r="AX477" s="1193"/>
      <c r="AY477" s="1193"/>
      <c r="AZ477" s="1193"/>
      <c r="BA477" s="1193"/>
      <c r="BB477" s="1193"/>
      <c r="BC477" s="1193"/>
      <c r="BJ477" s="1939"/>
    </row>
    <row r="478" spans="1:62" s="1982" customFormat="1" x14ac:dyDescent="0.2">
      <c r="A478" s="2101"/>
      <c r="B478" s="2101"/>
      <c r="C478" s="1193"/>
      <c r="F478" s="1193"/>
      <c r="G478" s="1193"/>
      <c r="L478" s="1193"/>
      <c r="M478" s="1193"/>
      <c r="N478" s="1193"/>
      <c r="O478" s="1193"/>
      <c r="P478" s="1193"/>
      <c r="Q478" s="1193"/>
      <c r="R478" s="1193"/>
      <c r="S478" s="1193"/>
      <c r="T478" s="1193"/>
      <c r="U478" s="1193"/>
      <c r="V478" s="1193"/>
      <c r="W478" s="1193"/>
      <c r="X478" s="1193"/>
      <c r="Y478" s="1193"/>
      <c r="Z478" s="1193"/>
      <c r="AA478" s="1193"/>
      <c r="AB478" s="1193"/>
      <c r="AC478" s="1193"/>
      <c r="AD478" s="1193"/>
      <c r="AE478" s="1193"/>
      <c r="AF478" s="1193"/>
      <c r="AG478" s="1193"/>
      <c r="AH478" s="1193"/>
      <c r="AI478" s="1193"/>
      <c r="AJ478" s="1193"/>
      <c r="AK478" s="1193"/>
      <c r="AL478" s="1193"/>
      <c r="AM478" s="1193"/>
      <c r="AN478" s="1193"/>
      <c r="AO478" s="1193"/>
      <c r="AP478" s="1193"/>
      <c r="AQ478" s="1193"/>
      <c r="AR478" s="1193"/>
      <c r="AS478" s="1193"/>
      <c r="AT478" s="1193"/>
      <c r="AU478" s="1193"/>
      <c r="AV478" s="1193"/>
      <c r="AW478" s="1193"/>
      <c r="AX478" s="1193"/>
      <c r="AY478" s="1193"/>
      <c r="AZ478" s="1193"/>
      <c r="BA478" s="1193"/>
      <c r="BB478" s="1193"/>
      <c r="BC478" s="1193"/>
      <c r="BJ478" s="1939"/>
    </row>
    <row r="479" spans="1:62" s="1982" customFormat="1" x14ac:dyDescent="0.2">
      <c r="A479" s="2101"/>
      <c r="B479" s="2101"/>
      <c r="C479" s="1193"/>
      <c r="F479" s="1193"/>
      <c r="G479" s="1193"/>
      <c r="L479" s="1193"/>
      <c r="M479" s="1193"/>
      <c r="N479" s="1193"/>
      <c r="O479" s="1193"/>
      <c r="P479" s="1193"/>
      <c r="Q479" s="1193"/>
      <c r="R479" s="1193"/>
      <c r="S479" s="1193"/>
      <c r="T479" s="1193"/>
      <c r="U479" s="1193"/>
      <c r="V479" s="1193"/>
      <c r="W479" s="1193"/>
      <c r="X479" s="1193"/>
      <c r="Y479" s="1193"/>
      <c r="Z479" s="1193"/>
      <c r="AA479" s="1193"/>
      <c r="AB479" s="1193"/>
      <c r="AC479" s="1193"/>
      <c r="AD479" s="1193"/>
      <c r="AE479" s="1193"/>
      <c r="AF479" s="1193"/>
      <c r="AG479" s="1193"/>
      <c r="AH479" s="1193"/>
      <c r="AI479" s="1193"/>
      <c r="AJ479" s="1193"/>
      <c r="AK479" s="1193"/>
      <c r="AL479" s="1193"/>
      <c r="AM479" s="1193"/>
      <c r="AN479" s="1193"/>
      <c r="AO479" s="1193"/>
      <c r="AP479" s="1193"/>
      <c r="AQ479" s="1193"/>
      <c r="AR479" s="1193"/>
      <c r="AS479" s="1193"/>
      <c r="AT479" s="1193"/>
      <c r="AU479" s="1193"/>
      <c r="AV479" s="1193"/>
      <c r="AW479" s="1193"/>
      <c r="AX479" s="1193"/>
      <c r="AY479" s="1193"/>
      <c r="AZ479" s="1193"/>
      <c r="BA479" s="1193"/>
      <c r="BB479" s="1193"/>
      <c r="BC479" s="1193"/>
      <c r="BJ479" s="1939"/>
    </row>
    <row r="480" spans="1:62" s="1982" customFormat="1" x14ac:dyDescent="0.2">
      <c r="A480" s="2101"/>
      <c r="B480" s="2101"/>
      <c r="C480" s="1193"/>
      <c r="F480" s="1193"/>
      <c r="G480" s="1193"/>
      <c r="L480" s="1193"/>
      <c r="M480" s="1193"/>
      <c r="N480" s="1193"/>
      <c r="O480" s="1193"/>
      <c r="P480" s="1193"/>
      <c r="Q480" s="1193"/>
      <c r="R480" s="1193"/>
      <c r="S480" s="1193"/>
      <c r="T480" s="1193"/>
      <c r="U480" s="1193"/>
      <c r="V480" s="1193"/>
      <c r="W480" s="1193"/>
      <c r="X480" s="1193"/>
      <c r="Y480" s="1193"/>
      <c r="Z480" s="1193"/>
      <c r="AA480" s="1193"/>
      <c r="AB480" s="1193"/>
      <c r="AC480" s="1193"/>
      <c r="AD480" s="1193"/>
      <c r="AE480" s="1193"/>
      <c r="AF480" s="1193"/>
      <c r="AG480" s="1193"/>
      <c r="AH480" s="1193"/>
      <c r="AI480" s="1193"/>
      <c r="AJ480" s="1193"/>
      <c r="AK480" s="1193"/>
      <c r="AL480" s="1193"/>
      <c r="AM480" s="1193"/>
      <c r="AN480" s="1193"/>
      <c r="AO480" s="1193"/>
      <c r="AP480" s="1193"/>
      <c r="AQ480" s="1193"/>
      <c r="AR480" s="1193"/>
      <c r="AS480" s="1193"/>
      <c r="AT480" s="1193"/>
      <c r="AU480" s="1193"/>
      <c r="AV480" s="1193"/>
      <c r="AW480" s="1193"/>
      <c r="AX480" s="1193"/>
      <c r="AY480" s="1193"/>
      <c r="AZ480" s="1193"/>
      <c r="BA480" s="1193"/>
      <c r="BB480" s="1193"/>
      <c r="BC480" s="1193"/>
      <c r="BJ480" s="1939"/>
    </row>
    <row r="481" spans="1:62" s="1982" customFormat="1" x14ac:dyDescent="0.2">
      <c r="A481" s="2101"/>
      <c r="B481" s="2101"/>
      <c r="C481" s="1193"/>
      <c r="F481" s="1193"/>
      <c r="G481" s="1193"/>
      <c r="L481" s="1193"/>
      <c r="M481" s="1193"/>
      <c r="N481" s="1193"/>
      <c r="O481" s="1193"/>
      <c r="P481" s="1193"/>
      <c r="Q481" s="1193"/>
      <c r="R481" s="1193"/>
      <c r="S481" s="1193"/>
      <c r="T481" s="1193"/>
      <c r="U481" s="1193"/>
      <c r="V481" s="1193"/>
      <c r="W481" s="1193"/>
      <c r="X481" s="1193"/>
      <c r="Y481" s="1193"/>
      <c r="Z481" s="1193"/>
      <c r="AA481" s="1193"/>
      <c r="AB481" s="1193"/>
      <c r="AC481" s="1193"/>
      <c r="AD481" s="1193"/>
      <c r="AE481" s="1193"/>
      <c r="AF481" s="1193"/>
      <c r="AG481" s="1193"/>
      <c r="AH481" s="1193"/>
      <c r="AI481" s="1193"/>
      <c r="AJ481" s="1193"/>
      <c r="AK481" s="1193"/>
      <c r="AL481" s="1193"/>
      <c r="AM481" s="1193"/>
      <c r="AN481" s="1193"/>
      <c r="AO481" s="1193"/>
      <c r="AP481" s="1193"/>
      <c r="AQ481" s="1193"/>
      <c r="AR481" s="1193"/>
      <c r="AS481" s="1193"/>
      <c r="AT481" s="1193"/>
      <c r="AU481" s="1193"/>
      <c r="AV481" s="1193"/>
      <c r="AW481" s="1193"/>
      <c r="AX481" s="1193"/>
      <c r="AY481" s="1193"/>
      <c r="AZ481" s="1193"/>
      <c r="BA481" s="1193"/>
      <c r="BB481" s="1193"/>
      <c r="BC481" s="1193"/>
      <c r="BJ481" s="1939"/>
    </row>
    <row r="482" spans="1:62" s="1982" customFormat="1" x14ac:dyDescent="0.2">
      <c r="A482" s="2101"/>
      <c r="B482" s="2101"/>
      <c r="C482" s="1193"/>
      <c r="F482" s="1193"/>
      <c r="G482" s="1193"/>
      <c r="L482" s="1193"/>
      <c r="M482" s="1193"/>
      <c r="N482" s="1193"/>
      <c r="O482" s="1193"/>
      <c r="P482" s="1193"/>
      <c r="Q482" s="1193"/>
      <c r="R482" s="1193"/>
      <c r="S482" s="1193"/>
      <c r="T482" s="1193"/>
      <c r="U482" s="1193"/>
      <c r="V482" s="1193"/>
      <c r="W482" s="1193"/>
      <c r="X482" s="1193"/>
      <c r="Y482" s="1193"/>
      <c r="Z482" s="1193"/>
      <c r="AA482" s="1193"/>
      <c r="AB482" s="1193"/>
      <c r="AC482" s="1193"/>
      <c r="AD482" s="1193"/>
      <c r="AE482" s="1193"/>
      <c r="AF482" s="1193"/>
      <c r="AG482" s="1193"/>
      <c r="AH482" s="1193"/>
      <c r="AI482" s="1193"/>
      <c r="AJ482" s="1193"/>
      <c r="AK482" s="1193"/>
      <c r="AL482" s="1193"/>
      <c r="AM482" s="1193"/>
      <c r="AN482" s="1193"/>
      <c r="AO482" s="1193"/>
      <c r="AP482" s="1193"/>
      <c r="AQ482" s="1193"/>
      <c r="AR482" s="1193"/>
      <c r="AS482" s="1193"/>
      <c r="AT482" s="1193"/>
      <c r="AU482" s="1193"/>
      <c r="AV482" s="1193"/>
      <c r="AW482" s="1193"/>
      <c r="AX482" s="1193"/>
      <c r="AY482" s="1193"/>
      <c r="AZ482" s="1193"/>
      <c r="BA482" s="1193"/>
      <c r="BB482" s="1193"/>
      <c r="BC482" s="1193"/>
      <c r="BJ482" s="1939"/>
    </row>
    <row r="483" spans="1:62" s="1982" customFormat="1" x14ac:dyDescent="0.2">
      <c r="A483" s="2101"/>
      <c r="B483" s="2101"/>
      <c r="C483" s="1193"/>
      <c r="F483" s="1193"/>
      <c r="G483" s="1193"/>
      <c r="L483" s="1193"/>
      <c r="M483" s="1193"/>
      <c r="N483" s="1193"/>
      <c r="O483" s="1193"/>
      <c r="P483" s="1193"/>
      <c r="Q483" s="1193"/>
      <c r="R483" s="1193"/>
      <c r="S483" s="1193"/>
      <c r="T483" s="1193"/>
      <c r="U483" s="1193"/>
      <c r="V483" s="1193"/>
      <c r="W483" s="1193"/>
      <c r="X483" s="1193"/>
      <c r="Y483" s="1193"/>
      <c r="Z483" s="1193"/>
      <c r="AA483" s="1193"/>
      <c r="AB483" s="1193"/>
      <c r="AC483" s="1193"/>
      <c r="AD483" s="1193"/>
      <c r="AE483" s="1193"/>
      <c r="AF483" s="1193"/>
      <c r="AG483" s="1193"/>
      <c r="AH483" s="1193"/>
      <c r="AI483" s="1193"/>
      <c r="AJ483" s="1193"/>
      <c r="AK483" s="1193"/>
      <c r="AL483" s="1193"/>
      <c r="AM483" s="1193"/>
      <c r="AN483" s="1193"/>
      <c r="AO483" s="1193"/>
      <c r="AP483" s="1193"/>
      <c r="AQ483" s="1193"/>
      <c r="AR483" s="1193"/>
      <c r="AS483" s="1193"/>
      <c r="AT483" s="1193"/>
      <c r="AU483" s="1193"/>
      <c r="AV483" s="1193"/>
      <c r="AW483" s="1193"/>
      <c r="AX483" s="1193"/>
      <c r="AY483" s="1193"/>
      <c r="AZ483" s="1193"/>
      <c r="BA483" s="1193"/>
      <c r="BB483" s="1193"/>
      <c r="BC483" s="1193"/>
      <c r="BJ483" s="1939"/>
    </row>
    <row r="484" spans="1:62" s="1982" customFormat="1" x14ac:dyDescent="0.2">
      <c r="A484" s="2101"/>
      <c r="B484" s="2101"/>
      <c r="C484" s="1193"/>
      <c r="F484" s="1193"/>
      <c r="G484" s="1193"/>
      <c r="L484" s="1193"/>
      <c r="M484" s="1193"/>
      <c r="N484" s="1193"/>
      <c r="O484" s="1193"/>
      <c r="P484" s="1193"/>
      <c r="Q484" s="1193"/>
      <c r="R484" s="1193"/>
      <c r="S484" s="1193"/>
      <c r="T484" s="1193"/>
      <c r="U484" s="1193"/>
      <c r="V484" s="1193"/>
      <c r="W484" s="1193"/>
      <c r="X484" s="1193"/>
      <c r="Y484" s="1193"/>
      <c r="Z484" s="1193"/>
      <c r="AA484" s="1193"/>
      <c r="AB484" s="1193"/>
      <c r="AC484" s="1193"/>
      <c r="AD484" s="1193"/>
      <c r="AE484" s="1193"/>
      <c r="AF484" s="1193"/>
      <c r="AG484" s="1193"/>
      <c r="AH484" s="1193"/>
      <c r="AI484" s="1193"/>
      <c r="AJ484" s="1193"/>
      <c r="AK484" s="1193"/>
      <c r="AL484" s="1193"/>
      <c r="AM484" s="1193"/>
      <c r="AN484" s="1193"/>
      <c r="AO484" s="1193"/>
      <c r="AP484" s="1193"/>
      <c r="AQ484" s="1193"/>
      <c r="AR484" s="1193"/>
      <c r="AS484" s="1193"/>
      <c r="AT484" s="1193"/>
      <c r="AU484" s="1193"/>
      <c r="AV484" s="1193"/>
      <c r="AW484" s="1193"/>
      <c r="AX484" s="1193"/>
      <c r="AY484" s="1193"/>
      <c r="AZ484" s="1193"/>
      <c r="BA484" s="1193"/>
      <c r="BB484" s="1193"/>
      <c r="BC484" s="1193"/>
      <c r="BJ484" s="1939"/>
    </row>
    <row r="485" spans="1:62" s="1982" customFormat="1" x14ac:dyDescent="0.2">
      <c r="A485" s="2101"/>
      <c r="B485" s="2101"/>
      <c r="C485" s="1193"/>
      <c r="F485" s="1193"/>
      <c r="G485" s="1193"/>
      <c r="L485" s="1193"/>
      <c r="M485" s="1193"/>
      <c r="N485" s="1193"/>
      <c r="O485" s="1193"/>
      <c r="P485" s="1193"/>
      <c r="Q485" s="1193"/>
      <c r="R485" s="1193"/>
      <c r="S485" s="1193"/>
      <c r="T485" s="1193"/>
      <c r="U485" s="1193"/>
      <c r="V485" s="1193"/>
      <c r="W485" s="1193"/>
      <c r="X485" s="1193"/>
      <c r="Y485" s="1193"/>
      <c r="Z485" s="1193"/>
      <c r="AA485" s="1193"/>
      <c r="AB485" s="1193"/>
      <c r="AC485" s="1193"/>
      <c r="AD485" s="1193"/>
      <c r="AE485" s="1193"/>
      <c r="AF485" s="1193"/>
      <c r="AG485" s="1193"/>
      <c r="AH485" s="1193"/>
      <c r="AI485" s="1193"/>
      <c r="AJ485" s="1193"/>
      <c r="AK485" s="1193"/>
      <c r="AL485" s="1193"/>
      <c r="AM485" s="1193"/>
      <c r="AN485" s="1193"/>
      <c r="AO485" s="1193"/>
      <c r="AP485" s="1193"/>
      <c r="AQ485" s="1193"/>
      <c r="AR485" s="1193"/>
      <c r="AS485" s="1193"/>
      <c r="AT485" s="1193"/>
      <c r="AU485" s="1193"/>
      <c r="AV485" s="1193"/>
      <c r="AW485" s="1193"/>
      <c r="AX485" s="1193"/>
      <c r="AY485" s="1193"/>
      <c r="AZ485" s="1193"/>
      <c r="BA485" s="1193"/>
      <c r="BB485" s="1193"/>
      <c r="BC485" s="1193"/>
      <c r="BJ485" s="1939"/>
    </row>
    <row r="486" spans="1:62" s="1982" customFormat="1" x14ac:dyDescent="0.2">
      <c r="A486" s="2101"/>
      <c r="B486" s="2101"/>
      <c r="C486" s="1193"/>
      <c r="F486" s="1193"/>
      <c r="G486" s="1193"/>
      <c r="L486" s="1193"/>
      <c r="M486" s="1193"/>
      <c r="N486" s="1193"/>
      <c r="O486" s="1193"/>
      <c r="P486" s="1193"/>
      <c r="Q486" s="1193"/>
      <c r="R486" s="1193"/>
      <c r="S486" s="1193"/>
      <c r="T486" s="1193"/>
      <c r="U486" s="1193"/>
      <c r="V486" s="1193"/>
      <c r="W486" s="1193"/>
      <c r="X486" s="1193"/>
      <c r="Y486" s="1193"/>
      <c r="Z486" s="1193"/>
      <c r="AA486" s="1193"/>
      <c r="AB486" s="1193"/>
      <c r="AC486" s="1193"/>
      <c r="AD486" s="1193"/>
      <c r="AE486" s="1193"/>
      <c r="AF486" s="1193"/>
      <c r="AG486" s="1193"/>
      <c r="AH486" s="1193"/>
      <c r="AI486" s="1193"/>
      <c r="AJ486" s="1193"/>
      <c r="AK486" s="1193"/>
      <c r="AL486" s="1193"/>
      <c r="AM486" s="1193"/>
      <c r="AN486" s="1193"/>
      <c r="AO486" s="1193"/>
      <c r="AP486" s="1193"/>
      <c r="AQ486" s="1193"/>
      <c r="AR486" s="1193"/>
      <c r="AS486" s="1193"/>
      <c r="AT486" s="1193"/>
      <c r="AU486" s="1193"/>
      <c r="AV486" s="1193"/>
      <c r="AW486" s="1193"/>
      <c r="AX486" s="1193"/>
      <c r="AY486" s="1193"/>
      <c r="AZ486" s="1193"/>
      <c r="BA486" s="1193"/>
      <c r="BB486" s="1193"/>
      <c r="BC486" s="1193"/>
      <c r="BJ486" s="1939"/>
    </row>
    <row r="487" spans="1:62" s="1982" customFormat="1" x14ac:dyDescent="0.2">
      <c r="A487" s="2101"/>
      <c r="B487" s="2101"/>
      <c r="C487" s="1193"/>
      <c r="F487" s="1193"/>
      <c r="G487" s="1193"/>
      <c r="L487" s="1193"/>
      <c r="M487" s="1193"/>
      <c r="N487" s="1193"/>
      <c r="O487" s="1193"/>
      <c r="P487" s="1193"/>
      <c r="Q487" s="1193"/>
      <c r="R487" s="1193"/>
      <c r="S487" s="1193"/>
      <c r="T487" s="1193"/>
      <c r="U487" s="1193"/>
      <c r="V487" s="1193"/>
      <c r="W487" s="1193"/>
      <c r="X487" s="1193"/>
      <c r="Y487" s="1193"/>
      <c r="Z487" s="1193"/>
      <c r="AA487" s="1193"/>
      <c r="AB487" s="1193"/>
      <c r="AC487" s="1193"/>
      <c r="AD487" s="1193"/>
      <c r="AE487" s="1193"/>
      <c r="AF487" s="1193"/>
      <c r="AG487" s="1193"/>
      <c r="AH487" s="1193"/>
      <c r="AI487" s="1193"/>
      <c r="AJ487" s="1193"/>
      <c r="AK487" s="1193"/>
      <c r="AL487" s="1193"/>
      <c r="AM487" s="1193"/>
      <c r="AN487" s="1193"/>
      <c r="AO487" s="1193"/>
      <c r="AP487" s="1193"/>
      <c r="AQ487" s="1193"/>
      <c r="AR487" s="1193"/>
      <c r="AS487" s="1193"/>
      <c r="AT487" s="1193"/>
      <c r="AU487" s="1193"/>
      <c r="AV487" s="1193"/>
      <c r="AW487" s="1193"/>
      <c r="AX487" s="1193"/>
      <c r="AY487" s="1193"/>
      <c r="AZ487" s="1193"/>
      <c r="BA487" s="1193"/>
      <c r="BB487" s="1193"/>
      <c r="BC487" s="1193"/>
      <c r="BJ487" s="1939"/>
    </row>
    <row r="488" spans="1:62" s="1982" customFormat="1" x14ac:dyDescent="0.2">
      <c r="A488" s="2101"/>
      <c r="B488" s="2101"/>
      <c r="C488" s="1193"/>
      <c r="F488" s="1193"/>
      <c r="G488" s="1193"/>
      <c r="L488" s="1193"/>
      <c r="M488" s="1193"/>
      <c r="N488" s="1193"/>
      <c r="O488" s="1193"/>
      <c r="P488" s="1193"/>
      <c r="Q488" s="1193"/>
      <c r="R488" s="1193"/>
      <c r="S488" s="1193"/>
      <c r="T488" s="1193"/>
      <c r="U488" s="1193"/>
      <c r="V488" s="1193"/>
      <c r="W488" s="1193"/>
      <c r="X488" s="1193"/>
      <c r="Y488" s="1193"/>
      <c r="Z488" s="1193"/>
      <c r="AA488" s="1193"/>
      <c r="AB488" s="1193"/>
      <c r="AC488" s="1193"/>
      <c r="AD488" s="1193"/>
      <c r="AE488" s="1193"/>
      <c r="AF488" s="1193"/>
      <c r="AG488" s="1193"/>
      <c r="AH488" s="1193"/>
      <c r="AI488" s="1193"/>
      <c r="AJ488" s="1193"/>
      <c r="AK488" s="1193"/>
      <c r="AL488" s="1193"/>
      <c r="AM488" s="1193"/>
      <c r="AN488" s="1193"/>
      <c r="AO488" s="1193"/>
      <c r="AP488" s="1193"/>
      <c r="AQ488" s="1193"/>
      <c r="AR488" s="1193"/>
      <c r="AS488" s="1193"/>
      <c r="AT488" s="1193"/>
      <c r="AU488" s="1193"/>
      <c r="AV488" s="1193"/>
      <c r="AW488" s="1193"/>
      <c r="AX488" s="1193"/>
      <c r="AY488" s="1193"/>
      <c r="AZ488" s="1193"/>
      <c r="BA488" s="1193"/>
      <c r="BB488" s="1193"/>
      <c r="BC488" s="1193"/>
      <c r="BJ488" s="1939"/>
    </row>
    <row r="489" spans="1:62" s="1982" customFormat="1" x14ac:dyDescent="0.2">
      <c r="A489" s="2101"/>
      <c r="B489" s="2101"/>
      <c r="C489" s="1193"/>
      <c r="F489" s="1193"/>
      <c r="G489" s="1193"/>
      <c r="L489" s="1193"/>
      <c r="M489" s="1193"/>
      <c r="N489" s="1193"/>
      <c r="O489" s="1193"/>
      <c r="P489" s="1193"/>
      <c r="Q489" s="1193"/>
      <c r="R489" s="1193"/>
      <c r="S489" s="1193"/>
      <c r="T489" s="1193"/>
      <c r="U489" s="1193"/>
      <c r="V489" s="1193"/>
      <c r="W489" s="1193"/>
      <c r="X489" s="1193"/>
      <c r="Y489" s="1193"/>
      <c r="Z489" s="1193"/>
      <c r="AA489" s="1193"/>
      <c r="AB489" s="1193"/>
      <c r="AC489" s="1193"/>
      <c r="AD489" s="1193"/>
      <c r="AE489" s="1193"/>
      <c r="AF489" s="1193"/>
      <c r="AG489" s="1193"/>
      <c r="AH489" s="1193"/>
      <c r="AI489" s="1193"/>
      <c r="AJ489" s="1193"/>
      <c r="AK489" s="1193"/>
      <c r="AL489" s="1193"/>
      <c r="AM489" s="1193"/>
      <c r="AN489" s="1193"/>
      <c r="AO489" s="1193"/>
      <c r="AP489" s="1193"/>
      <c r="AQ489" s="1193"/>
      <c r="AR489" s="1193"/>
      <c r="AS489" s="1193"/>
      <c r="AT489" s="1193"/>
      <c r="AU489" s="1193"/>
      <c r="AV489" s="1193"/>
      <c r="AW489" s="1193"/>
      <c r="AX489" s="1193"/>
      <c r="AY489" s="1193"/>
      <c r="AZ489" s="1193"/>
      <c r="BA489" s="1193"/>
      <c r="BB489" s="1193"/>
      <c r="BC489" s="1193"/>
      <c r="BJ489" s="1939"/>
    </row>
    <row r="490" spans="1:62" s="1982" customFormat="1" x14ac:dyDescent="0.2">
      <c r="A490" s="2101"/>
      <c r="B490" s="2101"/>
      <c r="C490" s="1193"/>
      <c r="F490" s="1193"/>
      <c r="G490" s="1193"/>
      <c r="L490" s="1193"/>
      <c r="M490" s="1193"/>
      <c r="N490" s="1193"/>
      <c r="O490" s="1193"/>
      <c r="P490" s="1193"/>
      <c r="Q490" s="1193"/>
      <c r="R490" s="1193"/>
      <c r="S490" s="1193"/>
      <c r="T490" s="1193"/>
      <c r="U490" s="1193"/>
      <c r="V490" s="1193"/>
      <c r="W490" s="1193"/>
      <c r="X490" s="1193"/>
      <c r="Y490" s="1193"/>
      <c r="Z490" s="1193"/>
      <c r="AA490" s="1193"/>
      <c r="AB490" s="1193"/>
      <c r="AC490" s="1193"/>
      <c r="AD490" s="1193"/>
      <c r="AE490" s="1193"/>
      <c r="AF490" s="1193"/>
      <c r="AG490" s="1193"/>
      <c r="AH490" s="1193"/>
      <c r="AI490" s="1193"/>
      <c r="AJ490" s="1193"/>
      <c r="AK490" s="1193"/>
      <c r="AL490" s="1193"/>
      <c r="AM490" s="1193"/>
      <c r="AN490" s="1193"/>
      <c r="AO490" s="1193"/>
      <c r="AP490" s="1193"/>
      <c r="AQ490" s="1193"/>
      <c r="AR490" s="1193"/>
      <c r="AS490" s="1193"/>
      <c r="AT490" s="1193"/>
      <c r="AU490" s="1193"/>
      <c r="AV490" s="1193"/>
      <c r="AW490" s="1193"/>
      <c r="AX490" s="1193"/>
      <c r="AY490" s="1193"/>
      <c r="AZ490" s="1193"/>
      <c r="BA490" s="1193"/>
      <c r="BB490" s="1193"/>
      <c r="BC490" s="1193"/>
      <c r="BJ490" s="1939"/>
    </row>
    <row r="491" spans="1:62" s="1982" customFormat="1" x14ac:dyDescent="0.2">
      <c r="A491" s="2101"/>
      <c r="B491" s="2101"/>
      <c r="C491" s="1193"/>
      <c r="F491" s="1193"/>
      <c r="G491" s="1193"/>
      <c r="L491" s="1193"/>
      <c r="M491" s="1193"/>
      <c r="N491" s="1193"/>
      <c r="O491" s="1193"/>
      <c r="P491" s="1193"/>
      <c r="Q491" s="1193"/>
      <c r="R491" s="1193"/>
      <c r="S491" s="1193"/>
      <c r="T491" s="1193"/>
      <c r="U491" s="1193"/>
      <c r="V491" s="1193"/>
      <c r="W491" s="1193"/>
      <c r="X491" s="1193"/>
      <c r="Y491" s="1193"/>
      <c r="Z491" s="1193"/>
      <c r="AA491" s="1193"/>
      <c r="AB491" s="1193"/>
      <c r="AC491" s="1193"/>
      <c r="AD491" s="1193"/>
      <c r="AE491" s="1193"/>
      <c r="AF491" s="1193"/>
      <c r="AG491" s="1193"/>
      <c r="AH491" s="1193"/>
      <c r="AI491" s="1193"/>
      <c r="AJ491" s="1193"/>
      <c r="AK491" s="1193"/>
      <c r="AL491" s="1193"/>
      <c r="AM491" s="1193"/>
      <c r="AN491" s="1193"/>
      <c r="AO491" s="1193"/>
      <c r="AP491" s="1193"/>
      <c r="AQ491" s="1193"/>
      <c r="AR491" s="1193"/>
      <c r="AS491" s="1193"/>
      <c r="AT491" s="1193"/>
      <c r="AU491" s="1193"/>
      <c r="AV491" s="1193"/>
      <c r="AW491" s="1193"/>
      <c r="AX491" s="1193"/>
      <c r="AY491" s="1193"/>
      <c r="AZ491" s="1193"/>
      <c r="BA491" s="1193"/>
      <c r="BB491" s="1193"/>
      <c r="BC491" s="1193"/>
      <c r="BJ491" s="1939"/>
    </row>
    <row r="492" spans="1:62" s="1982" customFormat="1" x14ac:dyDescent="0.2">
      <c r="A492" s="2101"/>
      <c r="B492" s="2101"/>
      <c r="C492" s="1193"/>
      <c r="F492" s="1193"/>
      <c r="G492" s="1193"/>
      <c r="L492" s="1193"/>
      <c r="M492" s="1193"/>
      <c r="N492" s="1193"/>
      <c r="O492" s="1193"/>
      <c r="P492" s="1193"/>
      <c r="Q492" s="1193"/>
      <c r="R492" s="1193"/>
      <c r="S492" s="1193"/>
      <c r="T492" s="1193"/>
      <c r="U492" s="1193"/>
      <c r="V492" s="1193"/>
      <c r="W492" s="1193"/>
      <c r="X492" s="1193"/>
      <c r="Y492" s="1193"/>
      <c r="Z492" s="1193"/>
      <c r="AA492" s="1193"/>
      <c r="AB492" s="1193"/>
      <c r="AC492" s="1193"/>
      <c r="AD492" s="1193"/>
      <c r="AE492" s="1193"/>
      <c r="AF492" s="1193"/>
      <c r="AG492" s="1193"/>
      <c r="AH492" s="1193"/>
      <c r="AI492" s="1193"/>
      <c r="AJ492" s="1193"/>
      <c r="AK492" s="1193"/>
      <c r="AL492" s="1193"/>
      <c r="AM492" s="1193"/>
      <c r="AN492" s="1193"/>
      <c r="AO492" s="1193"/>
      <c r="AP492" s="1193"/>
      <c r="AQ492" s="1193"/>
      <c r="AR492" s="1193"/>
      <c r="AS492" s="1193"/>
      <c r="AT492" s="1193"/>
      <c r="AU492" s="1193"/>
      <c r="AV492" s="1193"/>
      <c r="AW492" s="1193"/>
      <c r="AX492" s="1193"/>
      <c r="AY492" s="1193"/>
      <c r="AZ492" s="1193"/>
      <c r="BA492" s="1193"/>
      <c r="BB492" s="1193"/>
      <c r="BC492" s="1193"/>
      <c r="BJ492" s="1939"/>
    </row>
    <row r="493" spans="1:62" s="1982" customFormat="1" x14ac:dyDescent="0.2">
      <c r="A493" s="2101"/>
      <c r="B493" s="2101"/>
      <c r="C493" s="1193"/>
      <c r="F493" s="1193"/>
      <c r="G493" s="1193"/>
      <c r="L493" s="1193"/>
      <c r="M493" s="1193"/>
      <c r="N493" s="1193"/>
      <c r="O493" s="1193"/>
      <c r="P493" s="1193"/>
      <c r="Q493" s="1193"/>
      <c r="R493" s="1193"/>
      <c r="S493" s="1193"/>
      <c r="T493" s="1193"/>
      <c r="U493" s="1193"/>
      <c r="V493" s="1193"/>
      <c r="W493" s="1193"/>
      <c r="X493" s="1193"/>
      <c r="Y493" s="1193"/>
      <c r="Z493" s="1193"/>
      <c r="AA493" s="1193"/>
      <c r="AB493" s="1193"/>
      <c r="AC493" s="1193"/>
      <c r="AD493" s="1193"/>
      <c r="AE493" s="1193"/>
      <c r="AF493" s="1193"/>
      <c r="AG493" s="1193"/>
      <c r="AH493" s="1193"/>
      <c r="AI493" s="1193"/>
      <c r="AJ493" s="1193"/>
      <c r="AK493" s="1193"/>
      <c r="AL493" s="1193"/>
      <c r="AM493" s="1193"/>
      <c r="AN493" s="1193"/>
      <c r="AO493" s="1193"/>
      <c r="AP493" s="1193"/>
      <c r="AQ493" s="1193"/>
      <c r="AR493" s="1193"/>
      <c r="AS493" s="1193"/>
      <c r="AT493" s="1193"/>
      <c r="AU493" s="1193"/>
      <c r="AV493" s="1193"/>
      <c r="AW493" s="1193"/>
      <c r="AX493" s="1193"/>
      <c r="AY493" s="1193"/>
      <c r="AZ493" s="1193"/>
      <c r="BA493" s="1193"/>
      <c r="BB493" s="1193"/>
      <c r="BC493" s="1193"/>
      <c r="BJ493" s="1939"/>
    </row>
    <row r="494" spans="1:62" s="1982" customFormat="1" x14ac:dyDescent="0.2">
      <c r="A494" s="2101"/>
      <c r="B494" s="2101"/>
      <c r="C494" s="1193"/>
      <c r="F494" s="1193"/>
      <c r="G494" s="1193"/>
      <c r="L494" s="1193"/>
      <c r="M494" s="1193"/>
      <c r="N494" s="1193"/>
      <c r="O494" s="1193"/>
      <c r="P494" s="1193"/>
      <c r="Q494" s="1193"/>
      <c r="R494" s="1193"/>
      <c r="S494" s="1193"/>
      <c r="T494" s="1193"/>
      <c r="U494" s="1193"/>
      <c r="V494" s="1193"/>
      <c r="W494" s="1193"/>
      <c r="X494" s="1193"/>
      <c r="Y494" s="1193"/>
      <c r="Z494" s="1193"/>
      <c r="AA494" s="1193"/>
      <c r="AB494" s="1193"/>
      <c r="AC494" s="1193"/>
      <c r="AD494" s="1193"/>
      <c r="AE494" s="1193"/>
      <c r="AF494" s="1193"/>
      <c r="AG494" s="1193"/>
      <c r="AH494" s="1193"/>
      <c r="AI494" s="1193"/>
      <c r="AJ494" s="1193"/>
      <c r="AK494" s="1193"/>
      <c r="AL494" s="1193"/>
      <c r="AM494" s="1193"/>
      <c r="AN494" s="1193"/>
      <c r="AO494" s="1193"/>
      <c r="AP494" s="1193"/>
      <c r="AQ494" s="1193"/>
      <c r="AR494" s="1193"/>
      <c r="AS494" s="1193"/>
      <c r="AT494" s="1193"/>
      <c r="AU494" s="1193"/>
      <c r="AV494" s="1193"/>
      <c r="AW494" s="1193"/>
      <c r="AX494" s="1193"/>
      <c r="AY494" s="1193"/>
      <c r="AZ494" s="1193"/>
      <c r="BA494" s="1193"/>
      <c r="BB494" s="1193"/>
      <c r="BC494" s="1193"/>
      <c r="BJ494" s="1939"/>
    </row>
    <row r="495" spans="1:62" s="1982" customFormat="1" x14ac:dyDescent="0.2">
      <c r="A495" s="2101"/>
      <c r="B495" s="2101"/>
      <c r="C495" s="1193"/>
      <c r="F495" s="1193"/>
      <c r="G495" s="1193"/>
      <c r="L495" s="1193"/>
      <c r="M495" s="1193"/>
      <c r="N495" s="1193"/>
      <c r="O495" s="1193"/>
      <c r="P495" s="1193"/>
      <c r="Q495" s="1193"/>
      <c r="R495" s="1193"/>
      <c r="S495" s="1193"/>
      <c r="T495" s="1193"/>
      <c r="U495" s="1193"/>
      <c r="V495" s="1193"/>
      <c r="W495" s="1193"/>
      <c r="X495" s="1193"/>
      <c r="Y495" s="1193"/>
      <c r="Z495" s="1193"/>
      <c r="AA495" s="1193"/>
      <c r="AB495" s="1193"/>
      <c r="AC495" s="1193"/>
      <c r="AD495" s="1193"/>
      <c r="AE495" s="1193"/>
      <c r="AF495" s="1193"/>
      <c r="AG495" s="1193"/>
      <c r="AH495" s="1193"/>
      <c r="AI495" s="1193"/>
      <c r="AJ495" s="1193"/>
      <c r="AK495" s="1193"/>
      <c r="AL495" s="1193"/>
      <c r="AM495" s="1193"/>
      <c r="AN495" s="1193"/>
      <c r="AO495" s="1193"/>
      <c r="AP495" s="1193"/>
      <c r="AQ495" s="1193"/>
      <c r="AR495" s="1193"/>
      <c r="AS495" s="1193"/>
      <c r="AT495" s="1193"/>
      <c r="AU495" s="1193"/>
      <c r="AV495" s="1193"/>
      <c r="AW495" s="1193"/>
      <c r="AX495" s="1193"/>
      <c r="AY495" s="1193"/>
      <c r="AZ495" s="1193"/>
      <c r="BA495" s="1193"/>
      <c r="BB495" s="1193"/>
      <c r="BC495" s="1193"/>
      <c r="BJ495" s="1939"/>
    </row>
    <row r="496" spans="1:62" s="1982" customFormat="1" x14ac:dyDescent="0.2">
      <c r="A496" s="2101"/>
      <c r="B496" s="2101"/>
      <c r="C496" s="1193"/>
      <c r="F496" s="1193"/>
      <c r="G496" s="1193"/>
      <c r="L496" s="1193"/>
      <c r="M496" s="1193"/>
      <c r="N496" s="1193"/>
      <c r="O496" s="1193"/>
      <c r="P496" s="1193"/>
      <c r="Q496" s="1193"/>
      <c r="R496" s="1193"/>
      <c r="S496" s="1193"/>
      <c r="T496" s="1193"/>
      <c r="U496" s="1193"/>
      <c r="V496" s="1193"/>
      <c r="W496" s="1193"/>
      <c r="X496" s="1193"/>
      <c r="Y496" s="1193"/>
      <c r="Z496" s="1193"/>
      <c r="AA496" s="1193"/>
      <c r="AB496" s="1193"/>
      <c r="AC496" s="1193"/>
      <c r="AD496" s="1193"/>
      <c r="AE496" s="1193"/>
      <c r="AF496" s="1193"/>
      <c r="AG496" s="1193"/>
      <c r="AH496" s="1193"/>
      <c r="AI496" s="1193"/>
      <c r="AJ496" s="1193"/>
      <c r="AK496" s="1193"/>
      <c r="AL496" s="1193"/>
      <c r="AM496" s="1193"/>
      <c r="AN496" s="1193"/>
      <c r="AO496" s="1193"/>
      <c r="AP496" s="1193"/>
      <c r="AQ496" s="1193"/>
      <c r="AR496" s="1193"/>
      <c r="AS496" s="1193"/>
      <c r="AT496" s="1193"/>
      <c r="AU496" s="1193"/>
      <c r="AV496" s="1193"/>
      <c r="AW496" s="1193"/>
      <c r="AX496" s="1193"/>
      <c r="AY496" s="1193"/>
      <c r="AZ496" s="1193"/>
      <c r="BA496" s="1193"/>
      <c r="BB496" s="1193"/>
      <c r="BC496" s="1193"/>
      <c r="BJ496" s="1939"/>
    </row>
    <row r="497" spans="1:62" s="1982" customFormat="1" x14ac:dyDescent="0.2">
      <c r="A497" s="2101"/>
      <c r="B497" s="2101"/>
      <c r="C497" s="1193"/>
      <c r="F497" s="1193"/>
      <c r="G497" s="1193"/>
      <c r="L497" s="1193"/>
      <c r="M497" s="1193"/>
      <c r="N497" s="1193"/>
      <c r="O497" s="1193"/>
      <c r="P497" s="1193"/>
      <c r="Q497" s="1193"/>
      <c r="R497" s="1193"/>
      <c r="S497" s="1193"/>
      <c r="T497" s="1193"/>
      <c r="U497" s="1193"/>
      <c r="V497" s="1193"/>
      <c r="W497" s="1193"/>
      <c r="X497" s="1193"/>
      <c r="Y497" s="1193"/>
      <c r="Z497" s="1193"/>
      <c r="AA497" s="1193"/>
      <c r="AB497" s="1193"/>
      <c r="AC497" s="1193"/>
      <c r="AD497" s="1193"/>
      <c r="AE497" s="1193"/>
      <c r="AF497" s="1193"/>
      <c r="AG497" s="1193"/>
      <c r="AH497" s="1193"/>
      <c r="AI497" s="1193"/>
      <c r="AJ497" s="1193"/>
      <c r="AK497" s="1193"/>
      <c r="AL497" s="1193"/>
      <c r="AM497" s="1193"/>
      <c r="AN497" s="1193"/>
      <c r="AO497" s="1193"/>
      <c r="AP497" s="1193"/>
      <c r="AQ497" s="1193"/>
      <c r="AR497" s="1193"/>
      <c r="AS497" s="1193"/>
      <c r="AT497" s="1193"/>
      <c r="AU497" s="1193"/>
      <c r="AV497" s="1193"/>
      <c r="AW497" s="1193"/>
      <c r="AX497" s="1193"/>
      <c r="AY497" s="1193"/>
      <c r="AZ497" s="1193"/>
      <c r="BA497" s="1193"/>
      <c r="BB497" s="1193"/>
      <c r="BC497" s="1193"/>
      <c r="BJ497" s="1939"/>
    </row>
    <row r="498" spans="1:62" s="1982" customFormat="1" x14ac:dyDescent="0.2">
      <c r="A498" s="2101"/>
      <c r="B498" s="2101"/>
      <c r="C498" s="1193"/>
      <c r="F498" s="1193"/>
      <c r="G498" s="1193"/>
      <c r="L498" s="1193"/>
      <c r="M498" s="1193"/>
      <c r="N498" s="1193"/>
      <c r="O498" s="1193"/>
      <c r="P498" s="1193"/>
      <c r="Q498" s="1193"/>
      <c r="R498" s="1193"/>
      <c r="S498" s="1193"/>
      <c r="T498" s="1193"/>
      <c r="U498" s="1193"/>
      <c r="V498" s="1193"/>
      <c r="W498" s="1193"/>
      <c r="X498" s="1193"/>
      <c r="Y498" s="1193"/>
      <c r="Z498" s="1193"/>
      <c r="AA498" s="1193"/>
      <c r="AB498" s="1193"/>
      <c r="AC498" s="1193"/>
      <c r="AD498" s="1193"/>
      <c r="AE498" s="1193"/>
      <c r="AF498" s="1193"/>
      <c r="AG498" s="1193"/>
      <c r="AH498" s="1193"/>
      <c r="AI498" s="1193"/>
      <c r="AJ498" s="1193"/>
      <c r="AK498" s="1193"/>
      <c r="AL498" s="1193"/>
      <c r="AM498" s="1193"/>
      <c r="AN498" s="1193"/>
      <c r="AO498" s="1193"/>
      <c r="AP498" s="1193"/>
      <c r="AQ498" s="1193"/>
      <c r="AR498" s="1193"/>
      <c r="AS498" s="1193"/>
      <c r="AT498" s="1193"/>
      <c r="AU498" s="1193"/>
      <c r="AV498" s="1193"/>
      <c r="AW498" s="1193"/>
      <c r="AX498" s="1193"/>
      <c r="AY498" s="1193"/>
      <c r="AZ498" s="1193"/>
      <c r="BA498" s="1193"/>
      <c r="BB498" s="1193"/>
      <c r="BC498" s="1193"/>
      <c r="BJ498" s="1939"/>
    </row>
    <row r="499" spans="1:62" s="1982" customFormat="1" x14ac:dyDescent="0.2">
      <c r="A499" s="2101"/>
      <c r="B499" s="2101"/>
      <c r="C499" s="1193"/>
      <c r="F499" s="1193"/>
      <c r="G499" s="1193"/>
      <c r="L499" s="1193"/>
      <c r="M499" s="1193"/>
      <c r="N499" s="1193"/>
      <c r="O499" s="1193"/>
      <c r="P499" s="1193"/>
      <c r="Q499" s="1193"/>
      <c r="R499" s="1193"/>
      <c r="S499" s="1193"/>
      <c r="T499" s="1193"/>
      <c r="U499" s="1193"/>
      <c r="V499" s="1193"/>
      <c r="W499" s="1193"/>
      <c r="X499" s="1193"/>
      <c r="Y499" s="1193"/>
      <c r="Z499" s="1193"/>
      <c r="AA499" s="1193"/>
      <c r="AB499" s="1193"/>
      <c r="AC499" s="1193"/>
      <c r="AD499" s="1193"/>
      <c r="AE499" s="1193"/>
      <c r="AF499" s="1193"/>
      <c r="AG499" s="1193"/>
      <c r="AH499" s="1193"/>
      <c r="AI499" s="1193"/>
      <c r="AJ499" s="1193"/>
      <c r="AK499" s="1193"/>
      <c r="AL499" s="1193"/>
      <c r="AM499" s="1193"/>
      <c r="AN499" s="1193"/>
      <c r="AO499" s="1193"/>
      <c r="AP499" s="1193"/>
      <c r="AQ499" s="1193"/>
      <c r="AR499" s="1193"/>
      <c r="AS499" s="1193"/>
      <c r="AT499" s="1193"/>
      <c r="AU499" s="1193"/>
      <c r="AV499" s="1193"/>
      <c r="AW499" s="1193"/>
      <c r="AX499" s="1193"/>
      <c r="AY499" s="1193"/>
      <c r="AZ499" s="1193"/>
      <c r="BA499" s="1193"/>
      <c r="BB499" s="1193"/>
      <c r="BC499" s="1193"/>
      <c r="BJ499" s="1939"/>
    </row>
    <row r="500" spans="1:62" s="1982" customFormat="1" x14ac:dyDescent="0.2">
      <c r="A500" s="2101"/>
      <c r="B500" s="2101"/>
      <c r="C500" s="1193"/>
      <c r="F500" s="1193"/>
      <c r="G500" s="1193"/>
      <c r="L500" s="1193"/>
      <c r="M500" s="1193"/>
      <c r="N500" s="1193"/>
      <c r="O500" s="1193"/>
      <c r="P500" s="1193"/>
      <c r="Q500" s="1193"/>
      <c r="R500" s="1193"/>
      <c r="S500" s="1193"/>
      <c r="T500" s="1193"/>
      <c r="U500" s="1193"/>
      <c r="V500" s="1193"/>
      <c r="W500" s="1193"/>
      <c r="X500" s="1193"/>
      <c r="Y500" s="1193"/>
      <c r="Z500" s="1193"/>
      <c r="AA500" s="1193"/>
      <c r="AB500" s="1193"/>
      <c r="AC500" s="1193"/>
      <c r="AD500" s="1193"/>
      <c r="AE500" s="1193"/>
      <c r="AF500" s="1193"/>
      <c r="AG500" s="1193"/>
      <c r="AH500" s="1193"/>
      <c r="AI500" s="1193"/>
      <c r="AJ500" s="1193"/>
      <c r="AK500" s="1193"/>
      <c r="AL500" s="1193"/>
      <c r="AM500" s="1193"/>
      <c r="AN500" s="1193"/>
      <c r="AO500" s="1193"/>
      <c r="AP500" s="1193"/>
      <c r="AQ500" s="1193"/>
      <c r="AR500" s="1193"/>
      <c r="AS500" s="1193"/>
      <c r="AT500" s="1193"/>
      <c r="AU500" s="1193"/>
      <c r="AV500" s="1193"/>
      <c r="AW500" s="1193"/>
      <c r="AX500" s="1193"/>
      <c r="AY500" s="1193"/>
      <c r="AZ500" s="1193"/>
      <c r="BA500" s="1193"/>
      <c r="BB500" s="1193"/>
      <c r="BC500" s="1193"/>
      <c r="BJ500" s="1939"/>
    </row>
    <row r="501" spans="1:62" s="1982" customFormat="1" x14ac:dyDescent="0.2">
      <c r="A501" s="2101"/>
      <c r="B501" s="2101"/>
      <c r="C501" s="1193"/>
      <c r="F501" s="1193"/>
      <c r="G501" s="1193"/>
      <c r="L501" s="1193"/>
      <c r="M501" s="1193"/>
      <c r="N501" s="1193"/>
      <c r="O501" s="1193"/>
      <c r="P501" s="1193"/>
      <c r="Q501" s="1193"/>
      <c r="R501" s="1193"/>
      <c r="S501" s="1193"/>
      <c r="T501" s="1193"/>
      <c r="U501" s="1193"/>
      <c r="V501" s="1193"/>
      <c r="W501" s="1193"/>
      <c r="X501" s="1193"/>
      <c r="Y501" s="1193"/>
      <c r="Z501" s="1193"/>
      <c r="AA501" s="1193"/>
      <c r="AB501" s="1193"/>
      <c r="AC501" s="1193"/>
      <c r="AD501" s="1193"/>
      <c r="AE501" s="1193"/>
      <c r="AF501" s="1193"/>
      <c r="AG501" s="1193"/>
      <c r="AH501" s="1193"/>
      <c r="AI501" s="1193"/>
      <c r="AJ501" s="1193"/>
      <c r="AK501" s="1193"/>
      <c r="AL501" s="1193"/>
      <c r="AM501" s="1193"/>
      <c r="AN501" s="1193"/>
      <c r="AO501" s="1193"/>
      <c r="AP501" s="1193"/>
      <c r="AQ501" s="1193"/>
      <c r="AR501" s="1193"/>
      <c r="AS501" s="1193"/>
      <c r="AT501" s="1193"/>
      <c r="AU501" s="1193"/>
      <c r="AV501" s="1193"/>
      <c r="AW501" s="1193"/>
      <c r="AX501" s="1193"/>
      <c r="AY501" s="1193"/>
      <c r="AZ501" s="1193"/>
      <c r="BA501" s="1193"/>
      <c r="BB501" s="1193"/>
      <c r="BC501" s="1193"/>
      <c r="BJ501" s="1939"/>
    </row>
    <row r="502" spans="1:62" s="1982" customFormat="1" x14ac:dyDescent="0.2">
      <c r="A502" s="2101"/>
      <c r="B502" s="2101"/>
      <c r="C502" s="1193"/>
      <c r="F502" s="1193"/>
      <c r="G502" s="1193"/>
      <c r="L502" s="1193"/>
      <c r="M502" s="1193"/>
      <c r="N502" s="1193"/>
      <c r="O502" s="1193"/>
      <c r="P502" s="1193"/>
      <c r="Q502" s="1193"/>
      <c r="R502" s="1193"/>
      <c r="S502" s="1193"/>
      <c r="T502" s="1193"/>
      <c r="U502" s="1193"/>
      <c r="V502" s="1193"/>
      <c r="W502" s="1193"/>
      <c r="X502" s="1193"/>
      <c r="Y502" s="1193"/>
      <c r="Z502" s="1193"/>
      <c r="AA502" s="1193"/>
      <c r="AB502" s="1193"/>
      <c r="AC502" s="1193"/>
      <c r="AD502" s="1193"/>
      <c r="AE502" s="1193"/>
      <c r="AF502" s="1193"/>
      <c r="AG502" s="1193"/>
      <c r="AH502" s="1193"/>
      <c r="AI502" s="1193"/>
      <c r="AJ502" s="1193"/>
      <c r="AK502" s="1193"/>
      <c r="AL502" s="1193"/>
      <c r="AM502" s="1193"/>
      <c r="AN502" s="1193"/>
      <c r="AO502" s="1193"/>
      <c r="AP502" s="1193"/>
      <c r="AQ502" s="1193"/>
      <c r="AR502" s="1193"/>
      <c r="AS502" s="1193"/>
      <c r="AT502" s="1193"/>
      <c r="AU502" s="1193"/>
      <c r="AV502" s="1193"/>
      <c r="AW502" s="1193"/>
      <c r="AX502" s="1193"/>
      <c r="AY502" s="1193"/>
      <c r="AZ502" s="1193"/>
      <c r="BA502" s="1193"/>
      <c r="BB502" s="1193"/>
      <c r="BC502" s="1193"/>
      <c r="BJ502" s="1939"/>
    </row>
    <row r="503" spans="1:62" s="1982" customFormat="1" x14ac:dyDescent="0.2">
      <c r="A503" s="2101"/>
      <c r="B503" s="2101"/>
      <c r="C503" s="1193"/>
      <c r="F503" s="1193"/>
      <c r="G503" s="1193"/>
      <c r="L503" s="1193"/>
      <c r="M503" s="1193"/>
      <c r="N503" s="1193"/>
      <c r="O503" s="1193"/>
      <c r="P503" s="1193"/>
      <c r="Q503" s="1193"/>
      <c r="R503" s="1193"/>
      <c r="S503" s="1193"/>
      <c r="T503" s="1193"/>
      <c r="U503" s="1193"/>
      <c r="V503" s="1193"/>
      <c r="W503" s="1193"/>
      <c r="X503" s="1193"/>
      <c r="Y503" s="1193"/>
      <c r="Z503" s="1193"/>
      <c r="AA503" s="1193"/>
      <c r="AB503" s="1193"/>
      <c r="AC503" s="1193"/>
      <c r="AD503" s="1193"/>
      <c r="AE503" s="1193"/>
      <c r="AF503" s="1193"/>
      <c r="AG503" s="1193"/>
      <c r="AH503" s="1193"/>
      <c r="AI503" s="1193"/>
      <c r="AJ503" s="1193"/>
      <c r="AK503" s="1193"/>
      <c r="AL503" s="1193"/>
      <c r="AM503" s="1193"/>
      <c r="AN503" s="1193"/>
      <c r="AO503" s="1193"/>
      <c r="AP503" s="1193"/>
      <c r="AQ503" s="1193"/>
      <c r="AR503" s="1193"/>
      <c r="AS503" s="1193"/>
      <c r="AT503" s="1193"/>
      <c r="AU503" s="1193"/>
      <c r="AV503" s="1193"/>
      <c r="AW503" s="1193"/>
      <c r="AX503" s="1193"/>
      <c r="AY503" s="1193"/>
      <c r="AZ503" s="1193"/>
      <c r="BA503" s="1193"/>
      <c r="BB503" s="1193"/>
      <c r="BC503" s="1193"/>
      <c r="BJ503" s="1939"/>
    </row>
    <row r="504" spans="1:62" s="1982" customFormat="1" x14ac:dyDescent="0.2">
      <c r="A504" s="2101"/>
      <c r="B504" s="2101"/>
      <c r="C504" s="1193"/>
      <c r="F504" s="1193"/>
      <c r="G504" s="1193"/>
      <c r="L504" s="1193"/>
      <c r="M504" s="1193"/>
      <c r="N504" s="1193"/>
      <c r="O504" s="1193"/>
      <c r="P504" s="1193"/>
      <c r="Q504" s="1193"/>
      <c r="R504" s="1193"/>
      <c r="S504" s="1193"/>
      <c r="T504" s="1193"/>
      <c r="U504" s="1193"/>
      <c r="V504" s="1193"/>
      <c r="W504" s="1193"/>
      <c r="X504" s="1193"/>
      <c r="Y504" s="1193"/>
      <c r="Z504" s="1193"/>
      <c r="AA504" s="1193"/>
      <c r="AB504" s="1193"/>
      <c r="AC504" s="1193"/>
      <c r="AD504" s="1193"/>
      <c r="AE504" s="1193"/>
      <c r="AF504" s="1193"/>
      <c r="AG504" s="1193"/>
      <c r="AH504" s="1193"/>
      <c r="AI504" s="1193"/>
      <c r="AJ504" s="1193"/>
      <c r="AK504" s="1193"/>
      <c r="AL504" s="1193"/>
      <c r="AM504" s="1193"/>
      <c r="AN504" s="1193"/>
      <c r="AO504" s="1193"/>
      <c r="AP504" s="1193"/>
      <c r="AQ504" s="1193"/>
      <c r="AR504" s="1193"/>
      <c r="AS504" s="1193"/>
      <c r="AT504" s="1193"/>
      <c r="AU504" s="1193"/>
      <c r="AV504" s="1193"/>
      <c r="AW504" s="1193"/>
      <c r="AX504" s="1193"/>
      <c r="AY504" s="1193"/>
      <c r="AZ504" s="1193"/>
      <c r="BA504" s="1193"/>
      <c r="BB504" s="1193"/>
      <c r="BC504" s="1193"/>
      <c r="BJ504" s="1939"/>
    </row>
    <row r="505" spans="1:62" s="1982" customFormat="1" x14ac:dyDescent="0.2">
      <c r="A505" s="2101"/>
      <c r="B505" s="2101"/>
      <c r="C505" s="1193"/>
      <c r="F505" s="1193"/>
      <c r="G505" s="1193"/>
      <c r="L505" s="1193"/>
      <c r="M505" s="1193"/>
      <c r="N505" s="1193"/>
      <c r="O505" s="1193"/>
      <c r="P505" s="1193"/>
      <c r="Q505" s="1193"/>
      <c r="R505" s="1193"/>
      <c r="S505" s="1193"/>
      <c r="T505" s="1193"/>
      <c r="U505" s="1193"/>
      <c r="V505" s="1193"/>
      <c r="W505" s="1193"/>
      <c r="X505" s="1193"/>
      <c r="Y505" s="1193"/>
      <c r="Z505" s="1193"/>
      <c r="AA505" s="1193"/>
      <c r="AB505" s="1193"/>
      <c r="AC505" s="1193"/>
      <c r="AD505" s="1193"/>
      <c r="AE505" s="1193"/>
      <c r="AF505" s="1193"/>
      <c r="AG505" s="1193"/>
      <c r="AH505" s="1193"/>
      <c r="AI505" s="1193"/>
      <c r="AJ505" s="1193"/>
      <c r="AK505" s="1193"/>
      <c r="AL505" s="1193"/>
      <c r="AM505" s="1193"/>
      <c r="AN505" s="1193"/>
      <c r="AO505" s="1193"/>
      <c r="AP505" s="1193"/>
      <c r="AQ505" s="1193"/>
      <c r="AR505" s="1193"/>
      <c r="AS505" s="1193"/>
      <c r="AT505" s="1193"/>
      <c r="AU505" s="1193"/>
      <c r="AV505" s="1193"/>
      <c r="AW505" s="1193"/>
      <c r="AX505" s="1193"/>
      <c r="AY505" s="1193"/>
      <c r="AZ505" s="1193"/>
      <c r="BA505" s="1193"/>
      <c r="BB505" s="1193"/>
      <c r="BC505" s="1193"/>
      <c r="BJ505" s="1939"/>
    </row>
    <row r="506" spans="1:62" s="1982" customFormat="1" x14ac:dyDescent="0.2">
      <c r="A506" s="2101"/>
      <c r="B506" s="2101"/>
      <c r="C506" s="1193"/>
      <c r="F506" s="1193"/>
      <c r="G506" s="1193"/>
      <c r="L506" s="1193"/>
      <c r="M506" s="1193"/>
      <c r="N506" s="1193"/>
      <c r="O506" s="1193"/>
      <c r="P506" s="1193"/>
      <c r="Q506" s="1193"/>
      <c r="R506" s="1193"/>
      <c r="S506" s="1193"/>
      <c r="T506" s="1193"/>
      <c r="U506" s="1193"/>
      <c r="V506" s="1193"/>
      <c r="W506" s="1193"/>
      <c r="X506" s="1193"/>
      <c r="Y506" s="1193"/>
      <c r="Z506" s="1193"/>
      <c r="AA506" s="1193"/>
      <c r="AB506" s="1193"/>
      <c r="AC506" s="1193"/>
      <c r="AD506" s="1193"/>
      <c r="AE506" s="1193"/>
      <c r="AF506" s="1193"/>
      <c r="AG506" s="1193"/>
      <c r="AH506" s="1193"/>
      <c r="AI506" s="1193"/>
      <c r="AJ506" s="1193"/>
      <c r="AK506" s="1193"/>
      <c r="AL506" s="1193"/>
      <c r="AM506" s="1193"/>
      <c r="AN506" s="1193"/>
      <c r="AO506" s="1193"/>
      <c r="AP506" s="1193"/>
      <c r="AQ506" s="1193"/>
      <c r="AR506" s="1193"/>
      <c r="AS506" s="1193"/>
      <c r="AT506" s="1193"/>
      <c r="AU506" s="1193"/>
      <c r="AV506" s="1193"/>
      <c r="AW506" s="1193"/>
      <c r="AX506" s="1193"/>
      <c r="AY506" s="1193"/>
      <c r="AZ506" s="1193"/>
      <c r="BA506" s="1193"/>
      <c r="BB506" s="1193"/>
      <c r="BC506" s="1193"/>
      <c r="BJ506" s="1939"/>
    </row>
    <row r="507" spans="1:62" s="1982" customFormat="1" x14ac:dyDescent="0.2">
      <c r="A507" s="2101"/>
      <c r="B507" s="2101"/>
      <c r="C507" s="1193"/>
      <c r="F507" s="1193"/>
      <c r="G507" s="1193"/>
      <c r="L507" s="1193"/>
      <c r="M507" s="1193"/>
      <c r="N507" s="1193"/>
      <c r="O507" s="1193"/>
      <c r="P507" s="1193"/>
      <c r="Q507" s="1193"/>
      <c r="R507" s="1193"/>
      <c r="S507" s="1193"/>
      <c r="T507" s="1193"/>
      <c r="U507" s="1193"/>
      <c r="V507" s="1193"/>
      <c r="W507" s="1193"/>
      <c r="X507" s="1193"/>
      <c r="Y507" s="1193"/>
      <c r="Z507" s="1193"/>
      <c r="AA507" s="1193"/>
      <c r="AB507" s="1193"/>
      <c r="AC507" s="1193"/>
      <c r="AD507" s="1193"/>
      <c r="AE507" s="1193"/>
      <c r="AF507" s="1193"/>
      <c r="AG507" s="1193"/>
      <c r="AH507" s="1193"/>
      <c r="AI507" s="1193"/>
      <c r="AJ507" s="1193"/>
      <c r="AK507" s="1193"/>
      <c r="AL507" s="1193"/>
      <c r="AM507" s="1193"/>
      <c r="AN507" s="1193"/>
      <c r="AO507" s="1193"/>
      <c r="AP507" s="1193"/>
      <c r="AQ507" s="1193"/>
      <c r="AR507" s="1193"/>
      <c r="AS507" s="1193"/>
      <c r="AT507" s="1193"/>
      <c r="AU507" s="1193"/>
      <c r="AV507" s="1193"/>
      <c r="AW507" s="1193"/>
      <c r="AX507" s="1193"/>
      <c r="AY507" s="1193"/>
      <c r="AZ507" s="1193"/>
      <c r="BA507" s="1193"/>
      <c r="BB507" s="1193"/>
      <c r="BC507" s="1193"/>
      <c r="BJ507" s="1939"/>
    </row>
    <row r="508" spans="1:62" s="1982" customFormat="1" x14ac:dyDescent="0.2">
      <c r="A508" s="2101"/>
      <c r="B508" s="2101"/>
      <c r="C508" s="1193"/>
      <c r="F508" s="1193"/>
      <c r="G508" s="1193"/>
      <c r="L508" s="1193"/>
      <c r="M508" s="1193"/>
      <c r="N508" s="1193"/>
      <c r="O508" s="1193"/>
      <c r="P508" s="1193"/>
      <c r="Q508" s="1193"/>
      <c r="R508" s="1193"/>
      <c r="S508" s="1193"/>
      <c r="T508" s="1193"/>
      <c r="U508" s="1193"/>
      <c r="V508" s="1193"/>
      <c r="W508" s="1193"/>
      <c r="X508" s="1193"/>
      <c r="Y508" s="1193"/>
      <c r="Z508" s="1193"/>
      <c r="AA508" s="1193"/>
      <c r="AB508" s="1193"/>
      <c r="AC508" s="1193"/>
      <c r="AD508" s="1193"/>
      <c r="AE508" s="1193"/>
      <c r="AF508" s="1193"/>
      <c r="AG508" s="1193"/>
      <c r="AH508" s="1193"/>
      <c r="AI508" s="1193"/>
      <c r="AJ508" s="1193"/>
      <c r="AK508" s="1193"/>
      <c r="AL508" s="1193"/>
      <c r="AM508" s="1193"/>
      <c r="AN508" s="1193"/>
      <c r="AO508" s="1193"/>
      <c r="AP508" s="1193"/>
      <c r="AQ508" s="1193"/>
      <c r="AR508" s="1193"/>
      <c r="AS508" s="1193"/>
      <c r="AT508" s="1193"/>
      <c r="AU508" s="1193"/>
      <c r="AV508" s="1193"/>
      <c r="AW508" s="1193"/>
      <c r="AX508" s="1193"/>
      <c r="AY508" s="1193"/>
      <c r="AZ508" s="1193"/>
      <c r="BA508" s="1193"/>
      <c r="BB508" s="1193"/>
      <c r="BC508" s="1193"/>
      <c r="BJ508" s="1939"/>
    </row>
    <row r="509" spans="1:62" s="1982" customFormat="1" x14ac:dyDescent="0.2">
      <c r="A509" s="2101"/>
      <c r="B509" s="2101"/>
      <c r="C509" s="1193"/>
      <c r="F509" s="1193"/>
      <c r="G509" s="1193"/>
      <c r="L509" s="1193"/>
      <c r="M509" s="1193"/>
      <c r="N509" s="1193"/>
      <c r="O509" s="1193"/>
      <c r="P509" s="1193"/>
      <c r="Q509" s="1193"/>
      <c r="R509" s="1193"/>
      <c r="S509" s="1193"/>
      <c r="T509" s="1193"/>
      <c r="U509" s="1193"/>
      <c r="V509" s="1193"/>
      <c r="W509" s="1193"/>
      <c r="X509" s="1193"/>
      <c r="Y509" s="1193"/>
      <c r="Z509" s="1193"/>
      <c r="AA509" s="1193"/>
      <c r="AB509" s="1193"/>
      <c r="AC509" s="1193"/>
      <c r="AD509" s="1193"/>
      <c r="AE509" s="1193"/>
      <c r="AF509" s="1193"/>
      <c r="AG509" s="1193"/>
      <c r="AH509" s="1193"/>
      <c r="AI509" s="1193"/>
      <c r="AJ509" s="1193"/>
      <c r="AK509" s="1193"/>
      <c r="AL509" s="1193"/>
      <c r="AM509" s="1193"/>
      <c r="AN509" s="1193"/>
      <c r="AO509" s="1193"/>
      <c r="AP509" s="1193"/>
      <c r="AQ509" s="1193"/>
      <c r="AR509" s="1193"/>
      <c r="AS509" s="1193"/>
      <c r="AT509" s="1193"/>
      <c r="AU509" s="1193"/>
      <c r="AV509" s="1193"/>
      <c r="AW509" s="1193"/>
      <c r="AX509" s="1193"/>
      <c r="AY509" s="1193"/>
      <c r="AZ509" s="1193"/>
      <c r="BA509" s="1193"/>
      <c r="BB509" s="1193"/>
      <c r="BC509" s="1193"/>
      <c r="BJ509" s="1939"/>
    </row>
    <row r="510" spans="1:62" s="1982" customFormat="1" x14ac:dyDescent="0.2">
      <c r="A510" s="2101"/>
      <c r="B510" s="2101"/>
      <c r="C510" s="1193"/>
      <c r="F510" s="1193"/>
      <c r="G510" s="1193"/>
      <c r="L510" s="1193"/>
      <c r="M510" s="1193"/>
      <c r="N510" s="1193"/>
      <c r="O510" s="1193"/>
      <c r="P510" s="1193"/>
      <c r="Q510" s="1193"/>
      <c r="R510" s="1193"/>
      <c r="S510" s="1193"/>
      <c r="T510" s="1193"/>
      <c r="U510" s="1193"/>
      <c r="V510" s="1193"/>
      <c r="W510" s="1193"/>
      <c r="X510" s="1193"/>
      <c r="Y510" s="1193"/>
      <c r="Z510" s="1193"/>
      <c r="AA510" s="1193"/>
      <c r="AB510" s="1193"/>
      <c r="AC510" s="1193"/>
      <c r="AD510" s="1193"/>
      <c r="AE510" s="1193"/>
      <c r="AF510" s="1193"/>
      <c r="AG510" s="1193"/>
      <c r="AH510" s="1193"/>
      <c r="AI510" s="1193"/>
      <c r="AJ510" s="1193"/>
      <c r="AK510" s="1193"/>
      <c r="AL510" s="1193"/>
      <c r="AM510" s="1193"/>
      <c r="AN510" s="1193"/>
      <c r="AO510" s="1193"/>
      <c r="AP510" s="1193"/>
      <c r="AQ510" s="1193"/>
      <c r="AR510" s="1193"/>
      <c r="AS510" s="1193"/>
      <c r="AT510" s="1193"/>
      <c r="AU510" s="1193"/>
      <c r="AV510" s="1193"/>
      <c r="AW510" s="1193"/>
      <c r="AX510" s="1193"/>
      <c r="AY510" s="1193"/>
      <c r="AZ510" s="1193"/>
      <c r="BA510" s="1193"/>
      <c r="BB510" s="1193"/>
      <c r="BC510" s="1193"/>
      <c r="BJ510" s="1939"/>
    </row>
    <row r="511" spans="1:62" s="1982" customFormat="1" x14ac:dyDescent="0.2">
      <c r="A511" s="2101"/>
      <c r="B511" s="2101"/>
      <c r="C511" s="1193"/>
      <c r="F511" s="1193"/>
      <c r="G511" s="1193"/>
      <c r="L511" s="1193"/>
      <c r="M511" s="1193"/>
      <c r="N511" s="1193"/>
      <c r="O511" s="1193"/>
      <c r="P511" s="1193"/>
      <c r="Q511" s="1193"/>
      <c r="R511" s="1193"/>
      <c r="S511" s="1193"/>
      <c r="T511" s="1193"/>
      <c r="U511" s="1193"/>
      <c r="V511" s="1193"/>
      <c r="W511" s="1193"/>
      <c r="X511" s="1193"/>
      <c r="Y511" s="1193"/>
      <c r="Z511" s="1193"/>
      <c r="AA511" s="1193"/>
      <c r="AB511" s="1193"/>
      <c r="AC511" s="1193"/>
      <c r="AD511" s="1193"/>
      <c r="AE511" s="1193"/>
      <c r="AF511" s="1193"/>
      <c r="AG511" s="1193"/>
      <c r="AH511" s="1193"/>
      <c r="AI511" s="1193"/>
      <c r="AJ511" s="1193"/>
      <c r="AK511" s="1193"/>
      <c r="AL511" s="1193"/>
      <c r="AM511" s="1193"/>
      <c r="AN511" s="1193"/>
      <c r="AO511" s="1193"/>
      <c r="AP511" s="1193"/>
      <c r="AQ511" s="1193"/>
      <c r="AR511" s="1193"/>
      <c r="AS511" s="1193"/>
      <c r="AT511" s="1193"/>
      <c r="AU511" s="1193"/>
      <c r="AV511" s="1193"/>
      <c r="AW511" s="1193"/>
      <c r="AX511" s="1193"/>
      <c r="AY511" s="1193"/>
      <c r="AZ511" s="1193"/>
      <c r="BA511" s="1193"/>
      <c r="BB511" s="1193"/>
      <c r="BC511" s="1193"/>
      <c r="BJ511" s="1939"/>
    </row>
    <row r="512" spans="1:62" s="1982" customFormat="1" x14ac:dyDescent="0.2">
      <c r="A512" s="2101"/>
      <c r="B512" s="2101"/>
      <c r="C512" s="1193"/>
      <c r="F512" s="1193"/>
      <c r="G512" s="1193"/>
      <c r="L512" s="1193"/>
      <c r="M512" s="1193"/>
      <c r="N512" s="1193"/>
      <c r="O512" s="1193"/>
      <c r="P512" s="1193"/>
      <c r="Q512" s="1193"/>
      <c r="R512" s="1193"/>
      <c r="S512" s="1193"/>
      <c r="T512" s="1193"/>
      <c r="U512" s="1193"/>
      <c r="V512" s="1193"/>
      <c r="W512" s="1193"/>
      <c r="X512" s="1193"/>
      <c r="Y512" s="1193"/>
      <c r="Z512" s="1193"/>
      <c r="AA512" s="1193"/>
      <c r="AB512" s="1193"/>
      <c r="AC512" s="1193"/>
      <c r="AD512" s="1193"/>
      <c r="AE512" s="1193"/>
      <c r="AF512" s="1193"/>
      <c r="AG512" s="1193"/>
      <c r="AH512" s="1193"/>
      <c r="AI512" s="1193"/>
      <c r="AJ512" s="1193"/>
      <c r="AK512" s="1193"/>
      <c r="AL512" s="1193"/>
      <c r="AM512" s="1193"/>
      <c r="AN512" s="1193"/>
      <c r="AO512" s="1193"/>
      <c r="AP512" s="1193"/>
      <c r="AQ512" s="1193"/>
      <c r="AR512" s="1193"/>
      <c r="AS512" s="1193"/>
      <c r="AT512" s="1193"/>
      <c r="AU512" s="1193"/>
      <c r="AV512" s="1193"/>
      <c r="AW512" s="1193"/>
      <c r="AX512" s="1193"/>
      <c r="AY512" s="1193"/>
      <c r="AZ512" s="1193"/>
      <c r="BA512" s="1193"/>
      <c r="BB512" s="1193"/>
      <c r="BC512" s="1193"/>
      <c r="BJ512" s="1939"/>
    </row>
    <row r="513" spans="1:62" s="1982" customFormat="1" x14ac:dyDescent="0.2">
      <c r="A513" s="2101"/>
      <c r="B513" s="2101"/>
      <c r="C513" s="1193"/>
      <c r="F513" s="1193"/>
      <c r="G513" s="1193"/>
      <c r="L513" s="1193"/>
      <c r="M513" s="1193"/>
      <c r="N513" s="1193"/>
      <c r="O513" s="1193"/>
      <c r="P513" s="1193"/>
      <c r="Q513" s="1193"/>
      <c r="R513" s="1193"/>
      <c r="S513" s="1193"/>
      <c r="T513" s="1193"/>
      <c r="U513" s="1193"/>
      <c r="V513" s="1193"/>
      <c r="W513" s="1193"/>
      <c r="X513" s="1193"/>
      <c r="Y513" s="1193"/>
      <c r="Z513" s="1193"/>
      <c r="AA513" s="1193"/>
      <c r="AB513" s="1193"/>
      <c r="AC513" s="1193"/>
      <c r="AD513" s="1193"/>
      <c r="AE513" s="1193"/>
      <c r="AF513" s="1193"/>
      <c r="AG513" s="1193"/>
      <c r="AH513" s="1193"/>
      <c r="AI513" s="1193"/>
      <c r="AJ513" s="1193"/>
      <c r="AK513" s="1193"/>
      <c r="AL513" s="1193"/>
      <c r="AM513" s="1193"/>
      <c r="AN513" s="1193"/>
      <c r="AO513" s="1193"/>
      <c r="AP513" s="1193"/>
      <c r="AQ513" s="1193"/>
      <c r="AR513" s="1193"/>
      <c r="AS513" s="1193"/>
      <c r="AT513" s="1193"/>
      <c r="AU513" s="1193"/>
      <c r="AV513" s="1193"/>
      <c r="AW513" s="1193"/>
      <c r="AX513" s="1193"/>
      <c r="AY513" s="1193"/>
      <c r="AZ513" s="1193"/>
      <c r="BA513" s="1193"/>
      <c r="BB513" s="1193"/>
      <c r="BC513" s="1193"/>
      <c r="BJ513" s="1939"/>
    </row>
    <row r="514" spans="1:62" s="1982" customFormat="1" x14ac:dyDescent="0.2">
      <c r="A514" s="2101"/>
      <c r="B514" s="2101"/>
      <c r="C514" s="1193"/>
      <c r="F514" s="1193"/>
      <c r="G514" s="1193"/>
      <c r="L514" s="1193"/>
      <c r="M514" s="1193"/>
      <c r="N514" s="1193"/>
      <c r="O514" s="1193"/>
      <c r="P514" s="1193"/>
      <c r="Q514" s="1193"/>
      <c r="R514" s="1193"/>
      <c r="S514" s="1193"/>
      <c r="T514" s="1193"/>
      <c r="U514" s="1193"/>
      <c r="V514" s="1193"/>
      <c r="W514" s="1193"/>
      <c r="X514" s="1193"/>
      <c r="Y514" s="1193"/>
      <c r="Z514" s="1193"/>
      <c r="AA514" s="1193"/>
      <c r="AB514" s="1193"/>
      <c r="AC514" s="1193"/>
      <c r="AD514" s="1193"/>
      <c r="AE514" s="1193"/>
      <c r="AF514" s="1193"/>
      <c r="AG514" s="1193"/>
      <c r="AH514" s="1193"/>
      <c r="AI514" s="1193"/>
      <c r="AJ514" s="1193"/>
      <c r="AK514" s="1193"/>
      <c r="AL514" s="1193"/>
      <c r="AM514" s="1193"/>
      <c r="AN514" s="1193"/>
      <c r="AO514" s="1193"/>
      <c r="AP514" s="1193"/>
      <c r="AQ514" s="1193"/>
      <c r="AR514" s="1193"/>
      <c r="AS514" s="1193"/>
      <c r="AT514" s="1193"/>
      <c r="AU514" s="1193"/>
      <c r="AV514" s="1193"/>
      <c r="AW514" s="1193"/>
      <c r="AX514" s="1193"/>
      <c r="AY514" s="1193"/>
      <c r="AZ514" s="1193"/>
      <c r="BA514" s="1193"/>
      <c r="BB514" s="1193"/>
      <c r="BC514" s="1193"/>
      <c r="BJ514" s="1939"/>
    </row>
    <row r="515" spans="1:62" s="1982" customFormat="1" x14ac:dyDescent="0.2">
      <c r="A515" s="2101"/>
      <c r="B515" s="2101"/>
      <c r="C515" s="1193"/>
      <c r="F515" s="1193"/>
      <c r="G515" s="1193"/>
      <c r="L515" s="1193"/>
      <c r="M515" s="1193"/>
      <c r="N515" s="1193"/>
      <c r="O515" s="1193"/>
      <c r="P515" s="1193"/>
      <c r="Q515" s="1193"/>
      <c r="R515" s="1193"/>
      <c r="S515" s="1193"/>
      <c r="T515" s="1193"/>
      <c r="U515" s="1193"/>
      <c r="V515" s="1193"/>
      <c r="W515" s="1193"/>
      <c r="X515" s="1193"/>
      <c r="Y515" s="1193"/>
      <c r="Z515" s="1193"/>
      <c r="AA515" s="1193"/>
      <c r="AB515" s="1193"/>
      <c r="AC515" s="1193"/>
      <c r="AD515" s="1193"/>
      <c r="AE515" s="1193"/>
      <c r="AF515" s="1193"/>
      <c r="AG515" s="1193"/>
      <c r="AH515" s="1193"/>
      <c r="AI515" s="1193"/>
      <c r="AJ515" s="1193"/>
      <c r="AK515" s="1193"/>
      <c r="AL515" s="1193"/>
      <c r="AM515" s="1193"/>
      <c r="AN515" s="1193"/>
      <c r="AO515" s="1193"/>
      <c r="AP515" s="1193"/>
      <c r="AQ515" s="1193"/>
      <c r="AR515" s="1193"/>
      <c r="AS515" s="1193"/>
      <c r="AT515" s="1193"/>
      <c r="AU515" s="1193"/>
      <c r="AV515" s="1193"/>
      <c r="AW515" s="1193"/>
      <c r="AX515" s="1193"/>
      <c r="AY515" s="1193"/>
      <c r="AZ515" s="1193"/>
      <c r="BA515" s="1193"/>
      <c r="BB515" s="1193"/>
      <c r="BC515" s="1193"/>
      <c r="BJ515" s="1939"/>
    </row>
    <row r="516" spans="1:62" s="1982" customFormat="1" x14ac:dyDescent="0.2">
      <c r="A516" s="2101"/>
      <c r="B516" s="2101"/>
      <c r="C516" s="1193"/>
      <c r="F516" s="1193"/>
      <c r="G516" s="1193"/>
      <c r="L516" s="1193"/>
      <c r="M516" s="1193"/>
      <c r="N516" s="1193"/>
      <c r="O516" s="1193"/>
      <c r="P516" s="1193"/>
      <c r="Q516" s="1193"/>
      <c r="R516" s="1193"/>
      <c r="S516" s="1193"/>
      <c r="T516" s="1193"/>
      <c r="U516" s="1193"/>
      <c r="V516" s="1193"/>
      <c r="W516" s="1193"/>
      <c r="X516" s="1193"/>
      <c r="Y516" s="1193"/>
      <c r="Z516" s="1193"/>
      <c r="AA516" s="1193"/>
      <c r="AB516" s="1193"/>
      <c r="AC516" s="1193"/>
      <c r="AD516" s="1193"/>
      <c r="AE516" s="1193"/>
      <c r="AF516" s="1193"/>
      <c r="AG516" s="1193"/>
      <c r="AH516" s="1193"/>
      <c r="AI516" s="1193"/>
      <c r="AJ516" s="1193"/>
      <c r="AK516" s="1193"/>
      <c r="AL516" s="1193"/>
      <c r="AM516" s="1193"/>
      <c r="AN516" s="1193"/>
      <c r="AO516" s="1193"/>
      <c r="AP516" s="1193"/>
      <c r="AQ516" s="1193"/>
      <c r="AR516" s="1193"/>
      <c r="AS516" s="1193"/>
      <c r="AT516" s="1193"/>
      <c r="AU516" s="1193"/>
      <c r="AV516" s="1193"/>
      <c r="AW516" s="1193"/>
      <c r="AX516" s="1193"/>
      <c r="AY516" s="1193"/>
      <c r="AZ516" s="1193"/>
      <c r="BA516" s="1193"/>
      <c r="BB516" s="1193"/>
      <c r="BC516" s="1193"/>
      <c r="BJ516" s="1939"/>
    </row>
    <row r="517" spans="1:62" s="1982" customFormat="1" x14ac:dyDescent="0.2">
      <c r="A517" s="2101"/>
      <c r="B517" s="2101"/>
      <c r="C517" s="1193"/>
      <c r="F517" s="1193"/>
      <c r="G517" s="1193"/>
      <c r="L517" s="1193"/>
      <c r="M517" s="1193"/>
      <c r="N517" s="1193"/>
      <c r="O517" s="1193"/>
      <c r="P517" s="1193"/>
      <c r="Q517" s="1193"/>
      <c r="R517" s="1193"/>
      <c r="S517" s="1193"/>
      <c r="T517" s="1193"/>
      <c r="U517" s="1193"/>
      <c r="V517" s="1193"/>
      <c r="W517" s="1193"/>
      <c r="X517" s="1193"/>
      <c r="Y517" s="1193"/>
      <c r="Z517" s="1193"/>
      <c r="AA517" s="1193"/>
      <c r="AB517" s="1193"/>
      <c r="AC517" s="1193"/>
      <c r="AD517" s="1193"/>
      <c r="AE517" s="1193"/>
      <c r="AF517" s="1193"/>
      <c r="AG517" s="1193"/>
      <c r="AH517" s="1193"/>
      <c r="AI517" s="1193"/>
      <c r="AJ517" s="1193"/>
      <c r="AK517" s="1193"/>
      <c r="AL517" s="1193"/>
      <c r="AM517" s="1193"/>
      <c r="AN517" s="1193"/>
      <c r="AO517" s="1193"/>
      <c r="AP517" s="1193"/>
      <c r="AQ517" s="1193"/>
      <c r="AR517" s="1193"/>
      <c r="AS517" s="1193"/>
      <c r="AT517" s="1193"/>
      <c r="AU517" s="1193"/>
      <c r="AV517" s="1193"/>
      <c r="AW517" s="1193"/>
      <c r="AX517" s="1193"/>
      <c r="AY517" s="1193"/>
      <c r="AZ517" s="1193"/>
      <c r="BA517" s="1193"/>
      <c r="BB517" s="1193"/>
      <c r="BC517" s="1193"/>
      <c r="BJ517" s="1939"/>
    </row>
    <row r="518" spans="1:62" s="1982" customFormat="1" x14ac:dyDescent="0.2">
      <c r="A518" s="2101"/>
      <c r="B518" s="2101"/>
      <c r="C518" s="1193"/>
      <c r="F518" s="1193"/>
      <c r="G518" s="1193"/>
      <c r="L518" s="1193"/>
      <c r="M518" s="1193"/>
      <c r="N518" s="1193"/>
      <c r="O518" s="1193"/>
      <c r="P518" s="1193"/>
      <c r="Q518" s="1193"/>
      <c r="R518" s="1193"/>
      <c r="S518" s="1193"/>
      <c r="T518" s="1193"/>
      <c r="U518" s="1193"/>
      <c r="V518" s="1193"/>
      <c r="W518" s="1193"/>
      <c r="X518" s="1193"/>
      <c r="Y518" s="1193"/>
      <c r="Z518" s="1193"/>
      <c r="AA518" s="1193"/>
      <c r="AB518" s="1193"/>
      <c r="AC518" s="1193"/>
      <c r="AD518" s="1193"/>
      <c r="AE518" s="1193"/>
      <c r="AF518" s="1193"/>
      <c r="AG518" s="1193"/>
      <c r="AH518" s="1193"/>
      <c r="AI518" s="1193"/>
      <c r="AJ518" s="1193"/>
      <c r="AK518" s="1193"/>
      <c r="AL518" s="1193"/>
      <c r="AM518" s="1193"/>
      <c r="AN518" s="1193"/>
      <c r="AO518" s="1193"/>
      <c r="AP518" s="1193"/>
      <c r="AQ518" s="1193"/>
      <c r="AR518" s="1193"/>
      <c r="AS518" s="1193"/>
      <c r="AT518" s="1193"/>
      <c r="AU518" s="1193"/>
      <c r="AV518" s="1193"/>
      <c r="AW518" s="1193"/>
      <c r="AX518" s="1193"/>
      <c r="AY518" s="1193"/>
      <c r="AZ518" s="1193"/>
      <c r="BA518" s="1193"/>
      <c r="BB518" s="1193"/>
      <c r="BC518" s="1193"/>
      <c r="BJ518" s="1939"/>
    </row>
    <row r="519" spans="1:62" s="1982" customFormat="1" x14ac:dyDescent="0.2">
      <c r="A519" s="2101"/>
      <c r="B519" s="2101"/>
      <c r="C519" s="1193"/>
      <c r="F519" s="1193"/>
      <c r="G519" s="1193"/>
      <c r="L519" s="1193"/>
      <c r="M519" s="1193"/>
      <c r="N519" s="1193"/>
      <c r="O519" s="1193"/>
      <c r="P519" s="1193"/>
      <c r="Q519" s="1193"/>
      <c r="R519" s="1193"/>
      <c r="S519" s="1193"/>
      <c r="T519" s="1193"/>
      <c r="U519" s="1193"/>
      <c r="V519" s="1193"/>
      <c r="W519" s="1193"/>
      <c r="X519" s="1193"/>
      <c r="Y519" s="1193"/>
      <c r="Z519" s="1193"/>
      <c r="AA519" s="1193"/>
      <c r="AB519" s="1193"/>
      <c r="AC519" s="1193"/>
      <c r="AD519" s="1193"/>
      <c r="AE519" s="1193"/>
      <c r="AF519" s="1193"/>
      <c r="AG519" s="1193"/>
      <c r="AH519" s="1193"/>
      <c r="AI519" s="1193"/>
      <c r="AJ519" s="1193"/>
      <c r="AK519" s="1193"/>
      <c r="AL519" s="1193"/>
      <c r="AM519" s="1193"/>
      <c r="AN519" s="1193"/>
      <c r="AO519" s="1193"/>
      <c r="AP519" s="1193"/>
      <c r="AQ519" s="1193"/>
      <c r="AR519" s="1193"/>
      <c r="AS519" s="1193"/>
      <c r="AT519" s="1193"/>
      <c r="AU519" s="1193"/>
      <c r="AV519" s="1193"/>
      <c r="AW519" s="1193"/>
      <c r="AX519" s="1193"/>
      <c r="AY519" s="1193"/>
      <c r="AZ519" s="1193"/>
      <c r="BA519" s="1193"/>
      <c r="BB519" s="1193"/>
      <c r="BC519" s="1193"/>
      <c r="BJ519" s="1939"/>
    </row>
    <row r="520" spans="1:62" s="1982" customFormat="1" x14ac:dyDescent="0.2">
      <c r="A520" s="2101"/>
      <c r="B520" s="2101"/>
      <c r="C520" s="1193"/>
      <c r="F520" s="1193"/>
      <c r="G520" s="1193"/>
      <c r="L520" s="1193"/>
      <c r="M520" s="1193"/>
      <c r="N520" s="1193"/>
      <c r="O520" s="1193"/>
      <c r="P520" s="1193"/>
      <c r="Q520" s="1193"/>
      <c r="R520" s="1193"/>
      <c r="S520" s="1193"/>
      <c r="T520" s="1193"/>
      <c r="U520" s="1193"/>
      <c r="V520" s="1193"/>
      <c r="W520" s="1193"/>
      <c r="X520" s="1193"/>
      <c r="Y520" s="1193"/>
      <c r="Z520" s="1193"/>
      <c r="AA520" s="1193"/>
      <c r="AB520" s="1193"/>
      <c r="AC520" s="1193"/>
      <c r="AD520" s="1193"/>
      <c r="AE520" s="1193"/>
      <c r="AF520" s="1193"/>
      <c r="AG520" s="1193"/>
      <c r="AH520" s="1193"/>
      <c r="AI520" s="1193"/>
      <c r="AJ520" s="1193"/>
      <c r="AK520" s="1193"/>
      <c r="AL520" s="1193"/>
      <c r="AM520" s="1193"/>
      <c r="AN520" s="1193"/>
      <c r="AO520" s="1193"/>
      <c r="AP520" s="1193"/>
      <c r="AQ520" s="1193"/>
      <c r="AR520" s="1193"/>
      <c r="AS520" s="1193"/>
      <c r="AT520" s="1193"/>
      <c r="AU520" s="1193"/>
      <c r="AV520" s="1193"/>
      <c r="AW520" s="1193"/>
      <c r="AX520" s="1193"/>
      <c r="AY520" s="1193"/>
      <c r="AZ520" s="1193"/>
      <c r="BA520" s="1193"/>
      <c r="BB520" s="1193"/>
      <c r="BC520" s="1193"/>
      <c r="BJ520" s="1939"/>
    </row>
    <row r="521" spans="1:62" s="1982" customFormat="1" x14ac:dyDescent="0.2">
      <c r="A521" s="2101"/>
      <c r="B521" s="2101"/>
      <c r="C521" s="1193"/>
      <c r="F521" s="1193"/>
      <c r="G521" s="1193"/>
      <c r="L521" s="1193"/>
      <c r="M521" s="1193"/>
      <c r="N521" s="1193"/>
      <c r="O521" s="1193"/>
      <c r="P521" s="1193"/>
      <c r="Q521" s="1193"/>
      <c r="R521" s="1193"/>
      <c r="S521" s="1193"/>
      <c r="T521" s="1193"/>
      <c r="U521" s="1193"/>
      <c r="V521" s="1193"/>
      <c r="W521" s="1193"/>
      <c r="X521" s="1193"/>
      <c r="Y521" s="1193"/>
      <c r="Z521" s="1193"/>
      <c r="AA521" s="1193"/>
      <c r="AB521" s="1193"/>
      <c r="AC521" s="1193"/>
      <c r="AD521" s="1193"/>
      <c r="AE521" s="1193"/>
      <c r="AF521" s="1193"/>
      <c r="AG521" s="1193"/>
      <c r="AH521" s="1193"/>
      <c r="AI521" s="1193"/>
      <c r="AJ521" s="1193"/>
      <c r="AK521" s="1193"/>
      <c r="AL521" s="1193"/>
      <c r="AM521" s="1193"/>
      <c r="AN521" s="1193"/>
      <c r="AO521" s="1193"/>
      <c r="AP521" s="1193"/>
      <c r="AQ521" s="1193"/>
      <c r="AR521" s="1193"/>
      <c r="AS521" s="1193"/>
      <c r="AT521" s="1193"/>
      <c r="AU521" s="1193"/>
      <c r="AV521" s="1193"/>
      <c r="AW521" s="1193"/>
      <c r="AX521" s="1193"/>
      <c r="AY521" s="1193"/>
      <c r="AZ521" s="1193"/>
      <c r="BA521" s="1193"/>
      <c r="BB521" s="1193"/>
      <c r="BC521" s="1193"/>
      <c r="BJ521" s="1939"/>
    </row>
    <row r="522" spans="1:62" s="1982" customFormat="1" x14ac:dyDescent="0.2">
      <c r="A522" s="2101"/>
      <c r="B522" s="2101"/>
      <c r="C522" s="1193"/>
      <c r="F522" s="1193"/>
      <c r="G522" s="1193"/>
      <c r="L522" s="1193"/>
      <c r="M522" s="1193"/>
      <c r="N522" s="1193"/>
      <c r="O522" s="1193"/>
      <c r="P522" s="1193"/>
      <c r="Q522" s="1193"/>
      <c r="R522" s="1193"/>
      <c r="S522" s="1193"/>
      <c r="T522" s="1193"/>
      <c r="U522" s="1193"/>
      <c r="V522" s="1193"/>
      <c r="W522" s="1193"/>
      <c r="X522" s="1193"/>
      <c r="Y522" s="1193"/>
      <c r="Z522" s="1193"/>
      <c r="AA522" s="1193"/>
      <c r="AB522" s="1193"/>
      <c r="AC522" s="1193"/>
      <c r="AD522" s="1193"/>
      <c r="AE522" s="1193"/>
      <c r="AF522" s="1193"/>
      <c r="AG522" s="1193"/>
      <c r="AH522" s="1193"/>
      <c r="AI522" s="1193"/>
      <c r="AJ522" s="1193"/>
      <c r="AK522" s="1193"/>
      <c r="AL522" s="1193"/>
      <c r="AM522" s="1193"/>
      <c r="AN522" s="1193"/>
      <c r="AO522" s="1193"/>
      <c r="AP522" s="1193"/>
      <c r="AQ522" s="1193"/>
      <c r="AR522" s="1193"/>
      <c r="AS522" s="1193"/>
      <c r="AT522" s="1193"/>
      <c r="AU522" s="1193"/>
      <c r="AV522" s="1193"/>
      <c r="AW522" s="1193"/>
      <c r="AX522" s="1193"/>
      <c r="AY522" s="1193"/>
      <c r="AZ522" s="1193"/>
      <c r="BA522" s="1193"/>
      <c r="BB522" s="1193"/>
      <c r="BC522" s="1193"/>
      <c r="BJ522" s="1939"/>
    </row>
    <row r="523" spans="1:62" s="1982" customFormat="1" x14ac:dyDescent="0.2">
      <c r="A523" s="2101"/>
      <c r="B523" s="2101"/>
      <c r="C523" s="1193"/>
      <c r="F523" s="1193"/>
      <c r="G523" s="1193"/>
      <c r="L523" s="1193"/>
      <c r="M523" s="1193"/>
      <c r="N523" s="1193"/>
      <c r="O523" s="1193"/>
      <c r="P523" s="1193"/>
      <c r="Q523" s="1193"/>
      <c r="R523" s="1193"/>
      <c r="S523" s="1193"/>
      <c r="T523" s="1193"/>
      <c r="U523" s="1193"/>
      <c r="V523" s="1193"/>
      <c r="W523" s="1193"/>
      <c r="X523" s="1193"/>
      <c r="Y523" s="1193"/>
      <c r="Z523" s="1193"/>
      <c r="AA523" s="1193"/>
      <c r="AB523" s="1193"/>
      <c r="AC523" s="1193"/>
      <c r="AD523" s="1193"/>
      <c r="AE523" s="1193"/>
      <c r="AF523" s="1193"/>
      <c r="AG523" s="1193"/>
      <c r="AH523" s="1193"/>
      <c r="AI523" s="1193"/>
      <c r="AJ523" s="1193"/>
      <c r="AK523" s="1193"/>
      <c r="AL523" s="1193"/>
      <c r="AM523" s="1193"/>
      <c r="AN523" s="1193"/>
      <c r="AO523" s="1193"/>
      <c r="AP523" s="1193"/>
      <c r="AQ523" s="1193"/>
      <c r="AR523" s="1193"/>
      <c r="AS523" s="1193"/>
      <c r="AT523" s="1193"/>
      <c r="AU523" s="1193"/>
      <c r="AV523" s="1193"/>
      <c r="AW523" s="1193"/>
      <c r="AX523" s="1193"/>
      <c r="AY523" s="1193"/>
      <c r="AZ523" s="1193"/>
      <c r="BA523" s="1193"/>
      <c r="BB523" s="1193"/>
      <c r="BC523" s="1193"/>
      <c r="BJ523" s="1939"/>
    </row>
    <row r="524" spans="1:62" s="1982" customFormat="1" x14ac:dyDescent="0.2">
      <c r="A524" s="2101"/>
      <c r="B524" s="2101"/>
      <c r="C524" s="1193"/>
      <c r="F524" s="1193"/>
      <c r="G524" s="1193"/>
      <c r="L524" s="1193"/>
      <c r="M524" s="1193"/>
      <c r="N524" s="1193"/>
      <c r="O524" s="1193"/>
      <c r="P524" s="1193"/>
      <c r="Q524" s="1193"/>
      <c r="R524" s="1193"/>
      <c r="S524" s="1193"/>
      <c r="T524" s="1193"/>
      <c r="U524" s="1193"/>
      <c r="V524" s="1193"/>
      <c r="W524" s="1193"/>
      <c r="X524" s="1193"/>
      <c r="Y524" s="1193"/>
      <c r="Z524" s="1193"/>
      <c r="AA524" s="1193"/>
      <c r="AB524" s="1193"/>
      <c r="AC524" s="1193"/>
      <c r="AD524" s="1193"/>
      <c r="AE524" s="1193"/>
      <c r="AF524" s="1193"/>
      <c r="AG524" s="1193"/>
      <c r="AH524" s="1193"/>
      <c r="AI524" s="1193"/>
      <c r="AJ524" s="1193"/>
      <c r="AK524" s="1193"/>
      <c r="AL524" s="1193"/>
      <c r="AM524" s="1193"/>
      <c r="AN524" s="1193"/>
      <c r="AO524" s="1193"/>
      <c r="AP524" s="1193"/>
      <c r="AQ524" s="1193"/>
      <c r="AR524" s="1193"/>
      <c r="AS524" s="1193"/>
      <c r="AT524" s="1193"/>
      <c r="AU524" s="1193"/>
      <c r="AV524" s="1193"/>
      <c r="AW524" s="1193"/>
      <c r="AX524" s="1193"/>
      <c r="AY524" s="1193"/>
      <c r="AZ524" s="1193"/>
      <c r="BA524" s="1193"/>
      <c r="BB524" s="1193"/>
      <c r="BC524" s="1193"/>
      <c r="BJ524" s="1939"/>
    </row>
    <row r="525" spans="1:62" s="1982" customFormat="1" x14ac:dyDescent="0.2">
      <c r="A525" s="2101"/>
      <c r="B525" s="2101"/>
      <c r="C525" s="1193"/>
      <c r="F525" s="1193"/>
      <c r="G525" s="1193"/>
      <c r="L525" s="1193"/>
      <c r="M525" s="1193"/>
      <c r="N525" s="1193"/>
      <c r="O525" s="1193"/>
      <c r="P525" s="1193"/>
      <c r="Q525" s="1193"/>
      <c r="R525" s="1193"/>
      <c r="S525" s="1193"/>
      <c r="T525" s="1193"/>
      <c r="U525" s="1193"/>
      <c r="V525" s="1193"/>
      <c r="W525" s="1193"/>
      <c r="X525" s="1193"/>
      <c r="Y525" s="1193"/>
      <c r="Z525" s="1193"/>
      <c r="AA525" s="1193"/>
      <c r="AB525" s="1193"/>
      <c r="AC525" s="1193"/>
      <c r="AD525" s="1193"/>
      <c r="AE525" s="1193"/>
      <c r="AF525" s="1193"/>
      <c r="AG525" s="1193"/>
      <c r="AH525" s="1193"/>
      <c r="AI525" s="1193"/>
      <c r="AJ525" s="1193"/>
      <c r="AK525" s="1193"/>
      <c r="AL525" s="1193"/>
      <c r="AM525" s="1193"/>
      <c r="AN525" s="1193"/>
      <c r="AO525" s="1193"/>
      <c r="AP525" s="1193"/>
      <c r="AQ525" s="1193"/>
      <c r="AR525" s="1193"/>
      <c r="AS525" s="1193"/>
      <c r="AT525" s="1193"/>
      <c r="AU525" s="1193"/>
      <c r="AV525" s="1193"/>
      <c r="AW525" s="1193"/>
      <c r="AX525" s="1193"/>
      <c r="AY525" s="1193"/>
      <c r="AZ525" s="1193"/>
      <c r="BA525" s="1193"/>
      <c r="BB525" s="1193"/>
      <c r="BC525" s="1193"/>
      <c r="BJ525" s="1939"/>
    </row>
    <row r="526" spans="1:62" s="1982" customFormat="1" x14ac:dyDescent="0.2">
      <c r="A526" s="2101"/>
      <c r="B526" s="2101"/>
      <c r="C526" s="1193"/>
      <c r="F526" s="1193"/>
      <c r="G526" s="1193"/>
      <c r="L526" s="1193"/>
      <c r="M526" s="1193"/>
      <c r="N526" s="1193"/>
      <c r="O526" s="1193"/>
      <c r="P526" s="1193"/>
      <c r="Q526" s="1193"/>
      <c r="R526" s="1193"/>
      <c r="S526" s="1193"/>
      <c r="T526" s="1193"/>
      <c r="U526" s="1193"/>
      <c r="V526" s="1193"/>
      <c r="W526" s="1193"/>
      <c r="X526" s="1193"/>
      <c r="Y526" s="1193"/>
      <c r="Z526" s="1193"/>
      <c r="AA526" s="1193"/>
      <c r="AB526" s="1193"/>
      <c r="AC526" s="1193"/>
      <c r="AD526" s="1193"/>
      <c r="AE526" s="1193"/>
      <c r="AF526" s="1193"/>
      <c r="AG526" s="1193"/>
      <c r="AH526" s="1193"/>
      <c r="AI526" s="1193"/>
      <c r="AJ526" s="1193"/>
      <c r="AK526" s="1193"/>
      <c r="AL526" s="1193"/>
      <c r="AM526" s="1193"/>
      <c r="AN526" s="1193"/>
      <c r="AO526" s="1193"/>
      <c r="AP526" s="1193"/>
      <c r="AQ526" s="1193"/>
      <c r="AR526" s="1193"/>
      <c r="AS526" s="1193"/>
      <c r="AT526" s="1193"/>
      <c r="AU526" s="1193"/>
      <c r="AV526" s="1193"/>
      <c r="AW526" s="1193"/>
      <c r="AX526" s="1193"/>
      <c r="AY526" s="1193"/>
      <c r="AZ526" s="1193"/>
      <c r="BA526" s="1193"/>
      <c r="BB526" s="1193"/>
      <c r="BC526" s="1193"/>
      <c r="BJ526" s="1939"/>
    </row>
    <row r="527" spans="1:62" s="1982" customFormat="1" x14ac:dyDescent="0.2">
      <c r="A527" s="2101"/>
      <c r="B527" s="2101"/>
      <c r="C527" s="1193"/>
      <c r="F527" s="1193"/>
      <c r="G527" s="1193"/>
      <c r="L527" s="1193"/>
      <c r="M527" s="1193"/>
      <c r="N527" s="1193"/>
      <c r="O527" s="1193"/>
      <c r="P527" s="1193"/>
      <c r="Q527" s="1193"/>
      <c r="R527" s="1193"/>
      <c r="S527" s="1193"/>
      <c r="T527" s="1193"/>
      <c r="U527" s="1193"/>
      <c r="V527" s="1193"/>
      <c r="W527" s="1193"/>
      <c r="X527" s="1193"/>
      <c r="Y527" s="1193"/>
      <c r="Z527" s="1193"/>
      <c r="AA527" s="1193"/>
      <c r="AB527" s="1193"/>
      <c r="AC527" s="1193"/>
      <c r="AD527" s="1193"/>
      <c r="AE527" s="1193"/>
      <c r="AF527" s="1193"/>
      <c r="AG527" s="1193"/>
      <c r="AH527" s="1193"/>
      <c r="AI527" s="1193"/>
      <c r="AJ527" s="1193"/>
      <c r="AK527" s="1193"/>
      <c r="AL527" s="1193"/>
      <c r="AM527" s="1193"/>
      <c r="AN527" s="1193"/>
      <c r="AO527" s="1193"/>
      <c r="AP527" s="1193"/>
      <c r="AQ527" s="1193"/>
      <c r="AR527" s="1193"/>
      <c r="AS527" s="1193"/>
      <c r="AT527" s="1193"/>
      <c r="AU527" s="1193"/>
      <c r="AV527" s="1193"/>
      <c r="AW527" s="1193"/>
      <c r="AX527" s="1193"/>
      <c r="AY527" s="1193"/>
      <c r="AZ527" s="1193"/>
      <c r="BA527" s="1193"/>
      <c r="BB527" s="1193"/>
      <c r="BC527" s="1193"/>
      <c r="BJ527" s="1939"/>
    </row>
    <row r="528" spans="1:62" s="1982" customFormat="1" x14ac:dyDescent="0.2">
      <c r="A528" s="2101"/>
      <c r="B528" s="2101"/>
      <c r="C528" s="1193"/>
      <c r="F528" s="1193"/>
      <c r="G528" s="1193"/>
      <c r="L528" s="1193"/>
      <c r="M528" s="1193"/>
      <c r="N528" s="1193"/>
      <c r="O528" s="1193"/>
      <c r="P528" s="1193"/>
      <c r="Q528" s="1193"/>
      <c r="R528" s="1193"/>
      <c r="S528" s="1193"/>
      <c r="T528" s="1193"/>
      <c r="U528" s="1193"/>
      <c r="V528" s="1193"/>
      <c r="W528" s="1193"/>
      <c r="X528" s="1193"/>
      <c r="Y528" s="1193"/>
      <c r="Z528" s="1193"/>
      <c r="AA528" s="1193"/>
      <c r="AB528" s="1193"/>
      <c r="AC528" s="1193"/>
      <c r="AD528" s="1193"/>
      <c r="AE528" s="1193"/>
      <c r="AF528" s="1193"/>
      <c r="AG528" s="1193"/>
      <c r="AH528" s="1193"/>
      <c r="AI528" s="1193"/>
      <c r="AJ528" s="1193"/>
      <c r="AK528" s="1193"/>
      <c r="AL528" s="1193"/>
      <c r="AM528" s="1193"/>
      <c r="AN528" s="1193"/>
      <c r="AO528" s="1193"/>
      <c r="AP528" s="1193"/>
      <c r="AQ528" s="1193"/>
      <c r="AR528" s="1193"/>
      <c r="AS528" s="1193"/>
      <c r="AT528" s="1193"/>
      <c r="AU528" s="1193"/>
      <c r="AV528" s="1193"/>
      <c r="AW528" s="1193"/>
      <c r="AX528" s="1193"/>
      <c r="AY528" s="1193"/>
      <c r="AZ528" s="1193"/>
      <c r="BA528" s="1193"/>
      <c r="BB528" s="1193"/>
      <c r="BC528" s="1193"/>
      <c r="BJ528" s="1939"/>
    </row>
    <row r="529" spans="1:62" s="1982" customFormat="1" x14ac:dyDescent="0.2">
      <c r="A529" s="2101"/>
      <c r="B529" s="2101"/>
      <c r="C529" s="1193"/>
      <c r="F529" s="1193"/>
      <c r="G529" s="1193"/>
      <c r="L529" s="1193"/>
      <c r="M529" s="1193"/>
      <c r="N529" s="1193"/>
      <c r="O529" s="1193"/>
      <c r="P529" s="1193"/>
      <c r="Q529" s="1193"/>
      <c r="R529" s="1193"/>
      <c r="S529" s="1193"/>
      <c r="T529" s="1193"/>
      <c r="U529" s="1193"/>
      <c r="V529" s="1193"/>
      <c r="W529" s="1193"/>
      <c r="X529" s="1193"/>
      <c r="Y529" s="1193"/>
      <c r="Z529" s="1193"/>
      <c r="AA529" s="1193"/>
      <c r="AB529" s="1193"/>
      <c r="AC529" s="1193"/>
      <c r="AD529" s="1193"/>
      <c r="AE529" s="1193"/>
      <c r="AF529" s="1193"/>
      <c r="AG529" s="1193"/>
      <c r="AH529" s="1193"/>
      <c r="AI529" s="1193"/>
      <c r="AJ529" s="1193"/>
      <c r="AK529" s="1193"/>
      <c r="AL529" s="1193"/>
      <c r="AM529" s="1193"/>
      <c r="AN529" s="1193"/>
      <c r="AO529" s="1193"/>
      <c r="AP529" s="1193"/>
      <c r="AQ529" s="1193"/>
      <c r="AR529" s="1193"/>
      <c r="AS529" s="1193"/>
      <c r="AT529" s="1193"/>
      <c r="AU529" s="1193"/>
      <c r="AV529" s="1193"/>
      <c r="AW529" s="1193"/>
      <c r="AX529" s="1193"/>
      <c r="AY529" s="1193"/>
      <c r="AZ529" s="1193"/>
      <c r="BA529" s="1193"/>
      <c r="BB529" s="1193"/>
      <c r="BC529" s="1193"/>
      <c r="BJ529" s="1939"/>
    </row>
    <row r="530" spans="1:62" s="1982" customFormat="1" x14ac:dyDescent="0.2">
      <c r="A530" s="2101"/>
      <c r="B530" s="2101"/>
      <c r="C530" s="1193"/>
      <c r="F530" s="1193"/>
      <c r="G530" s="1193"/>
      <c r="L530" s="1193"/>
      <c r="M530" s="1193"/>
      <c r="N530" s="1193"/>
      <c r="O530" s="1193"/>
      <c r="P530" s="1193"/>
      <c r="Q530" s="1193"/>
      <c r="R530" s="1193"/>
      <c r="S530" s="1193"/>
      <c r="T530" s="1193"/>
      <c r="U530" s="1193"/>
      <c r="V530" s="1193"/>
      <c r="W530" s="1193"/>
      <c r="X530" s="1193"/>
      <c r="Y530" s="1193"/>
      <c r="Z530" s="1193"/>
      <c r="AA530" s="1193"/>
      <c r="AB530" s="1193"/>
      <c r="AC530" s="1193"/>
      <c r="AD530" s="1193"/>
      <c r="AE530" s="1193"/>
      <c r="AF530" s="1193"/>
      <c r="AG530" s="1193"/>
      <c r="AH530" s="1193"/>
      <c r="AI530" s="1193"/>
      <c r="AJ530" s="1193"/>
      <c r="AK530" s="1193"/>
      <c r="AL530" s="1193"/>
      <c r="AM530" s="1193"/>
      <c r="AN530" s="1193"/>
      <c r="AO530" s="1193"/>
      <c r="AP530" s="1193"/>
      <c r="AQ530" s="1193"/>
      <c r="AR530" s="1193"/>
      <c r="AS530" s="1193"/>
      <c r="AT530" s="1193"/>
      <c r="AU530" s="1193"/>
      <c r="AV530" s="1193"/>
      <c r="AW530" s="1193"/>
      <c r="AX530" s="1193"/>
      <c r="AY530" s="1193"/>
      <c r="AZ530" s="1193"/>
      <c r="BA530" s="1193"/>
      <c r="BB530" s="1193"/>
      <c r="BC530" s="1193"/>
      <c r="BJ530" s="1939"/>
    </row>
    <row r="531" spans="1:62" s="1982" customFormat="1" x14ac:dyDescent="0.2">
      <c r="A531" s="2101"/>
      <c r="B531" s="2101"/>
      <c r="C531" s="1193"/>
      <c r="F531" s="1193"/>
      <c r="G531" s="1193"/>
      <c r="L531" s="1193"/>
      <c r="M531" s="1193"/>
      <c r="N531" s="1193"/>
      <c r="O531" s="1193"/>
      <c r="P531" s="1193"/>
      <c r="Q531" s="1193"/>
      <c r="R531" s="1193"/>
      <c r="S531" s="1193"/>
      <c r="T531" s="1193"/>
      <c r="U531" s="1193"/>
      <c r="V531" s="1193"/>
      <c r="W531" s="1193"/>
      <c r="X531" s="1193"/>
      <c r="Y531" s="1193"/>
      <c r="Z531" s="1193"/>
      <c r="AA531" s="1193"/>
      <c r="AB531" s="1193"/>
      <c r="AC531" s="1193"/>
      <c r="AD531" s="1193"/>
      <c r="AE531" s="1193"/>
      <c r="AF531" s="1193"/>
      <c r="AG531" s="1193"/>
      <c r="AH531" s="1193"/>
      <c r="AI531" s="1193"/>
      <c r="AJ531" s="1193"/>
      <c r="AK531" s="1193"/>
      <c r="AL531" s="1193"/>
      <c r="AM531" s="1193"/>
      <c r="AN531" s="1193"/>
      <c r="AO531" s="1193"/>
      <c r="AP531" s="1193"/>
      <c r="AQ531" s="1193"/>
      <c r="AR531" s="1193"/>
      <c r="AS531" s="1193"/>
      <c r="AT531" s="1193"/>
      <c r="AU531" s="1193"/>
      <c r="AV531" s="1193"/>
      <c r="AW531" s="1193"/>
      <c r="AX531" s="1193"/>
      <c r="AY531" s="1193"/>
      <c r="AZ531" s="1193"/>
      <c r="BA531" s="1193"/>
      <c r="BB531" s="1193"/>
      <c r="BC531" s="1193"/>
      <c r="BJ531" s="1939"/>
    </row>
    <row r="532" spans="1:62" s="1982" customFormat="1" x14ac:dyDescent="0.2">
      <c r="A532" s="2101"/>
      <c r="B532" s="2101"/>
      <c r="C532" s="1193"/>
      <c r="F532" s="1193"/>
      <c r="G532" s="1193"/>
      <c r="L532" s="1193"/>
      <c r="M532" s="1193"/>
      <c r="N532" s="1193"/>
      <c r="O532" s="1193"/>
      <c r="P532" s="1193"/>
      <c r="Q532" s="1193"/>
      <c r="R532" s="1193"/>
      <c r="S532" s="1193"/>
      <c r="T532" s="1193"/>
      <c r="U532" s="1193"/>
      <c r="V532" s="1193"/>
      <c r="W532" s="1193"/>
      <c r="X532" s="1193"/>
      <c r="Y532" s="1193"/>
      <c r="Z532" s="1193"/>
      <c r="AA532" s="1193"/>
      <c r="AB532" s="1193"/>
      <c r="AC532" s="1193"/>
      <c r="AD532" s="1193"/>
      <c r="AE532" s="1193"/>
      <c r="AF532" s="1193"/>
      <c r="AG532" s="1193"/>
      <c r="AH532" s="1193"/>
      <c r="AI532" s="1193"/>
      <c r="AJ532" s="1193"/>
      <c r="AK532" s="1193"/>
      <c r="AL532" s="1193"/>
      <c r="AM532" s="1193"/>
      <c r="AN532" s="1193"/>
      <c r="AO532" s="1193"/>
      <c r="AP532" s="1193"/>
      <c r="AQ532" s="1193"/>
      <c r="AR532" s="1193"/>
      <c r="AS532" s="1193"/>
      <c r="AT532" s="1193"/>
      <c r="AU532" s="1193"/>
      <c r="AV532" s="1193"/>
      <c r="AW532" s="1193"/>
      <c r="AX532" s="1193"/>
      <c r="AY532" s="1193"/>
      <c r="AZ532" s="1193"/>
      <c r="BA532" s="1193"/>
      <c r="BB532" s="1193"/>
      <c r="BC532" s="1193"/>
      <c r="BJ532" s="1939"/>
    </row>
    <row r="533" spans="1:62" s="1982" customFormat="1" x14ac:dyDescent="0.2">
      <c r="A533" s="2101"/>
      <c r="B533" s="2101"/>
      <c r="C533" s="1193"/>
      <c r="F533" s="1193"/>
      <c r="G533" s="1193"/>
      <c r="L533" s="1193"/>
      <c r="M533" s="1193"/>
      <c r="N533" s="1193"/>
      <c r="O533" s="1193"/>
      <c r="P533" s="1193"/>
      <c r="Q533" s="1193"/>
      <c r="R533" s="1193"/>
      <c r="S533" s="1193"/>
      <c r="T533" s="1193"/>
      <c r="U533" s="1193"/>
      <c r="V533" s="1193"/>
      <c r="W533" s="1193"/>
      <c r="X533" s="1193"/>
      <c r="Y533" s="1193"/>
      <c r="Z533" s="1193"/>
      <c r="AA533" s="1193"/>
      <c r="AB533" s="1193"/>
      <c r="AC533" s="1193"/>
      <c r="AD533" s="1193"/>
      <c r="AE533" s="1193"/>
      <c r="AF533" s="1193"/>
      <c r="AG533" s="1193"/>
      <c r="AH533" s="1193"/>
      <c r="AI533" s="1193"/>
      <c r="AJ533" s="1193"/>
      <c r="AK533" s="1193"/>
      <c r="AL533" s="1193"/>
      <c r="AM533" s="1193"/>
      <c r="AN533" s="1193"/>
      <c r="AO533" s="1193"/>
      <c r="AP533" s="1193"/>
      <c r="AQ533" s="1193"/>
      <c r="AR533" s="1193"/>
      <c r="AS533" s="1193"/>
      <c r="AT533" s="1193"/>
      <c r="AU533" s="1193"/>
      <c r="AV533" s="1193"/>
      <c r="AW533" s="1193"/>
      <c r="AX533" s="1193"/>
      <c r="AY533" s="1193"/>
      <c r="AZ533" s="1193"/>
      <c r="BA533" s="1193"/>
      <c r="BB533" s="1193"/>
      <c r="BC533" s="1193"/>
      <c r="BJ533" s="1939"/>
    </row>
    <row r="534" spans="1:62" s="1982" customFormat="1" x14ac:dyDescent="0.2">
      <c r="A534" s="2101"/>
      <c r="B534" s="2101"/>
      <c r="C534" s="1193"/>
      <c r="F534" s="1193"/>
      <c r="G534" s="1193"/>
      <c r="L534" s="1193"/>
      <c r="M534" s="1193"/>
      <c r="N534" s="1193"/>
      <c r="O534" s="1193"/>
      <c r="P534" s="1193"/>
      <c r="Q534" s="1193"/>
      <c r="R534" s="1193"/>
      <c r="S534" s="1193"/>
      <c r="T534" s="1193"/>
      <c r="U534" s="1193"/>
      <c r="V534" s="1193"/>
      <c r="W534" s="1193"/>
      <c r="X534" s="1193"/>
      <c r="Y534" s="1193"/>
      <c r="Z534" s="1193"/>
      <c r="AA534" s="1193"/>
      <c r="AB534" s="1193"/>
      <c r="AC534" s="1193"/>
      <c r="AD534" s="1193"/>
      <c r="AE534" s="1193"/>
      <c r="AF534" s="1193"/>
      <c r="AG534" s="1193"/>
      <c r="AH534" s="1193"/>
      <c r="AI534" s="1193"/>
      <c r="AJ534" s="1193"/>
      <c r="AK534" s="1193"/>
      <c r="AL534" s="1193"/>
      <c r="AM534" s="1193"/>
      <c r="AN534" s="1193"/>
      <c r="AO534" s="1193"/>
      <c r="AP534" s="1193"/>
      <c r="AQ534" s="1193"/>
      <c r="AR534" s="1193"/>
      <c r="AS534" s="1193"/>
      <c r="AT534" s="1193"/>
      <c r="AU534" s="1193"/>
      <c r="AV534" s="1193"/>
      <c r="AW534" s="1193"/>
      <c r="AX534" s="1193"/>
      <c r="AY534" s="1193"/>
      <c r="AZ534" s="1193"/>
      <c r="BA534" s="1193"/>
      <c r="BB534" s="1193"/>
      <c r="BC534" s="1193"/>
      <c r="BJ534" s="1939"/>
    </row>
    <row r="535" spans="1:62" s="1982" customFormat="1" x14ac:dyDescent="0.2">
      <c r="A535" s="2101"/>
      <c r="B535" s="2101"/>
      <c r="C535" s="1193"/>
      <c r="F535" s="1193"/>
      <c r="G535" s="1193"/>
      <c r="L535" s="1193"/>
      <c r="M535" s="1193"/>
      <c r="N535" s="1193"/>
      <c r="O535" s="1193"/>
      <c r="P535" s="1193"/>
      <c r="Q535" s="1193"/>
      <c r="R535" s="1193"/>
      <c r="S535" s="1193"/>
      <c r="T535" s="1193"/>
      <c r="U535" s="1193"/>
      <c r="V535" s="1193"/>
      <c r="W535" s="1193"/>
      <c r="X535" s="1193"/>
      <c r="Y535" s="1193"/>
      <c r="Z535" s="1193"/>
      <c r="AA535" s="1193"/>
      <c r="AB535" s="1193"/>
      <c r="AC535" s="1193"/>
      <c r="AD535" s="1193"/>
      <c r="AE535" s="1193"/>
      <c r="AF535" s="1193"/>
      <c r="AG535" s="1193"/>
      <c r="AH535" s="1193"/>
      <c r="AI535" s="1193"/>
      <c r="AJ535" s="1193"/>
      <c r="AK535" s="1193"/>
      <c r="AL535" s="1193"/>
      <c r="AM535" s="1193"/>
      <c r="AN535" s="1193"/>
      <c r="AO535" s="1193"/>
      <c r="AP535" s="1193"/>
      <c r="AQ535" s="1193"/>
      <c r="AR535" s="1193"/>
      <c r="AS535" s="1193"/>
      <c r="AT535" s="1193"/>
      <c r="AU535" s="1193"/>
      <c r="AV535" s="1193"/>
      <c r="AW535" s="1193"/>
      <c r="AX535" s="1193"/>
      <c r="AY535" s="1193"/>
      <c r="AZ535" s="1193"/>
      <c r="BA535" s="1193"/>
      <c r="BB535" s="1193"/>
      <c r="BC535" s="1193"/>
      <c r="BJ535" s="1939"/>
    </row>
    <row r="536" spans="1:62" s="1982" customFormat="1" x14ac:dyDescent="0.2">
      <c r="A536" s="2101"/>
      <c r="B536" s="2101"/>
      <c r="C536" s="1193"/>
      <c r="F536" s="1193"/>
      <c r="G536" s="1193"/>
      <c r="L536" s="1193"/>
      <c r="M536" s="1193"/>
      <c r="N536" s="1193"/>
      <c r="O536" s="1193"/>
      <c r="P536" s="1193"/>
      <c r="Q536" s="1193"/>
      <c r="R536" s="1193"/>
      <c r="S536" s="1193"/>
      <c r="T536" s="1193"/>
      <c r="U536" s="1193"/>
      <c r="V536" s="1193"/>
      <c r="W536" s="1193"/>
      <c r="X536" s="1193"/>
      <c r="Y536" s="1193"/>
      <c r="Z536" s="1193"/>
      <c r="AA536" s="1193"/>
      <c r="AB536" s="1193"/>
      <c r="AC536" s="1193"/>
      <c r="AD536" s="1193"/>
      <c r="AE536" s="1193"/>
      <c r="AF536" s="1193"/>
      <c r="AG536" s="1193"/>
      <c r="AH536" s="1193"/>
      <c r="AI536" s="1193"/>
      <c r="AJ536" s="1193"/>
      <c r="AK536" s="1193"/>
      <c r="AL536" s="1193"/>
      <c r="AM536" s="1193"/>
      <c r="AN536" s="1193"/>
      <c r="AO536" s="1193"/>
      <c r="AP536" s="1193"/>
      <c r="AQ536" s="1193"/>
      <c r="AR536" s="1193"/>
      <c r="AS536" s="1193"/>
      <c r="AT536" s="1193"/>
      <c r="AU536" s="1193"/>
      <c r="AV536" s="1193"/>
      <c r="AW536" s="1193"/>
      <c r="AX536" s="1193"/>
      <c r="AY536" s="1193"/>
      <c r="AZ536" s="1193"/>
      <c r="BA536" s="1193"/>
      <c r="BB536" s="1193"/>
      <c r="BC536" s="1193"/>
      <c r="BJ536" s="1939"/>
    </row>
    <row r="537" spans="1:62" s="1982" customFormat="1" x14ac:dyDescent="0.2">
      <c r="A537" s="2101"/>
      <c r="B537" s="2101"/>
      <c r="C537" s="1193"/>
      <c r="F537" s="1193"/>
      <c r="G537" s="1193"/>
      <c r="L537" s="1193"/>
      <c r="M537" s="1193"/>
      <c r="N537" s="1193"/>
      <c r="O537" s="1193"/>
      <c r="P537" s="1193"/>
      <c r="Q537" s="1193"/>
      <c r="R537" s="1193"/>
      <c r="S537" s="1193"/>
      <c r="T537" s="1193"/>
      <c r="U537" s="1193"/>
      <c r="V537" s="1193"/>
      <c r="W537" s="1193"/>
      <c r="X537" s="1193"/>
      <c r="Y537" s="1193"/>
      <c r="Z537" s="1193"/>
      <c r="AA537" s="1193"/>
      <c r="AB537" s="1193"/>
      <c r="AC537" s="1193"/>
      <c r="AD537" s="1193"/>
      <c r="AE537" s="1193"/>
      <c r="AF537" s="1193"/>
      <c r="AG537" s="1193"/>
      <c r="AH537" s="1193"/>
      <c r="AI537" s="1193"/>
      <c r="AJ537" s="1193"/>
      <c r="AK537" s="1193"/>
      <c r="AL537" s="1193"/>
      <c r="AM537" s="1193"/>
      <c r="AN537" s="1193"/>
      <c r="AO537" s="1193"/>
      <c r="AP537" s="1193"/>
      <c r="AQ537" s="1193"/>
      <c r="AR537" s="1193"/>
      <c r="AS537" s="1193"/>
      <c r="AT537" s="1193"/>
      <c r="AU537" s="1193"/>
      <c r="AV537" s="1193"/>
      <c r="AW537" s="1193"/>
      <c r="AX537" s="1193"/>
      <c r="AY537" s="1193"/>
      <c r="AZ537" s="1193"/>
      <c r="BA537" s="1193"/>
      <c r="BB537" s="1193"/>
      <c r="BC537" s="1193"/>
      <c r="BJ537" s="1939"/>
    </row>
    <row r="538" spans="1:62" s="1982" customFormat="1" x14ac:dyDescent="0.2">
      <c r="A538" s="2101"/>
      <c r="B538" s="2101"/>
      <c r="C538" s="1193"/>
      <c r="F538" s="1193"/>
      <c r="G538" s="1193"/>
      <c r="L538" s="1193"/>
      <c r="M538" s="1193"/>
      <c r="N538" s="1193"/>
      <c r="O538" s="1193"/>
      <c r="P538" s="1193"/>
      <c r="Q538" s="1193"/>
      <c r="R538" s="1193"/>
      <c r="S538" s="1193"/>
      <c r="T538" s="1193"/>
      <c r="U538" s="1193"/>
      <c r="V538" s="1193"/>
      <c r="W538" s="1193"/>
      <c r="X538" s="1193"/>
      <c r="Y538" s="1193"/>
      <c r="Z538" s="1193"/>
      <c r="AA538" s="1193"/>
      <c r="AB538" s="1193"/>
      <c r="AC538" s="1193"/>
      <c r="AD538" s="1193"/>
      <c r="AE538" s="1193"/>
      <c r="AF538" s="1193"/>
      <c r="AG538" s="1193"/>
      <c r="AH538" s="1193"/>
      <c r="AI538" s="1193"/>
      <c r="AJ538" s="1193"/>
      <c r="AK538" s="1193"/>
      <c r="AL538" s="1193"/>
      <c r="AM538" s="1193"/>
      <c r="AN538" s="1193"/>
      <c r="AO538" s="1193"/>
      <c r="AP538" s="1193"/>
      <c r="AQ538" s="1193"/>
      <c r="AR538" s="1193"/>
      <c r="AS538" s="1193"/>
      <c r="AT538" s="1193"/>
      <c r="AU538" s="1193"/>
      <c r="AV538" s="1193"/>
      <c r="AW538" s="1193"/>
      <c r="AX538" s="1193"/>
      <c r="AY538" s="1193"/>
      <c r="AZ538" s="1193"/>
      <c r="BA538" s="1193"/>
      <c r="BB538" s="1193"/>
      <c r="BC538" s="1193"/>
      <c r="BJ538" s="1939"/>
    </row>
    <row r="539" spans="1:62" s="1982" customFormat="1" x14ac:dyDescent="0.2">
      <c r="A539" s="2101"/>
      <c r="B539" s="2101"/>
      <c r="C539" s="1193"/>
      <c r="F539" s="1193"/>
      <c r="G539" s="1193"/>
      <c r="L539" s="1193"/>
      <c r="M539" s="1193"/>
      <c r="N539" s="1193"/>
      <c r="O539" s="1193"/>
      <c r="P539" s="1193"/>
      <c r="Q539" s="1193"/>
      <c r="R539" s="1193"/>
      <c r="S539" s="1193"/>
      <c r="T539" s="1193"/>
      <c r="U539" s="1193"/>
      <c r="V539" s="1193"/>
      <c r="W539" s="1193"/>
      <c r="X539" s="1193"/>
      <c r="Y539" s="1193"/>
      <c r="Z539" s="1193"/>
      <c r="AA539" s="1193"/>
      <c r="AB539" s="1193"/>
      <c r="AC539" s="1193"/>
      <c r="AD539" s="1193"/>
      <c r="AE539" s="1193"/>
      <c r="AF539" s="1193"/>
      <c r="AG539" s="1193"/>
      <c r="AH539" s="1193"/>
      <c r="AI539" s="1193"/>
      <c r="AJ539" s="1193"/>
      <c r="AK539" s="1193"/>
      <c r="AL539" s="1193"/>
      <c r="AM539" s="1193"/>
      <c r="AN539" s="1193"/>
      <c r="AO539" s="1193"/>
      <c r="AP539" s="1193"/>
      <c r="AQ539" s="1193"/>
      <c r="AR539" s="1193"/>
      <c r="AS539" s="1193"/>
      <c r="AT539" s="1193"/>
      <c r="AU539" s="1193"/>
      <c r="AV539" s="1193"/>
      <c r="AW539" s="1193"/>
      <c r="AX539" s="1193"/>
      <c r="AY539" s="1193"/>
      <c r="AZ539" s="1193"/>
      <c r="BA539" s="1193"/>
      <c r="BB539" s="1193"/>
      <c r="BC539" s="1193"/>
      <c r="BJ539" s="1939"/>
    </row>
    <row r="540" spans="1:62" s="1982" customFormat="1" x14ac:dyDescent="0.2">
      <c r="A540" s="2101"/>
      <c r="B540" s="2101"/>
      <c r="C540" s="1193"/>
      <c r="F540" s="1193"/>
      <c r="G540" s="1193"/>
      <c r="L540" s="1193"/>
      <c r="M540" s="1193"/>
      <c r="N540" s="1193"/>
      <c r="O540" s="1193"/>
      <c r="P540" s="1193"/>
      <c r="Q540" s="1193"/>
      <c r="R540" s="1193"/>
      <c r="S540" s="1193"/>
      <c r="T540" s="1193"/>
      <c r="U540" s="1193"/>
      <c r="V540" s="1193"/>
      <c r="W540" s="1193"/>
      <c r="X540" s="1193"/>
      <c r="Y540" s="1193"/>
      <c r="Z540" s="1193"/>
      <c r="AA540" s="1193"/>
      <c r="AB540" s="1193"/>
      <c r="AC540" s="1193"/>
      <c r="AD540" s="1193"/>
      <c r="AE540" s="1193"/>
      <c r="AF540" s="1193"/>
      <c r="AG540" s="1193"/>
      <c r="AH540" s="1193"/>
      <c r="AI540" s="1193"/>
      <c r="AJ540" s="1193"/>
      <c r="AK540" s="1193"/>
      <c r="AL540" s="1193"/>
      <c r="AM540" s="1193"/>
      <c r="AN540" s="1193"/>
      <c r="AO540" s="1193"/>
      <c r="AP540" s="1193"/>
      <c r="AQ540" s="1193"/>
      <c r="AR540" s="1193"/>
      <c r="AS540" s="1193"/>
      <c r="AT540" s="1193"/>
      <c r="AU540" s="1193"/>
      <c r="AV540" s="1193"/>
      <c r="AW540" s="1193"/>
      <c r="AX540" s="1193"/>
      <c r="AY540" s="1193"/>
      <c r="AZ540" s="1193"/>
      <c r="BA540" s="1193"/>
      <c r="BB540" s="1193"/>
      <c r="BC540" s="1193"/>
      <c r="BJ540" s="1939"/>
    </row>
    <row r="541" spans="1:62" s="1982" customFormat="1" x14ac:dyDescent="0.2">
      <c r="A541" s="2101"/>
      <c r="B541" s="2101"/>
      <c r="C541" s="1193"/>
      <c r="F541" s="1193"/>
      <c r="G541" s="1193"/>
      <c r="L541" s="1193"/>
      <c r="M541" s="1193"/>
      <c r="N541" s="1193"/>
      <c r="O541" s="1193"/>
      <c r="P541" s="1193"/>
      <c r="Q541" s="1193"/>
      <c r="R541" s="1193"/>
      <c r="S541" s="1193"/>
      <c r="T541" s="1193"/>
      <c r="U541" s="1193"/>
      <c r="V541" s="1193"/>
      <c r="W541" s="1193"/>
      <c r="X541" s="1193"/>
      <c r="Y541" s="1193"/>
      <c r="Z541" s="1193"/>
      <c r="AA541" s="1193"/>
      <c r="AB541" s="1193"/>
      <c r="AC541" s="1193"/>
      <c r="AD541" s="1193"/>
      <c r="AE541" s="1193"/>
      <c r="AF541" s="1193"/>
      <c r="AG541" s="1193"/>
      <c r="AH541" s="1193"/>
      <c r="AI541" s="1193"/>
      <c r="AJ541" s="1193"/>
      <c r="AK541" s="1193"/>
      <c r="AL541" s="1193"/>
      <c r="AM541" s="1193"/>
      <c r="AN541" s="1193"/>
      <c r="AO541" s="1193"/>
      <c r="AP541" s="1193"/>
      <c r="AQ541" s="1193"/>
      <c r="AR541" s="1193"/>
      <c r="AS541" s="1193"/>
      <c r="AT541" s="1193"/>
      <c r="AU541" s="1193"/>
      <c r="AV541" s="1193"/>
      <c r="AW541" s="1193"/>
      <c r="AX541" s="1193"/>
      <c r="AY541" s="1193"/>
      <c r="AZ541" s="1193"/>
      <c r="BA541" s="1193"/>
      <c r="BB541" s="1193"/>
      <c r="BC541" s="1193"/>
      <c r="BJ541" s="1939"/>
    </row>
    <row r="542" spans="1:62" s="1982" customFormat="1" x14ac:dyDescent="0.2">
      <c r="A542" s="2101"/>
      <c r="B542" s="2101"/>
      <c r="C542" s="1193"/>
      <c r="F542" s="1193"/>
      <c r="G542" s="1193"/>
      <c r="L542" s="1193"/>
      <c r="M542" s="1193"/>
      <c r="N542" s="1193"/>
      <c r="O542" s="1193"/>
      <c r="P542" s="1193"/>
      <c r="Q542" s="1193"/>
      <c r="R542" s="1193"/>
      <c r="S542" s="1193"/>
      <c r="T542" s="1193"/>
      <c r="U542" s="1193"/>
      <c r="V542" s="1193"/>
      <c r="W542" s="1193"/>
      <c r="X542" s="1193"/>
      <c r="Y542" s="1193"/>
      <c r="Z542" s="1193"/>
      <c r="AA542" s="1193"/>
      <c r="AB542" s="1193"/>
      <c r="AC542" s="1193"/>
      <c r="AD542" s="1193"/>
      <c r="AE542" s="1193"/>
      <c r="AF542" s="1193"/>
      <c r="AG542" s="1193"/>
      <c r="AH542" s="1193"/>
      <c r="AI542" s="1193"/>
      <c r="AJ542" s="1193"/>
      <c r="AK542" s="1193"/>
      <c r="AL542" s="1193"/>
      <c r="AM542" s="1193"/>
      <c r="AN542" s="1193"/>
      <c r="AO542" s="1193"/>
      <c r="AP542" s="1193"/>
      <c r="AQ542" s="1193"/>
      <c r="AR542" s="1193"/>
      <c r="AS542" s="1193"/>
      <c r="AT542" s="1193"/>
      <c r="AU542" s="1193"/>
      <c r="AV542" s="1193"/>
      <c r="AW542" s="1193"/>
      <c r="AX542" s="1193"/>
      <c r="AY542" s="1193"/>
      <c r="AZ542" s="1193"/>
      <c r="BA542" s="1193"/>
      <c r="BB542" s="1193"/>
      <c r="BC542" s="1193"/>
      <c r="BJ542" s="1939"/>
    </row>
    <row r="543" spans="1:62" s="1982" customFormat="1" x14ac:dyDescent="0.2">
      <c r="A543" s="2101"/>
      <c r="B543" s="2101"/>
      <c r="C543" s="1193"/>
      <c r="F543" s="1193"/>
      <c r="G543" s="1193"/>
      <c r="L543" s="1193"/>
      <c r="M543" s="1193"/>
      <c r="N543" s="1193"/>
      <c r="O543" s="1193"/>
      <c r="P543" s="1193"/>
      <c r="Q543" s="1193"/>
      <c r="R543" s="1193"/>
      <c r="S543" s="1193"/>
      <c r="T543" s="1193"/>
      <c r="U543" s="1193"/>
      <c r="V543" s="1193"/>
      <c r="W543" s="1193"/>
      <c r="X543" s="1193"/>
      <c r="Y543" s="1193"/>
      <c r="Z543" s="1193"/>
      <c r="AA543" s="1193"/>
      <c r="AB543" s="1193"/>
      <c r="AC543" s="1193"/>
      <c r="AD543" s="1193"/>
      <c r="AE543" s="1193"/>
      <c r="AF543" s="1193"/>
      <c r="AG543" s="1193"/>
      <c r="AH543" s="1193"/>
      <c r="AI543" s="1193"/>
      <c r="AJ543" s="1193"/>
      <c r="AK543" s="1193"/>
      <c r="AL543" s="1193"/>
      <c r="AM543" s="1193"/>
      <c r="AN543" s="1193"/>
      <c r="AO543" s="1193"/>
      <c r="AP543" s="1193"/>
      <c r="AQ543" s="1193"/>
      <c r="AR543" s="1193"/>
      <c r="AS543" s="1193"/>
      <c r="AT543" s="1193"/>
      <c r="AU543" s="1193"/>
      <c r="AV543" s="1193"/>
      <c r="AW543" s="1193"/>
      <c r="AX543" s="1193"/>
      <c r="AY543" s="1193"/>
      <c r="AZ543" s="1193"/>
      <c r="BA543" s="1193"/>
      <c r="BB543" s="1193"/>
      <c r="BC543" s="1193"/>
      <c r="BJ543" s="1939"/>
    </row>
    <row r="544" spans="1:62" s="1982" customFormat="1" x14ac:dyDescent="0.2">
      <c r="A544" s="2101"/>
      <c r="B544" s="2101"/>
      <c r="C544" s="1193"/>
      <c r="F544" s="1193"/>
      <c r="G544" s="1193"/>
      <c r="L544" s="1193"/>
      <c r="M544" s="1193"/>
      <c r="N544" s="1193"/>
      <c r="O544" s="1193"/>
      <c r="P544" s="1193"/>
      <c r="Q544" s="1193"/>
      <c r="R544" s="1193"/>
      <c r="S544" s="1193"/>
      <c r="T544" s="1193"/>
      <c r="U544" s="1193"/>
      <c r="V544" s="1193"/>
      <c r="W544" s="1193"/>
      <c r="X544" s="1193"/>
      <c r="Y544" s="1193"/>
      <c r="Z544" s="1193"/>
      <c r="AA544" s="1193"/>
      <c r="AB544" s="1193"/>
      <c r="AC544" s="1193"/>
      <c r="AD544" s="1193"/>
      <c r="AE544" s="1193"/>
      <c r="AF544" s="1193"/>
      <c r="AG544" s="1193"/>
      <c r="AH544" s="1193"/>
      <c r="AI544" s="1193"/>
      <c r="AJ544" s="1193"/>
      <c r="AK544" s="1193"/>
      <c r="AL544" s="1193"/>
      <c r="AM544" s="1193"/>
      <c r="AN544" s="1193"/>
      <c r="AO544" s="1193"/>
      <c r="AP544" s="1193"/>
      <c r="AQ544" s="1193"/>
      <c r="AR544" s="1193"/>
      <c r="AS544" s="1193"/>
      <c r="AT544" s="1193"/>
      <c r="AU544" s="1193"/>
      <c r="AV544" s="1193"/>
      <c r="AW544" s="1193"/>
      <c r="AX544" s="1193"/>
      <c r="AY544" s="1193"/>
      <c r="AZ544" s="1193"/>
      <c r="BA544" s="1193"/>
      <c r="BB544" s="1193"/>
      <c r="BC544" s="1193"/>
      <c r="BJ544" s="1939"/>
    </row>
    <row r="545" spans="1:62" s="1982" customFormat="1" x14ac:dyDescent="0.2">
      <c r="A545" s="2101"/>
      <c r="B545" s="2101"/>
      <c r="C545" s="1193"/>
      <c r="F545" s="1193"/>
      <c r="G545" s="1193"/>
      <c r="L545" s="1193"/>
      <c r="M545" s="1193"/>
      <c r="N545" s="1193"/>
      <c r="O545" s="1193"/>
      <c r="P545" s="1193"/>
      <c r="Q545" s="1193"/>
      <c r="R545" s="1193"/>
      <c r="S545" s="1193"/>
      <c r="T545" s="1193"/>
      <c r="U545" s="1193"/>
      <c r="V545" s="1193"/>
      <c r="W545" s="1193"/>
      <c r="X545" s="1193"/>
      <c r="Y545" s="1193"/>
      <c r="Z545" s="1193"/>
      <c r="AA545" s="1193"/>
      <c r="AB545" s="1193"/>
      <c r="AC545" s="1193"/>
      <c r="AD545" s="1193"/>
      <c r="AE545" s="1193"/>
      <c r="AF545" s="1193"/>
      <c r="AG545" s="1193"/>
      <c r="AH545" s="1193"/>
      <c r="AI545" s="1193"/>
      <c r="AJ545" s="1193"/>
      <c r="AK545" s="1193"/>
      <c r="AL545" s="1193"/>
      <c r="AM545" s="1193"/>
      <c r="AN545" s="1193"/>
      <c r="AO545" s="1193"/>
      <c r="AP545" s="1193"/>
      <c r="AQ545" s="1193"/>
      <c r="AR545" s="1193"/>
      <c r="AS545" s="1193"/>
      <c r="AT545" s="1193"/>
      <c r="AU545" s="1193"/>
      <c r="AV545" s="1193"/>
      <c r="AW545" s="1193"/>
      <c r="AX545" s="1193"/>
      <c r="AY545" s="1193"/>
      <c r="AZ545" s="1193"/>
      <c r="BA545" s="1193"/>
      <c r="BB545" s="1193"/>
      <c r="BC545" s="1193"/>
      <c r="BJ545" s="1939"/>
    </row>
    <row r="546" spans="1:62" s="1982" customFormat="1" x14ac:dyDescent="0.2">
      <c r="A546" s="2101"/>
      <c r="B546" s="2101"/>
      <c r="C546" s="1193"/>
      <c r="F546" s="1193"/>
      <c r="G546" s="1193"/>
      <c r="L546" s="1193"/>
      <c r="M546" s="1193"/>
      <c r="N546" s="1193"/>
      <c r="O546" s="1193"/>
      <c r="P546" s="1193"/>
      <c r="Q546" s="1193"/>
      <c r="R546" s="1193"/>
      <c r="S546" s="1193"/>
      <c r="T546" s="1193"/>
      <c r="U546" s="1193"/>
      <c r="V546" s="1193"/>
      <c r="W546" s="1193"/>
      <c r="X546" s="1193"/>
      <c r="Y546" s="1193"/>
      <c r="Z546" s="1193"/>
      <c r="AA546" s="1193"/>
      <c r="AB546" s="1193"/>
      <c r="AC546" s="1193"/>
      <c r="AD546" s="1193"/>
      <c r="AE546" s="1193"/>
      <c r="AF546" s="1193"/>
      <c r="AG546" s="1193"/>
      <c r="AH546" s="1193"/>
      <c r="AI546" s="1193"/>
      <c r="AJ546" s="1193"/>
      <c r="AK546" s="1193"/>
      <c r="AL546" s="1193"/>
      <c r="AM546" s="1193"/>
      <c r="AN546" s="1193"/>
      <c r="AO546" s="1193"/>
      <c r="AP546" s="1193"/>
      <c r="AQ546" s="1193"/>
      <c r="AR546" s="1193"/>
      <c r="AS546" s="1193"/>
      <c r="AT546" s="1193"/>
      <c r="AU546" s="1193"/>
      <c r="AV546" s="1193"/>
      <c r="AW546" s="1193"/>
      <c r="AX546" s="1193"/>
      <c r="AY546" s="1193"/>
      <c r="AZ546" s="1193"/>
      <c r="BA546" s="1193"/>
      <c r="BB546" s="1193"/>
      <c r="BC546" s="1193"/>
      <c r="BJ546" s="1939"/>
    </row>
    <row r="547" spans="1:62" s="1982" customFormat="1" x14ac:dyDescent="0.2">
      <c r="A547" s="2101"/>
      <c r="B547" s="2101"/>
      <c r="C547" s="1193"/>
      <c r="F547" s="1193"/>
      <c r="G547" s="1193"/>
      <c r="L547" s="1193"/>
      <c r="M547" s="1193"/>
      <c r="N547" s="1193"/>
      <c r="O547" s="1193"/>
      <c r="P547" s="1193"/>
      <c r="Q547" s="1193"/>
      <c r="R547" s="1193"/>
      <c r="S547" s="1193"/>
      <c r="T547" s="1193"/>
      <c r="U547" s="1193"/>
      <c r="V547" s="1193"/>
      <c r="W547" s="1193"/>
      <c r="X547" s="1193"/>
      <c r="Y547" s="1193"/>
      <c r="Z547" s="1193"/>
      <c r="AA547" s="1193"/>
      <c r="AB547" s="1193"/>
      <c r="AC547" s="1193"/>
      <c r="AD547" s="1193"/>
      <c r="AE547" s="1193"/>
      <c r="AF547" s="1193"/>
      <c r="AG547" s="1193"/>
      <c r="AH547" s="1193"/>
      <c r="AI547" s="1193"/>
      <c r="AJ547" s="1193"/>
      <c r="AK547" s="1193"/>
      <c r="AL547" s="1193"/>
      <c r="AM547" s="1193"/>
      <c r="AN547" s="1193"/>
      <c r="AO547" s="1193"/>
      <c r="AP547" s="1193"/>
      <c r="AQ547" s="1193"/>
      <c r="AR547" s="1193"/>
      <c r="AS547" s="1193"/>
      <c r="AT547" s="1193"/>
      <c r="AU547" s="1193"/>
      <c r="AV547" s="1193"/>
      <c r="AW547" s="1193"/>
      <c r="AX547" s="1193"/>
      <c r="AY547" s="1193"/>
      <c r="AZ547" s="1193"/>
      <c r="BA547" s="1193"/>
      <c r="BB547" s="1193"/>
      <c r="BC547" s="1193"/>
      <c r="BJ547" s="1939"/>
    </row>
    <row r="548" spans="1:62" s="1982" customFormat="1" x14ac:dyDescent="0.2">
      <c r="A548" s="2101"/>
      <c r="B548" s="2101"/>
      <c r="C548" s="1193"/>
      <c r="F548" s="1193"/>
      <c r="G548" s="1193"/>
      <c r="L548" s="1193"/>
      <c r="M548" s="1193"/>
      <c r="N548" s="1193"/>
      <c r="O548" s="1193"/>
      <c r="P548" s="1193"/>
      <c r="Q548" s="1193"/>
      <c r="R548" s="1193"/>
      <c r="S548" s="1193"/>
      <c r="T548" s="1193"/>
      <c r="U548" s="1193"/>
      <c r="V548" s="1193"/>
      <c r="W548" s="1193"/>
      <c r="X548" s="1193"/>
      <c r="Y548" s="1193"/>
      <c r="Z548" s="1193"/>
      <c r="AA548" s="1193"/>
      <c r="AB548" s="1193"/>
      <c r="AC548" s="1193"/>
      <c r="AD548" s="1193"/>
      <c r="AE548" s="1193"/>
      <c r="AF548" s="1193"/>
      <c r="AG548" s="1193"/>
      <c r="AH548" s="1193"/>
      <c r="AI548" s="1193"/>
      <c r="AJ548" s="1193"/>
      <c r="AK548" s="1193"/>
      <c r="AL548" s="1193"/>
      <c r="AM548" s="1193"/>
      <c r="AN548" s="1193"/>
      <c r="AO548" s="1193"/>
      <c r="AP548" s="1193"/>
      <c r="AQ548" s="1193"/>
      <c r="AR548" s="1193"/>
      <c r="AS548" s="1193"/>
      <c r="AT548" s="1193"/>
      <c r="AU548" s="1193"/>
      <c r="AV548" s="1193"/>
      <c r="AW548" s="1193"/>
      <c r="AX548" s="1193"/>
      <c r="AY548" s="1193"/>
      <c r="AZ548" s="1193"/>
      <c r="BA548" s="1193"/>
      <c r="BB548" s="1193"/>
      <c r="BC548" s="1193"/>
      <c r="BJ548" s="1939"/>
    </row>
    <row r="549" spans="1:62" s="1982" customFormat="1" x14ac:dyDescent="0.2">
      <c r="A549" s="2101"/>
      <c r="B549" s="2101"/>
      <c r="C549" s="1193"/>
      <c r="F549" s="1193"/>
      <c r="G549" s="1193"/>
      <c r="L549" s="1193"/>
      <c r="M549" s="1193"/>
      <c r="N549" s="1193"/>
      <c r="O549" s="1193"/>
      <c r="P549" s="1193"/>
      <c r="Q549" s="1193"/>
      <c r="R549" s="1193"/>
      <c r="S549" s="1193"/>
      <c r="T549" s="1193"/>
      <c r="U549" s="1193"/>
      <c r="V549" s="1193"/>
      <c r="W549" s="1193"/>
      <c r="X549" s="1193"/>
      <c r="Y549" s="1193"/>
      <c r="Z549" s="1193"/>
      <c r="AA549" s="1193"/>
      <c r="AB549" s="1193"/>
      <c r="AC549" s="1193"/>
      <c r="AD549" s="1193"/>
      <c r="AE549" s="1193"/>
      <c r="AF549" s="1193"/>
      <c r="AG549" s="1193"/>
      <c r="AH549" s="1193"/>
      <c r="AI549" s="1193"/>
      <c r="AJ549" s="1193"/>
      <c r="AK549" s="1193"/>
      <c r="AL549" s="1193"/>
      <c r="AM549" s="1193"/>
      <c r="AN549" s="1193"/>
      <c r="AO549" s="1193"/>
      <c r="AP549" s="1193"/>
      <c r="AQ549" s="1193"/>
      <c r="AR549" s="1193"/>
      <c r="AS549" s="1193"/>
      <c r="AT549" s="1193"/>
      <c r="AU549" s="1193"/>
      <c r="AV549" s="1193"/>
      <c r="AW549" s="1193"/>
      <c r="AX549" s="1193"/>
      <c r="AY549" s="1193"/>
      <c r="AZ549" s="1193"/>
      <c r="BA549" s="1193"/>
      <c r="BB549" s="1193"/>
      <c r="BC549" s="1193"/>
      <c r="BJ549" s="1939"/>
    </row>
    <row r="550" spans="1:62" s="1982" customFormat="1" x14ac:dyDescent="0.2">
      <c r="A550" s="2101"/>
      <c r="B550" s="2101"/>
      <c r="C550" s="1193"/>
      <c r="F550" s="1193"/>
      <c r="G550" s="1193"/>
      <c r="L550" s="1193"/>
      <c r="M550" s="1193"/>
      <c r="N550" s="1193"/>
      <c r="O550" s="1193"/>
      <c r="P550" s="1193"/>
      <c r="Q550" s="1193"/>
      <c r="R550" s="1193"/>
      <c r="S550" s="1193"/>
      <c r="T550" s="1193"/>
      <c r="U550" s="1193"/>
      <c r="V550" s="1193"/>
      <c r="W550" s="1193"/>
      <c r="X550" s="1193"/>
      <c r="Y550" s="1193"/>
      <c r="Z550" s="1193"/>
      <c r="AA550" s="1193"/>
      <c r="AB550" s="1193"/>
      <c r="AC550" s="1193"/>
      <c r="AD550" s="1193"/>
      <c r="AE550" s="1193"/>
      <c r="AF550" s="1193"/>
      <c r="AG550" s="1193"/>
      <c r="AH550" s="1193"/>
      <c r="AI550" s="1193"/>
      <c r="AJ550" s="1193"/>
      <c r="AK550" s="1193"/>
      <c r="AL550" s="1193"/>
      <c r="AM550" s="1193"/>
      <c r="AN550" s="1193"/>
      <c r="AO550" s="1193"/>
      <c r="AP550" s="1193"/>
      <c r="AQ550" s="1193"/>
      <c r="AR550" s="1193"/>
      <c r="AS550" s="1193"/>
      <c r="AT550" s="1193"/>
      <c r="AU550" s="1193"/>
      <c r="AV550" s="1193"/>
      <c r="AW550" s="1193"/>
      <c r="AX550" s="1193"/>
      <c r="AY550" s="1193"/>
      <c r="AZ550" s="1193"/>
      <c r="BA550" s="1193"/>
      <c r="BB550" s="1193"/>
      <c r="BC550" s="1193"/>
      <c r="BJ550" s="1939"/>
    </row>
    <row r="551" spans="1:62" s="1982" customFormat="1" x14ac:dyDescent="0.2">
      <c r="A551" s="2101"/>
      <c r="B551" s="2101"/>
      <c r="C551" s="1193"/>
      <c r="F551" s="1193"/>
      <c r="G551" s="1193"/>
      <c r="L551" s="1193"/>
      <c r="M551" s="1193"/>
      <c r="N551" s="1193"/>
      <c r="O551" s="1193"/>
      <c r="P551" s="1193"/>
      <c r="Q551" s="1193"/>
      <c r="R551" s="1193"/>
      <c r="S551" s="1193"/>
      <c r="T551" s="1193"/>
      <c r="U551" s="1193"/>
      <c r="V551" s="1193"/>
      <c r="W551" s="1193"/>
      <c r="X551" s="1193"/>
      <c r="Y551" s="1193"/>
      <c r="Z551" s="1193"/>
      <c r="AA551" s="1193"/>
      <c r="AB551" s="1193"/>
      <c r="AC551" s="1193"/>
      <c r="AD551" s="1193"/>
      <c r="AE551" s="1193"/>
      <c r="AF551" s="1193"/>
      <c r="AG551" s="1193"/>
      <c r="AH551" s="1193"/>
      <c r="AI551" s="1193"/>
      <c r="AJ551" s="1193"/>
      <c r="AK551" s="1193"/>
      <c r="AL551" s="1193"/>
      <c r="AM551" s="1193"/>
      <c r="AN551" s="1193"/>
      <c r="AO551" s="1193"/>
      <c r="AP551" s="1193"/>
      <c r="AQ551" s="1193"/>
      <c r="AR551" s="1193"/>
      <c r="AS551" s="1193"/>
      <c r="AT551" s="1193"/>
      <c r="AU551" s="1193"/>
      <c r="AV551" s="1193"/>
      <c r="AW551" s="1193"/>
      <c r="AX551" s="1193"/>
      <c r="AY551" s="1193"/>
      <c r="AZ551" s="1193"/>
      <c r="BA551" s="1193"/>
      <c r="BB551" s="1193"/>
      <c r="BC551" s="1193"/>
      <c r="BJ551" s="1939"/>
    </row>
    <row r="552" spans="1:62" s="1982" customFormat="1" x14ac:dyDescent="0.2">
      <c r="A552" s="2101"/>
      <c r="B552" s="2101"/>
      <c r="C552" s="1193"/>
      <c r="F552" s="1193"/>
      <c r="G552" s="1193"/>
      <c r="L552" s="1193"/>
      <c r="M552" s="1193"/>
      <c r="N552" s="1193"/>
      <c r="O552" s="1193"/>
      <c r="P552" s="1193"/>
      <c r="Q552" s="1193"/>
      <c r="R552" s="1193"/>
      <c r="S552" s="1193"/>
      <c r="T552" s="1193"/>
      <c r="U552" s="1193"/>
      <c r="V552" s="1193"/>
      <c r="W552" s="1193"/>
      <c r="X552" s="1193"/>
      <c r="Y552" s="1193"/>
      <c r="Z552" s="1193"/>
      <c r="AA552" s="1193"/>
      <c r="AB552" s="1193"/>
      <c r="AC552" s="1193"/>
      <c r="AD552" s="1193"/>
      <c r="AE552" s="1193"/>
      <c r="AF552" s="1193"/>
      <c r="AG552" s="1193"/>
      <c r="AH552" s="1193"/>
      <c r="AI552" s="1193"/>
      <c r="AJ552" s="1193"/>
      <c r="AK552" s="1193"/>
      <c r="AL552" s="1193"/>
      <c r="AM552" s="1193"/>
      <c r="AN552" s="1193"/>
      <c r="AO552" s="1193"/>
      <c r="AP552" s="1193"/>
      <c r="AQ552" s="1193"/>
      <c r="AR552" s="1193"/>
      <c r="AS552" s="1193"/>
      <c r="AT552" s="1193"/>
      <c r="AU552" s="1193"/>
      <c r="AV552" s="1193"/>
      <c r="AW552" s="1193"/>
      <c r="AX552" s="1193"/>
      <c r="AY552" s="1193"/>
      <c r="AZ552" s="1193"/>
      <c r="BA552" s="1193"/>
      <c r="BB552" s="1193"/>
      <c r="BC552" s="1193"/>
      <c r="BJ552" s="1939"/>
    </row>
    <row r="553" spans="1:62" s="1982" customFormat="1" x14ac:dyDescent="0.2">
      <c r="A553" s="2101"/>
      <c r="B553" s="2101"/>
      <c r="C553" s="1193"/>
      <c r="F553" s="1193"/>
      <c r="G553" s="1193"/>
      <c r="L553" s="1193"/>
      <c r="M553" s="1193"/>
      <c r="N553" s="1193"/>
      <c r="O553" s="1193"/>
      <c r="P553" s="1193"/>
      <c r="Q553" s="1193"/>
      <c r="R553" s="1193"/>
      <c r="S553" s="1193"/>
      <c r="T553" s="1193"/>
      <c r="U553" s="1193"/>
      <c r="V553" s="1193"/>
      <c r="W553" s="1193"/>
      <c r="X553" s="1193"/>
      <c r="Y553" s="1193"/>
      <c r="Z553" s="1193"/>
      <c r="AA553" s="1193"/>
      <c r="AB553" s="1193"/>
      <c r="AC553" s="1193"/>
      <c r="AD553" s="1193"/>
      <c r="AE553" s="1193"/>
      <c r="AF553" s="1193"/>
      <c r="AG553" s="1193"/>
      <c r="AH553" s="1193"/>
      <c r="AI553" s="1193"/>
      <c r="AJ553" s="1193"/>
      <c r="AK553" s="1193"/>
      <c r="AL553" s="1193"/>
      <c r="AM553" s="1193"/>
      <c r="AN553" s="1193"/>
      <c r="AO553" s="1193"/>
      <c r="AP553" s="1193"/>
      <c r="AQ553" s="1193"/>
      <c r="AR553" s="1193"/>
      <c r="AS553" s="1193"/>
      <c r="AT553" s="1193"/>
      <c r="AU553" s="1193"/>
      <c r="AV553" s="1193"/>
      <c r="AW553" s="1193"/>
      <c r="AX553" s="1193"/>
      <c r="AY553" s="1193"/>
      <c r="AZ553" s="1193"/>
      <c r="BA553" s="1193"/>
      <c r="BB553" s="1193"/>
      <c r="BC553" s="1193"/>
      <c r="BJ553" s="1939"/>
    </row>
    <row r="554" spans="1:62" s="1982" customFormat="1" x14ac:dyDescent="0.2">
      <c r="A554" s="2101"/>
      <c r="B554" s="2101"/>
      <c r="C554" s="1193"/>
      <c r="F554" s="1193"/>
      <c r="G554" s="1193"/>
      <c r="L554" s="1193"/>
      <c r="M554" s="1193"/>
      <c r="N554" s="1193"/>
      <c r="O554" s="1193"/>
      <c r="P554" s="1193"/>
      <c r="Q554" s="1193"/>
      <c r="R554" s="1193"/>
      <c r="S554" s="1193"/>
      <c r="T554" s="1193"/>
      <c r="U554" s="1193"/>
      <c r="V554" s="1193"/>
      <c r="W554" s="1193"/>
      <c r="X554" s="1193"/>
      <c r="Y554" s="1193"/>
      <c r="Z554" s="1193"/>
      <c r="AA554" s="1193"/>
      <c r="AB554" s="1193"/>
      <c r="AC554" s="1193"/>
      <c r="AD554" s="1193"/>
      <c r="AE554" s="1193"/>
      <c r="AF554" s="1193"/>
      <c r="AG554" s="1193"/>
      <c r="AH554" s="1193"/>
      <c r="AI554" s="1193"/>
      <c r="AJ554" s="1193"/>
      <c r="AK554" s="1193"/>
      <c r="AL554" s="1193"/>
      <c r="AM554" s="1193"/>
      <c r="AN554" s="1193"/>
      <c r="AO554" s="1193"/>
      <c r="AP554" s="1193"/>
      <c r="AQ554" s="1193"/>
      <c r="AR554" s="1193"/>
      <c r="AS554" s="1193"/>
      <c r="AT554" s="1193"/>
      <c r="AU554" s="1193"/>
      <c r="AV554" s="1193"/>
      <c r="AW554" s="1193"/>
      <c r="AX554" s="1193"/>
      <c r="AY554" s="1193"/>
      <c r="AZ554" s="1193"/>
      <c r="BA554" s="1193"/>
      <c r="BB554" s="1193"/>
      <c r="BC554" s="1193"/>
      <c r="BJ554" s="1939"/>
    </row>
    <row r="555" spans="1:62" s="1982" customFormat="1" x14ac:dyDescent="0.2">
      <c r="A555" s="2101"/>
      <c r="B555" s="2101"/>
      <c r="C555" s="1193"/>
      <c r="F555" s="1193"/>
      <c r="G555" s="1193"/>
      <c r="L555" s="1193"/>
      <c r="M555" s="1193"/>
      <c r="N555" s="1193"/>
      <c r="O555" s="1193"/>
      <c r="P555" s="1193"/>
      <c r="Q555" s="1193"/>
      <c r="R555" s="1193"/>
      <c r="S555" s="1193"/>
      <c r="T555" s="1193"/>
      <c r="U555" s="1193"/>
      <c r="V555" s="1193"/>
      <c r="W555" s="1193"/>
      <c r="X555" s="1193"/>
      <c r="Y555" s="1193"/>
      <c r="Z555" s="1193"/>
      <c r="AA555" s="1193"/>
      <c r="AB555" s="1193"/>
      <c r="AC555" s="1193"/>
      <c r="AD555" s="1193"/>
      <c r="AE555" s="1193"/>
      <c r="AF555" s="1193"/>
      <c r="AG555" s="1193"/>
      <c r="AH555" s="1193"/>
      <c r="AI555" s="1193"/>
      <c r="AJ555" s="1193"/>
      <c r="AK555" s="1193"/>
      <c r="AL555" s="1193"/>
      <c r="AM555" s="1193"/>
      <c r="AN555" s="1193"/>
      <c r="AO555" s="1193"/>
      <c r="AP555" s="1193"/>
      <c r="AQ555" s="1193"/>
      <c r="AR555" s="1193"/>
      <c r="AS555" s="1193"/>
      <c r="AT555" s="1193"/>
      <c r="AU555" s="1193"/>
      <c r="AV555" s="1193"/>
      <c r="AW555" s="1193"/>
      <c r="AX555" s="1193"/>
      <c r="AY555" s="1193"/>
      <c r="AZ555" s="1193"/>
      <c r="BA555" s="1193"/>
      <c r="BB555" s="1193"/>
      <c r="BC555" s="1193"/>
      <c r="BJ555" s="1939"/>
    </row>
    <row r="556" spans="1:62" s="1982" customFormat="1" x14ac:dyDescent="0.2">
      <c r="A556" s="2101"/>
      <c r="B556" s="2101"/>
      <c r="C556" s="1193"/>
      <c r="F556" s="1193"/>
      <c r="G556" s="1193"/>
      <c r="L556" s="1193"/>
      <c r="M556" s="1193"/>
      <c r="N556" s="1193"/>
      <c r="O556" s="1193"/>
      <c r="P556" s="1193"/>
      <c r="Q556" s="1193"/>
      <c r="R556" s="1193"/>
      <c r="S556" s="1193"/>
      <c r="T556" s="1193"/>
      <c r="U556" s="1193"/>
      <c r="V556" s="1193"/>
      <c r="W556" s="1193"/>
      <c r="X556" s="1193"/>
      <c r="Y556" s="1193"/>
      <c r="Z556" s="1193"/>
      <c r="AA556" s="1193"/>
      <c r="AB556" s="1193"/>
      <c r="AC556" s="1193"/>
      <c r="AD556" s="1193"/>
      <c r="AE556" s="1193"/>
      <c r="AF556" s="1193"/>
      <c r="AG556" s="1193"/>
      <c r="AH556" s="1193"/>
      <c r="AI556" s="1193"/>
      <c r="AJ556" s="1193"/>
      <c r="AK556" s="1193"/>
      <c r="AL556" s="1193"/>
      <c r="AM556" s="1193"/>
      <c r="AN556" s="1193"/>
      <c r="AO556" s="1193"/>
      <c r="AP556" s="1193"/>
      <c r="AQ556" s="1193"/>
      <c r="AR556" s="1193"/>
      <c r="AS556" s="1193"/>
      <c r="AT556" s="1193"/>
      <c r="AU556" s="1193"/>
      <c r="AV556" s="1193"/>
      <c r="AW556" s="1193"/>
      <c r="AX556" s="1193"/>
      <c r="AY556" s="1193"/>
      <c r="AZ556" s="1193"/>
      <c r="BA556" s="1193"/>
      <c r="BB556" s="1193"/>
      <c r="BC556" s="1193"/>
      <c r="BJ556" s="1939"/>
    </row>
    <row r="557" spans="1:62" s="1982" customFormat="1" x14ac:dyDescent="0.2">
      <c r="A557" s="2101"/>
      <c r="B557" s="2101"/>
      <c r="C557" s="1193"/>
      <c r="F557" s="1193"/>
      <c r="G557" s="1193"/>
      <c r="L557" s="1193"/>
      <c r="M557" s="1193"/>
      <c r="N557" s="1193"/>
      <c r="O557" s="1193"/>
      <c r="P557" s="1193"/>
      <c r="Q557" s="1193"/>
      <c r="R557" s="1193"/>
      <c r="S557" s="1193"/>
      <c r="T557" s="1193"/>
      <c r="U557" s="1193"/>
      <c r="V557" s="1193"/>
      <c r="W557" s="1193"/>
      <c r="X557" s="1193"/>
      <c r="Y557" s="1193"/>
      <c r="Z557" s="1193"/>
      <c r="AA557" s="1193"/>
      <c r="AB557" s="1193"/>
      <c r="AC557" s="1193"/>
      <c r="AD557" s="1193"/>
      <c r="AE557" s="1193"/>
      <c r="AF557" s="1193"/>
      <c r="AG557" s="1193"/>
      <c r="AH557" s="1193"/>
      <c r="AI557" s="1193"/>
      <c r="AJ557" s="1193"/>
      <c r="AK557" s="1193"/>
      <c r="AL557" s="1193"/>
      <c r="AM557" s="1193"/>
      <c r="AN557" s="1193"/>
      <c r="AO557" s="1193"/>
      <c r="AP557" s="1193"/>
      <c r="AQ557" s="1193"/>
      <c r="AR557" s="1193"/>
      <c r="AS557" s="1193"/>
      <c r="AT557" s="1193"/>
      <c r="AU557" s="1193"/>
      <c r="AV557" s="1193"/>
      <c r="AW557" s="1193"/>
      <c r="AX557" s="1193"/>
      <c r="AY557" s="1193"/>
      <c r="AZ557" s="1193"/>
      <c r="BA557" s="1193"/>
      <c r="BB557" s="1193"/>
      <c r="BC557" s="1193"/>
      <c r="BJ557" s="1939"/>
    </row>
    <row r="558" spans="1:62" s="1982" customFormat="1" x14ac:dyDescent="0.2">
      <c r="A558" s="2101"/>
      <c r="B558" s="2101"/>
      <c r="C558" s="1193"/>
      <c r="F558" s="1193"/>
      <c r="G558" s="1193"/>
      <c r="L558" s="1193"/>
      <c r="M558" s="1193"/>
      <c r="N558" s="1193"/>
      <c r="O558" s="1193"/>
      <c r="P558" s="1193"/>
      <c r="Q558" s="1193"/>
      <c r="R558" s="1193"/>
      <c r="S558" s="1193"/>
      <c r="T558" s="1193"/>
      <c r="U558" s="1193"/>
      <c r="V558" s="1193"/>
      <c r="W558" s="1193"/>
      <c r="X558" s="1193"/>
      <c r="Y558" s="1193"/>
      <c r="Z558" s="1193"/>
      <c r="AA558" s="1193"/>
      <c r="AB558" s="1193"/>
      <c r="AC558" s="1193"/>
      <c r="AD558" s="1193"/>
      <c r="AE558" s="1193"/>
      <c r="AF558" s="1193"/>
      <c r="AG558" s="1193"/>
      <c r="AH558" s="1193"/>
      <c r="AI558" s="1193"/>
      <c r="AJ558" s="1193"/>
      <c r="AK558" s="1193"/>
      <c r="AL558" s="1193"/>
      <c r="AM558" s="1193"/>
      <c r="AN558" s="1193"/>
      <c r="AO558" s="1193"/>
      <c r="AP558" s="1193"/>
      <c r="AQ558" s="1193"/>
      <c r="AR558" s="1193"/>
      <c r="AS558" s="1193"/>
      <c r="AT558" s="1193"/>
      <c r="AU558" s="1193"/>
      <c r="AV558" s="1193"/>
      <c r="AW558" s="1193"/>
      <c r="AX558" s="1193"/>
      <c r="AY558" s="1193"/>
      <c r="AZ558" s="1193"/>
      <c r="BA558" s="1193"/>
      <c r="BB558" s="1193"/>
      <c r="BC558" s="1193"/>
      <c r="BJ558" s="1939"/>
    </row>
    <row r="559" spans="1:62" s="1982" customFormat="1" x14ac:dyDescent="0.2">
      <c r="A559" s="2101"/>
      <c r="B559" s="2101"/>
      <c r="C559" s="1193"/>
      <c r="F559" s="1193"/>
      <c r="G559" s="1193"/>
      <c r="L559" s="1193"/>
      <c r="M559" s="1193"/>
      <c r="N559" s="1193"/>
      <c r="O559" s="1193"/>
      <c r="P559" s="1193"/>
      <c r="Q559" s="1193"/>
      <c r="R559" s="1193"/>
      <c r="S559" s="1193"/>
      <c r="T559" s="1193"/>
      <c r="U559" s="1193"/>
      <c r="V559" s="1193"/>
      <c r="W559" s="1193"/>
      <c r="X559" s="1193"/>
      <c r="Y559" s="1193"/>
      <c r="Z559" s="1193"/>
      <c r="AA559" s="1193"/>
      <c r="AB559" s="1193"/>
      <c r="AC559" s="1193"/>
      <c r="AD559" s="1193"/>
      <c r="AE559" s="1193"/>
      <c r="AF559" s="1193"/>
      <c r="AG559" s="1193"/>
      <c r="AH559" s="1193"/>
      <c r="AI559" s="1193"/>
      <c r="AJ559" s="1193"/>
      <c r="AK559" s="1193"/>
      <c r="AL559" s="1193"/>
      <c r="AM559" s="1193"/>
      <c r="AN559" s="1193"/>
      <c r="AO559" s="1193"/>
      <c r="AP559" s="1193"/>
      <c r="AQ559" s="1193"/>
      <c r="AR559" s="1193"/>
      <c r="AS559" s="1193"/>
      <c r="AT559" s="1193"/>
      <c r="AU559" s="1193"/>
      <c r="AV559" s="1193"/>
      <c r="AW559" s="1193"/>
      <c r="AX559" s="1193"/>
      <c r="AY559" s="1193"/>
      <c r="AZ559" s="1193"/>
      <c r="BA559" s="1193"/>
      <c r="BB559" s="1193"/>
      <c r="BC559" s="1193"/>
      <c r="BJ559" s="1939"/>
    </row>
    <row r="560" spans="1:62" s="1982" customFormat="1" x14ac:dyDescent="0.2">
      <c r="A560" s="2101"/>
      <c r="B560" s="2101"/>
      <c r="C560" s="1193"/>
      <c r="F560" s="1193"/>
      <c r="G560" s="1193"/>
      <c r="L560" s="1193"/>
      <c r="M560" s="1193"/>
      <c r="N560" s="1193"/>
      <c r="O560" s="1193"/>
      <c r="P560" s="1193"/>
      <c r="Q560" s="1193"/>
      <c r="R560" s="1193"/>
      <c r="S560" s="1193"/>
      <c r="T560" s="1193"/>
      <c r="U560" s="1193"/>
      <c r="V560" s="1193"/>
      <c r="W560" s="1193"/>
      <c r="X560" s="1193"/>
      <c r="Y560" s="1193"/>
      <c r="Z560" s="1193"/>
      <c r="AA560" s="1193"/>
      <c r="AB560" s="1193"/>
      <c r="AC560" s="1193"/>
      <c r="AD560" s="1193"/>
      <c r="AE560" s="1193"/>
      <c r="AF560" s="1193"/>
      <c r="AG560" s="1193"/>
      <c r="AH560" s="1193"/>
      <c r="AI560" s="1193"/>
      <c r="AJ560" s="1193"/>
      <c r="AK560" s="1193"/>
      <c r="AL560" s="1193"/>
      <c r="AM560" s="1193"/>
      <c r="AN560" s="1193"/>
      <c r="AO560" s="1193"/>
      <c r="AP560" s="1193"/>
      <c r="AQ560" s="1193"/>
      <c r="AR560" s="1193"/>
      <c r="AS560" s="1193"/>
      <c r="AT560" s="1193"/>
      <c r="AU560" s="1193"/>
      <c r="AV560" s="1193"/>
      <c r="AW560" s="1193"/>
      <c r="AX560" s="1193"/>
      <c r="AY560" s="1193"/>
      <c r="AZ560" s="1193"/>
      <c r="BA560" s="1193"/>
      <c r="BB560" s="1193"/>
      <c r="BC560" s="1193"/>
      <c r="BJ560" s="1939"/>
    </row>
    <row r="561" spans="1:62" s="1982" customFormat="1" x14ac:dyDescent="0.2">
      <c r="A561" s="2101"/>
      <c r="B561" s="2101"/>
      <c r="C561" s="1193"/>
      <c r="F561" s="1193"/>
      <c r="G561" s="1193"/>
      <c r="L561" s="1193"/>
      <c r="M561" s="1193"/>
      <c r="N561" s="1193"/>
      <c r="O561" s="1193"/>
      <c r="P561" s="1193"/>
      <c r="Q561" s="1193"/>
      <c r="R561" s="1193"/>
      <c r="S561" s="1193"/>
      <c r="T561" s="1193"/>
      <c r="U561" s="1193"/>
      <c r="V561" s="1193"/>
      <c r="W561" s="1193"/>
      <c r="X561" s="1193"/>
      <c r="Y561" s="1193"/>
      <c r="Z561" s="1193"/>
      <c r="AA561" s="1193"/>
      <c r="AB561" s="1193"/>
      <c r="AC561" s="1193"/>
      <c r="AD561" s="1193"/>
      <c r="AE561" s="1193"/>
      <c r="AF561" s="1193"/>
      <c r="AG561" s="1193"/>
      <c r="AH561" s="1193"/>
      <c r="AI561" s="1193"/>
      <c r="AJ561" s="1193"/>
      <c r="AK561" s="1193"/>
      <c r="AL561" s="1193"/>
      <c r="AM561" s="1193"/>
      <c r="AN561" s="1193"/>
      <c r="AO561" s="1193"/>
      <c r="AP561" s="1193"/>
      <c r="AQ561" s="1193"/>
      <c r="AR561" s="1193"/>
      <c r="AS561" s="1193"/>
      <c r="AT561" s="1193"/>
      <c r="AU561" s="1193"/>
      <c r="AV561" s="1193"/>
      <c r="AW561" s="1193"/>
      <c r="AX561" s="1193"/>
      <c r="AY561" s="1193"/>
      <c r="AZ561" s="1193"/>
      <c r="BA561" s="1193"/>
      <c r="BB561" s="1193"/>
      <c r="BC561" s="1193"/>
      <c r="BJ561" s="1939"/>
    </row>
    <row r="562" spans="1:62" s="1982" customFormat="1" x14ac:dyDescent="0.2">
      <c r="A562" s="2101"/>
      <c r="B562" s="2101"/>
      <c r="C562" s="1193"/>
      <c r="F562" s="1193"/>
      <c r="G562" s="1193"/>
      <c r="L562" s="1193"/>
      <c r="M562" s="1193"/>
      <c r="N562" s="1193"/>
      <c r="O562" s="1193"/>
      <c r="P562" s="1193"/>
      <c r="Q562" s="1193"/>
      <c r="R562" s="1193"/>
      <c r="S562" s="1193"/>
      <c r="T562" s="1193"/>
      <c r="U562" s="1193"/>
      <c r="V562" s="1193"/>
      <c r="W562" s="1193"/>
      <c r="X562" s="1193"/>
      <c r="Y562" s="1193"/>
      <c r="Z562" s="1193"/>
      <c r="AA562" s="1193"/>
      <c r="AB562" s="1193"/>
      <c r="AC562" s="1193"/>
      <c r="AD562" s="1193"/>
      <c r="AE562" s="1193"/>
      <c r="AF562" s="1193"/>
      <c r="AG562" s="1193"/>
      <c r="AH562" s="1193"/>
      <c r="AI562" s="1193"/>
      <c r="AJ562" s="1193"/>
      <c r="AK562" s="1193"/>
      <c r="AL562" s="1193"/>
      <c r="AM562" s="1193"/>
      <c r="AN562" s="1193"/>
      <c r="AO562" s="1193"/>
      <c r="AP562" s="1193"/>
      <c r="AQ562" s="1193"/>
      <c r="AR562" s="1193"/>
      <c r="AS562" s="1193"/>
      <c r="AT562" s="1193"/>
      <c r="AU562" s="1193"/>
      <c r="AV562" s="1193"/>
      <c r="AW562" s="1193"/>
      <c r="AX562" s="1193"/>
      <c r="AY562" s="1193"/>
      <c r="AZ562" s="1193"/>
      <c r="BA562" s="1193"/>
      <c r="BB562" s="1193"/>
      <c r="BC562" s="1193"/>
      <c r="BJ562" s="1939"/>
    </row>
    <row r="563" spans="1:62" s="1982" customFormat="1" x14ac:dyDescent="0.2">
      <c r="A563" s="2101"/>
      <c r="B563" s="2101"/>
      <c r="C563" s="1193"/>
      <c r="F563" s="1193"/>
      <c r="G563" s="1193"/>
      <c r="L563" s="1193"/>
      <c r="M563" s="1193"/>
      <c r="N563" s="1193"/>
      <c r="O563" s="1193"/>
      <c r="P563" s="1193"/>
      <c r="Q563" s="1193"/>
      <c r="R563" s="1193"/>
      <c r="S563" s="1193"/>
      <c r="T563" s="1193"/>
      <c r="U563" s="1193"/>
      <c r="V563" s="1193"/>
      <c r="W563" s="1193"/>
      <c r="X563" s="1193"/>
      <c r="Y563" s="1193"/>
      <c r="Z563" s="1193"/>
      <c r="AA563" s="1193"/>
      <c r="AB563" s="1193"/>
      <c r="AC563" s="1193"/>
      <c r="AD563" s="1193"/>
      <c r="AE563" s="1193"/>
      <c r="AF563" s="1193"/>
      <c r="AG563" s="1193"/>
      <c r="AH563" s="1193"/>
      <c r="AI563" s="1193"/>
      <c r="AJ563" s="1193"/>
      <c r="AK563" s="1193"/>
      <c r="AL563" s="1193"/>
      <c r="AM563" s="1193"/>
      <c r="AN563" s="1193"/>
      <c r="AO563" s="1193"/>
      <c r="AP563" s="1193"/>
      <c r="AQ563" s="1193"/>
      <c r="AR563" s="1193"/>
      <c r="AS563" s="1193"/>
      <c r="AT563" s="1193"/>
      <c r="AU563" s="1193"/>
      <c r="AV563" s="1193"/>
      <c r="AW563" s="1193"/>
      <c r="AX563" s="1193"/>
      <c r="AY563" s="1193"/>
      <c r="AZ563" s="1193"/>
      <c r="BA563" s="1193"/>
      <c r="BB563" s="1193"/>
      <c r="BC563" s="1193"/>
      <c r="BJ563" s="1939"/>
    </row>
    <row r="564" spans="1:62" s="1982" customFormat="1" x14ac:dyDescent="0.2">
      <c r="A564" s="2101"/>
      <c r="B564" s="2101"/>
      <c r="C564" s="1193"/>
      <c r="F564" s="1193"/>
      <c r="G564" s="1193"/>
      <c r="L564" s="1193"/>
      <c r="M564" s="1193"/>
      <c r="N564" s="1193"/>
      <c r="O564" s="1193"/>
      <c r="P564" s="1193"/>
      <c r="Q564" s="1193"/>
      <c r="R564" s="1193"/>
      <c r="S564" s="1193"/>
      <c r="T564" s="1193"/>
      <c r="U564" s="1193"/>
      <c r="V564" s="1193"/>
      <c r="W564" s="1193"/>
      <c r="X564" s="1193"/>
      <c r="Y564" s="1193"/>
      <c r="Z564" s="1193"/>
      <c r="AA564" s="1193"/>
      <c r="AB564" s="1193"/>
      <c r="AC564" s="1193"/>
      <c r="AD564" s="1193"/>
      <c r="AE564" s="1193"/>
      <c r="AF564" s="1193"/>
      <c r="AG564" s="1193"/>
      <c r="AH564" s="1193"/>
      <c r="AI564" s="1193"/>
      <c r="AJ564" s="1193"/>
      <c r="AK564" s="1193"/>
      <c r="AL564" s="1193"/>
      <c r="AM564" s="1193"/>
      <c r="AN564" s="1193"/>
      <c r="AO564" s="1193"/>
      <c r="AP564" s="1193"/>
      <c r="AQ564" s="1193"/>
      <c r="AR564" s="1193"/>
      <c r="AS564" s="1193"/>
      <c r="AT564" s="1193"/>
      <c r="AU564" s="1193"/>
      <c r="AV564" s="1193"/>
      <c r="AW564" s="1193"/>
      <c r="AX564" s="1193"/>
      <c r="AY564" s="1193"/>
      <c r="AZ564" s="1193"/>
      <c r="BA564" s="1193"/>
      <c r="BB564" s="1193"/>
      <c r="BC564" s="1193"/>
      <c r="BJ564" s="1939"/>
    </row>
    <row r="565" spans="1:62" s="1982" customFormat="1" x14ac:dyDescent="0.2">
      <c r="A565" s="2101"/>
      <c r="B565" s="2101"/>
      <c r="C565" s="1193"/>
      <c r="F565" s="1193"/>
      <c r="G565" s="1193"/>
      <c r="L565" s="1193"/>
      <c r="M565" s="1193"/>
      <c r="N565" s="1193"/>
      <c r="O565" s="1193"/>
      <c r="P565" s="1193"/>
      <c r="Q565" s="1193"/>
      <c r="R565" s="1193"/>
      <c r="S565" s="1193"/>
      <c r="T565" s="1193"/>
      <c r="U565" s="1193"/>
      <c r="V565" s="1193"/>
      <c r="W565" s="1193"/>
      <c r="X565" s="1193"/>
      <c r="Y565" s="1193"/>
      <c r="Z565" s="1193"/>
      <c r="AA565" s="1193"/>
      <c r="AB565" s="1193"/>
      <c r="AC565" s="1193"/>
      <c r="AD565" s="1193"/>
      <c r="AE565" s="1193"/>
      <c r="AF565" s="1193"/>
      <c r="AG565" s="1193"/>
      <c r="AH565" s="1193"/>
      <c r="AI565" s="1193"/>
      <c r="AJ565" s="1193"/>
      <c r="AK565" s="1193"/>
      <c r="AL565" s="1193"/>
      <c r="AM565" s="1193"/>
      <c r="AN565" s="1193"/>
      <c r="AO565" s="1193"/>
      <c r="AP565" s="1193"/>
      <c r="AQ565" s="1193"/>
      <c r="AR565" s="1193"/>
      <c r="AS565" s="1193"/>
      <c r="AT565" s="1193"/>
      <c r="AU565" s="1193"/>
      <c r="AV565" s="1193"/>
      <c r="AW565" s="1193"/>
      <c r="AX565" s="1193"/>
      <c r="AY565" s="1193"/>
      <c r="AZ565" s="1193"/>
      <c r="BA565" s="1193"/>
      <c r="BB565" s="1193"/>
      <c r="BC565" s="1193"/>
      <c r="BJ565" s="1939"/>
    </row>
    <row r="566" spans="1:62" s="1982" customFormat="1" x14ac:dyDescent="0.2">
      <c r="A566" s="2101"/>
      <c r="B566" s="2101"/>
      <c r="C566" s="1193"/>
      <c r="F566" s="1193"/>
      <c r="G566" s="1193"/>
      <c r="L566" s="1193"/>
      <c r="M566" s="1193"/>
      <c r="N566" s="1193"/>
      <c r="O566" s="1193"/>
      <c r="P566" s="1193"/>
      <c r="Q566" s="1193"/>
      <c r="R566" s="1193"/>
      <c r="S566" s="1193"/>
      <c r="T566" s="1193"/>
      <c r="U566" s="1193"/>
      <c r="V566" s="1193"/>
      <c r="W566" s="1193"/>
      <c r="X566" s="1193"/>
      <c r="Y566" s="1193"/>
      <c r="Z566" s="1193"/>
      <c r="AA566" s="1193"/>
      <c r="AB566" s="1193"/>
      <c r="AC566" s="1193"/>
      <c r="AD566" s="1193"/>
      <c r="AE566" s="1193"/>
      <c r="AF566" s="1193"/>
      <c r="AG566" s="1193"/>
      <c r="AH566" s="1193"/>
      <c r="AI566" s="1193"/>
      <c r="AJ566" s="1193"/>
      <c r="AK566" s="1193"/>
      <c r="AL566" s="1193"/>
      <c r="AM566" s="1193"/>
      <c r="AN566" s="1193"/>
      <c r="AO566" s="1193"/>
      <c r="AP566" s="1193"/>
      <c r="AQ566" s="1193"/>
      <c r="AR566" s="1193"/>
      <c r="AS566" s="1193"/>
      <c r="AT566" s="1193"/>
      <c r="AU566" s="1193"/>
      <c r="AV566" s="1193"/>
      <c r="AW566" s="1193"/>
      <c r="AX566" s="1193"/>
      <c r="AY566" s="1193"/>
      <c r="AZ566" s="1193"/>
      <c r="BA566" s="1193"/>
      <c r="BB566" s="1193"/>
      <c r="BC566" s="1193"/>
      <c r="BJ566" s="1939"/>
    </row>
    <row r="567" spans="1:62" s="1982" customFormat="1" x14ac:dyDescent="0.2">
      <c r="A567" s="2101"/>
      <c r="B567" s="2101"/>
      <c r="C567" s="1193"/>
      <c r="F567" s="1193"/>
      <c r="G567" s="1193"/>
      <c r="L567" s="1193"/>
      <c r="M567" s="1193"/>
      <c r="N567" s="1193"/>
      <c r="O567" s="1193"/>
      <c r="P567" s="1193"/>
      <c r="Q567" s="1193"/>
      <c r="R567" s="1193"/>
      <c r="S567" s="1193"/>
      <c r="T567" s="1193"/>
      <c r="U567" s="1193"/>
      <c r="V567" s="1193"/>
      <c r="W567" s="1193"/>
      <c r="X567" s="1193"/>
      <c r="Y567" s="1193"/>
      <c r="Z567" s="1193"/>
      <c r="AA567" s="1193"/>
      <c r="AB567" s="1193"/>
      <c r="AC567" s="1193"/>
      <c r="AD567" s="1193"/>
      <c r="AE567" s="1193"/>
      <c r="AF567" s="1193"/>
      <c r="AG567" s="1193"/>
      <c r="AH567" s="1193"/>
      <c r="AI567" s="1193"/>
      <c r="AJ567" s="1193"/>
      <c r="AK567" s="1193"/>
      <c r="AL567" s="1193"/>
      <c r="AM567" s="1193"/>
      <c r="AN567" s="1193"/>
      <c r="AO567" s="1193"/>
      <c r="AP567" s="1193"/>
      <c r="AQ567" s="1193"/>
      <c r="AR567" s="1193"/>
      <c r="AS567" s="1193"/>
      <c r="AT567" s="1193"/>
      <c r="AU567" s="1193"/>
      <c r="AV567" s="1193"/>
      <c r="AW567" s="1193"/>
      <c r="AX567" s="1193"/>
      <c r="AY567" s="1193"/>
      <c r="AZ567" s="1193"/>
      <c r="BA567" s="1193"/>
      <c r="BB567" s="1193"/>
      <c r="BC567" s="1193"/>
      <c r="BJ567" s="1939"/>
    </row>
    <row r="568" spans="1:62" s="1982" customFormat="1" x14ac:dyDescent="0.2">
      <c r="A568" s="2101"/>
      <c r="B568" s="2101"/>
      <c r="C568" s="1193"/>
      <c r="F568" s="1193"/>
      <c r="G568" s="1193"/>
      <c r="L568" s="1193"/>
      <c r="M568" s="1193"/>
      <c r="N568" s="1193"/>
      <c r="O568" s="1193"/>
      <c r="P568" s="1193"/>
      <c r="Q568" s="1193"/>
      <c r="R568" s="1193"/>
      <c r="S568" s="1193"/>
      <c r="T568" s="1193"/>
      <c r="U568" s="1193"/>
      <c r="V568" s="1193"/>
      <c r="W568" s="1193"/>
      <c r="X568" s="1193"/>
      <c r="Y568" s="1193"/>
      <c r="Z568" s="1193"/>
      <c r="AA568" s="1193"/>
      <c r="AB568" s="1193"/>
      <c r="AC568" s="1193"/>
      <c r="AD568" s="1193"/>
      <c r="AE568" s="1193"/>
      <c r="AF568" s="1193"/>
      <c r="AG568" s="1193"/>
      <c r="AH568" s="1193"/>
      <c r="AI568" s="1193"/>
      <c r="AJ568" s="1193"/>
      <c r="AK568" s="1193"/>
      <c r="AL568" s="1193"/>
      <c r="AM568" s="1193"/>
      <c r="AN568" s="1193"/>
      <c r="AO568" s="1193"/>
      <c r="AP568" s="1193"/>
      <c r="AQ568" s="1193"/>
      <c r="AR568" s="1193"/>
      <c r="AS568" s="1193"/>
      <c r="AT568" s="1193"/>
      <c r="AU568" s="1193"/>
      <c r="AV568" s="1193"/>
      <c r="AW568" s="1193"/>
      <c r="AX568" s="1193"/>
      <c r="AY568" s="1193"/>
      <c r="AZ568" s="1193"/>
      <c r="BA568" s="1193"/>
      <c r="BB568" s="1193"/>
      <c r="BC568" s="1193"/>
      <c r="BJ568" s="1939"/>
    </row>
    <row r="569" spans="1:62" s="1982" customFormat="1" x14ac:dyDescent="0.2">
      <c r="A569" s="2101"/>
      <c r="B569" s="2101"/>
      <c r="C569" s="1193"/>
      <c r="F569" s="1193"/>
      <c r="G569" s="1193"/>
      <c r="L569" s="1193"/>
      <c r="M569" s="1193"/>
      <c r="N569" s="1193"/>
      <c r="O569" s="1193"/>
      <c r="P569" s="1193"/>
      <c r="Q569" s="1193"/>
      <c r="R569" s="1193"/>
      <c r="S569" s="1193"/>
      <c r="T569" s="1193"/>
      <c r="U569" s="1193"/>
      <c r="V569" s="1193"/>
      <c r="W569" s="1193"/>
      <c r="X569" s="1193"/>
      <c r="Y569" s="1193"/>
      <c r="Z569" s="1193"/>
      <c r="AA569" s="1193"/>
      <c r="AB569" s="1193"/>
      <c r="AC569" s="1193"/>
      <c r="AD569" s="1193"/>
      <c r="AE569" s="1193"/>
      <c r="AF569" s="1193"/>
      <c r="AG569" s="1193"/>
      <c r="AH569" s="1193"/>
      <c r="AI569" s="1193"/>
      <c r="AJ569" s="1193"/>
      <c r="AK569" s="1193"/>
      <c r="AL569" s="1193"/>
      <c r="AM569" s="1193"/>
      <c r="AN569" s="1193"/>
      <c r="AO569" s="1193"/>
      <c r="AP569" s="1193"/>
      <c r="AQ569" s="1193"/>
      <c r="AR569" s="1193"/>
      <c r="AS569" s="1193"/>
      <c r="AT569" s="1193"/>
      <c r="AU569" s="1193"/>
      <c r="AV569" s="1193"/>
      <c r="AW569" s="1193"/>
      <c r="AX569" s="1193"/>
      <c r="AY569" s="1193"/>
      <c r="AZ569" s="1193"/>
      <c r="BA569" s="1193"/>
      <c r="BB569" s="1193"/>
      <c r="BC569" s="1193"/>
      <c r="BJ569" s="1939"/>
    </row>
    <row r="570" spans="1:62" s="1982" customFormat="1" x14ac:dyDescent="0.2">
      <c r="A570" s="2101"/>
      <c r="B570" s="2101"/>
      <c r="C570" s="1193"/>
      <c r="F570" s="1193"/>
      <c r="G570" s="1193"/>
      <c r="L570" s="1193"/>
      <c r="M570" s="1193"/>
      <c r="N570" s="1193"/>
      <c r="O570" s="1193"/>
      <c r="P570" s="1193"/>
      <c r="Q570" s="1193"/>
      <c r="R570" s="1193"/>
      <c r="S570" s="1193"/>
      <c r="T570" s="1193"/>
      <c r="U570" s="1193"/>
      <c r="V570" s="1193"/>
      <c r="W570" s="1193"/>
      <c r="X570" s="1193"/>
      <c r="Y570" s="1193"/>
      <c r="Z570" s="1193"/>
      <c r="AA570" s="1193"/>
      <c r="AB570" s="1193"/>
      <c r="AC570" s="1193"/>
      <c r="AD570" s="1193"/>
      <c r="AE570" s="1193"/>
      <c r="AF570" s="1193"/>
      <c r="AG570" s="1193"/>
      <c r="AH570" s="1193"/>
      <c r="AI570" s="1193"/>
      <c r="AJ570" s="1193"/>
      <c r="AK570" s="1193"/>
      <c r="AL570" s="1193"/>
      <c r="AM570" s="1193"/>
      <c r="AN570" s="1193"/>
      <c r="AO570" s="1193"/>
      <c r="AP570" s="1193"/>
      <c r="AQ570" s="1193"/>
      <c r="AR570" s="1193"/>
      <c r="AS570" s="1193"/>
      <c r="AT570" s="1193"/>
      <c r="AU570" s="1193"/>
      <c r="AV570" s="1193"/>
      <c r="AW570" s="1193"/>
      <c r="AX570" s="1193"/>
      <c r="AY570" s="1193"/>
      <c r="AZ570" s="1193"/>
      <c r="BA570" s="1193"/>
      <c r="BB570" s="1193"/>
      <c r="BC570" s="1193"/>
      <c r="BJ570" s="1939"/>
    </row>
    <row r="571" spans="1:62" s="1982" customFormat="1" x14ac:dyDescent="0.2">
      <c r="A571" s="2101"/>
      <c r="B571" s="2101"/>
      <c r="C571" s="1193"/>
      <c r="F571" s="1193"/>
      <c r="G571" s="1193"/>
      <c r="L571" s="1193"/>
      <c r="M571" s="1193"/>
      <c r="N571" s="1193"/>
      <c r="O571" s="1193"/>
      <c r="P571" s="1193"/>
      <c r="Q571" s="1193"/>
      <c r="R571" s="1193"/>
      <c r="S571" s="1193"/>
      <c r="T571" s="1193"/>
      <c r="U571" s="1193"/>
      <c r="V571" s="1193"/>
      <c r="W571" s="1193"/>
      <c r="X571" s="1193"/>
      <c r="Y571" s="1193"/>
      <c r="Z571" s="1193"/>
      <c r="AA571" s="1193"/>
      <c r="AB571" s="1193"/>
      <c r="AC571" s="1193"/>
      <c r="AD571" s="1193"/>
      <c r="AE571" s="1193"/>
      <c r="AF571" s="1193"/>
      <c r="AG571" s="1193"/>
      <c r="AH571" s="1193"/>
      <c r="AI571" s="1193"/>
      <c r="AJ571" s="1193"/>
      <c r="AK571" s="1193"/>
      <c r="AL571" s="1193"/>
      <c r="AM571" s="1193"/>
      <c r="AN571" s="1193"/>
      <c r="AO571" s="1193"/>
      <c r="AP571" s="1193"/>
      <c r="AQ571" s="1193"/>
      <c r="AR571" s="1193"/>
      <c r="AS571" s="1193"/>
      <c r="AT571" s="1193"/>
      <c r="AU571" s="1193"/>
      <c r="AV571" s="1193"/>
      <c r="AW571" s="1193"/>
      <c r="AX571" s="1193"/>
      <c r="AY571" s="1193"/>
      <c r="AZ571" s="1193"/>
      <c r="BA571" s="1193"/>
      <c r="BB571" s="1193"/>
      <c r="BC571" s="1193"/>
      <c r="BJ571" s="1939"/>
    </row>
    <row r="572" spans="1:62" s="1982" customFormat="1" x14ac:dyDescent="0.2">
      <c r="A572" s="2101"/>
      <c r="B572" s="2101"/>
      <c r="C572" s="1193"/>
      <c r="F572" s="1193"/>
      <c r="G572" s="1193"/>
      <c r="L572" s="1193"/>
      <c r="M572" s="1193"/>
      <c r="N572" s="1193"/>
      <c r="O572" s="1193"/>
      <c r="P572" s="1193"/>
      <c r="Q572" s="1193"/>
      <c r="R572" s="1193"/>
      <c r="S572" s="1193"/>
      <c r="T572" s="1193"/>
      <c r="U572" s="1193"/>
      <c r="V572" s="1193"/>
      <c r="W572" s="1193"/>
      <c r="X572" s="1193"/>
      <c r="Y572" s="1193"/>
      <c r="Z572" s="1193"/>
      <c r="AA572" s="1193"/>
      <c r="AB572" s="1193"/>
      <c r="AC572" s="1193"/>
      <c r="AD572" s="1193"/>
      <c r="AE572" s="1193"/>
      <c r="AF572" s="1193"/>
      <c r="AG572" s="1193"/>
      <c r="AH572" s="1193"/>
      <c r="AI572" s="1193"/>
      <c r="AJ572" s="1193"/>
      <c r="AK572" s="1193"/>
      <c r="AL572" s="1193"/>
      <c r="AM572" s="1193"/>
      <c r="AN572" s="1193"/>
      <c r="AO572" s="1193"/>
      <c r="AP572" s="1193"/>
      <c r="AQ572" s="1193"/>
      <c r="AR572" s="1193"/>
      <c r="AS572" s="1193"/>
      <c r="AT572" s="1193"/>
      <c r="AU572" s="1193"/>
      <c r="AV572" s="1193"/>
      <c r="AW572" s="1193"/>
      <c r="AX572" s="1193"/>
      <c r="AY572" s="1193"/>
      <c r="AZ572" s="1193"/>
      <c r="BA572" s="1193"/>
      <c r="BB572" s="1193"/>
      <c r="BC572" s="1193"/>
      <c r="BJ572" s="1939"/>
    </row>
    <row r="573" spans="1:62" s="1982" customFormat="1" x14ac:dyDescent="0.2">
      <c r="A573" s="2101"/>
      <c r="B573" s="2101"/>
      <c r="C573" s="1193"/>
      <c r="F573" s="1193"/>
      <c r="G573" s="1193"/>
      <c r="L573" s="1193"/>
      <c r="M573" s="1193"/>
      <c r="N573" s="1193"/>
      <c r="O573" s="1193"/>
      <c r="P573" s="1193"/>
      <c r="Q573" s="1193"/>
      <c r="R573" s="1193"/>
      <c r="S573" s="1193"/>
      <c r="T573" s="1193"/>
      <c r="U573" s="1193"/>
      <c r="V573" s="1193"/>
      <c r="W573" s="1193"/>
      <c r="X573" s="1193"/>
      <c r="Y573" s="1193"/>
      <c r="Z573" s="1193"/>
      <c r="AA573" s="1193"/>
      <c r="AB573" s="1193"/>
      <c r="AC573" s="1193"/>
      <c r="AD573" s="1193"/>
      <c r="AE573" s="1193"/>
      <c r="AF573" s="1193"/>
      <c r="AG573" s="1193"/>
      <c r="AH573" s="1193"/>
      <c r="AI573" s="1193"/>
      <c r="AJ573" s="1193"/>
      <c r="AK573" s="1193"/>
      <c r="AL573" s="1193"/>
      <c r="AM573" s="1193"/>
      <c r="AN573" s="1193"/>
      <c r="AO573" s="1193"/>
      <c r="AP573" s="1193"/>
      <c r="AQ573" s="1193"/>
      <c r="AR573" s="1193"/>
      <c r="AS573" s="1193"/>
      <c r="AT573" s="1193"/>
      <c r="AU573" s="1193"/>
      <c r="AV573" s="1193"/>
      <c r="AW573" s="1193"/>
      <c r="AX573" s="1193"/>
      <c r="AY573" s="1193"/>
      <c r="AZ573" s="1193"/>
      <c r="BA573" s="1193"/>
      <c r="BB573" s="1193"/>
      <c r="BC573" s="1193"/>
      <c r="BJ573" s="1939"/>
    </row>
    <row r="574" spans="1:62" s="1982" customFormat="1" x14ac:dyDescent="0.2">
      <c r="A574" s="2101"/>
      <c r="B574" s="2101"/>
      <c r="C574" s="1193"/>
      <c r="F574" s="1193"/>
      <c r="G574" s="1193"/>
      <c r="L574" s="1193"/>
      <c r="M574" s="1193"/>
      <c r="N574" s="1193"/>
      <c r="O574" s="1193"/>
      <c r="P574" s="1193"/>
      <c r="Q574" s="1193"/>
      <c r="R574" s="1193"/>
      <c r="S574" s="1193"/>
      <c r="T574" s="1193"/>
      <c r="U574" s="1193"/>
      <c r="V574" s="1193"/>
      <c r="W574" s="1193"/>
      <c r="X574" s="1193"/>
      <c r="Y574" s="1193"/>
      <c r="Z574" s="1193"/>
      <c r="AA574" s="1193"/>
      <c r="AB574" s="1193"/>
      <c r="AC574" s="1193"/>
      <c r="AD574" s="1193"/>
      <c r="AE574" s="1193"/>
      <c r="AF574" s="1193"/>
      <c r="AG574" s="1193"/>
      <c r="AH574" s="1193"/>
      <c r="AI574" s="1193"/>
      <c r="AJ574" s="1193"/>
      <c r="AK574" s="1193"/>
      <c r="AL574" s="1193"/>
      <c r="AM574" s="1193"/>
      <c r="AN574" s="1193"/>
      <c r="AO574" s="1193"/>
      <c r="AP574" s="1193"/>
      <c r="AQ574" s="1193"/>
      <c r="AR574" s="1193"/>
      <c r="AS574" s="1193"/>
      <c r="AT574" s="1193"/>
      <c r="AU574" s="1193"/>
      <c r="AV574" s="1193"/>
      <c r="AW574" s="1193"/>
      <c r="AX574" s="1193"/>
      <c r="AY574" s="1193"/>
      <c r="AZ574" s="1193"/>
      <c r="BA574" s="1193"/>
      <c r="BB574" s="1193"/>
      <c r="BC574" s="1193"/>
      <c r="BJ574" s="1939"/>
    </row>
    <row r="575" spans="1:62" s="1982" customFormat="1" x14ac:dyDescent="0.2">
      <c r="A575" s="2101"/>
      <c r="B575" s="2101"/>
      <c r="C575" s="1193"/>
      <c r="F575" s="1193"/>
      <c r="G575" s="1193"/>
      <c r="L575" s="1193"/>
      <c r="M575" s="1193"/>
      <c r="N575" s="1193"/>
      <c r="O575" s="1193"/>
      <c r="P575" s="1193"/>
      <c r="Q575" s="1193"/>
      <c r="R575" s="1193"/>
      <c r="S575" s="1193"/>
      <c r="T575" s="1193"/>
      <c r="U575" s="1193"/>
      <c r="V575" s="1193"/>
      <c r="W575" s="1193"/>
      <c r="X575" s="1193"/>
      <c r="Y575" s="1193"/>
      <c r="Z575" s="1193"/>
      <c r="AA575" s="1193"/>
      <c r="AB575" s="1193"/>
      <c r="AC575" s="1193"/>
      <c r="AD575" s="1193"/>
      <c r="AE575" s="1193"/>
      <c r="AF575" s="1193"/>
      <c r="AG575" s="1193"/>
      <c r="AH575" s="1193"/>
      <c r="AI575" s="1193"/>
      <c r="AJ575" s="1193"/>
      <c r="AK575" s="1193"/>
      <c r="AL575" s="1193"/>
      <c r="AM575" s="1193"/>
      <c r="AN575" s="1193"/>
      <c r="AO575" s="1193"/>
      <c r="AP575" s="1193"/>
      <c r="AQ575" s="1193"/>
      <c r="AR575" s="1193"/>
      <c r="AS575" s="1193"/>
      <c r="AT575" s="1193"/>
      <c r="AU575" s="1193"/>
      <c r="AV575" s="1193"/>
      <c r="AW575" s="1193"/>
      <c r="AX575" s="1193"/>
      <c r="AY575" s="1193"/>
      <c r="AZ575" s="1193"/>
      <c r="BA575" s="1193"/>
      <c r="BB575" s="1193"/>
      <c r="BC575" s="1193"/>
      <c r="BJ575" s="1939"/>
    </row>
    <row r="576" spans="1:62" s="1982" customFormat="1" x14ac:dyDescent="0.2">
      <c r="A576" s="2101"/>
      <c r="B576" s="2101"/>
      <c r="C576" s="1193"/>
      <c r="F576" s="1193"/>
      <c r="G576" s="1193"/>
      <c r="L576" s="1193"/>
      <c r="M576" s="1193"/>
      <c r="N576" s="1193"/>
      <c r="O576" s="1193"/>
      <c r="P576" s="1193"/>
      <c r="Q576" s="1193"/>
      <c r="R576" s="1193"/>
      <c r="S576" s="1193"/>
      <c r="T576" s="1193"/>
      <c r="U576" s="1193"/>
      <c r="V576" s="1193"/>
      <c r="W576" s="1193"/>
      <c r="X576" s="1193"/>
      <c r="Y576" s="1193"/>
      <c r="Z576" s="1193"/>
      <c r="AA576" s="1193"/>
      <c r="AB576" s="1193"/>
      <c r="AC576" s="1193"/>
      <c r="AD576" s="1193"/>
      <c r="AE576" s="1193"/>
      <c r="AF576" s="1193"/>
      <c r="AG576" s="1193"/>
      <c r="AH576" s="1193"/>
      <c r="AI576" s="1193"/>
      <c r="AJ576" s="1193"/>
      <c r="AK576" s="1193"/>
      <c r="AL576" s="1193"/>
      <c r="AM576" s="1193"/>
      <c r="AN576" s="1193"/>
      <c r="AO576" s="1193"/>
      <c r="AP576" s="1193"/>
      <c r="AQ576" s="1193"/>
      <c r="AR576" s="1193"/>
      <c r="AS576" s="1193"/>
      <c r="AT576" s="1193"/>
      <c r="AU576" s="1193"/>
      <c r="AV576" s="1193"/>
      <c r="AW576" s="1193"/>
      <c r="AX576" s="1193"/>
      <c r="AY576" s="1193"/>
      <c r="AZ576" s="1193"/>
      <c r="BA576" s="1193"/>
      <c r="BB576" s="1193"/>
      <c r="BC576" s="1193"/>
      <c r="BJ576" s="1939"/>
    </row>
    <row r="577" spans="1:62" s="1982" customFormat="1" x14ac:dyDescent="0.2">
      <c r="A577" s="2101"/>
      <c r="B577" s="2101"/>
      <c r="C577" s="1193"/>
      <c r="F577" s="1193"/>
      <c r="G577" s="1193"/>
      <c r="L577" s="1193"/>
      <c r="M577" s="1193"/>
      <c r="N577" s="1193"/>
      <c r="O577" s="1193"/>
      <c r="P577" s="1193"/>
      <c r="Q577" s="1193"/>
      <c r="R577" s="1193"/>
      <c r="S577" s="1193"/>
      <c r="T577" s="1193"/>
      <c r="U577" s="1193"/>
      <c r="V577" s="1193"/>
      <c r="W577" s="1193"/>
      <c r="X577" s="1193"/>
      <c r="Y577" s="1193"/>
      <c r="Z577" s="1193"/>
      <c r="AA577" s="1193"/>
      <c r="AB577" s="1193"/>
      <c r="AC577" s="1193"/>
      <c r="AD577" s="1193"/>
      <c r="AE577" s="1193"/>
      <c r="AF577" s="1193"/>
      <c r="AG577" s="1193"/>
      <c r="AH577" s="1193"/>
      <c r="AI577" s="1193"/>
      <c r="AJ577" s="1193"/>
      <c r="AK577" s="1193"/>
      <c r="AL577" s="1193"/>
      <c r="AM577" s="1193"/>
      <c r="AN577" s="1193"/>
      <c r="AO577" s="1193"/>
      <c r="AP577" s="1193"/>
      <c r="AQ577" s="1193"/>
      <c r="AR577" s="1193"/>
      <c r="AS577" s="1193"/>
      <c r="AT577" s="1193"/>
      <c r="AU577" s="1193"/>
      <c r="AV577" s="1193"/>
      <c r="AW577" s="1193"/>
      <c r="AX577" s="1193"/>
      <c r="AY577" s="1193"/>
      <c r="AZ577" s="1193"/>
      <c r="BA577" s="1193"/>
      <c r="BB577" s="1193"/>
      <c r="BC577" s="1193"/>
      <c r="BJ577" s="1939"/>
    </row>
    <row r="578" spans="1:62" s="1982" customFormat="1" x14ac:dyDescent="0.2">
      <c r="A578" s="2101"/>
      <c r="B578" s="2101"/>
      <c r="C578" s="1193"/>
      <c r="F578" s="1193"/>
      <c r="G578" s="1193"/>
      <c r="L578" s="1193"/>
      <c r="M578" s="1193"/>
      <c r="N578" s="1193"/>
      <c r="O578" s="1193"/>
      <c r="P578" s="1193"/>
      <c r="Q578" s="1193"/>
      <c r="R578" s="1193"/>
      <c r="S578" s="1193"/>
      <c r="T578" s="1193"/>
      <c r="U578" s="1193"/>
      <c r="V578" s="1193"/>
      <c r="W578" s="1193"/>
      <c r="X578" s="1193"/>
      <c r="Y578" s="1193"/>
      <c r="Z578" s="1193"/>
      <c r="AA578" s="1193"/>
      <c r="AB578" s="1193"/>
      <c r="AC578" s="1193"/>
      <c r="AD578" s="1193"/>
      <c r="AE578" s="1193"/>
      <c r="AF578" s="1193"/>
      <c r="AG578" s="1193"/>
      <c r="AH578" s="1193"/>
      <c r="AI578" s="1193"/>
      <c r="AJ578" s="1193"/>
      <c r="AK578" s="1193"/>
      <c r="AL578" s="1193"/>
      <c r="AM578" s="1193"/>
      <c r="AN578" s="1193"/>
      <c r="AO578" s="1193"/>
      <c r="AP578" s="1193"/>
      <c r="AQ578" s="1193"/>
      <c r="AR578" s="1193"/>
      <c r="AS578" s="1193"/>
      <c r="AT578" s="1193"/>
      <c r="AU578" s="1193"/>
      <c r="AV578" s="1193"/>
      <c r="AW578" s="1193"/>
      <c r="AX578" s="1193"/>
      <c r="AY578" s="1193"/>
      <c r="AZ578" s="1193"/>
      <c r="BA578" s="1193"/>
      <c r="BB578" s="1193"/>
      <c r="BC578" s="1193"/>
      <c r="BJ578" s="1939"/>
    </row>
    <row r="579" spans="1:62" s="1982" customFormat="1" x14ac:dyDescent="0.2">
      <c r="A579" s="2101"/>
      <c r="B579" s="2101"/>
      <c r="C579" s="1193"/>
      <c r="F579" s="1193"/>
      <c r="G579" s="1193"/>
      <c r="L579" s="1193"/>
      <c r="M579" s="1193"/>
      <c r="N579" s="1193"/>
      <c r="O579" s="1193"/>
      <c r="P579" s="1193"/>
      <c r="Q579" s="1193"/>
      <c r="R579" s="1193"/>
      <c r="S579" s="1193"/>
      <c r="T579" s="1193"/>
      <c r="U579" s="1193"/>
      <c r="V579" s="1193"/>
      <c r="W579" s="1193"/>
      <c r="X579" s="1193"/>
      <c r="Y579" s="1193"/>
      <c r="Z579" s="1193"/>
      <c r="AA579" s="1193"/>
      <c r="AB579" s="1193"/>
      <c r="AC579" s="1193"/>
      <c r="AD579" s="1193"/>
      <c r="AE579" s="1193"/>
      <c r="AF579" s="1193"/>
      <c r="AG579" s="1193"/>
      <c r="AH579" s="1193"/>
      <c r="AI579" s="1193"/>
      <c r="AJ579" s="1193"/>
      <c r="AK579" s="1193"/>
      <c r="AL579" s="1193"/>
      <c r="AM579" s="1193"/>
      <c r="AN579" s="1193"/>
      <c r="AO579" s="1193"/>
      <c r="AP579" s="1193"/>
      <c r="AQ579" s="1193"/>
      <c r="AR579" s="1193"/>
      <c r="AS579" s="1193"/>
      <c r="AT579" s="1193"/>
      <c r="AU579" s="1193"/>
      <c r="AV579" s="1193"/>
      <c r="AW579" s="1193"/>
      <c r="AX579" s="1193"/>
      <c r="AY579" s="1193"/>
      <c r="AZ579" s="1193"/>
      <c r="BA579" s="1193"/>
      <c r="BB579" s="1193"/>
      <c r="BC579" s="1193"/>
      <c r="BJ579" s="1939"/>
    </row>
    <row r="580" spans="1:62" s="1982" customFormat="1" x14ac:dyDescent="0.2">
      <c r="A580" s="2101"/>
      <c r="B580" s="2101"/>
      <c r="C580" s="1193"/>
      <c r="F580" s="1193"/>
      <c r="G580" s="1193"/>
      <c r="L580" s="1193"/>
      <c r="M580" s="1193"/>
      <c r="N580" s="1193"/>
      <c r="O580" s="1193"/>
      <c r="P580" s="1193"/>
      <c r="Q580" s="1193"/>
      <c r="R580" s="1193"/>
      <c r="S580" s="1193"/>
      <c r="T580" s="1193"/>
      <c r="U580" s="1193"/>
      <c r="V580" s="1193"/>
      <c r="W580" s="1193"/>
      <c r="X580" s="1193"/>
      <c r="Y580" s="1193"/>
      <c r="Z580" s="1193"/>
      <c r="AA580" s="1193"/>
      <c r="AB580" s="1193"/>
      <c r="AC580" s="1193"/>
      <c r="AD580" s="1193"/>
      <c r="AE580" s="1193"/>
      <c r="AF580" s="1193"/>
      <c r="AG580" s="1193"/>
      <c r="AH580" s="1193"/>
      <c r="AI580" s="1193"/>
      <c r="AJ580" s="1193"/>
      <c r="AK580" s="1193"/>
      <c r="AL580" s="1193"/>
      <c r="AM580" s="1193"/>
      <c r="AN580" s="1193"/>
      <c r="AO580" s="1193"/>
      <c r="AP580" s="1193"/>
      <c r="AQ580" s="1193"/>
      <c r="AR580" s="1193"/>
      <c r="AS580" s="1193"/>
      <c r="AT580" s="1193"/>
      <c r="AU580" s="1193"/>
      <c r="AV580" s="1193"/>
      <c r="AW580" s="1193"/>
      <c r="AX580" s="1193"/>
      <c r="AY580" s="1193"/>
      <c r="AZ580" s="1193"/>
      <c r="BA580" s="1193"/>
      <c r="BB580" s="1193"/>
      <c r="BC580" s="1193"/>
      <c r="BJ580" s="1939"/>
    </row>
    <row r="581" spans="1:62" s="1982" customFormat="1" x14ac:dyDescent="0.2">
      <c r="A581" s="2101"/>
      <c r="B581" s="2101"/>
      <c r="C581" s="1193"/>
      <c r="F581" s="1193"/>
      <c r="G581" s="1193"/>
      <c r="L581" s="1193"/>
      <c r="M581" s="1193"/>
      <c r="N581" s="1193"/>
      <c r="O581" s="1193"/>
      <c r="P581" s="1193"/>
      <c r="Q581" s="1193"/>
      <c r="R581" s="1193"/>
      <c r="S581" s="1193"/>
      <c r="T581" s="1193"/>
      <c r="U581" s="1193"/>
      <c r="V581" s="1193"/>
      <c r="W581" s="1193"/>
      <c r="X581" s="1193"/>
      <c r="Y581" s="1193"/>
      <c r="Z581" s="1193"/>
      <c r="AA581" s="1193"/>
      <c r="AB581" s="1193"/>
      <c r="AC581" s="1193"/>
      <c r="AD581" s="1193"/>
      <c r="AE581" s="1193"/>
      <c r="AF581" s="1193"/>
      <c r="AG581" s="1193"/>
      <c r="AH581" s="1193"/>
      <c r="AI581" s="1193"/>
      <c r="AJ581" s="1193"/>
      <c r="AK581" s="1193"/>
      <c r="AL581" s="1193"/>
      <c r="AM581" s="1193"/>
      <c r="AN581" s="1193"/>
      <c r="AO581" s="1193"/>
      <c r="AP581" s="1193"/>
      <c r="AQ581" s="1193"/>
      <c r="AR581" s="1193"/>
      <c r="AS581" s="1193"/>
      <c r="AT581" s="1193"/>
      <c r="AU581" s="1193"/>
      <c r="AV581" s="1193"/>
      <c r="AW581" s="1193"/>
      <c r="AX581" s="1193"/>
      <c r="AY581" s="1193"/>
      <c r="AZ581" s="1193"/>
      <c r="BA581" s="1193"/>
      <c r="BB581" s="1193"/>
      <c r="BC581" s="1193"/>
      <c r="BJ581" s="1939"/>
    </row>
    <row r="582" spans="1:62" s="1982" customFormat="1" x14ac:dyDescent="0.2">
      <c r="A582" s="2101"/>
      <c r="B582" s="2101"/>
      <c r="C582" s="1193"/>
      <c r="F582" s="1193"/>
      <c r="G582" s="1193"/>
      <c r="L582" s="1193"/>
      <c r="M582" s="1193"/>
      <c r="N582" s="1193"/>
      <c r="O582" s="1193"/>
      <c r="P582" s="1193"/>
      <c r="Q582" s="1193"/>
      <c r="R582" s="1193"/>
      <c r="S582" s="1193"/>
      <c r="T582" s="1193"/>
      <c r="U582" s="1193"/>
      <c r="V582" s="1193"/>
      <c r="W582" s="1193"/>
      <c r="X582" s="1193"/>
      <c r="Y582" s="1193"/>
      <c r="Z582" s="1193"/>
      <c r="AA582" s="1193"/>
      <c r="AB582" s="1193"/>
      <c r="AC582" s="1193"/>
      <c r="AD582" s="1193"/>
      <c r="AE582" s="1193"/>
      <c r="AF582" s="1193"/>
      <c r="AG582" s="1193"/>
      <c r="AH582" s="1193"/>
      <c r="AI582" s="1193"/>
      <c r="AJ582" s="1193"/>
      <c r="AK582" s="1193"/>
      <c r="AL582" s="1193"/>
      <c r="AM582" s="1193"/>
      <c r="AN582" s="1193"/>
      <c r="AO582" s="1193"/>
      <c r="AP582" s="1193"/>
      <c r="AQ582" s="1193"/>
      <c r="AR582" s="1193"/>
      <c r="AS582" s="1193"/>
      <c r="AT582" s="1193"/>
      <c r="AU582" s="1193"/>
      <c r="AV582" s="1193"/>
      <c r="AW582" s="1193"/>
      <c r="AX582" s="1193"/>
      <c r="AY582" s="1193"/>
      <c r="AZ582" s="1193"/>
      <c r="BA582" s="1193"/>
      <c r="BB582" s="1193"/>
      <c r="BC582" s="1193"/>
      <c r="BJ582" s="1939"/>
    </row>
    <row r="583" spans="1:62" s="1982" customFormat="1" x14ac:dyDescent="0.2">
      <c r="A583" s="2101"/>
      <c r="B583" s="2101"/>
      <c r="C583" s="1193"/>
      <c r="F583" s="1193"/>
      <c r="G583" s="1193"/>
      <c r="L583" s="1193"/>
      <c r="M583" s="1193"/>
      <c r="N583" s="1193"/>
      <c r="O583" s="1193"/>
      <c r="P583" s="1193"/>
      <c r="Q583" s="1193"/>
      <c r="R583" s="1193"/>
      <c r="S583" s="1193"/>
      <c r="T583" s="1193"/>
      <c r="U583" s="1193"/>
      <c r="V583" s="1193"/>
      <c r="W583" s="1193"/>
      <c r="X583" s="1193"/>
      <c r="Y583" s="1193"/>
      <c r="Z583" s="1193"/>
      <c r="AA583" s="1193"/>
      <c r="AB583" s="1193"/>
      <c r="AC583" s="1193"/>
      <c r="AD583" s="1193"/>
      <c r="AE583" s="1193"/>
      <c r="AF583" s="1193"/>
      <c r="AG583" s="1193"/>
      <c r="AH583" s="1193"/>
      <c r="AI583" s="1193"/>
      <c r="AJ583" s="1193"/>
      <c r="AK583" s="1193"/>
      <c r="AL583" s="1193"/>
      <c r="AM583" s="1193"/>
      <c r="AN583" s="1193"/>
      <c r="AO583" s="1193"/>
      <c r="AP583" s="1193"/>
      <c r="AQ583" s="1193"/>
      <c r="AR583" s="1193"/>
      <c r="AS583" s="1193"/>
      <c r="AT583" s="1193"/>
      <c r="AU583" s="1193"/>
      <c r="AV583" s="1193"/>
      <c r="AW583" s="1193"/>
      <c r="AX583" s="1193"/>
      <c r="AY583" s="1193"/>
      <c r="AZ583" s="1193"/>
      <c r="BA583" s="1193"/>
      <c r="BB583" s="1193"/>
      <c r="BC583" s="1193"/>
      <c r="BJ583" s="1939"/>
    </row>
    <row r="584" spans="1:62" s="1982" customFormat="1" x14ac:dyDescent="0.2">
      <c r="A584" s="2101"/>
      <c r="B584" s="2101"/>
      <c r="C584" s="1193"/>
      <c r="F584" s="1193"/>
      <c r="G584" s="1193"/>
      <c r="L584" s="1193"/>
      <c r="M584" s="1193"/>
      <c r="N584" s="1193"/>
      <c r="O584" s="1193"/>
      <c r="P584" s="1193"/>
      <c r="Q584" s="1193"/>
      <c r="R584" s="1193"/>
      <c r="S584" s="1193"/>
      <c r="T584" s="1193"/>
      <c r="U584" s="1193"/>
      <c r="V584" s="1193"/>
      <c r="W584" s="1193"/>
      <c r="X584" s="1193"/>
      <c r="Y584" s="1193"/>
      <c r="Z584" s="1193"/>
      <c r="AA584" s="1193"/>
      <c r="AB584" s="1193"/>
      <c r="AC584" s="1193"/>
      <c r="AD584" s="1193"/>
      <c r="AE584" s="1193"/>
      <c r="AF584" s="1193"/>
      <c r="AG584" s="1193"/>
      <c r="AH584" s="1193"/>
      <c r="AI584" s="1193"/>
      <c r="AJ584" s="1193"/>
      <c r="AK584" s="1193"/>
      <c r="AL584" s="1193"/>
      <c r="AM584" s="1193"/>
      <c r="AN584" s="1193"/>
      <c r="AO584" s="1193"/>
      <c r="AP584" s="1193"/>
      <c r="AQ584" s="1193"/>
      <c r="AR584" s="1193"/>
      <c r="AS584" s="1193"/>
      <c r="AT584" s="1193"/>
      <c r="AU584" s="1193"/>
      <c r="AV584" s="1193"/>
      <c r="AW584" s="1193"/>
      <c r="AX584" s="1193"/>
      <c r="AY584" s="1193"/>
      <c r="AZ584" s="1193"/>
      <c r="BA584" s="1193"/>
      <c r="BB584" s="1193"/>
      <c r="BC584" s="1193"/>
      <c r="BJ584" s="1939"/>
    </row>
    <row r="585" spans="1:62" s="1982" customFormat="1" x14ac:dyDescent="0.2">
      <c r="A585" s="2101"/>
      <c r="B585" s="2101"/>
      <c r="C585" s="1193"/>
      <c r="F585" s="1193"/>
      <c r="G585" s="1193"/>
      <c r="L585" s="1193"/>
      <c r="M585" s="1193"/>
      <c r="N585" s="1193"/>
      <c r="O585" s="1193"/>
      <c r="P585" s="1193"/>
      <c r="Q585" s="1193"/>
      <c r="R585" s="1193"/>
      <c r="S585" s="1193"/>
      <c r="T585" s="1193"/>
      <c r="U585" s="1193"/>
      <c r="V585" s="1193"/>
      <c r="W585" s="1193"/>
      <c r="X585" s="1193"/>
      <c r="Y585" s="1193"/>
      <c r="Z585" s="1193"/>
      <c r="AA585" s="1193"/>
      <c r="AB585" s="1193"/>
      <c r="AC585" s="1193"/>
      <c r="AD585" s="1193"/>
      <c r="AE585" s="1193"/>
      <c r="AF585" s="1193"/>
      <c r="AG585" s="1193"/>
      <c r="AH585" s="1193"/>
      <c r="AI585" s="1193"/>
      <c r="AJ585" s="1193"/>
      <c r="AK585" s="1193"/>
      <c r="AL585" s="1193"/>
      <c r="AM585" s="1193"/>
      <c r="AN585" s="1193"/>
      <c r="AO585" s="1193"/>
      <c r="AP585" s="1193"/>
      <c r="AQ585" s="1193"/>
      <c r="AR585" s="1193"/>
      <c r="AS585" s="1193"/>
      <c r="AT585" s="1193"/>
      <c r="AU585" s="1193"/>
      <c r="AV585" s="1193"/>
      <c r="AW585" s="1193"/>
      <c r="AX585" s="1193"/>
      <c r="AY585" s="1193"/>
      <c r="AZ585" s="1193"/>
      <c r="BA585" s="1193"/>
      <c r="BB585" s="1193"/>
      <c r="BC585" s="1193"/>
      <c r="BJ585" s="1939"/>
    </row>
    <row r="586" spans="1:62" s="1982" customFormat="1" x14ac:dyDescent="0.2">
      <c r="A586" s="2101"/>
      <c r="B586" s="2101"/>
      <c r="C586" s="1193"/>
      <c r="F586" s="1193"/>
      <c r="G586" s="1193"/>
      <c r="L586" s="1193"/>
      <c r="M586" s="1193"/>
      <c r="N586" s="1193"/>
      <c r="O586" s="1193"/>
      <c r="P586" s="1193"/>
      <c r="Q586" s="1193"/>
      <c r="R586" s="1193"/>
      <c r="S586" s="1193"/>
      <c r="T586" s="1193"/>
      <c r="U586" s="1193"/>
      <c r="V586" s="1193"/>
      <c r="W586" s="1193"/>
      <c r="X586" s="1193"/>
      <c r="Y586" s="1193"/>
      <c r="Z586" s="1193"/>
      <c r="AA586" s="1193"/>
      <c r="AB586" s="1193"/>
      <c r="AC586" s="1193"/>
      <c r="AD586" s="1193"/>
      <c r="AE586" s="1193"/>
      <c r="AF586" s="1193"/>
      <c r="AG586" s="1193"/>
      <c r="AH586" s="1193"/>
      <c r="AI586" s="1193"/>
      <c r="AJ586" s="1193"/>
      <c r="AK586" s="1193"/>
      <c r="AL586" s="1193"/>
      <c r="AM586" s="1193"/>
      <c r="AN586" s="1193"/>
      <c r="AO586" s="1193"/>
      <c r="AP586" s="1193"/>
      <c r="AQ586" s="1193"/>
      <c r="AR586" s="1193"/>
      <c r="AS586" s="1193"/>
      <c r="AT586" s="1193"/>
      <c r="AU586" s="1193"/>
      <c r="AV586" s="1193"/>
      <c r="AW586" s="1193"/>
      <c r="AX586" s="1193"/>
      <c r="AY586" s="1193"/>
      <c r="AZ586" s="1193"/>
      <c r="BA586" s="1193"/>
      <c r="BB586" s="1193"/>
      <c r="BC586" s="1193"/>
      <c r="BJ586" s="1939"/>
    </row>
    <row r="587" spans="1:62" s="1982" customFormat="1" x14ac:dyDescent="0.2">
      <c r="A587" s="2101"/>
      <c r="B587" s="2101"/>
      <c r="C587" s="1193"/>
      <c r="F587" s="1193"/>
      <c r="G587" s="1193"/>
      <c r="L587" s="1193"/>
      <c r="M587" s="1193"/>
      <c r="N587" s="1193"/>
      <c r="O587" s="1193"/>
      <c r="P587" s="1193"/>
      <c r="Q587" s="1193"/>
      <c r="R587" s="1193"/>
      <c r="S587" s="1193"/>
      <c r="T587" s="1193"/>
      <c r="U587" s="1193"/>
      <c r="V587" s="1193"/>
      <c r="W587" s="1193"/>
      <c r="X587" s="1193"/>
      <c r="Y587" s="1193"/>
      <c r="Z587" s="1193"/>
      <c r="AA587" s="1193"/>
      <c r="AB587" s="1193"/>
      <c r="AC587" s="1193"/>
      <c r="AD587" s="1193"/>
      <c r="AE587" s="1193"/>
      <c r="AF587" s="1193"/>
      <c r="AG587" s="1193"/>
      <c r="AH587" s="1193"/>
      <c r="AI587" s="1193"/>
      <c r="AJ587" s="1193"/>
      <c r="AK587" s="1193"/>
      <c r="AL587" s="1193"/>
      <c r="AM587" s="1193"/>
      <c r="AN587" s="1193"/>
      <c r="AO587" s="1193"/>
      <c r="AP587" s="1193"/>
      <c r="AQ587" s="1193"/>
      <c r="AR587" s="1193"/>
      <c r="AS587" s="1193"/>
      <c r="AT587" s="1193"/>
      <c r="AU587" s="1193"/>
      <c r="AV587" s="1193"/>
      <c r="AW587" s="1193"/>
      <c r="AX587" s="1193"/>
      <c r="AY587" s="1193"/>
      <c r="AZ587" s="1193"/>
      <c r="BA587" s="1193"/>
      <c r="BB587" s="1193"/>
      <c r="BC587" s="1193"/>
      <c r="BJ587" s="1939"/>
    </row>
    <row r="588" spans="1:62" s="1982" customFormat="1" x14ac:dyDescent="0.2">
      <c r="A588" s="2101"/>
      <c r="B588" s="2101"/>
      <c r="C588" s="1193"/>
      <c r="F588" s="1193"/>
      <c r="G588" s="1193"/>
      <c r="L588" s="1193"/>
      <c r="M588" s="1193"/>
      <c r="N588" s="1193"/>
      <c r="O588" s="1193"/>
      <c r="P588" s="1193"/>
      <c r="Q588" s="1193"/>
      <c r="R588" s="1193"/>
      <c r="S588" s="1193"/>
      <c r="T588" s="1193"/>
      <c r="U588" s="1193"/>
      <c r="V588" s="1193"/>
      <c r="W588" s="1193"/>
      <c r="X588" s="1193"/>
      <c r="Y588" s="1193"/>
      <c r="Z588" s="1193"/>
      <c r="AA588" s="1193"/>
      <c r="AB588" s="1193"/>
      <c r="AC588" s="1193"/>
      <c r="AD588" s="1193"/>
      <c r="AE588" s="1193"/>
      <c r="AF588" s="1193"/>
      <c r="AG588" s="1193"/>
      <c r="AH588" s="1193"/>
      <c r="AI588" s="1193"/>
      <c r="AJ588" s="1193"/>
      <c r="AK588" s="1193"/>
      <c r="AL588" s="1193"/>
      <c r="AM588" s="1193"/>
      <c r="AN588" s="1193"/>
      <c r="AO588" s="1193"/>
      <c r="AP588" s="1193"/>
      <c r="AQ588" s="1193"/>
      <c r="AR588" s="1193"/>
      <c r="AS588" s="1193"/>
      <c r="AT588" s="1193"/>
      <c r="AU588" s="1193"/>
      <c r="AV588" s="1193"/>
      <c r="AW588" s="1193"/>
      <c r="AX588" s="1193"/>
      <c r="AY588" s="1193"/>
      <c r="AZ588" s="1193"/>
      <c r="BA588" s="1193"/>
      <c r="BB588" s="1193"/>
      <c r="BC588" s="1193"/>
      <c r="BJ588" s="1939"/>
    </row>
    <row r="589" spans="1:62" s="1982" customFormat="1" x14ac:dyDescent="0.2">
      <c r="A589" s="2101"/>
      <c r="B589" s="2101"/>
      <c r="C589" s="1193"/>
      <c r="F589" s="1193"/>
      <c r="G589" s="1193"/>
      <c r="L589" s="1193"/>
      <c r="M589" s="1193"/>
      <c r="N589" s="1193"/>
      <c r="O589" s="1193"/>
      <c r="P589" s="1193"/>
      <c r="Q589" s="1193"/>
      <c r="R589" s="1193"/>
      <c r="S589" s="1193"/>
      <c r="T589" s="1193"/>
      <c r="U589" s="1193"/>
      <c r="V589" s="1193"/>
      <c r="W589" s="1193"/>
      <c r="X589" s="1193"/>
      <c r="Y589" s="1193"/>
      <c r="Z589" s="1193"/>
      <c r="AA589" s="1193"/>
      <c r="AB589" s="1193"/>
      <c r="AC589" s="1193"/>
      <c r="AD589" s="1193"/>
      <c r="AE589" s="1193"/>
      <c r="AF589" s="1193"/>
      <c r="AG589" s="1193"/>
      <c r="AH589" s="1193"/>
      <c r="AI589" s="1193"/>
      <c r="AJ589" s="1193"/>
      <c r="AK589" s="1193"/>
      <c r="AL589" s="1193"/>
      <c r="AM589" s="1193"/>
      <c r="AN589" s="1193"/>
      <c r="AO589" s="1193"/>
      <c r="AP589" s="1193"/>
      <c r="AQ589" s="1193"/>
      <c r="AR589" s="1193"/>
      <c r="AS589" s="1193"/>
      <c r="AT589" s="1193"/>
      <c r="AU589" s="1193"/>
      <c r="AV589" s="1193"/>
      <c r="AW589" s="1193"/>
      <c r="AX589" s="1193"/>
      <c r="AY589" s="1193"/>
      <c r="AZ589" s="1193"/>
      <c r="BA589" s="1193"/>
      <c r="BB589" s="1193"/>
      <c r="BC589" s="1193"/>
      <c r="BJ589" s="1939"/>
    </row>
    <row r="590" spans="1:62" s="1982" customFormat="1" x14ac:dyDescent="0.2">
      <c r="A590" s="2101"/>
      <c r="B590" s="2101"/>
      <c r="C590" s="1193"/>
      <c r="F590" s="1193"/>
      <c r="G590" s="1193"/>
      <c r="L590" s="1193"/>
      <c r="M590" s="1193"/>
      <c r="N590" s="1193"/>
      <c r="O590" s="1193"/>
      <c r="P590" s="1193"/>
      <c r="Q590" s="1193"/>
      <c r="R590" s="1193"/>
      <c r="S590" s="1193"/>
      <c r="T590" s="1193"/>
      <c r="U590" s="1193"/>
      <c r="V590" s="1193"/>
      <c r="W590" s="1193"/>
      <c r="X590" s="1193"/>
      <c r="Y590" s="1193"/>
      <c r="Z590" s="1193"/>
      <c r="AA590" s="1193"/>
      <c r="AB590" s="1193"/>
      <c r="AC590" s="1193"/>
      <c r="AD590" s="1193"/>
      <c r="AE590" s="1193"/>
      <c r="AF590" s="1193"/>
      <c r="AG590" s="1193"/>
      <c r="AH590" s="1193"/>
      <c r="AI590" s="1193"/>
      <c r="AJ590" s="1193"/>
      <c r="AK590" s="1193"/>
      <c r="AL590" s="1193"/>
      <c r="AM590" s="1193"/>
      <c r="AN590" s="1193"/>
      <c r="AO590" s="1193"/>
      <c r="AP590" s="1193"/>
      <c r="AQ590" s="1193"/>
      <c r="AR590" s="1193"/>
      <c r="AS590" s="1193"/>
      <c r="AT590" s="1193"/>
      <c r="AU590" s="1193"/>
      <c r="AV590" s="1193"/>
      <c r="AW590" s="1193"/>
      <c r="AX590" s="1193"/>
      <c r="AY590" s="1193"/>
      <c r="AZ590" s="1193"/>
      <c r="BA590" s="1193"/>
      <c r="BB590" s="1193"/>
      <c r="BC590" s="1193"/>
      <c r="BJ590" s="1939"/>
    </row>
    <row r="591" spans="1:62" s="1982" customFormat="1" x14ac:dyDescent="0.2">
      <c r="A591" s="2101"/>
      <c r="B591" s="2101"/>
      <c r="C591" s="1193"/>
      <c r="F591" s="1193"/>
      <c r="G591" s="1193"/>
      <c r="L591" s="1193"/>
      <c r="M591" s="1193"/>
      <c r="N591" s="1193"/>
      <c r="O591" s="1193"/>
      <c r="P591" s="1193"/>
      <c r="Q591" s="1193"/>
      <c r="R591" s="1193"/>
      <c r="S591" s="1193"/>
      <c r="T591" s="1193"/>
      <c r="U591" s="1193"/>
      <c r="V591" s="1193"/>
      <c r="W591" s="1193"/>
      <c r="X591" s="1193"/>
      <c r="Y591" s="1193"/>
      <c r="Z591" s="1193"/>
      <c r="AA591" s="1193"/>
      <c r="AB591" s="1193"/>
      <c r="AC591" s="1193"/>
      <c r="AD591" s="1193"/>
      <c r="AE591" s="1193"/>
      <c r="AF591" s="1193"/>
      <c r="AG591" s="1193"/>
      <c r="AH591" s="1193"/>
      <c r="AI591" s="1193"/>
      <c r="AJ591" s="1193"/>
      <c r="AK591" s="1193"/>
      <c r="AL591" s="1193"/>
      <c r="AM591" s="1193"/>
      <c r="AN591" s="1193"/>
      <c r="AO591" s="1193"/>
      <c r="AP591" s="1193"/>
      <c r="AQ591" s="1193"/>
      <c r="AR591" s="1193"/>
      <c r="AS591" s="1193"/>
      <c r="AT591" s="1193"/>
      <c r="AU591" s="1193"/>
      <c r="AV591" s="1193"/>
      <c r="AW591" s="1193"/>
      <c r="AX591" s="1193"/>
      <c r="AY591" s="1193"/>
      <c r="AZ591" s="1193"/>
      <c r="BA591" s="1193"/>
      <c r="BB591" s="1193"/>
      <c r="BC591" s="1193"/>
      <c r="BJ591" s="1939"/>
    </row>
    <row r="592" spans="1:62" s="1982" customFormat="1" x14ac:dyDescent="0.2">
      <c r="A592" s="2101"/>
      <c r="B592" s="2101"/>
      <c r="C592" s="1193"/>
      <c r="F592" s="1193"/>
      <c r="G592" s="1193"/>
      <c r="L592" s="1193"/>
      <c r="M592" s="1193"/>
      <c r="N592" s="1193"/>
      <c r="O592" s="1193"/>
      <c r="P592" s="1193"/>
      <c r="Q592" s="1193"/>
      <c r="R592" s="1193"/>
      <c r="S592" s="1193"/>
      <c r="T592" s="1193"/>
      <c r="U592" s="1193"/>
      <c r="V592" s="1193"/>
      <c r="W592" s="1193"/>
      <c r="X592" s="1193"/>
      <c r="Y592" s="1193"/>
      <c r="Z592" s="1193"/>
      <c r="AA592" s="1193"/>
      <c r="AB592" s="1193"/>
      <c r="AC592" s="1193"/>
      <c r="AD592" s="1193"/>
      <c r="AE592" s="1193"/>
      <c r="AF592" s="1193"/>
      <c r="AG592" s="1193"/>
      <c r="AH592" s="1193"/>
      <c r="AI592" s="1193"/>
      <c r="AJ592" s="1193"/>
      <c r="AK592" s="1193"/>
      <c r="AL592" s="1193"/>
      <c r="AM592" s="1193"/>
      <c r="AN592" s="1193"/>
      <c r="AO592" s="1193"/>
      <c r="AP592" s="1193"/>
      <c r="AQ592" s="1193"/>
      <c r="AR592" s="1193"/>
      <c r="AS592" s="1193"/>
      <c r="AT592" s="1193"/>
      <c r="AU592" s="1193"/>
      <c r="AV592" s="1193"/>
      <c r="AW592" s="1193"/>
      <c r="AX592" s="1193"/>
      <c r="AY592" s="1193"/>
      <c r="AZ592" s="1193"/>
      <c r="BA592" s="1193"/>
      <c r="BB592" s="1193"/>
      <c r="BC592" s="1193"/>
      <c r="BJ592" s="1939"/>
    </row>
    <row r="593" spans="1:62" s="1982" customFormat="1" x14ac:dyDescent="0.2">
      <c r="A593" s="2101"/>
      <c r="B593" s="2101"/>
      <c r="C593" s="1193"/>
      <c r="F593" s="1193"/>
      <c r="G593" s="1193"/>
      <c r="L593" s="1193"/>
      <c r="M593" s="1193"/>
      <c r="N593" s="1193"/>
      <c r="O593" s="1193"/>
      <c r="P593" s="1193"/>
      <c r="Q593" s="1193"/>
      <c r="R593" s="1193"/>
      <c r="S593" s="1193"/>
      <c r="T593" s="1193"/>
      <c r="U593" s="1193"/>
      <c r="V593" s="1193"/>
      <c r="W593" s="1193"/>
      <c r="X593" s="1193"/>
      <c r="Y593" s="1193"/>
      <c r="Z593" s="1193"/>
      <c r="AA593" s="1193"/>
      <c r="AB593" s="1193"/>
      <c r="AC593" s="1193"/>
      <c r="AD593" s="1193"/>
      <c r="AE593" s="1193"/>
      <c r="AF593" s="1193"/>
      <c r="AG593" s="1193"/>
      <c r="AH593" s="1193"/>
      <c r="AI593" s="1193"/>
      <c r="AJ593" s="1193"/>
      <c r="AK593" s="1193"/>
      <c r="AL593" s="1193"/>
      <c r="AM593" s="1193"/>
      <c r="AN593" s="1193"/>
      <c r="AO593" s="1193"/>
      <c r="AP593" s="1193"/>
      <c r="AQ593" s="1193"/>
      <c r="AR593" s="1193"/>
      <c r="AS593" s="1193"/>
      <c r="AT593" s="1193"/>
      <c r="AU593" s="1193"/>
      <c r="AV593" s="1193"/>
      <c r="AW593" s="1193"/>
      <c r="AX593" s="1193"/>
      <c r="AY593" s="1193"/>
      <c r="AZ593" s="1193"/>
      <c r="BA593" s="1193"/>
      <c r="BB593" s="1193"/>
      <c r="BC593" s="1193"/>
      <c r="BJ593" s="1939"/>
    </row>
    <row r="594" spans="1:62" s="1982" customFormat="1" x14ac:dyDescent="0.2">
      <c r="A594" s="2101"/>
      <c r="B594" s="2101"/>
      <c r="C594" s="1193"/>
      <c r="F594" s="1193"/>
      <c r="G594" s="1193"/>
      <c r="L594" s="1193"/>
      <c r="M594" s="1193"/>
      <c r="N594" s="1193"/>
      <c r="O594" s="1193"/>
      <c r="P594" s="1193"/>
      <c r="Q594" s="1193"/>
      <c r="R594" s="1193"/>
      <c r="S594" s="1193"/>
      <c r="T594" s="1193"/>
      <c r="U594" s="1193"/>
      <c r="V594" s="1193"/>
      <c r="W594" s="1193"/>
      <c r="X594" s="1193"/>
      <c r="Y594" s="1193"/>
      <c r="Z594" s="1193"/>
      <c r="AA594" s="1193"/>
      <c r="AB594" s="1193"/>
      <c r="AC594" s="1193"/>
      <c r="AD594" s="1193"/>
      <c r="AE594" s="1193"/>
      <c r="AF594" s="1193"/>
      <c r="AG594" s="1193"/>
      <c r="AH594" s="1193"/>
      <c r="AI594" s="1193"/>
      <c r="AJ594" s="1193"/>
      <c r="AK594" s="1193"/>
      <c r="AL594" s="1193"/>
      <c r="AM594" s="1193"/>
      <c r="AN594" s="1193"/>
      <c r="AO594" s="1193"/>
      <c r="AP594" s="1193"/>
      <c r="AQ594" s="1193"/>
      <c r="AR594" s="1193"/>
      <c r="AS594" s="1193"/>
      <c r="AT594" s="1193"/>
      <c r="AU594" s="1193"/>
      <c r="AV594" s="1193"/>
      <c r="AW594" s="1193"/>
      <c r="AX594" s="1193"/>
      <c r="AY594" s="1193"/>
      <c r="AZ594" s="1193"/>
      <c r="BA594" s="1193"/>
      <c r="BB594" s="1193"/>
      <c r="BC594" s="1193"/>
      <c r="BJ594" s="1939"/>
    </row>
    <row r="595" spans="1:62" s="1982" customFormat="1" x14ac:dyDescent="0.2">
      <c r="A595" s="2101"/>
      <c r="B595" s="2101"/>
      <c r="C595" s="1193"/>
      <c r="F595" s="1193"/>
      <c r="G595" s="1193"/>
      <c r="L595" s="1193"/>
      <c r="M595" s="1193"/>
      <c r="N595" s="1193"/>
      <c r="O595" s="1193"/>
      <c r="P595" s="1193"/>
      <c r="Q595" s="1193"/>
      <c r="R595" s="1193"/>
      <c r="S595" s="1193"/>
      <c r="T595" s="1193"/>
      <c r="U595" s="1193"/>
      <c r="V595" s="1193"/>
      <c r="W595" s="1193"/>
      <c r="X595" s="1193"/>
      <c r="Y595" s="1193"/>
      <c r="Z595" s="1193"/>
      <c r="AA595" s="1193"/>
      <c r="AB595" s="1193"/>
      <c r="AC595" s="1193"/>
      <c r="AD595" s="1193"/>
      <c r="AE595" s="1193"/>
      <c r="AF595" s="1193"/>
      <c r="AG595" s="1193"/>
      <c r="AH595" s="1193"/>
      <c r="AI595" s="1193"/>
      <c r="AJ595" s="1193"/>
      <c r="AK595" s="1193"/>
      <c r="AL595" s="1193"/>
      <c r="AM595" s="1193"/>
      <c r="AN595" s="1193"/>
      <c r="AO595" s="1193"/>
      <c r="AP595" s="1193"/>
      <c r="AQ595" s="1193"/>
      <c r="AR595" s="1193"/>
      <c r="AS595" s="1193"/>
      <c r="AT595" s="1193"/>
      <c r="AU595" s="1193"/>
      <c r="AV595" s="1193"/>
      <c r="AW595" s="1193"/>
      <c r="AX595" s="1193"/>
      <c r="AY595" s="1193"/>
      <c r="AZ595" s="1193"/>
      <c r="BA595" s="1193"/>
      <c r="BB595" s="1193"/>
      <c r="BC595" s="1193"/>
      <c r="BJ595" s="1939"/>
    </row>
    <row r="596" spans="1:62" s="1982" customFormat="1" x14ac:dyDescent="0.2">
      <c r="A596" s="2101"/>
      <c r="B596" s="2101"/>
      <c r="C596" s="1193"/>
      <c r="F596" s="1193"/>
      <c r="G596" s="1193"/>
      <c r="L596" s="1193"/>
      <c r="M596" s="1193"/>
      <c r="N596" s="1193"/>
      <c r="O596" s="1193"/>
      <c r="P596" s="1193"/>
      <c r="Q596" s="1193"/>
      <c r="R596" s="1193"/>
      <c r="S596" s="1193"/>
      <c r="T596" s="1193"/>
      <c r="U596" s="1193"/>
      <c r="V596" s="1193"/>
      <c r="W596" s="1193"/>
      <c r="X596" s="1193"/>
      <c r="Y596" s="1193"/>
      <c r="Z596" s="1193"/>
      <c r="AA596" s="1193"/>
      <c r="AB596" s="1193"/>
      <c r="AC596" s="1193"/>
      <c r="AD596" s="1193"/>
      <c r="AE596" s="1193"/>
      <c r="AF596" s="1193"/>
      <c r="AG596" s="1193"/>
      <c r="AH596" s="1193"/>
      <c r="AI596" s="1193"/>
      <c r="AJ596" s="1193"/>
      <c r="AK596" s="1193"/>
      <c r="AL596" s="1193"/>
      <c r="AM596" s="1193"/>
      <c r="AN596" s="1193"/>
      <c r="AO596" s="1193"/>
      <c r="AP596" s="1193"/>
      <c r="AQ596" s="1193"/>
      <c r="AR596" s="1193"/>
      <c r="AS596" s="1193"/>
      <c r="AT596" s="1193"/>
      <c r="AU596" s="1193"/>
      <c r="AV596" s="1193"/>
      <c r="AW596" s="1193"/>
      <c r="AX596" s="1193"/>
      <c r="AY596" s="1193"/>
      <c r="AZ596" s="1193"/>
      <c r="BA596" s="1193"/>
      <c r="BB596" s="1193"/>
      <c r="BC596" s="1193"/>
      <c r="BJ596" s="1939"/>
    </row>
    <row r="597" spans="1:62" s="1982" customFormat="1" x14ac:dyDescent="0.2">
      <c r="A597" s="2101"/>
      <c r="B597" s="2101"/>
      <c r="C597" s="1193"/>
      <c r="F597" s="1193"/>
      <c r="G597" s="1193"/>
      <c r="L597" s="1193"/>
      <c r="M597" s="1193"/>
      <c r="N597" s="1193"/>
      <c r="O597" s="1193"/>
      <c r="P597" s="1193"/>
      <c r="Q597" s="1193"/>
      <c r="R597" s="1193"/>
      <c r="S597" s="1193"/>
      <c r="T597" s="1193"/>
      <c r="U597" s="1193"/>
      <c r="V597" s="1193"/>
      <c r="W597" s="1193"/>
      <c r="X597" s="1193"/>
      <c r="Y597" s="1193"/>
      <c r="Z597" s="1193"/>
      <c r="AA597" s="1193"/>
      <c r="AB597" s="1193"/>
      <c r="AC597" s="1193"/>
      <c r="AD597" s="1193"/>
      <c r="AE597" s="1193"/>
      <c r="AF597" s="1193"/>
      <c r="AG597" s="1193"/>
      <c r="AH597" s="1193"/>
      <c r="AI597" s="1193"/>
      <c r="AJ597" s="1193"/>
      <c r="AK597" s="1193"/>
      <c r="AL597" s="1193"/>
      <c r="AM597" s="1193"/>
      <c r="AN597" s="1193"/>
      <c r="AO597" s="1193"/>
      <c r="AP597" s="1193"/>
      <c r="AQ597" s="1193"/>
      <c r="AR597" s="1193"/>
      <c r="AS597" s="1193"/>
      <c r="AT597" s="1193"/>
      <c r="AU597" s="1193"/>
      <c r="AV597" s="1193"/>
      <c r="AW597" s="1193"/>
      <c r="AX597" s="1193"/>
      <c r="AY597" s="1193"/>
      <c r="AZ597" s="1193"/>
      <c r="BA597" s="1193"/>
      <c r="BB597" s="1193"/>
      <c r="BC597" s="1193"/>
      <c r="BJ597" s="1939"/>
    </row>
    <row r="598" spans="1:62" s="1982" customFormat="1" x14ac:dyDescent="0.2">
      <c r="A598" s="2101"/>
      <c r="B598" s="2101"/>
      <c r="C598" s="1193"/>
      <c r="F598" s="1193"/>
      <c r="G598" s="1193"/>
      <c r="L598" s="1193"/>
      <c r="M598" s="1193"/>
      <c r="N598" s="1193"/>
      <c r="O598" s="1193"/>
      <c r="P598" s="1193"/>
      <c r="Q598" s="1193"/>
      <c r="R598" s="1193"/>
      <c r="S598" s="1193"/>
      <c r="T598" s="1193"/>
      <c r="U598" s="1193"/>
      <c r="V598" s="1193"/>
      <c r="W598" s="1193"/>
      <c r="X598" s="1193"/>
      <c r="Y598" s="1193"/>
      <c r="Z598" s="1193"/>
      <c r="AA598" s="1193"/>
      <c r="AB598" s="1193"/>
      <c r="AC598" s="1193"/>
      <c r="AD598" s="1193"/>
      <c r="AE598" s="1193"/>
      <c r="AF598" s="1193"/>
      <c r="AG598" s="1193"/>
      <c r="AH598" s="1193"/>
      <c r="AI598" s="1193"/>
      <c r="AJ598" s="1193"/>
      <c r="AK598" s="1193"/>
      <c r="AL598" s="1193"/>
      <c r="AM598" s="1193"/>
      <c r="AN598" s="1193"/>
      <c r="AO598" s="1193"/>
      <c r="AP598" s="1193"/>
      <c r="AQ598" s="1193"/>
      <c r="AR598" s="1193"/>
      <c r="AS598" s="1193"/>
      <c r="AT598" s="1193"/>
      <c r="AU598" s="1193"/>
      <c r="AV598" s="1193"/>
      <c r="AW598" s="1193"/>
      <c r="AX598" s="1193"/>
      <c r="AY598" s="1193"/>
      <c r="AZ598" s="1193"/>
      <c r="BA598" s="1193"/>
      <c r="BB598" s="1193"/>
      <c r="BC598" s="1193"/>
      <c r="BJ598" s="1939"/>
    </row>
    <row r="599" spans="1:62" s="1982" customFormat="1" x14ac:dyDescent="0.2">
      <c r="A599" s="2101"/>
      <c r="B599" s="2101"/>
      <c r="C599" s="1193"/>
      <c r="F599" s="1193"/>
      <c r="G599" s="1193"/>
      <c r="L599" s="1193"/>
      <c r="M599" s="1193"/>
      <c r="N599" s="1193"/>
      <c r="O599" s="1193"/>
      <c r="P599" s="1193"/>
      <c r="Q599" s="1193"/>
      <c r="R599" s="1193"/>
      <c r="S599" s="1193"/>
      <c r="T599" s="1193"/>
      <c r="U599" s="1193"/>
      <c r="V599" s="1193"/>
      <c r="W599" s="1193"/>
      <c r="X599" s="1193"/>
      <c r="Y599" s="1193"/>
      <c r="Z599" s="1193"/>
      <c r="AA599" s="1193"/>
      <c r="AB599" s="1193"/>
      <c r="AC599" s="1193"/>
      <c r="AD599" s="1193"/>
      <c r="AE599" s="1193"/>
      <c r="AF599" s="1193"/>
      <c r="AG599" s="1193"/>
      <c r="AH599" s="1193"/>
      <c r="AI599" s="1193"/>
      <c r="AJ599" s="1193"/>
      <c r="AK599" s="1193"/>
      <c r="AL599" s="1193"/>
      <c r="AM599" s="1193"/>
      <c r="AN599" s="1193"/>
      <c r="AO599" s="1193"/>
      <c r="AP599" s="1193"/>
      <c r="AQ599" s="1193"/>
      <c r="AR599" s="1193"/>
      <c r="AS599" s="1193"/>
      <c r="AT599" s="1193"/>
      <c r="AU599" s="1193"/>
      <c r="AV599" s="1193"/>
      <c r="AW599" s="1193"/>
      <c r="AX599" s="1193"/>
      <c r="AY599" s="1193"/>
      <c r="AZ599" s="1193"/>
      <c r="BA599" s="1193"/>
      <c r="BB599" s="1193"/>
      <c r="BC599" s="1193"/>
      <c r="BJ599" s="1939"/>
    </row>
    <row r="600" spans="1:62" s="1982" customFormat="1" x14ac:dyDescent="0.2">
      <c r="A600" s="2101"/>
      <c r="B600" s="2101"/>
      <c r="C600" s="1193"/>
      <c r="F600" s="1193"/>
      <c r="G600" s="1193"/>
      <c r="L600" s="1193"/>
      <c r="M600" s="1193"/>
      <c r="N600" s="1193"/>
      <c r="O600" s="1193"/>
      <c r="P600" s="1193"/>
      <c r="Q600" s="1193"/>
      <c r="R600" s="1193"/>
      <c r="S600" s="1193"/>
      <c r="T600" s="1193"/>
      <c r="U600" s="1193"/>
      <c r="V600" s="1193"/>
      <c r="W600" s="1193"/>
      <c r="X600" s="1193"/>
      <c r="Y600" s="1193"/>
      <c r="Z600" s="1193"/>
      <c r="AA600" s="1193"/>
      <c r="AB600" s="1193"/>
      <c r="AC600" s="1193"/>
      <c r="AD600" s="1193"/>
      <c r="AE600" s="1193"/>
      <c r="AF600" s="1193"/>
      <c r="AG600" s="1193"/>
      <c r="AH600" s="1193"/>
      <c r="AI600" s="1193"/>
      <c r="AJ600" s="1193"/>
      <c r="AK600" s="1193"/>
      <c r="AL600" s="1193"/>
      <c r="AM600" s="1193"/>
      <c r="AN600" s="1193"/>
      <c r="AO600" s="1193"/>
      <c r="AP600" s="1193"/>
      <c r="AQ600" s="1193"/>
      <c r="AR600" s="1193"/>
      <c r="AS600" s="1193"/>
      <c r="AT600" s="1193"/>
      <c r="AU600" s="1193"/>
      <c r="AV600" s="1193"/>
      <c r="AW600" s="1193"/>
      <c r="AX600" s="1193"/>
      <c r="AY600" s="1193"/>
      <c r="AZ600" s="1193"/>
      <c r="BA600" s="1193"/>
      <c r="BB600" s="1193"/>
      <c r="BC600" s="1193"/>
      <c r="BJ600" s="1939"/>
    </row>
    <row r="601" spans="1:62" s="1982" customFormat="1" x14ac:dyDescent="0.2">
      <c r="A601" s="2101"/>
      <c r="B601" s="2101"/>
      <c r="C601" s="1193"/>
      <c r="F601" s="1193"/>
      <c r="G601" s="1193"/>
      <c r="L601" s="1193"/>
      <c r="M601" s="1193"/>
      <c r="N601" s="1193"/>
      <c r="O601" s="1193"/>
      <c r="P601" s="1193"/>
      <c r="Q601" s="1193"/>
      <c r="R601" s="1193"/>
      <c r="S601" s="1193"/>
      <c r="T601" s="1193"/>
      <c r="U601" s="1193"/>
      <c r="V601" s="1193"/>
      <c r="W601" s="1193"/>
      <c r="X601" s="1193"/>
      <c r="Y601" s="1193"/>
      <c r="Z601" s="1193"/>
      <c r="AA601" s="1193"/>
      <c r="AB601" s="1193"/>
      <c r="AC601" s="1193"/>
      <c r="AD601" s="1193"/>
      <c r="AE601" s="1193"/>
      <c r="AF601" s="1193"/>
      <c r="AG601" s="1193"/>
      <c r="AH601" s="1193"/>
      <c r="AI601" s="1193"/>
      <c r="AJ601" s="1193"/>
      <c r="AK601" s="1193"/>
      <c r="AL601" s="1193"/>
      <c r="AM601" s="1193"/>
      <c r="AN601" s="1193"/>
      <c r="AO601" s="1193"/>
      <c r="AP601" s="1193"/>
      <c r="AQ601" s="1193"/>
      <c r="AR601" s="1193"/>
      <c r="AS601" s="1193"/>
      <c r="AT601" s="1193"/>
      <c r="AU601" s="1193"/>
      <c r="AV601" s="1193"/>
      <c r="AW601" s="1193"/>
      <c r="AX601" s="1193"/>
      <c r="AY601" s="1193"/>
      <c r="AZ601" s="1193"/>
      <c r="BA601" s="1193"/>
      <c r="BB601" s="1193"/>
      <c r="BC601" s="1193"/>
      <c r="BJ601" s="1939"/>
    </row>
    <row r="602" spans="1:62" s="1982" customFormat="1" x14ac:dyDescent="0.2">
      <c r="A602" s="2101"/>
      <c r="B602" s="2101"/>
      <c r="C602" s="1193"/>
      <c r="F602" s="1193"/>
      <c r="G602" s="1193"/>
      <c r="L602" s="1193"/>
      <c r="M602" s="1193"/>
      <c r="N602" s="1193"/>
      <c r="O602" s="1193"/>
      <c r="P602" s="1193"/>
      <c r="Q602" s="1193"/>
      <c r="R602" s="1193"/>
      <c r="S602" s="1193"/>
      <c r="T602" s="1193"/>
      <c r="U602" s="1193"/>
      <c r="V602" s="1193"/>
      <c r="W602" s="1193"/>
      <c r="X602" s="1193"/>
      <c r="Y602" s="1193"/>
      <c r="Z602" s="1193"/>
      <c r="AA602" s="1193"/>
      <c r="AB602" s="1193"/>
      <c r="AC602" s="1193"/>
      <c r="AD602" s="1193"/>
      <c r="AE602" s="1193"/>
      <c r="AF602" s="1193"/>
      <c r="AG602" s="1193"/>
      <c r="AH602" s="1193"/>
      <c r="AI602" s="1193"/>
      <c r="AJ602" s="1193"/>
      <c r="AK602" s="1193"/>
      <c r="AL602" s="1193"/>
      <c r="AM602" s="1193"/>
      <c r="AN602" s="1193"/>
      <c r="AO602" s="1193"/>
      <c r="AP602" s="1193"/>
      <c r="AQ602" s="1193"/>
      <c r="AR602" s="1193"/>
      <c r="AS602" s="1193"/>
      <c r="AT602" s="1193"/>
      <c r="AU602" s="1193"/>
      <c r="AV602" s="1193"/>
      <c r="AW602" s="1193"/>
      <c r="AX602" s="1193"/>
      <c r="AY602" s="1193"/>
      <c r="AZ602" s="1193"/>
      <c r="BA602" s="1193"/>
      <c r="BB602" s="1193"/>
      <c r="BC602" s="1193"/>
      <c r="BJ602" s="1939"/>
    </row>
    <row r="603" spans="1:62" s="1982" customFormat="1" x14ac:dyDescent="0.2">
      <c r="A603" s="2101"/>
      <c r="B603" s="2101"/>
      <c r="C603" s="1193"/>
      <c r="F603" s="1193"/>
      <c r="G603" s="1193"/>
      <c r="L603" s="1193"/>
      <c r="M603" s="1193"/>
      <c r="N603" s="1193"/>
      <c r="O603" s="1193"/>
      <c r="P603" s="1193"/>
      <c r="Q603" s="1193"/>
      <c r="R603" s="1193"/>
      <c r="S603" s="1193"/>
      <c r="T603" s="1193"/>
      <c r="U603" s="1193"/>
      <c r="V603" s="1193"/>
      <c r="W603" s="1193"/>
      <c r="X603" s="1193"/>
      <c r="Y603" s="1193"/>
      <c r="Z603" s="1193"/>
      <c r="AA603" s="1193"/>
      <c r="AB603" s="1193"/>
      <c r="AC603" s="1193"/>
      <c r="AD603" s="1193"/>
      <c r="AE603" s="1193"/>
      <c r="AF603" s="1193"/>
      <c r="AG603" s="1193"/>
      <c r="AH603" s="1193"/>
      <c r="AI603" s="1193"/>
      <c r="AJ603" s="1193"/>
      <c r="AK603" s="1193"/>
      <c r="AL603" s="1193"/>
      <c r="AM603" s="1193"/>
      <c r="AN603" s="1193"/>
      <c r="AO603" s="1193"/>
      <c r="AP603" s="1193"/>
      <c r="AQ603" s="1193"/>
      <c r="AR603" s="1193"/>
      <c r="AS603" s="1193"/>
      <c r="AT603" s="1193"/>
      <c r="AU603" s="1193"/>
      <c r="AV603" s="1193"/>
      <c r="AW603" s="1193"/>
      <c r="AX603" s="1193"/>
      <c r="AY603" s="1193"/>
      <c r="AZ603" s="1193"/>
      <c r="BA603" s="1193"/>
      <c r="BB603" s="1193"/>
      <c r="BC603" s="1193"/>
      <c r="BJ603" s="1939"/>
    </row>
    <row r="604" spans="1:62" s="1982" customFormat="1" x14ac:dyDescent="0.2">
      <c r="A604" s="2101"/>
      <c r="B604" s="2101"/>
      <c r="C604" s="1193"/>
      <c r="F604" s="1193"/>
      <c r="G604" s="1193"/>
      <c r="L604" s="1193"/>
      <c r="M604" s="1193"/>
      <c r="N604" s="1193"/>
      <c r="O604" s="1193"/>
      <c r="P604" s="1193"/>
      <c r="Q604" s="1193"/>
      <c r="R604" s="1193"/>
      <c r="S604" s="1193"/>
      <c r="T604" s="1193"/>
      <c r="U604" s="1193"/>
      <c r="V604" s="1193"/>
      <c r="W604" s="1193"/>
      <c r="X604" s="1193"/>
      <c r="Y604" s="1193"/>
      <c r="Z604" s="1193"/>
      <c r="AA604" s="1193"/>
      <c r="AB604" s="1193"/>
      <c r="AC604" s="1193"/>
      <c r="AD604" s="1193"/>
      <c r="AE604" s="1193"/>
      <c r="AF604" s="1193"/>
      <c r="AG604" s="1193"/>
      <c r="AH604" s="1193"/>
      <c r="AI604" s="1193"/>
      <c r="AJ604" s="1193"/>
      <c r="AK604" s="1193"/>
      <c r="AL604" s="1193"/>
      <c r="AM604" s="1193"/>
      <c r="AN604" s="1193"/>
      <c r="AO604" s="1193"/>
      <c r="AP604" s="1193"/>
      <c r="AQ604" s="1193"/>
      <c r="AR604" s="1193"/>
      <c r="AS604" s="1193"/>
      <c r="AT604" s="1193"/>
      <c r="AU604" s="1193"/>
      <c r="AV604" s="1193"/>
      <c r="AW604" s="1193"/>
      <c r="AX604" s="1193"/>
      <c r="AY604" s="1193"/>
      <c r="AZ604" s="1193"/>
      <c r="BA604" s="1193"/>
      <c r="BB604" s="1193"/>
      <c r="BC604" s="1193"/>
      <c r="BJ604" s="1939"/>
    </row>
    <row r="605" spans="1:62" s="1982" customFormat="1" x14ac:dyDescent="0.2">
      <c r="A605" s="2101"/>
      <c r="B605" s="2101"/>
      <c r="C605" s="1193"/>
      <c r="F605" s="1193"/>
      <c r="G605" s="1193"/>
      <c r="L605" s="1193"/>
      <c r="M605" s="1193"/>
      <c r="N605" s="1193"/>
      <c r="O605" s="1193"/>
      <c r="P605" s="1193"/>
      <c r="Q605" s="1193"/>
      <c r="R605" s="1193"/>
      <c r="S605" s="1193"/>
      <c r="T605" s="1193"/>
      <c r="U605" s="1193"/>
      <c r="V605" s="1193"/>
      <c r="W605" s="1193"/>
      <c r="X605" s="1193"/>
      <c r="Y605" s="1193"/>
      <c r="Z605" s="1193"/>
      <c r="AA605" s="1193"/>
      <c r="AB605" s="1193"/>
      <c r="AC605" s="1193"/>
      <c r="AD605" s="1193"/>
      <c r="AE605" s="1193"/>
      <c r="AF605" s="1193"/>
      <c r="AG605" s="1193"/>
      <c r="AH605" s="1193"/>
      <c r="AI605" s="1193"/>
      <c r="AJ605" s="1193"/>
      <c r="AK605" s="1193"/>
      <c r="AL605" s="1193"/>
      <c r="AM605" s="1193"/>
      <c r="AN605" s="1193"/>
      <c r="AO605" s="1193"/>
      <c r="AP605" s="1193"/>
      <c r="AQ605" s="1193"/>
      <c r="AR605" s="1193"/>
      <c r="AS605" s="1193"/>
      <c r="AT605" s="1193"/>
      <c r="AU605" s="1193"/>
      <c r="AV605" s="1193"/>
      <c r="AW605" s="1193"/>
      <c r="AX605" s="1193"/>
      <c r="AY605" s="1193"/>
      <c r="AZ605" s="1193"/>
      <c r="BA605" s="1193"/>
      <c r="BB605" s="1193"/>
      <c r="BC605" s="1193"/>
      <c r="BJ605" s="1939"/>
    </row>
    <row r="606" spans="1:62" s="1982" customFormat="1" x14ac:dyDescent="0.2">
      <c r="A606" s="2101"/>
      <c r="B606" s="2101"/>
      <c r="C606" s="1193"/>
      <c r="F606" s="1193"/>
      <c r="G606" s="1193"/>
      <c r="L606" s="1193"/>
      <c r="M606" s="1193"/>
      <c r="N606" s="1193"/>
      <c r="O606" s="1193"/>
      <c r="P606" s="1193"/>
      <c r="Q606" s="1193"/>
      <c r="R606" s="1193"/>
      <c r="S606" s="1193"/>
      <c r="T606" s="1193"/>
      <c r="U606" s="1193"/>
      <c r="V606" s="1193"/>
      <c r="W606" s="1193"/>
      <c r="X606" s="1193"/>
      <c r="Y606" s="1193"/>
      <c r="Z606" s="1193"/>
      <c r="AA606" s="1193"/>
      <c r="AB606" s="1193"/>
      <c r="AC606" s="1193"/>
      <c r="AD606" s="1193"/>
      <c r="AE606" s="1193"/>
      <c r="AF606" s="1193"/>
      <c r="AG606" s="1193"/>
      <c r="AH606" s="1193"/>
      <c r="AI606" s="1193"/>
      <c r="AJ606" s="1193"/>
      <c r="AK606" s="1193"/>
      <c r="AL606" s="1193"/>
      <c r="AM606" s="1193"/>
      <c r="AN606" s="1193"/>
      <c r="AO606" s="1193"/>
      <c r="AP606" s="1193"/>
      <c r="AQ606" s="1193"/>
      <c r="AR606" s="1193"/>
      <c r="AS606" s="1193"/>
      <c r="AT606" s="1193"/>
      <c r="AU606" s="1193"/>
      <c r="AV606" s="1193"/>
      <c r="AW606" s="1193"/>
      <c r="AX606" s="1193"/>
      <c r="AY606" s="1193"/>
      <c r="AZ606" s="1193"/>
      <c r="BA606" s="1193"/>
      <c r="BB606" s="1193"/>
      <c r="BC606" s="1193"/>
      <c r="BJ606" s="1939"/>
    </row>
    <row r="607" spans="1:62" s="1982" customFormat="1" x14ac:dyDescent="0.2">
      <c r="A607" s="2101"/>
      <c r="B607" s="2101"/>
      <c r="C607" s="1193"/>
      <c r="F607" s="1193"/>
      <c r="G607" s="1193"/>
      <c r="L607" s="1193"/>
      <c r="M607" s="1193"/>
      <c r="N607" s="1193"/>
      <c r="O607" s="1193"/>
      <c r="P607" s="1193"/>
      <c r="Q607" s="1193"/>
      <c r="R607" s="1193"/>
      <c r="S607" s="1193"/>
      <c r="T607" s="1193"/>
      <c r="U607" s="1193"/>
      <c r="V607" s="1193"/>
      <c r="W607" s="1193"/>
      <c r="X607" s="1193"/>
      <c r="Y607" s="1193"/>
      <c r="Z607" s="1193"/>
      <c r="AA607" s="1193"/>
      <c r="AB607" s="1193"/>
      <c r="AC607" s="1193"/>
      <c r="AD607" s="1193"/>
      <c r="AE607" s="1193"/>
      <c r="AF607" s="1193"/>
      <c r="AG607" s="1193"/>
      <c r="AH607" s="1193"/>
      <c r="AI607" s="1193"/>
      <c r="AJ607" s="1193"/>
      <c r="AK607" s="1193"/>
      <c r="AL607" s="1193"/>
      <c r="AM607" s="1193"/>
      <c r="AN607" s="1193"/>
      <c r="AO607" s="1193"/>
      <c r="AP607" s="1193"/>
      <c r="AQ607" s="1193"/>
      <c r="AR607" s="1193"/>
      <c r="AS607" s="1193"/>
      <c r="AT607" s="1193"/>
      <c r="AU607" s="1193"/>
      <c r="AV607" s="1193"/>
      <c r="AW607" s="1193"/>
      <c r="AX607" s="1193"/>
      <c r="AY607" s="1193"/>
      <c r="AZ607" s="1193"/>
      <c r="BA607" s="1193"/>
      <c r="BB607" s="1193"/>
      <c r="BC607" s="1193"/>
      <c r="BJ607" s="1939"/>
    </row>
    <row r="608" spans="1:62" s="1982" customFormat="1" x14ac:dyDescent="0.2">
      <c r="A608" s="2101"/>
      <c r="B608" s="2101"/>
      <c r="C608" s="1193"/>
      <c r="F608" s="1193"/>
      <c r="G608" s="1193"/>
      <c r="L608" s="1193"/>
      <c r="M608" s="1193"/>
      <c r="N608" s="1193"/>
      <c r="O608" s="1193"/>
      <c r="P608" s="1193"/>
      <c r="Q608" s="1193"/>
      <c r="R608" s="1193"/>
      <c r="S608" s="1193"/>
      <c r="T608" s="1193"/>
      <c r="U608" s="1193"/>
      <c r="V608" s="1193"/>
      <c r="W608" s="1193"/>
      <c r="X608" s="1193"/>
      <c r="Y608" s="1193"/>
      <c r="Z608" s="1193"/>
      <c r="AA608" s="1193"/>
      <c r="AB608" s="1193"/>
      <c r="AC608" s="1193"/>
      <c r="AD608" s="1193"/>
      <c r="AE608" s="1193"/>
      <c r="AF608" s="1193"/>
      <c r="AG608" s="1193"/>
      <c r="AH608" s="1193"/>
      <c r="AI608" s="1193"/>
      <c r="AJ608" s="1193"/>
      <c r="AK608" s="1193"/>
      <c r="AL608" s="1193"/>
      <c r="AM608" s="1193"/>
      <c r="AN608" s="1193"/>
      <c r="AO608" s="1193"/>
      <c r="AP608" s="1193"/>
      <c r="AQ608" s="1193"/>
      <c r="AR608" s="1193"/>
      <c r="AS608" s="1193"/>
      <c r="AT608" s="1193"/>
      <c r="AU608" s="1193"/>
      <c r="AV608" s="1193"/>
      <c r="AW608" s="1193"/>
      <c r="AX608" s="1193"/>
      <c r="AY608" s="1193"/>
      <c r="AZ608" s="1193"/>
      <c r="BA608" s="1193"/>
      <c r="BB608" s="1193"/>
      <c r="BC608" s="1193"/>
      <c r="BJ608" s="1939"/>
    </row>
  </sheetData>
  <sortState ref="A141:AU212">
    <sortCondition ref="A141:A212"/>
  </sortState>
  <customSheetViews>
    <customSheetView guid="{DF43B8DA-68E8-4080-9138-D41A38219876}" scale="90" showPageBreaks="1" printArea="1" hiddenRows="1" hiddenColumns="1" view="pageBreakPreview">
      <pane xSplit="3" ySplit="5" topLeftCell="D7" activePane="bottomRight" state="frozen"/>
      <selection pane="bottomRight" activeCell="D7" sqref="D7"/>
      <rowBreaks count="2" manualBreakCount="2">
        <brk id="77" max="17" man="1"/>
        <brk id="147" max="17" man="1"/>
      </rowBreaks>
      <colBreaks count="1" manualBreakCount="1">
        <brk id="10" max="1048575" man="1"/>
      </colBreaks>
      <pageMargins left="0.25" right="0.25" top="0.9" bottom="0.5" header="0.35" footer="0.35"/>
      <printOptions horizontalCentered="1"/>
      <pageSetup paperSize="5" scale="70" firstPageNumber="35" fitToHeight="0" orientation="portrait" r:id="rId1"/>
      <headerFooter alignWithMargins="0">
        <oddHeader>&amp;L&amp;"Arial,Bold"&amp;18&amp;K000000Table 4: FY2019-20 Budget Letter_&amp;KFF0000Preliminary Simulation&amp;K000000 
Level 4 Supplementary Allocations</oddHeader>
        <oddFooter>&amp;R&amp;P</oddFooter>
      </headerFooter>
    </customSheetView>
  </customSheetViews>
  <mergeCells count="50">
    <mergeCell ref="A1:C3"/>
    <mergeCell ref="BD1:BD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K1:L1"/>
    <mergeCell ref="D2:D3"/>
    <mergeCell ref="U2:U3"/>
    <mergeCell ref="Y2:Y3"/>
    <mergeCell ref="A311:C311"/>
    <mergeCell ref="A4:C4"/>
    <mergeCell ref="A6:C6"/>
    <mergeCell ref="AP239:AP241"/>
    <mergeCell ref="AT239:AT241"/>
    <mergeCell ref="R238:R240"/>
    <mergeCell ref="V238:V240"/>
    <mergeCell ref="AD238:AD240"/>
    <mergeCell ref="AH238:AH240"/>
    <mergeCell ref="AO2:AO3"/>
    <mergeCell ref="AA2:AA3"/>
    <mergeCell ref="BK2:BK3"/>
    <mergeCell ref="BI2:BI3"/>
    <mergeCell ref="BE1:BE3"/>
    <mergeCell ref="AG2:AG3"/>
    <mergeCell ref="AB2:AB3"/>
    <mergeCell ref="AC2:AC3"/>
    <mergeCell ref="BF1:BF3"/>
    <mergeCell ref="R1:Y1"/>
    <mergeCell ref="Z1:AC1"/>
    <mergeCell ref="AD1:AK1"/>
    <mergeCell ref="AN2:AN3"/>
    <mergeCell ref="BB1:BC1"/>
    <mergeCell ref="BB2:BB3"/>
    <mergeCell ref="AP1:AW1"/>
    <mergeCell ref="AX1:BA1"/>
    <mergeCell ref="AS2:AS3"/>
    <mergeCell ref="AW2:AW3"/>
    <mergeCell ref="AY2:AY3"/>
    <mergeCell ref="AZ2:AZ3"/>
    <mergeCell ref="BA2:BA3"/>
    <mergeCell ref="AM2:AM3"/>
    <mergeCell ref="AL1:AO1"/>
    <mergeCell ref="AK2:AK3"/>
  </mergeCells>
  <conditionalFormatting sqref="N207:N210 N101:N104 N140:N142 N145">
    <cfRule type="cellIs" dxfId="85" priority="408" operator="between">
      <formula>0.1</formula>
      <formula>10</formula>
    </cfRule>
  </conditionalFormatting>
  <conditionalFormatting sqref="N8:N41 N85:N100 N43:N77">
    <cfRule type="cellIs" dxfId="84" priority="418" operator="between">
      <formula>0.1</formula>
      <formula>10</formula>
    </cfRule>
  </conditionalFormatting>
  <conditionalFormatting sqref="N135">
    <cfRule type="cellIs" dxfId="83" priority="417" operator="between">
      <formula>0.1</formula>
      <formula>10</formula>
    </cfRule>
  </conditionalFormatting>
  <conditionalFormatting sqref="N78:N83">
    <cfRule type="cellIs" dxfId="82" priority="227" operator="between">
      <formula>0.1</formula>
      <formula>10</formula>
    </cfRule>
  </conditionalFormatting>
  <conditionalFormatting sqref="N105:N109">
    <cfRule type="cellIs" dxfId="81" priority="187" operator="between">
      <formula>0.1</formula>
      <formula>10</formula>
    </cfRule>
  </conditionalFormatting>
  <conditionalFormatting sqref="N110:N114">
    <cfRule type="cellIs" dxfId="80" priority="184" operator="between">
      <formula>0.1</formula>
      <formula>10</formula>
    </cfRule>
  </conditionalFormatting>
  <conditionalFormatting sqref="N115:N119">
    <cfRule type="cellIs" dxfId="79" priority="181" operator="between">
      <formula>0.1</formula>
      <formula>10</formula>
    </cfRule>
  </conditionalFormatting>
  <conditionalFormatting sqref="N120:N124">
    <cfRule type="cellIs" dxfId="78" priority="178" operator="between">
      <formula>0.1</formula>
      <formula>10</formula>
    </cfRule>
  </conditionalFormatting>
  <conditionalFormatting sqref="N125:N127 N129:N132">
    <cfRule type="cellIs" dxfId="77" priority="175" operator="between">
      <formula>0.1</formula>
      <formula>10</formula>
    </cfRule>
  </conditionalFormatting>
  <conditionalFormatting sqref="N136:N139">
    <cfRule type="cellIs" dxfId="76" priority="47" operator="between">
      <formula>0.1</formula>
      <formula>10</formula>
    </cfRule>
  </conditionalFormatting>
  <conditionalFormatting sqref="N42">
    <cfRule type="cellIs" dxfId="75" priority="31" operator="between">
      <formula>0.1</formula>
      <formula>10</formula>
    </cfRule>
  </conditionalFormatting>
  <conditionalFormatting sqref="N206">
    <cfRule type="cellIs" dxfId="74" priority="30" operator="between">
      <formula>0.1</formula>
      <formula>10</formula>
    </cfRule>
  </conditionalFormatting>
  <conditionalFormatting sqref="N134">
    <cfRule type="cellIs" dxfId="73" priority="27" operator="between">
      <formula>0.1</formula>
      <formula>10</formula>
    </cfRule>
  </conditionalFormatting>
  <conditionalFormatting sqref="N7">
    <cfRule type="cellIs" dxfId="72" priority="26" operator="between">
      <formula>0.1</formula>
      <formula>10</formula>
    </cfRule>
  </conditionalFormatting>
  <conditionalFormatting sqref="N128">
    <cfRule type="cellIs" dxfId="71" priority="25" operator="between">
      <formula>0.1</formula>
      <formula>10</formula>
    </cfRule>
  </conditionalFormatting>
  <conditionalFormatting sqref="N84">
    <cfRule type="cellIs" dxfId="70" priority="24" operator="between">
      <formula>0.1</formula>
      <formula>10</formula>
    </cfRule>
  </conditionalFormatting>
  <conditionalFormatting sqref="N133">
    <cfRule type="cellIs" dxfId="69" priority="19" operator="between">
      <formula>0.1</formula>
      <formula>10</formula>
    </cfRule>
  </conditionalFormatting>
  <conditionalFormatting sqref="N146:N150">
    <cfRule type="cellIs" dxfId="68" priority="16" operator="between">
      <formula>0.1</formula>
      <formula>10</formula>
    </cfRule>
  </conditionalFormatting>
  <conditionalFormatting sqref="N151:N155">
    <cfRule type="cellIs" dxfId="67" priority="15" operator="between">
      <formula>0.1</formula>
      <formula>10</formula>
    </cfRule>
  </conditionalFormatting>
  <conditionalFormatting sqref="N156:N160">
    <cfRule type="cellIs" dxfId="66" priority="14" operator="between">
      <formula>0.1</formula>
      <formula>10</formula>
    </cfRule>
  </conditionalFormatting>
  <conditionalFormatting sqref="N161:N165">
    <cfRule type="cellIs" dxfId="65" priority="13" operator="between">
      <formula>0.1</formula>
      <formula>10</formula>
    </cfRule>
  </conditionalFormatting>
  <conditionalFormatting sqref="N166:N170">
    <cfRule type="cellIs" dxfId="64" priority="12" operator="between">
      <formula>0.1</formula>
      <formula>10</formula>
    </cfRule>
  </conditionalFormatting>
  <conditionalFormatting sqref="N171:N175">
    <cfRule type="cellIs" dxfId="63" priority="11" operator="between">
      <formula>0.1</formula>
      <formula>10</formula>
    </cfRule>
  </conditionalFormatting>
  <conditionalFormatting sqref="N176:N180">
    <cfRule type="cellIs" dxfId="62" priority="10" operator="between">
      <formula>0.1</formula>
      <formula>10</formula>
    </cfRule>
  </conditionalFormatting>
  <conditionalFormatting sqref="N181:N185">
    <cfRule type="cellIs" dxfId="61" priority="9" operator="between">
      <formula>0.1</formula>
      <formula>10</formula>
    </cfRule>
  </conditionalFormatting>
  <conditionalFormatting sqref="N186:N190">
    <cfRule type="cellIs" dxfId="60" priority="8" operator="between">
      <formula>0.1</formula>
      <formula>10</formula>
    </cfRule>
  </conditionalFormatting>
  <conditionalFormatting sqref="N191:N195">
    <cfRule type="cellIs" dxfId="59" priority="7" operator="between">
      <formula>0.1</formula>
      <formula>10</formula>
    </cfRule>
  </conditionalFormatting>
  <conditionalFormatting sqref="N196:N200">
    <cfRule type="cellIs" dxfId="58" priority="6" operator="between">
      <formula>0.1</formula>
      <formula>10</formula>
    </cfRule>
  </conditionalFormatting>
  <conditionalFormatting sqref="N201:N205">
    <cfRule type="cellIs" dxfId="57" priority="5" operator="between">
      <formula>0.1</formula>
      <formula>10</formula>
    </cfRule>
  </conditionalFormatting>
  <conditionalFormatting sqref="N312:N316 N325:N329 N319:N321">
    <cfRule type="cellIs" dxfId="56" priority="4" operator="between">
      <formula>0.1</formula>
      <formula>10</formula>
    </cfRule>
  </conditionalFormatting>
  <printOptions horizontalCentered="1"/>
  <pageMargins left="0.25" right="0.25" top="1" bottom="0.5" header="0.35" footer="0.35"/>
  <pageSetup paperSize="5" scale="60" firstPageNumber="35" fitToWidth="0" orientation="portrait" r:id="rId2"/>
  <headerFooter alignWithMargins="0">
    <oddHeader xml:space="preserve">&amp;L&amp;"Arial,Bold"&amp;18&amp;K000000Table 4: Budget Letter
Level 4 Supplementary Allocations </oddHeader>
    <oddFooter>&amp;R&amp;P</oddFooter>
  </headerFooter>
  <rowBreaks count="2" manualBreakCount="2">
    <brk id="77" max="55" man="1"/>
    <brk id="145" max="55" man="1"/>
  </rowBreaks>
  <colBreaks count="7" manualBreakCount="7">
    <brk id="10" max="1048575" man="1"/>
    <brk id="17" max="210" man="1"/>
    <brk id="25" max="210" man="1"/>
    <brk id="29" max="210" man="1"/>
    <brk id="37" max="210" man="1"/>
    <brk id="41" max="210" man="1"/>
    <brk id="49" max="21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JO418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7.7109375" style="25" bestFit="1" customWidth="1"/>
    <col min="2" max="2" width="20.140625" style="25" customWidth="1"/>
    <col min="3" max="3" width="13.28515625" style="25" customWidth="1"/>
    <col min="4" max="5" width="14.42578125" style="25" customWidth="1"/>
    <col min="6" max="6" width="13.28515625" style="25" customWidth="1"/>
    <col min="7" max="7" width="14.42578125" style="25" customWidth="1"/>
    <col min="8" max="8" width="15.5703125" style="25" customWidth="1"/>
    <col min="9" max="11" width="15.140625" style="25" customWidth="1"/>
    <col min="12" max="12" width="16" style="25" customWidth="1"/>
    <col min="13" max="14" width="14.42578125" style="25" customWidth="1"/>
    <col min="15" max="19" width="14.85546875" style="25" customWidth="1"/>
    <col min="20" max="20" width="17.28515625" style="25" customWidth="1"/>
    <col min="21" max="21" width="15.7109375" style="25" customWidth="1"/>
    <col min="22" max="22" width="15.42578125" style="25" bestFit="1" customWidth="1"/>
    <col min="23" max="23" width="13.85546875" style="25" customWidth="1"/>
    <col min="24" max="27" width="14.85546875" style="25" customWidth="1"/>
    <col min="28" max="28" width="17.28515625" style="25" customWidth="1"/>
    <col min="29" max="275" width="8.85546875" style="343"/>
    <col min="276" max="16384" width="8.85546875" style="25"/>
  </cols>
  <sheetData>
    <row r="1" spans="1:275" ht="23.45" customHeight="1" x14ac:dyDescent="0.2">
      <c r="A1" s="1707" t="s">
        <v>308</v>
      </c>
      <c r="B1" s="1707"/>
      <c r="C1" s="1711" t="s">
        <v>213</v>
      </c>
      <c r="D1" s="1712"/>
      <c r="E1" s="1712"/>
      <c r="F1" s="1712"/>
      <c r="G1" s="1712"/>
      <c r="H1" s="1712"/>
      <c r="I1" s="1712"/>
      <c r="J1" s="1712"/>
      <c r="K1" s="1712"/>
      <c r="L1" s="1712"/>
      <c r="M1" s="1712"/>
      <c r="N1" s="1713"/>
      <c r="O1" s="1714" t="s">
        <v>213</v>
      </c>
      <c r="P1" s="1715"/>
      <c r="Q1" s="1716"/>
      <c r="R1" s="1716"/>
      <c r="S1" s="1716"/>
      <c r="T1" s="1715"/>
      <c r="U1" s="1715"/>
      <c r="V1" s="1715"/>
      <c r="W1" s="1715"/>
      <c r="X1" s="1715"/>
      <c r="Y1" s="1716"/>
      <c r="Z1" s="1715"/>
      <c r="AA1" s="1712"/>
      <c r="AB1" s="1717"/>
    </row>
    <row r="2" spans="1:275" ht="30" customHeight="1" x14ac:dyDescent="0.2">
      <c r="A2" s="1707"/>
      <c r="B2" s="1707"/>
      <c r="C2" s="1187"/>
      <c r="D2" s="1188"/>
      <c r="E2" s="1189"/>
      <c r="F2" s="988"/>
      <c r="G2" s="988"/>
      <c r="H2" s="988"/>
      <c r="I2" s="1708" t="s">
        <v>151</v>
      </c>
      <c r="J2" s="1709"/>
      <c r="K2" s="1710"/>
      <c r="L2" s="988"/>
      <c r="M2" s="1120"/>
      <c r="N2" s="1190"/>
      <c r="O2" s="1573" t="s">
        <v>210</v>
      </c>
      <c r="P2" s="1574"/>
      <c r="Q2" s="1574"/>
      <c r="R2" s="1574"/>
      <c r="S2" s="1575"/>
      <c r="T2" s="194"/>
      <c r="U2" s="194"/>
      <c r="V2" s="194"/>
      <c r="W2" s="194"/>
      <c r="X2" s="1573" t="s">
        <v>212</v>
      </c>
      <c r="Y2" s="1574"/>
      <c r="Z2" s="1574"/>
      <c r="AA2" s="1575"/>
      <c r="AB2" s="2096"/>
    </row>
    <row r="3" spans="1:275" ht="134.25" customHeight="1" x14ac:dyDescent="0.2">
      <c r="A3" s="1707"/>
      <c r="B3" s="1707"/>
      <c r="C3" s="755" t="s">
        <v>1632</v>
      </c>
      <c r="D3" s="755" t="s">
        <v>1269</v>
      </c>
      <c r="E3" s="756" t="s">
        <v>1270</v>
      </c>
      <c r="F3" s="755" t="s">
        <v>924</v>
      </c>
      <c r="G3" s="755" t="s">
        <v>211</v>
      </c>
      <c r="H3" s="756" t="s">
        <v>897</v>
      </c>
      <c r="I3" s="757" t="s">
        <v>1633</v>
      </c>
      <c r="J3" s="757" t="s">
        <v>1634</v>
      </c>
      <c r="K3" s="757" t="s">
        <v>152</v>
      </c>
      <c r="L3" s="755" t="s">
        <v>325</v>
      </c>
      <c r="M3" s="758" t="s">
        <v>1635</v>
      </c>
      <c r="N3" s="755" t="s">
        <v>925</v>
      </c>
      <c r="O3" s="1121" t="s">
        <v>1017</v>
      </c>
      <c r="P3" s="1121" t="s">
        <v>1018</v>
      </c>
      <c r="Q3" s="1121" t="s">
        <v>1636</v>
      </c>
      <c r="R3" s="1121" t="s">
        <v>1637</v>
      </c>
      <c r="S3" s="1121" t="s">
        <v>1638</v>
      </c>
      <c r="T3" s="755" t="s">
        <v>998</v>
      </c>
      <c r="U3" s="755" t="s">
        <v>926</v>
      </c>
      <c r="V3" s="755" t="s">
        <v>182</v>
      </c>
      <c r="W3" s="755" t="s">
        <v>927</v>
      </c>
      <c r="X3" s="981" t="s">
        <v>1019</v>
      </c>
      <c r="Y3" s="981" t="s">
        <v>1371</v>
      </c>
      <c r="Z3" s="981" t="s">
        <v>280</v>
      </c>
      <c r="AA3" s="981" t="s">
        <v>1336</v>
      </c>
      <c r="AB3" s="2097" t="s">
        <v>673</v>
      </c>
    </row>
    <row r="4" spans="1:275" ht="18" customHeight="1" x14ac:dyDescent="0.2">
      <c r="A4" s="1689" t="s">
        <v>1385</v>
      </c>
      <c r="B4" s="1691"/>
      <c r="C4" s="195">
        <v>1</v>
      </c>
      <c r="D4" s="195">
        <v>2</v>
      </c>
      <c r="E4" s="195">
        <v>3</v>
      </c>
      <c r="F4" s="195">
        <v>4</v>
      </c>
      <c r="G4" s="195">
        <v>5</v>
      </c>
      <c r="H4" s="195">
        <v>6</v>
      </c>
      <c r="I4" s="195">
        <v>7</v>
      </c>
      <c r="J4" s="195">
        <v>8</v>
      </c>
      <c r="K4" s="195">
        <v>9</v>
      </c>
      <c r="L4" s="195">
        <v>10</v>
      </c>
      <c r="M4" s="195">
        <v>11</v>
      </c>
      <c r="N4" s="195">
        <v>12</v>
      </c>
      <c r="O4" s="195">
        <v>13</v>
      </c>
      <c r="P4" s="195">
        <v>14</v>
      </c>
      <c r="Q4" s="195">
        <v>15</v>
      </c>
      <c r="R4" s="195">
        <v>16</v>
      </c>
      <c r="S4" s="1115">
        <v>17</v>
      </c>
      <c r="T4" s="195">
        <v>18</v>
      </c>
      <c r="U4" s="195">
        <v>19</v>
      </c>
      <c r="V4" s="195">
        <v>20</v>
      </c>
      <c r="W4" s="195">
        <v>21</v>
      </c>
      <c r="X4" s="195">
        <v>22</v>
      </c>
      <c r="Y4" s="195">
        <v>23</v>
      </c>
      <c r="Z4" s="195">
        <v>24</v>
      </c>
      <c r="AA4" s="1115">
        <v>25</v>
      </c>
      <c r="AB4" s="2098">
        <v>26</v>
      </c>
    </row>
    <row r="5" spans="1:275" s="354" customFormat="1" ht="22.5" hidden="1" x14ac:dyDescent="0.2">
      <c r="A5" s="273" t="s">
        <v>1482</v>
      </c>
      <c r="C5" s="427" t="s">
        <v>442</v>
      </c>
      <c r="D5" s="427" t="s">
        <v>442</v>
      </c>
      <c r="E5" s="427" t="s">
        <v>443</v>
      </c>
      <c r="F5" s="487" t="s">
        <v>532</v>
      </c>
      <c r="G5" s="427" t="s">
        <v>443</v>
      </c>
      <c r="H5" s="427" t="s">
        <v>443</v>
      </c>
      <c r="I5" s="427" t="s">
        <v>568</v>
      </c>
      <c r="J5" s="427" t="s">
        <v>568</v>
      </c>
      <c r="K5" s="427" t="s">
        <v>443</v>
      </c>
      <c r="L5" s="427" t="s">
        <v>443</v>
      </c>
      <c r="M5" s="427" t="s">
        <v>569</v>
      </c>
      <c r="N5" s="427" t="s">
        <v>443</v>
      </c>
      <c r="O5" s="427" t="s">
        <v>442</v>
      </c>
      <c r="P5" s="427" t="s">
        <v>442</v>
      </c>
      <c r="Q5" s="948"/>
      <c r="R5" s="948"/>
      <c r="S5" s="1116"/>
      <c r="T5" s="427" t="s">
        <v>443</v>
      </c>
      <c r="U5" s="427" t="s">
        <v>672</v>
      </c>
      <c r="V5" s="427" t="s">
        <v>443</v>
      </c>
      <c r="W5" s="427" t="s">
        <v>443</v>
      </c>
      <c r="X5" s="427" t="s">
        <v>442</v>
      </c>
      <c r="Y5" s="427" t="s">
        <v>442</v>
      </c>
      <c r="Z5" s="427" t="s">
        <v>442</v>
      </c>
      <c r="AA5" s="1116"/>
      <c r="AB5" s="2044" t="s">
        <v>443</v>
      </c>
      <c r="AC5" s="1921"/>
      <c r="AD5" s="1921"/>
      <c r="AE5" s="1921"/>
      <c r="AF5" s="1921"/>
      <c r="AG5" s="1921"/>
      <c r="AH5" s="1921"/>
      <c r="AI5" s="1921"/>
      <c r="AJ5" s="1921"/>
      <c r="AK5" s="1921"/>
      <c r="AL5" s="1921"/>
      <c r="AM5" s="1921"/>
      <c r="AN5" s="1921"/>
      <c r="AO5" s="1921"/>
      <c r="AP5" s="1921"/>
      <c r="AQ5" s="1921"/>
      <c r="AR5" s="1921"/>
      <c r="AS5" s="1921"/>
      <c r="AT5" s="1921"/>
      <c r="AU5" s="1921"/>
      <c r="AV5" s="1921"/>
      <c r="AW5" s="1921"/>
      <c r="AX5" s="1921"/>
      <c r="AY5" s="1921"/>
      <c r="AZ5" s="1921"/>
      <c r="BA5" s="1921"/>
      <c r="BB5" s="1921"/>
      <c r="BC5" s="1921"/>
      <c r="BD5" s="1921"/>
      <c r="BE5" s="1921"/>
      <c r="BF5" s="1921"/>
      <c r="BG5" s="1921"/>
      <c r="BH5" s="1921"/>
      <c r="BI5" s="1921"/>
      <c r="BJ5" s="1921"/>
      <c r="BK5" s="1921"/>
      <c r="BL5" s="1921"/>
      <c r="BM5" s="1921"/>
      <c r="BN5" s="1921"/>
      <c r="BO5" s="1921"/>
      <c r="BP5" s="1921"/>
      <c r="BQ5" s="1921"/>
      <c r="BR5" s="1921"/>
      <c r="BS5" s="1921"/>
      <c r="BT5" s="1921"/>
      <c r="BU5" s="1921"/>
      <c r="BV5" s="1921"/>
      <c r="BW5" s="1921"/>
      <c r="BX5" s="1921"/>
      <c r="BY5" s="1921"/>
      <c r="BZ5" s="1921"/>
      <c r="CA5" s="1921"/>
      <c r="CB5" s="1921"/>
      <c r="CC5" s="1921"/>
      <c r="CD5" s="1921"/>
      <c r="CE5" s="1921"/>
      <c r="CF5" s="1921"/>
      <c r="CG5" s="1921"/>
      <c r="CH5" s="1921"/>
      <c r="CI5" s="1921"/>
      <c r="CJ5" s="1921"/>
      <c r="CK5" s="1921"/>
      <c r="CL5" s="1921"/>
      <c r="CM5" s="1921"/>
      <c r="CN5" s="1921"/>
      <c r="CO5" s="1921"/>
      <c r="CP5" s="1921"/>
      <c r="CQ5" s="1921"/>
      <c r="CR5" s="1921"/>
      <c r="CS5" s="1921"/>
      <c r="CT5" s="1921"/>
      <c r="CU5" s="1921"/>
      <c r="CV5" s="1921"/>
      <c r="CW5" s="1921"/>
      <c r="CX5" s="1921"/>
      <c r="CY5" s="1921"/>
      <c r="CZ5" s="1921"/>
      <c r="DA5" s="1921"/>
      <c r="DB5" s="1921"/>
      <c r="DC5" s="1921"/>
      <c r="DD5" s="1921"/>
      <c r="DE5" s="1921"/>
      <c r="DF5" s="1921"/>
      <c r="DG5" s="1921"/>
      <c r="DH5" s="1921"/>
      <c r="DI5" s="1921"/>
      <c r="DJ5" s="1921"/>
      <c r="DK5" s="1921"/>
      <c r="DL5" s="1921"/>
      <c r="DM5" s="1921"/>
      <c r="DN5" s="1921"/>
      <c r="DO5" s="1921"/>
      <c r="DP5" s="1921"/>
      <c r="DQ5" s="1921"/>
      <c r="DR5" s="1921"/>
      <c r="DS5" s="1921"/>
      <c r="DT5" s="1921"/>
      <c r="DU5" s="1921"/>
      <c r="DV5" s="1921"/>
      <c r="DW5" s="1921"/>
      <c r="DX5" s="1921"/>
      <c r="DY5" s="1921"/>
      <c r="DZ5" s="1921"/>
      <c r="EA5" s="1921"/>
      <c r="EB5" s="1921"/>
      <c r="EC5" s="1921"/>
      <c r="ED5" s="1921"/>
      <c r="EE5" s="1921"/>
      <c r="EF5" s="1921"/>
      <c r="EG5" s="1921"/>
      <c r="EH5" s="1921"/>
      <c r="EI5" s="1921"/>
      <c r="EJ5" s="1921"/>
      <c r="EK5" s="1921"/>
      <c r="EL5" s="1921"/>
      <c r="EM5" s="1921"/>
      <c r="EN5" s="1921"/>
      <c r="EO5" s="1921"/>
      <c r="EP5" s="1921"/>
      <c r="EQ5" s="1921"/>
      <c r="ER5" s="1921"/>
      <c r="ES5" s="1921"/>
      <c r="ET5" s="1921"/>
      <c r="EU5" s="1921"/>
      <c r="EV5" s="1921"/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  <c r="GV5" s="1921"/>
      <c r="GW5" s="1921"/>
      <c r="GX5" s="1921"/>
      <c r="GY5" s="1921"/>
      <c r="GZ5" s="1921"/>
      <c r="HA5" s="1921"/>
      <c r="HB5" s="1921"/>
      <c r="HC5" s="1921"/>
      <c r="HD5" s="1921"/>
      <c r="HE5" s="1921"/>
      <c r="HF5" s="1921"/>
      <c r="HG5" s="1921"/>
      <c r="HH5" s="1921"/>
      <c r="HI5" s="1921"/>
      <c r="HJ5" s="1921"/>
      <c r="HK5" s="1921"/>
      <c r="HL5" s="1921"/>
      <c r="HM5" s="1921"/>
      <c r="HN5" s="1921"/>
      <c r="HO5" s="1921"/>
      <c r="HP5" s="1921"/>
      <c r="HQ5" s="1921"/>
      <c r="HR5" s="1921"/>
      <c r="HS5" s="1921"/>
      <c r="HT5" s="1921"/>
      <c r="HU5" s="1921"/>
      <c r="HV5" s="1921"/>
      <c r="HW5" s="1921"/>
      <c r="HX5" s="1921"/>
      <c r="HY5" s="1921"/>
      <c r="HZ5" s="1921"/>
      <c r="IA5" s="1921"/>
      <c r="IB5" s="1921"/>
      <c r="IC5" s="1921"/>
      <c r="ID5" s="1921"/>
      <c r="IE5" s="1921"/>
      <c r="IF5" s="1921"/>
      <c r="IG5" s="1921"/>
      <c r="IH5" s="1921"/>
      <c r="II5" s="1921"/>
      <c r="IJ5" s="1921"/>
      <c r="IK5" s="1921"/>
      <c r="IL5" s="1921"/>
      <c r="IM5" s="1921"/>
      <c r="IN5" s="1921"/>
      <c r="IO5" s="1921"/>
      <c r="IP5" s="1921"/>
      <c r="IQ5" s="1921"/>
      <c r="IR5" s="1921"/>
      <c r="IS5" s="1921"/>
      <c r="IT5" s="1921"/>
      <c r="IU5" s="1921"/>
      <c r="IV5" s="1921"/>
      <c r="IW5" s="1921"/>
      <c r="IX5" s="1921"/>
      <c r="IY5" s="1921"/>
      <c r="IZ5" s="1921"/>
      <c r="JA5" s="1921"/>
      <c r="JB5" s="1921"/>
      <c r="JC5" s="1921"/>
      <c r="JD5" s="1921"/>
      <c r="JE5" s="1921"/>
      <c r="JF5" s="1921"/>
      <c r="JG5" s="1921"/>
      <c r="JH5" s="1921"/>
      <c r="JI5" s="1921"/>
      <c r="JJ5" s="1921"/>
      <c r="JK5" s="1921"/>
      <c r="JL5" s="1921"/>
      <c r="JM5" s="1921"/>
      <c r="JN5" s="1921"/>
      <c r="JO5" s="1921"/>
    </row>
    <row r="6" spans="1:275" s="354" customFormat="1" ht="33.75" x14ac:dyDescent="0.2">
      <c r="A6" s="1579" t="s">
        <v>1482</v>
      </c>
      <c r="B6" s="1580"/>
      <c r="C6" s="1116" t="s">
        <v>1427</v>
      </c>
      <c r="D6" s="1116" t="s">
        <v>1271</v>
      </c>
      <c r="E6" s="1116" t="s">
        <v>565</v>
      </c>
      <c r="F6" s="1328" t="s">
        <v>529</v>
      </c>
      <c r="G6" s="1116" t="s">
        <v>526</v>
      </c>
      <c r="H6" s="1116" t="s">
        <v>1244</v>
      </c>
      <c r="I6" s="1326" t="s">
        <v>676</v>
      </c>
      <c r="J6" s="1326" t="s">
        <v>677</v>
      </c>
      <c r="K6" s="1116" t="s">
        <v>566</v>
      </c>
      <c r="L6" s="1116" t="s">
        <v>567</v>
      </c>
      <c r="M6" s="1116" t="s">
        <v>569</v>
      </c>
      <c r="N6" s="1116" t="s">
        <v>1245</v>
      </c>
      <c r="O6" s="1326" t="s">
        <v>1030</v>
      </c>
      <c r="P6" s="1326" t="s">
        <v>1031</v>
      </c>
      <c r="Q6" s="1117" t="s">
        <v>1032</v>
      </c>
      <c r="R6" s="1117" t="s">
        <v>1033</v>
      </c>
      <c r="S6" s="1117" t="s">
        <v>1349</v>
      </c>
      <c r="T6" s="1116" t="s">
        <v>1428</v>
      </c>
      <c r="U6" s="1116" t="s">
        <v>1429</v>
      </c>
      <c r="V6" s="1116" t="s">
        <v>1430</v>
      </c>
      <c r="W6" s="1116" t="s">
        <v>1431</v>
      </c>
      <c r="X6" s="1326" t="s">
        <v>1035</v>
      </c>
      <c r="Y6" s="1326" t="s">
        <v>1036</v>
      </c>
      <c r="Z6" s="1326" t="s">
        <v>1037</v>
      </c>
      <c r="AA6" s="1117" t="s">
        <v>1363</v>
      </c>
      <c r="AB6" s="2044" t="s">
        <v>1432</v>
      </c>
      <c r="AC6" s="1921"/>
      <c r="AD6" s="1921"/>
      <c r="AE6" s="1921"/>
      <c r="AF6" s="1921"/>
      <c r="AG6" s="1921"/>
      <c r="AH6" s="1921"/>
      <c r="AI6" s="1921"/>
      <c r="AJ6" s="1921"/>
      <c r="AK6" s="1921"/>
      <c r="AL6" s="1921"/>
      <c r="AM6" s="1921"/>
      <c r="AN6" s="1921"/>
      <c r="AO6" s="1921"/>
      <c r="AP6" s="1921"/>
      <c r="AQ6" s="1921"/>
      <c r="AR6" s="1921"/>
      <c r="AS6" s="1921"/>
      <c r="AT6" s="1921"/>
      <c r="AU6" s="1921"/>
      <c r="AV6" s="1921"/>
      <c r="AW6" s="1921"/>
      <c r="AX6" s="1921"/>
      <c r="AY6" s="1921"/>
      <c r="AZ6" s="1921"/>
      <c r="BA6" s="1921"/>
      <c r="BB6" s="1921"/>
      <c r="BC6" s="1921"/>
      <c r="BD6" s="1921"/>
      <c r="BE6" s="1921"/>
      <c r="BF6" s="1921"/>
      <c r="BG6" s="1921"/>
      <c r="BH6" s="1921"/>
      <c r="BI6" s="1921"/>
      <c r="BJ6" s="1921"/>
      <c r="BK6" s="1921"/>
      <c r="BL6" s="1921"/>
      <c r="BM6" s="1921"/>
      <c r="BN6" s="1921"/>
      <c r="BO6" s="1921"/>
      <c r="BP6" s="1921"/>
      <c r="BQ6" s="1921"/>
      <c r="BR6" s="1921"/>
      <c r="BS6" s="1921"/>
      <c r="BT6" s="1921"/>
      <c r="BU6" s="1921"/>
      <c r="BV6" s="1921"/>
      <c r="BW6" s="1921"/>
      <c r="BX6" s="1921"/>
      <c r="BY6" s="1921"/>
      <c r="BZ6" s="1921"/>
      <c r="CA6" s="1921"/>
      <c r="CB6" s="1921"/>
      <c r="CC6" s="1921"/>
      <c r="CD6" s="1921"/>
      <c r="CE6" s="1921"/>
      <c r="CF6" s="1921"/>
      <c r="CG6" s="1921"/>
      <c r="CH6" s="1921"/>
      <c r="CI6" s="1921"/>
      <c r="CJ6" s="1921"/>
      <c r="CK6" s="1921"/>
      <c r="CL6" s="1921"/>
      <c r="CM6" s="1921"/>
      <c r="CN6" s="1921"/>
      <c r="CO6" s="1921"/>
      <c r="CP6" s="1921"/>
      <c r="CQ6" s="1921"/>
      <c r="CR6" s="1921"/>
      <c r="CS6" s="1921"/>
      <c r="CT6" s="1921"/>
      <c r="CU6" s="1921"/>
      <c r="CV6" s="1921"/>
      <c r="CW6" s="1921"/>
      <c r="CX6" s="1921"/>
      <c r="CY6" s="1921"/>
      <c r="CZ6" s="1921"/>
      <c r="DA6" s="1921"/>
      <c r="DB6" s="1921"/>
      <c r="DC6" s="1921"/>
      <c r="DD6" s="1921"/>
      <c r="DE6" s="1921"/>
      <c r="DF6" s="1921"/>
      <c r="DG6" s="1921"/>
      <c r="DH6" s="1921"/>
      <c r="DI6" s="1921"/>
      <c r="DJ6" s="1921"/>
      <c r="DK6" s="1921"/>
      <c r="DL6" s="1921"/>
      <c r="DM6" s="1921"/>
      <c r="DN6" s="1921"/>
      <c r="DO6" s="1921"/>
      <c r="DP6" s="1921"/>
      <c r="DQ6" s="1921"/>
      <c r="DR6" s="1921"/>
      <c r="DS6" s="1921"/>
      <c r="DT6" s="1921"/>
      <c r="DU6" s="1921"/>
      <c r="DV6" s="1921"/>
      <c r="DW6" s="1921"/>
      <c r="DX6" s="1921"/>
      <c r="DY6" s="1921"/>
      <c r="DZ6" s="1921"/>
      <c r="EA6" s="1921"/>
      <c r="EB6" s="1921"/>
      <c r="EC6" s="1921"/>
      <c r="ED6" s="1921"/>
      <c r="EE6" s="1921"/>
      <c r="EF6" s="1921"/>
      <c r="EG6" s="1921"/>
      <c r="EH6" s="1921"/>
      <c r="EI6" s="1921"/>
      <c r="EJ6" s="1921"/>
      <c r="EK6" s="1921"/>
      <c r="EL6" s="1921"/>
      <c r="EM6" s="1921"/>
      <c r="EN6" s="1921"/>
      <c r="EO6" s="1921"/>
      <c r="EP6" s="1921"/>
      <c r="EQ6" s="1921"/>
      <c r="ER6" s="1921"/>
      <c r="ES6" s="1921"/>
      <c r="ET6" s="1921"/>
      <c r="EU6" s="1921"/>
      <c r="EV6" s="1921"/>
      <c r="EW6" s="1921"/>
      <c r="EX6" s="1921"/>
      <c r="EY6" s="1921"/>
      <c r="EZ6" s="1921"/>
      <c r="FA6" s="1921"/>
      <c r="FB6" s="1921"/>
      <c r="FC6" s="1921"/>
      <c r="FD6" s="1921"/>
      <c r="FE6" s="1921"/>
      <c r="FF6" s="1921"/>
      <c r="FG6" s="1921"/>
      <c r="FH6" s="1921"/>
      <c r="FI6" s="1921"/>
      <c r="FJ6" s="1921"/>
      <c r="FK6" s="1921"/>
      <c r="FL6" s="1921"/>
      <c r="FM6" s="1921"/>
      <c r="FN6" s="1921"/>
      <c r="FO6" s="1921"/>
      <c r="FP6" s="1921"/>
      <c r="FQ6" s="1921"/>
      <c r="FR6" s="1921"/>
      <c r="FS6" s="1921"/>
      <c r="FT6" s="1921"/>
      <c r="FU6" s="1921"/>
      <c r="FV6" s="1921"/>
      <c r="FW6" s="1921"/>
      <c r="FX6" s="1921"/>
      <c r="FY6" s="1921"/>
      <c r="FZ6" s="1921"/>
      <c r="GA6" s="1921"/>
      <c r="GB6" s="1921"/>
      <c r="GC6" s="1921"/>
      <c r="GD6" s="1921"/>
      <c r="GE6" s="1921"/>
      <c r="GF6" s="1921"/>
      <c r="GG6" s="1921"/>
      <c r="GH6" s="1921"/>
      <c r="GI6" s="1921"/>
      <c r="GJ6" s="1921"/>
      <c r="GK6" s="1921"/>
      <c r="GL6" s="1921"/>
      <c r="GM6" s="1921"/>
      <c r="GN6" s="1921"/>
      <c r="GO6" s="1921"/>
      <c r="GP6" s="1921"/>
      <c r="GQ6" s="1921"/>
      <c r="GR6" s="1921"/>
      <c r="GS6" s="1921"/>
      <c r="GT6" s="1921"/>
      <c r="GU6" s="1921"/>
      <c r="GV6" s="1921"/>
      <c r="GW6" s="1921"/>
      <c r="GX6" s="1921"/>
      <c r="GY6" s="1921"/>
      <c r="GZ6" s="1921"/>
      <c r="HA6" s="1921"/>
      <c r="HB6" s="1921"/>
      <c r="HC6" s="1921"/>
      <c r="HD6" s="1921"/>
      <c r="HE6" s="1921"/>
      <c r="HF6" s="1921"/>
      <c r="HG6" s="1921"/>
      <c r="HH6" s="1921"/>
      <c r="HI6" s="1921"/>
      <c r="HJ6" s="1921"/>
      <c r="HK6" s="1921"/>
      <c r="HL6" s="1921"/>
      <c r="HM6" s="1921"/>
      <c r="HN6" s="1921"/>
      <c r="HO6" s="1921"/>
      <c r="HP6" s="1921"/>
      <c r="HQ6" s="1921"/>
      <c r="HR6" s="1921"/>
      <c r="HS6" s="1921"/>
      <c r="HT6" s="1921"/>
      <c r="HU6" s="1921"/>
      <c r="HV6" s="1921"/>
      <c r="HW6" s="1921"/>
      <c r="HX6" s="1921"/>
      <c r="HY6" s="1921"/>
      <c r="HZ6" s="1921"/>
      <c r="IA6" s="1921"/>
      <c r="IB6" s="1921"/>
      <c r="IC6" s="1921"/>
      <c r="ID6" s="1921"/>
      <c r="IE6" s="1921"/>
      <c r="IF6" s="1921"/>
      <c r="IG6" s="1921"/>
      <c r="IH6" s="1921"/>
      <c r="II6" s="1921"/>
      <c r="IJ6" s="1921"/>
      <c r="IK6" s="1921"/>
      <c r="IL6" s="1921"/>
      <c r="IM6" s="1921"/>
      <c r="IN6" s="1921"/>
      <c r="IO6" s="1921"/>
      <c r="IP6" s="1921"/>
      <c r="IQ6" s="1921"/>
      <c r="IR6" s="1921"/>
      <c r="IS6" s="1921"/>
      <c r="IT6" s="1921"/>
      <c r="IU6" s="1921"/>
      <c r="IV6" s="1921"/>
      <c r="IW6" s="1921"/>
      <c r="IX6" s="1921"/>
      <c r="IY6" s="1921"/>
      <c r="IZ6" s="1921"/>
      <c r="JA6" s="1921"/>
      <c r="JB6" s="1921"/>
      <c r="JC6" s="1921"/>
      <c r="JD6" s="1921"/>
      <c r="JE6" s="1921"/>
      <c r="JF6" s="1921"/>
      <c r="JG6" s="1921"/>
      <c r="JH6" s="1921"/>
      <c r="JI6" s="1921"/>
      <c r="JJ6" s="1921"/>
      <c r="JK6" s="1921"/>
      <c r="JL6" s="1921"/>
      <c r="JM6" s="1921"/>
      <c r="JN6" s="1921"/>
      <c r="JO6" s="1921"/>
    </row>
    <row r="7" spans="1:275" ht="31.5" customHeight="1" x14ac:dyDescent="0.2">
      <c r="A7" s="196">
        <v>318</v>
      </c>
      <c r="B7" s="197" t="s">
        <v>310</v>
      </c>
      <c r="C7" s="1173">
        <v>1463</v>
      </c>
      <c r="D7" s="198">
        <v>4756.3184019594255</v>
      </c>
      <c r="E7" s="198">
        <v>6958493.8220666396</v>
      </c>
      <c r="F7" s="198">
        <v>605.97</v>
      </c>
      <c r="G7" s="198">
        <v>886534.11</v>
      </c>
      <c r="H7" s="199">
        <v>7845028</v>
      </c>
      <c r="I7" s="200"/>
      <c r="J7" s="200"/>
      <c r="K7" s="201">
        <v>0</v>
      </c>
      <c r="L7" s="199">
        <v>7845028</v>
      </c>
      <c r="M7" s="198"/>
      <c r="N7" s="199">
        <v>7845028</v>
      </c>
      <c r="O7" s="202">
        <v>0</v>
      </c>
      <c r="P7" s="202">
        <v>48860</v>
      </c>
      <c r="Q7" s="949">
        <v>165298</v>
      </c>
      <c r="R7" s="949">
        <v>132239</v>
      </c>
      <c r="S7" s="1118">
        <v>247948</v>
      </c>
      <c r="T7" s="199">
        <v>8439373</v>
      </c>
      <c r="U7" s="200"/>
      <c r="V7" s="200">
        <v>8439373</v>
      </c>
      <c r="W7" s="1177">
        <v>703281</v>
      </c>
      <c r="X7" s="198">
        <v>0</v>
      </c>
      <c r="Y7" s="198">
        <v>15725</v>
      </c>
      <c r="Z7" s="198">
        <v>0</v>
      </c>
      <c r="AA7" s="1119">
        <v>0</v>
      </c>
      <c r="AB7" s="2099">
        <v>8455098</v>
      </c>
    </row>
    <row r="8" spans="1:275" ht="31.5" customHeight="1" x14ac:dyDescent="0.2">
      <c r="A8" s="203">
        <v>319</v>
      </c>
      <c r="B8" s="204" t="s">
        <v>309</v>
      </c>
      <c r="C8" s="1173">
        <v>764</v>
      </c>
      <c r="D8" s="198">
        <v>4756.3184019594255</v>
      </c>
      <c r="E8" s="198">
        <v>3633827.259097001</v>
      </c>
      <c r="F8" s="198">
        <v>699.9</v>
      </c>
      <c r="G8" s="198">
        <v>534723.6</v>
      </c>
      <c r="H8" s="199">
        <v>4168551</v>
      </c>
      <c r="I8" s="200"/>
      <c r="J8" s="200"/>
      <c r="K8" s="201">
        <v>0</v>
      </c>
      <c r="L8" s="199">
        <v>4168551</v>
      </c>
      <c r="M8" s="198"/>
      <c r="N8" s="199">
        <v>4168551</v>
      </c>
      <c r="O8" s="202">
        <v>0</v>
      </c>
      <c r="P8" s="202">
        <v>28000</v>
      </c>
      <c r="Q8" s="949">
        <v>41644</v>
      </c>
      <c r="R8" s="949">
        <v>33315</v>
      </c>
      <c r="S8" s="1118">
        <v>62465</v>
      </c>
      <c r="T8" s="199">
        <v>4333975</v>
      </c>
      <c r="U8" s="200"/>
      <c r="V8" s="200">
        <v>4333975</v>
      </c>
      <c r="W8" s="199">
        <v>361165</v>
      </c>
      <c r="X8" s="198">
        <v>0</v>
      </c>
      <c r="Y8" s="198">
        <v>10000</v>
      </c>
      <c r="Z8" s="198">
        <v>0</v>
      </c>
      <c r="AA8" s="1119">
        <v>0</v>
      </c>
      <c r="AB8" s="2099">
        <v>4343975</v>
      </c>
    </row>
    <row r="9" spans="1:275" s="53" customFormat="1" ht="31.5" customHeight="1" x14ac:dyDescent="0.2">
      <c r="A9" s="1245"/>
      <c r="B9" s="1245" t="s">
        <v>70</v>
      </c>
      <c r="C9" s="1246">
        <v>2227</v>
      </c>
      <c r="D9" s="1247"/>
      <c r="E9" s="1216">
        <v>10592321.081163641</v>
      </c>
      <c r="F9" s="1216"/>
      <c r="G9" s="1216">
        <v>1421257.71</v>
      </c>
      <c r="H9" s="1248">
        <v>12013579</v>
      </c>
      <c r="I9" s="1249">
        <v>0</v>
      </c>
      <c r="J9" s="1249">
        <v>0</v>
      </c>
      <c r="K9" s="1250">
        <v>0</v>
      </c>
      <c r="L9" s="1248">
        <v>12013579</v>
      </c>
      <c r="M9" s="1216">
        <v>0</v>
      </c>
      <c r="N9" s="1248">
        <v>12013579</v>
      </c>
      <c r="O9" s="1249">
        <v>0</v>
      </c>
      <c r="P9" s="1249">
        <v>76860</v>
      </c>
      <c r="Q9" s="1249">
        <v>206942</v>
      </c>
      <c r="R9" s="1249">
        <v>165554</v>
      </c>
      <c r="S9" s="1249">
        <v>310413</v>
      </c>
      <c r="T9" s="1248">
        <v>12773348</v>
      </c>
      <c r="U9" s="1249">
        <v>0</v>
      </c>
      <c r="V9" s="1249">
        <v>12773348</v>
      </c>
      <c r="W9" s="1248">
        <v>1064446</v>
      </c>
      <c r="X9" s="1216">
        <v>0</v>
      </c>
      <c r="Y9" s="1216">
        <v>25725</v>
      </c>
      <c r="Z9" s="1216">
        <v>0</v>
      </c>
      <c r="AA9" s="1216">
        <v>0</v>
      </c>
      <c r="AB9" s="2100">
        <v>12799073</v>
      </c>
      <c r="AC9" s="263"/>
      <c r="AD9" s="263"/>
      <c r="AE9" s="263"/>
      <c r="AF9" s="263"/>
      <c r="AG9" s="263"/>
      <c r="AH9" s="263"/>
      <c r="AI9" s="263"/>
      <c r="AJ9" s="263"/>
      <c r="AK9" s="263"/>
      <c r="AL9" s="263"/>
      <c r="AM9" s="263"/>
      <c r="AN9" s="263"/>
      <c r="AO9" s="263"/>
      <c r="AP9" s="263"/>
      <c r="AQ9" s="263"/>
      <c r="AR9" s="263"/>
      <c r="AS9" s="263"/>
      <c r="AT9" s="263"/>
      <c r="AU9" s="263"/>
      <c r="AV9" s="263"/>
      <c r="AW9" s="263"/>
      <c r="AX9" s="263"/>
      <c r="AY9" s="263"/>
      <c r="AZ9" s="263"/>
      <c r="BA9" s="263"/>
      <c r="BB9" s="263"/>
      <c r="BC9" s="263"/>
      <c r="BD9" s="263"/>
      <c r="BE9" s="263"/>
      <c r="BF9" s="263"/>
      <c r="BG9" s="263"/>
      <c r="BH9" s="263"/>
      <c r="BI9" s="263"/>
      <c r="BJ9" s="263"/>
      <c r="BK9" s="263"/>
      <c r="BL9" s="263"/>
      <c r="BM9" s="263"/>
      <c r="BN9" s="263"/>
      <c r="BO9" s="263"/>
      <c r="BP9" s="263"/>
      <c r="BQ9" s="263"/>
      <c r="BR9" s="263"/>
      <c r="BS9" s="263"/>
      <c r="BT9" s="263"/>
      <c r="BU9" s="263"/>
      <c r="BV9" s="263"/>
      <c r="BW9" s="263"/>
      <c r="BX9" s="263"/>
      <c r="BY9" s="263"/>
      <c r="BZ9" s="263"/>
      <c r="CA9" s="263"/>
      <c r="CB9" s="263"/>
      <c r="CC9" s="263"/>
      <c r="CD9" s="263"/>
      <c r="CE9" s="263"/>
      <c r="CF9" s="263"/>
      <c r="CG9" s="263"/>
      <c r="CH9" s="263"/>
      <c r="CI9" s="263"/>
      <c r="CJ9" s="263"/>
      <c r="CK9" s="263"/>
      <c r="CL9" s="263"/>
      <c r="CM9" s="263"/>
      <c r="CN9" s="263"/>
      <c r="CO9" s="263"/>
      <c r="CP9" s="263"/>
      <c r="CQ9" s="263"/>
      <c r="CR9" s="263"/>
      <c r="CS9" s="263"/>
      <c r="CT9" s="263"/>
      <c r="CU9" s="263"/>
      <c r="CV9" s="263"/>
      <c r="CW9" s="263"/>
      <c r="CX9" s="263"/>
      <c r="CY9" s="263"/>
      <c r="CZ9" s="263"/>
      <c r="DA9" s="263"/>
      <c r="DB9" s="263"/>
      <c r="DC9" s="263"/>
      <c r="DD9" s="263"/>
      <c r="DE9" s="263"/>
      <c r="DF9" s="263"/>
      <c r="DG9" s="263"/>
      <c r="DH9" s="263"/>
      <c r="DI9" s="263"/>
      <c r="DJ9" s="263"/>
      <c r="DK9" s="263"/>
      <c r="DL9" s="263"/>
      <c r="DM9" s="263"/>
      <c r="DN9" s="263"/>
      <c r="DO9" s="263"/>
      <c r="DP9" s="263"/>
      <c r="DQ9" s="263"/>
      <c r="DR9" s="263"/>
      <c r="DS9" s="263"/>
      <c r="DT9" s="263"/>
      <c r="DU9" s="263"/>
      <c r="DV9" s="263"/>
      <c r="DW9" s="263"/>
      <c r="DX9" s="263"/>
      <c r="DY9" s="263"/>
      <c r="DZ9" s="263"/>
      <c r="EA9" s="263"/>
      <c r="EB9" s="263"/>
      <c r="EC9" s="263"/>
      <c r="ED9" s="263"/>
      <c r="EE9" s="263"/>
      <c r="EF9" s="263"/>
      <c r="EG9" s="263"/>
      <c r="EH9" s="263"/>
      <c r="EI9" s="263"/>
      <c r="EJ9" s="263"/>
      <c r="EK9" s="263"/>
      <c r="EL9" s="263"/>
      <c r="EM9" s="263"/>
      <c r="EN9" s="263"/>
      <c r="EO9" s="263"/>
      <c r="EP9" s="263"/>
      <c r="EQ9" s="263"/>
      <c r="ER9" s="263"/>
      <c r="ES9" s="263"/>
      <c r="ET9" s="263"/>
      <c r="EU9" s="263"/>
      <c r="EV9" s="263"/>
      <c r="EW9" s="263"/>
      <c r="EX9" s="263"/>
      <c r="EY9" s="263"/>
      <c r="EZ9" s="263"/>
      <c r="FA9" s="263"/>
      <c r="FB9" s="263"/>
      <c r="FC9" s="263"/>
      <c r="FD9" s="263"/>
      <c r="FE9" s="263"/>
      <c r="FF9" s="263"/>
      <c r="FG9" s="263"/>
      <c r="FH9" s="263"/>
      <c r="FI9" s="263"/>
      <c r="FJ9" s="263"/>
      <c r="FK9" s="263"/>
      <c r="FL9" s="263"/>
      <c r="FM9" s="263"/>
      <c r="FN9" s="263"/>
      <c r="FO9" s="263"/>
      <c r="FP9" s="263"/>
      <c r="FQ9" s="263"/>
      <c r="FR9" s="263"/>
      <c r="FS9" s="263"/>
      <c r="FT9" s="263"/>
      <c r="FU9" s="263"/>
      <c r="FV9" s="263"/>
      <c r="FW9" s="263"/>
      <c r="FX9" s="263"/>
      <c r="FY9" s="263"/>
      <c r="FZ9" s="263"/>
      <c r="GA9" s="263"/>
      <c r="GB9" s="263"/>
      <c r="GC9" s="263"/>
      <c r="GD9" s="263"/>
      <c r="GE9" s="263"/>
      <c r="GF9" s="263"/>
      <c r="GG9" s="263"/>
      <c r="GH9" s="263"/>
      <c r="GI9" s="263"/>
      <c r="GJ9" s="263"/>
      <c r="GK9" s="263"/>
      <c r="GL9" s="263"/>
      <c r="GM9" s="263"/>
      <c r="GN9" s="263"/>
      <c r="GO9" s="263"/>
      <c r="GP9" s="263"/>
      <c r="GQ9" s="263"/>
      <c r="GR9" s="263"/>
      <c r="GS9" s="263"/>
      <c r="GT9" s="263"/>
      <c r="GU9" s="263"/>
      <c r="GV9" s="263"/>
      <c r="GW9" s="263"/>
      <c r="GX9" s="263"/>
      <c r="GY9" s="263"/>
      <c r="GZ9" s="263"/>
      <c r="HA9" s="263"/>
      <c r="HB9" s="263"/>
      <c r="HC9" s="263"/>
      <c r="HD9" s="263"/>
      <c r="HE9" s="263"/>
      <c r="HF9" s="263"/>
      <c r="HG9" s="263"/>
      <c r="HH9" s="263"/>
      <c r="HI9" s="263"/>
      <c r="HJ9" s="263"/>
      <c r="HK9" s="263"/>
      <c r="HL9" s="263"/>
      <c r="HM9" s="263"/>
      <c r="HN9" s="263"/>
      <c r="HO9" s="263"/>
      <c r="HP9" s="263"/>
      <c r="HQ9" s="263"/>
      <c r="HR9" s="263"/>
      <c r="HS9" s="263"/>
      <c r="HT9" s="263"/>
      <c r="HU9" s="263"/>
      <c r="HV9" s="263"/>
      <c r="HW9" s="263"/>
      <c r="HX9" s="263"/>
      <c r="HY9" s="263"/>
      <c r="HZ9" s="263"/>
      <c r="IA9" s="263"/>
      <c r="IB9" s="263"/>
      <c r="IC9" s="263"/>
      <c r="ID9" s="263"/>
      <c r="IE9" s="263"/>
      <c r="IF9" s="263"/>
      <c r="IG9" s="263"/>
      <c r="IH9" s="263"/>
      <c r="II9" s="263"/>
      <c r="IJ9" s="263"/>
      <c r="IK9" s="263"/>
      <c r="IL9" s="263"/>
      <c r="IM9" s="263"/>
      <c r="IN9" s="263"/>
      <c r="IO9" s="263"/>
      <c r="IP9" s="263"/>
      <c r="IQ9" s="263"/>
      <c r="IR9" s="263"/>
      <c r="IS9" s="263"/>
      <c r="IT9" s="263"/>
      <c r="IU9" s="263"/>
      <c r="IV9" s="263"/>
      <c r="IW9" s="263"/>
      <c r="IX9" s="263"/>
      <c r="IY9" s="263"/>
      <c r="IZ9" s="263"/>
      <c r="JA9" s="263"/>
      <c r="JB9" s="263"/>
      <c r="JC9" s="263"/>
      <c r="JD9" s="263"/>
      <c r="JE9" s="263"/>
      <c r="JF9" s="263"/>
      <c r="JG9" s="263"/>
      <c r="JH9" s="263"/>
      <c r="JI9" s="263"/>
      <c r="JJ9" s="263"/>
      <c r="JK9" s="263"/>
      <c r="JL9" s="263"/>
      <c r="JM9" s="263"/>
      <c r="JN9" s="263"/>
      <c r="JO9" s="263"/>
    </row>
    <row r="10" spans="1:275" s="263" customFormat="1" ht="31.5" customHeight="1" x14ac:dyDescent="0.2">
      <c r="A10" s="1139"/>
      <c r="C10" s="2090"/>
      <c r="D10" s="2091"/>
      <c r="E10" s="1235"/>
      <c r="F10" s="1235"/>
      <c r="G10" s="1235"/>
      <c r="H10" s="1235"/>
      <c r="I10" s="1235"/>
      <c r="J10" s="1235"/>
      <c r="K10" s="1235"/>
      <c r="L10" s="1235"/>
      <c r="M10" s="1235"/>
      <c r="N10" s="1235"/>
      <c r="O10" s="1235"/>
      <c r="P10" s="1235"/>
      <c r="Q10" s="1235"/>
      <c r="R10" s="1235"/>
      <c r="S10" s="1235"/>
      <c r="T10" s="1235"/>
      <c r="U10" s="1235"/>
      <c r="V10" s="1235"/>
      <c r="W10" s="1235"/>
      <c r="X10" s="1235"/>
      <c r="Y10" s="1235"/>
      <c r="Z10" s="1235"/>
      <c r="AA10" s="1235"/>
      <c r="AB10" s="1235"/>
    </row>
    <row r="11" spans="1:275" s="343" customFormat="1" x14ac:dyDescent="0.2">
      <c r="B11" s="2092"/>
      <c r="C11" s="1973"/>
      <c r="D11" s="1973"/>
      <c r="E11" s="1973"/>
      <c r="F11" s="1973"/>
      <c r="G11" s="1973"/>
      <c r="H11" s="1973"/>
      <c r="I11" s="1973"/>
      <c r="J11" s="1973"/>
      <c r="K11" s="1973"/>
      <c r="L11" s="1973"/>
      <c r="M11" s="1973"/>
      <c r="N11" s="1973"/>
      <c r="O11" s="1973"/>
      <c r="P11" s="1973"/>
      <c r="Q11" s="1973"/>
      <c r="R11" s="1973"/>
      <c r="S11" s="1973"/>
      <c r="T11" s="1973"/>
      <c r="U11" s="1973"/>
      <c r="V11" s="1973"/>
      <c r="W11" s="1973"/>
      <c r="X11" s="1973"/>
      <c r="Y11" s="1973"/>
      <c r="Z11" s="1973"/>
      <c r="AA11" s="1973"/>
      <c r="AB11" s="1973"/>
    </row>
    <row r="12" spans="1:275" s="343" customFormat="1" x14ac:dyDescent="0.2">
      <c r="B12" s="367"/>
      <c r="I12" s="367"/>
      <c r="J12" s="367"/>
      <c r="U12" s="1928"/>
    </row>
    <row r="13" spans="1:275" s="343" customFormat="1" x14ac:dyDescent="0.2"/>
    <row r="14" spans="1:275" s="263" customFormat="1" ht="31.5" customHeight="1" x14ac:dyDescent="0.2">
      <c r="A14" s="2093"/>
      <c r="C14" s="2090"/>
      <c r="D14" s="2091"/>
      <c r="E14" s="1235"/>
      <c r="F14" s="1235"/>
      <c r="G14" s="1235"/>
      <c r="H14" s="1235"/>
      <c r="I14" s="1235"/>
      <c r="J14" s="1235"/>
      <c r="K14" s="1235"/>
      <c r="L14" s="1235"/>
      <c r="M14" s="1235"/>
      <c r="N14" s="1235"/>
      <c r="O14" s="1235"/>
      <c r="P14" s="1235"/>
      <c r="Q14" s="1235"/>
      <c r="R14" s="1235"/>
      <c r="S14" s="1235"/>
      <c r="T14" s="1235"/>
      <c r="U14" s="1235"/>
      <c r="V14" s="1235"/>
      <c r="W14" s="1235"/>
      <c r="X14" s="1235"/>
      <c r="Y14" s="1235"/>
      <c r="Z14" s="1235"/>
      <c r="AA14" s="1235"/>
      <c r="AB14" s="1235"/>
    </row>
    <row r="15" spans="1:275" s="343" customFormat="1" x14ac:dyDescent="0.2">
      <c r="B15" s="1912"/>
      <c r="C15" s="2094"/>
      <c r="D15" s="2094"/>
      <c r="E15" s="2094"/>
      <c r="F15" s="2094"/>
      <c r="G15" s="2094"/>
      <c r="H15" s="2094"/>
      <c r="I15" s="2094"/>
      <c r="J15" s="2094"/>
      <c r="K15" s="2094"/>
      <c r="L15" s="2094"/>
      <c r="M15" s="2094"/>
      <c r="N15" s="2094"/>
      <c r="O15" s="2094"/>
      <c r="P15" s="2094"/>
      <c r="Q15" s="2094"/>
      <c r="R15" s="2094"/>
      <c r="S15" s="2094"/>
      <c r="T15" s="2094"/>
      <c r="U15" s="2094"/>
      <c r="V15" s="2094"/>
      <c r="W15" s="2094"/>
      <c r="X15" s="2094"/>
      <c r="Y15" s="2094"/>
      <c r="Z15" s="2094"/>
      <c r="AA15" s="2094"/>
      <c r="AB15" s="2094"/>
    </row>
    <row r="16" spans="1:275" s="343" customFormat="1" x14ac:dyDescent="0.2"/>
    <row r="17" spans="1:26" s="343" customFormat="1" x14ac:dyDescent="0.2"/>
    <row r="18" spans="1:26" s="343" customFormat="1" x14ac:dyDescent="0.2">
      <c r="R18" s="367"/>
      <c r="S18" s="1928"/>
      <c r="U18" s="367"/>
    </row>
    <row r="19" spans="1:26" s="343" customFormat="1" x14ac:dyDescent="0.2">
      <c r="I19" s="2016"/>
      <c r="J19" s="2016"/>
      <c r="R19" s="367"/>
      <c r="S19" s="367"/>
      <c r="Z19" s="367"/>
    </row>
    <row r="20" spans="1:26" s="343" customFormat="1" x14ac:dyDescent="0.2">
      <c r="I20" s="2016"/>
      <c r="J20" s="2016"/>
      <c r="S20" s="367"/>
    </row>
    <row r="21" spans="1:26" s="343" customFormat="1" x14ac:dyDescent="0.2"/>
    <row r="22" spans="1:26" s="343" customFormat="1" x14ac:dyDescent="0.2"/>
    <row r="23" spans="1:26" s="343" customFormat="1" x14ac:dyDescent="0.2"/>
    <row r="24" spans="1:26" s="343" customFormat="1" x14ac:dyDescent="0.2"/>
    <row r="25" spans="1:26" s="343" customFormat="1" x14ac:dyDescent="0.2"/>
    <row r="26" spans="1:26" s="343" customFormat="1" x14ac:dyDescent="0.2"/>
    <row r="27" spans="1:26" s="343" customFormat="1" x14ac:dyDescent="0.2">
      <c r="A27" s="367"/>
    </row>
    <row r="28" spans="1:26" s="343" customFormat="1" x14ac:dyDescent="0.2"/>
    <row r="29" spans="1:26" s="343" customFormat="1" x14ac:dyDescent="0.2"/>
    <row r="30" spans="1:26" s="343" customFormat="1" x14ac:dyDescent="0.2">
      <c r="Y30" s="1973"/>
    </row>
    <row r="31" spans="1:26" s="343" customFormat="1" x14ac:dyDescent="0.2"/>
    <row r="32" spans="1:26" s="343" customFormat="1" x14ac:dyDescent="0.2"/>
    <row r="33" s="343" customFormat="1" x14ac:dyDescent="0.2"/>
    <row r="34" s="343" customFormat="1" x14ac:dyDescent="0.2"/>
    <row r="35" s="343" customFormat="1" x14ac:dyDescent="0.2"/>
    <row r="36" s="343" customFormat="1" x14ac:dyDescent="0.2"/>
    <row r="37" s="343" customFormat="1" x14ac:dyDescent="0.2"/>
    <row r="38" s="343" customFormat="1" x14ac:dyDescent="0.2"/>
    <row r="39" s="343" customFormat="1" x14ac:dyDescent="0.2"/>
    <row r="40" s="343" customFormat="1" x14ac:dyDescent="0.2"/>
    <row r="41" s="343" customFormat="1" x14ac:dyDescent="0.2"/>
    <row r="42" s="343" customFormat="1" x14ac:dyDescent="0.2"/>
    <row r="43" s="343" customFormat="1" x14ac:dyDescent="0.2"/>
    <row r="44" s="343" customFormat="1" x14ac:dyDescent="0.2"/>
    <row r="45" s="343" customFormat="1" x14ac:dyDescent="0.2"/>
    <row r="46" s="343" customFormat="1" x14ac:dyDescent="0.2"/>
    <row r="47" s="343" customFormat="1" x14ac:dyDescent="0.2"/>
    <row r="48" s="343" customFormat="1" x14ac:dyDescent="0.2"/>
    <row r="49" s="343" customFormat="1" x14ac:dyDescent="0.2"/>
    <row r="50" s="343" customFormat="1" x14ac:dyDescent="0.2"/>
    <row r="51" s="343" customFormat="1" x14ac:dyDescent="0.2"/>
    <row r="52" s="343" customFormat="1" x14ac:dyDescent="0.2"/>
    <row r="53" s="343" customFormat="1" x14ac:dyDescent="0.2"/>
    <row r="54" s="343" customFormat="1" x14ac:dyDescent="0.2"/>
    <row r="55" s="343" customFormat="1" x14ac:dyDescent="0.2"/>
    <row r="56" s="343" customFormat="1" x14ac:dyDescent="0.2"/>
    <row r="57" s="343" customFormat="1" x14ac:dyDescent="0.2"/>
    <row r="58" s="343" customFormat="1" x14ac:dyDescent="0.2"/>
    <row r="59" s="343" customFormat="1" x14ac:dyDescent="0.2"/>
    <row r="60" s="343" customFormat="1" x14ac:dyDescent="0.2"/>
    <row r="61" s="343" customFormat="1" x14ac:dyDescent="0.2"/>
    <row r="62" s="343" customFormat="1" x14ac:dyDescent="0.2"/>
    <row r="63" s="343" customFormat="1" x14ac:dyDescent="0.2"/>
    <row r="64" s="343" customFormat="1" x14ac:dyDescent="0.2"/>
    <row r="65" s="343" customFormat="1" x14ac:dyDescent="0.2"/>
    <row r="66" s="343" customFormat="1" x14ac:dyDescent="0.2"/>
    <row r="67" s="343" customFormat="1" x14ac:dyDescent="0.2"/>
    <row r="68" s="343" customFormat="1" x14ac:dyDescent="0.2"/>
    <row r="69" s="343" customFormat="1" x14ac:dyDescent="0.2"/>
    <row r="70" s="343" customFormat="1" x14ac:dyDescent="0.2"/>
    <row r="71" s="343" customFormat="1" x14ac:dyDescent="0.2"/>
    <row r="72" s="343" customFormat="1" x14ac:dyDescent="0.2"/>
    <row r="73" s="343" customFormat="1" x14ac:dyDescent="0.2"/>
    <row r="74" s="343" customFormat="1" x14ac:dyDescent="0.2"/>
    <row r="75" s="343" customFormat="1" x14ac:dyDescent="0.2"/>
    <row r="76" s="343" customFormat="1" x14ac:dyDescent="0.2"/>
    <row r="77" s="343" customFormat="1" x14ac:dyDescent="0.2"/>
    <row r="78" s="343" customFormat="1" x14ac:dyDescent="0.2"/>
    <row r="79" s="343" customFormat="1" x14ac:dyDescent="0.2"/>
    <row r="80" s="343" customFormat="1" x14ac:dyDescent="0.2"/>
    <row r="81" s="343" customFormat="1" x14ac:dyDescent="0.2"/>
    <row r="82" s="343" customFormat="1" x14ac:dyDescent="0.2"/>
    <row r="83" s="343" customFormat="1" x14ac:dyDescent="0.2"/>
    <row r="84" s="343" customFormat="1" x14ac:dyDescent="0.2"/>
    <row r="85" s="343" customFormat="1" x14ac:dyDescent="0.2"/>
    <row r="86" s="343" customFormat="1" x14ac:dyDescent="0.2"/>
    <row r="87" s="343" customFormat="1" x14ac:dyDescent="0.2"/>
    <row r="88" s="343" customFormat="1" x14ac:dyDescent="0.2"/>
    <row r="89" s="343" customFormat="1" x14ac:dyDescent="0.2"/>
    <row r="90" s="343" customFormat="1" x14ac:dyDescent="0.2"/>
    <row r="91" s="343" customFormat="1" x14ac:dyDescent="0.2"/>
    <row r="92" s="343" customFormat="1" x14ac:dyDescent="0.2"/>
    <row r="93" s="343" customFormat="1" x14ac:dyDescent="0.2"/>
    <row r="94" s="343" customFormat="1" x14ac:dyDescent="0.2"/>
    <row r="95" s="343" customFormat="1" x14ac:dyDescent="0.2"/>
    <row r="96" s="343" customFormat="1" x14ac:dyDescent="0.2"/>
    <row r="97" s="343" customFormat="1" x14ac:dyDescent="0.2"/>
    <row r="98" s="343" customFormat="1" x14ac:dyDescent="0.2"/>
    <row r="99" s="343" customFormat="1" x14ac:dyDescent="0.2"/>
    <row r="100" s="343" customFormat="1" x14ac:dyDescent="0.2"/>
    <row r="101" s="343" customFormat="1" x14ac:dyDescent="0.2"/>
    <row r="102" s="343" customFormat="1" x14ac:dyDescent="0.2"/>
    <row r="103" s="343" customFormat="1" x14ac:dyDescent="0.2"/>
    <row r="104" s="343" customFormat="1" x14ac:dyDescent="0.2"/>
    <row r="105" s="343" customFormat="1" x14ac:dyDescent="0.2"/>
    <row r="106" s="343" customFormat="1" x14ac:dyDescent="0.2"/>
    <row r="107" s="343" customFormat="1" x14ac:dyDescent="0.2"/>
    <row r="108" s="343" customFormat="1" x14ac:dyDescent="0.2"/>
    <row r="109" s="343" customFormat="1" x14ac:dyDescent="0.2"/>
    <row r="110" s="343" customFormat="1" x14ac:dyDescent="0.2"/>
    <row r="111" s="343" customFormat="1" x14ac:dyDescent="0.2"/>
    <row r="112" s="343" customFormat="1" x14ac:dyDescent="0.2"/>
    <row r="113" s="343" customFormat="1" x14ac:dyDescent="0.2"/>
    <row r="114" s="343" customFormat="1" x14ac:dyDescent="0.2"/>
    <row r="115" s="343" customFormat="1" x14ac:dyDescent="0.2"/>
    <row r="116" s="343" customFormat="1" x14ac:dyDescent="0.2"/>
    <row r="117" s="343" customFormat="1" x14ac:dyDescent="0.2"/>
    <row r="118" s="343" customFormat="1" x14ac:dyDescent="0.2"/>
    <row r="119" s="343" customFormat="1" x14ac:dyDescent="0.2"/>
    <row r="120" s="343" customFormat="1" x14ac:dyDescent="0.2"/>
    <row r="121" s="343" customFormat="1" x14ac:dyDescent="0.2"/>
    <row r="122" s="343" customFormat="1" x14ac:dyDescent="0.2"/>
    <row r="123" s="343" customFormat="1" x14ac:dyDescent="0.2"/>
    <row r="124" s="343" customFormat="1" x14ac:dyDescent="0.2"/>
    <row r="125" s="343" customFormat="1" x14ac:dyDescent="0.2"/>
    <row r="126" s="343" customFormat="1" x14ac:dyDescent="0.2"/>
    <row r="127" s="343" customFormat="1" x14ac:dyDescent="0.2"/>
    <row r="128" s="343" customFormat="1" x14ac:dyDescent="0.2"/>
    <row r="129" s="343" customFormat="1" x14ac:dyDescent="0.2"/>
    <row r="130" s="343" customFormat="1" x14ac:dyDescent="0.2"/>
    <row r="131" s="343" customFormat="1" x14ac:dyDescent="0.2"/>
    <row r="132" s="343" customFormat="1" x14ac:dyDescent="0.2"/>
    <row r="133" s="343" customFormat="1" x14ac:dyDescent="0.2"/>
    <row r="134" s="343" customFormat="1" x14ac:dyDescent="0.2"/>
    <row r="135" s="343" customFormat="1" x14ac:dyDescent="0.2"/>
    <row r="136" s="343" customFormat="1" x14ac:dyDescent="0.2"/>
    <row r="137" s="343" customFormat="1" x14ac:dyDescent="0.2"/>
    <row r="138" s="343" customFormat="1" x14ac:dyDescent="0.2"/>
    <row r="139" s="343" customFormat="1" x14ac:dyDescent="0.2"/>
    <row r="140" s="343" customFormat="1" x14ac:dyDescent="0.2"/>
    <row r="141" s="343" customFormat="1" x14ac:dyDescent="0.2"/>
    <row r="142" s="343" customFormat="1" x14ac:dyDescent="0.2"/>
    <row r="143" s="343" customFormat="1" x14ac:dyDescent="0.2"/>
    <row r="144" s="343" customFormat="1" x14ac:dyDescent="0.2"/>
    <row r="145" s="343" customFormat="1" x14ac:dyDescent="0.2"/>
    <row r="146" s="343" customFormat="1" x14ac:dyDescent="0.2"/>
    <row r="147" s="343" customFormat="1" x14ac:dyDescent="0.2"/>
    <row r="148" s="343" customFormat="1" x14ac:dyDescent="0.2"/>
    <row r="149" s="343" customFormat="1" x14ac:dyDescent="0.2"/>
    <row r="150" s="343" customFormat="1" x14ac:dyDescent="0.2"/>
    <row r="151" s="343" customFormat="1" x14ac:dyDescent="0.2"/>
    <row r="152" s="343" customFormat="1" x14ac:dyDescent="0.2"/>
    <row r="153" s="343" customFormat="1" x14ac:dyDescent="0.2"/>
    <row r="154" s="343" customFormat="1" x14ac:dyDescent="0.2"/>
    <row r="155" s="343" customFormat="1" x14ac:dyDescent="0.2"/>
    <row r="156" s="343" customFormat="1" x14ac:dyDescent="0.2"/>
    <row r="157" s="343" customFormat="1" x14ac:dyDescent="0.2"/>
    <row r="158" s="343" customFormat="1" x14ac:dyDescent="0.2"/>
    <row r="159" s="343" customFormat="1" x14ac:dyDescent="0.2"/>
    <row r="160" s="343" customFormat="1" x14ac:dyDescent="0.2"/>
    <row r="161" s="343" customFormat="1" x14ac:dyDescent="0.2"/>
    <row r="162" s="343" customFormat="1" x14ac:dyDescent="0.2"/>
    <row r="163" s="343" customFormat="1" x14ac:dyDescent="0.2"/>
    <row r="164" s="343" customFormat="1" x14ac:dyDescent="0.2"/>
    <row r="165" s="343" customFormat="1" x14ac:dyDescent="0.2"/>
    <row r="166" s="343" customFormat="1" x14ac:dyDescent="0.2"/>
    <row r="167" s="343" customFormat="1" x14ac:dyDescent="0.2"/>
    <row r="168" s="343" customFormat="1" x14ac:dyDescent="0.2"/>
    <row r="169" s="343" customFormat="1" x14ac:dyDescent="0.2"/>
    <row r="170" s="343" customFormat="1" x14ac:dyDescent="0.2"/>
    <row r="171" s="343" customFormat="1" x14ac:dyDescent="0.2"/>
    <row r="172" s="343" customFormat="1" x14ac:dyDescent="0.2"/>
    <row r="173" s="343" customFormat="1" x14ac:dyDescent="0.2"/>
    <row r="174" s="343" customFormat="1" x14ac:dyDescent="0.2"/>
    <row r="175" s="343" customFormat="1" x14ac:dyDescent="0.2"/>
    <row r="176" s="343" customFormat="1" x14ac:dyDescent="0.2"/>
    <row r="177" s="343" customFormat="1" x14ac:dyDescent="0.2"/>
    <row r="178" s="343" customFormat="1" x14ac:dyDescent="0.2"/>
    <row r="179" s="343" customFormat="1" x14ac:dyDescent="0.2"/>
    <row r="180" s="343" customFormat="1" x14ac:dyDescent="0.2"/>
    <row r="181" s="343" customFormat="1" x14ac:dyDescent="0.2"/>
    <row r="182" s="343" customFormat="1" x14ac:dyDescent="0.2"/>
    <row r="183" s="343" customFormat="1" x14ac:dyDescent="0.2"/>
    <row r="184" s="343" customFormat="1" x14ac:dyDescent="0.2"/>
    <row r="185" s="343" customFormat="1" x14ac:dyDescent="0.2"/>
    <row r="186" s="343" customFormat="1" x14ac:dyDescent="0.2"/>
    <row r="187" s="343" customFormat="1" x14ac:dyDescent="0.2"/>
    <row r="188" s="343" customFormat="1" x14ac:dyDescent="0.2"/>
    <row r="189" s="343" customFormat="1" x14ac:dyDescent="0.2"/>
    <row r="190" s="343" customFormat="1" x14ac:dyDescent="0.2"/>
    <row r="191" s="343" customFormat="1" x14ac:dyDescent="0.2"/>
    <row r="192" s="343" customFormat="1" x14ac:dyDescent="0.2"/>
    <row r="193" s="343" customFormat="1" x14ac:dyDescent="0.2"/>
    <row r="194" s="343" customFormat="1" x14ac:dyDescent="0.2"/>
    <row r="195" s="343" customFormat="1" x14ac:dyDescent="0.2"/>
    <row r="196" s="343" customFormat="1" x14ac:dyDescent="0.2"/>
    <row r="197" s="343" customFormat="1" x14ac:dyDescent="0.2"/>
    <row r="198" s="343" customFormat="1" x14ac:dyDescent="0.2"/>
    <row r="199" s="343" customFormat="1" x14ac:dyDescent="0.2"/>
    <row r="200" s="343" customFormat="1" x14ac:dyDescent="0.2"/>
    <row r="201" s="343" customFormat="1" x14ac:dyDescent="0.2"/>
    <row r="202" s="343" customFormat="1" x14ac:dyDescent="0.2"/>
    <row r="203" s="343" customFormat="1" x14ac:dyDescent="0.2"/>
    <row r="204" s="343" customFormat="1" x14ac:dyDescent="0.2"/>
    <row r="205" s="343" customFormat="1" x14ac:dyDescent="0.2"/>
    <row r="206" s="343" customFormat="1" x14ac:dyDescent="0.2"/>
    <row r="207" s="343" customFormat="1" x14ac:dyDescent="0.2"/>
    <row r="208" s="343" customFormat="1" x14ac:dyDescent="0.2"/>
    <row r="209" s="343" customFormat="1" x14ac:dyDescent="0.2"/>
    <row r="210" s="343" customFormat="1" x14ac:dyDescent="0.2"/>
    <row r="211" s="343" customFormat="1" x14ac:dyDescent="0.2"/>
    <row r="212" s="343" customFormat="1" x14ac:dyDescent="0.2"/>
    <row r="213" s="343" customFormat="1" x14ac:dyDescent="0.2"/>
    <row r="214" s="343" customFormat="1" x14ac:dyDescent="0.2"/>
    <row r="215" s="343" customFormat="1" x14ac:dyDescent="0.2"/>
    <row r="216" s="343" customFormat="1" x14ac:dyDescent="0.2"/>
    <row r="217" s="343" customFormat="1" x14ac:dyDescent="0.2"/>
    <row r="218" s="343" customFormat="1" x14ac:dyDescent="0.2"/>
    <row r="219" s="343" customFormat="1" x14ac:dyDescent="0.2"/>
    <row r="220" s="343" customFormat="1" x14ac:dyDescent="0.2"/>
    <row r="221" s="343" customFormat="1" x14ac:dyDescent="0.2"/>
    <row r="222" s="343" customFormat="1" x14ac:dyDescent="0.2"/>
    <row r="223" s="343" customFormat="1" x14ac:dyDescent="0.2"/>
    <row r="224" s="343" customFormat="1" x14ac:dyDescent="0.2"/>
    <row r="225" s="343" customFormat="1" x14ac:dyDescent="0.2"/>
    <row r="226" s="343" customFormat="1" x14ac:dyDescent="0.2"/>
    <row r="227" s="343" customFormat="1" x14ac:dyDescent="0.2"/>
    <row r="228" s="343" customFormat="1" x14ac:dyDescent="0.2"/>
    <row r="229" s="343" customFormat="1" x14ac:dyDescent="0.2"/>
    <row r="230" s="343" customFormat="1" x14ac:dyDescent="0.2"/>
    <row r="231" s="343" customFormat="1" x14ac:dyDescent="0.2"/>
    <row r="232" s="343" customFormat="1" x14ac:dyDescent="0.2"/>
    <row r="233" s="343" customFormat="1" x14ac:dyDescent="0.2"/>
    <row r="234" s="343" customFormat="1" x14ac:dyDescent="0.2"/>
    <row r="235" s="343" customFormat="1" x14ac:dyDescent="0.2"/>
    <row r="236" s="343" customFormat="1" x14ac:dyDescent="0.2"/>
    <row r="237" s="343" customFormat="1" x14ac:dyDescent="0.2"/>
    <row r="238" s="343" customFormat="1" x14ac:dyDescent="0.2"/>
    <row r="239" s="343" customFormat="1" x14ac:dyDescent="0.2"/>
    <row r="240" s="343" customFormat="1" x14ac:dyDescent="0.2"/>
    <row r="241" s="343" customFormat="1" x14ac:dyDescent="0.2"/>
    <row r="242" s="343" customFormat="1" x14ac:dyDescent="0.2"/>
    <row r="243" s="343" customFormat="1" x14ac:dyDescent="0.2"/>
    <row r="244" s="343" customFormat="1" x14ac:dyDescent="0.2"/>
    <row r="245" s="343" customFormat="1" x14ac:dyDescent="0.2"/>
    <row r="246" s="343" customFormat="1" x14ac:dyDescent="0.2"/>
    <row r="247" s="343" customFormat="1" x14ac:dyDescent="0.2"/>
    <row r="248" s="343" customFormat="1" x14ac:dyDescent="0.2"/>
    <row r="249" s="343" customFormat="1" x14ac:dyDescent="0.2"/>
    <row r="250" s="343" customFormat="1" x14ac:dyDescent="0.2"/>
    <row r="251" s="343" customFormat="1" x14ac:dyDescent="0.2"/>
    <row r="252" s="343" customFormat="1" x14ac:dyDescent="0.2"/>
    <row r="253" s="343" customFormat="1" x14ac:dyDescent="0.2"/>
    <row r="254" s="343" customFormat="1" x14ac:dyDescent="0.2"/>
    <row r="255" s="343" customFormat="1" x14ac:dyDescent="0.2"/>
    <row r="256" s="343" customFormat="1" x14ac:dyDescent="0.2"/>
    <row r="257" s="343" customFormat="1" x14ac:dyDescent="0.2"/>
    <row r="258" s="343" customFormat="1" x14ac:dyDescent="0.2"/>
    <row r="259" s="343" customFormat="1" x14ac:dyDescent="0.2"/>
    <row r="260" s="343" customFormat="1" x14ac:dyDescent="0.2"/>
    <row r="261" s="343" customFormat="1" x14ac:dyDescent="0.2"/>
    <row r="262" s="343" customFormat="1" x14ac:dyDescent="0.2"/>
    <row r="263" s="343" customFormat="1" x14ac:dyDescent="0.2"/>
    <row r="264" s="343" customFormat="1" x14ac:dyDescent="0.2"/>
    <row r="265" s="343" customFormat="1" x14ac:dyDescent="0.2"/>
    <row r="266" s="343" customFormat="1" x14ac:dyDescent="0.2"/>
    <row r="267" s="343" customFormat="1" x14ac:dyDescent="0.2"/>
    <row r="268" s="343" customFormat="1" x14ac:dyDescent="0.2"/>
    <row r="269" s="343" customFormat="1" x14ac:dyDescent="0.2"/>
    <row r="270" s="343" customFormat="1" x14ac:dyDescent="0.2"/>
    <row r="271" s="343" customFormat="1" x14ac:dyDescent="0.2"/>
    <row r="272" s="343" customFormat="1" x14ac:dyDescent="0.2"/>
    <row r="273" s="343" customFormat="1" x14ac:dyDescent="0.2"/>
    <row r="274" s="343" customFormat="1" x14ac:dyDescent="0.2"/>
    <row r="275" s="343" customFormat="1" x14ac:dyDescent="0.2"/>
    <row r="276" s="343" customFormat="1" x14ac:dyDescent="0.2"/>
    <row r="277" s="343" customFormat="1" x14ac:dyDescent="0.2"/>
    <row r="278" s="343" customFormat="1" x14ac:dyDescent="0.2"/>
    <row r="279" s="343" customFormat="1" x14ac:dyDescent="0.2"/>
    <row r="280" s="343" customFormat="1" x14ac:dyDescent="0.2"/>
    <row r="281" s="343" customFormat="1" x14ac:dyDescent="0.2"/>
    <row r="282" s="343" customFormat="1" x14ac:dyDescent="0.2"/>
    <row r="283" s="343" customFormat="1" x14ac:dyDescent="0.2"/>
    <row r="284" s="343" customFormat="1" x14ac:dyDescent="0.2"/>
    <row r="285" s="343" customFormat="1" x14ac:dyDescent="0.2"/>
    <row r="286" s="343" customFormat="1" x14ac:dyDescent="0.2"/>
    <row r="287" s="343" customFormat="1" x14ac:dyDescent="0.2"/>
    <row r="288" s="343" customFormat="1" x14ac:dyDescent="0.2"/>
    <row r="289" spans="1:28" s="343" customFormat="1" x14ac:dyDescent="0.2"/>
    <row r="290" spans="1:28" s="343" customFormat="1" x14ac:dyDescent="0.2"/>
    <row r="291" spans="1:28" s="343" customFormat="1" x14ac:dyDescent="0.2"/>
    <row r="292" spans="1:28" s="343" customFormat="1" x14ac:dyDescent="0.2"/>
    <row r="293" spans="1:28" s="343" customFormat="1" x14ac:dyDescent="0.2"/>
    <row r="294" spans="1:28" s="343" customFormat="1" x14ac:dyDescent="0.2"/>
    <row r="295" spans="1:28" s="343" customFormat="1" x14ac:dyDescent="0.2"/>
    <row r="296" spans="1:28" s="343" customFormat="1" x14ac:dyDescent="0.2"/>
    <row r="297" spans="1:28" s="343" customFormat="1" x14ac:dyDescent="0.2"/>
    <row r="298" spans="1:28" s="343" customFormat="1" x14ac:dyDescent="0.2"/>
    <row r="299" spans="1:28" s="343" customFormat="1" x14ac:dyDescent="0.2"/>
    <row r="300" spans="1:28" s="343" customFormat="1" ht="12.75" customHeight="1" x14ac:dyDescent="0.2">
      <c r="A300" s="1921"/>
      <c r="B300" s="1921"/>
    </row>
    <row r="301" spans="1:28" s="343" customFormat="1" x14ac:dyDescent="0.2">
      <c r="A301" s="1921"/>
      <c r="B301" s="1921"/>
      <c r="C301" s="2094"/>
      <c r="D301" s="2094"/>
      <c r="E301" s="2094"/>
      <c r="F301" s="2094"/>
      <c r="G301" s="2094"/>
      <c r="H301" s="2094"/>
      <c r="I301" s="2094"/>
      <c r="J301" s="2094"/>
      <c r="K301" s="2094"/>
      <c r="L301" s="2094"/>
      <c r="M301" s="2094"/>
      <c r="N301" s="2094"/>
      <c r="O301" s="2094"/>
      <c r="P301" s="2094"/>
      <c r="Q301" s="2094"/>
      <c r="R301" s="2094"/>
      <c r="S301" s="2094"/>
      <c r="T301" s="2094"/>
      <c r="U301" s="2094"/>
      <c r="V301" s="2094"/>
      <c r="W301" s="2094"/>
      <c r="X301" s="2094"/>
      <c r="Y301" s="2094"/>
      <c r="Z301" s="2094"/>
      <c r="AA301" s="2094"/>
      <c r="AB301" s="2094"/>
    </row>
    <row r="302" spans="1:28" s="343" customFormat="1" x14ac:dyDescent="0.2">
      <c r="A302" s="1921"/>
      <c r="B302" s="1921"/>
      <c r="C302" s="2094"/>
    </row>
    <row r="303" spans="1:28" s="343" customFormat="1" x14ac:dyDescent="0.2">
      <c r="A303" s="2095"/>
    </row>
    <row r="304" spans="1:28" s="343" customFormat="1" x14ac:dyDescent="0.2">
      <c r="A304" s="2095"/>
    </row>
    <row r="305" spans="1:1" s="343" customFormat="1" x14ac:dyDescent="0.2">
      <c r="A305" s="2095"/>
    </row>
    <row r="306" spans="1:1" s="343" customFormat="1" x14ac:dyDescent="0.2">
      <c r="A306" s="2095"/>
    </row>
    <row r="307" spans="1:1" s="343" customFormat="1" x14ac:dyDescent="0.2"/>
    <row r="308" spans="1:1" s="343" customFormat="1" x14ac:dyDescent="0.2"/>
    <row r="309" spans="1:1" s="343" customFormat="1" x14ac:dyDescent="0.2"/>
    <row r="310" spans="1:1" s="343" customFormat="1" x14ac:dyDescent="0.2"/>
    <row r="311" spans="1:1" s="343" customFormat="1" x14ac:dyDescent="0.2"/>
    <row r="312" spans="1:1" s="343" customFormat="1" x14ac:dyDescent="0.2"/>
    <row r="313" spans="1:1" s="343" customFormat="1" x14ac:dyDescent="0.2"/>
    <row r="314" spans="1:1" s="343" customFormat="1" x14ac:dyDescent="0.2"/>
    <row r="315" spans="1:1" s="343" customFormat="1" x14ac:dyDescent="0.2"/>
    <row r="316" spans="1:1" s="343" customFormat="1" x14ac:dyDescent="0.2"/>
    <row r="317" spans="1:1" s="343" customFormat="1" x14ac:dyDescent="0.2"/>
    <row r="318" spans="1:1" s="343" customFormat="1" x14ac:dyDescent="0.2"/>
    <row r="319" spans="1:1" s="343" customFormat="1" x14ac:dyDescent="0.2"/>
    <row r="320" spans="1:1" s="343" customFormat="1" x14ac:dyDescent="0.2"/>
    <row r="321" s="343" customFormat="1" x14ac:dyDescent="0.2"/>
    <row r="322" s="343" customFormat="1" x14ac:dyDescent="0.2"/>
    <row r="323" s="343" customFormat="1" x14ac:dyDescent="0.2"/>
    <row r="324" s="343" customFormat="1" x14ac:dyDescent="0.2"/>
    <row r="325" s="343" customFormat="1" x14ac:dyDescent="0.2"/>
    <row r="326" s="343" customFormat="1" x14ac:dyDescent="0.2"/>
    <row r="327" s="343" customFormat="1" x14ac:dyDescent="0.2"/>
    <row r="328" s="343" customFormat="1" x14ac:dyDescent="0.2"/>
    <row r="329" s="343" customFormat="1" x14ac:dyDescent="0.2"/>
    <row r="330" s="343" customFormat="1" x14ac:dyDescent="0.2"/>
    <row r="331" s="343" customFormat="1" x14ac:dyDescent="0.2"/>
    <row r="332" s="343" customFormat="1" x14ac:dyDescent="0.2"/>
    <row r="333" s="343" customFormat="1" x14ac:dyDescent="0.2"/>
    <row r="334" s="343" customFormat="1" x14ac:dyDescent="0.2"/>
    <row r="335" s="343" customFormat="1" x14ac:dyDescent="0.2"/>
    <row r="336" s="343" customFormat="1" x14ac:dyDescent="0.2"/>
    <row r="337" s="343" customFormat="1" x14ac:dyDescent="0.2"/>
    <row r="338" s="343" customFormat="1" x14ac:dyDescent="0.2"/>
    <row r="339" s="343" customFormat="1" x14ac:dyDescent="0.2"/>
    <row r="340" s="343" customFormat="1" x14ac:dyDescent="0.2"/>
    <row r="341" s="343" customFormat="1" x14ac:dyDescent="0.2"/>
    <row r="342" s="343" customFormat="1" x14ac:dyDescent="0.2"/>
    <row r="343" s="343" customFormat="1" x14ac:dyDescent="0.2"/>
    <row r="344" s="343" customFormat="1" x14ac:dyDescent="0.2"/>
    <row r="345" s="343" customFormat="1" x14ac:dyDescent="0.2"/>
    <row r="346" s="343" customFormat="1" x14ac:dyDescent="0.2"/>
    <row r="347" s="343" customFormat="1" x14ac:dyDescent="0.2"/>
    <row r="348" s="343" customFormat="1" x14ac:dyDescent="0.2"/>
    <row r="349" s="343" customFormat="1" x14ac:dyDescent="0.2"/>
    <row r="350" s="343" customFormat="1" x14ac:dyDescent="0.2"/>
    <row r="351" s="343" customFormat="1" x14ac:dyDescent="0.2"/>
    <row r="352" s="343" customFormat="1" x14ac:dyDescent="0.2"/>
    <row r="353" s="343" customFormat="1" x14ac:dyDescent="0.2"/>
    <row r="354" s="343" customFormat="1" x14ac:dyDescent="0.2"/>
    <row r="355" s="343" customFormat="1" x14ac:dyDescent="0.2"/>
    <row r="356" s="343" customFormat="1" x14ac:dyDescent="0.2"/>
    <row r="357" s="343" customFormat="1" x14ac:dyDescent="0.2"/>
    <row r="358" s="343" customFormat="1" x14ac:dyDescent="0.2"/>
    <row r="359" s="343" customFormat="1" x14ac:dyDescent="0.2"/>
    <row r="360" s="343" customFormat="1" x14ac:dyDescent="0.2"/>
    <row r="361" s="343" customFormat="1" x14ac:dyDescent="0.2"/>
    <row r="362" s="343" customFormat="1" x14ac:dyDescent="0.2"/>
    <row r="363" s="343" customFormat="1" x14ac:dyDescent="0.2"/>
    <row r="364" s="343" customFormat="1" x14ac:dyDescent="0.2"/>
    <row r="365" s="343" customFormat="1" x14ac:dyDescent="0.2"/>
    <row r="366" s="343" customFormat="1" x14ac:dyDescent="0.2"/>
    <row r="367" s="343" customFormat="1" x14ac:dyDescent="0.2"/>
    <row r="368" s="343" customFormat="1" x14ac:dyDescent="0.2"/>
    <row r="369" s="343" customFormat="1" x14ac:dyDescent="0.2"/>
    <row r="370" s="343" customFormat="1" x14ac:dyDescent="0.2"/>
    <row r="371" s="343" customFormat="1" x14ac:dyDescent="0.2"/>
    <row r="372" s="343" customFormat="1" x14ac:dyDescent="0.2"/>
    <row r="373" s="343" customFormat="1" x14ac:dyDescent="0.2"/>
    <row r="374" s="343" customFormat="1" x14ac:dyDescent="0.2"/>
    <row r="375" s="343" customFormat="1" x14ac:dyDescent="0.2"/>
    <row r="376" s="343" customFormat="1" x14ac:dyDescent="0.2"/>
    <row r="377" s="343" customFormat="1" x14ac:dyDescent="0.2"/>
    <row r="378" s="343" customFormat="1" x14ac:dyDescent="0.2"/>
    <row r="379" s="343" customFormat="1" x14ac:dyDescent="0.2"/>
    <row r="380" s="343" customFormat="1" x14ac:dyDescent="0.2"/>
    <row r="381" s="343" customFormat="1" x14ac:dyDescent="0.2"/>
    <row r="382" s="343" customFormat="1" x14ac:dyDescent="0.2"/>
    <row r="383" s="343" customFormat="1" x14ac:dyDescent="0.2"/>
    <row r="384" s="343" customFormat="1" x14ac:dyDescent="0.2"/>
    <row r="385" s="343" customFormat="1" x14ac:dyDescent="0.2"/>
    <row r="386" s="343" customFormat="1" x14ac:dyDescent="0.2"/>
    <row r="387" s="343" customFormat="1" x14ac:dyDescent="0.2"/>
    <row r="388" s="343" customFormat="1" x14ac:dyDescent="0.2"/>
    <row r="389" s="343" customFormat="1" x14ac:dyDescent="0.2"/>
    <row r="390" s="343" customFormat="1" x14ac:dyDescent="0.2"/>
    <row r="391" s="343" customFormat="1" x14ac:dyDescent="0.2"/>
    <row r="392" s="343" customFormat="1" x14ac:dyDescent="0.2"/>
    <row r="393" s="343" customFormat="1" x14ac:dyDescent="0.2"/>
    <row r="394" s="343" customFormat="1" x14ac:dyDescent="0.2"/>
    <row r="395" s="343" customFormat="1" x14ac:dyDescent="0.2"/>
    <row r="396" s="343" customFormat="1" x14ac:dyDescent="0.2"/>
    <row r="397" s="343" customFormat="1" x14ac:dyDescent="0.2"/>
    <row r="398" s="343" customFormat="1" x14ac:dyDescent="0.2"/>
    <row r="399" s="343" customFormat="1" x14ac:dyDescent="0.2"/>
    <row r="400" s="343" customFormat="1" x14ac:dyDescent="0.2"/>
    <row r="401" s="343" customFormat="1" x14ac:dyDescent="0.2"/>
    <row r="402" s="343" customFormat="1" x14ac:dyDescent="0.2"/>
    <row r="403" s="343" customFormat="1" x14ac:dyDescent="0.2"/>
    <row r="404" s="343" customFormat="1" x14ac:dyDescent="0.2"/>
    <row r="405" s="343" customFormat="1" x14ac:dyDescent="0.2"/>
    <row r="406" s="343" customFormat="1" x14ac:dyDescent="0.2"/>
    <row r="407" s="343" customFormat="1" x14ac:dyDescent="0.2"/>
    <row r="408" s="343" customFormat="1" x14ac:dyDescent="0.2"/>
    <row r="409" s="343" customFormat="1" x14ac:dyDescent="0.2"/>
    <row r="410" s="343" customFormat="1" x14ac:dyDescent="0.2"/>
    <row r="411" s="343" customFormat="1" x14ac:dyDescent="0.2"/>
    <row r="412" s="343" customFormat="1" x14ac:dyDescent="0.2"/>
    <row r="413" s="343" customFormat="1" x14ac:dyDescent="0.2"/>
    <row r="414" s="343" customFormat="1" x14ac:dyDescent="0.2"/>
    <row r="415" s="343" customFormat="1" x14ac:dyDescent="0.2"/>
    <row r="416" s="343" customFormat="1" x14ac:dyDescent="0.2"/>
    <row r="417" s="343" customFormat="1" x14ac:dyDescent="0.2"/>
    <row r="418" s="343" customFormat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5" max="6" man="1"/>
      </colBreaks>
      <pageMargins left="0.25" right="0.25" top="0.95" bottom="0.5" header="0.25" footer="0.25"/>
      <printOptions horizontalCentered="1"/>
      <pageSetup paperSize="5" scale="80" firstPageNumber="3" orientation="landscape" r:id="rId1"/>
      <headerFooter alignWithMargins="0">
        <oddHeader xml:space="preserve">&amp;L&amp;"Arial,Bold"&amp;20&amp;K000000FY2019-20 Budget Letter_&amp;KFF0000Preliminary Simulation&amp;R
</oddHeader>
        <oddFooter>&amp;R&amp;12&amp;P</oddFooter>
      </headerFooter>
    </customSheetView>
  </customSheetViews>
  <mergeCells count="9">
    <mergeCell ref="I19:J20"/>
    <mergeCell ref="A1:B3"/>
    <mergeCell ref="I2:K2"/>
    <mergeCell ref="C1:N1"/>
    <mergeCell ref="O1:AB1"/>
    <mergeCell ref="O2:S2"/>
    <mergeCell ref="X2:AA2"/>
    <mergeCell ref="A4:B4"/>
    <mergeCell ref="A6:B6"/>
  </mergeCells>
  <phoneticPr fontId="0" type="noConversion"/>
  <printOptions horizontalCentered="1"/>
  <pageMargins left="0.25" right="0.25" top="0.95" bottom="0.5" header="0.25" footer="0.25"/>
  <pageSetup paperSize="5" scale="72" firstPageNumber="3" orientation="landscape" r:id="rId2"/>
  <headerFooter alignWithMargins="0">
    <oddHeader xml:space="preserve">&amp;L&amp;"Arial,Bold"&amp;20&amp;K000000 Budget Letter
&amp;R
</oddHeader>
    <oddFooter>&amp;R&amp;P</oddFooter>
  </headerFooter>
  <colBreaks count="1" manualBreakCount="1">
    <brk id="14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IE310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7" style="23" bestFit="1" customWidth="1"/>
    <col min="2" max="2" width="23.28515625" style="23" customWidth="1"/>
    <col min="3" max="3" width="13.7109375" style="23" customWidth="1"/>
    <col min="4" max="4" width="6.42578125" style="23" customWidth="1"/>
    <col min="5" max="5" width="16.5703125" style="23" customWidth="1"/>
    <col min="6" max="6" width="7.28515625" style="23" customWidth="1"/>
    <col min="7" max="7" width="14" style="23" customWidth="1"/>
    <col min="8" max="8" width="10.28515625" style="23" customWidth="1"/>
    <col min="9" max="9" width="6.42578125" style="23" customWidth="1"/>
    <col min="10" max="10" width="15.85546875" style="23" customWidth="1"/>
    <col min="11" max="11" width="10.28515625" style="23" customWidth="1"/>
    <col min="12" max="12" width="6.42578125" style="23" customWidth="1"/>
    <col min="13" max="13" width="11.28515625" style="23" customWidth="1"/>
    <col min="14" max="14" width="10.28515625" style="23" customWidth="1"/>
    <col min="15" max="15" width="6.42578125" style="23" customWidth="1"/>
    <col min="16" max="16" width="14.7109375" style="23" customWidth="1"/>
    <col min="17" max="17" width="10.28515625" style="23" customWidth="1"/>
    <col min="18" max="18" width="6.42578125" style="23" customWidth="1"/>
    <col min="19" max="19" width="11.28515625" style="23" customWidth="1"/>
    <col min="20" max="20" width="16.85546875" style="23" customWidth="1"/>
    <col min="21" max="22" width="14" style="23" customWidth="1"/>
    <col min="23" max="23" width="14.42578125" style="23" customWidth="1"/>
    <col min="24" max="24" width="16.140625" style="23" bestFit="1" customWidth="1"/>
    <col min="25" max="25" width="12.85546875" style="23" bestFit="1" customWidth="1"/>
    <col min="26" max="26" width="15.7109375" style="23" bestFit="1" customWidth="1"/>
    <col min="27" max="27" width="14.28515625" style="23" customWidth="1"/>
    <col min="28" max="28" width="16.7109375" style="23" bestFit="1" customWidth="1"/>
    <col min="29" max="29" width="16.140625" style="23" bestFit="1" customWidth="1"/>
    <col min="30" max="30" width="16.28515625" style="23" customWidth="1"/>
    <col min="31" max="31" width="16.140625" style="23" bestFit="1" customWidth="1"/>
    <col min="32" max="32" width="14.5703125" style="23" bestFit="1" customWidth="1"/>
    <col min="33" max="33" width="12.85546875" style="23" bestFit="1" customWidth="1"/>
    <col min="34" max="34" width="16.28515625" style="23" customWidth="1"/>
    <col min="35" max="37" width="12.85546875" style="1985" customWidth="1"/>
    <col min="38" max="239" width="8.85546875" style="1985"/>
    <col min="240" max="16384" width="8.85546875" style="23"/>
  </cols>
  <sheetData>
    <row r="1" spans="1:239" ht="19.899999999999999" customHeight="1" x14ac:dyDescent="0.2">
      <c r="A1" s="1732" t="s">
        <v>1344</v>
      </c>
      <c r="B1" s="1733"/>
      <c r="C1" s="1726" t="s">
        <v>213</v>
      </c>
      <c r="D1" s="1727"/>
      <c r="E1" s="1727"/>
      <c r="F1" s="1727"/>
      <c r="G1" s="1727"/>
      <c r="H1" s="1727"/>
      <c r="I1" s="1727"/>
      <c r="J1" s="1727"/>
      <c r="K1" s="1727"/>
      <c r="L1" s="1727"/>
      <c r="M1" s="1727"/>
      <c r="N1" s="1727"/>
      <c r="O1" s="1727"/>
      <c r="P1" s="1727"/>
      <c r="Q1" s="1727"/>
      <c r="R1" s="1727"/>
      <c r="S1" s="1727"/>
      <c r="T1" s="1728"/>
      <c r="U1" s="1726" t="s">
        <v>213</v>
      </c>
      <c r="V1" s="1727"/>
      <c r="W1" s="1727"/>
      <c r="X1" s="1727"/>
      <c r="Y1" s="1727"/>
      <c r="Z1" s="1727"/>
      <c r="AA1" s="1727"/>
      <c r="AB1" s="1727"/>
      <c r="AC1" s="1727"/>
      <c r="AD1" s="1727"/>
      <c r="AE1" s="1727"/>
      <c r="AF1" s="1727"/>
      <c r="AG1" s="1727"/>
      <c r="AH1" s="1728"/>
      <c r="AI1" s="2001"/>
      <c r="AJ1" s="2001"/>
      <c r="AK1" s="2001"/>
    </row>
    <row r="2" spans="1:239" ht="42" customHeight="1" x14ac:dyDescent="0.2">
      <c r="A2" s="1734"/>
      <c r="B2" s="1735"/>
      <c r="C2" s="1569" t="s">
        <v>1645</v>
      </c>
      <c r="D2" s="1564" t="s">
        <v>1317</v>
      </c>
      <c r="E2" s="1724"/>
      <c r="F2" s="1724"/>
      <c r="G2" s="1725"/>
      <c r="H2" s="1564" t="s">
        <v>685</v>
      </c>
      <c r="I2" s="1723"/>
      <c r="J2" s="1565"/>
      <c r="K2" s="1564" t="s">
        <v>682</v>
      </c>
      <c r="L2" s="1723"/>
      <c r="M2" s="1565"/>
      <c r="N2" s="1564" t="s">
        <v>683</v>
      </c>
      <c r="O2" s="1723"/>
      <c r="P2" s="1565"/>
      <c r="Q2" s="1564" t="s">
        <v>684</v>
      </c>
      <c r="R2" s="1723"/>
      <c r="S2" s="1565"/>
      <c r="T2" s="1569" t="s">
        <v>324</v>
      </c>
      <c r="U2" s="1731" t="s">
        <v>151</v>
      </c>
      <c r="V2" s="1731"/>
      <c r="W2" s="1731"/>
      <c r="X2" s="1569" t="s">
        <v>325</v>
      </c>
      <c r="Y2" s="1721" t="s">
        <v>928</v>
      </c>
      <c r="Z2" s="1721" t="s">
        <v>326</v>
      </c>
      <c r="AA2" s="1555" t="s">
        <v>1635</v>
      </c>
      <c r="AB2" s="1719" t="s">
        <v>1055</v>
      </c>
      <c r="AC2" s="1721" t="s">
        <v>664</v>
      </c>
      <c r="AD2" s="1721" t="s">
        <v>926</v>
      </c>
      <c r="AE2" s="1721" t="s">
        <v>182</v>
      </c>
      <c r="AF2" s="1721" t="s">
        <v>276</v>
      </c>
      <c r="AG2" s="1719" t="s">
        <v>1065</v>
      </c>
      <c r="AH2" s="2084" t="s">
        <v>327</v>
      </c>
      <c r="AI2" s="2002"/>
      <c r="AJ2" s="2002"/>
      <c r="AK2" s="2002"/>
    </row>
    <row r="3" spans="1:239" ht="113.45" customHeight="1" x14ac:dyDescent="0.2">
      <c r="A3" s="1736"/>
      <c r="B3" s="1737"/>
      <c r="C3" s="1738"/>
      <c r="D3" s="459" t="s">
        <v>294</v>
      </c>
      <c r="E3" s="459" t="s">
        <v>422</v>
      </c>
      <c r="F3" s="459" t="s">
        <v>294</v>
      </c>
      <c r="G3" s="459" t="s">
        <v>421</v>
      </c>
      <c r="H3" s="459" t="s">
        <v>1644</v>
      </c>
      <c r="I3" s="459" t="s">
        <v>294</v>
      </c>
      <c r="J3" s="459" t="s">
        <v>222</v>
      </c>
      <c r="K3" s="459" t="s">
        <v>1646</v>
      </c>
      <c r="L3" s="459" t="s">
        <v>294</v>
      </c>
      <c r="M3" s="459" t="s">
        <v>222</v>
      </c>
      <c r="N3" s="1191" t="s">
        <v>1646</v>
      </c>
      <c r="O3" s="459" t="s">
        <v>294</v>
      </c>
      <c r="P3" s="459" t="s">
        <v>222</v>
      </c>
      <c r="Q3" s="1191" t="s">
        <v>1646</v>
      </c>
      <c r="R3" s="459" t="s">
        <v>294</v>
      </c>
      <c r="S3" s="459" t="s">
        <v>222</v>
      </c>
      <c r="T3" s="1569"/>
      <c r="U3" s="383" t="s">
        <v>1633</v>
      </c>
      <c r="V3" s="383" t="s">
        <v>1634</v>
      </c>
      <c r="W3" s="383" t="s">
        <v>152</v>
      </c>
      <c r="X3" s="1569"/>
      <c r="Y3" s="1722"/>
      <c r="Z3" s="1722"/>
      <c r="AA3" s="1555"/>
      <c r="AB3" s="1720"/>
      <c r="AC3" s="1722"/>
      <c r="AD3" s="1722"/>
      <c r="AE3" s="1722"/>
      <c r="AF3" s="1722"/>
      <c r="AG3" s="1720"/>
      <c r="AH3" s="2085"/>
      <c r="AI3" s="2002"/>
      <c r="AJ3" s="2002"/>
      <c r="AK3" s="2002"/>
    </row>
    <row r="4" spans="1:239" ht="18" customHeight="1" x14ac:dyDescent="0.2">
      <c r="A4" s="1689" t="s">
        <v>1385</v>
      </c>
      <c r="B4" s="1691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>
        <v>13</v>
      </c>
      <c r="P4" s="125">
        <v>14</v>
      </c>
      <c r="Q4" s="125">
        <v>15</v>
      </c>
      <c r="R4" s="125">
        <v>16</v>
      </c>
      <c r="S4" s="125">
        <v>17</v>
      </c>
      <c r="T4" s="125">
        <v>18</v>
      </c>
      <c r="U4" s="125">
        <v>19</v>
      </c>
      <c r="V4" s="125">
        <v>20</v>
      </c>
      <c r="W4" s="125">
        <v>21</v>
      </c>
      <c r="X4" s="125">
        <v>22</v>
      </c>
      <c r="Y4" s="125">
        <v>23</v>
      </c>
      <c r="Z4" s="125">
        <v>24</v>
      </c>
      <c r="AA4" s="125">
        <v>25</v>
      </c>
      <c r="AB4" s="125" t="s">
        <v>571</v>
      </c>
      <c r="AC4" s="125">
        <v>26</v>
      </c>
      <c r="AD4" s="125">
        <v>27</v>
      </c>
      <c r="AE4" s="125">
        <v>28</v>
      </c>
      <c r="AF4" s="125">
        <v>29</v>
      </c>
      <c r="AG4" s="125" t="s">
        <v>572</v>
      </c>
      <c r="AH4" s="2086">
        <v>30</v>
      </c>
      <c r="AI4" s="2089"/>
      <c r="AJ4" s="2089"/>
      <c r="AK4" s="2089"/>
    </row>
    <row r="5" spans="1:239" s="511" customFormat="1" hidden="1" x14ac:dyDescent="0.2">
      <c r="A5" s="273" t="s">
        <v>1482</v>
      </c>
      <c r="C5" s="510" t="s">
        <v>442</v>
      </c>
      <c r="D5" s="510"/>
      <c r="E5" s="510" t="s">
        <v>442</v>
      </c>
      <c r="F5" s="510"/>
      <c r="G5" s="510" t="s">
        <v>442</v>
      </c>
      <c r="H5" s="510" t="s">
        <v>442</v>
      </c>
      <c r="I5" s="510"/>
      <c r="J5" s="510" t="s">
        <v>442</v>
      </c>
      <c r="K5" s="510" t="s">
        <v>442</v>
      </c>
      <c r="L5" s="510"/>
      <c r="M5" s="510" t="s">
        <v>442</v>
      </c>
      <c r="N5" s="510" t="s">
        <v>442</v>
      </c>
      <c r="O5" s="510"/>
      <c r="P5" s="510" t="s">
        <v>442</v>
      </c>
      <c r="Q5" s="510" t="s">
        <v>442</v>
      </c>
      <c r="R5" s="510"/>
      <c r="S5" s="510" t="s">
        <v>442</v>
      </c>
      <c r="T5" s="604"/>
      <c r="U5" s="510" t="s">
        <v>442</v>
      </c>
      <c r="V5" s="510" t="s">
        <v>442</v>
      </c>
      <c r="W5" s="510" t="s">
        <v>442</v>
      </c>
      <c r="X5" s="510" t="s">
        <v>442</v>
      </c>
      <c r="Y5" s="510" t="s">
        <v>442</v>
      </c>
      <c r="Z5" s="510" t="s">
        <v>442</v>
      </c>
      <c r="AA5" s="510" t="s">
        <v>442</v>
      </c>
      <c r="AB5" s="510" t="s">
        <v>442</v>
      </c>
      <c r="AC5" s="510" t="s">
        <v>442</v>
      </c>
      <c r="AD5" s="510" t="s">
        <v>442</v>
      </c>
      <c r="AE5" s="510" t="s">
        <v>442</v>
      </c>
      <c r="AF5" s="510" t="s">
        <v>442</v>
      </c>
      <c r="AG5" s="510" t="s">
        <v>442</v>
      </c>
      <c r="AH5" s="1995" t="s">
        <v>442</v>
      </c>
      <c r="AI5" s="2004"/>
      <c r="AJ5" s="2004"/>
      <c r="AK5" s="2004"/>
      <c r="AL5" s="2039"/>
      <c r="AM5" s="2039"/>
      <c r="AN5" s="2039"/>
      <c r="AO5" s="2039"/>
      <c r="AP5" s="2039"/>
      <c r="AQ5" s="2039"/>
      <c r="AR5" s="2039"/>
      <c r="AS5" s="2039"/>
      <c r="AT5" s="2039"/>
      <c r="AU5" s="2039"/>
      <c r="AV5" s="2039"/>
      <c r="AW5" s="2039"/>
      <c r="AX5" s="2039"/>
      <c r="AY5" s="2039"/>
      <c r="AZ5" s="2039"/>
      <c r="BA5" s="2039"/>
      <c r="BB5" s="2039"/>
      <c r="BC5" s="2039"/>
      <c r="BD5" s="2039"/>
      <c r="BE5" s="2039"/>
      <c r="BF5" s="2039"/>
      <c r="BG5" s="2039"/>
      <c r="BH5" s="2039"/>
      <c r="BI5" s="2039"/>
      <c r="BJ5" s="2039"/>
      <c r="BK5" s="2039"/>
      <c r="BL5" s="2039"/>
      <c r="BM5" s="2039"/>
      <c r="BN5" s="2039"/>
      <c r="BO5" s="2039"/>
      <c r="BP5" s="2039"/>
      <c r="BQ5" s="2039"/>
      <c r="BR5" s="2039"/>
      <c r="BS5" s="2039"/>
      <c r="BT5" s="2039"/>
      <c r="BU5" s="2039"/>
      <c r="BV5" s="2039"/>
      <c r="BW5" s="2039"/>
      <c r="BX5" s="2039"/>
      <c r="BY5" s="2039"/>
      <c r="BZ5" s="2039"/>
      <c r="CA5" s="2039"/>
      <c r="CB5" s="2039"/>
      <c r="CC5" s="2039"/>
      <c r="CD5" s="2039"/>
      <c r="CE5" s="2039"/>
      <c r="CF5" s="2039"/>
      <c r="CG5" s="2039"/>
      <c r="CH5" s="2039"/>
      <c r="CI5" s="2039"/>
      <c r="CJ5" s="2039"/>
      <c r="CK5" s="2039"/>
      <c r="CL5" s="2039"/>
      <c r="CM5" s="2039"/>
      <c r="CN5" s="2039"/>
      <c r="CO5" s="2039"/>
      <c r="CP5" s="2039"/>
      <c r="CQ5" s="2039"/>
      <c r="CR5" s="2039"/>
      <c r="CS5" s="2039"/>
      <c r="CT5" s="2039"/>
      <c r="CU5" s="2039"/>
      <c r="CV5" s="2039"/>
      <c r="CW5" s="2039"/>
      <c r="CX5" s="2039"/>
      <c r="CY5" s="2039"/>
      <c r="CZ5" s="2039"/>
      <c r="DA5" s="2039"/>
      <c r="DB5" s="2039"/>
      <c r="DC5" s="2039"/>
      <c r="DD5" s="2039"/>
      <c r="DE5" s="2039"/>
      <c r="DF5" s="2039"/>
      <c r="DG5" s="2039"/>
      <c r="DH5" s="2039"/>
      <c r="DI5" s="2039"/>
      <c r="DJ5" s="2039"/>
      <c r="DK5" s="2039"/>
      <c r="DL5" s="2039"/>
      <c r="DM5" s="2039"/>
      <c r="DN5" s="2039"/>
      <c r="DO5" s="2039"/>
      <c r="DP5" s="2039"/>
      <c r="DQ5" s="2039"/>
      <c r="DR5" s="2039"/>
      <c r="DS5" s="2039"/>
      <c r="DT5" s="2039"/>
      <c r="DU5" s="2039"/>
      <c r="DV5" s="2039"/>
      <c r="DW5" s="2039"/>
      <c r="DX5" s="2039"/>
      <c r="DY5" s="2039"/>
      <c r="DZ5" s="2039"/>
      <c r="EA5" s="2039"/>
      <c r="EB5" s="2039"/>
      <c r="EC5" s="2039"/>
      <c r="ED5" s="2039"/>
      <c r="EE5" s="2039"/>
      <c r="EF5" s="2039"/>
      <c r="EG5" s="2039"/>
      <c r="EH5" s="2039"/>
      <c r="EI5" s="2039"/>
      <c r="EJ5" s="2039"/>
      <c r="EK5" s="2039"/>
      <c r="EL5" s="2039"/>
      <c r="EM5" s="2039"/>
      <c r="EN5" s="2039"/>
      <c r="EO5" s="2039"/>
      <c r="EP5" s="2039"/>
      <c r="EQ5" s="2039"/>
      <c r="ER5" s="2039"/>
      <c r="ES5" s="2039"/>
      <c r="ET5" s="2039"/>
      <c r="EU5" s="2039"/>
      <c r="EV5" s="2039"/>
      <c r="EW5" s="2039"/>
      <c r="EX5" s="2039"/>
      <c r="EY5" s="2039"/>
      <c r="EZ5" s="2039"/>
      <c r="FA5" s="2039"/>
      <c r="FB5" s="2039"/>
      <c r="FC5" s="2039"/>
      <c r="FD5" s="2039"/>
      <c r="FE5" s="2039"/>
      <c r="FF5" s="2039"/>
      <c r="FG5" s="2039"/>
      <c r="FH5" s="2039"/>
      <c r="FI5" s="2039"/>
      <c r="FJ5" s="2039"/>
      <c r="FK5" s="2039"/>
      <c r="FL5" s="2039"/>
      <c r="FM5" s="2039"/>
      <c r="FN5" s="2039"/>
      <c r="FO5" s="2039"/>
      <c r="FP5" s="2039"/>
      <c r="FQ5" s="2039"/>
      <c r="FR5" s="2039"/>
      <c r="FS5" s="2039"/>
      <c r="FT5" s="2039"/>
      <c r="FU5" s="2039"/>
      <c r="FV5" s="2039"/>
      <c r="FW5" s="2039"/>
      <c r="FX5" s="2039"/>
      <c r="FY5" s="2039"/>
      <c r="FZ5" s="2039"/>
      <c r="GA5" s="2039"/>
      <c r="GB5" s="2039"/>
      <c r="GC5" s="2039"/>
      <c r="GD5" s="2039"/>
      <c r="GE5" s="2039"/>
      <c r="GF5" s="2039"/>
      <c r="GG5" s="2039"/>
      <c r="GH5" s="2039"/>
      <c r="GI5" s="2039"/>
      <c r="GJ5" s="2039"/>
      <c r="GK5" s="2039"/>
      <c r="GL5" s="2039"/>
      <c r="GM5" s="2039"/>
      <c r="GN5" s="2039"/>
      <c r="GO5" s="2039"/>
      <c r="GP5" s="2039"/>
      <c r="GQ5" s="2039"/>
      <c r="GR5" s="2039"/>
      <c r="GS5" s="2039"/>
      <c r="GT5" s="2039"/>
      <c r="GU5" s="2039"/>
      <c r="GV5" s="2039"/>
      <c r="GW5" s="2039"/>
      <c r="GX5" s="2039"/>
      <c r="GY5" s="2039"/>
      <c r="GZ5" s="2039"/>
      <c r="HA5" s="2039"/>
      <c r="HB5" s="2039"/>
      <c r="HC5" s="2039"/>
      <c r="HD5" s="2039"/>
      <c r="HE5" s="2039"/>
      <c r="HF5" s="2039"/>
      <c r="HG5" s="2039"/>
      <c r="HH5" s="2039"/>
      <c r="HI5" s="2039"/>
      <c r="HJ5" s="2039"/>
      <c r="HK5" s="2039"/>
      <c r="HL5" s="2039"/>
      <c r="HM5" s="2039"/>
      <c r="HN5" s="2039"/>
      <c r="HO5" s="2039"/>
      <c r="HP5" s="2039"/>
      <c r="HQ5" s="2039"/>
      <c r="HR5" s="2039"/>
      <c r="HS5" s="2039"/>
      <c r="HT5" s="2039"/>
      <c r="HU5" s="2039"/>
      <c r="HV5" s="2039"/>
      <c r="HW5" s="2039"/>
      <c r="HX5" s="2039"/>
      <c r="HY5" s="2039"/>
      <c r="HZ5" s="2039"/>
      <c r="IA5" s="2039"/>
      <c r="IB5" s="2039"/>
      <c r="IC5" s="2039"/>
      <c r="ID5" s="2039"/>
      <c r="IE5" s="2039"/>
    </row>
    <row r="6" spans="1:239" s="511" customFormat="1" ht="36.75" customHeight="1" x14ac:dyDescent="0.2">
      <c r="A6" s="1589" t="s">
        <v>1482</v>
      </c>
      <c r="B6" s="1590"/>
      <c r="C6" s="1334" t="s">
        <v>564</v>
      </c>
      <c r="D6" s="1334" t="s">
        <v>754</v>
      </c>
      <c r="E6" s="1334" t="s">
        <v>1433</v>
      </c>
      <c r="F6" s="1334" t="s">
        <v>754</v>
      </c>
      <c r="G6" s="1334" t="s">
        <v>1434</v>
      </c>
      <c r="H6" s="1334" t="s">
        <v>1435</v>
      </c>
      <c r="I6" s="1334" t="s">
        <v>754</v>
      </c>
      <c r="J6" s="1334" t="s">
        <v>1436</v>
      </c>
      <c r="K6" s="1334" t="s">
        <v>1437</v>
      </c>
      <c r="L6" s="1334" t="s">
        <v>754</v>
      </c>
      <c r="M6" s="1334" t="s">
        <v>1438</v>
      </c>
      <c r="N6" s="1334" t="s">
        <v>1439</v>
      </c>
      <c r="O6" s="1334" t="s">
        <v>754</v>
      </c>
      <c r="P6" s="1334" t="s">
        <v>1440</v>
      </c>
      <c r="Q6" s="1334" t="s">
        <v>1441</v>
      </c>
      <c r="R6" s="1334" t="s">
        <v>754</v>
      </c>
      <c r="S6" s="1334" t="s">
        <v>1442</v>
      </c>
      <c r="T6" s="1334" t="s">
        <v>577</v>
      </c>
      <c r="U6" s="1334" t="s">
        <v>674</v>
      </c>
      <c r="V6" s="1334" t="s">
        <v>675</v>
      </c>
      <c r="W6" s="1334" t="s">
        <v>578</v>
      </c>
      <c r="X6" s="1334" t="s">
        <v>579</v>
      </c>
      <c r="Y6" s="1334" t="s">
        <v>580</v>
      </c>
      <c r="Z6" s="1334" t="s">
        <v>581</v>
      </c>
      <c r="AA6" s="1334" t="s">
        <v>569</v>
      </c>
      <c r="AB6" s="1334" t="s">
        <v>1443</v>
      </c>
      <c r="AC6" s="1334" t="s">
        <v>701</v>
      </c>
      <c r="AD6" s="1334" t="s">
        <v>1444</v>
      </c>
      <c r="AE6" s="1334" t="s">
        <v>582</v>
      </c>
      <c r="AF6" s="1334" t="s">
        <v>686</v>
      </c>
      <c r="AG6" s="1334" t="s">
        <v>1246</v>
      </c>
      <c r="AH6" s="1995" t="s">
        <v>702</v>
      </c>
      <c r="AI6" s="2004"/>
      <c r="AJ6" s="2004"/>
      <c r="AK6" s="2004"/>
      <c r="AL6" s="2039"/>
      <c r="AM6" s="2039"/>
      <c r="AN6" s="2039"/>
      <c r="AO6" s="2039"/>
      <c r="AP6" s="2039"/>
      <c r="AQ6" s="2039"/>
      <c r="AR6" s="2039"/>
      <c r="AS6" s="2039"/>
      <c r="AT6" s="2039"/>
      <c r="AU6" s="2039"/>
      <c r="AV6" s="2039"/>
      <c r="AW6" s="2039"/>
      <c r="AX6" s="2039"/>
      <c r="AY6" s="2039"/>
      <c r="AZ6" s="2039"/>
      <c r="BA6" s="2039"/>
      <c r="BB6" s="2039"/>
      <c r="BC6" s="2039"/>
      <c r="BD6" s="2039"/>
      <c r="BE6" s="2039"/>
      <c r="BF6" s="2039"/>
      <c r="BG6" s="2039"/>
      <c r="BH6" s="2039"/>
      <c r="BI6" s="2039"/>
      <c r="BJ6" s="2039"/>
      <c r="BK6" s="2039"/>
      <c r="BL6" s="2039"/>
      <c r="BM6" s="2039"/>
      <c r="BN6" s="2039"/>
      <c r="BO6" s="2039"/>
      <c r="BP6" s="2039"/>
      <c r="BQ6" s="2039"/>
      <c r="BR6" s="2039"/>
      <c r="BS6" s="2039"/>
      <c r="BT6" s="2039"/>
      <c r="BU6" s="2039"/>
      <c r="BV6" s="2039"/>
      <c r="BW6" s="2039"/>
      <c r="BX6" s="2039"/>
      <c r="BY6" s="2039"/>
      <c r="BZ6" s="2039"/>
      <c r="CA6" s="2039"/>
      <c r="CB6" s="2039"/>
      <c r="CC6" s="2039"/>
      <c r="CD6" s="2039"/>
      <c r="CE6" s="2039"/>
      <c r="CF6" s="2039"/>
      <c r="CG6" s="2039"/>
      <c r="CH6" s="2039"/>
      <c r="CI6" s="2039"/>
      <c r="CJ6" s="2039"/>
      <c r="CK6" s="2039"/>
      <c r="CL6" s="2039"/>
      <c r="CM6" s="2039"/>
      <c r="CN6" s="2039"/>
      <c r="CO6" s="2039"/>
      <c r="CP6" s="2039"/>
      <c r="CQ6" s="2039"/>
      <c r="CR6" s="2039"/>
      <c r="CS6" s="2039"/>
      <c r="CT6" s="2039"/>
      <c r="CU6" s="2039"/>
      <c r="CV6" s="2039"/>
      <c r="CW6" s="2039"/>
      <c r="CX6" s="2039"/>
      <c r="CY6" s="2039"/>
      <c r="CZ6" s="2039"/>
      <c r="DA6" s="2039"/>
      <c r="DB6" s="2039"/>
      <c r="DC6" s="2039"/>
      <c r="DD6" s="2039"/>
      <c r="DE6" s="2039"/>
      <c r="DF6" s="2039"/>
      <c r="DG6" s="2039"/>
      <c r="DH6" s="2039"/>
      <c r="DI6" s="2039"/>
      <c r="DJ6" s="2039"/>
      <c r="DK6" s="2039"/>
      <c r="DL6" s="2039"/>
      <c r="DM6" s="2039"/>
      <c r="DN6" s="2039"/>
      <c r="DO6" s="2039"/>
      <c r="DP6" s="2039"/>
      <c r="DQ6" s="2039"/>
      <c r="DR6" s="2039"/>
      <c r="DS6" s="2039"/>
      <c r="DT6" s="2039"/>
      <c r="DU6" s="2039"/>
      <c r="DV6" s="2039"/>
      <c r="DW6" s="2039"/>
      <c r="DX6" s="2039"/>
      <c r="DY6" s="2039"/>
      <c r="DZ6" s="2039"/>
      <c r="EA6" s="2039"/>
      <c r="EB6" s="2039"/>
      <c r="EC6" s="2039"/>
      <c r="ED6" s="2039"/>
      <c r="EE6" s="2039"/>
      <c r="EF6" s="2039"/>
      <c r="EG6" s="2039"/>
      <c r="EH6" s="2039"/>
      <c r="EI6" s="2039"/>
      <c r="EJ6" s="2039"/>
      <c r="EK6" s="2039"/>
      <c r="EL6" s="2039"/>
      <c r="EM6" s="2039"/>
      <c r="EN6" s="2039"/>
      <c r="EO6" s="2039"/>
      <c r="EP6" s="2039"/>
      <c r="EQ6" s="2039"/>
      <c r="ER6" s="2039"/>
      <c r="ES6" s="2039"/>
      <c r="ET6" s="2039"/>
      <c r="EU6" s="2039"/>
      <c r="EV6" s="2039"/>
      <c r="EW6" s="2039"/>
      <c r="EX6" s="2039"/>
      <c r="EY6" s="2039"/>
      <c r="EZ6" s="2039"/>
      <c r="FA6" s="2039"/>
      <c r="FB6" s="2039"/>
      <c r="FC6" s="2039"/>
      <c r="FD6" s="2039"/>
      <c r="FE6" s="2039"/>
      <c r="FF6" s="2039"/>
      <c r="FG6" s="2039"/>
      <c r="FH6" s="2039"/>
      <c r="FI6" s="2039"/>
      <c r="FJ6" s="2039"/>
      <c r="FK6" s="2039"/>
      <c r="FL6" s="2039"/>
      <c r="FM6" s="2039"/>
      <c r="FN6" s="2039"/>
      <c r="FO6" s="2039"/>
      <c r="FP6" s="2039"/>
      <c r="FQ6" s="2039"/>
      <c r="FR6" s="2039"/>
      <c r="FS6" s="2039"/>
      <c r="FT6" s="2039"/>
      <c r="FU6" s="2039"/>
      <c r="FV6" s="2039"/>
      <c r="FW6" s="2039"/>
      <c r="FX6" s="2039"/>
      <c r="FY6" s="2039"/>
      <c r="FZ6" s="2039"/>
      <c r="GA6" s="2039"/>
      <c r="GB6" s="2039"/>
      <c r="GC6" s="2039"/>
      <c r="GD6" s="2039"/>
      <c r="GE6" s="2039"/>
      <c r="GF6" s="2039"/>
      <c r="GG6" s="2039"/>
      <c r="GH6" s="2039"/>
      <c r="GI6" s="2039"/>
      <c r="GJ6" s="2039"/>
      <c r="GK6" s="2039"/>
      <c r="GL6" s="2039"/>
      <c r="GM6" s="2039"/>
      <c r="GN6" s="2039"/>
      <c r="GO6" s="2039"/>
      <c r="GP6" s="2039"/>
      <c r="GQ6" s="2039"/>
      <c r="GR6" s="2039"/>
      <c r="GS6" s="2039"/>
      <c r="GT6" s="2039"/>
      <c r="GU6" s="2039"/>
      <c r="GV6" s="2039"/>
      <c r="GW6" s="2039"/>
      <c r="GX6" s="2039"/>
      <c r="GY6" s="2039"/>
      <c r="GZ6" s="2039"/>
      <c r="HA6" s="2039"/>
      <c r="HB6" s="2039"/>
      <c r="HC6" s="2039"/>
      <c r="HD6" s="2039"/>
      <c r="HE6" s="2039"/>
      <c r="HF6" s="2039"/>
      <c r="HG6" s="2039"/>
      <c r="HH6" s="2039"/>
      <c r="HI6" s="2039"/>
      <c r="HJ6" s="2039"/>
      <c r="HK6" s="2039"/>
      <c r="HL6" s="2039"/>
      <c r="HM6" s="2039"/>
      <c r="HN6" s="2039"/>
      <c r="HO6" s="2039"/>
      <c r="HP6" s="2039"/>
      <c r="HQ6" s="2039"/>
      <c r="HR6" s="2039"/>
      <c r="HS6" s="2039"/>
      <c r="HT6" s="2039"/>
      <c r="HU6" s="2039"/>
      <c r="HV6" s="2039"/>
      <c r="HW6" s="2039"/>
      <c r="HX6" s="2039"/>
      <c r="HY6" s="2039"/>
      <c r="HZ6" s="2039"/>
      <c r="IA6" s="2039"/>
      <c r="IB6" s="2039"/>
      <c r="IC6" s="2039"/>
      <c r="ID6" s="2039"/>
      <c r="IE6" s="2039"/>
    </row>
    <row r="7" spans="1:239" s="25" customFormat="1" ht="26.25" customHeight="1" x14ac:dyDescent="0.2">
      <c r="A7" s="323">
        <v>321001</v>
      </c>
      <c r="B7" s="134" t="s">
        <v>237</v>
      </c>
      <c r="C7" s="135">
        <v>172</v>
      </c>
      <c r="D7" s="136"/>
      <c r="E7" s="137">
        <v>1675368.9312880237</v>
      </c>
      <c r="F7" s="137"/>
      <c r="G7" s="137">
        <v>123203.6</v>
      </c>
      <c r="H7" s="138">
        <v>153</v>
      </c>
      <c r="I7" s="136"/>
      <c r="J7" s="137">
        <v>96080.408248147214</v>
      </c>
      <c r="K7" s="138">
        <v>11</v>
      </c>
      <c r="L7" s="136"/>
      <c r="M7" s="137">
        <v>1896.628271984612</v>
      </c>
      <c r="N7" s="138">
        <v>28</v>
      </c>
      <c r="O7" s="136"/>
      <c r="P7" s="137">
        <v>118787.82745649567</v>
      </c>
      <c r="Q7" s="138">
        <v>0</v>
      </c>
      <c r="R7" s="136"/>
      <c r="S7" s="137">
        <v>0</v>
      </c>
      <c r="T7" s="665">
        <v>2015337</v>
      </c>
      <c r="U7" s="136">
        <v>0</v>
      </c>
      <c r="V7" s="136">
        <v>0</v>
      </c>
      <c r="W7" s="140">
        <v>0</v>
      </c>
      <c r="X7" s="139">
        <v>2015337</v>
      </c>
      <c r="Y7" s="137">
        <v>-5038</v>
      </c>
      <c r="Z7" s="139">
        <v>2010299</v>
      </c>
      <c r="AA7" s="136">
        <v>0</v>
      </c>
      <c r="AB7" s="150">
        <v>86516</v>
      </c>
      <c r="AC7" s="139">
        <v>2096815</v>
      </c>
      <c r="AD7" s="136">
        <v>0</v>
      </c>
      <c r="AE7" s="136">
        <v>2096815</v>
      </c>
      <c r="AF7" s="139">
        <v>174736</v>
      </c>
      <c r="AG7" s="150">
        <v>0</v>
      </c>
      <c r="AH7" s="2087">
        <v>2096815</v>
      </c>
      <c r="AI7" s="1129"/>
      <c r="AJ7" s="1129"/>
      <c r="AK7" s="1129"/>
      <c r="AL7" s="343"/>
      <c r="AM7" s="343"/>
      <c r="AN7" s="343"/>
      <c r="AO7" s="343"/>
      <c r="AP7" s="343"/>
      <c r="AQ7" s="343"/>
      <c r="AR7" s="343"/>
      <c r="AS7" s="343"/>
      <c r="AT7" s="343"/>
      <c r="AU7" s="343"/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3"/>
      <c r="BG7" s="343"/>
      <c r="BH7" s="343"/>
      <c r="BI7" s="343"/>
      <c r="BJ7" s="343"/>
      <c r="BK7" s="343"/>
      <c r="BL7" s="343"/>
      <c r="BM7" s="343"/>
      <c r="BN7" s="343"/>
      <c r="BO7" s="343"/>
      <c r="BP7" s="343"/>
      <c r="BQ7" s="343"/>
      <c r="BR7" s="343"/>
      <c r="BS7" s="343"/>
      <c r="BT7" s="343"/>
      <c r="BU7" s="343"/>
      <c r="BV7" s="343"/>
      <c r="BW7" s="343"/>
      <c r="BX7" s="343"/>
      <c r="BY7" s="343"/>
      <c r="BZ7" s="343"/>
      <c r="CA7" s="343"/>
      <c r="CB7" s="343"/>
      <c r="CC7" s="343"/>
      <c r="CD7" s="343"/>
      <c r="CE7" s="343"/>
      <c r="CF7" s="343"/>
      <c r="CG7" s="343"/>
      <c r="CH7" s="343"/>
      <c r="CI7" s="343"/>
      <c r="CJ7" s="343"/>
      <c r="CK7" s="343"/>
      <c r="CL7" s="343"/>
      <c r="CM7" s="343"/>
      <c r="CN7" s="343"/>
      <c r="CO7" s="343"/>
      <c r="CP7" s="343"/>
      <c r="CQ7" s="343"/>
      <c r="CR7" s="343"/>
      <c r="CS7" s="343"/>
      <c r="CT7" s="343"/>
      <c r="CU7" s="343"/>
      <c r="CV7" s="343"/>
      <c r="CW7" s="343"/>
      <c r="CX7" s="343"/>
      <c r="CY7" s="343"/>
      <c r="CZ7" s="343"/>
      <c r="DA7" s="343"/>
      <c r="DB7" s="343"/>
      <c r="DC7" s="343"/>
      <c r="DD7" s="343"/>
      <c r="DE7" s="343"/>
      <c r="DF7" s="343"/>
      <c r="DG7" s="343"/>
      <c r="DH7" s="343"/>
      <c r="DI7" s="343"/>
      <c r="DJ7" s="343"/>
      <c r="DK7" s="343"/>
      <c r="DL7" s="343"/>
      <c r="DM7" s="343"/>
      <c r="DN7" s="343"/>
      <c r="DO7" s="343"/>
      <c r="DP7" s="343"/>
      <c r="DQ7" s="343"/>
      <c r="DR7" s="343"/>
      <c r="DS7" s="343"/>
      <c r="DT7" s="343"/>
      <c r="DU7" s="343"/>
      <c r="DV7" s="343"/>
      <c r="DW7" s="343"/>
      <c r="DX7" s="343"/>
      <c r="DY7" s="343"/>
      <c r="DZ7" s="343"/>
      <c r="EA7" s="343"/>
      <c r="EB7" s="343"/>
      <c r="EC7" s="343"/>
      <c r="ED7" s="343"/>
      <c r="EE7" s="343"/>
      <c r="EF7" s="343"/>
      <c r="EG7" s="343"/>
      <c r="EH7" s="343"/>
      <c r="EI7" s="343"/>
      <c r="EJ7" s="343"/>
      <c r="EK7" s="343"/>
      <c r="EL7" s="343"/>
      <c r="EM7" s="343"/>
      <c r="EN7" s="343"/>
      <c r="EO7" s="343"/>
      <c r="EP7" s="343"/>
      <c r="EQ7" s="343"/>
      <c r="ER7" s="343"/>
      <c r="ES7" s="343"/>
      <c r="ET7" s="343"/>
      <c r="EU7" s="343"/>
      <c r="EV7" s="343"/>
      <c r="EW7" s="343"/>
      <c r="EX7" s="343"/>
      <c r="EY7" s="343"/>
      <c r="EZ7" s="343"/>
      <c r="FA7" s="343"/>
      <c r="FB7" s="343"/>
      <c r="FC7" s="343"/>
      <c r="FD7" s="343"/>
      <c r="FE7" s="343"/>
      <c r="FF7" s="343"/>
      <c r="FG7" s="343"/>
      <c r="FH7" s="343"/>
      <c r="FI7" s="343"/>
      <c r="FJ7" s="343"/>
      <c r="FK7" s="343"/>
      <c r="FL7" s="343"/>
      <c r="FM7" s="343"/>
      <c r="FN7" s="343"/>
      <c r="FO7" s="343"/>
      <c r="FP7" s="343"/>
      <c r="FQ7" s="343"/>
      <c r="FR7" s="343"/>
      <c r="FS7" s="343"/>
      <c r="FT7" s="343"/>
      <c r="FU7" s="343"/>
      <c r="FV7" s="343"/>
      <c r="FW7" s="343"/>
      <c r="FX7" s="343"/>
      <c r="FY7" s="343"/>
      <c r="FZ7" s="343"/>
      <c r="GA7" s="343"/>
      <c r="GB7" s="343"/>
      <c r="GC7" s="343"/>
      <c r="GD7" s="343"/>
      <c r="GE7" s="343"/>
      <c r="GF7" s="343"/>
      <c r="GG7" s="343"/>
      <c r="GH7" s="343"/>
      <c r="GI7" s="343"/>
      <c r="GJ7" s="343"/>
      <c r="GK7" s="343"/>
      <c r="GL7" s="343"/>
      <c r="GM7" s="343"/>
      <c r="GN7" s="343"/>
      <c r="GO7" s="343"/>
      <c r="GP7" s="343"/>
      <c r="GQ7" s="343"/>
      <c r="GR7" s="343"/>
      <c r="GS7" s="343"/>
      <c r="GT7" s="343"/>
      <c r="GU7" s="343"/>
      <c r="GV7" s="343"/>
      <c r="GW7" s="343"/>
      <c r="GX7" s="343"/>
      <c r="GY7" s="343"/>
      <c r="GZ7" s="343"/>
      <c r="HA7" s="343"/>
      <c r="HB7" s="343"/>
      <c r="HC7" s="343"/>
      <c r="HD7" s="343"/>
      <c r="HE7" s="343"/>
      <c r="HF7" s="343"/>
      <c r="HG7" s="343"/>
      <c r="HH7" s="343"/>
      <c r="HI7" s="343"/>
      <c r="HJ7" s="343"/>
      <c r="HK7" s="343"/>
      <c r="HL7" s="343"/>
      <c r="HM7" s="343"/>
      <c r="HN7" s="343"/>
      <c r="HO7" s="343"/>
      <c r="HP7" s="343"/>
      <c r="HQ7" s="343"/>
      <c r="HR7" s="343"/>
      <c r="HS7" s="343"/>
      <c r="HT7" s="343"/>
      <c r="HU7" s="343"/>
      <c r="HV7" s="343"/>
      <c r="HW7" s="343"/>
      <c r="HX7" s="343"/>
      <c r="HY7" s="343"/>
      <c r="HZ7" s="343"/>
      <c r="IA7" s="343"/>
      <c r="IB7" s="343"/>
      <c r="IC7" s="343"/>
      <c r="ID7" s="343"/>
      <c r="IE7" s="343"/>
    </row>
    <row r="8" spans="1:239" s="25" customFormat="1" ht="26.25" customHeight="1" x14ac:dyDescent="0.2">
      <c r="A8" s="324">
        <v>329001</v>
      </c>
      <c r="B8" s="151" t="s">
        <v>238</v>
      </c>
      <c r="C8" s="152">
        <v>433</v>
      </c>
      <c r="D8" s="153"/>
      <c r="E8" s="154">
        <v>4261552.6531928908</v>
      </c>
      <c r="F8" s="154"/>
      <c r="G8" s="154">
        <v>259107.20000000001</v>
      </c>
      <c r="H8" s="155">
        <v>309</v>
      </c>
      <c r="I8" s="153"/>
      <c r="J8" s="154">
        <v>195323.65998664836</v>
      </c>
      <c r="K8" s="155">
        <v>165</v>
      </c>
      <c r="L8" s="153"/>
      <c r="M8" s="154">
        <v>28487.346330832428</v>
      </c>
      <c r="N8" s="155">
        <v>34</v>
      </c>
      <c r="O8" s="153"/>
      <c r="P8" s="154">
        <v>148011.5645618694</v>
      </c>
      <c r="Q8" s="155">
        <v>1</v>
      </c>
      <c r="R8" s="153"/>
      <c r="S8" s="154">
        <v>1704.73358235418</v>
      </c>
      <c r="T8" s="605">
        <v>4894187</v>
      </c>
      <c r="U8" s="153">
        <v>0</v>
      </c>
      <c r="V8" s="153">
        <v>0</v>
      </c>
      <c r="W8" s="157">
        <v>0</v>
      </c>
      <c r="X8" s="156">
        <v>4894187</v>
      </c>
      <c r="Y8" s="154">
        <v>-12236</v>
      </c>
      <c r="Z8" s="156">
        <v>4881951</v>
      </c>
      <c r="AA8" s="153">
        <v>0</v>
      </c>
      <c r="AB8" s="158">
        <v>191593</v>
      </c>
      <c r="AC8" s="156">
        <v>5073544</v>
      </c>
      <c r="AD8" s="153">
        <v>0</v>
      </c>
      <c r="AE8" s="153">
        <v>5073544</v>
      </c>
      <c r="AF8" s="156">
        <v>422796</v>
      </c>
      <c r="AG8" s="158">
        <v>17171</v>
      </c>
      <c r="AH8" s="2046">
        <v>5090715</v>
      </c>
      <c r="AI8" s="1129"/>
      <c r="AJ8" s="1129"/>
      <c r="AK8" s="1129"/>
      <c r="AL8" s="343"/>
      <c r="AM8" s="343"/>
      <c r="AN8" s="343"/>
      <c r="AO8" s="343"/>
      <c r="AP8" s="343"/>
      <c r="AQ8" s="343"/>
      <c r="AR8" s="343"/>
      <c r="AS8" s="343"/>
      <c r="AT8" s="343"/>
      <c r="AU8" s="343"/>
      <c r="AV8" s="343"/>
      <c r="AW8" s="343"/>
      <c r="AX8" s="343"/>
      <c r="AY8" s="343"/>
      <c r="AZ8" s="343"/>
      <c r="BA8" s="343"/>
      <c r="BB8" s="343"/>
      <c r="BC8" s="343"/>
      <c r="BD8" s="343"/>
      <c r="BE8" s="343"/>
      <c r="BF8" s="343"/>
      <c r="BG8" s="343"/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43"/>
      <c r="BS8" s="343"/>
      <c r="BT8" s="343"/>
      <c r="BU8" s="343"/>
      <c r="BV8" s="343"/>
      <c r="BW8" s="343"/>
      <c r="BX8" s="343"/>
      <c r="BY8" s="343"/>
      <c r="BZ8" s="343"/>
      <c r="CA8" s="343"/>
      <c r="CB8" s="343"/>
      <c r="CC8" s="343"/>
      <c r="CD8" s="343"/>
      <c r="CE8" s="343"/>
      <c r="CF8" s="343"/>
      <c r="CG8" s="343"/>
      <c r="CH8" s="343"/>
      <c r="CI8" s="343"/>
      <c r="CJ8" s="343"/>
      <c r="CK8" s="343"/>
      <c r="CL8" s="343"/>
      <c r="CM8" s="343"/>
      <c r="CN8" s="343"/>
      <c r="CO8" s="343"/>
      <c r="CP8" s="343"/>
      <c r="CQ8" s="343"/>
      <c r="CR8" s="343"/>
      <c r="CS8" s="343"/>
      <c r="CT8" s="343"/>
      <c r="CU8" s="343"/>
      <c r="CV8" s="343"/>
      <c r="CW8" s="343"/>
      <c r="CX8" s="343"/>
      <c r="CY8" s="343"/>
      <c r="CZ8" s="343"/>
      <c r="DA8" s="343"/>
      <c r="DB8" s="343"/>
      <c r="DC8" s="343"/>
      <c r="DD8" s="343"/>
      <c r="DE8" s="343"/>
      <c r="DF8" s="343"/>
      <c r="DG8" s="343"/>
      <c r="DH8" s="343"/>
      <c r="DI8" s="343"/>
      <c r="DJ8" s="343"/>
      <c r="DK8" s="343"/>
      <c r="DL8" s="343"/>
      <c r="DM8" s="343"/>
      <c r="DN8" s="343"/>
      <c r="DO8" s="343"/>
      <c r="DP8" s="343"/>
      <c r="DQ8" s="343"/>
      <c r="DR8" s="343"/>
      <c r="DS8" s="343"/>
      <c r="DT8" s="343"/>
      <c r="DU8" s="343"/>
      <c r="DV8" s="343"/>
      <c r="DW8" s="343"/>
      <c r="DX8" s="343"/>
      <c r="DY8" s="343"/>
      <c r="DZ8" s="343"/>
      <c r="EA8" s="343"/>
      <c r="EB8" s="343"/>
      <c r="EC8" s="343"/>
      <c r="ED8" s="343"/>
      <c r="EE8" s="343"/>
      <c r="EF8" s="343"/>
      <c r="EG8" s="343"/>
      <c r="EH8" s="343"/>
      <c r="EI8" s="343"/>
      <c r="EJ8" s="343"/>
      <c r="EK8" s="343"/>
      <c r="EL8" s="343"/>
      <c r="EM8" s="343"/>
      <c r="EN8" s="343"/>
      <c r="EO8" s="343"/>
      <c r="EP8" s="343"/>
      <c r="EQ8" s="343"/>
      <c r="ER8" s="343"/>
      <c r="ES8" s="343"/>
      <c r="ET8" s="343"/>
      <c r="EU8" s="343"/>
      <c r="EV8" s="343"/>
      <c r="EW8" s="343"/>
      <c r="EX8" s="343"/>
      <c r="EY8" s="343"/>
      <c r="EZ8" s="343"/>
      <c r="FA8" s="343"/>
      <c r="FB8" s="343"/>
      <c r="FC8" s="343"/>
      <c r="FD8" s="343"/>
      <c r="FE8" s="343"/>
      <c r="FF8" s="343"/>
      <c r="FG8" s="343"/>
      <c r="FH8" s="343"/>
      <c r="FI8" s="343"/>
      <c r="FJ8" s="343"/>
      <c r="FK8" s="343"/>
      <c r="FL8" s="343"/>
      <c r="FM8" s="343"/>
      <c r="FN8" s="343"/>
      <c r="FO8" s="343"/>
      <c r="FP8" s="343"/>
      <c r="FQ8" s="343"/>
      <c r="FR8" s="343"/>
      <c r="FS8" s="343"/>
      <c r="FT8" s="343"/>
      <c r="FU8" s="343"/>
      <c r="FV8" s="343"/>
      <c r="FW8" s="343"/>
      <c r="FX8" s="343"/>
      <c r="FY8" s="343"/>
      <c r="FZ8" s="343"/>
      <c r="GA8" s="343"/>
      <c r="GB8" s="343"/>
      <c r="GC8" s="343"/>
      <c r="GD8" s="343"/>
      <c r="GE8" s="343"/>
      <c r="GF8" s="343"/>
      <c r="GG8" s="343"/>
      <c r="GH8" s="343"/>
      <c r="GI8" s="343"/>
      <c r="GJ8" s="343"/>
      <c r="GK8" s="343"/>
      <c r="GL8" s="343"/>
      <c r="GM8" s="343"/>
      <c r="GN8" s="343"/>
      <c r="GO8" s="343"/>
      <c r="GP8" s="343"/>
      <c r="GQ8" s="343"/>
      <c r="GR8" s="343"/>
      <c r="GS8" s="343"/>
      <c r="GT8" s="343"/>
      <c r="GU8" s="343"/>
      <c r="GV8" s="343"/>
      <c r="GW8" s="343"/>
      <c r="GX8" s="343"/>
      <c r="GY8" s="343"/>
      <c r="GZ8" s="343"/>
      <c r="HA8" s="343"/>
      <c r="HB8" s="343"/>
      <c r="HC8" s="343"/>
      <c r="HD8" s="343"/>
      <c r="HE8" s="343"/>
      <c r="HF8" s="343"/>
      <c r="HG8" s="343"/>
      <c r="HH8" s="343"/>
      <c r="HI8" s="343"/>
      <c r="HJ8" s="343"/>
      <c r="HK8" s="343"/>
      <c r="HL8" s="343"/>
      <c r="HM8" s="343"/>
      <c r="HN8" s="343"/>
      <c r="HO8" s="343"/>
      <c r="HP8" s="343"/>
      <c r="HQ8" s="343"/>
      <c r="HR8" s="343"/>
      <c r="HS8" s="343"/>
      <c r="HT8" s="343"/>
      <c r="HU8" s="343"/>
      <c r="HV8" s="343"/>
      <c r="HW8" s="343"/>
      <c r="HX8" s="343"/>
      <c r="HY8" s="343"/>
      <c r="HZ8" s="343"/>
      <c r="IA8" s="343"/>
      <c r="IB8" s="343"/>
      <c r="IC8" s="343"/>
      <c r="ID8" s="343"/>
      <c r="IE8" s="343"/>
    </row>
    <row r="9" spans="1:239" s="25" customFormat="1" ht="26.25" customHeight="1" x14ac:dyDescent="0.2">
      <c r="A9" s="324">
        <v>331001</v>
      </c>
      <c r="B9" s="151" t="s">
        <v>239</v>
      </c>
      <c r="C9" s="152">
        <v>1139</v>
      </c>
      <c r="D9" s="153"/>
      <c r="E9" s="154">
        <v>11471463.776316185</v>
      </c>
      <c r="F9" s="154"/>
      <c r="G9" s="154">
        <v>814168.59</v>
      </c>
      <c r="H9" s="155">
        <v>718</v>
      </c>
      <c r="I9" s="153"/>
      <c r="J9" s="154">
        <v>354491.63889995072</v>
      </c>
      <c r="K9" s="155">
        <v>0</v>
      </c>
      <c r="L9" s="153"/>
      <c r="M9" s="154">
        <v>0</v>
      </c>
      <c r="N9" s="155">
        <v>100</v>
      </c>
      <c r="O9" s="153"/>
      <c r="P9" s="154">
        <v>337298.60668623471</v>
      </c>
      <c r="Q9" s="155">
        <v>0</v>
      </c>
      <c r="R9" s="153"/>
      <c r="S9" s="154">
        <v>0</v>
      </c>
      <c r="T9" s="605">
        <v>12977423</v>
      </c>
      <c r="U9" s="153">
        <v>0</v>
      </c>
      <c r="V9" s="153">
        <v>0</v>
      </c>
      <c r="W9" s="157">
        <v>0</v>
      </c>
      <c r="X9" s="156">
        <v>12977423</v>
      </c>
      <c r="Y9" s="154">
        <v>-32443</v>
      </c>
      <c r="Z9" s="156">
        <v>12944980</v>
      </c>
      <c r="AA9" s="153">
        <v>0</v>
      </c>
      <c r="AB9" s="158">
        <v>960901</v>
      </c>
      <c r="AC9" s="156">
        <v>13905881</v>
      </c>
      <c r="AD9" s="153">
        <v>0</v>
      </c>
      <c r="AE9" s="153">
        <v>13905881</v>
      </c>
      <c r="AF9" s="156">
        <v>1158822</v>
      </c>
      <c r="AG9" s="158">
        <v>0</v>
      </c>
      <c r="AH9" s="2046">
        <v>13905881</v>
      </c>
      <c r="AI9" s="1129"/>
      <c r="AJ9" s="1129"/>
      <c r="AK9" s="1129"/>
      <c r="AL9" s="343"/>
      <c r="AM9" s="343"/>
      <c r="AN9" s="343"/>
      <c r="AO9" s="343"/>
      <c r="AP9" s="343"/>
      <c r="AQ9" s="343"/>
      <c r="AR9" s="343"/>
      <c r="AS9" s="343"/>
      <c r="AT9" s="343"/>
      <c r="AU9" s="343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43"/>
      <c r="BS9" s="343"/>
      <c r="BT9" s="343"/>
      <c r="BU9" s="343"/>
      <c r="BV9" s="343"/>
      <c r="BW9" s="343"/>
      <c r="BX9" s="343"/>
      <c r="BY9" s="343"/>
      <c r="BZ9" s="343"/>
      <c r="CA9" s="343"/>
      <c r="CB9" s="343"/>
      <c r="CC9" s="343"/>
      <c r="CD9" s="343"/>
      <c r="CE9" s="343"/>
      <c r="CF9" s="343"/>
      <c r="CG9" s="343"/>
      <c r="CH9" s="343"/>
      <c r="CI9" s="343"/>
      <c r="CJ9" s="343"/>
      <c r="CK9" s="343"/>
      <c r="CL9" s="343"/>
      <c r="CM9" s="343"/>
      <c r="CN9" s="343"/>
      <c r="CO9" s="343"/>
      <c r="CP9" s="343"/>
      <c r="CQ9" s="343"/>
      <c r="CR9" s="343"/>
      <c r="CS9" s="343"/>
      <c r="CT9" s="343"/>
      <c r="CU9" s="343"/>
      <c r="CV9" s="343"/>
      <c r="CW9" s="343"/>
      <c r="CX9" s="343"/>
      <c r="CY9" s="343"/>
      <c r="CZ9" s="343"/>
      <c r="DA9" s="343"/>
      <c r="DB9" s="343"/>
      <c r="DC9" s="343"/>
      <c r="DD9" s="343"/>
      <c r="DE9" s="343"/>
      <c r="DF9" s="343"/>
      <c r="DG9" s="343"/>
      <c r="DH9" s="343"/>
      <c r="DI9" s="343"/>
      <c r="DJ9" s="343"/>
      <c r="DK9" s="343"/>
      <c r="DL9" s="343"/>
      <c r="DM9" s="343"/>
      <c r="DN9" s="343"/>
      <c r="DO9" s="343"/>
      <c r="DP9" s="343"/>
      <c r="DQ9" s="343"/>
      <c r="DR9" s="343"/>
      <c r="DS9" s="343"/>
      <c r="DT9" s="343"/>
      <c r="DU9" s="343"/>
      <c r="DV9" s="343"/>
      <c r="DW9" s="343"/>
      <c r="DX9" s="343"/>
      <c r="DY9" s="343"/>
      <c r="DZ9" s="343"/>
      <c r="EA9" s="343"/>
      <c r="EB9" s="343"/>
      <c r="EC9" s="343"/>
      <c r="ED9" s="343"/>
      <c r="EE9" s="343"/>
      <c r="EF9" s="343"/>
      <c r="EG9" s="343"/>
      <c r="EH9" s="343"/>
      <c r="EI9" s="343"/>
      <c r="EJ9" s="343"/>
      <c r="EK9" s="343"/>
      <c r="EL9" s="343"/>
      <c r="EM9" s="343"/>
      <c r="EN9" s="343"/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3"/>
      <c r="FH9" s="343"/>
      <c r="FI9" s="343"/>
      <c r="FJ9" s="343"/>
      <c r="FK9" s="343"/>
      <c r="FL9" s="343"/>
      <c r="FM9" s="343"/>
      <c r="FN9" s="343"/>
      <c r="FO9" s="343"/>
      <c r="FP9" s="343"/>
      <c r="FQ9" s="343"/>
      <c r="FR9" s="343"/>
      <c r="FS9" s="343"/>
      <c r="FT9" s="343"/>
      <c r="FU9" s="343"/>
      <c r="FV9" s="343"/>
      <c r="FW9" s="343"/>
      <c r="FX9" s="343"/>
      <c r="FY9" s="343"/>
      <c r="FZ9" s="343"/>
      <c r="GA9" s="343"/>
      <c r="GB9" s="343"/>
      <c r="GC9" s="343"/>
      <c r="GD9" s="343"/>
      <c r="GE9" s="343"/>
      <c r="GF9" s="343"/>
      <c r="GG9" s="343"/>
      <c r="GH9" s="343"/>
      <c r="GI9" s="343"/>
      <c r="GJ9" s="343"/>
      <c r="GK9" s="343"/>
      <c r="GL9" s="343"/>
      <c r="GM9" s="343"/>
      <c r="GN9" s="343"/>
      <c r="GO9" s="343"/>
      <c r="GP9" s="343"/>
      <c r="GQ9" s="343"/>
      <c r="GR9" s="343"/>
      <c r="GS9" s="343"/>
      <c r="GT9" s="343"/>
      <c r="GU9" s="343"/>
      <c r="GV9" s="343"/>
      <c r="GW9" s="343"/>
      <c r="GX9" s="343"/>
      <c r="GY9" s="343"/>
      <c r="GZ9" s="343"/>
      <c r="HA9" s="343"/>
      <c r="HB9" s="343"/>
      <c r="HC9" s="343"/>
      <c r="HD9" s="343"/>
      <c r="HE9" s="343"/>
      <c r="HF9" s="343"/>
      <c r="HG9" s="343"/>
      <c r="HH9" s="343"/>
      <c r="HI9" s="343"/>
      <c r="HJ9" s="343"/>
      <c r="HK9" s="343"/>
      <c r="HL9" s="343"/>
      <c r="HM9" s="343"/>
      <c r="HN9" s="343"/>
      <c r="HO9" s="343"/>
      <c r="HP9" s="343"/>
      <c r="HQ9" s="343"/>
      <c r="HR9" s="343"/>
      <c r="HS9" s="343"/>
      <c r="HT9" s="343"/>
      <c r="HU9" s="343"/>
      <c r="HV9" s="343"/>
      <c r="HW9" s="343"/>
      <c r="HX9" s="343"/>
      <c r="HY9" s="343"/>
      <c r="HZ9" s="343"/>
      <c r="IA9" s="343"/>
      <c r="IB9" s="343"/>
      <c r="IC9" s="343"/>
      <c r="ID9" s="343"/>
      <c r="IE9" s="343"/>
    </row>
    <row r="10" spans="1:239" s="25" customFormat="1" ht="26.25" customHeight="1" x14ac:dyDescent="0.2">
      <c r="A10" s="324">
        <v>333001</v>
      </c>
      <c r="B10" s="151" t="s">
        <v>302</v>
      </c>
      <c r="C10" s="152">
        <v>701</v>
      </c>
      <c r="D10" s="153"/>
      <c r="E10" s="154">
        <v>5271344.4107420994</v>
      </c>
      <c r="F10" s="154"/>
      <c r="G10" s="154">
        <v>375820.12</v>
      </c>
      <c r="H10" s="155">
        <v>429</v>
      </c>
      <c r="I10" s="153"/>
      <c r="J10" s="154">
        <v>300635.21882318426</v>
      </c>
      <c r="K10" s="155">
        <v>105</v>
      </c>
      <c r="L10" s="153"/>
      <c r="M10" s="154">
        <v>20070.50124794052</v>
      </c>
      <c r="N10" s="155">
        <v>51</v>
      </c>
      <c r="O10" s="153"/>
      <c r="P10" s="154">
        <v>243713.22943927767</v>
      </c>
      <c r="Q10" s="155">
        <v>35</v>
      </c>
      <c r="R10" s="153"/>
      <c r="S10" s="154">
        <v>66901.670826468398</v>
      </c>
      <c r="T10" s="605">
        <v>6278485</v>
      </c>
      <c r="U10" s="153">
        <v>0</v>
      </c>
      <c r="V10" s="153">
        <v>0</v>
      </c>
      <c r="W10" s="157">
        <v>0</v>
      </c>
      <c r="X10" s="156">
        <v>6278485</v>
      </c>
      <c r="Y10" s="154">
        <v>-15696</v>
      </c>
      <c r="Z10" s="156">
        <v>6262789</v>
      </c>
      <c r="AA10" s="153">
        <v>0</v>
      </c>
      <c r="AB10" s="158">
        <v>246604</v>
      </c>
      <c r="AC10" s="156">
        <v>6509393</v>
      </c>
      <c r="AD10" s="153">
        <v>0</v>
      </c>
      <c r="AE10" s="153">
        <v>6509393</v>
      </c>
      <c r="AF10" s="156">
        <v>542449</v>
      </c>
      <c r="AG10" s="158">
        <v>10000</v>
      </c>
      <c r="AH10" s="2046">
        <v>6519393</v>
      </c>
      <c r="AI10" s="1129"/>
      <c r="AJ10" s="1129"/>
      <c r="AK10" s="1129"/>
      <c r="AL10" s="343"/>
      <c r="AM10" s="343"/>
      <c r="AN10" s="343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43"/>
      <c r="BS10" s="343"/>
      <c r="BT10" s="343"/>
      <c r="BU10" s="343"/>
      <c r="BV10" s="343"/>
      <c r="BW10" s="343"/>
      <c r="BX10" s="343"/>
      <c r="BY10" s="343"/>
      <c r="BZ10" s="343"/>
      <c r="CA10" s="343"/>
      <c r="CB10" s="343"/>
      <c r="CC10" s="343"/>
      <c r="CD10" s="343"/>
      <c r="CE10" s="343"/>
      <c r="CF10" s="343"/>
      <c r="CG10" s="343"/>
      <c r="CH10" s="343"/>
      <c r="CI10" s="343"/>
      <c r="CJ10" s="343"/>
      <c r="CK10" s="343"/>
      <c r="CL10" s="343"/>
      <c r="CM10" s="343"/>
      <c r="CN10" s="343"/>
      <c r="CO10" s="343"/>
      <c r="CP10" s="343"/>
      <c r="CQ10" s="343"/>
      <c r="CR10" s="343"/>
      <c r="CS10" s="343"/>
      <c r="CT10" s="343"/>
      <c r="CU10" s="343"/>
      <c r="CV10" s="343"/>
      <c r="CW10" s="343"/>
      <c r="CX10" s="343"/>
      <c r="CY10" s="343"/>
      <c r="CZ10" s="343"/>
      <c r="DA10" s="343"/>
      <c r="DB10" s="343"/>
      <c r="DC10" s="343"/>
      <c r="DD10" s="343"/>
      <c r="DE10" s="343"/>
      <c r="DF10" s="343"/>
      <c r="DG10" s="343"/>
      <c r="DH10" s="343"/>
      <c r="DI10" s="343"/>
      <c r="DJ10" s="343"/>
      <c r="DK10" s="343"/>
      <c r="DL10" s="343"/>
      <c r="DM10" s="343"/>
      <c r="DN10" s="343"/>
      <c r="DO10" s="343"/>
      <c r="DP10" s="343"/>
      <c r="DQ10" s="343"/>
      <c r="DR10" s="343"/>
      <c r="DS10" s="343"/>
      <c r="DT10" s="343"/>
      <c r="DU10" s="343"/>
      <c r="DV10" s="343"/>
      <c r="DW10" s="343"/>
      <c r="DX10" s="343"/>
      <c r="DY10" s="343"/>
      <c r="DZ10" s="343"/>
      <c r="EA10" s="343"/>
      <c r="EB10" s="343"/>
      <c r="EC10" s="343"/>
      <c r="ED10" s="343"/>
      <c r="EE10" s="343"/>
      <c r="EF10" s="343"/>
      <c r="EG10" s="343"/>
      <c r="EH10" s="343"/>
      <c r="EI10" s="343"/>
      <c r="EJ10" s="343"/>
      <c r="EK10" s="343"/>
      <c r="EL10" s="343"/>
      <c r="EM10" s="343"/>
      <c r="EN10" s="343"/>
      <c r="EO10" s="343"/>
      <c r="EP10" s="343"/>
      <c r="EQ10" s="343"/>
      <c r="ER10" s="343"/>
      <c r="ES10" s="343"/>
      <c r="ET10" s="343"/>
      <c r="EU10" s="343"/>
      <c r="EV10" s="343"/>
      <c r="EW10" s="343"/>
      <c r="EX10" s="343"/>
      <c r="EY10" s="343"/>
      <c r="EZ10" s="343"/>
      <c r="FA10" s="343"/>
      <c r="FB10" s="343"/>
      <c r="FC10" s="343"/>
      <c r="FD10" s="343"/>
      <c r="FE10" s="343"/>
      <c r="FF10" s="343"/>
      <c r="FG10" s="343"/>
      <c r="FH10" s="343"/>
      <c r="FI10" s="343"/>
      <c r="FJ10" s="343"/>
      <c r="FK10" s="343"/>
      <c r="FL10" s="343"/>
      <c r="FM10" s="343"/>
      <c r="FN10" s="343"/>
      <c r="FO10" s="343"/>
      <c r="FP10" s="343"/>
      <c r="FQ10" s="343"/>
      <c r="FR10" s="343"/>
      <c r="FS10" s="343"/>
      <c r="FT10" s="343"/>
      <c r="FU10" s="343"/>
      <c r="FV10" s="343"/>
      <c r="FW10" s="343"/>
      <c r="FX10" s="343"/>
      <c r="FY10" s="343"/>
      <c r="FZ10" s="343"/>
      <c r="GA10" s="343"/>
      <c r="GB10" s="343"/>
      <c r="GC10" s="343"/>
      <c r="GD10" s="343"/>
      <c r="GE10" s="343"/>
      <c r="GF10" s="343"/>
      <c r="GG10" s="343"/>
      <c r="GH10" s="343"/>
      <c r="GI10" s="343"/>
      <c r="GJ10" s="343"/>
      <c r="GK10" s="343"/>
      <c r="GL10" s="343"/>
      <c r="GM10" s="343"/>
      <c r="GN10" s="343"/>
      <c r="GO10" s="343"/>
      <c r="GP10" s="343"/>
      <c r="GQ10" s="343"/>
      <c r="GR10" s="343"/>
      <c r="GS10" s="343"/>
      <c r="GT10" s="343"/>
      <c r="GU10" s="343"/>
      <c r="GV10" s="343"/>
      <c r="GW10" s="343"/>
      <c r="GX10" s="343"/>
      <c r="GY10" s="343"/>
      <c r="GZ10" s="343"/>
      <c r="HA10" s="343"/>
      <c r="HB10" s="343"/>
      <c r="HC10" s="343"/>
      <c r="HD10" s="343"/>
      <c r="HE10" s="343"/>
      <c r="HF10" s="343"/>
      <c r="HG10" s="343"/>
      <c r="HH10" s="343"/>
      <c r="HI10" s="343"/>
      <c r="HJ10" s="343"/>
      <c r="HK10" s="343"/>
      <c r="HL10" s="343"/>
      <c r="HM10" s="343"/>
      <c r="HN10" s="343"/>
      <c r="HO10" s="343"/>
      <c r="HP10" s="343"/>
      <c r="HQ10" s="343"/>
      <c r="HR10" s="343"/>
      <c r="HS10" s="343"/>
      <c r="HT10" s="343"/>
      <c r="HU10" s="343"/>
      <c r="HV10" s="343"/>
      <c r="HW10" s="343"/>
      <c r="HX10" s="343"/>
      <c r="HY10" s="343"/>
      <c r="HZ10" s="343"/>
      <c r="IA10" s="343"/>
      <c r="IB10" s="343"/>
      <c r="IC10" s="343"/>
      <c r="ID10" s="343"/>
      <c r="IE10" s="343"/>
    </row>
    <row r="11" spans="1:239" s="25" customFormat="1" ht="26.25" customHeight="1" x14ac:dyDescent="0.2">
      <c r="A11" s="325">
        <v>336001</v>
      </c>
      <c r="B11" s="165" t="s">
        <v>233</v>
      </c>
      <c r="C11" s="166">
        <v>656</v>
      </c>
      <c r="D11" s="167"/>
      <c r="E11" s="168">
        <v>6104615.1677070344</v>
      </c>
      <c r="F11" s="168"/>
      <c r="G11" s="168">
        <v>345725.12</v>
      </c>
      <c r="H11" s="169">
        <v>507</v>
      </c>
      <c r="I11" s="167"/>
      <c r="J11" s="168">
        <v>317133.01685423509</v>
      </c>
      <c r="K11" s="169">
        <v>353</v>
      </c>
      <c r="L11" s="167"/>
      <c r="M11" s="168">
        <v>60628.055152820467</v>
      </c>
      <c r="N11" s="169">
        <v>52</v>
      </c>
      <c r="O11" s="167"/>
      <c r="P11" s="168">
        <v>222785.53303012022</v>
      </c>
      <c r="Q11" s="169">
        <v>6</v>
      </c>
      <c r="R11" s="167"/>
      <c r="S11" s="168">
        <v>9438.8753769238756</v>
      </c>
      <c r="T11" s="666">
        <v>7060325</v>
      </c>
      <c r="U11" s="167">
        <v>0</v>
      </c>
      <c r="V11" s="167">
        <v>0</v>
      </c>
      <c r="W11" s="171">
        <v>0</v>
      </c>
      <c r="X11" s="170">
        <v>7060325</v>
      </c>
      <c r="Y11" s="168">
        <v>-17651</v>
      </c>
      <c r="Z11" s="170">
        <v>7042674</v>
      </c>
      <c r="AA11" s="167">
        <v>0</v>
      </c>
      <c r="AB11" s="172">
        <v>338632</v>
      </c>
      <c r="AC11" s="170">
        <v>7381306</v>
      </c>
      <c r="AD11" s="167">
        <v>0</v>
      </c>
      <c r="AE11" s="173">
        <v>7381306</v>
      </c>
      <c r="AF11" s="170">
        <v>615109</v>
      </c>
      <c r="AG11" s="172">
        <v>34523</v>
      </c>
      <c r="AH11" s="2088">
        <v>7415829</v>
      </c>
      <c r="AI11" s="1129"/>
      <c r="AJ11" s="1129"/>
      <c r="AK11" s="1129"/>
      <c r="AL11" s="343"/>
      <c r="AM11" s="343"/>
      <c r="AN11" s="343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  <c r="BR11" s="343"/>
      <c r="BS11" s="343"/>
      <c r="BT11" s="343"/>
      <c r="BU11" s="343"/>
      <c r="BV11" s="343"/>
      <c r="BW11" s="343"/>
      <c r="BX11" s="343"/>
      <c r="BY11" s="343"/>
      <c r="BZ11" s="343"/>
      <c r="CA11" s="343"/>
      <c r="CB11" s="343"/>
      <c r="CC11" s="343"/>
      <c r="CD11" s="343"/>
      <c r="CE11" s="343"/>
      <c r="CF11" s="343"/>
      <c r="CG11" s="343"/>
      <c r="CH11" s="343"/>
      <c r="CI11" s="343"/>
      <c r="CJ11" s="343"/>
      <c r="CK11" s="343"/>
      <c r="CL11" s="343"/>
      <c r="CM11" s="343"/>
      <c r="CN11" s="343"/>
      <c r="CO11" s="343"/>
      <c r="CP11" s="343"/>
      <c r="CQ11" s="343"/>
      <c r="CR11" s="343"/>
      <c r="CS11" s="343"/>
      <c r="CT11" s="343"/>
      <c r="CU11" s="343"/>
      <c r="CV11" s="343"/>
      <c r="CW11" s="343"/>
      <c r="CX11" s="343"/>
      <c r="CY11" s="343"/>
      <c r="CZ11" s="343"/>
      <c r="DA11" s="343"/>
      <c r="DB11" s="343"/>
      <c r="DC11" s="343"/>
      <c r="DD11" s="343"/>
      <c r="DE11" s="343"/>
      <c r="DF11" s="343"/>
      <c r="DG11" s="343"/>
      <c r="DH11" s="343"/>
      <c r="DI11" s="343"/>
      <c r="DJ11" s="343"/>
      <c r="DK11" s="343"/>
      <c r="DL11" s="343"/>
      <c r="DM11" s="343"/>
      <c r="DN11" s="343"/>
      <c r="DO11" s="343"/>
      <c r="DP11" s="343"/>
      <c r="DQ11" s="343"/>
      <c r="DR11" s="343"/>
      <c r="DS11" s="343"/>
      <c r="DT11" s="343"/>
      <c r="DU11" s="343"/>
      <c r="DV11" s="343"/>
      <c r="DW11" s="343"/>
      <c r="DX11" s="343"/>
      <c r="DY11" s="343"/>
      <c r="DZ11" s="343"/>
      <c r="EA11" s="343"/>
      <c r="EB11" s="343"/>
      <c r="EC11" s="343"/>
      <c r="ED11" s="343"/>
      <c r="EE11" s="343"/>
      <c r="EF11" s="343"/>
      <c r="EG11" s="343"/>
      <c r="EH11" s="343"/>
      <c r="EI11" s="343"/>
      <c r="EJ11" s="343"/>
      <c r="EK11" s="343"/>
      <c r="EL11" s="343"/>
      <c r="EM11" s="343"/>
      <c r="EN11" s="343"/>
      <c r="EO11" s="343"/>
      <c r="EP11" s="343"/>
      <c r="EQ11" s="343"/>
      <c r="ER11" s="343"/>
      <c r="ES11" s="343"/>
      <c r="ET11" s="343"/>
      <c r="EU11" s="343"/>
      <c r="EV11" s="343"/>
      <c r="EW11" s="343"/>
      <c r="EX11" s="343"/>
      <c r="EY11" s="343"/>
      <c r="EZ11" s="343"/>
      <c r="FA11" s="343"/>
      <c r="FB11" s="343"/>
      <c r="FC11" s="343"/>
      <c r="FD11" s="343"/>
      <c r="FE11" s="343"/>
      <c r="FF11" s="343"/>
      <c r="FG11" s="343"/>
      <c r="FH11" s="343"/>
      <c r="FI11" s="343"/>
      <c r="FJ11" s="343"/>
      <c r="FK11" s="343"/>
      <c r="FL11" s="343"/>
      <c r="FM11" s="343"/>
      <c r="FN11" s="343"/>
      <c r="FO11" s="343"/>
      <c r="FP11" s="343"/>
      <c r="FQ11" s="343"/>
      <c r="FR11" s="343"/>
      <c r="FS11" s="343"/>
      <c r="FT11" s="343"/>
      <c r="FU11" s="343"/>
      <c r="FV11" s="343"/>
      <c r="FW11" s="343"/>
      <c r="FX11" s="343"/>
      <c r="FY11" s="343"/>
      <c r="FZ11" s="343"/>
      <c r="GA11" s="343"/>
      <c r="GB11" s="343"/>
      <c r="GC11" s="343"/>
      <c r="GD11" s="343"/>
      <c r="GE11" s="343"/>
      <c r="GF11" s="343"/>
      <c r="GG11" s="343"/>
      <c r="GH11" s="343"/>
      <c r="GI11" s="343"/>
      <c r="GJ11" s="343"/>
      <c r="GK11" s="343"/>
      <c r="GL11" s="343"/>
      <c r="GM11" s="343"/>
      <c r="GN11" s="343"/>
      <c r="GO11" s="343"/>
      <c r="GP11" s="343"/>
      <c r="GQ11" s="343"/>
      <c r="GR11" s="343"/>
      <c r="GS11" s="343"/>
      <c r="GT11" s="343"/>
      <c r="GU11" s="343"/>
      <c r="GV11" s="343"/>
      <c r="GW11" s="343"/>
      <c r="GX11" s="343"/>
      <c r="GY11" s="343"/>
      <c r="GZ11" s="343"/>
      <c r="HA11" s="343"/>
      <c r="HB11" s="343"/>
      <c r="HC11" s="343"/>
      <c r="HD11" s="343"/>
      <c r="HE11" s="343"/>
      <c r="HF11" s="343"/>
      <c r="HG11" s="343"/>
      <c r="HH11" s="343"/>
      <c r="HI11" s="343"/>
      <c r="HJ11" s="343"/>
      <c r="HK11" s="343"/>
      <c r="HL11" s="343"/>
      <c r="HM11" s="343"/>
      <c r="HN11" s="343"/>
      <c r="HO11" s="343"/>
      <c r="HP11" s="343"/>
      <c r="HQ11" s="343"/>
      <c r="HR11" s="343"/>
      <c r="HS11" s="343"/>
      <c r="HT11" s="343"/>
      <c r="HU11" s="343"/>
      <c r="HV11" s="343"/>
      <c r="HW11" s="343"/>
      <c r="HX11" s="343"/>
      <c r="HY11" s="343"/>
      <c r="HZ11" s="343"/>
      <c r="IA11" s="343"/>
      <c r="IB11" s="343"/>
      <c r="IC11" s="343"/>
      <c r="ID11" s="343"/>
      <c r="IE11" s="343"/>
    </row>
    <row r="12" spans="1:239" s="25" customFormat="1" ht="26.25" customHeight="1" x14ac:dyDescent="0.2">
      <c r="A12" s="323">
        <v>337001</v>
      </c>
      <c r="B12" s="134" t="s">
        <v>240</v>
      </c>
      <c r="C12" s="135">
        <v>781</v>
      </c>
      <c r="D12" s="136"/>
      <c r="E12" s="137">
        <v>10777738.444032324</v>
      </c>
      <c r="F12" s="137"/>
      <c r="G12" s="137">
        <v>616130.9</v>
      </c>
      <c r="H12" s="138">
        <v>313</v>
      </c>
      <c r="I12" s="136"/>
      <c r="J12" s="137">
        <v>124982.98289802275</v>
      </c>
      <c r="K12" s="138">
        <v>181</v>
      </c>
      <c r="L12" s="136"/>
      <c r="M12" s="137">
        <v>18599.783782580162</v>
      </c>
      <c r="N12" s="138">
        <v>99</v>
      </c>
      <c r="O12" s="136"/>
      <c r="P12" s="137">
        <v>264799.85796631261</v>
      </c>
      <c r="Q12" s="138">
        <v>52</v>
      </c>
      <c r="R12" s="136"/>
      <c r="S12" s="137">
        <v>56226.455931039018</v>
      </c>
      <c r="T12" s="665">
        <v>11858478</v>
      </c>
      <c r="U12" s="136">
        <v>0</v>
      </c>
      <c r="V12" s="136">
        <v>0</v>
      </c>
      <c r="W12" s="140">
        <v>0</v>
      </c>
      <c r="X12" s="139">
        <v>11858478</v>
      </c>
      <c r="Y12" s="137">
        <v>-29647</v>
      </c>
      <c r="Z12" s="139">
        <v>11828831</v>
      </c>
      <c r="AA12" s="136">
        <v>0</v>
      </c>
      <c r="AB12" s="150">
        <v>571013</v>
      </c>
      <c r="AC12" s="139">
        <v>12399844</v>
      </c>
      <c r="AD12" s="136">
        <v>0</v>
      </c>
      <c r="AE12" s="136">
        <v>12399844</v>
      </c>
      <c r="AF12" s="139">
        <v>1033320</v>
      </c>
      <c r="AG12" s="150">
        <v>0</v>
      </c>
      <c r="AH12" s="2087">
        <v>12399844</v>
      </c>
      <c r="AI12" s="1129"/>
      <c r="AJ12" s="1129"/>
      <c r="AK12" s="1129"/>
      <c r="AL12" s="343"/>
      <c r="AM12" s="343"/>
      <c r="AN12" s="343"/>
      <c r="AO12" s="343"/>
      <c r="AP12" s="343"/>
      <c r="AQ12" s="343"/>
      <c r="AR12" s="343"/>
      <c r="AS12" s="343"/>
      <c r="AT12" s="343"/>
      <c r="AU12" s="343"/>
      <c r="AV12" s="343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3"/>
      <c r="BR12" s="343"/>
      <c r="BS12" s="343"/>
      <c r="BT12" s="343"/>
      <c r="BU12" s="343"/>
      <c r="BV12" s="343"/>
      <c r="BW12" s="343"/>
      <c r="BX12" s="343"/>
      <c r="BY12" s="343"/>
      <c r="BZ12" s="343"/>
      <c r="CA12" s="343"/>
      <c r="CB12" s="343"/>
      <c r="CC12" s="343"/>
      <c r="CD12" s="343"/>
      <c r="CE12" s="343"/>
      <c r="CF12" s="343"/>
      <c r="CG12" s="343"/>
      <c r="CH12" s="343"/>
      <c r="CI12" s="343"/>
      <c r="CJ12" s="343"/>
      <c r="CK12" s="343"/>
      <c r="CL12" s="343"/>
      <c r="CM12" s="343"/>
      <c r="CN12" s="343"/>
      <c r="CO12" s="343"/>
      <c r="CP12" s="343"/>
      <c r="CQ12" s="343"/>
      <c r="CR12" s="343"/>
      <c r="CS12" s="343"/>
      <c r="CT12" s="343"/>
      <c r="CU12" s="343"/>
      <c r="CV12" s="343"/>
      <c r="CW12" s="343"/>
      <c r="CX12" s="343"/>
      <c r="CY12" s="343"/>
      <c r="CZ12" s="343"/>
      <c r="DA12" s="343"/>
      <c r="DB12" s="343"/>
      <c r="DC12" s="343"/>
      <c r="DD12" s="343"/>
      <c r="DE12" s="343"/>
      <c r="DF12" s="343"/>
      <c r="DG12" s="343"/>
      <c r="DH12" s="343"/>
      <c r="DI12" s="343"/>
      <c r="DJ12" s="343"/>
      <c r="DK12" s="343"/>
      <c r="DL12" s="343"/>
      <c r="DM12" s="343"/>
      <c r="DN12" s="343"/>
      <c r="DO12" s="343"/>
      <c r="DP12" s="343"/>
      <c r="DQ12" s="343"/>
      <c r="DR12" s="343"/>
      <c r="DS12" s="343"/>
      <c r="DT12" s="343"/>
      <c r="DU12" s="343"/>
      <c r="DV12" s="343"/>
      <c r="DW12" s="343"/>
      <c r="DX12" s="343"/>
      <c r="DY12" s="343"/>
      <c r="DZ12" s="343"/>
      <c r="EA12" s="343"/>
      <c r="EB12" s="343"/>
      <c r="EC12" s="343"/>
      <c r="ED12" s="343"/>
      <c r="EE12" s="343"/>
      <c r="EF12" s="343"/>
      <c r="EG12" s="343"/>
      <c r="EH12" s="343"/>
      <c r="EI12" s="343"/>
      <c r="EJ12" s="343"/>
      <c r="EK12" s="343"/>
      <c r="EL12" s="343"/>
      <c r="EM12" s="343"/>
      <c r="EN12" s="343"/>
      <c r="EO12" s="343"/>
      <c r="EP12" s="343"/>
      <c r="EQ12" s="343"/>
      <c r="ER12" s="343"/>
      <c r="ES12" s="343"/>
      <c r="ET12" s="343"/>
      <c r="EU12" s="343"/>
      <c r="EV12" s="343"/>
      <c r="EW12" s="343"/>
      <c r="EX12" s="343"/>
      <c r="EY12" s="343"/>
      <c r="EZ12" s="343"/>
      <c r="FA12" s="343"/>
      <c r="FB12" s="343"/>
      <c r="FC12" s="343"/>
      <c r="FD12" s="343"/>
      <c r="FE12" s="343"/>
      <c r="FF12" s="343"/>
      <c r="FG12" s="343"/>
      <c r="FH12" s="343"/>
      <c r="FI12" s="343"/>
      <c r="FJ12" s="343"/>
      <c r="FK12" s="343"/>
      <c r="FL12" s="343"/>
      <c r="FM12" s="343"/>
      <c r="FN12" s="343"/>
      <c r="FO12" s="343"/>
      <c r="FP12" s="343"/>
      <c r="FQ12" s="343"/>
      <c r="FR12" s="343"/>
      <c r="FS12" s="343"/>
      <c r="FT12" s="343"/>
      <c r="FU12" s="343"/>
      <c r="FV12" s="343"/>
      <c r="FW12" s="343"/>
      <c r="FX12" s="343"/>
      <c r="FY12" s="343"/>
      <c r="FZ12" s="343"/>
      <c r="GA12" s="343"/>
      <c r="GB12" s="343"/>
      <c r="GC12" s="343"/>
      <c r="GD12" s="343"/>
      <c r="GE12" s="343"/>
      <c r="GF12" s="343"/>
      <c r="GG12" s="343"/>
      <c r="GH12" s="343"/>
      <c r="GI12" s="343"/>
      <c r="GJ12" s="343"/>
      <c r="GK12" s="343"/>
      <c r="GL12" s="343"/>
      <c r="GM12" s="343"/>
      <c r="GN12" s="343"/>
      <c r="GO12" s="343"/>
      <c r="GP12" s="343"/>
      <c r="GQ12" s="343"/>
      <c r="GR12" s="343"/>
      <c r="GS12" s="343"/>
      <c r="GT12" s="343"/>
      <c r="GU12" s="343"/>
      <c r="GV12" s="343"/>
      <c r="GW12" s="343"/>
      <c r="GX12" s="343"/>
      <c r="GY12" s="343"/>
      <c r="GZ12" s="343"/>
      <c r="HA12" s="343"/>
      <c r="HB12" s="343"/>
      <c r="HC12" s="343"/>
      <c r="HD12" s="343"/>
      <c r="HE12" s="343"/>
      <c r="HF12" s="343"/>
      <c r="HG12" s="343"/>
      <c r="HH12" s="343"/>
      <c r="HI12" s="343"/>
      <c r="HJ12" s="343"/>
      <c r="HK12" s="343"/>
      <c r="HL12" s="343"/>
      <c r="HM12" s="343"/>
      <c r="HN12" s="343"/>
      <c r="HO12" s="343"/>
      <c r="HP12" s="343"/>
      <c r="HQ12" s="343"/>
      <c r="HR12" s="343"/>
      <c r="HS12" s="343"/>
      <c r="HT12" s="343"/>
      <c r="HU12" s="343"/>
      <c r="HV12" s="343"/>
      <c r="HW12" s="343"/>
      <c r="HX12" s="343"/>
      <c r="HY12" s="343"/>
      <c r="HZ12" s="343"/>
      <c r="IA12" s="343"/>
      <c r="IB12" s="343"/>
      <c r="IC12" s="343"/>
      <c r="ID12" s="343"/>
      <c r="IE12" s="343"/>
    </row>
    <row r="13" spans="1:239" s="25" customFormat="1" ht="26.25" customHeight="1" x14ac:dyDescent="0.2">
      <c r="A13" s="324">
        <v>340001</v>
      </c>
      <c r="B13" s="151" t="s">
        <v>303</v>
      </c>
      <c r="C13" s="152">
        <v>102</v>
      </c>
      <c r="D13" s="153"/>
      <c r="E13" s="154">
        <v>983542.60371136758</v>
      </c>
      <c r="F13" s="154"/>
      <c r="G13" s="154">
        <v>67239.420000000013</v>
      </c>
      <c r="H13" s="155">
        <v>98</v>
      </c>
      <c r="I13" s="153"/>
      <c r="J13" s="154">
        <v>59360.690476879601</v>
      </c>
      <c r="K13" s="155">
        <v>0</v>
      </c>
      <c r="L13" s="153"/>
      <c r="M13" s="154">
        <v>0</v>
      </c>
      <c r="N13" s="155">
        <v>23</v>
      </c>
      <c r="O13" s="153"/>
      <c r="P13" s="154">
        <v>93523.977501475427</v>
      </c>
      <c r="Q13" s="155">
        <v>0</v>
      </c>
      <c r="R13" s="153"/>
      <c r="S13" s="154">
        <v>0</v>
      </c>
      <c r="T13" s="605">
        <v>1203666</v>
      </c>
      <c r="U13" s="153">
        <v>0</v>
      </c>
      <c r="V13" s="153">
        <v>0</v>
      </c>
      <c r="W13" s="157">
        <v>0</v>
      </c>
      <c r="X13" s="156">
        <v>1203666</v>
      </c>
      <c r="Y13" s="154">
        <v>-3009</v>
      </c>
      <c r="Z13" s="156">
        <v>1200657</v>
      </c>
      <c r="AA13" s="153">
        <v>0</v>
      </c>
      <c r="AB13" s="158">
        <v>77037</v>
      </c>
      <c r="AC13" s="156">
        <v>1277694</v>
      </c>
      <c r="AD13" s="153">
        <v>0</v>
      </c>
      <c r="AE13" s="153">
        <v>1277694</v>
      </c>
      <c r="AF13" s="156">
        <v>106476</v>
      </c>
      <c r="AG13" s="158">
        <v>0</v>
      </c>
      <c r="AH13" s="2046">
        <v>1277694</v>
      </c>
      <c r="AI13" s="1129"/>
      <c r="AJ13" s="1129"/>
      <c r="AK13" s="1129"/>
      <c r="AL13" s="343"/>
      <c r="AM13" s="343"/>
      <c r="AN13" s="343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  <c r="BR13" s="343"/>
      <c r="BS13" s="343"/>
      <c r="BT13" s="343"/>
      <c r="BU13" s="343"/>
      <c r="BV13" s="343"/>
      <c r="BW13" s="343"/>
      <c r="BX13" s="343"/>
      <c r="BY13" s="343"/>
      <c r="BZ13" s="343"/>
      <c r="CA13" s="343"/>
      <c r="CB13" s="343"/>
      <c r="CC13" s="343"/>
      <c r="CD13" s="343"/>
      <c r="CE13" s="343"/>
      <c r="CF13" s="343"/>
      <c r="CG13" s="343"/>
      <c r="CH13" s="343"/>
      <c r="CI13" s="343"/>
      <c r="CJ13" s="343"/>
      <c r="CK13" s="343"/>
      <c r="CL13" s="343"/>
      <c r="CM13" s="343"/>
      <c r="CN13" s="343"/>
      <c r="CO13" s="343"/>
      <c r="CP13" s="343"/>
      <c r="CQ13" s="343"/>
      <c r="CR13" s="343"/>
      <c r="CS13" s="343"/>
      <c r="CT13" s="343"/>
      <c r="CU13" s="343"/>
      <c r="CV13" s="343"/>
      <c r="CW13" s="343"/>
      <c r="CX13" s="343"/>
      <c r="CY13" s="343"/>
      <c r="CZ13" s="343"/>
      <c r="DA13" s="343"/>
      <c r="DB13" s="343"/>
      <c r="DC13" s="343"/>
      <c r="DD13" s="343"/>
      <c r="DE13" s="343"/>
      <c r="DF13" s="343"/>
      <c r="DG13" s="343"/>
      <c r="DH13" s="343"/>
      <c r="DI13" s="343"/>
      <c r="DJ13" s="343"/>
      <c r="DK13" s="343"/>
      <c r="DL13" s="343"/>
      <c r="DM13" s="343"/>
      <c r="DN13" s="343"/>
      <c r="DO13" s="343"/>
      <c r="DP13" s="343"/>
      <c r="DQ13" s="343"/>
      <c r="DR13" s="343"/>
      <c r="DS13" s="343"/>
      <c r="DT13" s="343"/>
      <c r="DU13" s="343"/>
      <c r="DV13" s="343"/>
      <c r="DW13" s="343"/>
      <c r="DX13" s="343"/>
      <c r="DY13" s="343"/>
      <c r="DZ13" s="343"/>
      <c r="EA13" s="343"/>
      <c r="EB13" s="343"/>
      <c r="EC13" s="343"/>
      <c r="ED13" s="343"/>
      <c r="EE13" s="343"/>
      <c r="EF13" s="343"/>
      <c r="EG13" s="343"/>
      <c r="EH13" s="343"/>
      <c r="EI13" s="343"/>
      <c r="EJ13" s="343"/>
      <c r="EK13" s="343"/>
      <c r="EL13" s="343"/>
      <c r="EM13" s="343"/>
      <c r="EN13" s="343"/>
      <c r="EO13" s="343"/>
      <c r="EP13" s="343"/>
      <c r="EQ13" s="343"/>
      <c r="ER13" s="343"/>
      <c r="ES13" s="343"/>
      <c r="ET13" s="343"/>
      <c r="EU13" s="343"/>
      <c r="EV13" s="343"/>
      <c r="EW13" s="343"/>
      <c r="EX13" s="343"/>
      <c r="EY13" s="343"/>
      <c r="EZ13" s="343"/>
      <c r="FA13" s="343"/>
      <c r="FB13" s="343"/>
      <c r="FC13" s="343"/>
      <c r="FD13" s="343"/>
      <c r="FE13" s="343"/>
      <c r="FF13" s="343"/>
      <c r="FG13" s="343"/>
      <c r="FH13" s="343"/>
      <c r="FI13" s="343"/>
      <c r="FJ13" s="343"/>
      <c r="FK13" s="343"/>
      <c r="FL13" s="343"/>
      <c r="FM13" s="343"/>
      <c r="FN13" s="343"/>
      <c r="FO13" s="343"/>
      <c r="FP13" s="343"/>
      <c r="FQ13" s="343"/>
      <c r="FR13" s="343"/>
      <c r="FS13" s="343"/>
      <c r="FT13" s="343"/>
      <c r="FU13" s="343"/>
      <c r="FV13" s="343"/>
      <c r="FW13" s="343"/>
      <c r="FX13" s="343"/>
      <c r="FY13" s="343"/>
      <c r="FZ13" s="343"/>
      <c r="GA13" s="343"/>
      <c r="GB13" s="343"/>
      <c r="GC13" s="343"/>
      <c r="GD13" s="343"/>
      <c r="GE13" s="343"/>
      <c r="GF13" s="343"/>
      <c r="GG13" s="343"/>
      <c r="GH13" s="343"/>
      <c r="GI13" s="343"/>
      <c r="GJ13" s="343"/>
      <c r="GK13" s="343"/>
      <c r="GL13" s="343"/>
      <c r="GM13" s="343"/>
      <c r="GN13" s="343"/>
      <c r="GO13" s="343"/>
      <c r="GP13" s="343"/>
      <c r="GQ13" s="343"/>
      <c r="GR13" s="343"/>
      <c r="GS13" s="343"/>
      <c r="GT13" s="343"/>
      <c r="GU13" s="343"/>
      <c r="GV13" s="343"/>
      <c r="GW13" s="343"/>
      <c r="GX13" s="343"/>
      <c r="GY13" s="343"/>
      <c r="GZ13" s="343"/>
      <c r="HA13" s="343"/>
      <c r="HB13" s="343"/>
      <c r="HC13" s="343"/>
      <c r="HD13" s="343"/>
      <c r="HE13" s="343"/>
      <c r="HF13" s="343"/>
      <c r="HG13" s="343"/>
      <c r="HH13" s="343"/>
      <c r="HI13" s="343"/>
      <c r="HJ13" s="343"/>
      <c r="HK13" s="343"/>
      <c r="HL13" s="343"/>
      <c r="HM13" s="343"/>
      <c r="HN13" s="343"/>
      <c r="HO13" s="343"/>
      <c r="HP13" s="343"/>
      <c r="HQ13" s="343"/>
      <c r="HR13" s="343"/>
      <c r="HS13" s="343"/>
      <c r="HT13" s="343"/>
      <c r="HU13" s="343"/>
      <c r="HV13" s="343"/>
      <c r="HW13" s="343"/>
      <c r="HX13" s="343"/>
      <c r="HY13" s="343"/>
      <c r="HZ13" s="343"/>
      <c r="IA13" s="343"/>
      <c r="IB13" s="343"/>
      <c r="IC13" s="343"/>
      <c r="ID13" s="343"/>
      <c r="IE13" s="343"/>
    </row>
    <row r="14" spans="1:239" s="48" customFormat="1" ht="26.25" customHeight="1" x14ac:dyDescent="0.2">
      <c r="A14" s="1729" t="s">
        <v>285</v>
      </c>
      <c r="B14" s="1730"/>
      <c r="C14" s="1251">
        <v>3984</v>
      </c>
      <c r="D14" s="1252"/>
      <c r="E14" s="1253">
        <v>40545625.986989923</v>
      </c>
      <c r="F14" s="1253"/>
      <c r="G14" s="1253">
        <v>2601394.9500000002</v>
      </c>
      <c r="H14" s="1251">
        <v>2527</v>
      </c>
      <c r="I14" s="1252"/>
      <c r="J14" s="1253">
        <v>1448007.6161870682</v>
      </c>
      <c r="K14" s="1251">
        <v>815</v>
      </c>
      <c r="L14" s="1252"/>
      <c r="M14" s="1253">
        <v>129682.31478615818</v>
      </c>
      <c r="N14" s="1251">
        <v>387</v>
      </c>
      <c r="O14" s="1252"/>
      <c r="P14" s="1253">
        <v>1428920.5966417859</v>
      </c>
      <c r="Q14" s="1251">
        <v>94</v>
      </c>
      <c r="R14" s="1252"/>
      <c r="S14" s="1253">
        <v>134271.73571678548</v>
      </c>
      <c r="T14" s="1254">
        <v>46287901</v>
      </c>
      <c r="U14" s="1252">
        <v>0</v>
      </c>
      <c r="V14" s="1252">
        <v>0</v>
      </c>
      <c r="W14" s="1255">
        <v>0</v>
      </c>
      <c r="X14" s="1254">
        <v>46287901</v>
      </c>
      <c r="Y14" s="1253">
        <v>-115720</v>
      </c>
      <c r="Z14" s="1254">
        <v>46172181</v>
      </c>
      <c r="AA14" s="1253">
        <v>0</v>
      </c>
      <c r="AB14" s="1256">
        <v>2472296</v>
      </c>
      <c r="AC14" s="1254">
        <v>48644477</v>
      </c>
      <c r="AD14" s="1253">
        <v>0</v>
      </c>
      <c r="AE14" s="1253">
        <v>48644477</v>
      </c>
      <c r="AF14" s="1254">
        <v>4053708</v>
      </c>
      <c r="AG14" s="1256">
        <v>61694</v>
      </c>
      <c r="AH14" s="2055">
        <v>48706171</v>
      </c>
      <c r="AI14" s="1258"/>
      <c r="AJ14" s="1258"/>
      <c r="AK14" s="1258"/>
      <c r="AL14" s="367"/>
      <c r="AM14" s="367"/>
      <c r="AN14" s="367"/>
      <c r="AO14" s="367"/>
      <c r="AP14" s="367"/>
      <c r="AQ14" s="367"/>
      <c r="AR14" s="367"/>
      <c r="AS14" s="367"/>
      <c r="AT14" s="367"/>
      <c r="AU14" s="367"/>
      <c r="AV14" s="367"/>
      <c r="AW14" s="367"/>
      <c r="AX14" s="367"/>
      <c r="AY14" s="367"/>
      <c r="AZ14" s="367"/>
      <c r="BA14" s="367"/>
      <c r="BB14" s="367"/>
      <c r="BC14" s="367"/>
      <c r="BD14" s="367"/>
      <c r="BE14" s="367"/>
      <c r="BF14" s="367"/>
      <c r="BG14" s="367"/>
      <c r="BH14" s="367"/>
      <c r="BI14" s="367"/>
      <c r="BJ14" s="367"/>
      <c r="BK14" s="367"/>
      <c r="BL14" s="367"/>
      <c r="BM14" s="367"/>
      <c r="BN14" s="367"/>
      <c r="BO14" s="367"/>
      <c r="BP14" s="367"/>
      <c r="BQ14" s="367"/>
      <c r="BR14" s="367"/>
      <c r="BS14" s="367"/>
      <c r="BT14" s="367"/>
      <c r="BU14" s="367"/>
      <c r="BV14" s="367"/>
      <c r="BW14" s="367"/>
      <c r="BX14" s="367"/>
      <c r="BY14" s="367"/>
      <c r="BZ14" s="367"/>
      <c r="CA14" s="367"/>
      <c r="CB14" s="367"/>
      <c r="CC14" s="367"/>
      <c r="CD14" s="367"/>
      <c r="CE14" s="367"/>
      <c r="CF14" s="367"/>
      <c r="CG14" s="367"/>
      <c r="CH14" s="367"/>
      <c r="CI14" s="367"/>
      <c r="CJ14" s="367"/>
      <c r="CK14" s="367"/>
      <c r="CL14" s="367"/>
      <c r="CM14" s="367"/>
      <c r="CN14" s="367"/>
      <c r="CO14" s="367"/>
      <c r="CP14" s="367"/>
      <c r="CQ14" s="367"/>
      <c r="CR14" s="367"/>
      <c r="CS14" s="367"/>
      <c r="CT14" s="367"/>
      <c r="CU14" s="367"/>
      <c r="CV14" s="367"/>
      <c r="CW14" s="367"/>
      <c r="CX14" s="367"/>
      <c r="CY14" s="367"/>
      <c r="CZ14" s="367"/>
      <c r="DA14" s="367"/>
      <c r="DB14" s="367"/>
      <c r="DC14" s="367"/>
      <c r="DD14" s="367"/>
      <c r="DE14" s="367"/>
      <c r="DF14" s="367"/>
      <c r="DG14" s="367"/>
      <c r="DH14" s="367"/>
      <c r="DI14" s="367"/>
      <c r="DJ14" s="367"/>
      <c r="DK14" s="367"/>
      <c r="DL14" s="367"/>
      <c r="DM14" s="367"/>
      <c r="DN14" s="367"/>
      <c r="DO14" s="367"/>
      <c r="DP14" s="367"/>
      <c r="DQ14" s="367"/>
      <c r="DR14" s="367"/>
      <c r="DS14" s="367"/>
      <c r="DT14" s="367"/>
      <c r="DU14" s="367"/>
      <c r="DV14" s="367"/>
      <c r="DW14" s="367"/>
      <c r="DX14" s="367"/>
      <c r="DY14" s="367"/>
      <c r="DZ14" s="367"/>
      <c r="EA14" s="367"/>
      <c r="EB14" s="367"/>
      <c r="EC14" s="367"/>
      <c r="ED14" s="367"/>
      <c r="EE14" s="367"/>
      <c r="EF14" s="367"/>
      <c r="EG14" s="367"/>
      <c r="EH14" s="367"/>
      <c r="EI14" s="367"/>
      <c r="EJ14" s="367"/>
      <c r="EK14" s="367"/>
      <c r="EL14" s="367"/>
      <c r="EM14" s="367"/>
      <c r="EN14" s="367"/>
      <c r="EO14" s="367"/>
      <c r="EP14" s="367"/>
      <c r="EQ14" s="367"/>
      <c r="ER14" s="367"/>
      <c r="ES14" s="367"/>
      <c r="ET14" s="367"/>
      <c r="EU14" s="367"/>
      <c r="EV14" s="367"/>
      <c r="EW14" s="367"/>
      <c r="EX14" s="367"/>
      <c r="EY14" s="367"/>
      <c r="EZ14" s="367"/>
      <c r="FA14" s="367"/>
      <c r="FB14" s="367"/>
      <c r="FC14" s="367"/>
      <c r="FD14" s="367"/>
      <c r="FE14" s="367"/>
      <c r="FF14" s="367"/>
      <c r="FG14" s="367"/>
      <c r="FH14" s="367"/>
      <c r="FI14" s="367"/>
      <c r="FJ14" s="367"/>
      <c r="FK14" s="367"/>
      <c r="FL14" s="367"/>
      <c r="FM14" s="367"/>
      <c r="FN14" s="367"/>
      <c r="FO14" s="367"/>
      <c r="FP14" s="367"/>
      <c r="FQ14" s="367"/>
      <c r="FR14" s="367"/>
      <c r="FS14" s="367"/>
      <c r="FT14" s="367"/>
      <c r="FU14" s="367"/>
      <c r="FV14" s="367"/>
      <c r="FW14" s="367"/>
      <c r="FX14" s="367"/>
      <c r="FY14" s="367"/>
      <c r="FZ14" s="367"/>
      <c r="GA14" s="367"/>
      <c r="GB14" s="367"/>
      <c r="GC14" s="367"/>
      <c r="GD14" s="367"/>
      <c r="GE14" s="367"/>
      <c r="GF14" s="367"/>
      <c r="GG14" s="367"/>
      <c r="GH14" s="367"/>
      <c r="GI14" s="367"/>
      <c r="GJ14" s="367"/>
      <c r="GK14" s="367"/>
      <c r="GL14" s="367"/>
      <c r="GM14" s="367"/>
      <c r="GN14" s="367"/>
      <c r="GO14" s="367"/>
      <c r="GP14" s="367"/>
      <c r="GQ14" s="367"/>
      <c r="GR14" s="367"/>
      <c r="GS14" s="367"/>
      <c r="GT14" s="367"/>
      <c r="GU14" s="367"/>
      <c r="GV14" s="367"/>
      <c r="GW14" s="367"/>
      <c r="GX14" s="367"/>
      <c r="GY14" s="367"/>
      <c r="GZ14" s="367"/>
      <c r="HA14" s="367"/>
      <c r="HB14" s="367"/>
      <c r="HC14" s="367"/>
      <c r="HD14" s="367"/>
      <c r="HE14" s="367"/>
      <c r="HF14" s="367"/>
      <c r="HG14" s="367"/>
      <c r="HH14" s="367"/>
      <c r="HI14" s="367"/>
      <c r="HJ14" s="367"/>
      <c r="HK14" s="367"/>
      <c r="HL14" s="367"/>
      <c r="HM14" s="367"/>
      <c r="HN14" s="367"/>
      <c r="HO14" s="367"/>
      <c r="HP14" s="367"/>
      <c r="HQ14" s="367"/>
      <c r="HR14" s="367"/>
      <c r="HS14" s="367"/>
      <c r="HT14" s="367"/>
      <c r="HU14" s="367"/>
      <c r="HV14" s="367"/>
      <c r="HW14" s="367"/>
      <c r="HX14" s="367"/>
      <c r="HY14" s="367"/>
      <c r="HZ14" s="367"/>
      <c r="IA14" s="367"/>
      <c r="IB14" s="367"/>
      <c r="IC14" s="367"/>
      <c r="ID14" s="367"/>
      <c r="IE14" s="367"/>
    </row>
    <row r="15" spans="1:239" s="1985" customFormat="1" x14ac:dyDescent="0.2">
      <c r="A15" s="1139"/>
      <c r="B15" s="1911"/>
      <c r="C15" s="1309"/>
      <c r="D15" s="1258"/>
      <c r="E15" s="1258"/>
      <c r="F15" s="1258"/>
      <c r="G15" s="1258"/>
      <c r="H15" s="1309"/>
      <c r="I15" s="1258"/>
      <c r="J15" s="1258"/>
      <c r="K15" s="1309"/>
      <c r="L15" s="1258"/>
      <c r="M15" s="1258"/>
      <c r="N15" s="1309"/>
      <c r="O15" s="1258"/>
      <c r="P15" s="1258"/>
      <c r="Q15" s="1309"/>
      <c r="R15" s="1258"/>
      <c r="S15" s="1258"/>
      <c r="T15" s="1258"/>
      <c r="U15" s="1258"/>
      <c r="V15" s="1258"/>
      <c r="W15" s="1258"/>
      <c r="X15" s="1258"/>
      <c r="Y15" s="1258"/>
      <c r="Z15" s="1258"/>
      <c r="AA15" s="1258"/>
      <c r="AB15" s="1258"/>
      <c r="AC15" s="1258"/>
      <c r="AD15" s="1258"/>
      <c r="AE15" s="1258"/>
      <c r="AF15" s="1258"/>
      <c r="AG15" s="1258"/>
      <c r="AH15" s="1258"/>
      <c r="AI15" s="1258"/>
      <c r="AJ15" s="1258"/>
      <c r="AK15" s="1258"/>
    </row>
    <row r="16" spans="1:239" s="1985" customFormat="1" x14ac:dyDescent="0.2">
      <c r="B16" s="2078"/>
      <c r="C16" s="1309"/>
      <c r="D16" s="1258"/>
      <c r="E16" s="1258"/>
      <c r="F16" s="1258"/>
      <c r="G16" s="1258"/>
      <c r="H16" s="1309"/>
      <c r="I16" s="1258"/>
      <c r="J16" s="1258"/>
      <c r="K16" s="1309"/>
      <c r="L16" s="1258"/>
      <c r="M16" s="1258"/>
      <c r="N16" s="1309"/>
      <c r="O16" s="1258"/>
      <c r="P16" s="1258"/>
      <c r="Q16" s="1309"/>
      <c r="R16" s="1258"/>
      <c r="S16" s="1258"/>
      <c r="T16" s="1258"/>
      <c r="U16" s="1258"/>
      <c r="V16" s="1258"/>
      <c r="W16" s="1258"/>
      <c r="X16" s="1258"/>
      <c r="Y16" s="1258"/>
      <c r="Z16" s="1258"/>
      <c r="AA16" s="1258"/>
      <c r="AB16" s="1258"/>
      <c r="AC16" s="1258"/>
      <c r="AD16" s="1258"/>
      <c r="AE16" s="1258"/>
      <c r="AF16" s="1258"/>
      <c r="AG16" s="1258"/>
      <c r="AH16" s="1258"/>
      <c r="AI16" s="1258"/>
      <c r="AJ16" s="1258"/>
      <c r="AK16" s="1258"/>
    </row>
    <row r="17" spans="1:37" s="1985" customFormat="1" x14ac:dyDescent="0.2">
      <c r="Y17" s="1911"/>
    </row>
    <row r="18" spans="1:37" s="1985" customFormat="1" x14ac:dyDescent="0.2">
      <c r="AD18" s="1911"/>
    </row>
    <row r="19" spans="1:37" s="1985" customFormat="1" x14ac:dyDescent="0.2">
      <c r="A19" s="2079"/>
      <c r="C19" s="1911"/>
      <c r="H19" s="1911"/>
      <c r="K19" s="1911"/>
      <c r="N19" s="1911"/>
      <c r="Q19" s="1911"/>
      <c r="AD19" s="2080"/>
    </row>
    <row r="20" spans="1:37" s="367" customFormat="1" ht="26.25" customHeight="1" x14ac:dyDescent="0.2">
      <c r="A20" s="1718"/>
      <c r="B20" s="1718"/>
      <c r="C20" s="1309"/>
      <c r="D20" s="1258"/>
      <c r="E20" s="1258"/>
      <c r="F20" s="1258"/>
      <c r="G20" s="1258"/>
      <c r="H20" s="1309"/>
      <c r="I20" s="1258"/>
      <c r="J20" s="1258"/>
      <c r="K20" s="1309"/>
      <c r="L20" s="1258"/>
      <c r="M20" s="1258"/>
      <c r="N20" s="1309"/>
      <c r="O20" s="1258"/>
      <c r="P20" s="1258"/>
      <c r="Q20" s="1309"/>
      <c r="R20" s="1258"/>
      <c r="S20" s="1258"/>
      <c r="T20" s="1258"/>
      <c r="U20" s="1258"/>
      <c r="V20" s="1258"/>
      <c r="W20" s="1258"/>
      <c r="X20" s="1258"/>
      <c r="Y20" s="1258"/>
      <c r="Z20" s="1258"/>
      <c r="AA20" s="1258"/>
      <c r="AB20" s="1258"/>
      <c r="AC20" s="1258"/>
      <c r="AD20" s="1258"/>
      <c r="AE20" s="1258"/>
      <c r="AF20" s="1258"/>
      <c r="AG20" s="1258"/>
      <c r="AH20" s="1258"/>
      <c r="AI20" s="1258"/>
      <c r="AJ20" s="1258"/>
      <c r="AK20" s="1258"/>
    </row>
    <row r="21" spans="1:37" s="1985" customFormat="1" x14ac:dyDescent="0.2">
      <c r="B21" s="2040"/>
      <c r="V21" s="2081"/>
      <c r="W21" s="2081"/>
      <c r="X21" s="2081"/>
      <c r="Y21" s="2081"/>
      <c r="Z21" s="2081"/>
      <c r="AA21" s="2081"/>
      <c r="AB21" s="2081"/>
      <c r="AC21" s="2081"/>
      <c r="AD21" s="2081"/>
      <c r="AE21" s="2081"/>
      <c r="AF21" s="2081"/>
      <c r="AG21" s="2081"/>
      <c r="AH21" s="2081"/>
      <c r="AI21" s="2081"/>
      <c r="AJ21" s="2081"/>
      <c r="AK21" s="2081"/>
    </row>
    <row r="22" spans="1:37" s="1985" customFormat="1" x14ac:dyDescent="0.2"/>
    <row r="23" spans="1:37" s="1985" customFormat="1" x14ac:dyDescent="0.2"/>
    <row r="24" spans="1:37" s="1985" customFormat="1" x14ac:dyDescent="0.2"/>
    <row r="25" spans="1:37" s="1985" customFormat="1" x14ac:dyDescent="0.2"/>
    <row r="26" spans="1:37" s="1985" customFormat="1" x14ac:dyDescent="0.2"/>
    <row r="27" spans="1:37" s="1985" customFormat="1" x14ac:dyDescent="0.2"/>
    <row r="28" spans="1:37" s="1985" customFormat="1" x14ac:dyDescent="0.2"/>
    <row r="29" spans="1:37" s="1985" customFormat="1" x14ac:dyDescent="0.2"/>
    <row r="30" spans="1:37" s="1985" customFormat="1" x14ac:dyDescent="0.2"/>
    <row r="31" spans="1:37" s="1985" customFormat="1" x14ac:dyDescent="0.2"/>
    <row r="32" spans="1:37" s="1985" customFormat="1" x14ac:dyDescent="0.2">
      <c r="A32" s="2082"/>
      <c r="I32" s="1872"/>
    </row>
    <row r="33" spans="1:18" s="1985" customFormat="1" x14ac:dyDescent="0.2">
      <c r="A33" s="2082"/>
      <c r="L33" s="1986"/>
    </row>
    <row r="34" spans="1:18" s="1985" customFormat="1" x14ac:dyDescent="0.2">
      <c r="A34" s="2082"/>
      <c r="R34" s="1872"/>
    </row>
    <row r="35" spans="1:18" s="1985" customFormat="1" x14ac:dyDescent="0.2"/>
    <row r="36" spans="1:18" s="1985" customFormat="1" x14ac:dyDescent="0.2"/>
    <row r="37" spans="1:18" s="1985" customFormat="1" x14ac:dyDescent="0.2"/>
    <row r="38" spans="1:18" s="1985" customFormat="1" x14ac:dyDescent="0.2"/>
    <row r="39" spans="1:18" s="1985" customFormat="1" x14ac:dyDescent="0.2"/>
    <row r="40" spans="1:18" s="1985" customFormat="1" x14ac:dyDescent="0.2"/>
    <row r="41" spans="1:18" s="1985" customFormat="1" x14ac:dyDescent="0.2"/>
    <row r="42" spans="1:18" s="1985" customFormat="1" x14ac:dyDescent="0.2"/>
    <row r="43" spans="1:18" s="1985" customFormat="1" x14ac:dyDescent="0.2"/>
    <row r="44" spans="1:18" s="1985" customFormat="1" x14ac:dyDescent="0.2"/>
    <row r="45" spans="1:18" s="1985" customFormat="1" x14ac:dyDescent="0.2"/>
    <row r="46" spans="1:18" s="1985" customFormat="1" x14ac:dyDescent="0.2"/>
    <row r="47" spans="1:18" s="1985" customFormat="1" x14ac:dyDescent="0.2"/>
    <row r="48" spans="1:18" s="1985" customFormat="1" x14ac:dyDescent="0.2"/>
    <row r="49" s="1985" customFormat="1" x14ac:dyDescent="0.2"/>
    <row r="50" s="1985" customFormat="1" x14ac:dyDescent="0.2"/>
    <row r="51" s="1985" customFormat="1" x14ac:dyDescent="0.2"/>
    <row r="52" s="1985" customFormat="1" x14ac:dyDescent="0.2"/>
    <row r="53" s="1985" customFormat="1" x14ac:dyDescent="0.2"/>
    <row r="54" s="1985" customFormat="1" x14ac:dyDescent="0.2"/>
    <row r="55" s="1985" customFormat="1" x14ac:dyDescent="0.2"/>
    <row r="56" s="1985" customFormat="1" x14ac:dyDescent="0.2"/>
    <row r="57" s="1985" customFormat="1" x14ac:dyDescent="0.2"/>
    <row r="58" s="1985" customFormat="1" x14ac:dyDescent="0.2"/>
    <row r="59" s="1985" customFormat="1" x14ac:dyDescent="0.2"/>
    <row r="60" s="1985" customFormat="1" x14ac:dyDescent="0.2"/>
    <row r="61" s="1985" customFormat="1" x14ac:dyDescent="0.2"/>
    <row r="62" s="1985" customFormat="1" x14ac:dyDescent="0.2"/>
    <row r="63" s="1985" customFormat="1" x14ac:dyDescent="0.2"/>
    <row r="64" s="1985" customFormat="1" x14ac:dyDescent="0.2"/>
    <row r="65" s="1985" customFormat="1" x14ac:dyDescent="0.2"/>
    <row r="66" s="1985" customFormat="1" x14ac:dyDescent="0.2"/>
    <row r="67" s="1985" customFormat="1" x14ac:dyDescent="0.2"/>
    <row r="68" s="1985" customFormat="1" x14ac:dyDescent="0.2"/>
    <row r="69" s="1985" customFormat="1" x14ac:dyDescent="0.2"/>
    <row r="70" s="1985" customFormat="1" x14ac:dyDescent="0.2"/>
    <row r="71" s="1985" customFormat="1" x14ac:dyDescent="0.2"/>
    <row r="72" s="1985" customFormat="1" x14ac:dyDescent="0.2"/>
    <row r="73" s="1985" customFormat="1" x14ac:dyDescent="0.2"/>
    <row r="74" s="1985" customFormat="1" x14ac:dyDescent="0.2"/>
    <row r="75" s="1985" customFormat="1" x14ac:dyDescent="0.2"/>
    <row r="76" s="1985" customFormat="1" x14ac:dyDescent="0.2"/>
    <row r="77" s="1985" customFormat="1" x14ac:dyDescent="0.2"/>
    <row r="78" s="1985" customFormat="1" x14ac:dyDescent="0.2"/>
    <row r="79" s="1985" customFormat="1" x14ac:dyDescent="0.2"/>
    <row r="80" s="1985" customFormat="1" x14ac:dyDescent="0.2"/>
    <row r="81" s="1985" customFormat="1" x14ac:dyDescent="0.2"/>
    <row r="82" s="1985" customFormat="1" x14ac:dyDescent="0.2"/>
    <row r="83" s="1985" customFormat="1" x14ac:dyDescent="0.2"/>
    <row r="84" s="1985" customFormat="1" x14ac:dyDescent="0.2"/>
    <row r="85" s="1985" customFormat="1" x14ac:dyDescent="0.2"/>
    <row r="86" s="1985" customFormat="1" x14ac:dyDescent="0.2"/>
    <row r="87" s="1985" customFormat="1" x14ac:dyDescent="0.2"/>
    <row r="88" s="1985" customFormat="1" x14ac:dyDescent="0.2"/>
    <row r="89" s="1985" customFormat="1" x14ac:dyDescent="0.2"/>
    <row r="90" s="1985" customFormat="1" x14ac:dyDescent="0.2"/>
    <row r="91" s="1985" customFormat="1" x14ac:dyDescent="0.2"/>
    <row r="92" s="1985" customFormat="1" x14ac:dyDescent="0.2"/>
    <row r="93" s="1985" customFormat="1" x14ac:dyDescent="0.2"/>
    <row r="94" s="1985" customFormat="1" x14ac:dyDescent="0.2"/>
    <row r="95" s="1985" customFormat="1" x14ac:dyDescent="0.2"/>
    <row r="96" s="1985" customFormat="1" x14ac:dyDescent="0.2"/>
    <row r="97" s="1985" customFormat="1" x14ac:dyDescent="0.2"/>
    <row r="98" s="1985" customFormat="1" x14ac:dyDescent="0.2"/>
    <row r="99" s="1985" customFormat="1" x14ac:dyDescent="0.2"/>
    <row r="100" s="1985" customFormat="1" x14ac:dyDescent="0.2"/>
    <row r="101" s="1985" customFormat="1" x14ac:dyDescent="0.2"/>
    <row r="102" s="1985" customFormat="1" x14ac:dyDescent="0.2"/>
    <row r="103" s="1985" customFormat="1" x14ac:dyDescent="0.2"/>
    <row r="104" s="1985" customFormat="1" x14ac:dyDescent="0.2"/>
    <row r="105" s="1985" customFormat="1" x14ac:dyDescent="0.2"/>
    <row r="106" s="1985" customFormat="1" x14ac:dyDescent="0.2"/>
    <row r="107" s="1985" customFormat="1" x14ac:dyDescent="0.2"/>
    <row r="108" s="1985" customFormat="1" x14ac:dyDescent="0.2"/>
    <row r="109" s="1985" customFormat="1" x14ac:dyDescent="0.2"/>
    <row r="110" s="1985" customFormat="1" x14ac:dyDescent="0.2"/>
    <row r="111" s="1985" customFormat="1" x14ac:dyDescent="0.2"/>
    <row r="112" s="1985" customFormat="1" x14ac:dyDescent="0.2"/>
    <row r="113" s="1985" customFormat="1" x14ac:dyDescent="0.2"/>
    <row r="114" s="1985" customFormat="1" x14ac:dyDescent="0.2"/>
    <row r="115" s="1985" customFormat="1" x14ac:dyDescent="0.2"/>
    <row r="116" s="1985" customFormat="1" x14ac:dyDescent="0.2"/>
    <row r="117" s="1985" customFormat="1" x14ac:dyDescent="0.2"/>
    <row r="118" s="1985" customFormat="1" x14ac:dyDescent="0.2"/>
    <row r="119" s="1985" customFormat="1" x14ac:dyDescent="0.2"/>
    <row r="120" s="1985" customFormat="1" x14ac:dyDescent="0.2"/>
    <row r="121" s="1985" customFormat="1" x14ac:dyDescent="0.2"/>
    <row r="122" s="1985" customFormat="1" x14ac:dyDescent="0.2"/>
    <row r="123" s="1985" customFormat="1" x14ac:dyDescent="0.2"/>
    <row r="124" s="1985" customFormat="1" x14ac:dyDescent="0.2"/>
    <row r="125" s="1985" customFormat="1" x14ac:dyDescent="0.2"/>
    <row r="126" s="1985" customFormat="1" x14ac:dyDescent="0.2"/>
    <row r="127" s="1985" customFormat="1" x14ac:dyDescent="0.2"/>
    <row r="128" s="1985" customFormat="1" x14ac:dyDescent="0.2"/>
    <row r="129" s="1985" customFormat="1" x14ac:dyDescent="0.2"/>
    <row r="130" s="1985" customFormat="1" x14ac:dyDescent="0.2"/>
    <row r="131" s="1985" customFormat="1" x14ac:dyDescent="0.2"/>
    <row r="132" s="1985" customFormat="1" x14ac:dyDescent="0.2"/>
    <row r="133" s="1985" customFormat="1" x14ac:dyDescent="0.2"/>
    <row r="134" s="1985" customFormat="1" x14ac:dyDescent="0.2"/>
    <row r="135" s="1985" customFormat="1" x14ac:dyDescent="0.2"/>
    <row r="136" s="1985" customFormat="1" x14ac:dyDescent="0.2"/>
    <row r="137" s="1985" customFormat="1" x14ac:dyDescent="0.2"/>
    <row r="138" s="1985" customFormat="1" x14ac:dyDescent="0.2"/>
    <row r="139" s="1985" customFormat="1" x14ac:dyDescent="0.2"/>
    <row r="140" s="1985" customFormat="1" x14ac:dyDescent="0.2"/>
    <row r="141" s="1985" customFormat="1" x14ac:dyDescent="0.2"/>
    <row r="142" s="1985" customFormat="1" x14ac:dyDescent="0.2"/>
    <row r="143" s="1985" customFormat="1" x14ac:dyDescent="0.2"/>
    <row r="144" s="1985" customFormat="1" x14ac:dyDescent="0.2"/>
    <row r="145" s="1985" customFormat="1" x14ac:dyDescent="0.2"/>
    <row r="146" s="1985" customFormat="1" x14ac:dyDescent="0.2"/>
    <row r="147" s="1985" customFormat="1" x14ac:dyDescent="0.2"/>
    <row r="148" s="1985" customFormat="1" x14ac:dyDescent="0.2"/>
    <row r="149" s="1985" customFormat="1" x14ac:dyDescent="0.2"/>
    <row r="150" s="1985" customFormat="1" x14ac:dyDescent="0.2"/>
    <row r="151" s="1985" customFormat="1" x14ac:dyDescent="0.2"/>
    <row r="152" s="1985" customFormat="1" x14ac:dyDescent="0.2"/>
    <row r="153" s="1985" customFormat="1" x14ac:dyDescent="0.2"/>
    <row r="154" s="1985" customFormat="1" x14ac:dyDescent="0.2"/>
    <row r="155" s="1985" customFormat="1" x14ac:dyDescent="0.2"/>
    <row r="156" s="1985" customFormat="1" x14ac:dyDescent="0.2"/>
    <row r="157" s="1985" customFormat="1" x14ac:dyDescent="0.2"/>
    <row r="158" s="1985" customFormat="1" x14ac:dyDescent="0.2"/>
    <row r="159" s="1985" customFormat="1" x14ac:dyDescent="0.2"/>
    <row r="160" s="1985" customFormat="1" x14ac:dyDescent="0.2"/>
    <row r="161" s="1985" customFormat="1" x14ac:dyDescent="0.2"/>
    <row r="162" s="1985" customFormat="1" x14ac:dyDescent="0.2"/>
    <row r="163" s="1985" customFormat="1" x14ac:dyDescent="0.2"/>
    <row r="164" s="1985" customFormat="1" x14ac:dyDescent="0.2"/>
    <row r="165" s="1985" customFormat="1" x14ac:dyDescent="0.2"/>
    <row r="166" s="1985" customFormat="1" x14ac:dyDescent="0.2"/>
    <row r="167" s="1985" customFormat="1" x14ac:dyDescent="0.2"/>
    <row r="168" s="1985" customFormat="1" x14ac:dyDescent="0.2"/>
    <row r="169" s="1985" customFormat="1" x14ac:dyDescent="0.2"/>
    <row r="170" s="1985" customFormat="1" x14ac:dyDescent="0.2"/>
    <row r="171" s="1985" customFormat="1" x14ac:dyDescent="0.2"/>
    <row r="172" s="1985" customFormat="1" x14ac:dyDescent="0.2"/>
    <row r="173" s="1985" customFormat="1" x14ac:dyDescent="0.2"/>
    <row r="174" s="1985" customFormat="1" x14ac:dyDescent="0.2"/>
    <row r="175" s="1985" customFormat="1" x14ac:dyDescent="0.2"/>
    <row r="176" s="1985" customFormat="1" x14ac:dyDescent="0.2"/>
    <row r="177" s="1985" customFormat="1" x14ac:dyDescent="0.2"/>
    <row r="178" s="1985" customFormat="1" x14ac:dyDescent="0.2"/>
    <row r="179" s="1985" customFormat="1" x14ac:dyDescent="0.2"/>
    <row r="180" s="1985" customFormat="1" x14ac:dyDescent="0.2"/>
    <row r="181" s="1985" customFormat="1" x14ac:dyDescent="0.2"/>
    <row r="182" s="1985" customFormat="1" x14ac:dyDescent="0.2"/>
    <row r="183" s="1985" customFormat="1" x14ac:dyDescent="0.2"/>
    <row r="184" s="1985" customFormat="1" x14ac:dyDescent="0.2"/>
    <row r="185" s="1985" customFormat="1" x14ac:dyDescent="0.2"/>
    <row r="186" s="1985" customFormat="1" x14ac:dyDescent="0.2"/>
    <row r="187" s="1985" customFormat="1" x14ac:dyDescent="0.2"/>
    <row r="188" s="1985" customFormat="1" x14ac:dyDescent="0.2"/>
    <row r="189" s="1985" customFormat="1" x14ac:dyDescent="0.2"/>
    <row r="190" s="1985" customFormat="1" x14ac:dyDescent="0.2"/>
    <row r="191" s="1985" customFormat="1" x14ac:dyDescent="0.2"/>
    <row r="192" s="1985" customFormat="1" x14ac:dyDescent="0.2"/>
    <row r="193" s="1985" customFormat="1" x14ac:dyDescent="0.2"/>
    <row r="194" s="1985" customFormat="1" x14ac:dyDescent="0.2"/>
    <row r="195" s="1985" customFormat="1" x14ac:dyDescent="0.2"/>
    <row r="196" s="1985" customFormat="1" x14ac:dyDescent="0.2"/>
    <row r="197" s="1985" customFormat="1" x14ac:dyDescent="0.2"/>
    <row r="198" s="1985" customFormat="1" x14ac:dyDescent="0.2"/>
    <row r="199" s="1985" customFormat="1" x14ac:dyDescent="0.2"/>
    <row r="200" s="1985" customFormat="1" x14ac:dyDescent="0.2"/>
    <row r="201" s="1985" customFormat="1" x14ac:dyDescent="0.2"/>
    <row r="202" s="1985" customFormat="1" x14ac:dyDescent="0.2"/>
    <row r="203" s="1985" customFormat="1" x14ac:dyDescent="0.2"/>
    <row r="204" s="1985" customFormat="1" x14ac:dyDescent="0.2"/>
    <row r="205" s="1985" customFormat="1" x14ac:dyDescent="0.2"/>
    <row r="206" s="1985" customFormat="1" x14ac:dyDescent="0.2"/>
    <row r="207" s="1985" customFormat="1" x14ac:dyDescent="0.2"/>
    <row r="208" s="1985" customFormat="1" x14ac:dyDescent="0.2"/>
    <row r="209" s="1985" customFormat="1" x14ac:dyDescent="0.2"/>
    <row r="210" s="1985" customFormat="1" x14ac:dyDescent="0.2"/>
    <row r="211" s="1985" customFormat="1" x14ac:dyDescent="0.2"/>
    <row r="212" s="1985" customFormat="1" x14ac:dyDescent="0.2"/>
    <row r="213" s="1985" customFormat="1" x14ac:dyDescent="0.2"/>
    <row r="214" s="1985" customFormat="1" x14ac:dyDescent="0.2"/>
    <row r="215" s="1985" customFormat="1" x14ac:dyDescent="0.2"/>
    <row r="216" s="1985" customFormat="1" x14ac:dyDescent="0.2"/>
    <row r="217" s="1985" customFormat="1" x14ac:dyDescent="0.2"/>
    <row r="218" s="1985" customFormat="1" x14ac:dyDescent="0.2"/>
    <row r="219" s="1985" customFormat="1" x14ac:dyDescent="0.2"/>
    <row r="220" s="1985" customFormat="1" x14ac:dyDescent="0.2"/>
    <row r="221" s="1985" customFormat="1" x14ac:dyDescent="0.2"/>
    <row r="222" s="1985" customFormat="1" x14ac:dyDescent="0.2"/>
    <row r="223" s="1985" customFormat="1" x14ac:dyDescent="0.2"/>
    <row r="224" s="1985" customFormat="1" x14ac:dyDescent="0.2"/>
    <row r="225" s="1985" customFormat="1" x14ac:dyDescent="0.2"/>
    <row r="226" s="1985" customFormat="1" x14ac:dyDescent="0.2"/>
    <row r="227" s="1985" customFormat="1" x14ac:dyDescent="0.2"/>
    <row r="228" s="1985" customFormat="1" x14ac:dyDescent="0.2"/>
    <row r="229" s="1985" customFormat="1" x14ac:dyDescent="0.2"/>
    <row r="230" s="1985" customFormat="1" x14ac:dyDescent="0.2"/>
    <row r="231" s="1985" customFormat="1" x14ac:dyDescent="0.2"/>
    <row r="232" s="1985" customFormat="1" x14ac:dyDescent="0.2"/>
    <row r="233" s="1985" customFormat="1" x14ac:dyDescent="0.2"/>
    <row r="234" s="1985" customFormat="1" x14ac:dyDescent="0.2"/>
    <row r="235" s="1985" customFormat="1" x14ac:dyDescent="0.2"/>
    <row r="236" s="1985" customFormat="1" x14ac:dyDescent="0.2"/>
    <row r="237" s="1985" customFormat="1" x14ac:dyDescent="0.2"/>
    <row r="238" s="1985" customFormat="1" x14ac:dyDescent="0.2"/>
    <row r="239" s="1985" customFormat="1" x14ac:dyDescent="0.2"/>
    <row r="240" s="1985" customFormat="1" x14ac:dyDescent="0.2"/>
    <row r="241" s="1985" customFormat="1" x14ac:dyDescent="0.2"/>
    <row r="242" s="1985" customFormat="1" x14ac:dyDescent="0.2"/>
    <row r="243" s="1985" customFormat="1" x14ac:dyDescent="0.2"/>
    <row r="244" s="1985" customFormat="1" x14ac:dyDescent="0.2"/>
    <row r="245" s="1985" customFormat="1" x14ac:dyDescent="0.2"/>
    <row r="246" s="1985" customFormat="1" x14ac:dyDescent="0.2"/>
    <row r="247" s="1985" customFormat="1" x14ac:dyDescent="0.2"/>
    <row r="248" s="1985" customFormat="1" x14ac:dyDescent="0.2"/>
    <row r="249" s="1985" customFormat="1" x14ac:dyDescent="0.2"/>
    <row r="250" s="1985" customFormat="1" x14ac:dyDescent="0.2"/>
    <row r="251" s="1985" customFormat="1" x14ac:dyDescent="0.2"/>
    <row r="252" s="1985" customFormat="1" x14ac:dyDescent="0.2"/>
    <row r="253" s="1985" customFormat="1" x14ac:dyDescent="0.2"/>
    <row r="254" s="1985" customFormat="1" x14ac:dyDescent="0.2"/>
    <row r="255" s="1985" customFormat="1" x14ac:dyDescent="0.2"/>
    <row r="256" s="1985" customFormat="1" x14ac:dyDescent="0.2"/>
    <row r="257" s="1985" customFormat="1" x14ac:dyDescent="0.2"/>
    <row r="258" s="1985" customFormat="1" x14ac:dyDescent="0.2"/>
    <row r="259" s="1985" customFormat="1" x14ac:dyDescent="0.2"/>
    <row r="260" s="1985" customFormat="1" x14ac:dyDescent="0.2"/>
    <row r="261" s="1985" customFormat="1" x14ac:dyDescent="0.2"/>
    <row r="262" s="1985" customFormat="1" x14ac:dyDescent="0.2"/>
    <row r="263" s="1985" customFormat="1" x14ac:dyDescent="0.2"/>
    <row r="264" s="1985" customFormat="1" x14ac:dyDescent="0.2"/>
    <row r="265" s="1985" customFormat="1" x14ac:dyDescent="0.2"/>
    <row r="266" s="1985" customFormat="1" x14ac:dyDescent="0.2"/>
    <row r="267" s="1985" customFormat="1" x14ac:dyDescent="0.2"/>
    <row r="268" s="1985" customFormat="1" x14ac:dyDescent="0.2"/>
    <row r="269" s="1985" customFormat="1" x14ac:dyDescent="0.2"/>
    <row r="270" s="1985" customFormat="1" x14ac:dyDescent="0.2"/>
    <row r="271" s="1985" customFormat="1" x14ac:dyDescent="0.2"/>
    <row r="272" s="1985" customFormat="1" x14ac:dyDescent="0.2"/>
    <row r="273" s="1985" customFormat="1" x14ac:dyDescent="0.2"/>
    <row r="274" s="1985" customFormat="1" x14ac:dyDescent="0.2"/>
    <row r="275" s="1985" customFormat="1" x14ac:dyDescent="0.2"/>
    <row r="276" s="1985" customFormat="1" x14ac:dyDescent="0.2"/>
    <row r="277" s="1985" customFormat="1" x14ac:dyDescent="0.2"/>
    <row r="278" s="1985" customFormat="1" x14ac:dyDescent="0.2"/>
    <row r="279" s="1985" customFormat="1" x14ac:dyDescent="0.2"/>
    <row r="280" s="1985" customFormat="1" x14ac:dyDescent="0.2"/>
    <row r="281" s="1985" customFormat="1" x14ac:dyDescent="0.2"/>
    <row r="282" s="1985" customFormat="1" x14ac:dyDescent="0.2"/>
    <row r="283" s="1985" customFormat="1" x14ac:dyDescent="0.2"/>
    <row r="284" s="1985" customFormat="1" x14ac:dyDescent="0.2"/>
    <row r="285" s="1985" customFormat="1" x14ac:dyDescent="0.2"/>
    <row r="286" s="1985" customFormat="1" x14ac:dyDescent="0.2"/>
    <row r="287" s="1985" customFormat="1" x14ac:dyDescent="0.2"/>
    <row r="288" s="1985" customFormat="1" x14ac:dyDescent="0.2"/>
    <row r="289" spans="1:239" s="1985" customFormat="1" x14ac:dyDescent="0.2"/>
    <row r="290" spans="1:239" s="1985" customFormat="1" x14ac:dyDescent="0.2"/>
    <row r="291" spans="1:239" s="1985" customFormat="1" x14ac:dyDescent="0.2"/>
    <row r="292" spans="1:239" s="1985" customFormat="1" x14ac:dyDescent="0.2"/>
    <row r="293" spans="1:239" s="1985" customFormat="1" x14ac:dyDescent="0.2"/>
    <row r="294" spans="1:239" s="1985" customFormat="1" x14ac:dyDescent="0.2"/>
    <row r="295" spans="1:239" s="1985" customFormat="1" x14ac:dyDescent="0.2"/>
    <row r="296" spans="1:239" s="1985" customFormat="1" x14ac:dyDescent="0.2"/>
    <row r="297" spans="1:239" s="1985" customFormat="1" x14ac:dyDescent="0.2"/>
    <row r="298" spans="1:239" s="1985" customFormat="1" x14ac:dyDescent="0.2"/>
    <row r="299" spans="1:239" s="1985" customFormat="1" x14ac:dyDescent="0.2"/>
    <row r="300" spans="1:239" s="796" customFormat="1" ht="12.6" customHeight="1" x14ac:dyDescent="0.2">
      <c r="A300" s="1947"/>
      <c r="B300" s="1947"/>
      <c r="AI300" s="1985"/>
      <c r="AJ300" s="1985"/>
      <c r="AK300" s="1985"/>
      <c r="AL300" s="1985"/>
      <c r="AM300" s="1985"/>
      <c r="AN300" s="1985"/>
      <c r="AO300" s="1985"/>
      <c r="AP300" s="1985"/>
      <c r="AQ300" s="1985"/>
      <c r="AR300" s="1985"/>
      <c r="AS300" s="1985"/>
      <c r="AT300" s="1985"/>
      <c r="AU300" s="1985"/>
      <c r="AV300" s="1985"/>
      <c r="AW300" s="1985"/>
      <c r="AX300" s="1985"/>
      <c r="AY300" s="1985"/>
      <c r="AZ300" s="1985"/>
      <c r="BA300" s="1985"/>
      <c r="BB300" s="1985"/>
      <c r="BC300" s="1985"/>
      <c r="BD300" s="1985"/>
      <c r="BE300" s="1985"/>
      <c r="BF300" s="1985"/>
      <c r="BG300" s="1985"/>
      <c r="BH300" s="1985"/>
      <c r="BI300" s="1985"/>
      <c r="BJ300" s="1985"/>
      <c r="BK300" s="1985"/>
      <c r="BL300" s="1985"/>
      <c r="BM300" s="1985"/>
      <c r="BN300" s="1985"/>
      <c r="BO300" s="1985"/>
      <c r="BP300" s="1985"/>
      <c r="BQ300" s="1985"/>
      <c r="BR300" s="1985"/>
      <c r="BS300" s="1985"/>
      <c r="BT300" s="1985"/>
      <c r="BU300" s="1985"/>
      <c r="BV300" s="1985"/>
      <c r="BW300" s="1985"/>
      <c r="BX300" s="1985"/>
      <c r="BY300" s="1985"/>
      <c r="BZ300" s="1985"/>
      <c r="CA300" s="1985"/>
      <c r="CB300" s="1985"/>
      <c r="CC300" s="1985"/>
      <c r="CD300" s="1985"/>
      <c r="CE300" s="1985"/>
      <c r="CF300" s="1985"/>
      <c r="CG300" s="1985"/>
      <c r="CH300" s="1985"/>
      <c r="CI300" s="1985"/>
      <c r="CJ300" s="1985"/>
      <c r="CK300" s="1985"/>
      <c r="CL300" s="1985"/>
      <c r="CM300" s="1985"/>
      <c r="CN300" s="1985"/>
      <c r="CO300" s="1985"/>
      <c r="CP300" s="1985"/>
      <c r="CQ300" s="1985"/>
      <c r="CR300" s="1985"/>
      <c r="CS300" s="1985"/>
      <c r="CT300" s="1985"/>
      <c r="CU300" s="1985"/>
      <c r="CV300" s="1985"/>
      <c r="CW300" s="1985"/>
      <c r="CX300" s="1985"/>
      <c r="CY300" s="1985"/>
      <c r="CZ300" s="1985"/>
      <c r="DA300" s="1985"/>
      <c r="DB300" s="1985"/>
      <c r="DC300" s="1985"/>
      <c r="DD300" s="1985"/>
      <c r="DE300" s="1985"/>
      <c r="DF300" s="1985"/>
      <c r="DG300" s="1985"/>
      <c r="DH300" s="1985"/>
      <c r="DI300" s="1985"/>
      <c r="DJ300" s="1985"/>
      <c r="DK300" s="1985"/>
      <c r="DL300" s="1985"/>
      <c r="DM300" s="1985"/>
      <c r="DN300" s="1985"/>
      <c r="DO300" s="1985"/>
      <c r="DP300" s="1985"/>
      <c r="DQ300" s="1985"/>
      <c r="DR300" s="1985"/>
      <c r="DS300" s="1985"/>
      <c r="DT300" s="1985"/>
      <c r="DU300" s="1985"/>
      <c r="DV300" s="1985"/>
      <c r="DW300" s="1985"/>
      <c r="DX300" s="1985"/>
      <c r="DY300" s="1985"/>
      <c r="DZ300" s="1985"/>
      <c r="EA300" s="1985"/>
      <c r="EB300" s="1985"/>
      <c r="EC300" s="1985"/>
      <c r="ED300" s="1985"/>
      <c r="EE300" s="1985"/>
      <c r="EF300" s="1985"/>
      <c r="EG300" s="1985"/>
      <c r="EH300" s="1985"/>
      <c r="EI300" s="1985"/>
      <c r="EJ300" s="1985"/>
      <c r="EK300" s="1985"/>
      <c r="EL300" s="1985"/>
      <c r="EM300" s="1985"/>
      <c r="EN300" s="1985"/>
      <c r="EO300" s="1985"/>
      <c r="EP300" s="1985"/>
      <c r="EQ300" s="1985"/>
      <c r="ER300" s="1985"/>
      <c r="ES300" s="1985"/>
      <c r="ET300" s="1985"/>
      <c r="EU300" s="1985"/>
      <c r="EV300" s="1985"/>
      <c r="EW300" s="1985"/>
      <c r="EX300" s="1985"/>
      <c r="EY300" s="1985"/>
      <c r="EZ300" s="1985"/>
      <c r="FA300" s="1985"/>
      <c r="FB300" s="1985"/>
      <c r="FC300" s="1985"/>
      <c r="FD300" s="1985"/>
      <c r="FE300" s="1985"/>
      <c r="FF300" s="1985"/>
      <c r="FG300" s="1985"/>
      <c r="FH300" s="1985"/>
      <c r="FI300" s="1985"/>
      <c r="FJ300" s="1985"/>
      <c r="FK300" s="1985"/>
      <c r="FL300" s="1985"/>
      <c r="FM300" s="1985"/>
      <c r="FN300" s="1985"/>
      <c r="FO300" s="1985"/>
      <c r="FP300" s="1985"/>
      <c r="FQ300" s="1985"/>
      <c r="FR300" s="1985"/>
      <c r="FS300" s="1985"/>
      <c r="FT300" s="1985"/>
      <c r="FU300" s="1985"/>
      <c r="FV300" s="1985"/>
      <c r="FW300" s="1985"/>
      <c r="FX300" s="1985"/>
      <c r="FY300" s="1985"/>
      <c r="FZ300" s="1985"/>
      <c r="GA300" s="1985"/>
      <c r="GB300" s="1985"/>
      <c r="GC300" s="1985"/>
      <c r="GD300" s="1985"/>
      <c r="GE300" s="1985"/>
      <c r="GF300" s="1985"/>
      <c r="GG300" s="1985"/>
      <c r="GH300" s="1985"/>
      <c r="GI300" s="1985"/>
      <c r="GJ300" s="1985"/>
      <c r="GK300" s="1985"/>
      <c r="GL300" s="1985"/>
      <c r="GM300" s="1985"/>
      <c r="GN300" s="1985"/>
      <c r="GO300" s="1985"/>
      <c r="GP300" s="1985"/>
      <c r="GQ300" s="1985"/>
      <c r="GR300" s="1985"/>
      <c r="GS300" s="1985"/>
      <c r="GT300" s="1985"/>
      <c r="GU300" s="1985"/>
      <c r="GV300" s="1985"/>
      <c r="GW300" s="1985"/>
      <c r="GX300" s="1985"/>
      <c r="GY300" s="1985"/>
      <c r="GZ300" s="1985"/>
      <c r="HA300" s="1985"/>
      <c r="HB300" s="1985"/>
      <c r="HC300" s="1985"/>
      <c r="HD300" s="1985"/>
      <c r="HE300" s="1985"/>
      <c r="HF300" s="1985"/>
      <c r="HG300" s="1985"/>
      <c r="HH300" s="1985"/>
      <c r="HI300" s="1985"/>
      <c r="HJ300" s="1985"/>
      <c r="HK300" s="1985"/>
      <c r="HL300" s="1985"/>
      <c r="HM300" s="1985"/>
      <c r="HN300" s="1985"/>
      <c r="HO300" s="1985"/>
      <c r="HP300" s="1985"/>
      <c r="HQ300" s="1985"/>
      <c r="HR300" s="1985"/>
      <c r="HS300" s="1985"/>
      <c r="HT300" s="1985"/>
      <c r="HU300" s="1985"/>
      <c r="HV300" s="1985"/>
      <c r="HW300" s="1985"/>
      <c r="HX300" s="1985"/>
      <c r="HY300" s="1985"/>
      <c r="HZ300" s="1985"/>
      <c r="IA300" s="1985"/>
      <c r="IB300" s="1985"/>
      <c r="IC300" s="1985"/>
      <c r="ID300" s="1985"/>
      <c r="IE300" s="1985"/>
    </row>
    <row r="301" spans="1:239" s="796" customFormat="1" x14ac:dyDescent="0.2">
      <c r="A301" s="1947"/>
      <c r="B301" s="1947"/>
      <c r="C301" s="2083"/>
      <c r="D301" s="2083"/>
      <c r="E301" s="2083"/>
      <c r="F301" s="2083"/>
      <c r="G301" s="2083"/>
      <c r="H301" s="2083"/>
      <c r="I301" s="2083"/>
      <c r="J301" s="2083"/>
      <c r="K301" s="2083"/>
      <c r="L301" s="2083"/>
      <c r="M301" s="2083"/>
      <c r="N301" s="2083"/>
      <c r="O301" s="2083"/>
      <c r="P301" s="2083"/>
      <c r="Q301" s="2083"/>
      <c r="R301" s="2083"/>
      <c r="S301" s="2083"/>
      <c r="T301" s="2083"/>
      <c r="U301" s="2083"/>
      <c r="V301" s="2083"/>
      <c r="W301" s="2083"/>
      <c r="X301" s="2083"/>
      <c r="Y301" s="2083"/>
      <c r="Z301" s="2083"/>
      <c r="AA301" s="2083"/>
      <c r="AB301" s="2083"/>
      <c r="AC301" s="2083"/>
      <c r="AD301" s="2083"/>
      <c r="AE301" s="2083"/>
      <c r="AF301" s="2083"/>
      <c r="AG301" s="2083"/>
      <c r="AH301" s="2083"/>
      <c r="AI301" s="2067"/>
      <c r="AJ301" s="2067"/>
      <c r="AK301" s="2067"/>
      <c r="AL301" s="1985"/>
      <c r="AM301" s="1985"/>
      <c r="AN301" s="1985"/>
      <c r="AO301" s="1985"/>
      <c r="AP301" s="1985"/>
      <c r="AQ301" s="1985"/>
      <c r="AR301" s="1985"/>
      <c r="AS301" s="1985"/>
      <c r="AT301" s="1985"/>
      <c r="AU301" s="1985"/>
      <c r="AV301" s="1985"/>
      <c r="AW301" s="1985"/>
      <c r="AX301" s="1985"/>
      <c r="AY301" s="1985"/>
      <c r="AZ301" s="1985"/>
      <c r="BA301" s="1985"/>
      <c r="BB301" s="1985"/>
      <c r="BC301" s="1985"/>
      <c r="BD301" s="1985"/>
      <c r="BE301" s="1985"/>
      <c r="BF301" s="1985"/>
      <c r="BG301" s="1985"/>
      <c r="BH301" s="1985"/>
      <c r="BI301" s="1985"/>
      <c r="BJ301" s="1985"/>
      <c r="BK301" s="1985"/>
      <c r="BL301" s="1985"/>
      <c r="BM301" s="1985"/>
      <c r="BN301" s="1985"/>
      <c r="BO301" s="1985"/>
      <c r="BP301" s="1985"/>
      <c r="BQ301" s="1985"/>
      <c r="BR301" s="1985"/>
      <c r="BS301" s="1985"/>
      <c r="BT301" s="1985"/>
      <c r="BU301" s="1985"/>
      <c r="BV301" s="1985"/>
      <c r="BW301" s="1985"/>
      <c r="BX301" s="1985"/>
      <c r="BY301" s="1985"/>
      <c r="BZ301" s="1985"/>
      <c r="CA301" s="1985"/>
      <c r="CB301" s="1985"/>
      <c r="CC301" s="1985"/>
      <c r="CD301" s="1985"/>
      <c r="CE301" s="1985"/>
      <c r="CF301" s="1985"/>
      <c r="CG301" s="1985"/>
      <c r="CH301" s="1985"/>
      <c r="CI301" s="1985"/>
      <c r="CJ301" s="1985"/>
      <c r="CK301" s="1985"/>
      <c r="CL301" s="1985"/>
      <c r="CM301" s="1985"/>
      <c r="CN301" s="1985"/>
      <c r="CO301" s="1985"/>
      <c r="CP301" s="1985"/>
      <c r="CQ301" s="1985"/>
      <c r="CR301" s="1985"/>
      <c r="CS301" s="1985"/>
      <c r="CT301" s="1985"/>
      <c r="CU301" s="1985"/>
      <c r="CV301" s="1985"/>
      <c r="CW301" s="1985"/>
      <c r="CX301" s="1985"/>
      <c r="CY301" s="1985"/>
      <c r="CZ301" s="1985"/>
      <c r="DA301" s="1985"/>
      <c r="DB301" s="1985"/>
      <c r="DC301" s="1985"/>
      <c r="DD301" s="1985"/>
      <c r="DE301" s="1985"/>
      <c r="DF301" s="1985"/>
      <c r="DG301" s="1985"/>
      <c r="DH301" s="1985"/>
      <c r="DI301" s="1985"/>
      <c r="DJ301" s="1985"/>
      <c r="DK301" s="1985"/>
      <c r="DL301" s="1985"/>
      <c r="DM301" s="1985"/>
      <c r="DN301" s="1985"/>
      <c r="DO301" s="1985"/>
      <c r="DP301" s="1985"/>
      <c r="DQ301" s="1985"/>
      <c r="DR301" s="1985"/>
      <c r="DS301" s="1985"/>
      <c r="DT301" s="1985"/>
      <c r="DU301" s="1985"/>
      <c r="DV301" s="1985"/>
      <c r="DW301" s="1985"/>
      <c r="DX301" s="1985"/>
      <c r="DY301" s="1985"/>
      <c r="DZ301" s="1985"/>
      <c r="EA301" s="1985"/>
      <c r="EB301" s="1985"/>
      <c r="EC301" s="1985"/>
      <c r="ED301" s="1985"/>
      <c r="EE301" s="1985"/>
      <c r="EF301" s="1985"/>
      <c r="EG301" s="1985"/>
      <c r="EH301" s="1985"/>
      <c r="EI301" s="1985"/>
      <c r="EJ301" s="1985"/>
      <c r="EK301" s="1985"/>
      <c r="EL301" s="1985"/>
      <c r="EM301" s="1985"/>
      <c r="EN301" s="1985"/>
      <c r="EO301" s="1985"/>
      <c r="EP301" s="1985"/>
      <c r="EQ301" s="1985"/>
      <c r="ER301" s="1985"/>
      <c r="ES301" s="1985"/>
      <c r="ET301" s="1985"/>
      <c r="EU301" s="1985"/>
      <c r="EV301" s="1985"/>
      <c r="EW301" s="1985"/>
      <c r="EX301" s="1985"/>
      <c r="EY301" s="1985"/>
      <c r="EZ301" s="1985"/>
      <c r="FA301" s="1985"/>
      <c r="FB301" s="1985"/>
      <c r="FC301" s="1985"/>
      <c r="FD301" s="1985"/>
      <c r="FE301" s="1985"/>
      <c r="FF301" s="1985"/>
      <c r="FG301" s="1985"/>
      <c r="FH301" s="1985"/>
      <c r="FI301" s="1985"/>
      <c r="FJ301" s="1985"/>
      <c r="FK301" s="1985"/>
      <c r="FL301" s="1985"/>
      <c r="FM301" s="1985"/>
      <c r="FN301" s="1985"/>
      <c r="FO301" s="1985"/>
      <c r="FP301" s="1985"/>
      <c r="FQ301" s="1985"/>
      <c r="FR301" s="1985"/>
      <c r="FS301" s="1985"/>
      <c r="FT301" s="1985"/>
      <c r="FU301" s="1985"/>
      <c r="FV301" s="1985"/>
      <c r="FW301" s="1985"/>
      <c r="FX301" s="1985"/>
      <c r="FY301" s="1985"/>
      <c r="FZ301" s="1985"/>
      <c r="GA301" s="1985"/>
      <c r="GB301" s="1985"/>
      <c r="GC301" s="1985"/>
      <c r="GD301" s="1985"/>
      <c r="GE301" s="1985"/>
      <c r="GF301" s="1985"/>
      <c r="GG301" s="1985"/>
      <c r="GH301" s="1985"/>
      <c r="GI301" s="1985"/>
      <c r="GJ301" s="1985"/>
      <c r="GK301" s="1985"/>
      <c r="GL301" s="1985"/>
      <c r="GM301" s="1985"/>
      <c r="GN301" s="1985"/>
      <c r="GO301" s="1985"/>
      <c r="GP301" s="1985"/>
      <c r="GQ301" s="1985"/>
      <c r="GR301" s="1985"/>
      <c r="GS301" s="1985"/>
      <c r="GT301" s="1985"/>
      <c r="GU301" s="1985"/>
      <c r="GV301" s="1985"/>
      <c r="GW301" s="1985"/>
      <c r="GX301" s="1985"/>
      <c r="GY301" s="1985"/>
      <c r="GZ301" s="1985"/>
      <c r="HA301" s="1985"/>
      <c r="HB301" s="1985"/>
      <c r="HC301" s="1985"/>
      <c r="HD301" s="1985"/>
      <c r="HE301" s="1985"/>
      <c r="HF301" s="1985"/>
      <c r="HG301" s="1985"/>
      <c r="HH301" s="1985"/>
      <c r="HI301" s="1985"/>
      <c r="HJ301" s="1985"/>
      <c r="HK301" s="1985"/>
      <c r="HL301" s="1985"/>
      <c r="HM301" s="1985"/>
      <c r="HN301" s="1985"/>
      <c r="HO301" s="1985"/>
      <c r="HP301" s="1985"/>
      <c r="HQ301" s="1985"/>
      <c r="HR301" s="1985"/>
      <c r="HS301" s="1985"/>
      <c r="HT301" s="1985"/>
      <c r="HU301" s="1985"/>
      <c r="HV301" s="1985"/>
      <c r="HW301" s="1985"/>
      <c r="HX301" s="1985"/>
      <c r="HY301" s="1985"/>
      <c r="HZ301" s="1985"/>
      <c r="IA301" s="1985"/>
      <c r="IB301" s="1985"/>
      <c r="IC301" s="1985"/>
      <c r="ID301" s="1985"/>
      <c r="IE301" s="1985"/>
    </row>
    <row r="302" spans="1:239" s="796" customFormat="1" x14ac:dyDescent="0.2">
      <c r="A302" s="1947"/>
      <c r="B302" s="1947"/>
      <c r="C302" s="2083"/>
      <c r="AI302" s="1985"/>
      <c r="AJ302" s="1985"/>
      <c r="AK302" s="1985"/>
      <c r="AL302" s="1985"/>
      <c r="AM302" s="1985"/>
      <c r="AN302" s="1985"/>
      <c r="AO302" s="1985"/>
      <c r="AP302" s="1985"/>
      <c r="AQ302" s="1985"/>
      <c r="AR302" s="1985"/>
      <c r="AS302" s="1985"/>
      <c r="AT302" s="1985"/>
      <c r="AU302" s="1985"/>
      <c r="AV302" s="1985"/>
      <c r="AW302" s="1985"/>
      <c r="AX302" s="1985"/>
      <c r="AY302" s="1985"/>
      <c r="AZ302" s="1985"/>
      <c r="BA302" s="1985"/>
      <c r="BB302" s="1985"/>
      <c r="BC302" s="1985"/>
      <c r="BD302" s="1985"/>
      <c r="BE302" s="1985"/>
      <c r="BF302" s="1985"/>
      <c r="BG302" s="1985"/>
      <c r="BH302" s="1985"/>
      <c r="BI302" s="1985"/>
      <c r="BJ302" s="1985"/>
      <c r="BK302" s="1985"/>
      <c r="BL302" s="1985"/>
      <c r="BM302" s="1985"/>
      <c r="BN302" s="1985"/>
      <c r="BO302" s="1985"/>
      <c r="BP302" s="1985"/>
      <c r="BQ302" s="1985"/>
      <c r="BR302" s="1985"/>
      <c r="BS302" s="1985"/>
      <c r="BT302" s="1985"/>
      <c r="BU302" s="1985"/>
      <c r="BV302" s="1985"/>
      <c r="BW302" s="1985"/>
      <c r="BX302" s="1985"/>
      <c r="BY302" s="1985"/>
      <c r="BZ302" s="1985"/>
      <c r="CA302" s="1985"/>
      <c r="CB302" s="1985"/>
      <c r="CC302" s="1985"/>
      <c r="CD302" s="1985"/>
      <c r="CE302" s="1985"/>
      <c r="CF302" s="1985"/>
      <c r="CG302" s="1985"/>
      <c r="CH302" s="1985"/>
      <c r="CI302" s="1985"/>
      <c r="CJ302" s="1985"/>
      <c r="CK302" s="1985"/>
      <c r="CL302" s="1985"/>
      <c r="CM302" s="1985"/>
      <c r="CN302" s="1985"/>
      <c r="CO302" s="1985"/>
      <c r="CP302" s="1985"/>
      <c r="CQ302" s="1985"/>
      <c r="CR302" s="1985"/>
      <c r="CS302" s="1985"/>
      <c r="CT302" s="1985"/>
      <c r="CU302" s="1985"/>
      <c r="CV302" s="1985"/>
      <c r="CW302" s="1985"/>
      <c r="CX302" s="1985"/>
      <c r="CY302" s="1985"/>
      <c r="CZ302" s="1985"/>
      <c r="DA302" s="1985"/>
      <c r="DB302" s="1985"/>
      <c r="DC302" s="1985"/>
      <c r="DD302" s="1985"/>
      <c r="DE302" s="1985"/>
      <c r="DF302" s="1985"/>
      <c r="DG302" s="1985"/>
      <c r="DH302" s="1985"/>
      <c r="DI302" s="1985"/>
      <c r="DJ302" s="1985"/>
      <c r="DK302" s="1985"/>
      <c r="DL302" s="1985"/>
      <c r="DM302" s="1985"/>
      <c r="DN302" s="1985"/>
      <c r="DO302" s="1985"/>
      <c r="DP302" s="1985"/>
      <c r="DQ302" s="1985"/>
      <c r="DR302" s="1985"/>
      <c r="DS302" s="1985"/>
      <c r="DT302" s="1985"/>
      <c r="DU302" s="1985"/>
      <c r="DV302" s="1985"/>
      <c r="DW302" s="1985"/>
      <c r="DX302" s="1985"/>
      <c r="DY302" s="1985"/>
      <c r="DZ302" s="1985"/>
      <c r="EA302" s="1985"/>
      <c r="EB302" s="1985"/>
      <c r="EC302" s="1985"/>
      <c r="ED302" s="1985"/>
      <c r="EE302" s="1985"/>
      <c r="EF302" s="1985"/>
      <c r="EG302" s="1985"/>
      <c r="EH302" s="1985"/>
      <c r="EI302" s="1985"/>
      <c r="EJ302" s="1985"/>
      <c r="EK302" s="1985"/>
      <c r="EL302" s="1985"/>
      <c r="EM302" s="1985"/>
      <c r="EN302" s="1985"/>
      <c r="EO302" s="1985"/>
      <c r="EP302" s="1985"/>
      <c r="EQ302" s="1985"/>
      <c r="ER302" s="1985"/>
      <c r="ES302" s="1985"/>
      <c r="ET302" s="1985"/>
      <c r="EU302" s="1985"/>
      <c r="EV302" s="1985"/>
      <c r="EW302" s="1985"/>
      <c r="EX302" s="1985"/>
      <c r="EY302" s="1985"/>
      <c r="EZ302" s="1985"/>
      <c r="FA302" s="1985"/>
      <c r="FB302" s="1985"/>
      <c r="FC302" s="1985"/>
      <c r="FD302" s="1985"/>
      <c r="FE302" s="1985"/>
      <c r="FF302" s="1985"/>
      <c r="FG302" s="1985"/>
      <c r="FH302" s="1985"/>
      <c r="FI302" s="1985"/>
      <c r="FJ302" s="1985"/>
      <c r="FK302" s="1985"/>
      <c r="FL302" s="1985"/>
      <c r="FM302" s="1985"/>
      <c r="FN302" s="1985"/>
      <c r="FO302" s="1985"/>
      <c r="FP302" s="1985"/>
      <c r="FQ302" s="1985"/>
      <c r="FR302" s="1985"/>
      <c r="FS302" s="1985"/>
      <c r="FT302" s="1985"/>
      <c r="FU302" s="1985"/>
      <c r="FV302" s="1985"/>
      <c r="FW302" s="1985"/>
      <c r="FX302" s="1985"/>
      <c r="FY302" s="1985"/>
      <c r="FZ302" s="1985"/>
      <c r="GA302" s="1985"/>
      <c r="GB302" s="1985"/>
      <c r="GC302" s="1985"/>
      <c r="GD302" s="1985"/>
      <c r="GE302" s="1985"/>
      <c r="GF302" s="1985"/>
      <c r="GG302" s="1985"/>
      <c r="GH302" s="1985"/>
      <c r="GI302" s="1985"/>
      <c r="GJ302" s="1985"/>
      <c r="GK302" s="1985"/>
      <c r="GL302" s="1985"/>
      <c r="GM302" s="1985"/>
      <c r="GN302" s="1985"/>
      <c r="GO302" s="1985"/>
      <c r="GP302" s="1985"/>
      <c r="GQ302" s="1985"/>
      <c r="GR302" s="1985"/>
      <c r="GS302" s="1985"/>
      <c r="GT302" s="1985"/>
      <c r="GU302" s="1985"/>
      <c r="GV302" s="1985"/>
      <c r="GW302" s="1985"/>
      <c r="GX302" s="1985"/>
      <c r="GY302" s="1985"/>
      <c r="GZ302" s="1985"/>
      <c r="HA302" s="1985"/>
      <c r="HB302" s="1985"/>
      <c r="HC302" s="1985"/>
      <c r="HD302" s="1985"/>
      <c r="HE302" s="1985"/>
      <c r="HF302" s="1985"/>
      <c r="HG302" s="1985"/>
      <c r="HH302" s="1985"/>
      <c r="HI302" s="1985"/>
      <c r="HJ302" s="1985"/>
      <c r="HK302" s="1985"/>
      <c r="HL302" s="1985"/>
      <c r="HM302" s="1985"/>
      <c r="HN302" s="1985"/>
      <c r="HO302" s="1985"/>
      <c r="HP302" s="1985"/>
      <c r="HQ302" s="1985"/>
      <c r="HR302" s="1985"/>
      <c r="HS302" s="1985"/>
      <c r="HT302" s="1985"/>
      <c r="HU302" s="1985"/>
      <c r="HV302" s="1985"/>
      <c r="HW302" s="1985"/>
      <c r="HX302" s="1985"/>
      <c r="HY302" s="1985"/>
      <c r="HZ302" s="1985"/>
      <c r="IA302" s="1985"/>
      <c r="IB302" s="1985"/>
      <c r="IC302" s="1985"/>
      <c r="ID302" s="1985"/>
      <c r="IE302" s="1985"/>
    </row>
    <row r="303" spans="1:239" s="796" customFormat="1" x14ac:dyDescent="0.2">
      <c r="AI303" s="1985"/>
      <c r="AJ303" s="1985"/>
      <c r="AK303" s="1985"/>
      <c r="AL303" s="1985"/>
      <c r="AM303" s="1985"/>
      <c r="AN303" s="1985"/>
      <c r="AO303" s="1985"/>
      <c r="AP303" s="1985"/>
      <c r="AQ303" s="1985"/>
      <c r="AR303" s="1985"/>
      <c r="AS303" s="1985"/>
      <c r="AT303" s="1985"/>
      <c r="AU303" s="1985"/>
      <c r="AV303" s="1985"/>
      <c r="AW303" s="1985"/>
      <c r="AX303" s="1985"/>
      <c r="AY303" s="1985"/>
      <c r="AZ303" s="1985"/>
      <c r="BA303" s="1985"/>
      <c r="BB303" s="1985"/>
      <c r="BC303" s="1985"/>
      <c r="BD303" s="1985"/>
      <c r="BE303" s="1985"/>
      <c r="BF303" s="1985"/>
      <c r="BG303" s="1985"/>
      <c r="BH303" s="1985"/>
      <c r="BI303" s="1985"/>
      <c r="BJ303" s="1985"/>
      <c r="BK303" s="1985"/>
      <c r="BL303" s="1985"/>
      <c r="BM303" s="1985"/>
      <c r="BN303" s="1985"/>
      <c r="BO303" s="1985"/>
      <c r="BP303" s="1985"/>
      <c r="BQ303" s="1985"/>
      <c r="BR303" s="1985"/>
      <c r="BS303" s="1985"/>
      <c r="BT303" s="1985"/>
      <c r="BU303" s="1985"/>
      <c r="BV303" s="1985"/>
      <c r="BW303" s="1985"/>
      <c r="BX303" s="1985"/>
      <c r="BY303" s="1985"/>
      <c r="BZ303" s="1985"/>
      <c r="CA303" s="1985"/>
      <c r="CB303" s="1985"/>
      <c r="CC303" s="1985"/>
      <c r="CD303" s="1985"/>
      <c r="CE303" s="1985"/>
      <c r="CF303" s="1985"/>
      <c r="CG303" s="1985"/>
      <c r="CH303" s="1985"/>
      <c r="CI303" s="1985"/>
      <c r="CJ303" s="1985"/>
      <c r="CK303" s="1985"/>
      <c r="CL303" s="1985"/>
      <c r="CM303" s="1985"/>
      <c r="CN303" s="1985"/>
      <c r="CO303" s="1985"/>
      <c r="CP303" s="1985"/>
      <c r="CQ303" s="1985"/>
      <c r="CR303" s="1985"/>
      <c r="CS303" s="1985"/>
      <c r="CT303" s="1985"/>
      <c r="CU303" s="1985"/>
      <c r="CV303" s="1985"/>
      <c r="CW303" s="1985"/>
      <c r="CX303" s="1985"/>
      <c r="CY303" s="1985"/>
      <c r="CZ303" s="1985"/>
      <c r="DA303" s="1985"/>
      <c r="DB303" s="1985"/>
      <c r="DC303" s="1985"/>
      <c r="DD303" s="1985"/>
      <c r="DE303" s="1985"/>
      <c r="DF303" s="1985"/>
      <c r="DG303" s="1985"/>
      <c r="DH303" s="1985"/>
      <c r="DI303" s="1985"/>
      <c r="DJ303" s="1985"/>
      <c r="DK303" s="1985"/>
      <c r="DL303" s="1985"/>
      <c r="DM303" s="1985"/>
      <c r="DN303" s="1985"/>
      <c r="DO303" s="1985"/>
      <c r="DP303" s="1985"/>
      <c r="DQ303" s="1985"/>
      <c r="DR303" s="1985"/>
      <c r="DS303" s="1985"/>
      <c r="DT303" s="1985"/>
      <c r="DU303" s="1985"/>
      <c r="DV303" s="1985"/>
      <c r="DW303" s="1985"/>
      <c r="DX303" s="1985"/>
      <c r="DY303" s="1985"/>
      <c r="DZ303" s="1985"/>
      <c r="EA303" s="1985"/>
      <c r="EB303" s="1985"/>
      <c r="EC303" s="1985"/>
      <c r="ED303" s="1985"/>
      <c r="EE303" s="1985"/>
      <c r="EF303" s="1985"/>
      <c r="EG303" s="1985"/>
      <c r="EH303" s="1985"/>
      <c r="EI303" s="1985"/>
      <c r="EJ303" s="1985"/>
      <c r="EK303" s="1985"/>
      <c r="EL303" s="1985"/>
      <c r="EM303" s="1985"/>
      <c r="EN303" s="1985"/>
      <c r="EO303" s="1985"/>
      <c r="EP303" s="1985"/>
      <c r="EQ303" s="1985"/>
      <c r="ER303" s="1985"/>
      <c r="ES303" s="1985"/>
      <c r="ET303" s="1985"/>
      <c r="EU303" s="1985"/>
      <c r="EV303" s="1985"/>
      <c r="EW303" s="1985"/>
      <c r="EX303" s="1985"/>
      <c r="EY303" s="1985"/>
      <c r="EZ303" s="1985"/>
      <c r="FA303" s="1985"/>
      <c r="FB303" s="1985"/>
      <c r="FC303" s="1985"/>
      <c r="FD303" s="1985"/>
      <c r="FE303" s="1985"/>
      <c r="FF303" s="1985"/>
      <c r="FG303" s="1985"/>
      <c r="FH303" s="1985"/>
      <c r="FI303" s="1985"/>
      <c r="FJ303" s="1985"/>
      <c r="FK303" s="1985"/>
      <c r="FL303" s="1985"/>
      <c r="FM303" s="1985"/>
      <c r="FN303" s="1985"/>
      <c r="FO303" s="1985"/>
      <c r="FP303" s="1985"/>
      <c r="FQ303" s="1985"/>
      <c r="FR303" s="1985"/>
      <c r="FS303" s="1985"/>
      <c r="FT303" s="1985"/>
      <c r="FU303" s="1985"/>
      <c r="FV303" s="1985"/>
      <c r="FW303" s="1985"/>
      <c r="FX303" s="1985"/>
      <c r="FY303" s="1985"/>
      <c r="FZ303" s="1985"/>
      <c r="GA303" s="1985"/>
      <c r="GB303" s="1985"/>
      <c r="GC303" s="1985"/>
      <c r="GD303" s="1985"/>
      <c r="GE303" s="1985"/>
      <c r="GF303" s="1985"/>
      <c r="GG303" s="1985"/>
      <c r="GH303" s="1985"/>
      <c r="GI303" s="1985"/>
      <c r="GJ303" s="1985"/>
      <c r="GK303" s="1985"/>
      <c r="GL303" s="1985"/>
      <c r="GM303" s="1985"/>
      <c r="GN303" s="1985"/>
      <c r="GO303" s="1985"/>
      <c r="GP303" s="1985"/>
      <c r="GQ303" s="1985"/>
      <c r="GR303" s="1985"/>
      <c r="GS303" s="1985"/>
      <c r="GT303" s="1985"/>
      <c r="GU303" s="1985"/>
      <c r="GV303" s="1985"/>
      <c r="GW303" s="1985"/>
      <c r="GX303" s="1985"/>
      <c r="GY303" s="1985"/>
      <c r="GZ303" s="1985"/>
      <c r="HA303" s="1985"/>
      <c r="HB303" s="1985"/>
      <c r="HC303" s="1985"/>
      <c r="HD303" s="1985"/>
      <c r="HE303" s="1985"/>
      <c r="HF303" s="1985"/>
      <c r="HG303" s="1985"/>
      <c r="HH303" s="1985"/>
      <c r="HI303" s="1985"/>
      <c r="HJ303" s="1985"/>
      <c r="HK303" s="1985"/>
      <c r="HL303" s="1985"/>
      <c r="HM303" s="1985"/>
      <c r="HN303" s="1985"/>
      <c r="HO303" s="1985"/>
      <c r="HP303" s="1985"/>
      <c r="HQ303" s="1985"/>
      <c r="HR303" s="1985"/>
      <c r="HS303" s="1985"/>
      <c r="HT303" s="1985"/>
      <c r="HU303" s="1985"/>
      <c r="HV303" s="1985"/>
      <c r="HW303" s="1985"/>
      <c r="HX303" s="1985"/>
      <c r="HY303" s="1985"/>
      <c r="HZ303" s="1985"/>
      <c r="IA303" s="1985"/>
      <c r="IB303" s="1985"/>
      <c r="IC303" s="1985"/>
      <c r="ID303" s="1985"/>
      <c r="IE303" s="1985"/>
    </row>
    <row r="304" spans="1:239" s="796" customFormat="1" x14ac:dyDescent="0.2">
      <c r="AI304" s="1985"/>
      <c r="AJ304" s="1985"/>
      <c r="AK304" s="1985"/>
      <c r="AL304" s="1985"/>
      <c r="AM304" s="1985"/>
      <c r="AN304" s="1985"/>
      <c r="AO304" s="1985"/>
      <c r="AP304" s="1985"/>
      <c r="AQ304" s="1985"/>
      <c r="AR304" s="1985"/>
      <c r="AS304" s="1985"/>
      <c r="AT304" s="1985"/>
      <c r="AU304" s="1985"/>
      <c r="AV304" s="1985"/>
      <c r="AW304" s="1985"/>
      <c r="AX304" s="1985"/>
      <c r="AY304" s="1985"/>
      <c r="AZ304" s="1985"/>
      <c r="BA304" s="1985"/>
      <c r="BB304" s="1985"/>
      <c r="BC304" s="1985"/>
      <c r="BD304" s="1985"/>
      <c r="BE304" s="1985"/>
      <c r="BF304" s="1985"/>
      <c r="BG304" s="1985"/>
      <c r="BH304" s="1985"/>
      <c r="BI304" s="1985"/>
      <c r="BJ304" s="1985"/>
      <c r="BK304" s="1985"/>
      <c r="BL304" s="1985"/>
      <c r="BM304" s="1985"/>
      <c r="BN304" s="1985"/>
      <c r="BO304" s="1985"/>
      <c r="BP304" s="1985"/>
      <c r="BQ304" s="1985"/>
      <c r="BR304" s="1985"/>
      <c r="BS304" s="1985"/>
      <c r="BT304" s="1985"/>
      <c r="BU304" s="1985"/>
      <c r="BV304" s="1985"/>
      <c r="BW304" s="1985"/>
      <c r="BX304" s="1985"/>
      <c r="BY304" s="1985"/>
      <c r="BZ304" s="1985"/>
      <c r="CA304" s="1985"/>
      <c r="CB304" s="1985"/>
      <c r="CC304" s="1985"/>
      <c r="CD304" s="1985"/>
      <c r="CE304" s="1985"/>
      <c r="CF304" s="1985"/>
      <c r="CG304" s="1985"/>
      <c r="CH304" s="1985"/>
      <c r="CI304" s="1985"/>
      <c r="CJ304" s="1985"/>
      <c r="CK304" s="1985"/>
      <c r="CL304" s="1985"/>
      <c r="CM304" s="1985"/>
      <c r="CN304" s="1985"/>
      <c r="CO304" s="1985"/>
      <c r="CP304" s="1985"/>
      <c r="CQ304" s="1985"/>
      <c r="CR304" s="1985"/>
      <c r="CS304" s="1985"/>
      <c r="CT304" s="1985"/>
      <c r="CU304" s="1985"/>
      <c r="CV304" s="1985"/>
      <c r="CW304" s="1985"/>
      <c r="CX304" s="1985"/>
      <c r="CY304" s="1985"/>
      <c r="CZ304" s="1985"/>
      <c r="DA304" s="1985"/>
      <c r="DB304" s="1985"/>
      <c r="DC304" s="1985"/>
      <c r="DD304" s="1985"/>
      <c r="DE304" s="1985"/>
      <c r="DF304" s="1985"/>
      <c r="DG304" s="1985"/>
      <c r="DH304" s="1985"/>
      <c r="DI304" s="1985"/>
      <c r="DJ304" s="1985"/>
      <c r="DK304" s="1985"/>
      <c r="DL304" s="1985"/>
      <c r="DM304" s="1985"/>
      <c r="DN304" s="1985"/>
      <c r="DO304" s="1985"/>
      <c r="DP304" s="1985"/>
      <c r="DQ304" s="1985"/>
      <c r="DR304" s="1985"/>
      <c r="DS304" s="1985"/>
      <c r="DT304" s="1985"/>
      <c r="DU304" s="1985"/>
      <c r="DV304" s="1985"/>
      <c r="DW304" s="1985"/>
      <c r="DX304" s="1985"/>
      <c r="DY304" s="1985"/>
      <c r="DZ304" s="1985"/>
      <c r="EA304" s="1985"/>
      <c r="EB304" s="1985"/>
      <c r="EC304" s="1985"/>
      <c r="ED304" s="1985"/>
      <c r="EE304" s="1985"/>
      <c r="EF304" s="1985"/>
      <c r="EG304" s="1985"/>
      <c r="EH304" s="1985"/>
      <c r="EI304" s="1985"/>
      <c r="EJ304" s="1985"/>
      <c r="EK304" s="1985"/>
      <c r="EL304" s="1985"/>
      <c r="EM304" s="1985"/>
      <c r="EN304" s="1985"/>
      <c r="EO304" s="1985"/>
      <c r="EP304" s="1985"/>
      <c r="EQ304" s="1985"/>
      <c r="ER304" s="1985"/>
      <c r="ES304" s="1985"/>
      <c r="ET304" s="1985"/>
      <c r="EU304" s="1985"/>
      <c r="EV304" s="1985"/>
      <c r="EW304" s="1985"/>
      <c r="EX304" s="1985"/>
      <c r="EY304" s="1985"/>
      <c r="EZ304" s="1985"/>
      <c r="FA304" s="1985"/>
      <c r="FB304" s="1985"/>
      <c r="FC304" s="1985"/>
      <c r="FD304" s="1985"/>
      <c r="FE304" s="1985"/>
      <c r="FF304" s="1985"/>
      <c r="FG304" s="1985"/>
      <c r="FH304" s="1985"/>
      <c r="FI304" s="1985"/>
      <c r="FJ304" s="1985"/>
      <c r="FK304" s="1985"/>
      <c r="FL304" s="1985"/>
      <c r="FM304" s="1985"/>
      <c r="FN304" s="1985"/>
      <c r="FO304" s="1985"/>
      <c r="FP304" s="1985"/>
      <c r="FQ304" s="1985"/>
      <c r="FR304" s="1985"/>
      <c r="FS304" s="1985"/>
      <c r="FT304" s="1985"/>
      <c r="FU304" s="1985"/>
      <c r="FV304" s="1985"/>
      <c r="FW304" s="1985"/>
      <c r="FX304" s="1985"/>
      <c r="FY304" s="1985"/>
      <c r="FZ304" s="1985"/>
      <c r="GA304" s="1985"/>
      <c r="GB304" s="1985"/>
      <c r="GC304" s="1985"/>
      <c r="GD304" s="1985"/>
      <c r="GE304" s="1985"/>
      <c r="GF304" s="1985"/>
      <c r="GG304" s="1985"/>
      <c r="GH304" s="1985"/>
      <c r="GI304" s="1985"/>
      <c r="GJ304" s="1985"/>
      <c r="GK304" s="1985"/>
      <c r="GL304" s="1985"/>
      <c r="GM304" s="1985"/>
      <c r="GN304" s="1985"/>
      <c r="GO304" s="1985"/>
      <c r="GP304" s="1985"/>
      <c r="GQ304" s="1985"/>
      <c r="GR304" s="1985"/>
      <c r="GS304" s="1985"/>
      <c r="GT304" s="1985"/>
      <c r="GU304" s="1985"/>
      <c r="GV304" s="1985"/>
      <c r="GW304" s="1985"/>
      <c r="GX304" s="1985"/>
      <c r="GY304" s="1985"/>
      <c r="GZ304" s="1985"/>
      <c r="HA304" s="1985"/>
      <c r="HB304" s="1985"/>
      <c r="HC304" s="1985"/>
      <c r="HD304" s="1985"/>
      <c r="HE304" s="1985"/>
      <c r="HF304" s="1985"/>
      <c r="HG304" s="1985"/>
      <c r="HH304" s="1985"/>
      <c r="HI304" s="1985"/>
      <c r="HJ304" s="1985"/>
      <c r="HK304" s="1985"/>
      <c r="HL304" s="1985"/>
      <c r="HM304" s="1985"/>
      <c r="HN304" s="1985"/>
      <c r="HO304" s="1985"/>
      <c r="HP304" s="1985"/>
      <c r="HQ304" s="1985"/>
      <c r="HR304" s="1985"/>
      <c r="HS304" s="1985"/>
      <c r="HT304" s="1985"/>
      <c r="HU304" s="1985"/>
      <c r="HV304" s="1985"/>
      <c r="HW304" s="1985"/>
      <c r="HX304" s="1985"/>
      <c r="HY304" s="1985"/>
      <c r="HZ304" s="1985"/>
      <c r="IA304" s="1985"/>
      <c r="IB304" s="1985"/>
      <c r="IC304" s="1985"/>
      <c r="ID304" s="1985"/>
      <c r="IE304" s="1985"/>
    </row>
    <row r="305" spans="1:239" s="796" customFormat="1" x14ac:dyDescent="0.2">
      <c r="AI305" s="1985"/>
      <c r="AJ305" s="1985"/>
      <c r="AK305" s="1985"/>
      <c r="AL305" s="1985"/>
      <c r="AM305" s="1985"/>
      <c r="AN305" s="1985"/>
      <c r="AO305" s="1985"/>
      <c r="AP305" s="1985"/>
      <c r="AQ305" s="1985"/>
      <c r="AR305" s="1985"/>
      <c r="AS305" s="1985"/>
      <c r="AT305" s="1985"/>
      <c r="AU305" s="1985"/>
      <c r="AV305" s="1985"/>
      <c r="AW305" s="1985"/>
      <c r="AX305" s="1985"/>
      <c r="AY305" s="1985"/>
      <c r="AZ305" s="1985"/>
      <c r="BA305" s="1985"/>
      <c r="BB305" s="1985"/>
      <c r="BC305" s="1985"/>
      <c r="BD305" s="1985"/>
      <c r="BE305" s="1985"/>
      <c r="BF305" s="1985"/>
      <c r="BG305" s="1985"/>
      <c r="BH305" s="1985"/>
      <c r="BI305" s="1985"/>
      <c r="BJ305" s="1985"/>
      <c r="BK305" s="1985"/>
      <c r="BL305" s="1985"/>
      <c r="BM305" s="1985"/>
      <c r="BN305" s="1985"/>
      <c r="BO305" s="1985"/>
      <c r="BP305" s="1985"/>
      <c r="BQ305" s="1985"/>
      <c r="BR305" s="1985"/>
      <c r="BS305" s="1985"/>
      <c r="BT305" s="1985"/>
      <c r="BU305" s="1985"/>
      <c r="BV305" s="1985"/>
      <c r="BW305" s="1985"/>
      <c r="BX305" s="1985"/>
      <c r="BY305" s="1985"/>
      <c r="BZ305" s="1985"/>
      <c r="CA305" s="1985"/>
      <c r="CB305" s="1985"/>
      <c r="CC305" s="1985"/>
      <c r="CD305" s="1985"/>
      <c r="CE305" s="1985"/>
      <c r="CF305" s="1985"/>
      <c r="CG305" s="1985"/>
      <c r="CH305" s="1985"/>
      <c r="CI305" s="1985"/>
      <c r="CJ305" s="1985"/>
      <c r="CK305" s="1985"/>
      <c r="CL305" s="1985"/>
      <c r="CM305" s="1985"/>
      <c r="CN305" s="1985"/>
      <c r="CO305" s="1985"/>
      <c r="CP305" s="1985"/>
      <c r="CQ305" s="1985"/>
      <c r="CR305" s="1985"/>
      <c r="CS305" s="1985"/>
      <c r="CT305" s="1985"/>
      <c r="CU305" s="1985"/>
      <c r="CV305" s="1985"/>
      <c r="CW305" s="1985"/>
      <c r="CX305" s="1985"/>
      <c r="CY305" s="1985"/>
      <c r="CZ305" s="1985"/>
      <c r="DA305" s="1985"/>
      <c r="DB305" s="1985"/>
      <c r="DC305" s="1985"/>
      <c r="DD305" s="1985"/>
      <c r="DE305" s="1985"/>
      <c r="DF305" s="1985"/>
      <c r="DG305" s="1985"/>
      <c r="DH305" s="1985"/>
      <c r="DI305" s="1985"/>
      <c r="DJ305" s="1985"/>
      <c r="DK305" s="1985"/>
      <c r="DL305" s="1985"/>
      <c r="DM305" s="1985"/>
      <c r="DN305" s="1985"/>
      <c r="DO305" s="1985"/>
      <c r="DP305" s="1985"/>
      <c r="DQ305" s="1985"/>
      <c r="DR305" s="1985"/>
      <c r="DS305" s="1985"/>
      <c r="DT305" s="1985"/>
      <c r="DU305" s="1985"/>
      <c r="DV305" s="1985"/>
      <c r="DW305" s="1985"/>
      <c r="DX305" s="1985"/>
      <c r="DY305" s="1985"/>
      <c r="DZ305" s="1985"/>
      <c r="EA305" s="1985"/>
      <c r="EB305" s="1985"/>
      <c r="EC305" s="1985"/>
      <c r="ED305" s="1985"/>
      <c r="EE305" s="1985"/>
      <c r="EF305" s="1985"/>
      <c r="EG305" s="1985"/>
      <c r="EH305" s="1985"/>
      <c r="EI305" s="1985"/>
      <c r="EJ305" s="1985"/>
      <c r="EK305" s="1985"/>
      <c r="EL305" s="1985"/>
      <c r="EM305" s="1985"/>
      <c r="EN305" s="1985"/>
      <c r="EO305" s="1985"/>
      <c r="EP305" s="1985"/>
      <c r="EQ305" s="1985"/>
      <c r="ER305" s="1985"/>
      <c r="ES305" s="1985"/>
      <c r="ET305" s="1985"/>
      <c r="EU305" s="1985"/>
      <c r="EV305" s="1985"/>
      <c r="EW305" s="1985"/>
      <c r="EX305" s="1985"/>
      <c r="EY305" s="1985"/>
      <c r="EZ305" s="1985"/>
      <c r="FA305" s="1985"/>
      <c r="FB305" s="1985"/>
      <c r="FC305" s="1985"/>
      <c r="FD305" s="1985"/>
      <c r="FE305" s="1985"/>
      <c r="FF305" s="1985"/>
      <c r="FG305" s="1985"/>
      <c r="FH305" s="1985"/>
      <c r="FI305" s="1985"/>
      <c r="FJ305" s="1985"/>
      <c r="FK305" s="1985"/>
      <c r="FL305" s="1985"/>
      <c r="FM305" s="1985"/>
      <c r="FN305" s="1985"/>
      <c r="FO305" s="1985"/>
      <c r="FP305" s="1985"/>
      <c r="FQ305" s="1985"/>
      <c r="FR305" s="1985"/>
      <c r="FS305" s="1985"/>
      <c r="FT305" s="1985"/>
      <c r="FU305" s="1985"/>
      <c r="FV305" s="1985"/>
      <c r="FW305" s="1985"/>
      <c r="FX305" s="1985"/>
      <c r="FY305" s="1985"/>
      <c r="FZ305" s="1985"/>
      <c r="GA305" s="1985"/>
      <c r="GB305" s="1985"/>
      <c r="GC305" s="1985"/>
      <c r="GD305" s="1985"/>
      <c r="GE305" s="1985"/>
      <c r="GF305" s="1985"/>
      <c r="GG305" s="1985"/>
      <c r="GH305" s="1985"/>
      <c r="GI305" s="1985"/>
      <c r="GJ305" s="1985"/>
      <c r="GK305" s="1985"/>
      <c r="GL305" s="1985"/>
      <c r="GM305" s="1985"/>
      <c r="GN305" s="1985"/>
      <c r="GO305" s="1985"/>
      <c r="GP305" s="1985"/>
      <c r="GQ305" s="1985"/>
      <c r="GR305" s="1985"/>
      <c r="GS305" s="1985"/>
      <c r="GT305" s="1985"/>
      <c r="GU305" s="1985"/>
      <c r="GV305" s="1985"/>
      <c r="GW305" s="1985"/>
      <c r="GX305" s="1985"/>
      <c r="GY305" s="1985"/>
      <c r="GZ305" s="1985"/>
      <c r="HA305" s="1985"/>
      <c r="HB305" s="1985"/>
      <c r="HC305" s="1985"/>
      <c r="HD305" s="1985"/>
      <c r="HE305" s="1985"/>
      <c r="HF305" s="1985"/>
      <c r="HG305" s="1985"/>
      <c r="HH305" s="1985"/>
      <c r="HI305" s="1985"/>
      <c r="HJ305" s="1985"/>
      <c r="HK305" s="1985"/>
      <c r="HL305" s="1985"/>
      <c r="HM305" s="1985"/>
      <c r="HN305" s="1985"/>
      <c r="HO305" s="1985"/>
      <c r="HP305" s="1985"/>
      <c r="HQ305" s="1985"/>
      <c r="HR305" s="1985"/>
      <c r="HS305" s="1985"/>
      <c r="HT305" s="1985"/>
      <c r="HU305" s="1985"/>
      <c r="HV305" s="1985"/>
      <c r="HW305" s="1985"/>
      <c r="HX305" s="1985"/>
      <c r="HY305" s="1985"/>
      <c r="HZ305" s="1985"/>
      <c r="IA305" s="1985"/>
      <c r="IB305" s="1985"/>
      <c r="IC305" s="1985"/>
      <c r="ID305" s="1985"/>
      <c r="IE305" s="1985"/>
    </row>
    <row r="306" spans="1:239" s="796" customFormat="1" x14ac:dyDescent="0.2">
      <c r="AI306" s="1985"/>
      <c r="AJ306" s="1985"/>
      <c r="AK306" s="1985"/>
      <c r="AL306" s="1985"/>
      <c r="AM306" s="1985"/>
      <c r="AN306" s="1985"/>
      <c r="AO306" s="1985"/>
      <c r="AP306" s="1985"/>
      <c r="AQ306" s="1985"/>
      <c r="AR306" s="1985"/>
      <c r="AS306" s="1985"/>
      <c r="AT306" s="1985"/>
      <c r="AU306" s="1985"/>
      <c r="AV306" s="1985"/>
      <c r="AW306" s="1985"/>
      <c r="AX306" s="1985"/>
      <c r="AY306" s="1985"/>
      <c r="AZ306" s="1985"/>
      <c r="BA306" s="1985"/>
      <c r="BB306" s="1985"/>
      <c r="BC306" s="1985"/>
      <c r="BD306" s="1985"/>
      <c r="BE306" s="1985"/>
      <c r="BF306" s="1985"/>
      <c r="BG306" s="1985"/>
      <c r="BH306" s="1985"/>
      <c r="BI306" s="1985"/>
      <c r="BJ306" s="1985"/>
      <c r="BK306" s="1985"/>
      <c r="BL306" s="1985"/>
      <c r="BM306" s="1985"/>
      <c r="BN306" s="1985"/>
      <c r="BO306" s="1985"/>
      <c r="BP306" s="1985"/>
      <c r="BQ306" s="1985"/>
      <c r="BR306" s="1985"/>
      <c r="BS306" s="1985"/>
      <c r="BT306" s="1985"/>
      <c r="BU306" s="1985"/>
      <c r="BV306" s="1985"/>
      <c r="BW306" s="1985"/>
      <c r="BX306" s="1985"/>
      <c r="BY306" s="1985"/>
      <c r="BZ306" s="1985"/>
      <c r="CA306" s="1985"/>
      <c r="CB306" s="1985"/>
      <c r="CC306" s="1985"/>
      <c r="CD306" s="1985"/>
      <c r="CE306" s="1985"/>
      <c r="CF306" s="1985"/>
      <c r="CG306" s="1985"/>
      <c r="CH306" s="1985"/>
      <c r="CI306" s="1985"/>
      <c r="CJ306" s="1985"/>
      <c r="CK306" s="1985"/>
      <c r="CL306" s="1985"/>
      <c r="CM306" s="1985"/>
      <c r="CN306" s="1985"/>
      <c r="CO306" s="1985"/>
      <c r="CP306" s="1985"/>
      <c r="CQ306" s="1985"/>
      <c r="CR306" s="1985"/>
      <c r="CS306" s="1985"/>
      <c r="CT306" s="1985"/>
      <c r="CU306" s="1985"/>
      <c r="CV306" s="1985"/>
      <c r="CW306" s="1985"/>
      <c r="CX306" s="1985"/>
      <c r="CY306" s="1985"/>
      <c r="CZ306" s="1985"/>
      <c r="DA306" s="1985"/>
      <c r="DB306" s="1985"/>
      <c r="DC306" s="1985"/>
      <c r="DD306" s="1985"/>
      <c r="DE306" s="1985"/>
      <c r="DF306" s="1985"/>
      <c r="DG306" s="1985"/>
      <c r="DH306" s="1985"/>
      <c r="DI306" s="1985"/>
      <c r="DJ306" s="1985"/>
      <c r="DK306" s="1985"/>
      <c r="DL306" s="1985"/>
      <c r="DM306" s="1985"/>
      <c r="DN306" s="1985"/>
      <c r="DO306" s="1985"/>
      <c r="DP306" s="1985"/>
      <c r="DQ306" s="1985"/>
      <c r="DR306" s="1985"/>
      <c r="DS306" s="1985"/>
      <c r="DT306" s="1985"/>
      <c r="DU306" s="1985"/>
      <c r="DV306" s="1985"/>
      <c r="DW306" s="1985"/>
      <c r="DX306" s="1985"/>
      <c r="DY306" s="1985"/>
      <c r="DZ306" s="1985"/>
      <c r="EA306" s="1985"/>
      <c r="EB306" s="1985"/>
      <c r="EC306" s="1985"/>
      <c r="ED306" s="1985"/>
      <c r="EE306" s="1985"/>
      <c r="EF306" s="1985"/>
      <c r="EG306" s="1985"/>
      <c r="EH306" s="1985"/>
      <c r="EI306" s="1985"/>
      <c r="EJ306" s="1985"/>
      <c r="EK306" s="1985"/>
      <c r="EL306" s="1985"/>
      <c r="EM306" s="1985"/>
      <c r="EN306" s="1985"/>
      <c r="EO306" s="1985"/>
      <c r="EP306" s="1985"/>
      <c r="EQ306" s="1985"/>
      <c r="ER306" s="1985"/>
      <c r="ES306" s="1985"/>
      <c r="ET306" s="1985"/>
      <c r="EU306" s="1985"/>
      <c r="EV306" s="1985"/>
      <c r="EW306" s="1985"/>
      <c r="EX306" s="1985"/>
      <c r="EY306" s="1985"/>
      <c r="EZ306" s="1985"/>
      <c r="FA306" s="1985"/>
      <c r="FB306" s="1985"/>
      <c r="FC306" s="1985"/>
      <c r="FD306" s="1985"/>
      <c r="FE306" s="1985"/>
      <c r="FF306" s="1985"/>
      <c r="FG306" s="1985"/>
      <c r="FH306" s="1985"/>
      <c r="FI306" s="1985"/>
      <c r="FJ306" s="1985"/>
      <c r="FK306" s="1985"/>
      <c r="FL306" s="1985"/>
      <c r="FM306" s="1985"/>
      <c r="FN306" s="1985"/>
      <c r="FO306" s="1985"/>
      <c r="FP306" s="1985"/>
      <c r="FQ306" s="1985"/>
      <c r="FR306" s="1985"/>
      <c r="FS306" s="1985"/>
      <c r="FT306" s="1985"/>
      <c r="FU306" s="1985"/>
      <c r="FV306" s="1985"/>
      <c r="FW306" s="1985"/>
      <c r="FX306" s="1985"/>
      <c r="FY306" s="1985"/>
      <c r="FZ306" s="1985"/>
      <c r="GA306" s="1985"/>
      <c r="GB306" s="1985"/>
      <c r="GC306" s="1985"/>
      <c r="GD306" s="1985"/>
      <c r="GE306" s="1985"/>
      <c r="GF306" s="1985"/>
      <c r="GG306" s="1985"/>
      <c r="GH306" s="1985"/>
      <c r="GI306" s="1985"/>
      <c r="GJ306" s="1985"/>
      <c r="GK306" s="1985"/>
      <c r="GL306" s="1985"/>
      <c r="GM306" s="1985"/>
      <c r="GN306" s="1985"/>
      <c r="GO306" s="1985"/>
      <c r="GP306" s="1985"/>
      <c r="GQ306" s="1985"/>
      <c r="GR306" s="1985"/>
      <c r="GS306" s="1985"/>
      <c r="GT306" s="1985"/>
      <c r="GU306" s="1985"/>
      <c r="GV306" s="1985"/>
      <c r="GW306" s="1985"/>
      <c r="GX306" s="1985"/>
      <c r="GY306" s="1985"/>
      <c r="GZ306" s="1985"/>
      <c r="HA306" s="1985"/>
      <c r="HB306" s="1985"/>
      <c r="HC306" s="1985"/>
      <c r="HD306" s="1985"/>
      <c r="HE306" s="1985"/>
      <c r="HF306" s="1985"/>
      <c r="HG306" s="1985"/>
      <c r="HH306" s="1985"/>
      <c r="HI306" s="1985"/>
      <c r="HJ306" s="1985"/>
      <c r="HK306" s="1985"/>
      <c r="HL306" s="1985"/>
      <c r="HM306" s="1985"/>
      <c r="HN306" s="1985"/>
      <c r="HO306" s="1985"/>
      <c r="HP306" s="1985"/>
      <c r="HQ306" s="1985"/>
      <c r="HR306" s="1985"/>
      <c r="HS306" s="1985"/>
      <c r="HT306" s="1985"/>
      <c r="HU306" s="1985"/>
      <c r="HV306" s="1985"/>
      <c r="HW306" s="1985"/>
      <c r="HX306" s="1985"/>
      <c r="HY306" s="1985"/>
      <c r="HZ306" s="1985"/>
      <c r="IA306" s="1985"/>
      <c r="IB306" s="1985"/>
      <c r="IC306" s="1985"/>
      <c r="ID306" s="1985"/>
      <c r="IE306" s="1985"/>
    </row>
    <row r="307" spans="1:239" s="343" customFormat="1" x14ac:dyDescent="0.2">
      <c r="A307" s="1979"/>
      <c r="C307" s="1983"/>
      <c r="D307" s="1983"/>
      <c r="H307" s="1983"/>
      <c r="J307" s="1983"/>
      <c r="K307" s="1983"/>
      <c r="M307" s="1983"/>
      <c r="N307" s="1983"/>
      <c r="P307" s="1983"/>
      <c r="Q307" s="1983"/>
      <c r="AO307" s="367"/>
    </row>
    <row r="308" spans="1:239" s="343" customFormat="1" x14ac:dyDescent="0.2">
      <c r="A308" s="1979"/>
      <c r="AO308" s="367"/>
    </row>
    <row r="309" spans="1:239" s="343" customFormat="1" x14ac:dyDescent="0.2">
      <c r="A309" s="1979"/>
      <c r="G309" s="1983"/>
    </row>
    <row r="310" spans="1:239" s="27" customFormat="1" x14ac:dyDescent="0.2">
      <c r="A310" s="862"/>
      <c r="B310" s="862"/>
      <c r="AI310" s="343"/>
      <c r="AJ310" s="343"/>
      <c r="AK310" s="343"/>
      <c r="AL310" s="343"/>
      <c r="AM310" s="343"/>
      <c r="AN310" s="343"/>
      <c r="AO310" s="343"/>
      <c r="AP310" s="343"/>
      <c r="AQ310" s="343"/>
      <c r="AR310" s="343"/>
      <c r="AS310" s="343"/>
      <c r="AT310" s="343"/>
      <c r="AU310" s="343"/>
      <c r="AV310" s="343"/>
      <c r="AW310" s="343"/>
      <c r="AX310" s="343"/>
      <c r="AY310" s="343"/>
      <c r="AZ310" s="343"/>
      <c r="BA310" s="343"/>
      <c r="BB310" s="343"/>
      <c r="BC310" s="343"/>
      <c r="BD310" s="343"/>
      <c r="BE310" s="343"/>
      <c r="BF310" s="343"/>
      <c r="BG310" s="343"/>
      <c r="BH310" s="343"/>
      <c r="BI310" s="343"/>
      <c r="BJ310" s="343"/>
      <c r="BK310" s="343"/>
      <c r="BL310" s="343"/>
      <c r="BM310" s="343"/>
      <c r="BN310" s="343"/>
      <c r="BO310" s="343"/>
      <c r="BP310" s="343"/>
      <c r="BQ310" s="343"/>
      <c r="BR310" s="343"/>
      <c r="BS310" s="343"/>
      <c r="BT310" s="343"/>
      <c r="BU310" s="343"/>
      <c r="BV310" s="343"/>
      <c r="BW310" s="343"/>
      <c r="BX310" s="343"/>
      <c r="BY310" s="343"/>
      <c r="BZ310" s="343"/>
      <c r="CA310" s="343"/>
      <c r="CB310" s="343"/>
      <c r="CC310" s="343"/>
      <c r="CD310" s="343"/>
      <c r="CE310" s="343"/>
      <c r="CF310" s="343"/>
      <c r="CG310" s="343"/>
      <c r="CH310" s="343"/>
      <c r="CI310" s="343"/>
      <c r="CJ310" s="343"/>
      <c r="CK310" s="343"/>
      <c r="CL310" s="343"/>
      <c r="CM310" s="343"/>
      <c r="CN310" s="343"/>
      <c r="CO310" s="343"/>
      <c r="CP310" s="343"/>
      <c r="CQ310" s="343"/>
      <c r="CR310" s="343"/>
      <c r="CS310" s="343"/>
      <c r="CT310" s="343"/>
      <c r="CU310" s="343"/>
      <c r="CV310" s="343"/>
      <c r="CW310" s="343"/>
      <c r="CX310" s="343"/>
      <c r="CY310" s="343"/>
      <c r="CZ310" s="343"/>
      <c r="DA310" s="343"/>
      <c r="DB310" s="343"/>
      <c r="DC310" s="343"/>
      <c r="DD310" s="343"/>
      <c r="DE310" s="343"/>
      <c r="DF310" s="343"/>
      <c r="DG310" s="343"/>
      <c r="DH310" s="343"/>
      <c r="DI310" s="343"/>
      <c r="DJ310" s="343"/>
      <c r="DK310" s="343"/>
      <c r="DL310" s="343"/>
      <c r="DM310" s="343"/>
      <c r="DN310" s="343"/>
      <c r="DO310" s="343"/>
      <c r="DP310" s="343"/>
      <c r="DQ310" s="343"/>
      <c r="DR310" s="343"/>
      <c r="DS310" s="343"/>
      <c r="DT310" s="343"/>
      <c r="DU310" s="343"/>
      <c r="DV310" s="343"/>
      <c r="DW310" s="343"/>
      <c r="DX310" s="343"/>
      <c r="DY310" s="343"/>
      <c r="DZ310" s="343"/>
      <c r="EA310" s="343"/>
      <c r="EB310" s="343"/>
      <c r="EC310" s="343"/>
      <c r="ED310" s="343"/>
      <c r="EE310" s="343"/>
      <c r="EF310" s="343"/>
      <c r="EG310" s="343"/>
      <c r="EH310" s="343"/>
      <c r="EI310" s="343"/>
      <c r="EJ310" s="343"/>
      <c r="EK310" s="343"/>
      <c r="EL310" s="343"/>
      <c r="EM310" s="343"/>
      <c r="EN310" s="343"/>
      <c r="EO310" s="343"/>
      <c r="EP310" s="343"/>
      <c r="EQ310" s="343"/>
      <c r="ER310" s="343"/>
      <c r="ES310" s="343"/>
      <c r="ET310" s="343"/>
      <c r="EU310" s="343"/>
      <c r="EV310" s="343"/>
      <c r="EW310" s="343"/>
      <c r="EX310" s="343"/>
      <c r="EY310" s="343"/>
      <c r="EZ310" s="343"/>
      <c r="FA310" s="343"/>
      <c r="FB310" s="343"/>
      <c r="FC310" s="343"/>
      <c r="FD310" s="343"/>
      <c r="FE310" s="343"/>
      <c r="FF310" s="343"/>
      <c r="FG310" s="343"/>
      <c r="FH310" s="343"/>
      <c r="FI310" s="343"/>
      <c r="FJ310" s="343"/>
      <c r="FK310" s="343"/>
      <c r="FL310" s="343"/>
      <c r="FM310" s="343"/>
      <c r="FN310" s="343"/>
      <c r="FO310" s="343"/>
      <c r="FP310" s="343"/>
      <c r="FQ310" s="343"/>
      <c r="FR310" s="343"/>
      <c r="FS310" s="343"/>
      <c r="FT310" s="343"/>
      <c r="FU310" s="343"/>
      <c r="FV310" s="343"/>
      <c r="FW310" s="343"/>
      <c r="FX310" s="343"/>
      <c r="FY310" s="343"/>
      <c r="FZ310" s="343"/>
      <c r="GA310" s="343"/>
      <c r="GB310" s="343"/>
      <c r="GC310" s="343"/>
      <c r="GD310" s="343"/>
      <c r="GE310" s="343"/>
      <c r="GF310" s="343"/>
      <c r="GG310" s="343"/>
      <c r="GH310" s="343"/>
      <c r="GI310" s="343"/>
      <c r="GJ310" s="343"/>
      <c r="GK310" s="343"/>
      <c r="GL310" s="343"/>
      <c r="GM310" s="343"/>
      <c r="GN310" s="343"/>
      <c r="GO310" s="343"/>
      <c r="GP310" s="343"/>
      <c r="GQ310" s="343"/>
      <c r="GR310" s="343"/>
      <c r="GS310" s="343"/>
      <c r="GT310" s="343"/>
      <c r="GU310" s="343"/>
      <c r="GV310" s="343"/>
      <c r="GW310" s="343"/>
      <c r="GX310" s="343"/>
      <c r="GY310" s="343"/>
      <c r="GZ310" s="343"/>
      <c r="HA310" s="343"/>
      <c r="HB310" s="343"/>
      <c r="HC310" s="343"/>
      <c r="HD310" s="343"/>
      <c r="HE310" s="343"/>
      <c r="HF310" s="343"/>
      <c r="HG310" s="343"/>
      <c r="HH310" s="343"/>
      <c r="HI310" s="343"/>
      <c r="HJ310" s="343"/>
      <c r="HK310" s="343"/>
      <c r="HL310" s="343"/>
      <c r="HM310" s="343"/>
      <c r="HN310" s="343"/>
      <c r="HO310" s="343"/>
      <c r="HP310" s="343"/>
      <c r="HQ310" s="343"/>
      <c r="HR310" s="343"/>
      <c r="HS310" s="343"/>
      <c r="HT310" s="343"/>
      <c r="HU310" s="343"/>
      <c r="HV310" s="343"/>
      <c r="HW310" s="343"/>
      <c r="HX310" s="343"/>
      <c r="HY310" s="343"/>
      <c r="HZ310" s="343"/>
      <c r="IA310" s="343"/>
      <c r="IB310" s="343"/>
      <c r="IC310" s="343"/>
      <c r="ID310" s="343"/>
      <c r="IE310" s="343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21" max="13" man="1"/>
      </colBreaks>
      <pageMargins left="0.3" right="0.3" top="1" bottom="0.5" header="0.3" footer="0.3"/>
      <printOptions horizontalCentered="1"/>
      <pageSetup paperSize="5" scale="75" firstPageNumber="5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30">
    <mergeCell ref="AI1:AK1"/>
    <mergeCell ref="U1:AH1"/>
    <mergeCell ref="C1:T1"/>
    <mergeCell ref="A14:B14"/>
    <mergeCell ref="AG2:AG3"/>
    <mergeCell ref="X2:X3"/>
    <mergeCell ref="Y2:Y3"/>
    <mergeCell ref="Z2:Z3"/>
    <mergeCell ref="AA2:AA3"/>
    <mergeCell ref="AC2:AC3"/>
    <mergeCell ref="AD2:AD3"/>
    <mergeCell ref="Q2:S2"/>
    <mergeCell ref="T2:T3"/>
    <mergeCell ref="U2:W2"/>
    <mergeCell ref="A1:B3"/>
    <mergeCell ref="C2:C3"/>
    <mergeCell ref="A20:B20"/>
    <mergeCell ref="AJ2:AJ3"/>
    <mergeCell ref="AK2:AK3"/>
    <mergeCell ref="AB2:AB3"/>
    <mergeCell ref="AE2:AE3"/>
    <mergeCell ref="AF2:AF3"/>
    <mergeCell ref="AH2:AH3"/>
    <mergeCell ref="H2:J2"/>
    <mergeCell ref="K2:M2"/>
    <mergeCell ref="N2:P2"/>
    <mergeCell ref="D2:G2"/>
    <mergeCell ref="AI2:AI3"/>
    <mergeCell ref="A4:B4"/>
    <mergeCell ref="A6:B6"/>
  </mergeCells>
  <printOptions horizontalCentered="1"/>
  <pageMargins left="0.3" right="0.3" top="1" bottom="0.5" header="0.3" footer="0.3"/>
  <pageSetup paperSize="5" scale="72" firstPageNumber="50" orientation="landscape" r:id="rId2"/>
  <headerFooter alignWithMargins="0">
    <oddHeader xml:space="preserve">&amp;L&amp;"Arial,Bold"&amp;20&amp;K000000Budget Letter </oddHeader>
    <oddFooter>&amp;R&amp;P</oddFooter>
  </headerFooter>
  <colBreaks count="2" manualBreakCount="2">
    <brk id="20" max="13" man="1"/>
    <brk id="34" max="1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>
    <tabColor rgb="FF92D050"/>
  </sheetPr>
  <dimension ref="A1:U304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12.5703125" defaultRowHeight="12.75" x14ac:dyDescent="0.2"/>
  <cols>
    <col min="1" max="1" width="6.28515625" style="271" customWidth="1"/>
    <col min="2" max="2" width="27.42578125" style="271" customWidth="1"/>
    <col min="3" max="3" width="12.140625" style="810" customWidth="1"/>
    <col min="4" max="4" width="14.5703125" style="810" customWidth="1"/>
    <col min="5" max="5" width="11.7109375" style="810" bestFit="1" customWidth="1"/>
    <col min="6" max="6" width="12.85546875" style="810" bestFit="1" customWidth="1"/>
    <col min="7" max="7" width="21.85546875" style="810" bestFit="1" customWidth="1"/>
    <col min="8" max="8" width="13.85546875" style="810" customWidth="1"/>
    <col min="9" max="9" width="14.28515625" style="810" bestFit="1" customWidth="1"/>
    <col min="10" max="10" width="13" style="810" customWidth="1"/>
    <col min="11" max="11" width="14.42578125" style="810" bestFit="1" customWidth="1"/>
    <col min="12" max="12" width="19.140625" style="810" bestFit="1" customWidth="1"/>
    <col min="13" max="13" width="13.5703125" style="810" customWidth="1"/>
    <col min="14" max="14" width="15" style="810" bestFit="1" customWidth="1"/>
    <col min="15" max="16" width="15.7109375" style="810" customWidth="1"/>
    <col min="17" max="18" width="14" style="810" customWidth="1"/>
    <col min="19" max="19" width="15.7109375" style="810" customWidth="1"/>
    <col min="20" max="21" width="14.42578125" style="271" bestFit="1" customWidth="1"/>
    <col min="22" max="16384" width="12.5703125" style="271"/>
  </cols>
  <sheetData>
    <row r="1" spans="1:21" s="811" customFormat="1" ht="30" customHeight="1" x14ac:dyDescent="0.2">
      <c r="A1" s="1732" t="s">
        <v>1348</v>
      </c>
      <c r="B1" s="1733"/>
      <c r="C1" s="1745" t="s">
        <v>1318</v>
      </c>
      <c r="D1" s="1745"/>
      <c r="E1" s="1745"/>
      <c r="F1" s="1745"/>
      <c r="G1" s="1745"/>
      <c r="H1" s="1745"/>
      <c r="I1" s="1745"/>
      <c r="J1" s="1745"/>
      <c r="K1" s="1745"/>
      <c r="L1" s="1744" t="s">
        <v>220</v>
      </c>
      <c r="M1" s="1744"/>
      <c r="N1" s="1744"/>
      <c r="O1" s="1744"/>
      <c r="P1" s="1744"/>
      <c r="Q1" s="1744"/>
      <c r="R1" s="1744"/>
      <c r="S1" s="1744"/>
      <c r="T1" s="1743" t="s">
        <v>780</v>
      </c>
      <c r="U1" s="2068" t="s">
        <v>781</v>
      </c>
    </row>
    <row r="2" spans="1:21" ht="91.5" customHeight="1" x14ac:dyDescent="0.2">
      <c r="A2" s="1734"/>
      <c r="B2" s="1735"/>
      <c r="C2" s="1739" t="s">
        <v>1319</v>
      </c>
      <c r="D2" s="1739" t="s">
        <v>1292</v>
      </c>
      <c r="E2" s="799" t="s">
        <v>404</v>
      </c>
      <c r="F2" s="799" t="s">
        <v>403</v>
      </c>
      <c r="G2" s="1739" t="s">
        <v>988</v>
      </c>
      <c r="H2" s="1739" t="s">
        <v>926</v>
      </c>
      <c r="I2" s="1739" t="s">
        <v>182</v>
      </c>
      <c r="J2" s="1739" t="s">
        <v>276</v>
      </c>
      <c r="K2" s="1739" t="s">
        <v>929</v>
      </c>
      <c r="L2" s="1742" t="s">
        <v>1255</v>
      </c>
      <c r="M2" s="1742" t="s">
        <v>1652</v>
      </c>
      <c r="N2" s="1742" t="s">
        <v>1653</v>
      </c>
      <c r="O2" s="1742" t="s">
        <v>221</v>
      </c>
      <c r="P2" s="1742" t="s">
        <v>930</v>
      </c>
      <c r="Q2" s="1742" t="s">
        <v>931</v>
      </c>
      <c r="R2" s="1742" t="s">
        <v>182</v>
      </c>
      <c r="S2" s="1742" t="s">
        <v>932</v>
      </c>
      <c r="T2" s="1743"/>
      <c r="U2" s="2068"/>
    </row>
    <row r="3" spans="1:21" ht="15.75" customHeight="1" x14ac:dyDescent="0.2">
      <c r="A3" s="1736"/>
      <c r="B3" s="1737"/>
      <c r="C3" s="1739"/>
      <c r="D3" s="1739"/>
      <c r="E3" s="46">
        <v>0.31638418079096048</v>
      </c>
      <c r="F3" s="47">
        <v>1470.3473918621949</v>
      </c>
      <c r="G3" s="1739"/>
      <c r="H3" s="1739"/>
      <c r="I3" s="1739"/>
      <c r="J3" s="1739"/>
      <c r="K3" s="1739"/>
      <c r="L3" s="1742"/>
      <c r="M3" s="1742"/>
      <c r="N3" s="1742"/>
      <c r="O3" s="1742"/>
      <c r="P3" s="1742"/>
      <c r="Q3" s="1742"/>
      <c r="R3" s="1742"/>
      <c r="S3" s="1742"/>
      <c r="T3" s="1743"/>
      <c r="U3" s="2068"/>
    </row>
    <row r="4" spans="1:21" s="812" customFormat="1" ht="14.25" customHeight="1" x14ac:dyDescent="0.2">
      <c r="A4" s="1689" t="s">
        <v>1385</v>
      </c>
      <c r="B4" s="1691"/>
      <c r="C4" s="670">
        <v>1</v>
      </c>
      <c r="D4" s="670">
        <v>2</v>
      </c>
      <c r="E4" s="670">
        <v>3</v>
      </c>
      <c r="F4" s="670">
        <v>4</v>
      </c>
      <c r="G4" s="670">
        <v>5</v>
      </c>
      <c r="H4" s="670">
        <v>6</v>
      </c>
      <c r="I4" s="670">
        <v>7</v>
      </c>
      <c r="J4" s="670">
        <v>8</v>
      </c>
      <c r="K4" s="670">
        <v>9</v>
      </c>
      <c r="L4" s="670">
        <v>10</v>
      </c>
      <c r="M4" s="670">
        <v>11</v>
      </c>
      <c r="N4" s="670">
        <v>12</v>
      </c>
      <c r="O4" s="670">
        <v>13</v>
      </c>
      <c r="P4" s="670">
        <v>14</v>
      </c>
      <c r="Q4" s="670">
        <v>15</v>
      </c>
      <c r="R4" s="670">
        <v>16</v>
      </c>
      <c r="S4" s="670">
        <v>17</v>
      </c>
      <c r="T4" s="670">
        <v>18</v>
      </c>
      <c r="U4" s="2069">
        <v>19</v>
      </c>
    </row>
    <row r="5" spans="1:21" s="813" customFormat="1" ht="22.5" hidden="1" x14ac:dyDescent="0.2">
      <c r="A5" s="273" t="s">
        <v>1482</v>
      </c>
      <c r="C5" s="424" t="s">
        <v>590</v>
      </c>
      <c r="D5" s="424" t="s">
        <v>442</v>
      </c>
      <c r="E5" s="424" t="s">
        <v>443</v>
      </c>
      <c r="F5" s="424" t="s">
        <v>443</v>
      </c>
      <c r="G5" s="487" t="s">
        <v>583</v>
      </c>
      <c r="H5" s="424" t="s">
        <v>570</v>
      </c>
      <c r="I5" s="424" t="s">
        <v>443</v>
      </c>
      <c r="J5" s="424" t="s">
        <v>443</v>
      </c>
      <c r="K5" s="487" t="s">
        <v>584</v>
      </c>
      <c r="L5" s="424" t="s">
        <v>442</v>
      </c>
      <c r="M5" s="424" t="s">
        <v>442</v>
      </c>
      <c r="N5" s="424" t="s">
        <v>443</v>
      </c>
      <c r="O5" s="424" t="s">
        <v>443</v>
      </c>
      <c r="P5" s="424" t="s">
        <v>443</v>
      </c>
      <c r="Q5" s="424" t="s">
        <v>570</v>
      </c>
      <c r="R5" s="424" t="s">
        <v>443</v>
      </c>
      <c r="S5" s="424" t="s">
        <v>443</v>
      </c>
      <c r="T5" s="424" t="s">
        <v>443</v>
      </c>
      <c r="U5" s="1327" t="s">
        <v>443</v>
      </c>
    </row>
    <row r="6" spans="1:21" s="813" customFormat="1" ht="33.75" x14ac:dyDescent="0.2">
      <c r="A6" s="1589" t="s">
        <v>1482</v>
      </c>
      <c r="B6" s="1590"/>
      <c r="C6" s="1326" t="s">
        <v>689</v>
      </c>
      <c r="D6" s="1326" t="s">
        <v>305</v>
      </c>
      <c r="E6" s="1326" t="s">
        <v>690</v>
      </c>
      <c r="F6" s="1326" t="s">
        <v>691</v>
      </c>
      <c r="G6" s="1335" t="s">
        <v>1445</v>
      </c>
      <c r="H6" s="1326" t="s">
        <v>1252</v>
      </c>
      <c r="I6" s="1326" t="s">
        <v>585</v>
      </c>
      <c r="J6" s="1326" t="s">
        <v>693</v>
      </c>
      <c r="K6" s="1326" t="s">
        <v>1446</v>
      </c>
      <c r="L6" s="1326" t="s">
        <v>1254</v>
      </c>
      <c r="M6" s="1326" t="s">
        <v>155</v>
      </c>
      <c r="N6" s="1326" t="s">
        <v>586</v>
      </c>
      <c r="O6" s="1326" t="s">
        <v>1447</v>
      </c>
      <c r="P6" s="1326" t="s">
        <v>527</v>
      </c>
      <c r="Q6" s="1326" t="s">
        <v>1253</v>
      </c>
      <c r="R6" s="1326" t="s">
        <v>587</v>
      </c>
      <c r="S6" s="1326" t="s">
        <v>692</v>
      </c>
      <c r="T6" s="1328" t="s">
        <v>588</v>
      </c>
      <c r="U6" s="2034" t="s">
        <v>589</v>
      </c>
    </row>
    <row r="7" spans="1:21" ht="15.6" customHeight="1" x14ac:dyDescent="0.2">
      <c r="A7" s="671">
        <v>1</v>
      </c>
      <c r="B7" s="672" t="s">
        <v>4</v>
      </c>
      <c r="C7" s="1014">
        <v>7.0297029999999996</v>
      </c>
      <c r="D7" s="1053">
        <v>6229.2169673876497</v>
      </c>
      <c r="E7" s="1053">
        <v>8200.0426745837412</v>
      </c>
      <c r="F7" s="1053">
        <v>9670.3900664459361</v>
      </c>
      <c r="G7" s="1054">
        <v>67980</v>
      </c>
      <c r="H7" s="1041"/>
      <c r="I7" s="1041">
        <v>67980</v>
      </c>
      <c r="J7" s="1047">
        <v>5665</v>
      </c>
      <c r="K7" s="1054">
        <v>67980</v>
      </c>
      <c r="L7" s="1056">
        <v>28619531.82</v>
      </c>
      <c r="M7" s="821">
        <v>8923</v>
      </c>
      <c r="N7" s="1014">
        <v>8930.0297030000002</v>
      </c>
      <c r="O7" s="1044">
        <v>3204.8641238433293</v>
      </c>
      <c r="P7" s="1050">
        <v>22529</v>
      </c>
      <c r="Q7" s="1044"/>
      <c r="R7" s="1044">
        <v>22529</v>
      </c>
      <c r="S7" s="1050">
        <v>1877</v>
      </c>
      <c r="T7" s="673">
        <v>90509</v>
      </c>
      <c r="U7" s="2070">
        <v>7542</v>
      </c>
    </row>
    <row r="8" spans="1:21" ht="15.6" customHeight="1" x14ac:dyDescent="0.2">
      <c r="A8" s="674">
        <v>2</v>
      </c>
      <c r="B8" s="675" t="s">
        <v>5</v>
      </c>
      <c r="C8" s="1015">
        <v>1</v>
      </c>
      <c r="D8" s="1042">
        <v>7415.2798948751642</v>
      </c>
      <c r="E8" s="1042">
        <v>9761.357149750922</v>
      </c>
      <c r="F8" s="1042">
        <v>11231.704541613117</v>
      </c>
      <c r="G8" s="1048">
        <v>11232</v>
      </c>
      <c r="H8" s="1042"/>
      <c r="I8" s="1042">
        <v>11232</v>
      </c>
      <c r="J8" s="1048">
        <v>936</v>
      </c>
      <c r="K8" s="1048">
        <v>11232</v>
      </c>
      <c r="L8" s="1057">
        <v>11360197.66</v>
      </c>
      <c r="M8" s="822">
        <v>3805</v>
      </c>
      <c r="N8" s="1015">
        <v>3806</v>
      </c>
      <c r="O8" s="1045">
        <v>2984.8128376248028</v>
      </c>
      <c r="P8" s="1051">
        <v>2985</v>
      </c>
      <c r="Q8" s="1045"/>
      <c r="R8" s="1045">
        <v>2985</v>
      </c>
      <c r="S8" s="1051">
        <v>249</v>
      </c>
      <c r="T8" s="676">
        <v>14217</v>
      </c>
      <c r="U8" s="2071">
        <v>1185</v>
      </c>
    </row>
    <row r="9" spans="1:21" ht="15.6" customHeight="1" x14ac:dyDescent="0.2">
      <c r="A9" s="674">
        <v>3</v>
      </c>
      <c r="B9" s="675" t="s">
        <v>6</v>
      </c>
      <c r="C9" s="1015">
        <v>1.222772</v>
      </c>
      <c r="D9" s="1042">
        <v>4906.7107192811427</v>
      </c>
      <c r="E9" s="1042">
        <v>6459.1163705791314</v>
      </c>
      <c r="F9" s="1042">
        <v>7929.4637624413263</v>
      </c>
      <c r="G9" s="1048">
        <v>9696</v>
      </c>
      <c r="H9" s="1042"/>
      <c r="I9" s="1042">
        <v>9696</v>
      </c>
      <c r="J9" s="1048">
        <v>808</v>
      </c>
      <c r="K9" s="1048">
        <v>9696</v>
      </c>
      <c r="L9" s="1057">
        <v>88265663.680000007</v>
      </c>
      <c r="M9" s="822">
        <v>23593</v>
      </c>
      <c r="N9" s="1015">
        <v>23594.222772000001</v>
      </c>
      <c r="O9" s="1045">
        <v>3740.9862801137751</v>
      </c>
      <c r="P9" s="1051">
        <v>4574</v>
      </c>
      <c r="Q9" s="1045"/>
      <c r="R9" s="1045">
        <v>4574</v>
      </c>
      <c r="S9" s="1051">
        <v>381</v>
      </c>
      <c r="T9" s="676">
        <v>14270</v>
      </c>
      <c r="U9" s="2071">
        <v>1189</v>
      </c>
    </row>
    <row r="10" spans="1:21" ht="15.6" customHeight="1" x14ac:dyDescent="0.2">
      <c r="A10" s="674">
        <v>4</v>
      </c>
      <c r="B10" s="675" t="s">
        <v>7</v>
      </c>
      <c r="C10" s="1015">
        <v>0.56930700000000001</v>
      </c>
      <c r="D10" s="1042">
        <v>6762.7066521264996</v>
      </c>
      <c r="E10" s="1042">
        <v>8902.3200561891208</v>
      </c>
      <c r="F10" s="1042">
        <v>10372.667448051316</v>
      </c>
      <c r="G10" s="1048">
        <v>5905</v>
      </c>
      <c r="H10" s="1042"/>
      <c r="I10" s="1042">
        <v>5905</v>
      </c>
      <c r="J10" s="1048">
        <v>492</v>
      </c>
      <c r="K10" s="1048">
        <v>5905</v>
      </c>
      <c r="L10" s="1057">
        <v>10052362.66</v>
      </c>
      <c r="M10" s="822">
        <v>2751</v>
      </c>
      <c r="N10" s="1015">
        <v>2751.5693070000002</v>
      </c>
      <c r="O10" s="1045">
        <v>3653.3198107809826</v>
      </c>
      <c r="P10" s="1051">
        <v>2080</v>
      </c>
      <c r="Q10" s="1045"/>
      <c r="R10" s="1045">
        <v>2080</v>
      </c>
      <c r="S10" s="1051">
        <v>173</v>
      </c>
      <c r="T10" s="676">
        <v>7985</v>
      </c>
      <c r="U10" s="2071">
        <v>665</v>
      </c>
    </row>
    <row r="11" spans="1:21" ht="15.6" customHeight="1" x14ac:dyDescent="0.2">
      <c r="A11" s="677">
        <v>5</v>
      </c>
      <c r="B11" s="678" t="s">
        <v>8</v>
      </c>
      <c r="C11" s="1016">
        <v>1.970297</v>
      </c>
      <c r="D11" s="1043">
        <v>6659.9407258064521</v>
      </c>
      <c r="E11" s="1043">
        <v>8767.0406164570813</v>
      </c>
      <c r="F11" s="1043">
        <v>10237.388008319276</v>
      </c>
      <c r="G11" s="1049">
        <v>20171</v>
      </c>
      <c r="H11" s="1043"/>
      <c r="I11" s="1043">
        <v>20171</v>
      </c>
      <c r="J11" s="1049">
        <v>1681</v>
      </c>
      <c r="K11" s="1049">
        <v>20171</v>
      </c>
      <c r="L11" s="1058">
        <v>15251250</v>
      </c>
      <c r="M11" s="823">
        <v>4960</v>
      </c>
      <c r="N11" s="1016">
        <v>4961.9702969999998</v>
      </c>
      <c r="O11" s="1046">
        <v>3073.6278307068633</v>
      </c>
      <c r="P11" s="1052">
        <v>6056</v>
      </c>
      <c r="Q11" s="1046"/>
      <c r="R11" s="1046">
        <v>6056</v>
      </c>
      <c r="S11" s="1052">
        <v>505</v>
      </c>
      <c r="T11" s="679">
        <v>26227</v>
      </c>
      <c r="U11" s="2072">
        <v>2186</v>
      </c>
    </row>
    <row r="12" spans="1:21" ht="15.6" customHeight="1" x14ac:dyDescent="0.2">
      <c r="A12" s="671">
        <v>6</v>
      </c>
      <c r="B12" s="672" t="s">
        <v>9</v>
      </c>
      <c r="C12" s="1014">
        <v>2.242575</v>
      </c>
      <c r="D12" s="1053">
        <v>6127.0974014174089</v>
      </c>
      <c r="E12" s="1053">
        <v>8065.6140933912784</v>
      </c>
      <c r="F12" s="1053">
        <v>9535.9614852534723</v>
      </c>
      <c r="G12" s="1054">
        <v>21385</v>
      </c>
      <c r="H12" s="1041"/>
      <c r="I12" s="1041">
        <v>21385</v>
      </c>
      <c r="J12" s="1047">
        <v>1782</v>
      </c>
      <c r="K12" s="1054">
        <v>21385</v>
      </c>
      <c r="L12" s="1056">
        <v>19819069.460000001</v>
      </c>
      <c r="M12" s="821">
        <v>5503</v>
      </c>
      <c r="N12" s="1014">
        <v>5505.2425750000002</v>
      </c>
      <c r="O12" s="1044">
        <v>3600.0356369401215</v>
      </c>
      <c r="P12" s="1050">
        <v>8073</v>
      </c>
      <c r="Q12" s="1044"/>
      <c r="R12" s="1044">
        <v>8073</v>
      </c>
      <c r="S12" s="1050">
        <v>673</v>
      </c>
      <c r="T12" s="673">
        <v>29458</v>
      </c>
      <c r="U12" s="2070">
        <v>2455</v>
      </c>
    </row>
    <row r="13" spans="1:21" ht="15.6" customHeight="1" x14ac:dyDescent="0.2">
      <c r="A13" s="674">
        <v>7</v>
      </c>
      <c r="B13" s="675" t="s">
        <v>10</v>
      </c>
      <c r="C13" s="1015">
        <v>0</v>
      </c>
      <c r="D13" s="1042">
        <v>4591.0744336569578</v>
      </c>
      <c r="E13" s="1042">
        <v>6043.6177572998367</v>
      </c>
      <c r="F13" s="1042">
        <v>7513.9651491620316</v>
      </c>
      <c r="G13" s="1048">
        <v>0</v>
      </c>
      <c r="H13" s="1042"/>
      <c r="I13" s="1042">
        <v>0</v>
      </c>
      <c r="J13" s="1048">
        <v>0</v>
      </c>
      <c r="K13" s="1048">
        <v>0</v>
      </c>
      <c r="L13" s="1057">
        <v>10079992.640000001</v>
      </c>
      <c r="M13" s="822">
        <v>1854</v>
      </c>
      <c r="N13" s="1015">
        <v>1854</v>
      </c>
      <c r="O13" s="1045">
        <v>5436.8892340884577</v>
      </c>
      <c r="P13" s="1051">
        <v>0</v>
      </c>
      <c r="Q13" s="1045"/>
      <c r="R13" s="1045">
        <v>0</v>
      </c>
      <c r="S13" s="1051">
        <v>0</v>
      </c>
      <c r="T13" s="676">
        <v>0</v>
      </c>
      <c r="U13" s="2071">
        <v>0</v>
      </c>
    </row>
    <row r="14" spans="1:21" ht="15.6" customHeight="1" x14ac:dyDescent="0.2">
      <c r="A14" s="674">
        <v>8</v>
      </c>
      <c r="B14" s="675" t="s">
        <v>11</v>
      </c>
      <c r="C14" s="1015">
        <v>3.8811879999999999</v>
      </c>
      <c r="D14" s="1042">
        <v>6027.6605194336726</v>
      </c>
      <c r="E14" s="1042">
        <v>7934.7169549607097</v>
      </c>
      <c r="F14" s="1042">
        <v>9405.0643468229046</v>
      </c>
      <c r="G14" s="1048">
        <v>36503</v>
      </c>
      <c r="H14" s="1042"/>
      <c r="I14" s="1042">
        <v>36503</v>
      </c>
      <c r="J14" s="1048">
        <v>3042</v>
      </c>
      <c r="K14" s="1048">
        <v>36503</v>
      </c>
      <c r="L14" s="1057">
        <v>77479233.040000007</v>
      </c>
      <c r="M14" s="822">
        <v>22178</v>
      </c>
      <c r="N14" s="1015">
        <v>22181.881187999999</v>
      </c>
      <c r="O14" s="1045">
        <v>3492.906322206562</v>
      </c>
      <c r="P14" s="1051">
        <v>13557</v>
      </c>
      <c r="Q14" s="1045"/>
      <c r="R14" s="1045">
        <v>13557</v>
      </c>
      <c r="S14" s="1051">
        <v>1130</v>
      </c>
      <c r="T14" s="676">
        <v>50060</v>
      </c>
      <c r="U14" s="2071">
        <v>4172</v>
      </c>
    </row>
    <row r="15" spans="1:21" ht="15.6" customHeight="1" x14ac:dyDescent="0.2">
      <c r="A15" s="674">
        <v>9</v>
      </c>
      <c r="B15" s="675" t="s">
        <v>12</v>
      </c>
      <c r="C15" s="1015">
        <v>15.212871</v>
      </c>
      <c r="D15" s="1042">
        <v>5427.988498049036</v>
      </c>
      <c r="E15" s="1042">
        <v>7145.3181923470356</v>
      </c>
      <c r="F15" s="1042">
        <v>8615.6655842092296</v>
      </c>
      <c r="G15" s="1048">
        <v>131069</v>
      </c>
      <c r="H15" s="1042"/>
      <c r="I15" s="1042">
        <v>131069</v>
      </c>
      <c r="J15" s="1048">
        <v>10922</v>
      </c>
      <c r="K15" s="1048">
        <v>131069</v>
      </c>
      <c r="L15" s="1057">
        <v>132797165.12</v>
      </c>
      <c r="M15" s="822">
        <v>34342</v>
      </c>
      <c r="N15" s="1015">
        <v>34357.212871000003</v>
      </c>
      <c r="O15" s="1045">
        <v>3865.1902765980913</v>
      </c>
      <c r="P15" s="1051">
        <v>58801</v>
      </c>
      <c r="Q15" s="1045"/>
      <c r="R15" s="1045">
        <v>58801</v>
      </c>
      <c r="S15" s="1051">
        <v>4900</v>
      </c>
      <c r="T15" s="676">
        <v>189870</v>
      </c>
      <c r="U15" s="2071">
        <v>15822</v>
      </c>
    </row>
    <row r="16" spans="1:21" ht="15.6" customHeight="1" x14ac:dyDescent="0.2">
      <c r="A16" s="677">
        <v>10</v>
      </c>
      <c r="B16" s="678" t="s">
        <v>13</v>
      </c>
      <c r="C16" s="1016">
        <v>8.8019789999999993</v>
      </c>
      <c r="D16" s="1043">
        <v>4372.72644335512</v>
      </c>
      <c r="E16" s="1043">
        <v>5756.1879169589993</v>
      </c>
      <c r="F16" s="1043">
        <v>7226.5353088211941</v>
      </c>
      <c r="G16" s="1049">
        <v>63608</v>
      </c>
      <c r="H16" s="1043"/>
      <c r="I16" s="1043">
        <v>63608</v>
      </c>
      <c r="J16" s="1049">
        <v>5301</v>
      </c>
      <c r="K16" s="1049">
        <v>63608</v>
      </c>
      <c r="L16" s="1058">
        <v>134615239.81999999</v>
      </c>
      <c r="M16" s="823">
        <v>29376</v>
      </c>
      <c r="N16" s="1016">
        <v>29384.801979</v>
      </c>
      <c r="O16" s="1046">
        <v>4581.1178144471914</v>
      </c>
      <c r="P16" s="1052">
        <v>40323</v>
      </c>
      <c r="Q16" s="1046"/>
      <c r="R16" s="1046">
        <v>40323</v>
      </c>
      <c r="S16" s="1052">
        <v>3360</v>
      </c>
      <c r="T16" s="679">
        <v>103931</v>
      </c>
      <c r="U16" s="2072">
        <v>8661</v>
      </c>
    </row>
    <row r="17" spans="1:21" ht="15.6" customHeight="1" x14ac:dyDescent="0.2">
      <c r="A17" s="671">
        <v>11</v>
      </c>
      <c r="B17" s="672" t="s">
        <v>14</v>
      </c>
      <c r="C17" s="1014">
        <v>0</v>
      </c>
      <c r="D17" s="1053">
        <v>8102.2252747252751</v>
      </c>
      <c r="E17" s="1053">
        <v>10665.641180853045</v>
      </c>
      <c r="F17" s="1053">
        <v>12135.98857271524</v>
      </c>
      <c r="G17" s="1054">
        <v>0</v>
      </c>
      <c r="H17" s="1041"/>
      <c r="I17" s="1041">
        <v>0</v>
      </c>
      <c r="J17" s="1047">
        <v>0</v>
      </c>
      <c r="K17" s="1054">
        <v>0</v>
      </c>
      <c r="L17" s="1056">
        <v>5043692.5999999996</v>
      </c>
      <c r="M17" s="821">
        <v>1456</v>
      </c>
      <c r="N17" s="1014">
        <v>1456</v>
      </c>
      <c r="O17" s="1044">
        <v>3464.0745879120877</v>
      </c>
      <c r="P17" s="1050">
        <v>0</v>
      </c>
      <c r="Q17" s="1044"/>
      <c r="R17" s="1044">
        <v>0</v>
      </c>
      <c r="S17" s="1050">
        <v>0</v>
      </c>
      <c r="T17" s="673">
        <v>0</v>
      </c>
      <c r="U17" s="2070">
        <v>0</v>
      </c>
    </row>
    <row r="18" spans="1:21" ht="15.6" customHeight="1" x14ac:dyDescent="0.2">
      <c r="A18" s="674">
        <v>12</v>
      </c>
      <c r="B18" s="675" t="s">
        <v>15</v>
      </c>
      <c r="C18" s="1015">
        <v>0</v>
      </c>
      <c r="D18" s="1042">
        <v>2798.1888045540795</v>
      </c>
      <c r="E18" s="1042">
        <v>3683.4914771813587</v>
      </c>
      <c r="F18" s="1042">
        <v>5153.8388690435531</v>
      </c>
      <c r="G18" s="1048">
        <v>0</v>
      </c>
      <c r="H18" s="1042"/>
      <c r="I18" s="1042">
        <v>0</v>
      </c>
      <c r="J18" s="1048">
        <v>0</v>
      </c>
      <c r="K18" s="1048">
        <v>0</v>
      </c>
      <c r="L18" s="1057">
        <v>7177748.5999999996</v>
      </c>
      <c r="M18" s="822">
        <v>1054</v>
      </c>
      <c r="N18" s="1015">
        <v>1054</v>
      </c>
      <c r="O18" s="1045">
        <v>6810.0081593927889</v>
      </c>
      <c r="P18" s="1051">
        <v>0</v>
      </c>
      <c r="Q18" s="1045"/>
      <c r="R18" s="1045">
        <v>0</v>
      </c>
      <c r="S18" s="1051">
        <v>0</v>
      </c>
      <c r="T18" s="676">
        <v>0</v>
      </c>
      <c r="U18" s="2071">
        <v>0</v>
      </c>
    </row>
    <row r="19" spans="1:21" ht="15.6" customHeight="1" x14ac:dyDescent="0.2">
      <c r="A19" s="674">
        <v>13</v>
      </c>
      <c r="B19" s="675" t="s">
        <v>16</v>
      </c>
      <c r="C19" s="1015">
        <v>0</v>
      </c>
      <c r="D19" s="1042">
        <v>7387.086174242424</v>
      </c>
      <c r="E19" s="1042">
        <v>9724.2433819123435</v>
      </c>
      <c r="F19" s="1042">
        <v>11194.590773774538</v>
      </c>
      <c r="G19" s="1048">
        <v>0</v>
      </c>
      <c r="H19" s="1042"/>
      <c r="I19" s="1042">
        <v>0</v>
      </c>
      <c r="J19" s="1048">
        <v>0</v>
      </c>
      <c r="K19" s="1048">
        <v>0</v>
      </c>
      <c r="L19" s="1057">
        <v>3645670.7</v>
      </c>
      <c r="M19" s="822">
        <v>1056</v>
      </c>
      <c r="N19" s="1015">
        <v>1056</v>
      </c>
      <c r="O19" s="1045">
        <v>3452.3396780303033</v>
      </c>
      <c r="P19" s="1051">
        <v>0</v>
      </c>
      <c r="Q19" s="1045"/>
      <c r="R19" s="1045">
        <v>0</v>
      </c>
      <c r="S19" s="1051">
        <v>0</v>
      </c>
      <c r="T19" s="676">
        <v>0</v>
      </c>
      <c r="U19" s="2071">
        <v>0</v>
      </c>
    </row>
    <row r="20" spans="1:21" ht="15.6" customHeight="1" x14ac:dyDescent="0.2">
      <c r="A20" s="674">
        <v>14</v>
      </c>
      <c r="B20" s="675" t="s">
        <v>17</v>
      </c>
      <c r="C20" s="1015">
        <v>0</v>
      </c>
      <c r="D20" s="1042">
        <v>7966.8746268656714</v>
      </c>
      <c r="E20" s="1042">
        <v>10487.467729150856</v>
      </c>
      <c r="F20" s="1042">
        <v>11957.815121013051</v>
      </c>
      <c r="G20" s="1048">
        <v>0</v>
      </c>
      <c r="H20" s="1042"/>
      <c r="I20" s="1042">
        <v>0</v>
      </c>
      <c r="J20" s="1048">
        <v>0</v>
      </c>
      <c r="K20" s="1048">
        <v>0</v>
      </c>
      <c r="L20" s="1057">
        <v>6479229.9400000004</v>
      </c>
      <c r="M20" s="822">
        <v>1675</v>
      </c>
      <c r="N20" s="1015">
        <v>1675</v>
      </c>
      <c r="O20" s="1045">
        <v>3868.196979104478</v>
      </c>
      <c r="P20" s="1051">
        <v>0</v>
      </c>
      <c r="Q20" s="1045"/>
      <c r="R20" s="1045">
        <v>0</v>
      </c>
      <c r="S20" s="1051">
        <v>0</v>
      </c>
      <c r="T20" s="676">
        <v>0</v>
      </c>
      <c r="U20" s="2071">
        <v>0</v>
      </c>
    </row>
    <row r="21" spans="1:21" ht="15.6" customHeight="1" x14ac:dyDescent="0.2">
      <c r="A21" s="677">
        <v>15</v>
      </c>
      <c r="B21" s="678" t="s">
        <v>18</v>
      </c>
      <c r="C21" s="1016">
        <v>1</v>
      </c>
      <c r="D21" s="1043">
        <v>6913.5665411173886</v>
      </c>
      <c r="E21" s="1043">
        <v>9100.9096275726079</v>
      </c>
      <c r="F21" s="1043">
        <v>10571.257019434803</v>
      </c>
      <c r="G21" s="1049">
        <v>10571</v>
      </c>
      <c r="H21" s="1043"/>
      <c r="I21" s="1043">
        <v>10571</v>
      </c>
      <c r="J21" s="1049">
        <v>881</v>
      </c>
      <c r="K21" s="1049">
        <v>10571</v>
      </c>
      <c r="L21" s="1058">
        <v>10637467</v>
      </c>
      <c r="M21" s="823">
        <v>3186</v>
      </c>
      <c r="N21" s="1016">
        <v>3187</v>
      </c>
      <c r="O21" s="1046">
        <v>3337.7681204894884</v>
      </c>
      <c r="P21" s="1052">
        <v>3338</v>
      </c>
      <c r="Q21" s="1046"/>
      <c r="R21" s="1046">
        <v>3338</v>
      </c>
      <c r="S21" s="1052">
        <v>278</v>
      </c>
      <c r="T21" s="679">
        <v>13909</v>
      </c>
      <c r="U21" s="2072">
        <v>1159</v>
      </c>
    </row>
    <row r="22" spans="1:21" ht="15.6" customHeight="1" x14ac:dyDescent="0.2">
      <c r="A22" s="671">
        <v>16</v>
      </c>
      <c r="B22" s="672" t="s">
        <v>19</v>
      </c>
      <c r="C22" s="1014">
        <v>2.4009909999999999</v>
      </c>
      <c r="D22" s="1053">
        <v>3189.4331438197514</v>
      </c>
      <c r="E22" s="1053">
        <v>4198.5193362147011</v>
      </c>
      <c r="F22" s="1053">
        <v>5668.8667280768959</v>
      </c>
      <c r="G22" s="1054">
        <v>13611</v>
      </c>
      <c r="H22" s="1041"/>
      <c r="I22" s="1041">
        <v>13611</v>
      </c>
      <c r="J22" s="1047">
        <v>1134</v>
      </c>
      <c r="K22" s="1054">
        <v>13611</v>
      </c>
      <c r="L22" s="1056">
        <v>25879572.18</v>
      </c>
      <c r="M22" s="821">
        <v>4749</v>
      </c>
      <c r="N22" s="1014">
        <v>4751.4009910000004</v>
      </c>
      <c r="O22" s="1044">
        <v>5446.7244985259122</v>
      </c>
      <c r="P22" s="1050">
        <v>13078</v>
      </c>
      <c r="Q22" s="1044"/>
      <c r="R22" s="1044">
        <v>13078</v>
      </c>
      <c r="S22" s="1050">
        <v>1090</v>
      </c>
      <c r="T22" s="673">
        <v>26689</v>
      </c>
      <c r="U22" s="2070">
        <v>2224</v>
      </c>
    </row>
    <row r="23" spans="1:21" ht="15.6" customHeight="1" x14ac:dyDescent="0.2">
      <c r="A23" s="674">
        <v>17</v>
      </c>
      <c r="B23" s="675" t="s">
        <v>20</v>
      </c>
      <c r="C23" s="1015">
        <v>20.559403</v>
      </c>
      <c r="D23" s="1042">
        <v>4187.5336429068957</v>
      </c>
      <c r="E23" s="1042">
        <v>5512.4030440525803</v>
      </c>
      <c r="F23" s="1042">
        <v>6982.7504359147752</v>
      </c>
      <c r="G23" s="1048">
        <v>143561</v>
      </c>
      <c r="H23" s="1042"/>
      <c r="I23" s="1042">
        <v>143561</v>
      </c>
      <c r="J23" s="1048">
        <v>11963</v>
      </c>
      <c r="K23" s="1048">
        <v>143561</v>
      </c>
      <c r="L23" s="1057">
        <v>205732045.03999999</v>
      </c>
      <c r="M23" s="822">
        <v>43070</v>
      </c>
      <c r="N23" s="1015">
        <v>43090.559402999999</v>
      </c>
      <c r="O23" s="1045">
        <v>4774.4110981691447</v>
      </c>
      <c r="P23" s="1051">
        <v>98159</v>
      </c>
      <c r="Q23" s="1045"/>
      <c r="R23" s="1045">
        <v>98159</v>
      </c>
      <c r="S23" s="1051">
        <v>8180</v>
      </c>
      <c r="T23" s="676">
        <v>241720</v>
      </c>
      <c r="U23" s="2071">
        <v>20143</v>
      </c>
    </row>
    <row r="24" spans="1:21" ht="15.6" customHeight="1" x14ac:dyDescent="0.2">
      <c r="A24" s="674">
        <v>18</v>
      </c>
      <c r="B24" s="675" t="s">
        <v>21</v>
      </c>
      <c r="C24" s="1015">
        <v>0.36633599999999999</v>
      </c>
      <c r="D24" s="1042">
        <v>7378.4246031746034</v>
      </c>
      <c r="E24" s="1042">
        <v>9712.841426777868</v>
      </c>
      <c r="F24" s="1042">
        <v>11183.188818640063</v>
      </c>
      <c r="G24" s="1048">
        <v>4097</v>
      </c>
      <c r="H24" s="1042"/>
      <c r="I24" s="1042">
        <v>4097</v>
      </c>
      <c r="J24" s="1048">
        <v>341</v>
      </c>
      <c r="K24" s="1048">
        <v>4097</v>
      </c>
      <c r="L24" s="1057">
        <v>2827494.38</v>
      </c>
      <c r="M24" s="822">
        <v>756</v>
      </c>
      <c r="N24" s="1015">
        <v>756.36633600000005</v>
      </c>
      <c r="O24" s="1045">
        <v>3738.2604769972204</v>
      </c>
      <c r="P24" s="1051">
        <v>1369</v>
      </c>
      <c r="Q24" s="1045"/>
      <c r="R24" s="1045">
        <v>1369</v>
      </c>
      <c r="S24" s="1051">
        <v>114</v>
      </c>
      <c r="T24" s="676">
        <v>5466</v>
      </c>
      <c r="U24" s="2071">
        <v>455</v>
      </c>
    </row>
    <row r="25" spans="1:21" ht="15.6" customHeight="1" x14ac:dyDescent="0.2">
      <c r="A25" s="674">
        <v>19</v>
      </c>
      <c r="B25" s="675" t="s">
        <v>22</v>
      </c>
      <c r="C25" s="1015">
        <v>0</v>
      </c>
      <c r="D25" s="1042">
        <v>5630.6060233558701</v>
      </c>
      <c r="E25" s="1042">
        <v>7412.0406974119642</v>
      </c>
      <c r="F25" s="1042">
        <v>8882.3880892741581</v>
      </c>
      <c r="G25" s="1048">
        <v>0</v>
      </c>
      <c r="H25" s="1042"/>
      <c r="I25" s="1042">
        <v>0</v>
      </c>
      <c r="J25" s="1048">
        <v>0</v>
      </c>
      <c r="K25" s="1048">
        <v>0</v>
      </c>
      <c r="L25" s="1057">
        <v>7555775.8399999999</v>
      </c>
      <c r="M25" s="822">
        <v>1627</v>
      </c>
      <c r="N25" s="1015">
        <v>1627</v>
      </c>
      <c r="O25" s="1045">
        <v>4643.9925261216958</v>
      </c>
      <c r="P25" s="1051">
        <v>0</v>
      </c>
      <c r="Q25" s="1045"/>
      <c r="R25" s="1045">
        <v>0</v>
      </c>
      <c r="S25" s="1051">
        <v>0</v>
      </c>
      <c r="T25" s="676">
        <v>0</v>
      </c>
      <c r="U25" s="2071">
        <v>0</v>
      </c>
    </row>
    <row r="26" spans="1:21" ht="15.6" customHeight="1" x14ac:dyDescent="0.2">
      <c r="A26" s="677">
        <v>20</v>
      </c>
      <c r="B26" s="678" t="s">
        <v>23</v>
      </c>
      <c r="C26" s="1016">
        <v>2.2425739999999998</v>
      </c>
      <c r="D26" s="1043">
        <v>7082.2203039969972</v>
      </c>
      <c r="E26" s="1043">
        <v>9322.9227730581933</v>
      </c>
      <c r="F26" s="1043">
        <v>10793.270164920388</v>
      </c>
      <c r="G26" s="1049">
        <v>24205</v>
      </c>
      <c r="H26" s="1043"/>
      <c r="I26" s="1043">
        <v>24205</v>
      </c>
      <c r="J26" s="1049">
        <v>2017</v>
      </c>
      <c r="K26" s="1049">
        <v>24205</v>
      </c>
      <c r="L26" s="1058">
        <v>17228464.879999999</v>
      </c>
      <c r="M26" s="823">
        <v>5329</v>
      </c>
      <c r="N26" s="1016">
        <v>5331.2425739999999</v>
      </c>
      <c r="O26" s="1046">
        <v>3231.6040099210086</v>
      </c>
      <c r="P26" s="1052">
        <v>7247</v>
      </c>
      <c r="Q26" s="1046"/>
      <c r="R26" s="1046">
        <v>7247</v>
      </c>
      <c r="S26" s="1052">
        <v>604</v>
      </c>
      <c r="T26" s="679">
        <v>31452</v>
      </c>
      <c r="U26" s="2072">
        <v>2621</v>
      </c>
    </row>
    <row r="27" spans="1:21" ht="15.6" customHeight="1" x14ac:dyDescent="0.2">
      <c r="A27" s="671">
        <v>21</v>
      </c>
      <c r="B27" s="672" t="s">
        <v>24</v>
      </c>
      <c r="C27" s="1014">
        <v>1.207921</v>
      </c>
      <c r="D27" s="1053">
        <v>7422.527809743</v>
      </c>
      <c r="E27" s="1053">
        <v>9770.8981902266605</v>
      </c>
      <c r="F27" s="1053">
        <v>11241.245582088855</v>
      </c>
      <c r="G27" s="1054">
        <v>13579</v>
      </c>
      <c r="H27" s="1041"/>
      <c r="I27" s="1041">
        <v>13579</v>
      </c>
      <c r="J27" s="1047">
        <v>1132</v>
      </c>
      <c r="K27" s="1054">
        <v>13579</v>
      </c>
      <c r="L27" s="1056">
        <v>9094930.1600000001</v>
      </c>
      <c r="M27" s="821">
        <v>2607</v>
      </c>
      <c r="N27" s="1014">
        <v>2608.2079210000002</v>
      </c>
      <c r="O27" s="1044">
        <v>3487.0418446214048</v>
      </c>
      <c r="P27" s="1050">
        <v>4212</v>
      </c>
      <c r="Q27" s="1044"/>
      <c r="R27" s="1044">
        <v>4212</v>
      </c>
      <c r="S27" s="1050">
        <v>351</v>
      </c>
      <c r="T27" s="673">
        <v>17791</v>
      </c>
      <c r="U27" s="2070">
        <v>1483</v>
      </c>
    </row>
    <row r="28" spans="1:21" ht="15.6" customHeight="1" x14ac:dyDescent="0.2">
      <c r="A28" s="674">
        <v>22</v>
      </c>
      <c r="B28" s="675" t="s">
        <v>25</v>
      </c>
      <c r="C28" s="1015">
        <v>0.64356400000000002</v>
      </c>
      <c r="D28" s="1042">
        <v>7954.5379746835442</v>
      </c>
      <c r="E28" s="1042">
        <v>10471.227955374383</v>
      </c>
      <c r="F28" s="1042">
        <v>11941.575347236578</v>
      </c>
      <c r="G28" s="1048">
        <v>7685</v>
      </c>
      <c r="H28" s="1042"/>
      <c r="I28" s="1042">
        <v>7685</v>
      </c>
      <c r="J28" s="1048">
        <v>640</v>
      </c>
      <c r="K28" s="1048">
        <v>7685</v>
      </c>
      <c r="L28" s="1057">
        <v>7626081</v>
      </c>
      <c r="M28" s="822">
        <v>2686</v>
      </c>
      <c r="N28" s="1015">
        <v>2686.643564</v>
      </c>
      <c r="O28" s="1045">
        <v>2838.5160957659509</v>
      </c>
      <c r="P28" s="1051">
        <v>1827</v>
      </c>
      <c r="Q28" s="1045"/>
      <c r="R28" s="1045">
        <v>1827</v>
      </c>
      <c r="S28" s="1051">
        <v>152</v>
      </c>
      <c r="T28" s="676">
        <v>9512</v>
      </c>
      <c r="U28" s="2071">
        <v>792</v>
      </c>
    </row>
    <row r="29" spans="1:21" ht="15.6" customHeight="1" x14ac:dyDescent="0.2">
      <c r="A29" s="674">
        <v>23</v>
      </c>
      <c r="B29" s="675" t="s">
        <v>26</v>
      </c>
      <c r="C29" s="1015">
        <v>6.1485149999999997</v>
      </c>
      <c r="D29" s="1042">
        <v>6266.6491101273832</v>
      </c>
      <c r="E29" s="1042">
        <v>8249.3177551394365</v>
      </c>
      <c r="F29" s="1042">
        <v>9719.6651470016313</v>
      </c>
      <c r="G29" s="1048">
        <v>59762</v>
      </c>
      <c r="H29" s="1042"/>
      <c r="I29" s="1042">
        <v>59762</v>
      </c>
      <c r="J29" s="1048">
        <v>4980</v>
      </c>
      <c r="K29" s="1048">
        <v>59762</v>
      </c>
      <c r="L29" s="1057">
        <v>38098812.479999997</v>
      </c>
      <c r="M29" s="822">
        <v>11069</v>
      </c>
      <c r="N29" s="1015">
        <v>11075.148515000001</v>
      </c>
      <c r="O29" s="1045">
        <v>3440.0272310930718</v>
      </c>
      <c r="P29" s="1051">
        <v>21151</v>
      </c>
      <c r="Q29" s="1045"/>
      <c r="R29" s="1045">
        <v>21151</v>
      </c>
      <c r="S29" s="1051">
        <v>1763</v>
      </c>
      <c r="T29" s="676">
        <v>80913</v>
      </c>
      <c r="U29" s="2071">
        <v>6743</v>
      </c>
    </row>
    <row r="30" spans="1:21" ht="15.6" customHeight="1" x14ac:dyDescent="0.2">
      <c r="A30" s="674">
        <v>24</v>
      </c>
      <c r="B30" s="675" t="s">
        <v>27</v>
      </c>
      <c r="C30" s="1015">
        <v>0.43069299999999999</v>
      </c>
      <c r="D30" s="1042">
        <v>2838.0443206587552</v>
      </c>
      <c r="E30" s="1042">
        <v>3735.9566480988133</v>
      </c>
      <c r="F30" s="1042">
        <v>5206.3040399610081</v>
      </c>
      <c r="G30" s="1048">
        <v>2242</v>
      </c>
      <c r="H30" s="1042"/>
      <c r="I30" s="1042">
        <v>2242</v>
      </c>
      <c r="J30" s="1048">
        <v>187</v>
      </c>
      <c r="K30" s="1048">
        <v>2242</v>
      </c>
      <c r="L30" s="1057">
        <v>26698255.079999998</v>
      </c>
      <c r="M30" s="822">
        <v>4129</v>
      </c>
      <c r="N30" s="1015">
        <v>4129.4306930000002</v>
      </c>
      <c r="O30" s="1045">
        <v>6465.359771083582</v>
      </c>
      <c r="P30" s="1051">
        <v>2785</v>
      </c>
      <c r="Q30" s="1045"/>
      <c r="R30" s="1045">
        <v>2785</v>
      </c>
      <c r="S30" s="1051">
        <v>232</v>
      </c>
      <c r="T30" s="676">
        <v>5027</v>
      </c>
      <c r="U30" s="2071">
        <v>419</v>
      </c>
    </row>
    <row r="31" spans="1:21" ht="15.6" customHeight="1" x14ac:dyDescent="0.2">
      <c r="A31" s="677">
        <v>25</v>
      </c>
      <c r="B31" s="678" t="s">
        <v>28</v>
      </c>
      <c r="C31" s="1016">
        <v>0</v>
      </c>
      <c r="D31" s="1043">
        <v>6233.1588291746639</v>
      </c>
      <c r="E31" s="1043">
        <v>8205.2316790830318</v>
      </c>
      <c r="F31" s="1043">
        <v>9675.5790709452267</v>
      </c>
      <c r="G31" s="1049">
        <v>0</v>
      </c>
      <c r="H31" s="1043"/>
      <c r="I31" s="1043">
        <v>0</v>
      </c>
      <c r="J31" s="1049">
        <v>0</v>
      </c>
      <c r="K31" s="1049">
        <v>0</v>
      </c>
      <c r="L31" s="1058">
        <v>8316267.0599999996</v>
      </c>
      <c r="M31" s="823">
        <v>2084</v>
      </c>
      <c r="N31" s="1016">
        <v>2084</v>
      </c>
      <c r="O31" s="1046">
        <v>3990.5312188099806</v>
      </c>
      <c r="P31" s="1052">
        <v>0</v>
      </c>
      <c r="Q31" s="1046"/>
      <c r="R31" s="1046">
        <v>0</v>
      </c>
      <c r="S31" s="1052">
        <v>0</v>
      </c>
      <c r="T31" s="679">
        <v>0</v>
      </c>
      <c r="U31" s="2072">
        <v>0</v>
      </c>
    </row>
    <row r="32" spans="1:21" ht="15.6" customHeight="1" x14ac:dyDescent="0.2">
      <c r="A32" s="671">
        <v>26</v>
      </c>
      <c r="B32" s="672" t="s">
        <v>29</v>
      </c>
      <c r="C32" s="1014">
        <v>10.940595999999999</v>
      </c>
      <c r="D32" s="1053">
        <v>4737.1294949160947</v>
      </c>
      <c r="E32" s="1053">
        <v>6235.8823294658196</v>
      </c>
      <c r="F32" s="1053">
        <v>7706.2297213280144</v>
      </c>
      <c r="G32" s="1054">
        <v>84311</v>
      </c>
      <c r="H32" s="1041"/>
      <c r="I32" s="1041">
        <v>84311</v>
      </c>
      <c r="J32" s="1047">
        <v>7026</v>
      </c>
      <c r="K32" s="1054">
        <v>84311</v>
      </c>
      <c r="L32" s="1056">
        <v>223838259.25999999</v>
      </c>
      <c r="M32" s="821">
        <v>48388</v>
      </c>
      <c r="N32" s="1014">
        <v>48398.940596</v>
      </c>
      <c r="O32" s="1044">
        <v>4624.8586540032538</v>
      </c>
      <c r="P32" s="1050">
        <v>50599</v>
      </c>
      <c r="Q32" s="1044"/>
      <c r="R32" s="1044">
        <v>50599</v>
      </c>
      <c r="S32" s="1050">
        <v>4217</v>
      </c>
      <c r="T32" s="673">
        <v>134910</v>
      </c>
      <c r="U32" s="2070">
        <v>11243</v>
      </c>
    </row>
    <row r="33" spans="1:21" ht="15.6" customHeight="1" x14ac:dyDescent="0.2">
      <c r="A33" s="674">
        <v>27</v>
      </c>
      <c r="B33" s="675" t="s">
        <v>30</v>
      </c>
      <c r="C33" s="1015">
        <v>1.0148520000000001</v>
      </c>
      <c r="D33" s="1042">
        <v>6840.0786713286716</v>
      </c>
      <c r="E33" s="1042">
        <v>9004.171358302714</v>
      </c>
      <c r="F33" s="1042">
        <v>10474.518750164909</v>
      </c>
      <c r="G33" s="1048">
        <v>10630</v>
      </c>
      <c r="H33" s="1042"/>
      <c r="I33" s="1042">
        <v>10630</v>
      </c>
      <c r="J33" s="1048">
        <v>886</v>
      </c>
      <c r="K33" s="1048">
        <v>10630</v>
      </c>
      <c r="L33" s="1057">
        <v>17617542.34</v>
      </c>
      <c r="M33" s="822">
        <v>5148</v>
      </c>
      <c r="N33" s="1015">
        <v>5149.0148520000002</v>
      </c>
      <c r="O33" s="1045">
        <v>3421.5365164769191</v>
      </c>
      <c r="P33" s="1051">
        <v>3472</v>
      </c>
      <c r="Q33" s="1045"/>
      <c r="R33" s="1045">
        <v>3472</v>
      </c>
      <c r="S33" s="1051">
        <v>289</v>
      </c>
      <c r="T33" s="676">
        <v>14102</v>
      </c>
      <c r="U33" s="2071">
        <v>1175</v>
      </c>
    </row>
    <row r="34" spans="1:21" ht="15.6" customHeight="1" x14ac:dyDescent="0.2">
      <c r="A34" s="674">
        <v>28</v>
      </c>
      <c r="B34" s="675" t="s">
        <v>31</v>
      </c>
      <c r="C34" s="1015">
        <v>10.391088999999999</v>
      </c>
      <c r="D34" s="1042">
        <v>4658.8654374612179</v>
      </c>
      <c r="E34" s="1042">
        <v>6132.8567623077051</v>
      </c>
      <c r="F34" s="1042">
        <v>7603.2041541699</v>
      </c>
      <c r="G34" s="1048">
        <v>79006</v>
      </c>
      <c r="H34" s="1042"/>
      <c r="I34" s="1042">
        <v>79006</v>
      </c>
      <c r="J34" s="1048">
        <v>6584</v>
      </c>
      <c r="K34" s="1048">
        <v>79006</v>
      </c>
      <c r="L34" s="1057">
        <v>136598869.58000001</v>
      </c>
      <c r="M34" s="822">
        <v>33843</v>
      </c>
      <c r="N34" s="1015">
        <v>33853.391088999997</v>
      </c>
      <c r="O34" s="1045">
        <v>4035.0128948938641</v>
      </c>
      <c r="P34" s="1051">
        <v>41928</v>
      </c>
      <c r="Q34" s="1045"/>
      <c r="R34" s="1045">
        <v>41928</v>
      </c>
      <c r="S34" s="1051">
        <v>3494</v>
      </c>
      <c r="T34" s="676">
        <v>120934</v>
      </c>
      <c r="U34" s="2071">
        <v>10078</v>
      </c>
    </row>
    <row r="35" spans="1:21" ht="15.6" customHeight="1" x14ac:dyDescent="0.2">
      <c r="A35" s="674">
        <v>29</v>
      </c>
      <c r="B35" s="675" t="s">
        <v>32</v>
      </c>
      <c r="C35" s="1015">
        <v>4.1732670000000001</v>
      </c>
      <c r="D35" s="1042">
        <v>5641.8983651020872</v>
      </c>
      <c r="E35" s="1042">
        <v>7426.9057574507697</v>
      </c>
      <c r="F35" s="1042">
        <v>8897.2531493129645</v>
      </c>
      <c r="G35" s="1048">
        <v>37131</v>
      </c>
      <c r="H35" s="1042"/>
      <c r="I35" s="1042">
        <v>37131</v>
      </c>
      <c r="J35" s="1048">
        <v>3094</v>
      </c>
      <c r="K35" s="1048">
        <v>37131</v>
      </c>
      <c r="L35" s="1057">
        <v>46174081.18</v>
      </c>
      <c r="M35" s="822">
        <v>13273</v>
      </c>
      <c r="N35" s="1015">
        <v>13277.173267</v>
      </c>
      <c r="O35" s="1045">
        <v>3477.7041958746022</v>
      </c>
      <c r="P35" s="1051">
        <v>14513</v>
      </c>
      <c r="Q35" s="1045"/>
      <c r="R35" s="1045">
        <v>14513</v>
      </c>
      <c r="S35" s="1051">
        <v>1209</v>
      </c>
      <c r="T35" s="676">
        <v>51644</v>
      </c>
      <c r="U35" s="2071">
        <v>4303</v>
      </c>
    </row>
    <row r="36" spans="1:21" ht="15.6" customHeight="1" x14ac:dyDescent="0.2">
      <c r="A36" s="677">
        <v>30</v>
      </c>
      <c r="B36" s="678" t="s">
        <v>33</v>
      </c>
      <c r="C36" s="1016">
        <v>0</v>
      </c>
      <c r="D36" s="1043">
        <v>6998.1934412619348</v>
      </c>
      <c r="E36" s="1043">
        <v>9212.3111401922652</v>
      </c>
      <c r="F36" s="1043">
        <v>10682.65853205446</v>
      </c>
      <c r="G36" s="1049">
        <v>0</v>
      </c>
      <c r="H36" s="1043"/>
      <c r="I36" s="1043">
        <v>0</v>
      </c>
      <c r="J36" s="1049">
        <v>0</v>
      </c>
      <c r="K36" s="1049">
        <v>0</v>
      </c>
      <c r="L36" s="1058">
        <v>7738053.5999999996</v>
      </c>
      <c r="M36" s="823">
        <v>2409</v>
      </c>
      <c r="N36" s="1016">
        <v>2409</v>
      </c>
      <c r="O36" s="1046">
        <v>3212.1434620174346</v>
      </c>
      <c r="P36" s="1052">
        <v>0</v>
      </c>
      <c r="Q36" s="1046"/>
      <c r="R36" s="1046">
        <v>0</v>
      </c>
      <c r="S36" s="1052">
        <v>0</v>
      </c>
      <c r="T36" s="679">
        <v>0</v>
      </c>
      <c r="U36" s="2072">
        <v>0</v>
      </c>
    </row>
    <row r="37" spans="1:21" ht="15.6" customHeight="1" x14ac:dyDescent="0.2">
      <c r="A37" s="671">
        <v>31</v>
      </c>
      <c r="B37" s="672" t="s">
        <v>34</v>
      </c>
      <c r="C37" s="1014">
        <v>0.26732699999999998</v>
      </c>
      <c r="D37" s="1053">
        <v>5549.8317772054088</v>
      </c>
      <c r="E37" s="1053">
        <v>7305.7107575641821</v>
      </c>
      <c r="F37" s="1053">
        <v>8776.058149426377</v>
      </c>
      <c r="G37" s="1054">
        <v>2346</v>
      </c>
      <c r="H37" s="1041"/>
      <c r="I37" s="1041">
        <v>2346</v>
      </c>
      <c r="J37" s="1047">
        <v>196</v>
      </c>
      <c r="K37" s="1054">
        <v>2346</v>
      </c>
      <c r="L37" s="1056">
        <v>25524130.800000001</v>
      </c>
      <c r="M37" s="821">
        <v>6212</v>
      </c>
      <c r="N37" s="1014">
        <v>6212.2673269999996</v>
      </c>
      <c r="O37" s="1044">
        <v>4108.6658793748338</v>
      </c>
      <c r="P37" s="1050">
        <v>1098</v>
      </c>
      <c r="Q37" s="1044"/>
      <c r="R37" s="1044">
        <v>1098</v>
      </c>
      <c r="S37" s="1050">
        <v>92</v>
      </c>
      <c r="T37" s="673">
        <v>3444</v>
      </c>
      <c r="U37" s="2070">
        <v>288</v>
      </c>
    </row>
    <row r="38" spans="1:21" ht="15.6" customHeight="1" x14ac:dyDescent="0.2">
      <c r="A38" s="674">
        <v>32</v>
      </c>
      <c r="B38" s="675" t="s">
        <v>35</v>
      </c>
      <c r="C38" s="1015">
        <v>1.3712869999999999</v>
      </c>
      <c r="D38" s="1042">
        <v>6735.0146926536736</v>
      </c>
      <c r="E38" s="1042">
        <v>8865.8667988039888</v>
      </c>
      <c r="F38" s="1042">
        <v>10336.214190666184</v>
      </c>
      <c r="G38" s="1048">
        <v>14174</v>
      </c>
      <c r="H38" s="1042"/>
      <c r="I38" s="1042">
        <v>14174</v>
      </c>
      <c r="J38" s="1048">
        <v>1181</v>
      </c>
      <c r="K38" s="1048">
        <v>14174</v>
      </c>
      <c r="L38" s="1057">
        <v>78489286.819999993</v>
      </c>
      <c r="M38" s="822">
        <v>26680</v>
      </c>
      <c r="N38" s="1015">
        <v>26681.371287000002</v>
      </c>
      <c r="O38" s="1045">
        <v>2941.7261195357837</v>
      </c>
      <c r="P38" s="1051">
        <v>4034</v>
      </c>
      <c r="Q38" s="1045"/>
      <c r="R38" s="1045">
        <v>4034</v>
      </c>
      <c r="S38" s="1051">
        <v>336</v>
      </c>
      <c r="T38" s="676">
        <v>18208</v>
      </c>
      <c r="U38" s="2071">
        <v>1517</v>
      </c>
    </row>
    <row r="39" spans="1:21" ht="15.6" customHeight="1" x14ac:dyDescent="0.2">
      <c r="A39" s="674">
        <v>33</v>
      </c>
      <c r="B39" s="675" t="s">
        <v>36</v>
      </c>
      <c r="C39" s="1015">
        <v>1</v>
      </c>
      <c r="D39" s="1042">
        <v>6671.1245874587457</v>
      </c>
      <c r="E39" s="1042">
        <v>8781.7628750163149</v>
      </c>
      <c r="F39" s="1042">
        <v>10252.11026687851</v>
      </c>
      <c r="G39" s="1048">
        <v>10252</v>
      </c>
      <c r="H39" s="1042"/>
      <c r="I39" s="1042">
        <v>10252</v>
      </c>
      <c r="J39" s="1048">
        <v>854</v>
      </c>
      <c r="K39" s="1048">
        <v>10252</v>
      </c>
      <c r="L39" s="1057">
        <v>5019002.1399999997</v>
      </c>
      <c r="M39" s="822">
        <v>1212</v>
      </c>
      <c r="N39" s="1015">
        <v>1213</v>
      </c>
      <c r="O39" s="1045">
        <v>4137.6769497114592</v>
      </c>
      <c r="P39" s="1051">
        <v>4138</v>
      </c>
      <c r="Q39" s="1045"/>
      <c r="R39" s="1045">
        <v>4138</v>
      </c>
      <c r="S39" s="1051">
        <v>345</v>
      </c>
      <c r="T39" s="676">
        <v>14390</v>
      </c>
      <c r="U39" s="2071">
        <v>1199</v>
      </c>
    </row>
    <row r="40" spans="1:21" ht="15.6" customHeight="1" x14ac:dyDescent="0.2">
      <c r="A40" s="674">
        <v>34</v>
      </c>
      <c r="B40" s="675" t="s">
        <v>37</v>
      </c>
      <c r="C40" s="1015">
        <v>0.49504999999999999</v>
      </c>
      <c r="D40" s="1042">
        <v>7076.5969773299748</v>
      </c>
      <c r="E40" s="1042">
        <v>9315.5203147903048</v>
      </c>
      <c r="F40" s="1042">
        <v>10785.8677066525</v>
      </c>
      <c r="G40" s="1048">
        <v>5340</v>
      </c>
      <c r="H40" s="1042"/>
      <c r="I40" s="1042">
        <v>5340</v>
      </c>
      <c r="J40" s="1048">
        <v>445</v>
      </c>
      <c r="K40" s="1048">
        <v>5340</v>
      </c>
      <c r="L40" s="1057">
        <v>11243950.560000001</v>
      </c>
      <c r="M40" s="822">
        <v>3176</v>
      </c>
      <c r="N40" s="1015">
        <v>3176.49505</v>
      </c>
      <c r="O40" s="1045">
        <v>3539.7349540966547</v>
      </c>
      <c r="P40" s="1051">
        <v>1752</v>
      </c>
      <c r="Q40" s="1045"/>
      <c r="R40" s="1045">
        <v>1752</v>
      </c>
      <c r="S40" s="1051">
        <v>146</v>
      </c>
      <c r="T40" s="676">
        <v>7092</v>
      </c>
      <c r="U40" s="2071">
        <v>591</v>
      </c>
    </row>
    <row r="41" spans="1:21" ht="15.6" customHeight="1" x14ac:dyDescent="0.2">
      <c r="A41" s="677">
        <v>35</v>
      </c>
      <c r="B41" s="678" t="s">
        <v>38</v>
      </c>
      <c r="C41" s="1016">
        <v>0.45544600000000002</v>
      </c>
      <c r="D41" s="1043">
        <v>5425.6116330201876</v>
      </c>
      <c r="E41" s="1043">
        <v>7142.1893248231845</v>
      </c>
      <c r="F41" s="1043">
        <v>8612.5367166853794</v>
      </c>
      <c r="G41" s="1049">
        <v>3923</v>
      </c>
      <c r="H41" s="1043"/>
      <c r="I41" s="1043">
        <v>3923</v>
      </c>
      <c r="J41" s="1049">
        <v>327</v>
      </c>
      <c r="K41" s="1049">
        <v>3923</v>
      </c>
      <c r="L41" s="1058">
        <v>20587435.539999999</v>
      </c>
      <c r="M41" s="823">
        <v>5003</v>
      </c>
      <c r="N41" s="1016">
        <v>5003.4554459999999</v>
      </c>
      <c r="O41" s="1046">
        <v>4114.6435222998889</v>
      </c>
      <c r="P41" s="1052">
        <v>1874</v>
      </c>
      <c r="Q41" s="1046"/>
      <c r="R41" s="1046">
        <v>1874</v>
      </c>
      <c r="S41" s="1052">
        <v>156</v>
      </c>
      <c r="T41" s="679">
        <v>5797</v>
      </c>
      <c r="U41" s="2072">
        <v>483</v>
      </c>
    </row>
    <row r="42" spans="1:21" ht="15.6" customHeight="1" x14ac:dyDescent="0.2">
      <c r="A42" s="671">
        <v>36</v>
      </c>
      <c r="B42" s="672" t="s">
        <v>39</v>
      </c>
      <c r="C42" s="1014">
        <v>24.118812999999999</v>
      </c>
      <c r="D42" s="1053">
        <v>4724.1150209374582</v>
      </c>
      <c r="E42" s="1053">
        <v>6218.7502817990271</v>
      </c>
      <c r="F42" s="1053">
        <v>7689.097673661222</v>
      </c>
      <c r="G42" s="1054">
        <v>185452</v>
      </c>
      <c r="H42" s="1041"/>
      <c r="I42" s="1041">
        <v>185452</v>
      </c>
      <c r="J42" s="1047">
        <v>15454</v>
      </c>
      <c r="K42" s="1054">
        <v>185452</v>
      </c>
      <c r="L42" s="1056">
        <v>198148171.74000001</v>
      </c>
      <c r="M42" s="821">
        <v>44418</v>
      </c>
      <c r="N42" s="1014">
        <v>44442.118813000001</v>
      </c>
      <c r="O42" s="1044">
        <v>4458.5671662899795</v>
      </c>
      <c r="P42" s="1050">
        <v>107535</v>
      </c>
      <c r="Q42" s="1044"/>
      <c r="R42" s="1044">
        <v>107535</v>
      </c>
      <c r="S42" s="1050">
        <v>8961</v>
      </c>
      <c r="T42" s="673">
        <v>292987</v>
      </c>
      <c r="U42" s="2070">
        <v>24415</v>
      </c>
    </row>
    <row r="43" spans="1:21" ht="15.6" customHeight="1" x14ac:dyDescent="0.2">
      <c r="A43" s="674">
        <v>37</v>
      </c>
      <c r="B43" s="675" t="s">
        <v>40</v>
      </c>
      <c r="C43" s="1015">
        <v>4.3118809999999996</v>
      </c>
      <c r="D43" s="1042">
        <v>6385.0460477993111</v>
      </c>
      <c r="E43" s="1042">
        <v>8405.1736109448557</v>
      </c>
      <c r="F43" s="1042">
        <v>9875.5210028070505</v>
      </c>
      <c r="G43" s="1048">
        <v>42582</v>
      </c>
      <c r="H43" s="1042"/>
      <c r="I43" s="1042">
        <v>42582</v>
      </c>
      <c r="J43" s="1048">
        <v>3549</v>
      </c>
      <c r="K43" s="1048">
        <v>42582</v>
      </c>
      <c r="L43" s="1057">
        <v>55917999.039999999</v>
      </c>
      <c r="M43" s="822">
        <v>17699</v>
      </c>
      <c r="N43" s="1015">
        <v>17703.311881000001</v>
      </c>
      <c r="O43" s="1045">
        <v>3158.6179702349218</v>
      </c>
      <c r="P43" s="1051">
        <v>13620</v>
      </c>
      <c r="Q43" s="1045"/>
      <c r="R43" s="1045">
        <v>13620</v>
      </c>
      <c r="S43" s="1051">
        <v>1135</v>
      </c>
      <c r="T43" s="676">
        <v>56202</v>
      </c>
      <c r="U43" s="2071">
        <v>4684</v>
      </c>
    </row>
    <row r="44" spans="1:21" ht="15.6" customHeight="1" x14ac:dyDescent="0.2">
      <c r="A44" s="674">
        <v>38</v>
      </c>
      <c r="B44" s="675" t="s">
        <v>41</v>
      </c>
      <c r="C44" s="1015">
        <v>0</v>
      </c>
      <c r="D44" s="1042">
        <v>3252.8197997775305</v>
      </c>
      <c r="E44" s="1042">
        <v>4281.96052739076</v>
      </c>
      <c r="F44" s="1042">
        <v>5752.3079192529549</v>
      </c>
      <c r="G44" s="1048">
        <v>0</v>
      </c>
      <c r="H44" s="1042"/>
      <c r="I44" s="1042">
        <v>0</v>
      </c>
      <c r="J44" s="1048">
        <v>0</v>
      </c>
      <c r="K44" s="1048">
        <v>0</v>
      </c>
      <c r="L44" s="1057">
        <v>22706969.120000001</v>
      </c>
      <c r="M44" s="822">
        <v>3596</v>
      </c>
      <c r="N44" s="1015">
        <v>3596</v>
      </c>
      <c r="O44" s="1045">
        <v>6314.5075417130147</v>
      </c>
      <c r="P44" s="1051">
        <v>0</v>
      </c>
      <c r="Q44" s="1045"/>
      <c r="R44" s="1045">
        <v>0</v>
      </c>
      <c r="S44" s="1051">
        <v>0</v>
      </c>
      <c r="T44" s="676">
        <v>0</v>
      </c>
      <c r="U44" s="2071">
        <v>0</v>
      </c>
    </row>
    <row r="45" spans="1:21" ht="15.6" customHeight="1" x14ac:dyDescent="0.2">
      <c r="A45" s="674">
        <v>39</v>
      </c>
      <c r="B45" s="675" t="s">
        <v>42</v>
      </c>
      <c r="C45" s="1015">
        <v>0.82178200000000001</v>
      </c>
      <c r="D45" s="1042">
        <v>4240.3802407638022</v>
      </c>
      <c r="E45" s="1042">
        <v>5581.9694694800337</v>
      </c>
      <c r="F45" s="1042">
        <v>7052.3168613422285</v>
      </c>
      <c r="G45" s="1048">
        <v>5795</v>
      </c>
      <c r="H45" s="1042"/>
      <c r="I45" s="1042">
        <v>5795</v>
      </c>
      <c r="J45" s="1048">
        <v>483</v>
      </c>
      <c r="K45" s="1048">
        <v>5795</v>
      </c>
      <c r="L45" s="1057">
        <v>14158336.16</v>
      </c>
      <c r="M45" s="822">
        <v>2409</v>
      </c>
      <c r="N45" s="1015">
        <v>2409.821782</v>
      </c>
      <c r="O45" s="1045">
        <v>5875.2627541815455</v>
      </c>
      <c r="P45" s="1051">
        <v>4828</v>
      </c>
      <c r="Q45" s="1045"/>
      <c r="R45" s="1045">
        <v>4828</v>
      </c>
      <c r="S45" s="1051">
        <v>402</v>
      </c>
      <c r="T45" s="676">
        <v>10623</v>
      </c>
      <c r="U45" s="2071">
        <v>885</v>
      </c>
    </row>
    <row r="46" spans="1:21" ht="15.6" customHeight="1" x14ac:dyDescent="0.2">
      <c r="A46" s="677">
        <v>40</v>
      </c>
      <c r="B46" s="678" t="s">
        <v>43</v>
      </c>
      <c r="C46" s="1016">
        <v>4.227722</v>
      </c>
      <c r="D46" s="1043">
        <v>6161.2250254718356</v>
      </c>
      <c r="E46" s="1043">
        <v>8110.5391578245062</v>
      </c>
      <c r="F46" s="1043">
        <v>9580.8865496867002</v>
      </c>
      <c r="G46" s="1049">
        <v>40505</v>
      </c>
      <c r="H46" s="1043"/>
      <c r="I46" s="1043">
        <v>40505</v>
      </c>
      <c r="J46" s="1049">
        <v>3375</v>
      </c>
      <c r="K46" s="1049">
        <v>40505</v>
      </c>
      <c r="L46" s="1058">
        <v>73305821.719999999</v>
      </c>
      <c r="M46" s="823">
        <v>20611</v>
      </c>
      <c r="N46" s="1016">
        <v>20615.227722</v>
      </c>
      <c r="O46" s="1046">
        <v>3555.9064740172653</v>
      </c>
      <c r="P46" s="1052">
        <v>15033</v>
      </c>
      <c r="Q46" s="1046"/>
      <c r="R46" s="1046">
        <v>15033</v>
      </c>
      <c r="S46" s="1052">
        <v>1253</v>
      </c>
      <c r="T46" s="679">
        <v>55538</v>
      </c>
      <c r="U46" s="2072">
        <v>4628</v>
      </c>
    </row>
    <row r="47" spans="1:21" ht="15.6" customHeight="1" x14ac:dyDescent="0.2">
      <c r="A47" s="671">
        <v>41</v>
      </c>
      <c r="B47" s="672" t="s">
        <v>44</v>
      </c>
      <c r="C47" s="1014">
        <v>0.70296999999999998</v>
      </c>
      <c r="D47" s="1053">
        <v>3730.3699324324325</v>
      </c>
      <c r="E47" s="1053">
        <v>4910.599967552298</v>
      </c>
      <c r="F47" s="1053">
        <v>6380.9473594144929</v>
      </c>
      <c r="G47" s="1054">
        <v>4486</v>
      </c>
      <c r="H47" s="1041"/>
      <c r="I47" s="1041">
        <v>4486</v>
      </c>
      <c r="J47" s="1047">
        <v>374</v>
      </c>
      <c r="K47" s="1054">
        <v>4486</v>
      </c>
      <c r="L47" s="1056">
        <v>7184205.4800000004</v>
      </c>
      <c r="M47" s="821">
        <v>1184</v>
      </c>
      <c r="N47" s="1014">
        <v>1184.7029700000001</v>
      </c>
      <c r="O47" s="1044">
        <v>6064.1406849853684</v>
      </c>
      <c r="P47" s="1050">
        <v>4263</v>
      </c>
      <c r="Q47" s="1044"/>
      <c r="R47" s="1044">
        <v>4263</v>
      </c>
      <c r="S47" s="1050">
        <v>355</v>
      </c>
      <c r="T47" s="673">
        <v>8749</v>
      </c>
      <c r="U47" s="2070">
        <v>729</v>
      </c>
    </row>
    <row r="48" spans="1:21" ht="15.6" customHeight="1" x14ac:dyDescent="0.2">
      <c r="A48" s="674">
        <v>42</v>
      </c>
      <c r="B48" s="675" t="s">
        <v>45</v>
      </c>
      <c r="C48" s="1015">
        <v>0.98514900000000005</v>
      </c>
      <c r="D48" s="1042">
        <v>5971.5500370644922</v>
      </c>
      <c r="E48" s="1042">
        <v>7860.8540035933711</v>
      </c>
      <c r="F48" s="1042">
        <v>9331.2013954555659</v>
      </c>
      <c r="G48" s="1048">
        <v>9193</v>
      </c>
      <c r="H48" s="1042"/>
      <c r="I48" s="1042">
        <v>9193</v>
      </c>
      <c r="J48" s="1048">
        <v>766</v>
      </c>
      <c r="K48" s="1048">
        <v>9193</v>
      </c>
      <c r="L48" s="1057">
        <v>11088805.939999999</v>
      </c>
      <c r="M48" s="822">
        <v>2698</v>
      </c>
      <c r="N48" s="1015">
        <v>2698.9851490000001</v>
      </c>
      <c r="O48" s="1045">
        <v>4108.5094314463004</v>
      </c>
      <c r="P48" s="1051">
        <v>4047</v>
      </c>
      <c r="Q48" s="1045"/>
      <c r="R48" s="1045">
        <v>4047</v>
      </c>
      <c r="S48" s="1051">
        <v>337</v>
      </c>
      <c r="T48" s="676">
        <v>13240</v>
      </c>
      <c r="U48" s="2071">
        <v>1103</v>
      </c>
    </row>
    <row r="49" spans="1:21" ht="15.6" customHeight="1" x14ac:dyDescent="0.2">
      <c r="A49" s="674">
        <v>43</v>
      </c>
      <c r="B49" s="675" t="s">
        <v>46</v>
      </c>
      <c r="C49" s="1015">
        <v>1.50495</v>
      </c>
      <c r="D49" s="1042">
        <v>6028.5017543859649</v>
      </c>
      <c r="E49" s="1042">
        <v>7935.8243433442358</v>
      </c>
      <c r="F49" s="1042">
        <v>9406.1717352064297</v>
      </c>
      <c r="G49" s="1048">
        <v>14156</v>
      </c>
      <c r="H49" s="1042"/>
      <c r="I49" s="1042">
        <v>14156</v>
      </c>
      <c r="J49" s="1048">
        <v>1180</v>
      </c>
      <c r="K49" s="1048">
        <v>14156</v>
      </c>
      <c r="L49" s="1057">
        <v>14343018.66</v>
      </c>
      <c r="M49" s="822">
        <v>3705</v>
      </c>
      <c r="N49" s="1015">
        <v>3706.50495</v>
      </c>
      <c r="O49" s="1045">
        <v>3869.6882517315944</v>
      </c>
      <c r="P49" s="1051">
        <v>5824</v>
      </c>
      <c r="Q49" s="1045"/>
      <c r="R49" s="1045">
        <v>5824</v>
      </c>
      <c r="S49" s="1051">
        <v>485</v>
      </c>
      <c r="T49" s="676">
        <v>19980</v>
      </c>
      <c r="U49" s="2071">
        <v>1665</v>
      </c>
    </row>
    <row r="50" spans="1:21" ht="15.6" customHeight="1" x14ac:dyDescent="0.2">
      <c r="A50" s="674">
        <v>44</v>
      </c>
      <c r="B50" s="675" t="s">
        <v>47</v>
      </c>
      <c r="C50" s="1015">
        <v>0.81188000000000005</v>
      </c>
      <c r="D50" s="1042">
        <v>6047.5350293020774</v>
      </c>
      <c r="E50" s="1042">
        <v>7960.8794453524524</v>
      </c>
      <c r="F50" s="1042">
        <v>9431.2268372146464</v>
      </c>
      <c r="G50" s="1048">
        <v>7657</v>
      </c>
      <c r="H50" s="1042"/>
      <c r="I50" s="1042">
        <v>7657</v>
      </c>
      <c r="J50" s="1048">
        <v>638</v>
      </c>
      <c r="K50" s="1048">
        <v>7657</v>
      </c>
      <c r="L50" s="1057">
        <v>24980069.140000001</v>
      </c>
      <c r="M50" s="822">
        <v>7508</v>
      </c>
      <c r="N50" s="1015">
        <v>7508.8118800000002</v>
      </c>
      <c r="O50" s="1045">
        <v>3326.7672088756603</v>
      </c>
      <c r="P50" s="1051">
        <v>2701</v>
      </c>
      <c r="Q50" s="1045"/>
      <c r="R50" s="1045">
        <v>2701</v>
      </c>
      <c r="S50" s="1051">
        <v>225</v>
      </c>
      <c r="T50" s="676">
        <v>10358</v>
      </c>
      <c r="U50" s="2071">
        <v>863</v>
      </c>
    </row>
    <row r="51" spans="1:21" ht="15.6" customHeight="1" x14ac:dyDescent="0.2">
      <c r="A51" s="677">
        <v>45</v>
      </c>
      <c r="B51" s="678" t="s">
        <v>48</v>
      </c>
      <c r="C51" s="1016">
        <v>0</v>
      </c>
      <c r="D51" s="1043">
        <v>3152.217737476501</v>
      </c>
      <c r="E51" s="1043">
        <v>4149.5295640227387</v>
      </c>
      <c r="F51" s="1043">
        <v>5619.8769558849335</v>
      </c>
      <c r="G51" s="1049">
        <v>0</v>
      </c>
      <c r="H51" s="1043"/>
      <c r="I51" s="1043">
        <v>0</v>
      </c>
      <c r="J51" s="1049">
        <v>0</v>
      </c>
      <c r="K51" s="1049">
        <v>0</v>
      </c>
      <c r="L51" s="1058">
        <v>49677444.520000003</v>
      </c>
      <c r="M51" s="823">
        <v>9043</v>
      </c>
      <c r="N51" s="1016">
        <v>9043</v>
      </c>
      <c r="O51" s="1046">
        <v>5493.4694813668038</v>
      </c>
      <c r="P51" s="1052">
        <v>0</v>
      </c>
      <c r="Q51" s="1046"/>
      <c r="R51" s="1046">
        <v>0</v>
      </c>
      <c r="S51" s="1052">
        <v>0</v>
      </c>
      <c r="T51" s="679">
        <v>0</v>
      </c>
      <c r="U51" s="2072">
        <v>0</v>
      </c>
    </row>
    <row r="52" spans="1:21" ht="15.6" customHeight="1" x14ac:dyDescent="0.2">
      <c r="A52" s="671">
        <v>46</v>
      </c>
      <c r="B52" s="672" t="s">
        <v>49</v>
      </c>
      <c r="C52" s="1014">
        <v>0</v>
      </c>
      <c r="D52" s="1053">
        <v>8231.6883239171366</v>
      </c>
      <c r="E52" s="1053">
        <v>10836.064290806175</v>
      </c>
      <c r="F52" s="1053">
        <v>12306.411682668369</v>
      </c>
      <c r="G52" s="1054">
        <v>0</v>
      </c>
      <c r="H52" s="1041"/>
      <c r="I52" s="1041">
        <v>0</v>
      </c>
      <c r="J52" s="1047">
        <v>0</v>
      </c>
      <c r="K52" s="1054">
        <v>0</v>
      </c>
      <c r="L52" s="1056">
        <v>3717753.22</v>
      </c>
      <c r="M52" s="821">
        <v>1062</v>
      </c>
      <c r="N52" s="1014">
        <v>1062</v>
      </c>
      <c r="O52" s="1044">
        <v>3500.7092467043317</v>
      </c>
      <c r="P52" s="1050">
        <v>0</v>
      </c>
      <c r="Q52" s="1044"/>
      <c r="R52" s="1044">
        <v>0</v>
      </c>
      <c r="S52" s="1050">
        <v>0</v>
      </c>
      <c r="T52" s="673">
        <v>0</v>
      </c>
      <c r="U52" s="2070">
        <v>0</v>
      </c>
    </row>
    <row r="53" spans="1:21" ht="15.6" customHeight="1" x14ac:dyDescent="0.2">
      <c r="A53" s="674">
        <v>47</v>
      </c>
      <c r="B53" s="675" t="s">
        <v>50</v>
      </c>
      <c r="C53" s="1015">
        <v>0</v>
      </c>
      <c r="D53" s="1042">
        <v>3715.0649921507065</v>
      </c>
      <c r="E53" s="1042">
        <v>4890.4527862774839</v>
      </c>
      <c r="F53" s="1042">
        <v>6360.8001781396788</v>
      </c>
      <c r="G53" s="1048">
        <v>0</v>
      </c>
      <c r="H53" s="1042"/>
      <c r="I53" s="1042">
        <v>0</v>
      </c>
      <c r="J53" s="1048">
        <v>0</v>
      </c>
      <c r="K53" s="1048">
        <v>0</v>
      </c>
      <c r="L53" s="1057">
        <v>19040580.699999999</v>
      </c>
      <c r="M53" s="822">
        <v>3185</v>
      </c>
      <c r="N53" s="1015">
        <v>3185</v>
      </c>
      <c r="O53" s="1045">
        <v>5978.2043014128722</v>
      </c>
      <c r="P53" s="1051">
        <v>0</v>
      </c>
      <c r="Q53" s="1045"/>
      <c r="R53" s="1045">
        <v>0</v>
      </c>
      <c r="S53" s="1051">
        <v>0</v>
      </c>
      <c r="T53" s="676">
        <v>0</v>
      </c>
      <c r="U53" s="2071">
        <v>0</v>
      </c>
    </row>
    <row r="54" spans="1:21" ht="15.6" customHeight="1" x14ac:dyDescent="0.2">
      <c r="A54" s="674">
        <v>48</v>
      </c>
      <c r="B54" s="675" t="s">
        <v>73</v>
      </c>
      <c r="C54" s="1015">
        <v>0.39604</v>
      </c>
      <c r="D54" s="1042">
        <v>3895.8356923076922</v>
      </c>
      <c r="E54" s="1042">
        <v>5128.4164763146455</v>
      </c>
      <c r="F54" s="1042">
        <v>6598.7638681768403</v>
      </c>
      <c r="G54" s="1048">
        <v>2613</v>
      </c>
      <c r="H54" s="1042"/>
      <c r="I54" s="1042">
        <v>2613</v>
      </c>
      <c r="J54" s="1048">
        <v>218</v>
      </c>
      <c r="K54" s="1048">
        <v>2613</v>
      </c>
      <c r="L54" s="1057">
        <v>26207402.280000001</v>
      </c>
      <c r="M54" s="822">
        <v>4875</v>
      </c>
      <c r="N54" s="1015">
        <v>4875.3960399999996</v>
      </c>
      <c r="O54" s="1045">
        <v>5375.4406954804035</v>
      </c>
      <c r="P54" s="1051">
        <v>2129</v>
      </c>
      <c r="Q54" s="1045"/>
      <c r="R54" s="1045">
        <v>2129</v>
      </c>
      <c r="S54" s="1051">
        <v>177</v>
      </c>
      <c r="T54" s="676">
        <v>4742</v>
      </c>
      <c r="U54" s="2071">
        <v>395</v>
      </c>
    </row>
    <row r="55" spans="1:21" ht="15.6" customHeight="1" x14ac:dyDescent="0.2">
      <c r="A55" s="674">
        <v>49</v>
      </c>
      <c r="B55" s="675" t="s">
        <v>51</v>
      </c>
      <c r="C55" s="1015">
        <v>9.4455410000000004</v>
      </c>
      <c r="D55" s="1042">
        <v>6229.9417838848685</v>
      </c>
      <c r="E55" s="1042">
        <v>8200.9968115546581</v>
      </c>
      <c r="F55" s="1042">
        <v>9671.3442034168529</v>
      </c>
      <c r="G55" s="1048">
        <v>91351</v>
      </c>
      <c r="H55" s="1042"/>
      <c r="I55" s="1042">
        <v>91351</v>
      </c>
      <c r="J55" s="1048">
        <v>7613</v>
      </c>
      <c r="K55" s="1048">
        <v>91351</v>
      </c>
      <c r="L55" s="1057">
        <v>42411391.079999998</v>
      </c>
      <c r="M55" s="822">
        <v>12299</v>
      </c>
      <c r="N55" s="1015">
        <v>12308.445540999999</v>
      </c>
      <c r="O55" s="1045">
        <v>3445.7146468029373</v>
      </c>
      <c r="P55" s="1051">
        <v>32547</v>
      </c>
      <c r="Q55" s="1045"/>
      <c r="R55" s="1045">
        <v>32547</v>
      </c>
      <c r="S55" s="1051">
        <v>2712</v>
      </c>
      <c r="T55" s="676">
        <v>123898</v>
      </c>
      <c r="U55" s="2071">
        <v>10325</v>
      </c>
    </row>
    <row r="56" spans="1:21" ht="15.6" customHeight="1" x14ac:dyDescent="0.2">
      <c r="A56" s="677">
        <v>50</v>
      </c>
      <c r="B56" s="678" t="s">
        <v>52</v>
      </c>
      <c r="C56" s="1016">
        <v>0</v>
      </c>
      <c r="D56" s="1043">
        <v>5891.0489184221688</v>
      </c>
      <c r="E56" s="1043">
        <v>7754.8836044766404</v>
      </c>
      <c r="F56" s="1043">
        <v>9225.2309963388361</v>
      </c>
      <c r="G56" s="1049">
        <v>0</v>
      </c>
      <c r="H56" s="1043"/>
      <c r="I56" s="1043">
        <v>0</v>
      </c>
      <c r="J56" s="1049">
        <v>0</v>
      </c>
      <c r="K56" s="1049">
        <v>0</v>
      </c>
      <c r="L56" s="1058">
        <v>24550656.66</v>
      </c>
      <c r="M56" s="823">
        <v>7073</v>
      </c>
      <c r="N56" s="1016">
        <v>7073</v>
      </c>
      <c r="O56" s="1046">
        <v>3471.0386907959846</v>
      </c>
      <c r="P56" s="1052">
        <v>0</v>
      </c>
      <c r="Q56" s="1046"/>
      <c r="R56" s="1046">
        <v>0</v>
      </c>
      <c r="S56" s="1052">
        <v>0</v>
      </c>
      <c r="T56" s="679">
        <v>0</v>
      </c>
      <c r="U56" s="2072">
        <v>0</v>
      </c>
    </row>
    <row r="57" spans="1:21" ht="15.6" customHeight="1" x14ac:dyDescent="0.2">
      <c r="A57" s="671">
        <v>51</v>
      </c>
      <c r="B57" s="672" t="s">
        <v>53</v>
      </c>
      <c r="C57" s="1014">
        <v>1.7574259999999999</v>
      </c>
      <c r="D57" s="1053">
        <v>6146.5522606382983</v>
      </c>
      <c r="E57" s="1053">
        <v>8091.2241623091722</v>
      </c>
      <c r="F57" s="1053">
        <v>9561.5715541713671</v>
      </c>
      <c r="G57" s="1054">
        <v>16804</v>
      </c>
      <c r="H57" s="1041"/>
      <c r="I57" s="1041">
        <v>16804</v>
      </c>
      <c r="J57" s="1047">
        <v>1400</v>
      </c>
      <c r="K57" s="1054">
        <v>16804</v>
      </c>
      <c r="L57" s="1056">
        <v>28567625.739999998</v>
      </c>
      <c r="M57" s="821">
        <v>7520</v>
      </c>
      <c r="N57" s="1014">
        <v>7521.7574260000001</v>
      </c>
      <c r="O57" s="1044">
        <v>3797.9988082641471</v>
      </c>
      <c r="P57" s="1050">
        <v>6675</v>
      </c>
      <c r="Q57" s="1044"/>
      <c r="R57" s="1044">
        <v>6675</v>
      </c>
      <c r="S57" s="1050">
        <v>556</v>
      </c>
      <c r="T57" s="673">
        <v>23479</v>
      </c>
      <c r="U57" s="2070">
        <v>1956</v>
      </c>
    </row>
    <row r="58" spans="1:21" ht="15.6" customHeight="1" x14ac:dyDescent="0.2">
      <c r="A58" s="674">
        <v>52</v>
      </c>
      <c r="B58" s="675" t="s">
        <v>54</v>
      </c>
      <c r="C58" s="1015">
        <v>3.6039599999999998</v>
      </c>
      <c r="D58" s="1042">
        <v>5422.2342588543943</v>
      </c>
      <c r="E58" s="1042">
        <v>7137.7434028987227</v>
      </c>
      <c r="F58" s="1042">
        <v>8608.0907947609176</v>
      </c>
      <c r="G58" s="1048">
        <v>31023</v>
      </c>
      <c r="H58" s="1042"/>
      <c r="I58" s="1042">
        <v>31023</v>
      </c>
      <c r="J58" s="1048">
        <v>2585</v>
      </c>
      <c r="K58" s="1048">
        <v>31023</v>
      </c>
      <c r="L58" s="1057">
        <v>145906148.53999999</v>
      </c>
      <c r="M58" s="822">
        <v>36592</v>
      </c>
      <c r="N58" s="1015">
        <v>36595.60396</v>
      </c>
      <c r="O58" s="1045">
        <v>3986.9856690841725</v>
      </c>
      <c r="P58" s="1051">
        <v>14369</v>
      </c>
      <c r="Q58" s="1045"/>
      <c r="R58" s="1045">
        <v>14369</v>
      </c>
      <c r="S58" s="1051">
        <v>1197</v>
      </c>
      <c r="T58" s="676">
        <v>45392</v>
      </c>
      <c r="U58" s="2071">
        <v>3782</v>
      </c>
    </row>
    <row r="59" spans="1:21" ht="15.6" customHeight="1" x14ac:dyDescent="0.2">
      <c r="A59" s="674">
        <v>53</v>
      </c>
      <c r="B59" s="675" t="s">
        <v>55</v>
      </c>
      <c r="C59" s="1015">
        <v>1.569307</v>
      </c>
      <c r="D59" s="1042">
        <v>6227.6393217473988</v>
      </c>
      <c r="E59" s="1042">
        <v>8197.9658868200222</v>
      </c>
      <c r="F59" s="1042">
        <v>9668.3132786822171</v>
      </c>
      <c r="G59" s="1048">
        <v>15173</v>
      </c>
      <c r="H59" s="1042"/>
      <c r="I59" s="1042">
        <v>15173</v>
      </c>
      <c r="J59" s="1048">
        <v>1264</v>
      </c>
      <c r="K59" s="1048">
        <v>15173</v>
      </c>
      <c r="L59" s="1057">
        <v>64505922.299999997</v>
      </c>
      <c r="M59" s="822">
        <v>18931</v>
      </c>
      <c r="N59" s="1015">
        <v>18932.569307000002</v>
      </c>
      <c r="O59" s="1045">
        <v>3407.1404284335572</v>
      </c>
      <c r="P59" s="1051">
        <v>5347</v>
      </c>
      <c r="Q59" s="1045"/>
      <c r="R59" s="1045">
        <v>5347</v>
      </c>
      <c r="S59" s="1051">
        <v>446</v>
      </c>
      <c r="T59" s="676">
        <v>20520</v>
      </c>
      <c r="U59" s="2071">
        <v>1710</v>
      </c>
    </row>
    <row r="60" spans="1:21" ht="15.6" customHeight="1" x14ac:dyDescent="0.2">
      <c r="A60" s="674">
        <v>54</v>
      </c>
      <c r="B60" s="675" t="s">
        <v>56</v>
      </c>
      <c r="C60" s="1015">
        <v>0.658416</v>
      </c>
      <c r="D60" s="1042">
        <v>6076.1688654353566</v>
      </c>
      <c r="E60" s="1042">
        <v>7998.5725742736613</v>
      </c>
      <c r="F60" s="1042">
        <v>9468.9199661358562</v>
      </c>
      <c r="G60" s="1048">
        <v>6234</v>
      </c>
      <c r="H60" s="1042"/>
      <c r="I60" s="1042">
        <v>6234</v>
      </c>
      <c r="J60" s="1048">
        <v>520</v>
      </c>
      <c r="K60" s="1048">
        <v>6234</v>
      </c>
      <c r="L60" s="1057">
        <v>2065810.9</v>
      </c>
      <c r="M60" s="822">
        <v>379</v>
      </c>
      <c r="N60" s="1015">
        <v>379.65841599999999</v>
      </c>
      <c r="O60" s="1045">
        <v>5441.2356290292273</v>
      </c>
      <c r="P60" s="1051">
        <v>3583</v>
      </c>
      <c r="Q60" s="1045"/>
      <c r="R60" s="1045">
        <v>3583</v>
      </c>
      <c r="S60" s="1051">
        <v>299</v>
      </c>
      <c r="T60" s="676">
        <v>9817</v>
      </c>
      <c r="U60" s="2071">
        <v>819</v>
      </c>
    </row>
    <row r="61" spans="1:21" ht="15.6" customHeight="1" x14ac:dyDescent="0.2">
      <c r="A61" s="677">
        <v>55</v>
      </c>
      <c r="B61" s="678" t="s">
        <v>57</v>
      </c>
      <c r="C61" s="1016">
        <v>3.6287129999999999</v>
      </c>
      <c r="D61" s="1043">
        <v>5302.7889614808764</v>
      </c>
      <c r="E61" s="1043">
        <v>6980.5075029663512</v>
      </c>
      <c r="F61" s="1043">
        <v>8450.8548948285461</v>
      </c>
      <c r="G61" s="1049">
        <v>30666</v>
      </c>
      <c r="H61" s="1043"/>
      <c r="I61" s="1043">
        <v>30666</v>
      </c>
      <c r="J61" s="1049">
        <v>2556</v>
      </c>
      <c r="K61" s="1049">
        <v>30666</v>
      </c>
      <c r="L61" s="1058">
        <v>57597933.700000003</v>
      </c>
      <c r="M61" s="823">
        <v>14694</v>
      </c>
      <c r="N61" s="1016">
        <v>14697.628713</v>
      </c>
      <c r="O61" s="1046">
        <v>3918.8589414464413</v>
      </c>
      <c r="P61" s="1052">
        <v>14220</v>
      </c>
      <c r="Q61" s="1046"/>
      <c r="R61" s="1046">
        <v>14220</v>
      </c>
      <c r="S61" s="1052">
        <v>1185</v>
      </c>
      <c r="T61" s="679">
        <v>44886</v>
      </c>
      <c r="U61" s="2072">
        <v>3741</v>
      </c>
    </row>
    <row r="62" spans="1:21" ht="15.6" customHeight="1" x14ac:dyDescent="0.2">
      <c r="A62" s="671">
        <v>56</v>
      </c>
      <c r="B62" s="672" t="s">
        <v>58</v>
      </c>
      <c r="C62" s="1014">
        <v>1.034653</v>
      </c>
      <c r="D62" s="1053">
        <v>6826.0277973258271</v>
      </c>
      <c r="E62" s="1053">
        <v>8985.6750100390836</v>
      </c>
      <c r="F62" s="1053">
        <v>10456.022401901278</v>
      </c>
      <c r="G62" s="1054">
        <v>10818</v>
      </c>
      <c r="H62" s="1041"/>
      <c r="I62" s="1041">
        <v>10818</v>
      </c>
      <c r="J62" s="1047">
        <v>902</v>
      </c>
      <c r="K62" s="1054">
        <v>10818</v>
      </c>
      <c r="L62" s="1056">
        <v>9593022.9600000009</v>
      </c>
      <c r="M62" s="821">
        <v>2842</v>
      </c>
      <c r="N62" s="1014">
        <v>2843.0346530000002</v>
      </c>
      <c r="O62" s="1044">
        <v>3374.219498125829</v>
      </c>
      <c r="P62" s="1050">
        <v>3491</v>
      </c>
      <c r="Q62" s="1044"/>
      <c r="R62" s="1044">
        <v>3491</v>
      </c>
      <c r="S62" s="1050">
        <v>291</v>
      </c>
      <c r="T62" s="673">
        <v>14309</v>
      </c>
      <c r="U62" s="2070">
        <v>1193</v>
      </c>
    </row>
    <row r="63" spans="1:21" ht="15.6" customHeight="1" x14ac:dyDescent="0.2">
      <c r="A63" s="674">
        <v>57</v>
      </c>
      <c r="B63" s="675" t="s">
        <v>59</v>
      </c>
      <c r="C63" s="1015">
        <v>1.717822</v>
      </c>
      <c r="D63" s="1042">
        <v>6545.4183127796578</v>
      </c>
      <c r="E63" s="1042">
        <v>8616.2851236025999</v>
      </c>
      <c r="F63" s="1042">
        <v>10086.632515464795</v>
      </c>
      <c r="G63" s="1048">
        <v>17327</v>
      </c>
      <c r="H63" s="1042"/>
      <c r="I63" s="1042">
        <v>17327</v>
      </c>
      <c r="J63" s="1048">
        <v>1444</v>
      </c>
      <c r="K63" s="1048">
        <v>17327</v>
      </c>
      <c r="L63" s="1057">
        <v>27629363</v>
      </c>
      <c r="M63" s="822">
        <v>9163</v>
      </c>
      <c r="N63" s="1015">
        <v>9164.7178220000005</v>
      </c>
      <c r="O63" s="1045">
        <v>3014.7532675447383</v>
      </c>
      <c r="P63" s="1051">
        <v>5179</v>
      </c>
      <c r="Q63" s="1045"/>
      <c r="R63" s="1045">
        <v>5179</v>
      </c>
      <c r="S63" s="1051">
        <v>432</v>
      </c>
      <c r="T63" s="676">
        <v>22506</v>
      </c>
      <c r="U63" s="2071">
        <v>1876</v>
      </c>
    </row>
    <row r="64" spans="1:21" ht="15.6" customHeight="1" x14ac:dyDescent="0.2">
      <c r="A64" s="674">
        <v>58</v>
      </c>
      <c r="B64" s="675" t="s">
        <v>60</v>
      </c>
      <c r="C64" s="1015">
        <v>0</v>
      </c>
      <c r="D64" s="1042">
        <v>6717.5982950819671</v>
      </c>
      <c r="E64" s="1042">
        <v>8842.9401285542281</v>
      </c>
      <c r="F64" s="1042">
        <v>10313.287520416423</v>
      </c>
      <c r="G64" s="1048">
        <v>0</v>
      </c>
      <c r="H64" s="1042"/>
      <c r="I64" s="1042">
        <v>0</v>
      </c>
      <c r="J64" s="1048">
        <v>0</v>
      </c>
      <c r="K64" s="1048">
        <v>0</v>
      </c>
      <c r="L64" s="1057">
        <v>21778400.359999999</v>
      </c>
      <c r="M64" s="822">
        <v>7625</v>
      </c>
      <c r="N64" s="1015">
        <v>7625</v>
      </c>
      <c r="O64" s="1045">
        <v>2856.1836537704917</v>
      </c>
      <c r="P64" s="1051">
        <v>0</v>
      </c>
      <c r="Q64" s="1045"/>
      <c r="R64" s="1045">
        <v>0</v>
      </c>
      <c r="S64" s="1051">
        <v>0</v>
      </c>
      <c r="T64" s="676">
        <v>0</v>
      </c>
      <c r="U64" s="2071">
        <v>0</v>
      </c>
    </row>
    <row r="65" spans="1:21" ht="15.6" customHeight="1" x14ac:dyDescent="0.2">
      <c r="A65" s="674">
        <v>59</v>
      </c>
      <c r="B65" s="675" t="s">
        <v>61</v>
      </c>
      <c r="C65" s="1015">
        <v>4.4554000000000003E-2</v>
      </c>
      <c r="D65" s="1042">
        <v>7748.1141374837871</v>
      </c>
      <c r="E65" s="1042">
        <v>10199.494881546454</v>
      </c>
      <c r="F65" s="1042">
        <v>11669.842273408649</v>
      </c>
      <c r="G65" s="1048">
        <v>520</v>
      </c>
      <c r="H65" s="1042"/>
      <c r="I65" s="1042">
        <v>520</v>
      </c>
      <c r="J65" s="1048">
        <v>43</v>
      </c>
      <c r="K65" s="1048">
        <v>520</v>
      </c>
      <c r="L65" s="1057">
        <v>10660340</v>
      </c>
      <c r="M65" s="822">
        <v>4626</v>
      </c>
      <c r="N65" s="1015">
        <v>4626.0445540000001</v>
      </c>
      <c r="O65" s="1045">
        <v>2304.4179267106988</v>
      </c>
      <c r="P65" s="1051">
        <v>103</v>
      </c>
      <c r="Q65" s="1045"/>
      <c r="R65" s="1045">
        <v>103</v>
      </c>
      <c r="S65" s="1051">
        <v>9</v>
      </c>
      <c r="T65" s="676">
        <v>623</v>
      </c>
      <c r="U65" s="2071">
        <v>52</v>
      </c>
    </row>
    <row r="66" spans="1:21" ht="15.6" customHeight="1" x14ac:dyDescent="0.2">
      <c r="A66" s="677">
        <v>60</v>
      </c>
      <c r="B66" s="678" t="s">
        <v>62</v>
      </c>
      <c r="C66" s="1016">
        <v>1</v>
      </c>
      <c r="D66" s="1043">
        <v>6403.0555446516191</v>
      </c>
      <c r="E66" s="1043">
        <v>8428.881027705238</v>
      </c>
      <c r="F66" s="1043">
        <v>9899.2284195674329</v>
      </c>
      <c r="G66" s="1049">
        <v>9899</v>
      </c>
      <c r="H66" s="1043"/>
      <c r="I66" s="1043">
        <v>9899</v>
      </c>
      <c r="J66" s="1049">
        <v>825</v>
      </c>
      <c r="K66" s="1049">
        <v>9899</v>
      </c>
      <c r="L66" s="1058">
        <v>18852706.199999999</v>
      </c>
      <c r="M66" s="823">
        <v>5095</v>
      </c>
      <c r="N66" s="1016">
        <v>5096</v>
      </c>
      <c r="O66" s="1046">
        <v>3699.5106357927784</v>
      </c>
      <c r="P66" s="1052">
        <v>3700</v>
      </c>
      <c r="Q66" s="1046"/>
      <c r="R66" s="1046">
        <v>3700</v>
      </c>
      <c r="S66" s="1052">
        <v>308</v>
      </c>
      <c r="T66" s="679">
        <v>13599</v>
      </c>
      <c r="U66" s="2072">
        <v>1133</v>
      </c>
    </row>
    <row r="67" spans="1:21" ht="15.6" customHeight="1" x14ac:dyDescent="0.2">
      <c r="A67" s="671">
        <v>61</v>
      </c>
      <c r="B67" s="672" t="s">
        <v>63</v>
      </c>
      <c r="C67" s="1014">
        <v>1.084157</v>
      </c>
      <c r="D67" s="1053">
        <v>3893.9448345035107</v>
      </c>
      <c r="E67" s="1053">
        <v>5125.9273810130962</v>
      </c>
      <c r="F67" s="1053">
        <v>6596.2747728752911</v>
      </c>
      <c r="G67" s="1054">
        <v>7151</v>
      </c>
      <c r="H67" s="1041"/>
      <c r="I67" s="1041">
        <v>7151</v>
      </c>
      <c r="J67" s="1047">
        <v>596</v>
      </c>
      <c r="K67" s="1054">
        <v>7151</v>
      </c>
      <c r="L67" s="1056">
        <v>21790929.34</v>
      </c>
      <c r="M67" s="821">
        <v>3988</v>
      </c>
      <c r="N67" s="1014">
        <v>3989.0841569999998</v>
      </c>
      <c r="O67" s="1044">
        <v>5462.639664235091</v>
      </c>
      <c r="P67" s="1050">
        <v>5922</v>
      </c>
      <c r="Q67" s="1044"/>
      <c r="R67" s="1044">
        <v>5922</v>
      </c>
      <c r="S67" s="1050">
        <v>494</v>
      </c>
      <c r="T67" s="673">
        <v>13073</v>
      </c>
      <c r="U67" s="2070">
        <v>1090</v>
      </c>
    </row>
    <row r="68" spans="1:21" ht="15.6" customHeight="1" x14ac:dyDescent="0.2">
      <c r="A68" s="674">
        <v>62</v>
      </c>
      <c r="B68" s="675" t="s">
        <v>64</v>
      </c>
      <c r="C68" s="1015">
        <v>1</v>
      </c>
      <c r="D68" s="1042">
        <v>7376.9433617539589</v>
      </c>
      <c r="E68" s="1042">
        <v>9710.8915440037981</v>
      </c>
      <c r="F68" s="1042">
        <v>11181.238935865993</v>
      </c>
      <c r="G68" s="1048">
        <v>11181</v>
      </c>
      <c r="H68" s="1042"/>
      <c r="I68" s="1042">
        <v>11181</v>
      </c>
      <c r="J68" s="1048">
        <v>932</v>
      </c>
      <c r="K68" s="1048">
        <v>11181</v>
      </c>
      <c r="L68" s="1057">
        <v>5632365.5599999996</v>
      </c>
      <c r="M68" s="822">
        <v>1642</v>
      </c>
      <c r="N68" s="1015">
        <v>1643</v>
      </c>
      <c r="O68" s="1045">
        <v>3428.0983323189284</v>
      </c>
      <c r="P68" s="1051">
        <v>3428</v>
      </c>
      <c r="Q68" s="1045"/>
      <c r="R68" s="1045">
        <v>3428</v>
      </c>
      <c r="S68" s="1051">
        <v>286</v>
      </c>
      <c r="T68" s="676">
        <v>14609</v>
      </c>
      <c r="U68" s="2071">
        <v>1218</v>
      </c>
    </row>
    <row r="69" spans="1:21" ht="15.6" customHeight="1" x14ac:dyDescent="0.2">
      <c r="A69" s="674">
        <v>63</v>
      </c>
      <c r="B69" s="675" t="s">
        <v>65</v>
      </c>
      <c r="C69" s="1015">
        <v>0</v>
      </c>
      <c r="D69" s="1042">
        <v>4312.536655486344</v>
      </c>
      <c r="E69" s="1042">
        <v>5676.9550323633794</v>
      </c>
      <c r="F69" s="1042">
        <v>7147.3024242255742</v>
      </c>
      <c r="G69" s="1048">
        <v>0</v>
      </c>
      <c r="H69" s="1042"/>
      <c r="I69" s="1042">
        <v>0</v>
      </c>
      <c r="J69" s="1048">
        <v>0</v>
      </c>
      <c r="K69" s="1048">
        <v>0</v>
      </c>
      <c r="L69" s="1057">
        <v>11649268.42</v>
      </c>
      <c r="M69" s="822">
        <v>2087</v>
      </c>
      <c r="N69" s="1015">
        <v>2087</v>
      </c>
      <c r="O69" s="1045">
        <v>5581.8248298993767</v>
      </c>
      <c r="P69" s="1051">
        <v>0</v>
      </c>
      <c r="Q69" s="1045"/>
      <c r="R69" s="1045">
        <v>0</v>
      </c>
      <c r="S69" s="1051">
        <v>0</v>
      </c>
      <c r="T69" s="676">
        <v>0</v>
      </c>
      <c r="U69" s="2071">
        <v>0</v>
      </c>
    </row>
    <row r="70" spans="1:21" ht="15.6" customHeight="1" x14ac:dyDescent="0.2">
      <c r="A70" s="674">
        <v>64</v>
      </c>
      <c r="B70" s="675" t="s">
        <v>66</v>
      </c>
      <c r="C70" s="1015">
        <v>0</v>
      </c>
      <c r="D70" s="1042">
        <v>7286.9474243228888</v>
      </c>
      <c r="E70" s="1042">
        <v>9592.422315634085</v>
      </c>
      <c r="F70" s="1042">
        <v>11062.76970749628</v>
      </c>
      <c r="G70" s="1048">
        <v>0</v>
      </c>
      <c r="H70" s="1042"/>
      <c r="I70" s="1042">
        <v>0</v>
      </c>
      <c r="J70" s="1048">
        <v>0</v>
      </c>
      <c r="K70" s="1048">
        <v>0</v>
      </c>
      <c r="L70" s="1057">
        <v>6767688.2199999997</v>
      </c>
      <c r="M70" s="822">
        <v>1883</v>
      </c>
      <c r="N70" s="1015">
        <v>1883</v>
      </c>
      <c r="O70" s="1045">
        <v>3594.0988953797132</v>
      </c>
      <c r="P70" s="1051">
        <v>0</v>
      </c>
      <c r="Q70" s="1045"/>
      <c r="R70" s="1045">
        <v>0</v>
      </c>
      <c r="S70" s="1051">
        <v>0</v>
      </c>
      <c r="T70" s="676">
        <v>0</v>
      </c>
      <c r="U70" s="2071">
        <v>0</v>
      </c>
    </row>
    <row r="71" spans="1:21" ht="15.6" customHeight="1" x14ac:dyDescent="0.2">
      <c r="A71" s="677">
        <v>65</v>
      </c>
      <c r="B71" s="678" t="s">
        <v>67</v>
      </c>
      <c r="C71" s="1016">
        <v>4.1930699999999996</v>
      </c>
      <c r="D71" s="1043">
        <v>5961.9622182377052</v>
      </c>
      <c r="E71" s="1043">
        <v>7848.2327505614985</v>
      </c>
      <c r="F71" s="1043">
        <v>9318.5801424236925</v>
      </c>
      <c r="G71" s="1049">
        <v>39073</v>
      </c>
      <c r="H71" s="1043"/>
      <c r="I71" s="1043">
        <v>39073</v>
      </c>
      <c r="J71" s="1049">
        <v>3256</v>
      </c>
      <c r="K71" s="1049">
        <v>39073</v>
      </c>
      <c r="L71" s="1058">
        <v>30705864.16</v>
      </c>
      <c r="M71" s="823">
        <v>7808</v>
      </c>
      <c r="N71" s="1016">
        <v>7812.1930700000003</v>
      </c>
      <c r="O71" s="1046">
        <v>3930.505030388349</v>
      </c>
      <c r="P71" s="1052">
        <v>16481</v>
      </c>
      <c r="Q71" s="1046"/>
      <c r="R71" s="1046">
        <v>16481</v>
      </c>
      <c r="S71" s="1052">
        <v>1373</v>
      </c>
      <c r="T71" s="679">
        <v>55554</v>
      </c>
      <c r="U71" s="2072">
        <v>4629</v>
      </c>
    </row>
    <row r="72" spans="1:21" ht="15.6" customHeight="1" x14ac:dyDescent="0.2">
      <c r="A72" s="671">
        <v>66</v>
      </c>
      <c r="B72" s="672" t="s">
        <v>68</v>
      </c>
      <c r="C72" s="1014">
        <v>0</v>
      </c>
      <c r="D72" s="1053">
        <v>6848.5078336034576</v>
      </c>
      <c r="E72" s="1053">
        <v>9015.267374178562</v>
      </c>
      <c r="F72" s="1053">
        <v>10485.614766040757</v>
      </c>
      <c r="G72" s="1054">
        <v>0</v>
      </c>
      <c r="H72" s="1041"/>
      <c r="I72" s="1041">
        <v>0</v>
      </c>
      <c r="J72" s="1047">
        <v>0</v>
      </c>
      <c r="K72" s="1054">
        <v>0</v>
      </c>
      <c r="L72" s="1056">
        <v>8121422.9000000004</v>
      </c>
      <c r="M72" s="821">
        <v>1851</v>
      </c>
      <c r="N72" s="1014">
        <v>1851</v>
      </c>
      <c r="O72" s="1044">
        <v>4387.5866558616963</v>
      </c>
      <c r="P72" s="1050">
        <v>0</v>
      </c>
      <c r="Q72" s="1044"/>
      <c r="R72" s="1044">
        <v>0</v>
      </c>
      <c r="S72" s="1050">
        <v>0</v>
      </c>
      <c r="T72" s="673">
        <v>0</v>
      </c>
      <c r="U72" s="2070">
        <v>0</v>
      </c>
    </row>
    <row r="73" spans="1:21" ht="15.6" customHeight="1" x14ac:dyDescent="0.2">
      <c r="A73" s="674">
        <v>67</v>
      </c>
      <c r="B73" s="675" t="s">
        <v>2</v>
      </c>
      <c r="C73" s="1015">
        <v>0</v>
      </c>
      <c r="D73" s="1042">
        <v>6421.3857142857141</v>
      </c>
      <c r="E73" s="1042">
        <v>8453.0105730427767</v>
      </c>
      <c r="F73" s="1042">
        <v>9923.3579649049716</v>
      </c>
      <c r="G73" s="1048">
        <v>0</v>
      </c>
      <c r="H73" s="1042"/>
      <c r="I73" s="1042">
        <v>0</v>
      </c>
      <c r="J73" s="1048">
        <v>0</v>
      </c>
      <c r="K73" s="1048">
        <v>0</v>
      </c>
      <c r="L73" s="1057">
        <v>17732521.5</v>
      </c>
      <c r="M73" s="822">
        <v>5530</v>
      </c>
      <c r="N73" s="1015">
        <v>5530</v>
      </c>
      <c r="O73" s="1045">
        <v>3206.6042495479205</v>
      </c>
      <c r="P73" s="1051">
        <v>0</v>
      </c>
      <c r="Q73" s="1045"/>
      <c r="R73" s="1045">
        <v>0</v>
      </c>
      <c r="S73" s="1051">
        <v>0</v>
      </c>
      <c r="T73" s="676">
        <v>0</v>
      </c>
      <c r="U73" s="2071">
        <v>0</v>
      </c>
    </row>
    <row r="74" spans="1:21" ht="15.6" customHeight="1" x14ac:dyDescent="0.2">
      <c r="A74" s="674">
        <v>68</v>
      </c>
      <c r="B74" s="680" t="s">
        <v>1</v>
      </c>
      <c r="C74" s="1015">
        <v>0</v>
      </c>
      <c r="D74" s="1042">
        <v>6837.0241514360314</v>
      </c>
      <c r="E74" s="1042">
        <v>9000.1504366361314</v>
      </c>
      <c r="F74" s="1042">
        <v>10470.497828498326</v>
      </c>
      <c r="G74" s="1048">
        <v>0</v>
      </c>
      <c r="H74" s="1042"/>
      <c r="I74" s="1042">
        <v>0</v>
      </c>
      <c r="J74" s="1048">
        <v>0</v>
      </c>
      <c r="K74" s="1048">
        <v>0</v>
      </c>
      <c r="L74" s="1057">
        <v>5408975.3600000003</v>
      </c>
      <c r="M74" s="822">
        <v>1532</v>
      </c>
      <c r="N74" s="1015">
        <v>1532</v>
      </c>
      <c r="O74" s="1045">
        <v>3530.6627676240209</v>
      </c>
      <c r="P74" s="1051">
        <v>0</v>
      </c>
      <c r="Q74" s="1045"/>
      <c r="R74" s="1045">
        <v>0</v>
      </c>
      <c r="S74" s="1051">
        <v>0</v>
      </c>
      <c r="T74" s="676">
        <v>0</v>
      </c>
      <c r="U74" s="2071">
        <v>0</v>
      </c>
    </row>
    <row r="75" spans="1:21" ht="15.6" customHeight="1" x14ac:dyDescent="0.2">
      <c r="A75" s="674">
        <v>69</v>
      </c>
      <c r="B75" s="675" t="s">
        <v>74</v>
      </c>
      <c r="C75" s="1015">
        <v>0.57920799999999995</v>
      </c>
      <c r="D75" s="1042">
        <v>6924.7359423274975</v>
      </c>
      <c r="E75" s="1042">
        <v>9115.6128506345012</v>
      </c>
      <c r="F75" s="1042">
        <v>10585.960242496696</v>
      </c>
      <c r="G75" s="1048">
        <v>6131</v>
      </c>
      <c r="H75" s="1042"/>
      <c r="I75" s="1042">
        <v>6131</v>
      </c>
      <c r="J75" s="1048">
        <v>511</v>
      </c>
      <c r="K75" s="1048">
        <v>6131</v>
      </c>
      <c r="L75" s="1057">
        <v>15111864.1</v>
      </c>
      <c r="M75" s="822">
        <v>4855</v>
      </c>
      <c r="N75" s="1015">
        <v>4855.5792080000001</v>
      </c>
      <c r="O75" s="1045">
        <v>3112.2680637362182</v>
      </c>
      <c r="P75" s="1051">
        <v>1803</v>
      </c>
      <c r="Q75" s="1045"/>
      <c r="R75" s="1045">
        <v>1803</v>
      </c>
      <c r="S75" s="1051">
        <v>150</v>
      </c>
      <c r="T75" s="676">
        <v>7934</v>
      </c>
      <c r="U75" s="2071">
        <v>661</v>
      </c>
    </row>
    <row r="76" spans="1:21" s="263" customFormat="1" ht="15.6" customHeight="1" thickBot="1" x14ac:dyDescent="0.25">
      <c r="A76" s="1522" t="s">
        <v>297</v>
      </c>
      <c r="B76" s="1523"/>
      <c r="C76" s="1017">
        <v>176.23761700000003</v>
      </c>
      <c r="D76" s="950"/>
      <c r="E76" s="950"/>
      <c r="F76" s="950"/>
      <c r="G76" s="1027">
        <v>1499765</v>
      </c>
      <c r="H76" s="336">
        <v>0</v>
      </c>
      <c r="I76" s="336">
        <v>1499765</v>
      </c>
      <c r="J76" s="1027">
        <v>124981</v>
      </c>
      <c r="K76" s="1055">
        <v>1499765</v>
      </c>
      <c r="L76" s="824">
        <v>2580728623.3800001</v>
      </c>
      <c r="M76" s="825">
        <v>649170</v>
      </c>
      <c r="N76" s="1017">
        <v>649346.23761699989</v>
      </c>
      <c r="O76" s="950"/>
      <c r="P76" s="681">
        <v>712380</v>
      </c>
      <c r="Q76" s="181">
        <v>0</v>
      </c>
      <c r="R76" s="682">
        <v>712380</v>
      </c>
      <c r="S76" s="681">
        <v>59364</v>
      </c>
      <c r="T76" s="683">
        <v>2212145</v>
      </c>
      <c r="U76" s="2073">
        <v>184345</v>
      </c>
    </row>
    <row r="77" spans="1:21" s="263" customFormat="1" ht="15.6" customHeight="1" thickTop="1" x14ac:dyDescent="0.2">
      <c r="A77" s="1746" t="s">
        <v>274</v>
      </c>
      <c r="B77" s="1747"/>
      <c r="C77" s="1018"/>
      <c r="D77" s="552"/>
      <c r="E77" s="552"/>
      <c r="F77" s="552"/>
      <c r="G77" s="553"/>
      <c r="H77" s="553"/>
      <c r="I77" s="552"/>
      <c r="J77" s="553"/>
      <c r="K77" s="553"/>
      <c r="L77" s="1010"/>
      <c r="M77" s="684"/>
      <c r="N77" s="1022"/>
      <c r="O77" s="552"/>
      <c r="P77" s="686"/>
      <c r="Q77" s="685"/>
      <c r="R77" s="686"/>
      <c r="S77" s="686"/>
      <c r="T77" s="687"/>
      <c r="U77" s="2074"/>
    </row>
    <row r="78" spans="1:21" s="263" customFormat="1" ht="15.6" customHeight="1" x14ac:dyDescent="0.2">
      <c r="A78" s="1532" t="s">
        <v>1059</v>
      </c>
      <c r="B78" s="1740"/>
      <c r="C78" s="1019"/>
      <c r="D78" s="552"/>
      <c r="E78" s="552"/>
      <c r="F78" s="552"/>
      <c r="G78" s="159">
        <v>0</v>
      </c>
      <c r="H78" s="553"/>
      <c r="I78" s="552">
        <v>0</v>
      </c>
      <c r="J78" s="159">
        <v>0</v>
      </c>
      <c r="K78" s="159">
        <v>0</v>
      </c>
      <c r="L78" s="1011"/>
      <c r="M78" s="669"/>
      <c r="N78" s="1023"/>
      <c r="O78" s="552"/>
      <c r="P78" s="339"/>
      <c r="Q78" s="334"/>
      <c r="R78" s="339"/>
      <c r="S78" s="339"/>
      <c r="T78" s="688">
        <v>0</v>
      </c>
      <c r="U78" s="2075">
        <v>0</v>
      </c>
    </row>
    <row r="79" spans="1:21" s="263" customFormat="1" ht="15.6" customHeight="1" x14ac:dyDescent="0.2">
      <c r="A79" s="1532" t="s">
        <v>1060</v>
      </c>
      <c r="B79" s="1740"/>
      <c r="C79" s="1020"/>
      <c r="D79" s="552"/>
      <c r="E79" s="552"/>
      <c r="F79" s="552"/>
      <c r="G79" s="553"/>
      <c r="H79" s="553"/>
      <c r="I79" s="552"/>
      <c r="J79" s="553"/>
      <c r="K79" s="159">
        <v>0</v>
      </c>
      <c r="L79" s="1012"/>
      <c r="M79" s="826"/>
      <c r="N79" s="1024"/>
      <c r="O79" s="552"/>
      <c r="P79" s="689"/>
      <c r="Q79" s="334"/>
      <c r="R79" s="340"/>
      <c r="S79" s="340"/>
      <c r="T79" s="687">
        <v>0</v>
      </c>
      <c r="U79" s="2074">
        <v>0</v>
      </c>
    </row>
    <row r="80" spans="1:21" s="263" customFormat="1" ht="15.6" customHeight="1" x14ac:dyDescent="0.2">
      <c r="A80" s="1515" t="s">
        <v>849</v>
      </c>
      <c r="B80" s="1741"/>
      <c r="C80" s="1020"/>
      <c r="D80" s="552"/>
      <c r="E80" s="552"/>
      <c r="F80" s="552"/>
      <c r="G80" s="553"/>
      <c r="H80" s="553"/>
      <c r="I80" s="552"/>
      <c r="J80" s="553"/>
      <c r="K80" s="159">
        <v>22052</v>
      </c>
      <c r="L80" s="1012"/>
      <c r="M80" s="827"/>
      <c r="N80" s="1025"/>
      <c r="O80" s="552"/>
      <c r="P80" s="689"/>
      <c r="Q80" s="334"/>
      <c r="R80" s="340"/>
      <c r="S80" s="340"/>
      <c r="T80" s="687">
        <v>0</v>
      </c>
      <c r="U80" s="2074">
        <v>0</v>
      </c>
    </row>
    <row r="81" spans="1:21" s="263" customFormat="1" ht="15.6" customHeight="1" x14ac:dyDescent="0.2">
      <c r="A81" s="1515" t="s">
        <v>284</v>
      </c>
      <c r="B81" s="1741"/>
      <c r="C81" s="1020"/>
      <c r="D81" s="552"/>
      <c r="E81" s="552"/>
      <c r="F81" s="552"/>
      <c r="G81" s="553"/>
      <c r="H81" s="553"/>
      <c r="I81" s="552"/>
      <c r="J81" s="553"/>
      <c r="K81" s="159">
        <v>0</v>
      </c>
      <c r="L81" s="1012"/>
      <c r="M81" s="827"/>
      <c r="N81" s="1025"/>
      <c r="O81" s="552"/>
      <c r="P81" s="689"/>
      <c r="Q81" s="334"/>
      <c r="R81" s="340"/>
      <c r="S81" s="340"/>
      <c r="T81" s="687">
        <v>0</v>
      </c>
      <c r="U81" s="2074">
        <v>0</v>
      </c>
    </row>
    <row r="82" spans="1:21" s="263" customFormat="1" ht="15.6" customHeight="1" x14ac:dyDescent="0.2">
      <c r="A82" s="1524" t="s">
        <v>164</v>
      </c>
      <c r="B82" s="1750"/>
      <c r="C82" s="1021"/>
      <c r="D82" s="556"/>
      <c r="E82" s="556"/>
      <c r="F82" s="556"/>
      <c r="G82" s="174">
        <v>15820</v>
      </c>
      <c r="H82" s="173"/>
      <c r="I82" s="556">
        <v>15820</v>
      </c>
      <c r="J82" s="174">
        <v>1318</v>
      </c>
      <c r="K82" s="174">
        <v>15820</v>
      </c>
      <c r="L82" s="1013"/>
      <c r="M82" s="828"/>
      <c r="N82" s="1026"/>
      <c r="O82" s="556"/>
      <c r="P82" s="691"/>
      <c r="Q82" s="690"/>
      <c r="R82" s="341"/>
      <c r="S82" s="341"/>
      <c r="T82" s="692">
        <v>15820</v>
      </c>
      <c r="U82" s="2076">
        <v>1318</v>
      </c>
    </row>
    <row r="83" spans="1:21" s="263" customFormat="1" ht="15.6" customHeight="1" x14ac:dyDescent="0.2">
      <c r="A83" s="1451" t="s">
        <v>1336</v>
      </c>
      <c r="B83" s="1453"/>
      <c r="C83" s="1125"/>
      <c r="D83" s="1122"/>
      <c r="E83" s="1122"/>
      <c r="F83" s="1122"/>
      <c r="G83" s="747"/>
      <c r="H83" s="553"/>
      <c r="I83" s="552"/>
      <c r="J83" s="553"/>
      <c r="K83" s="159"/>
      <c r="L83" s="1011"/>
      <c r="M83" s="669"/>
      <c r="N83" s="1023"/>
      <c r="O83" s="552"/>
      <c r="P83" s="339"/>
      <c r="Q83" s="334"/>
      <c r="R83" s="339"/>
      <c r="S83" s="339"/>
      <c r="T83" s="688"/>
      <c r="U83" s="2075">
        <v>0</v>
      </c>
    </row>
    <row r="84" spans="1:21" s="263" customFormat="1" ht="15.6" customHeight="1" x14ac:dyDescent="0.2">
      <c r="A84" s="1515" t="s">
        <v>984</v>
      </c>
      <c r="B84" s="1741"/>
      <c r="C84" s="1020"/>
      <c r="D84" s="552"/>
      <c r="E84" s="552"/>
      <c r="F84" s="552"/>
      <c r="G84" s="159">
        <v>50449</v>
      </c>
      <c r="H84" s="553"/>
      <c r="I84" s="552">
        <v>50449</v>
      </c>
      <c r="J84" s="159">
        <v>4204</v>
      </c>
      <c r="K84" s="159">
        <v>50449</v>
      </c>
      <c r="L84" s="1012"/>
      <c r="M84" s="827"/>
      <c r="N84" s="1025"/>
      <c r="O84" s="552"/>
      <c r="P84" s="689"/>
      <c r="Q84" s="334"/>
      <c r="R84" s="340"/>
      <c r="S84" s="340"/>
      <c r="T84" s="687">
        <v>50449</v>
      </c>
      <c r="U84" s="2074">
        <v>4204</v>
      </c>
    </row>
    <row r="85" spans="1:21" s="263" customFormat="1" ht="15.6" customHeight="1" x14ac:dyDescent="0.2">
      <c r="A85" s="1515" t="s">
        <v>985</v>
      </c>
      <c r="B85" s="1741"/>
      <c r="C85" s="1020"/>
      <c r="D85" s="552"/>
      <c r="E85" s="552"/>
      <c r="F85" s="552"/>
      <c r="G85" s="159">
        <v>40359</v>
      </c>
      <c r="H85" s="553"/>
      <c r="I85" s="552">
        <v>40359</v>
      </c>
      <c r="J85" s="159">
        <v>3363</v>
      </c>
      <c r="K85" s="159">
        <v>40359</v>
      </c>
      <c r="L85" s="1012"/>
      <c r="M85" s="827"/>
      <c r="N85" s="1025"/>
      <c r="O85" s="552"/>
      <c r="P85" s="689"/>
      <c r="Q85" s="334"/>
      <c r="R85" s="340"/>
      <c r="S85" s="340"/>
      <c r="T85" s="687">
        <v>40359</v>
      </c>
      <c r="U85" s="2074">
        <v>3363</v>
      </c>
    </row>
    <row r="86" spans="1:21" s="263" customFormat="1" ht="15.6" customHeight="1" x14ac:dyDescent="0.2">
      <c r="A86" s="1515" t="s">
        <v>1335</v>
      </c>
      <c r="B86" s="1741"/>
      <c r="C86" s="1126"/>
      <c r="D86" s="1123"/>
      <c r="E86" s="1123"/>
      <c r="F86" s="1123"/>
      <c r="G86" s="159">
        <v>75674</v>
      </c>
      <c r="H86" s="746"/>
      <c r="I86" s="552">
        <v>75674</v>
      </c>
      <c r="J86" s="159">
        <v>6306</v>
      </c>
      <c r="K86" s="1124">
        <v>75674</v>
      </c>
      <c r="L86" s="1122"/>
      <c r="M86" s="951"/>
      <c r="N86" s="1127"/>
      <c r="O86" s="1123"/>
      <c r="P86" s="1128"/>
      <c r="Q86" s="742"/>
      <c r="R86" s="1129"/>
      <c r="S86" s="1128"/>
      <c r="T86" s="687">
        <v>75674</v>
      </c>
      <c r="U86" s="2074">
        <v>6306</v>
      </c>
    </row>
    <row r="87" spans="1:21" s="263" customFormat="1" ht="15.6" customHeight="1" x14ac:dyDescent="0.2">
      <c r="A87" s="1729" t="s">
        <v>298</v>
      </c>
      <c r="B87" s="1751"/>
      <c r="C87" s="1261">
        <v>176.23761700000003</v>
      </c>
      <c r="D87" s="1262"/>
      <c r="E87" s="1262"/>
      <c r="F87" s="1262"/>
      <c r="G87" s="1254">
        <v>1682067</v>
      </c>
      <c r="H87" s="1252">
        <v>0</v>
      </c>
      <c r="I87" s="1252">
        <v>1682067</v>
      </c>
      <c r="J87" s="1254">
        <v>140172</v>
      </c>
      <c r="K87" s="1254">
        <v>1704119</v>
      </c>
      <c r="L87" s="1263">
        <v>2580728623.3800001</v>
      </c>
      <c r="M87" s="1264">
        <v>649170</v>
      </c>
      <c r="N87" s="1265">
        <v>649346.23761699989</v>
      </c>
      <c r="O87" s="1262"/>
      <c r="P87" s="1266">
        <v>712380</v>
      </c>
      <c r="Q87" s="1252">
        <v>0</v>
      </c>
      <c r="R87" s="1267">
        <v>712380</v>
      </c>
      <c r="S87" s="1266">
        <v>59364</v>
      </c>
      <c r="T87" s="1268">
        <v>2394447</v>
      </c>
      <c r="U87" s="2077">
        <v>199536</v>
      </c>
    </row>
    <row r="88" spans="1:21" s="263" customFormat="1" ht="15.6" customHeight="1" x14ac:dyDescent="0.2">
      <c r="A88" s="1748"/>
      <c r="B88" s="1749"/>
      <c r="C88" s="1269"/>
      <c r="D88" s="1258"/>
      <c r="E88" s="1258"/>
      <c r="F88" s="1258"/>
      <c r="G88" s="1258"/>
      <c r="H88" s="1258"/>
      <c r="I88" s="1258"/>
      <c r="J88" s="1258"/>
      <c r="K88" s="1258"/>
      <c r="L88" s="1258"/>
      <c r="M88" s="1271"/>
      <c r="N88" s="1269"/>
      <c r="O88" s="1258"/>
      <c r="P88" s="1258"/>
      <c r="Q88" s="1258"/>
      <c r="R88" s="1272"/>
      <c r="S88" s="1258"/>
      <c r="T88" s="1258"/>
      <c r="U88" s="1258"/>
    </row>
    <row r="89" spans="1:21" ht="12.75" customHeight="1" x14ac:dyDescent="0.2">
      <c r="C89" s="1072"/>
      <c r="D89" s="1072"/>
      <c r="E89" s="1072"/>
      <c r="F89" s="1072"/>
      <c r="G89" s="1072"/>
      <c r="H89" s="1072"/>
      <c r="I89" s="2011"/>
      <c r="J89" s="2067"/>
      <c r="K89" s="1072"/>
      <c r="L89" s="1072"/>
      <c r="M89" s="1072"/>
      <c r="N89" s="1072"/>
      <c r="O89" s="1072"/>
      <c r="P89" s="1072"/>
      <c r="Q89" s="1072"/>
      <c r="R89" s="1072"/>
      <c r="S89" s="1072"/>
      <c r="T89" s="1072"/>
      <c r="U89" s="1072"/>
    </row>
    <row r="90" spans="1:21" s="814" customFormat="1" x14ac:dyDescent="0.2">
      <c r="G90" s="367"/>
      <c r="H90" s="1072"/>
      <c r="P90" s="367"/>
      <c r="Q90" s="1072"/>
    </row>
    <row r="91" spans="1:21" s="263" customFormat="1" ht="15.6" customHeight="1" x14ac:dyDescent="0.2">
      <c r="A91" s="1274"/>
      <c r="B91" s="1275"/>
      <c r="C91" s="1269"/>
      <c r="D91" s="1258"/>
      <c r="E91" s="1258"/>
      <c r="F91" s="1258"/>
      <c r="G91" s="1258"/>
      <c r="H91" s="1258"/>
      <c r="I91" s="1258"/>
      <c r="J91" s="1258"/>
      <c r="K91" s="1258"/>
      <c r="L91" s="1258"/>
      <c r="M91" s="1271"/>
      <c r="N91" s="1269"/>
      <c r="O91" s="1258"/>
      <c r="P91" s="1258"/>
      <c r="Q91" s="1258"/>
      <c r="R91" s="1272"/>
      <c r="S91" s="1258"/>
      <c r="T91" s="1258"/>
      <c r="U91" s="1258"/>
    </row>
    <row r="92" spans="1:21" x14ac:dyDescent="0.2">
      <c r="A92" s="1985"/>
      <c r="B92" s="2040"/>
      <c r="C92" s="1072"/>
      <c r="D92" s="1072"/>
      <c r="E92" s="1072"/>
      <c r="F92" s="1072"/>
      <c r="G92" s="1072"/>
      <c r="H92" s="1072"/>
      <c r="I92" s="1072"/>
      <c r="J92" s="1072"/>
      <c r="K92" s="1072"/>
      <c r="L92" s="1072"/>
      <c r="M92" s="1072"/>
      <c r="N92" s="1072"/>
      <c r="O92" s="1072"/>
      <c r="P92" s="1072"/>
      <c r="Q92" s="1072"/>
      <c r="R92" s="1072"/>
      <c r="S92" s="1072"/>
      <c r="T92" s="1072"/>
      <c r="U92" s="1072"/>
    </row>
    <row r="94" spans="1:21" x14ac:dyDescent="0.2">
      <c r="B94" s="1500"/>
    </row>
    <row r="95" spans="1:21" x14ac:dyDescent="0.2">
      <c r="B95" s="815"/>
    </row>
    <row r="96" spans="1:21" x14ac:dyDescent="0.2">
      <c r="B96" s="367"/>
    </row>
    <row r="97" spans="2:16" x14ac:dyDescent="0.2">
      <c r="B97" s="816"/>
    </row>
    <row r="98" spans="2:16" x14ac:dyDescent="0.2">
      <c r="P98" s="1067"/>
    </row>
    <row r="99" spans="2:16" x14ac:dyDescent="0.2">
      <c r="P99" s="1067"/>
    </row>
    <row r="100" spans="2:16" x14ac:dyDescent="0.2">
      <c r="C100" s="1067"/>
      <c r="P100" s="1067"/>
    </row>
    <row r="101" spans="2:16" x14ac:dyDescent="0.2">
      <c r="C101" s="1067"/>
      <c r="P101" s="1067"/>
    </row>
    <row r="102" spans="2:16" x14ac:dyDescent="0.2">
      <c r="C102" s="1150"/>
      <c r="P102" s="1067"/>
    </row>
    <row r="300" spans="1:21" x14ac:dyDescent="0.2">
      <c r="A300" s="1921"/>
    </row>
    <row r="301" spans="1:21" ht="12.6" customHeight="1" x14ac:dyDescent="0.2">
      <c r="B301" s="1985"/>
      <c r="C301" s="1072"/>
      <c r="D301" s="1072"/>
      <c r="E301" s="1072"/>
      <c r="F301" s="1072"/>
      <c r="G301" s="1072"/>
      <c r="H301" s="1072"/>
      <c r="I301" s="1072"/>
      <c r="J301" s="1072"/>
      <c r="K301" s="1072"/>
      <c r="L301" s="1072"/>
      <c r="M301" s="1072"/>
      <c r="N301" s="1072"/>
      <c r="O301" s="1072"/>
      <c r="P301" s="1072"/>
      <c r="Q301" s="1072"/>
      <c r="R301" s="1072"/>
      <c r="S301" s="1072"/>
      <c r="T301" s="1072"/>
      <c r="U301" s="1072"/>
    </row>
    <row r="302" spans="1:21" x14ac:dyDescent="0.2">
      <c r="A302" s="367"/>
      <c r="B302" s="367"/>
      <c r="C302" s="1072"/>
    </row>
    <row r="303" spans="1:21" x14ac:dyDescent="0.2">
      <c r="A303" s="367"/>
      <c r="B303" s="367"/>
    </row>
    <row r="304" spans="1:21" x14ac:dyDescent="0.2">
      <c r="A304" s="367"/>
      <c r="B304" s="36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81" man="1"/>
      </colBreaks>
      <pageMargins left="0.27" right="0.25" top="0.6" bottom="0.5" header="0.25" footer="0.2"/>
      <printOptions horizontalCentered="1"/>
      <pageSetup paperSize="5" scale="65" firstPageNumber="9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34">
    <mergeCell ref="A88:B88"/>
    <mergeCell ref="A84:B84"/>
    <mergeCell ref="A82:B82"/>
    <mergeCell ref="A87:B87"/>
    <mergeCell ref="A85:B85"/>
    <mergeCell ref="A81:B81"/>
    <mergeCell ref="A80:B80"/>
    <mergeCell ref="A86:B86"/>
    <mergeCell ref="N2:N3"/>
    <mergeCell ref="U1:U3"/>
    <mergeCell ref="O2:O3"/>
    <mergeCell ref="P2:P3"/>
    <mergeCell ref="Q2:Q3"/>
    <mergeCell ref="R2:R3"/>
    <mergeCell ref="S2:S3"/>
    <mergeCell ref="T1:T3"/>
    <mergeCell ref="L1:S1"/>
    <mergeCell ref="L2:L3"/>
    <mergeCell ref="M2:M3"/>
    <mergeCell ref="C1:K1"/>
    <mergeCell ref="A77:B77"/>
    <mergeCell ref="A79:B79"/>
    <mergeCell ref="A78:B78"/>
    <mergeCell ref="D2:D3"/>
    <mergeCell ref="A1:B3"/>
    <mergeCell ref="A76:B76"/>
    <mergeCell ref="A6:B6"/>
    <mergeCell ref="K2:K3"/>
    <mergeCell ref="J2:J3"/>
    <mergeCell ref="C2:C3"/>
    <mergeCell ref="I2:I3"/>
    <mergeCell ref="A4:B4"/>
    <mergeCell ref="G2:G3"/>
    <mergeCell ref="H2:H3"/>
  </mergeCells>
  <printOptions horizontalCentered="1"/>
  <pageMargins left="0.25" right="0.25" top="0.7" bottom="0.4" header="0.25" footer="0.2"/>
  <pageSetup paperSize="5" scale="53" firstPageNumber="90" fitToWidth="0" fitToHeight="0" orientation="portrait" r:id="rId2"/>
  <headerFooter alignWithMargins="0">
    <oddHeader xml:space="preserve">&amp;L&amp;"Arial,Bold"&amp;20&amp;K000000Budget Letter &amp;R&amp;"Arial,Bold"&amp;12&amp;KFF0000
</oddHeader>
    <oddFooter>&amp;R&amp;9&amp;P</oddFooter>
  </headerFooter>
  <colBreaks count="1" manualBreakCount="1">
    <brk id="11" max="8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92D050"/>
    <pageSetUpPr fitToPage="1"/>
  </sheetPr>
  <dimension ref="A1:O303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5" style="25" customWidth="1"/>
    <col min="2" max="2" width="27" style="25" customWidth="1"/>
    <col min="3" max="8" width="15.7109375" style="25" customWidth="1"/>
    <col min="9" max="9" width="14.140625" style="25" customWidth="1"/>
    <col min="10" max="10" width="13.42578125" style="25" bestFit="1" customWidth="1"/>
    <col min="11" max="11" width="17.85546875" style="25" customWidth="1"/>
    <col min="12" max="14" width="14.5703125" style="25" customWidth="1"/>
    <col min="15" max="15" width="19.140625" style="25" customWidth="1"/>
    <col min="16" max="16384" width="8.85546875" style="25"/>
  </cols>
  <sheetData>
    <row r="1" spans="1:15" ht="17.45" customHeight="1" x14ac:dyDescent="0.2">
      <c r="A1" s="1757" t="s">
        <v>1323</v>
      </c>
      <c r="B1" s="1757"/>
      <c r="C1" s="1752" t="s">
        <v>213</v>
      </c>
      <c r="D1" s="1753"/>
      <c r="E1" s="1753"/>
      <c r="F1" s="1753"/>
      <c r="G1" s="1753"/>
      <c r="H1" s="1754"/>
      <c r="I1" s="1752" t="s">
        <v>213</v>
      </c>
      <c r="J1" s="1753"/>
      <c r="K1" s="1753"/>
      <c r="L1" s="1753"/>
      <c r="M1" s="1753"/>
      <c r="N1" s="1753"/>
      <c r="O1" s="1754"/>
    </row>
    <row r="2" spans="1:15" s="343" customFormat="1" ht="17.25" customHeight="1" x14ac:dyDescent="0.2">
      <c r="A2" s="1757"/>
      <c r="B2" s="1757"/>
      <c r="C2" s="43"/>
      <c r="D2" s="44"/>
      <c r="E2" s="44"/>
      <c r="F2" s="1755" t="s">
        <v>151</v>
      </c>
      <c r="G2" s="1755"/>
      <c r="H2" s="1755"/>
      <c r="I2" s="43"/>
      <c r="J2" s="44"/>
      <c r="K2" s="44"/>
      <c r="L2" s="44"/>
      <c r="M2" s="44"/>
      <c r="N2" s="44"/>
      <c r="O2" s="45"/>
    </row>
    <row r="3" spans="1:15" ht="138" customHeight="1" x14ac:dyDescent="0.2">
      <c r="A3" s="1757"/>
      <c r="B3" s="1757"/>
      <c r="C3" s="193" t="s">
        <v>1655</v>
      </c>
      <c r="D3" s="192" t="s">
        <v>400</v>
      </c>
      <c r="E3" s="192" t="s">
        <v>401</v>
      </c>
      <c r="F3" s="41" t="s">
        <v>1633</v>
      </c>
      <c r="G3" s="41" t="s">
        <v>1634</v>
      </c>
      <c r="H3" s="41" t="s">
        <v>152</v>
      </c>
      <c r="I3" s="192" t="s">
        <v>402</v>
      </c>
      <c r="J3" s="1063" t="s">
        <v>1635</v>
      </c>
      <c r="K3" s="42" t="s">
        <v>694</v>
      </c>
      <c r="L3" s="42" t="s">
        <v>926</v>
      </c>
      <c r="M3" s="42" t="s">
        <v>182</v>
      </c>
      <c r="N3" s="42" t="s">
        <v>927</v>
      </c>
      <c r="O3" s="42" t="s">
        <v>695</v>
      </c>
    </row>
    <row r="4" spans="1:15" ht="18" customHeight="1" x14ac:dyDescent="0.2">
      <c r="A4" s="1689" t="s">
        <v>1385</v>
      </c>
      <c r="B4" s="1691"/>
      <c r="C4" s="344">
        <v>1</v>
      </c>
      <c r="D4" s="1336">
        <v>2</v>
      </c>
      <c r="E4" s="1336">
        <v>3</v>
      </c>
      <c r="F4" s="1336">
        <v>4</v>
      </c>
      <c r="G4" s="1336">
        <v>5</v>
      </c>
      <c r="H4" s="1336">
        <v>6</v>
      </c>
      <c r="I4" s="1336">
        <v>7</v>
      </c>
      <c r="J4" s="1336">
        <v>8</v>
      </c>
      <c r="K4" s="1336">
        <v>9</v>
      </c>
      <c r="L4" s="1336">
        <v>10</v>
      </c>
      <c r="M4" s="1336">
        <v>11</v>
      </c>
      <c r="N4" s="1336">
        <v>12</v>
      </c>
      <c r="O4" s="1336">
        <v>13</v>
      </c>
    </row>
    <row r="5" spans="1:15" s="354" customFormat="1" hidden="1" x14ac:dyDescent="0.2">
      <c r="A5" s="273" t="s">
        <v>1482</v>
      </c>
      <c r="C5" s="427"/>
      <c r="D5" s="1116" t="s">
        <v>442</v>
      </c>
      <c r="E5" s="1116" t="s">
        <v>443</v>
      </c>
      <c r="F5" s="1116" t="s">
        <v>568</v>
      </c>
      <c r="G5" s="1116" t="s">
        <v>568</v>
      </c>
      <c r="H5" s="1116" t="s">
        <v>443</v>
      </c>
      <c r="I5" s="1116" t="s">
        <v>443</v>
      </c>
      <c r="J5" s="1116" t="s">
        <v>569</v>
      </c>
      <c r="K5" s="1116" t="s">
        <v>583</v>
      </c>
      <c r="L5" s="1116" t="s">
        <v>592</v>
      </c>
      <c r="M5" s="1116" t="s">
        <v>443</v>
      </c>
      <c r="N5" s="1116" t="s">
        <v>443</v>
      </c>
      <c r="O5" s="1116" t="s">
        <v>584</v>
      </c>
    </row>
    <row r="6" spans="1:15" s="354" customFormat="1" ht="22.5" customHeight="1" x14ac:dyDescent="0.2">
      <c r="A6" s="1589" t="s">
        <v>1482</v>
      </c>
      <c r="B6" s="1590"/>
      <c r="C6" s="424" t="s">
        <v>1256</v>
      </c>
      <c r="D6" s="1326" t="s">
        <v>1263</v>
      </c>
      <c r="E6" s="1326" t="s">
        <v>565</v>
      </c>
      <c r="F6" s="1326" t="s">
        <v>674</v>
      </c>
      <c r="G6" s="1326" t="s">
        <v>675</v>
      </c>
      <c r="H6" s="1326" t="s">
        <v>1448</v>
      </c>
      <c r="I6" s="1326" t="s">
        <v>1264</v>
      </c>
      <c r="J6" s="1116" t="s">
        <v>569</v>
      </c>
      <c r="K6" s="1326" t="s">
        <v>1265</v>
      </c>
      <c r="L6" s="1326" t="s">
        <v>1266</v>
      </c>
      <c r="M6" s="1326" t="s">
        <v>1267</v>
      </c>
      <c r="N6" s="1326" t="s">
        <v>1449</v>
      </c>
      <c r="O6" s="1326" t="s">
        <v>1268</v>
      </c>
    </row>
    <row r="7" spans="1:15" ht="15.6" customHeight="1" x14ac:dyDescent="0.2">
      <c r="A7" s="323">
        <v>1</v>
      </c>
      <c r="B7" s="134" t="s">
        <v>4</v>
      </c>
      <c r="C7" s="1172">
        <v>0</v>
      </c>
      <c r="D7" s="136">
        <v>9436.6069718704457</v>
      </c>
      <c r="E7" s="136">
        <v>0</v>
      </c>
      <c r="F7" s="136"/>
      <c r="G7" s="136"/>
      <c r="H7" s="140">
        <v>0</v>
      </c>
      <c r="I7" s="139">
        <v>0</v>
      </c>
      <c r="J7" s="136"/>
      <c r="K7" s="139">
        <v>0</v>
      </c>
      <c r="L7" s="136"/>
      <c r="M7" s="136">
        <v>0</v>
      </c>
      <c r="N7" s="139">
        <v>0</v>
      </c>
      <c r="O7" s="141">
        <v>0</v>
      </c>
    </row>
    <row r="8" spans="1:15" ht="15.6" customHeight="1" x14ac:dyDescent="0.2">
      <c r="A8" s="324">
        <v>2</v>
      </c>
      <c r="B8" s="151" t="s">
        <v>5</v>
      </c>
      <c r="C8" s="1163">
        <v>0</v>
      </c>
      <c r="D8" s="153">
        <v>10400.879789750328</v>
      </c>
      <c r="E8" s="153">
        <v>0</v>
      </c>
      <c r="F8" s="153"/>
      <c r="G8" s="153"/>
      <c r="H8" s="157">
        <v>0</v>
      </c>
      <c r="I8" s="156">
        <v>0</v>
      </c>
      <c r="J8" s="153"/>
      <c r="K8" s="156">
        <v>0</v>
      </c>
      <c r="L8" s="153"/>
      <c r="M8" s="153">
        <v>0</v>
      </c>
      <c r="N8" s="156">
        <v>0</v>
      </c>
      <c r="O8" s="156">
        <v>0</v>
      </c>
    </row>
    <row r="9" spans="1:15" ht="15.6" customHeight="1" x14ac:dyDescent="0.2">
      <c r="A9" s="324">
        <v>3</v>
      </c>
      <c r="B9" s="151" t="s">
        <v>6</v>
      </c>
      <c r="C9" s="155">
        <v>0</v>
      </c>
      <c r="D9" s="153">
        <v>8647.8907243673966</v>
      </c>
      <c r="E9" s="153">
        <v>0</v>
      </c>
      <c r="F9" s="153"/>
      <c r="G9" s="153"/>
      <c r="H9" s="157">
        <v>0</v>
      </c>
      <c r="I9" s="156">
        <v>0</v>
      </c>
      <c r="J9" s="153"/>
      <c r="K9" s="156">
        <v>0</v>
      </c>
      <c r="L9" s="153"/>
      <c r="M9" s="153">
        <v>0</v>
      </c>
      <c r="N9" s="156">
        <v>0</v>
      </c>
      <c r="O9" s="156">
        <v>0</v>
      </c>
    </row>
    <row r="10" spans="1:15" ht="15.6" customHeight="1" x14ac:dyDescent="0.2">
      <c r="A10" s="324">
        <v>4</v>
      </c>
      <c r="B10" s="151" t="s">
        <v>7</v>
      </c>
      <c r="C10" s="155">
        <v>0</v>
      </c>
      <c r="D10" s="153">
        <v>10416.786564885497</v>
      </c>
      <c r="E10" s="153">
        <v>0</v>
      </c>
      <c r="F10" s="153"/>
      <c r="G10" s="153"/>
      <c r="H10" s="157">
        <v>0</v>
      </c>
      <c r="I10" s="156">
        <v>0</v>
      </c>
      <c r="J10" s="153"/>
      <c r="K10" s="156">
        <v>0</v>
      </c>
      <c r="L10" s="153"/>
      <c r="M10" s="153">
        <v>0</v>
      </c>
      <c r="N10" s="156">
        <v>0</v>
      </c>
      <c r="O10" s="156">
        <v>0</v>
      </c>
    </row>
    <row r="11" spans="1:15" ht="15.6" customHeight="1" x14ac:dyDescent="0.2">
      <c r="A11" s="325">
        <v>5</v>
      </c>
      <c r="B11" s="165" t="s">
        <v>8</v>
      </c>
      <c r="C11" s="169">
        <v>0</v>
      </c>
      <c r="D11" s="167">
        <v>9734.7906451612907</v>
      </c>
      <c r="E11" s="167">
        <v>0</v>
      </c>
      <c r="F11" s="167"/>
      <c r="G11" s="167"/>
      <c r="H11" s="171">
        <v>0</v>
      </c>
      <c r="I11" s="170">
        <v>0</v>
      </c>
      <c r="J11" s="167"/>
      <c r="K11" s="170">
        <v>0</v>
      </c>
      <c r="L11" s="173"/>
      <c r="M11" s="167">
        <v>0</v>
      </c>
      <c r="N11" s="174">
        <v>0</v>
      </c>
      <c r="O11" s="170">
        <v>0</v>
      </c>
    </row>
    <row r="12" spans="1:15" ht="15.6" customHeight="1" x14ac:dyDescent="0.2">
      <c r="A12" s="323">
        <v>6</v>
      </c>
      <c r="B12" s="134" t="s">
        <v>9</v>
      </c>
      <c r="C12" s="138">
        <v>0</v>
      </c>
      <c r="D12" s="136">
        <v>9728.5974813737957</v>
      </c>
      <c r="E12" s="136">
        <v>0</v>
      </c>
      <c r="F12" s="136"/>
      <c r="G12" s="136"/>
      <c r="H12" s="140">
        <v>0</v>
      </c>
      <c r="I12" s="139">
        <v>0</v>
      </c>
      <c r="J12" s="136"/>
      <c r="K12" s="139">
        <v>0</v>
      </c>
      <c r="L12" s="136"/>
      <c r="M12" s="136">
        <v>0</v>
      </c>
      <c r="N12" s="139">
        <v>0</v>
      </c>
      <c r="O12" s="141">
        <v>0</v>
      </c>
    </row>
    <row r="13" spans="1:15" ht="15.6" customHeight="1" x14ac:dyDescent="0.2">
      <c r="A13" s="324">
        <v>7</v>
      </c>
      <c r="B13" s="151" t="s">
        <v>10</v>
      </c>
      <c r="C13" s="155">
        <v>0</v>
      </c>
      <c r="D13" s="153">
        <v>10027.964261057174</v>
      </c>
      <c r="E13" s="153">
        <v>0</v>
      </c>
      <c r="F13" s="153"/>
      <c r="G13" s="153"/>
      <c r="H13" s="157">
        <v>0</v>
      </c>
      <c r="I13" s="156">
        <v>0</v>
      </c>
      <c r="J13" s="153"/>
      <c r="K13" s="156">
        <v>0</v>
      </c>
      <c r="L13" s="153"/>
      <c r="M13" s="153">
        <v>0</v>
      </c>
      <c r="N13" s="156">
        <v>0</v>
      </c>
      <c r="O13" s="156">
        <v>0</v>
      </c>
    </row>
    <row r="14" spans="1:15" ht="15.6" customHeight="1" x14ac:dyDescent="0.2">
      <c r="A14" s="324">
        <v>8</v>
      </c>
      <c r="B14" s="151" t="s">
        <v>11</v>
      </c>
      <c r="C14" s="155">
        <v>0</v>
      </c>
      <c r="D14" s="153">
        <v>9521.1805320587973</v>
      </c>
      <c r="E14" s="153">
        <v>0</v>
      </c>
      <c r="F14" s="153"/>
      <c r="G14" s="153"/>
      <c r="H14" s="157">
        <v>0</v>
      </c>
      <c r="I14" s="156">
        <v>0</v>
      </c>
      <c r="J14" s="153"/>
      <c r="K14" s="156">
        <v>0</v>
      </c>
      <c r="L14" s="153"/>
      <c r="M14" s="153">
        <v>0</v>
      </c>
      <c r="N14" s="156">
        <v>0</v>
      </c>
      <c r="O14" s="156">
        <v>0</v>
      </c>
    </row>
    <row r="15" spans="1:15" ht="15.6" customHeight="1" x14ac:dyDescent="0.2">
      <c r="A15" s="324">
        <v>9</v>
      </c>
      <c r="B15" s="151" t="s">
        <v>12</v>
      </c>
      <c r="C15" s="155">
        <v>0</v>
      </c>
      <c r="D15" s="153">
        <v>9294.8884957195278</v>
      </c>
      <c r="E15" s="153">
        <v>0</v>
      </c>
      <c r="F15" s="153"/>
      <c r="G15" s="153"/>
      <c r="H15" s="157">
        <v>0</v>
      </c>
      <c r="I15" s="156">
        <v>0</v>
      </c>
      <c r="J15" s="153"/>
      <c r="K15" s="156">
        <v>0</v>
      </c>
      <c r="L15" s="153"/>
      <c r="M15" s="153">
        <v>0</v>
      </c>
      <c r="N15" s="156">
        <v>0</v>
      </c>
      <c r="O15" s="156">
        <v>0</v>
      </c>
    </row>
    <row r="16" spans="1:15" ht="15.6" customHeight="1" x14ac:dyDescent="0.2">
      <c r="A16" s="325">
        <v>10</v>
      </c>
      <c r="B16" s="165" t="s">
        <v>13</v>
      </c>
      <c r="C16" s="169">
        <v>0</v>
      </c>
      <c r="D16" s="167">
        <v>8955.2164447167743</v>
      </c>
      <c r="E16" s="167">
        <v>0</v>
      </c>
      <c r="F16" s="167"/>
      <c r="G16" s="167"/>
      <c r="H16" s="171">
        <v>0</v>
      </c>
      <c r="I16" s="170">
        <v>0</v>
      </c>
      <c r="J16" s="167"/>
      <c r="K16" s="170">
        <v>0</v>
      </c>
      <c r="L16" s="173"/>
      <c r="M16" s="167">
        <v>0</v>
      </c>
      <c r="N16" s="174">
        <v>0</v>
      </c>
      <c r="O16" s="170">
        <v>0</v>
      </c>
    </row>
    <row r="17" spans="1:15" ht="15.6" customHeight="1" x14ac:dyDescent="0.2">
      <c r="A17" s="323">
        <v>11</v>
      </c>
      <c r="B17" s="134" t="s">
        <v>14</v>
      </c>
      <c r="C17" s="138">
        <v>0</v>
      </c>
      <c r="D17" s="136">
        <v>11566.295137362638</v>
      </c>
      <c r="E17" s="136">
        <v>0</v>
      </c>
      <c r="F17" s="136"/>
      <c r="G17" s="136"/>
      <c r="H17" s="140">
        <v>0</v>
      </c>
      <c r="I17" s="139">
        <v>0</v>
      </c>
      <c r="J17" s="136"/>
      <c r="K17" s="139">
        <v>0</v>
      </c>
      <c r="L17" s="136"/>
      <c r="M17" s="136">
        <v>0</v>
      </c>
      <c r="N17" s="139">
        <v>0</v>
      </c>
      <c r="O17" s="141">
        <v>0</v>
      </c>
    </row>
    <row r="18" spans="1:15" ht="15.6" customHeight="1" x14ac:dyDescent="0.2">
      <c r="A18" s="324">
        <v>12</v>
      </c>
      <c r="B18" s="151" t="s">
        <v>15</v>
      </c>
      <c r="C18" s="155">
        <v>0</v>
      </c>
      <c r="D18" s="153">
        <v>9608.1985578747626</v>
      </c>
      <c r="E18" s="153">
        <v>0</v>
      </c>
      <c r="F18" s="153"/>
      <c r="G18" s="153"/>
      <c r="H18" s="157">
        <v>0</v>
      </c>
      <c r="I18" s="156">
        <v>0</v>
      </c>
      <c r="J18" s="153"/>
      <c r="K18" s="156">
        <v>0</v>
      </c>
      <c r="L18" s="153"/>
      <c r="M18" s="153">
        <v>0</v>
      </c>
      <c r="N18" s="156">
        <v>0</v>
      </c>
      <c r="O18" s="156">
        <v>0</v>
      </c>
    </row>
    <row r="19" spans="1:15" ht="15.6" customHeight="1" x14ac:dyDescent="0.2">
      <c r="A19" s="324">
        <v>13</v>
      </c>
      <c r="B19" s="151" t="s">
        <v>16</v>
      </c>
      <c r="C19" s="155">
        <v>0</v>
      </c>
      <c r="D19" s="153">
        <v>10839.42625</v>
      </c>
      <c r="E19" s="153">
        <v>0</v>
      </c>
      <c r="F19" s="153"/>
      <c r="G19" s="153"/>
      <c r="H19" s="157">
        <v>0</v>
      </c>
      <c r="I19" s="156">
        <v>0</v>
      </c>
      <c r="J19" s="153"/>
      <c r="K19" s="156">
        <v>0</v>
      </c>
      <c r="L19" s="153"/>
      <c r="M19" s="153">
        <v>0</v>
      </c>
      <c r="N19" s="156">
        <v>0</v>
      </c>
      <c r="O19" s="156">
        <v>0</v>
      </c>
    </row>
    <row r="20" spans="1:15" ht="15.6" customHeight="1" x14ac:dyDescent="0.2">
      <c r="A20" s="324">
        <v>14</v>
      </c>
      <c r="B20" s="151" t="s">
        <v>17</v>
      </c>
      <c r="C20" s="155">
        <v>0</v>
      </c>
      <c r="D20" s="153">
        <v>11835.074328358209</v>
      </c>
      <c r="E20" s="153">
        <v>0</v>
      </c>
      <c r="F20" s="153"/>
      <c r="G20" s="153"/>
      <c r="H20" s="157">
        <v>0</v>
      </c>
      <c r="I20" s="156">
        <v>0</v>
      </c>
      <c r="J20" s="153"/>
      <c r="K20" s="156">
        <v>0</v>
      </c>
      <c r="L20" s="153"/>
      <c r="M20" s="153">
        <v>0</v>
      </c>
      <c r="N20" s="156">
        <v>0</v>
      </c>
      <c r="O20" s="156">
        <v>0</v>
      </c>
    </row>
    <row r="21" spans="1:15" ht="15.6" customHeight="1" x14ac:dyDescent="0.2">
      <c r="A21" s="325">
        <v>15</v>
      </c>
      <c r="B21" s="165" t="s">
        <v>18</v>
      </c>
      <c r="C21" s="169">
        <v>0</v>
      </c>
      <c r="D21" s="167">
        <v>10252.386478342751</v>
      </c>
      <c r="E21" s="167">
        <v>0</v>
      </c>
      <c r="F21" s="167"/>
      <c r="G21" s="167"/>
      <c r="H21" s="171">
        <v>0</v>
      </c>
      <c r="I21" s="170">
        <v>0</v>
      </c>
      <c r="J21" s="167"/>
      <c r="K21" s="170">
        <v>0</v>
      </c>
      <c r="L21" s="173"/>
      <c r="M21" s="167">
        <v>0</v>
      </c>
      <c r="N21" s="174">
        <v>0</v>
      </c>
      <c r="O21" s="170">
        <v>0</v>
      </c>
    </row>
    <row r="22" spans="1:15" ht="15.6" customHeight="1" x14ac:dyDescent="0.2">
      <c r="A22" s="323">
        <v>16</v>
      </c>
      <c r="B22" s="134" t="s">
        <v>19</v>
      </c>
      <c r="C22" s="138">
        <v>0</v>
      </c>
      <c r="D22" s="136">
        <v>8638.9130953885033</v>
      </c>
      <c r="E22" s="136">
        <v>0</v>
      </c>
      <c r="F22" s="136"/>
      <c r="G22" s="136"/>
      <c r="H22" s="140">
        <v>0</v>
      </c>
      <c r="I22" s="139">
        <v>0</v>
      </c>
      <c r="J22" s="136"/>
      <c r="K22" s="139">
        <v>0</v>
      </c>
      <c r="L22" s="136"/>
      <c r="M22" s="136">
        <v>0</v>
      </c>
      <c r="N22" s="139">
        <v>0</v>
      </c>
      <c r="O22" s="141">
        <v>0</v>
      </c>
    </row>
    <row r="23" spans="1:15" ht="15.6" customHeight="1" x14ac:dyDescent="0.2">
      <c r="A23" s="324">
        <v>17</v>
      </c>
      <c r="B23" s="151" t="s">
        <v>20</v>
      </c>
      <c r="C23" s="155">
        <v>1</v>
      </c>
      <c r="D23" s="153">
        <v>8964.2236336196875</v>
      </c>
      <c r="E23" s="153">
        <v>8964</v>
      </c>
      <c r="F23" s="153"/>
      <c r="G23" s="153"/>
      <c r="H23" s="157">
        <v>0</v>
      </c>
      <c r="I23" s="156">
        <v>8964</v>
      </c>
      <c r="J23" s="153"/>
      <c r="K23" s="156">
        <v>8964</v>
      </c>
      <c r="L23" s="153"/>
      <c r="M23" s="153">
        <v>8964</v>
      </c>
      <c r="N23" s="156">
        <v>747</v>
      </c>
      <c r="O23" s="156">
        <v>8964</v>
      </c>
    </row>
    <row r="24" spans="1:15" ht="15.6" customHeight="1" x14ac:dyDescent="0.2">
      <c r="A24" s="324">
        <v>18</v>
      </c>
      <c r="B24" s="151" t="s">
        <v>21</v>
      </c>
      <c r="C24" s="155">
        <v>0</v>
      </c>
      <c r="D24" s="153">
        <v>11118.494867724869</v>
      </c>
      <c r="E24" s="153">
        <v>0</v>
      </c>
      <c r="F24" s="153"/>
      <c r="G24" s="153"/>
      <c r="H24" s="157">
        <v>0</v>
      </c>
      <c r="I24" s="156">
        <v>0</v>
      </c>
      <c r="J24" s="153"/>
      <c r="K24" s="156">
        <v>0</v>
      </c>
      <c r="L24" s="153"/>
      <c r="M24" s="153">
        <v>0</v>
      </c>
      <c r="N24" s="156">
        <v>0</v>
      </c>
      <c r="O24" s="156">
        <v>0</v>
      </c>
    </row>
    <row r="25" spans="1:15" ht="15.6" customHeight="1" x14ac:dyDescent="0.2">
      <c r="A25" s="324">
        <v>19</v>
      </c>
      <c r="B25" s="151" t="s">
        <v>22</v>
      </c>
      <c r="C25" s="155">
        <v>0</v>
      </c>
      <c r="D25" s="153">
        <v>10274.595783650891</v>
      </c>
      <c r="E25" s="153">
        <v>0</v>
      </c>
      <c r="F25" s="153"/>
      <c r="G25" s="153"/>
      <c r="H25" s="157">
        <v>0</v>
      </c>
      <c r="I25" s="156">
        <v>0</v>
      </c>
      <c r="J25" s="153"/>
      <c r="K25" s="156">
        <v>0</v>
      </c>
      <c r="L25" s="153"/>
      <c r="M25" s="153">
        <v>0</v>
      </c>
      <c r="N25" s="156">
        <v>0</v>
      </c>
      <c r="O25" s="156">
        <v>0</v>
      </c>
    </row>
    <row r="26" spans="1:15" ht="15.6" customHeight="1" x14ac:dyDescent="0.2">
      <c r="A26" s="325">
        <v>20</v>
      </c>
      <c r="B26" s="165" t="s">
        <v>23</v>
      </c>
      <c r="C26" s="169">
        <v>0</v>
      </c>
      <c r="D26" s="167">
        <v>10315.180290861324</v>
      </c>
      <c r="E26" s="167">
        <v>0</v>
      </c>
      <c r="F26" s="167"/>
      <c r="G26" s="167"/>
      <c r="H26" s="171">
        <v>0</v>
      </c>
      <c r="I26" s="170">
        <v>0</v>
      </c>
      <c r="J26" s="167"/>
      <c r="K26" s="170">
        <v>0</v>
      </c>
      <c r="L26" s="173"/>
      <c r="M26" s="167">
        <v>0</v>
      </c>
      <c r="N26" s="174">
        <v>0</v>
      </c>
      <c r="O26" s="170">
        <v>0</v>
      </c>
    </row>
    <row r="27" spans="1:15" ht="15.6" customHeight="1" x14ac:dyDescent="0.2">
      <c r="A27" s="323">
        <v>21</v>
      </c>
      <c r="B27" s="134" t="s">
        <v>24</v>
      </c>
      <c r="C27" s="138">
        <v>0</v>
      </c>
      <c r="D27" s="136">
        <v>10911.187982355197</v>
      </c>
      <c r="E27" s="136">
        <v>0</v>
      </c>
      <c r="F27" s="136"/>
      <c r="G27" s="136"/>
      <c r="H27" s="140">
        <v>0</v>
      </c>
      <c r="I27" s="139">
        <v>0</v>
      </c>
      <c r="J27" s="136"/>
      <c r="K27" s="139">
        <v>0</v>
      </c>
      <c r="L27" s="136"/>
      <c r="M27" s="136">
        <v>0</v>
      </c>
      <c r="N27" s="139">
        <v>0</v>
      </c>
      <c r="O27" s="141">
        <v>0</v>
      </c>
    </row>
    <row r="28" spans="1:15" ht="15.6" customHeight="1" x14ac:dyDescent="0.2">
      <c r="A28" s="324">
        <v>22</v>
      </c>
      <c r="B28" s="151" t="s">
        <v>25</v>
      </c>
      <c r="C28" s="155">
        <v>0</v>
      </c>
      <c r="D28" s="153">
        <v>10793.737959791511</v>
      </c>
      <c r="E28" s="153">
        <v>0</v>
      </c>
      <c r="F28" s="153"/>
      <c r="G28" s="153"/>
      <c r="H28" s="157">
        <v>0</v>
      </c>
      <c r="I28" s="156">
        <v>0</v>
      </c>
      <c r="J28" s="153"/>
      <c r="K28" s="156">
        <v>0</v>
      </c>
      <c r="L28" s="153"/>
      <c r="M28" s="153">
        <v>0</v>
      </c>
      <c r="N28" s="156">
        <v>0</v>
      </c>
      <c r="O28" s="156">
        <v>0</v>
      </c>
    </row>
    <row r="29" spans="1:15" ht="15.6" customHeight="1" x14ac:dyDescent="0.2">
      <c r="A29" s="324">
        <v>23</v>
      </c>
      <c r="B29" s="151" t="s">
        <v>26</v>
      </c>
      <c r="C29" s="155">
        <v>0</v>
      </c>
      <c r="D29" s="153">
        <v>9708.5891119342305</v>
      </c>
      <c r="E29" s="153">
        <v>0</v>
      </c>
      <c r="F29" s="153"/>
      <c r="G29" s="153"/>
      <c r="H29" s="157">
        <v>0</v>
      </c>
      <c r="I29" s="156">
        <v>0</v>
      </c>
      <c r="J29" s="153"/>
      <c r="K29" s="156">
        <v>0</v>
      </c>
      <c r="L29" s="153"/>
      <c r="M29" s="153">
        <v>0</v>
      </c>
      <c r="N29" s="156">
        <v>0</v>
      </c>
      <c r="O29" s="156">
        <v>0</v>
      </c>
    </row>
    <row r="30" spans="1:15" ht="15.6" customHeight="1" x14ac:dyDescent="0.2">
      <c r="A30" s="324">
        <v>24</v>
      </c>
      <c r="B30" s="151" t="s">
        <v>27</v>
      </c>
      <c r="C30" s="155">
        <v>0</v>
      </c>
      <c r="D30" s="153">
        <v>9304.0743812061028</v>
      </c>
      <c r="E30" s="153">
        <v>0</v>
      </c>
      <c r="F30" s="153"/>
      <c r="G30" s="153"/>
      <c r="H30" s="157">
        <v>0</v>
      </c>
      <c r="I30" s="156">
        <v>0</v>
      </c>
      <c r="J30" s="153"/>
      <c r="K30" s="156">
        <v>0</v>
      </c>
      <c r="L30" s="153"/>
      <c r="M30" s="153">
        <v>0</v>
      </c>
      <c r="N30" s="156">
        <v>0</v>
      </c>
      <c r="O30" s="156">
        <v>0</v>
      </c>
    </row>
    <row r="31" spans="1:15" ht="15.6" customHeight="1" x14ac:dyDescent="0.2">
      <c r="A31" s="325">
        <v>25</v>
      </c>
      <c r="B31" s="165" t="s">
        <v>28</v>
      </c>
      <c r="C31" s="169">
        <v>0</v>
      </c>
      <c r="D31" s="167">
        <v>10223.688982725529</v>
      </c>
      <c r="E31" s="167">
        <v>0</v>
      </c>
      <c r="F31" s="167"/>
      <c r="G31" s="167"/>
      <c r="H31" s="171">
        <v>0</v>
      </c>
      <c r="I31" s="170">
        <v>0</v>
      </c>
      <c r="J31" s="167"/>
      <c r="K31" s="170">
        <v>0</v>
      </c>
      <c r="L31" s="173"/>
      <c r="M31" s="167">
        <v>0</v>
      </c>
      <c r="N31" s="174">
        <v>0</v>
      </c>
      <c r="O31" s="170">
        <v>0</v>
      </c>
    </row>
    <row r="32" spans="1:15" ht="15.6" customHeight="1" x14ac:dyDescent="0.2">
      <c r="A32" s="323">
        <v>26</v>
      </c>
      <c r="B32" s="134" t="s">
        <v>29</v>
      </c>
      <c r="C32" s="138">
        <v>42</v>
      </c>
      <c r="D32" s="136">
        <v>9363.0294957427468</v>
      </c>
      <c r="E32" s="136">
        <v>393247</v>
      </c>
      <c r="F32" s="136"/>
      <c r="G32" s="136"/>
      <c r="H32" s="140">
        <v>0</v>
      </c>
      <c r="I32" s="139">
        <v>393247</v>
      </c>
      <c r="J32" s="136"/>
      <c r="K32" s="139">
        <v>393247</v>
      </c>
      <c r="L32" s="136"/>
      <c r="M32" s="136">
        <v>393247</v>
      </c>
      <c r="N32" s="139">
        <v>32771</v>
      </c>
      <c r="O32" s="141">
        <v>393247</v>
      </c>
    </row>
    <row r="33" spans="1:15" ht="15.6" customHeight="1" x14ac:dyDescent="0.2">
      <c r="A33" s="324">
        <v>27</v>
      </c>
      <c r="B33" s="151" t="s">
        <v>30</v>
      </c>
      <c r="C33" s="155">
        <v>0</v>
      </c>
      <c r="D33" s="153">
        <v>10262.288648018646</v>
      </c>
      <c r="E33" s="153">
        <v>0</v>
      </c>
      <c r="F33" s="153"/>
      <c r="G33" s="153"/>
      <c r="H33" s="157">
        <v>0</v>
      </c>
      <c r="I33" s="156">
        <v>0</v>
      </c>
      <c r="J33" s="153"/>
      <c r="K33" s="156">
        <v>0</v>
      </c>
      <c r="L33" s="153"/>
      <c r="M33" s="153">
        <v>0</v>
      </c>
      <c r="N33" s="156">
        <v>0</v>
      </c>
      <c r="O33" s="156">
        <v>0</v>
      </c>
    </row>
    <row r="34" spans="1:15" ht="15.6" customHeight="1" x14ac:dyDescent="0.2">
      <c r="A34" s="324">
        <v>28</v>
      </c>
      <c r="B34" s="151" t="s">
        <v>31</v>
      </c>
      <c r="C34" s="155">
        <v>0</v>
      </c>
      <c r="D34" s="153">
        <v>8695.1154433708598</v>
      </c>
      <c r="E34" s="153">
        <v>0</v>
      </c>
      <c r="F34" s="153"/>
      <c r="G34" s="153"/>
      <c r="H34" s="157">
        <v>0</v>
      </c>
      <c r="I34" s="156">
        <v>0</v>
      </c>
      <c r="J34" s="153"/>
      <c r="K34" s="156">
        <v>0</v>
      </c>
      <c r="L34" s="153"/>
      <c r="M34" s="153">
        <v>0</v>
      </c>
      <c r="N34" s="156">
        <v>0</v>
      </c>
      <c r="O34" s="156">
        <v>0</v>
      </c>
    </row>
    <row r="35" spans="1:15" ht="15.6" customHeight="1" x14ac:dyDescent="0.2">
      <c r="A35" s="324">
        <v>29</v>
      </c>
      <c r="B35" s="151" t="s">
        <v>32</v>
      </c>
      <c r="C35" s="155">
        <v>1</v>
      </c>
      <c r="D35" s="153">
        <v>9120.6983914714074</v>
      </c>
      <c r="E35" s="153">
        <v>9121</v>
      </c>
      <c r="F35" s="153"/>
      <c r="G35" s="153"/>
      <c r="H35" s="157">
        <v>0</v>
      </c>
      <c r="I35" s="156">
        <v>9121</v>
      </c>
      <c r="J35" s="153"/>
      <c r="K35" s="156">
        <v>9121</v>
      </c>
      <c r="L35" s="153"/>
      <c r="M35" s="153">
        <v>9121</v>
      </c>
      <c r="N35" s="156">
        <v>760</v>
      </c>
      <c r="O35" s="156">
        <v>9121</v>
      </c>
    </row>
    <row r="36" spans="1:15" ht="15.6" customHeight="1" x14ac:dyDescent="0.2">
      <c r="A36" s="325">
        <v>30</v>
      </c>
      <c r="B36" s="165" t="s">
        <v>33</v>
      </c>
      <c r="C36" s="169">
        <v>0</v>
      </c>
      <c r="D36" s="167">
        <v>10210.333246160233</v>
      </c>
      <c r="E36" s="167">
        <v>0</v>
      </c>
      <c r="F36" s="167"/>
      <c r="G36" s="167"/>
      <c r="H36" s="171">
        <v>0</v>
      </c>
      <c r="I36" s="170">
        <v>0</v>
      </c>
      <c r="J36" s="167"/>
      <c r="K36" s="170">
        <v>0</v>
      </c>
      <c r="L36" s="173"/>
      <c r="M36" s="167">
        <v>0</v>
      </c>
      <c r="N36" s="174">
        <v>0</v>
      </c>
      <c r="O36" s="170">
        <v>0</v>
      </c>
    </row>
    <row r="37" spans="1:15" ht="15.6" customHeight="1" x14ac:dyDescent="0.2">
      <c r="A37" s="323">
        <v>31</v>
      </c>
      <c r="B37" s="134" t="s">
        <v>34</v>
      </c>
      <c r="C37" s="138">
        <v>0</v>
      </c>
      <c r="D37" s="136">
        <v>9658.6717707662592</v>
      </c>
      <c r="E37" s="136">
        <v>0</v>
      </c>
      <c r="F37" s="136"/>
      <c r="G37" s="136"/>
      <c r="H37" s="140">
        <v>0</v>
      </c>
      <c r="I37" s="139">
        <v>0</v>
      </c>
      <c r="J37" s="136"/>
      <c r="K37" s="139">
        <v>0</v>
      </c>
      <c r="L37" s="136"/>
      <c r="M37" s="136">
        <v>0</v>
      </c>
      <c r="N37" s="139">
        <v>0</v>
      </c>
      <c r="O37" s="141">
        <v>0</v>
      </c>
    </row>
    <row r="38" spans="1:15" ht="15.6" customHeight="1" x14ac:dyDescent="0.2">
      <c r="A38" s="324">
        <v>32</v>
      </c>
      <c r="B38" s="151" t="s">
        <v>35</v>
      </c>
      <c r="C38" s="155">
        <v>0</v>
      </c>
      <c r="D38" s="153">
        <v>9676.8946776611701</v>
      </c>
      <c r="E38" s="153">
        <v>0</v>
      </c>
      <c r="F38" s="153"/>
      <c r="G38" s="153"/>
      <c r="H38" s="157">
        <v>0</v>
      </c>
      <c r="I38" s="156">
        <v>0</v>
      </c>
      <c r="J38" s="153"/>
      <c r="K38" s="156">
        <v>0</v>
      </c>
      <c r="L38" s="153"/>
      <c r="M38" s="153">
        <v>0</v>
      </c>
      <c r="N38" s="156">
        <v>0</v>
      </c>
      <c r="O38" s="156">
        <v>0</v>
      </c>
    </row>
    <row r="39" spans="1:15" ht="15.6" customHeight="1" x14ac:dyDescent="0.2">
      <c r="A39" s="324">
        <v>33</v>
      </c>
      <c r="B39" s="151" t="s">
        <v>36</v>
      </c>
      <c r="C39" s="155">
        <v>0</v>
      </c>
      <c r="D39" s="153">
        <v>10812.214356435645</v>
      </c>
      <c r="E39" s="153">
        <v>0</v>
      </c>
      <c r="F39" s="153"/>
      <c r="G39" s="153"/>
      <c r="H39" s="157">
        <v>0</v>
      </c>
      <c r="I39" s="156">
        <v>0</v>
      </c>
      <c r="J39" s="153"/>
      <c r="K39" s="156">
        <v>0</v>
      </c>
      <c r="L39" s="153"/>
      <c r="M39" s="153">
        <v>0</v>
      </c>
      <c r="N39" s="156">
        <v>0</v>
      </c>
      <c r="O39" s="156">
        <v>0</v>
      </c>
    </row>
    <row r="40" spans="1:15" ht="15.6" customHeight="1" x14ac:dyDescent="0.2">
      <c r="A40" s="324">
        <v>34</v>
      </c>
      <c r="B40" s="151" t="s">
        <v>37</v>
      </c>
      <c r="C40" s="155">
        <v>0</v>
      </c>
      <c r="D40" s="153">
        <v>10616.887090680102</v>
      </c>
      <c r="E40" s="153">
        <v>0</v>
      </c>
      <c r="F40" s="153"/>
      <c r="G40" s="153"/>
      <c r="H40" s="157">
        <v>0</v>
      </c>
      <c r="I40" s="156">
        <v>0</v>
      </c>
      <c r="J40" s="153"/>
      <c r="K40" s="156">
        <v>0</v>
      </c>
      <c r="L40" s="153"/>
      <c r="M40" s="153">
        <v>0</v>
      </c>
      <c r="N40" s="156">
        <v>0</v>
      </c>
      <c r="O40" s="156">
        <v>0</v>
      </c>
    </row>
    <row r="41" spans="1:15" ht="15.6" customHeight="1" x14ac:dyDescent="0.2">
      <c r="A41" s="325">
        <v>35</v>
      </c>
      <c r="B41" s="165" t="s">
        <v>38</v>
      </c>
      <c r="C41" s="169">
        <v>0</v>
      </c>
      <c r="D41" s="167">
        <v>9540.631609034579</v>
      </c>
      <c r="E41" s="167">
        <v>0</v>
      </c>
      <c r="F41" s="167"/>
      <c r="G41" s="167"/>
      <c r="H41" s="171">
        <v>0</v>
      </c>
      <c r="I41" s="170">
        <v>0</v>
      </c>
      <c r="J41" s="167"/>
      <c r="K41" s="170">
        <v>0</v>
      </c>
      <c r="L41" s="173"/>
      <c r="M41" s="167">
        <v>0</v>
      </c>
      <c r="N41" s="174">
        <v>0</v>
      </c>
      <c r="O41" s="170">
        <v>0</v>
      </c>
    </row>
    <row r="42" spans="1:15" ht="15.6" customHeight="1" x14ac:dyDescent="0.2">
      <c r="A42" s="323">
        <v>36</v>
      </c>
      <c r="B42" s="134" t="s">
        <v>39</v>
      </c>
      <c r="C42" s="138">
        <v>134</v>
      </c>
      <c r="D42" s="136">
        <v>9198.1015885451852</v>
      </c>
      <c r="E42" s="136">
        <v>1232546</v>
      </c>
      <c r="F42" s="136"/>
      <c r="G42" s="136"/>
      <c r="H42" s="140">
        <v>0</v>
      </c>
      <c r="I42" s="139">
        <v>1232546</v>
      </c>
      <c r="J42" s="136"/>
      <c r="K42" s="139">
        <v>1232546</v>
      </c>
      <c r="L42" s="136"/>
      <c r="M42" s="136">
        <v>1232546</v>
      </c>
      <c r="N42" s="139">
        <v>102712</v>
      </c>
      <c r="O42" s="141">
        <v>1232546</v>
      </c>
    </row>
    <row r="43" spans="1:15" ht="15.6" customHeight="1" x14ac:dyDescent="0.2">
      <c r="A43" s="324">
        <v>37</v>
      </c>
      <c r="B43" s="151" t="s">
        <v>40</v>
      </c>
      <c r="C43" s="155">
        <v>0</v>
      </c>
      <c r="D43" s="153">
        <v>9544.4360698344535</v>
      </c>
      <c r="E43" s="153">
        <v>0</v>
      </c>
      <c r="F43" s="153"/>
      <c r="G43" s="153"/>
      <c r="H43" s="157">
        <v>0</v>
      </c>
      <c r="I43" s="156">
        <v>0</v>
      </c>
      <c r="J43" s="153"/>
      <c r="K43" s="156">
        <v>0</v>
      </c>
      <c r="L43" s="153"/>
      <c r="M43" s="153">
        <v>0</v>
      </c>
      <c r="N43" s="156">
        <v>0</v>
      </c>
      <c r="O43" s="156">
        <v>0</v>
      </c>
    </row>
    <row r="44" spans="1:15" ht="15.6" customHeight="1" x14ac:dyDescent="0.2">
      <c r="A44" s="324">
        <v>38</v>
      </c>
      <c r="B44" s="151" t="s">
        <v>41</v>
      </c>
      <c r="C44" s="155">
        <v>4</v>
      </c>
      <c r="D44" s="153">
        <v>9567.3298887652945</v>
      </c>
      <c r="E44" s="153">
        <v>38269</v>
      </c>
      <c r="F44" s="153"/>
      <c r="G44" s="153"/>
      <c r="H44" s="157">
        <v>0</v>
      </c>
      <c r="I44" s="156">
        <v>38269</v>
      </c>
      <c r="J44" s="153"/>
      <c r="K44" s="156">
        <v>38269</v>
      </c>
      <c r="L44" s="153"/>
      <c r="M44" s="153">
        <v>38269</v>
      </c>
      <c r="N44" s="156">
        <v>3189</v>
      </c>
      <c r="O44" s="156">
        <v>38269</v>
      </c>
    </row>
    <row r="45" spans="1:15" ht="15.6" customHeight="1" x14ac:dyDescent="0.2">
      <c r="A45" s="324">
        <v>39</v>
      </c>
      <c r="B45" s="151" t="s">
        <v>42</v>
      </c>
      <c r="C45" s="155">
        <v>0</v>
      </c>
      <c r="D45" s="153">
        <v>10117.650215857204</v>
      </c>
      <c r="E45" s="153">
        <v>0</v>
      </c>
      <c r="F45" s="153"/>
      <c r="G45" s="153"/>
      <c r="H45" s="157">
        <v>0</v>
      </c>
      <c r="I45" s="156">
        <v>0</v>
      </c>
      <c r="J45" s="153"/>
      <c r="K45" s="156">
        <v>0</v>
      </c>
      <c r="L45" s="153"/>
      <c r="M45" s="153">
        <v>0</v>
      </c>
      <c r="N45" s="156">
        <v>0</v>
      </c>
      <c r="O45" s="156">
        <v>0</v>
      </c>
    </row>
    <row r="46" spans="1:15" ht="15.6" customHeight="1" x14ac:dyDescent="0.2">
      <c r="A46" s="325">
        <v>40</v>
      </c>
      <c r="B46" s="165" t="s">
        <v>43</v>
      </c>
      <c r="C46" s="169">
        <v>0</v>
      </c>
      <c r="D46" s="167">
        <v>9717.8650240163024</v>
      </c>
      <c r="E46" s="167">
        <v>0</v>
      </c>
      <c r="F46" s="167"/>
      <c r="G46" s="167"/>
      <c r="H46" s="171">
        <v>0</v>
      </c>
      <c r="I46" s="170">
        <v>0</v>
      </c>
      <c r="J46" s="167"/>
      <c r="K46" s="170">
        <v>0</v>
      </c>
      <c r="L46" s="173"/>
      <c r="M46" s="167">
        <v>0</v>
      </c>
      <c r="N46" s="174">
        <v>0</v>
      </c>
      <c r="O46" s="170">
        <v>0</v>
      </c>
    </row>
    <row r="47" spans="1:15" ht="15.6" customHeight="1" x14ac:dyDescent="0.2">
      <c r="A47" s="323">
        <v>41</v>
      </c>
      <c r="B47" s="134" t="s">
        <v>44</v>
      </c>
      <c r="C47" s="138">
        <v>0</v>
      </c>
      <c r="D47" s="136">
        <v>9798.1103378378375</v>
      </c>
      <c r="E47" s="136">
        <v>0</v>
      </c>
      <c r="F47" s="136"/>
      <c r="G47" s="136"/>
      <c r="H47" s="140">
        <v>0</v>
      </c>
      <c r="I47" s="139">
        <v>0</v>
      </c>
      <c r="J47" s="136"/>
      <c r="K47" s="139">
        <v>0</v>
      </c>
      <c r="L47" s="136"/>
      <c r="M47" s="136">
        <v>0</v>
      </c>
      <c r="N47" s="139">
        <v>0</v>
      </c>
      <c r="O47" s="141">
        <v>0</v>
      </c>
    </row>
    <row r="48" spans="1:15" ht="15.6" customHeight="1" x14ac:dyDescent="0.2">
      <c r="A48" s="324">
        <v>42</v>
      </c>
      <c r="B48" s="151" t="s">
        <v>45</v>
      </c>
      <c r="C48" s="155">
        <v>0</v>
      </c>
      <c r="D48" s="153">
        <v>10081.560200148258</v>
      </c>
      <c r="E48" s="153">
        <v>0</v>
      </c>
      <c r="F48" s="153"/>
      <c r="G48" s="153"/>
      <c r="H48" s="157">
        <v>0</v>
      </c>
      <c r="I48" s="156">
        <v>0</v>
      </c>
      <c r="J48" s="153"/>
      <c r="K48" s="156">
        <v>0</v>
      </c>
      <c r="L48" s="153"/>
      <c r="M48" s="153">
        <v>0</v>
      </c>
      <c r="N48" s="156">
        <v>0</v>
      </c>
      <c r="O48" s="156">
        <v>0</v>
      </c>
    </row>
    <row r="49" spans="1:15" ht="15.6" customHeight="1" x14ac:dyDescent="0.2">
      <c r="A49" s="324">
        <v>43</v>
      </c>
      <c r="B49" s="151" t="s">
        <v>46</v>
      </c>
      <c r="C49" s="155">
        <v>0</v>
      </c>
      <c r="D49" s="153">
        <v>9899.7617678812421</v>
      </c>
      <c r="E49" s="153">
        <v>0</v>
      </c>
      <c r="F49" s="153"/>
      <c r="G49" s="153"/>
      <c r="H49" s="157">
        <v>0</v>
      </c>
      <c r="I49" s="156">
        <v>0</v>
      </c>
      <c r="J49" s="153"/>
      <c r="K49" s="156">
        <v>0</v>
      </c>
      <c r="L49" s="153"/>
      <c r="M49" s="153">
        <v>0</v>
      </c>
      <c r="N49" s="156">
        <v>0</v>
      </c>
      <c r="O49" s="156">
        <v>0</v>
      </c>
    </row>
    <row r="50" spans="1:15" ht="15.6" customHeight="1" x14ac:dyDescent="0.2">
      <c r="A50" s="324">
        <v>44</v>
      </c>
      <c r="B50" s="151" t="s">
        <v>47</v>
      </c>
      <c r="C50" s="155">
        <v>5</v>
      </c>
      <c r="D50" s="153">
        <v>9374.6650665956313</v>
      </c>
      <c r="E50" s="153">
        <v>46873</v>
      </c>
      <c r="F50" s="153"/>
      <c r="G50" s="153"/>
      <c r="H50" s="157">
        <v>0</v>
      </c>
      <c r="I50" s="156">
        <v>46873</v>
      </c>
      <c r="J50" s="153"/>
      <c r="K50" s="156">
        <v>46873</v>
      </c>
      <c r="L50" s="153"/>
      <c r="M50" s="153">
        <v>46873</v>
      </c>
      <c r="N50" s="156">
        <v>3906</v>
      </c>
      <c r="O50" s="156">
        <v>46873</v>
      </c>
    </row>
    <row r="51" spans="1:15" ht="15.6" customHeight="1" x14ac:dyDescent="0.2">
      <c r="A51" s="325">
        <v>45</v>
      </c>
      <c r="B51" s="165" t="s">
        <v>48</v>
      </c>
      <c r="C51" s="169">
        <v>6</v>
      </c>
      <c r="D51" s="167">
        <v>8645.6877684396768</v>
      </c>
      <c r="E51" s="167">
        <v>51874</v>
      </c>
      <c r="F51" s="167"/>
      <c r="G51" s="167"/>
      <c r="H51" s="171">
        <v>0</v>
      </c>
      <c r="I51" s="170">
        <v>51874</v>
      </c>
      <c r="J51" s="167"/>
      <c r="K51" s="170">
        <v>51874</v>
      </c>
      <c r="L51" s="173"/>
      <c r="M51" s="167">
        <v>51874</v>
      </c>
      <c r="N51" s="174">
        <v>4323</v>
      </c>
      <c r="O51" s="170">
        <v>51874</v>
      </c>
    </row>
    <row r="52" spans="1:15" ht="15.6" customHeight="1" x14ac:dyDescent="0.2">
      <c r="A52" s="323">
        <v>46</v>
      </c>
      <c r="B52" s="134" t="s">
        <v>49</v>
      </c>
      <c r="C52" s="138">
        <v>0</v>
      </c>
      <c r="D52" s="136">
        <v>11732.398060263655</v>
      </c>
      <c r="E52" s="136">
        <v>0</v>
      </c>
      <c r="F52" s="136"/>
      <c r="G52" s="136"/>
      <c r="H52" s="140">
        <v>0</v>
      </c>
      <c r="I52" s="139">
        <v>0</v>
      </c>
      <c r="J52" s="136"/>
      <c r="K52" s="139">
        <v>0</v>
      </c>
      <c r="L52" s="136"/>
      <c r="M52" s="136">
        <v>0</v>
      </c>
      <c r="N52" s="139">
        <v>0</v>
      </c>
      <c r="O52" s="141">
        <v>0</v>
      </c>
    </row>
    <row r="53" spans="1:15" ht="15.6" customHeight="1" x14ac:dyDescent="0.2">
      <c r="A53" s="324">
        <v>47</v>
      </c>
      <c r="B53" s="151" t="s">
        <v>50</v>
      </c>
      <c r="C53" s="155">
        <v>0</v>
      </c>
      <c r="D53" s="153">
        <v>9693.264866562009</v>
      </c>
      <c r="E53" s="153">
        <v>0</v>
      </c>
      <c r="F53" s="153"/>
      <c r="G53" s="153"/>
      <c r="H53" s="157">
        <v>0</v>
      </c>
      <c r="I53" s="156">
        <v>0</v>
      </c>
      <c r="J53" s="153"/>
      <c r="K53" s="156">
        <v>0</v>
      </c>
      <c r="L53" s="153"/>
      <c r="M53" s="153">
        <v>0</v>
      </c>
      <c r="N53" s="156">
        <v>0</v>
      </c>
      <c r="O53" s="156">
        <v>0</v>
      </c>
    </row>
    <row r="54" spans="1:15" ht="15.6" customHeight="1" x14ac:dyDescent="0.2">
      <c r="A54" s="324">
        <v>48</v>
      </c>
      <c r="B54" s="151" t="s">
        <v>73</v>
      </c>
      <c r="C54" s="155">
        <v>4</v>
      </c>
      <c r="D54" s="153">
        <v>9271.7157435897443</v>
      </c>
      <c r="E54" s="153">
        <v>37087</v>
      </c>
      <c r="F54" s="153"/>
      <c r="G54" s="153"/>
      <c r="H54" s="157">
        <v>0</v>
      </c>
      <c r="I54" s="156">
        <v>37087</v>
      </c>
      <c r="J54" s="153"/>
      <c r="K54" s="156">
        <v>37087</v>
      </c>
      <c r="L54" s="153"/>
      <c r="M54" s="153">
        <v>37087</v>
      </c>
      <c r="N54" s="156">
        <v>3091</v>
      </c>
      <c r="O54" s="156">
        <v>37087</v>
      </c>
    </row>
    <row r="55" spans="1:15" ht="15.6" customHeight="1" x14ac:dyDescent="0.2">
      <c r="A55" s="324">
        <v>49</v>
      </c>
      <c r="B55" s="151" t="s">
        <v>51</v>
      </c>
      <c r="C55" s="155">
        <v>0</v>
      </c>
      <c r="D55" s="153">
        <v>9678.3017481096012</v>
      </c>
      <c r="E55" s="153">
        <v>0</v>
      </c>
      <c r="F55" s="153"/>
      <c r="G55" s="153"/>
      <c r="H55" s="157">
        <v>0</v>
      </c>
      <c r="I55" s="156">
        <v>0</v>
      </c>
      <c r="J55" s="153"/>
      <c r="K55" s="156">
        <v>0</v>
      </c>
      <c r="L55" s="153"/>
      <c r="M55" s="153">
        <v>0</v>
      </c>
      <c r="N55" s="156">
        <v>0</v>
      </c>
      <c r="O55" s="156">
        <v>0</v>
      </c>
    </row>
    <row r="56" spans="1:15" ht="15.6" customHeight="1" x14ac:dyDescent="0.2">
      <c r="A56" s="325">
        <v>50</v>
      </c>
      <c r="B56" s="165" t="s">
        <v>52</v>
      </c>
      <c r="C56" s="169">
        <v>0</v>
      </c>
      <c r="D56" s="167">
        <v>9362.0888590414252</v>
      </c>
      <c r="E56" s="167">
        <v>0</v>
      </c>
      <c r="F56" s="167"/>
      <c r="G56" s="167"/>
      <c r="H56" s="171">
        <v>0</v>
      </c>
      <c r="I56" s="170">
        <v>0</v>
      </c>
      <c r="J56" s="167"/>
      <c r="K56" s="170">
        <v>0</v>
      </c>
      <c r="L56" s="173"/>
      <c r="M56" s="167">
        <v>0</v>
      </c>
      <c r="N56" s="174">
        <v>0</v>
      </c>
      <c r="O56" s="170">
        <v>0</v>
      </c>
    </row>
    <row r="57" spans="1:15" ht="15.6" customHeight="1" x14ac:dyDescent="0.2">
      <c r="A57" s="323">
        <v>51</v>
      </c>
      <c r="B57" s="134" t="s">
        <v>53</v>
      </c>
      <c r="C57" s="138">
        <v>0</v>
      </c>
      <c r="D57" s="136">
        <v>9945.4422872340419</v>
      </c>
      <c r="E57" s="136">
        <v>0</v>
      </c>
      <c r="F57" s="136"/>
      <c r="G57" s="136"/>
      <c r="H57" s="140">
        <v>0</v>
      </c>
      <c r="I57" s="139">
        <v>0</v>
      </c>
      <c r="J57" s="136"/>
      <c r="K57" s="139">
        <v>0</v>
      </c>
      <c r="L57" s="136"/>
      <c r="M57" s="136">
        <v>0</v>
      </c>
      <c r="N57" s="139">
        <v>0</v>
      </c>
      <c r="O57" s="141">
        <v>0</v>
      </c>
    </row>
    <row r="58" spans="1:15" ht="15.6" customHeight="1" x14ac:dyDescent="0.2">
      <c r="A58" s="324">
        <v>52</v>
      </c>
      <c r="B58" s="151" t="s">
        <v>54</v>
      </c>
      <c r="C58" s="155">
        <v>22</v>
      </c>
      <c r="D58" s="153">
        <v>9409.6142599475297</v>
      </c>
      <c r="E58" s="153">
        <v>207012</v>
      </c>
      <c r="F58" s="153"/>
      <c r="G58" s="153"/>
      <c r="H58" s="157">
        <v>0</v>
      </c>
      <c r="I58" s="156">
        <v>207012</v>
      </c>
      <c r="J58" s="153"/>
      <c r="K58" s="156">
        <v>207012</v>
      </c>
      <c r="L58" s="153"/>
      <c r="M58" s="153">
        <v>207012</v>
      </c>
      <c r="N58" s="156">
        <v>17251</v>
      </c>
      <c r="O58" s="156">
        <v>207012</v>
      </c>
    </row>
    <row r="59" spans="1:15" ht="15.6" customHeight="1" x14ac:dyDescent="0.2">
      <c r="A59" s="324">
        <v>53</v>
      </c>
      <c r="B59" s="151" t="s">
        <v>55</v>
      </c>
      <c r="C59" s="155">
        <v>3</v>
      </c>
      <c r="D59" s="153">
        <v>9635.0593185779944</v>
      </c>
      <c r="E59" s="153">
        <v>28905</v>
      </c>
      <c r="F59" s="153"/>
      <c r="G59" s="153"/>
      <c r="H59" s="157">
        <v>0</v>
      </c>
      <c r="I59" s="156">
        <v>28905</v>
      </c>
      <c r="J59" s="153"/>
      <c r="K59" s="156">
        <v>28905</v>
      </c>
      <c r="L59" s="153"/>
      <c r="M59" s="153">
        <v>28905</v>
      </c>
      <c r="N59" s="156">
        <v>2409</v>
      </c>
      <c r="O59" s="156">
        <v>28905</v>
      </c>
    </row>
    <row r="60" spans="1:15" ht="15.6" customHeight="1" x14ac:dyDescent="0.2">
      <c r="A60" s="324">
        <v>54</v>
      </c>
      <c r="B60" s="151" t="s">
        <v>56</v>
      </c>
      <c r="C60" s="155">
        <v>0</v>
      </c>
      <c r="D60" s="153">
        <v>11526.857678100263</v>
      </c>
      <c r="E60" s="153">
        <v>0</v>
      </c>
      <c r="F60" s="153"/>
      <c r="G60" s="153"/>
      <c r="H60" s="157">
        <v>0</v>
      </c>
      <c r="I60" s="156">
        <v>0</v>
      </c>
      <c r="J60" s="153"/>
      <c r="K60" s="156">
        <v>0</v>
      </c>
      <c r="L60" s="153"/>
      <c r="M60" s="153">
        <v>0</v>
      </c>
      <c r="N60" s="156">
        <v>0</v>
      </c>
      <c r="O60" s="156">
        <v>0</v>
      </c>
    </row>
    <row r="61" spans="1:15" ht="15.6" customHeight="1" x14ac:dyDescent="0.2">
      <c r="A61" s="325">
        <v>55</v>
      </c>
      <c r="B61" s="165" t="s">
        <v>57</v>
      </c>
      <c r="C61" s="169">
        <v>1</v>
      </c>
      <c r="D61" s="167">
        <v>9222.6189723696752</v>
      </c>
      <c r="E61" s="167">
        <v>9223</v>
      </c>
      <c r="F61" s="167"/>
      <c r="G61" s="167"/>
      <c r="H61" s="171">
        <v>0</v>
      </c>
      <c r="I61" s="170">
        <v>9223</v>
      </c>
      <c r="J61" s="167"/>
      <c r="K61" s="170">
        <v>9223</v>
      </c>
      <c r="L61" s="173"/>
      <c r="M61" s="167">
        <v>9223</v>
      </c>
      <c r="N61" s="174">
        <v>769</v>
      </c>
      <c r="O61" s="170">
        <v>9223</v>
      </c>
    </row>
    <row r="62" spans="1:15" ht="15.6" customHeight="1" x14ac:dyDescent="0.2">
      <c r="A62" s="323">
        <v>56</v>
      </c>
      <c r="B62" s="134" t="s">
        <v>58</v>
      </c>
      <c r="C62" s="138">
        <v>0</v>
      </c>
      <c r="D62" s="136">
        <v>10201.477698803659</v>
      </c>
      <c r="E62" s="136">
        <v>0</v>
      </c>
      <c r="F62" s="136"/>
      <c r="G62" s="136"/>
      <c r="H62" s="140">
        <v>0</v>
      </c>
      <c r="I62" s="139">
        <v>0</v>
      </c>
      <c r="J62" s="136"/>
      <c r="K62" s="139">
        <v>0</v>
      </c>
      <c r="L62" s="136"/>
      <c r="M62" s="136">
        <v>0</v>
      </c>
      <c r="N62" s="139">
        <v>0</v>
      </c>
      <c r="O62" s="141">
        <v>0</v>
      </c>
    </row>
    <row r="63" spans="1:15" ht="15.6" customHeight="1" x14ac:dyDescent="0.2">
      <c r="A63" s="324">
        <v>57</v>
      </c>
      <c r="B63" s="151" t="s">
        <v>59</v>
      </c>
      <c r="C63" s="155">
        <v>0</v>
      </c>
      <c r="D63" s="153">
        <v>9560.73832696715</v>
      </c>
      <c r="E63" s="153">
        <v>0</v>
      </c>
      <c r="F63" s="153"/>
      <c r="G63" s="153"/>
      <c r="H63" s="157">
        <v>0</v>
      </c>
      <c r="I63" s="156">
        <v>0</v>
      </c>
      <c r="J63" s="153"/>
      <c r="K63" s="156">
        <v>0</v>
      </c>
      <c r="L63" s="153"/>
      <c r="M63" s="153">
        <v>0</v>
      </c>
      <c r="N63" s="156">
        <v>0</v>
      </c>
      <c r="O63" s="156">
        <v>0</v>
      </c>
    </row>
    <row r="64" spans="1:15" ht="15.6" customHeight="1" x14ac:dyDescent="0.2">
      <c r="A64" s="324">
        <v>58</v>
      </c>
      <c r="B64" s="151" t="s">
        <v>60</v>
      </c>
      <c r="C64" s="155">
        <v>0</v>
      </c>
      <c r="D64" s="153">
        <v>9573.7782950819674</v>
      </c>
      <c r="E64" s="153">
        <v>0</v>
      </c>
      <c r="F64" s="153"/>
      <c r="G64" s="153"/>
      <c r="H64" s="157">
        <v>0</v>
      </c>
      <c r="I64" s="156">
        <v>0</v>
      </c>
      <c r="J64" s="153"/>
      <c r="K64" s="156">
        <v>0</v>
      </c>
      <c r="L64" s="153"/>
      <c r="M64" s="153">
        <v>0</v>
      </c>
      <c r="N64" s="156">
        <v>0</v>
      </c>
      <c r="O64" s="156">
        <v>0</v>
      </c>
    </row>
    <row r="65" spans="1:15" ht="15.6" customHeight="1" x14ac:dyDescent="0.2">
      <c r="A65" s="324">
        <v>59</v>
      </c>
      <c r="B65" s="151" t="s">
        <v>61</v>
      </c>
      <c r="C65" s="155">
        <v>0</v>
      </c>
      <c r="D65" s="153">
        <v>10052.554033722439</v>
      </c>
      <c r="E65" s="153">
        <v>0</v>
      </c>
      <c r="F65" s="153"/>
      <c r="G65" s="153"/>
      <c r="H65" s="157">
        <v>0</v>
      </c>
      <c r="I65" s="156">
        <v>0</v>
      </c>
      <c r="J65" s="153"/>
      <c r="K65" s="156">
        <v>0</v>
      </c>
      <c r="L65" s="153"/>
      <c r="M65" s="153">
        <v>0</v>
      </c>
      <c r="N65" s="156">
        <v>0</v>
      </c>
      <c r="O65" s="156">
        <v>0</v>
      </c>
    </row>
    <row r="66" spans="1:15" ht="15.6" customHeight="1" x14ac:dyDescent="0.2">
      <c r="A66" s="325">
        <v>60</v>
      </c>
      <c r="B66" s="165" t="s">
        <v>62</v>
      </c>
      <c r="C66" s="169">
        <v>0</v>
      </c>
      <c r="D66" s="167">
        <v>10103.295505397447</v>
      </c>
      <c r="E66" s="167">
        <v>0</v>
      </c>
      <c r="F66" s="167"/>
      <c r="G66" s="167"/>
      <c r="H66" s="171">
        <v>0</v>
      </c>
      <c r="I66" s="170">
        <v>0</v>
      </c>
      <c r="J66" s="167"/>
      <c r="K66" s="170">
        <v>0</v>
      </c>
      <c r="L66" s="173"/>
      <c r="M66" s="167">
        <v>0</v>
      </c>
      <c r="N66" s="174">
        <v>0</v>
      </c>
      <c r="O66" s="170">
        <v>0</v>
      </c>
    </row>
    <row r="67" spans="1:15" ht="15.6" customHeight="1" x14ac:dyDescent="0.2">
      <c r="A67" s="323">
        <v>61</v>
      </c>
      <c r="B67" s="134" t="s">
        <v>63</v>
      </c>
      <c r="C67" s="138">
        <v>0</v>
      </c>
      <c r="D67" s="136">
        <v>9358.0649548645943</v>
      </c>
      <c r="E67" s="136">
        <v>0</v>
      </c>
      <c r="F67" s="136"/>
      <c r="G67" s="136"/>
      <c r="H67" s="140">
        <v>0</v>
      </c>
      <c r="I67" s="139">
        <v>0</v>
      </c>
      <c r="J67" s="136"/>
      <c r="K67" s="139">
        <v>0</v>
      </c>
      <c r="L67" s="136"/>
      <c r="M67" s="136">
        <v>0</v>
      </c>
      <c r="N67" s="139">
        <v>0</v>
      </c>
      <c r="O67" s="141">
        <v>0</v>
      </c>
    </row>
    <row r="68" spans="1:15" ht="15.6" customHeight="1" x14ac:dyDescent="0.2">
      <c r="A68" s="324">
        <v>62</v>
      </c>
      <c r="B68" s="151" t="s">
        <v>64</v>
      </c>
      <c r="C68" s="155">
        <v>0</v>
      </c>
      <c r="D68" s="153">
        <v>10807.133580998781</v>
      </c>
      <c r="E68" s="153">
        <v>0</v>
      </c>
      <c r="F68" s="153"/>
      <c r="G68" s="153"/>
      <c r="H68" s="157">
        <v>0</v>
      </c>
      <c r="I68" s="156">
        <v>0</v>
      </c>
      <c r="J68" s="153"/>
      <c r="K68" s="156">
        <v>0</v>
      </c>
      <c r="L68" s="153"/>
      <c r="M68" s="153">
        <v>0</v>
      </c>
      <c r="N68" s="156">
        <v>0</v>
      </c>
      <c r="O68" s="156">
        <v>0</v>
      </c>
    </row>
    <row r="69" spans="1:15" ht="15.6" customHeight="1" x14ac:dyDescent="0.2">
      <c r="A69" s="324">
        <v>63</v>
      </c>
      <c r="B69" s="151" t="s">
        <v>65</v>
      </c>
      <c r="C69" s="155">
        <v>0</v>
      </c>
      <c r="D69" s="153">
        <v>9894.3565261140393</v>
      </c>
      <c r="E69" s="153">
        <v>0</v>
      </c>
      <c r="F69" s="153"/>
      <c r="G69" s="153"/>
      <c r="H69" s="157">
        <v>0</v>
      </c>
      <c r="I69" s="156">
        <v>0</v>
      </c>
      <c r="J69" s="153"/>
      <c r="K69" s="156">
        <v>0</v>
      </c>
      <c r="L69" s="153"/>
      <c r="M69" s="153">
        <v>0</v>
      </c>
      <c r="N69" s="156">
        <v>0</v>
      </c>
      <c r="O69" s="156">
        <v>0</v>
      </c>
    </row>
    <row r="70" spans="1:15" ht="15.6" customHeight="1" x14ac:dyDescent="0.2">
      <c r="A70" s="324">
        <v>64</v>
      </c>
      <c r="B70" s="151" t="s">
        <v>66</v>
      </c>
      <c r="C70" s="155">
        <v>0</v>
      </c>
      <c r="D70" s="153">
        <v>10881.04730748805</v>
      </c>
      <c r="E70" s="153">
        <v>0</v>
      </c>
      <c r="F70" s="153"/>
      <c r="G70" s="153"/>
      <c r="H70" s="157">
        <v>0</v>
      </c>
      <c r="I70" s="156">
        <v>0</v>
      </c>
      <c r="J70" s="153"/>
      <c r="K70" s="156">
        <v>0</v>
      </c>
      <c r="L70" s="153"/>
      <c r="M70" s="153">
        <v>0</v>
      </c>
      <c r="N70" s="156">
        <v>0</v>
      </c>
      <c r="O70" s="156">
        <v>0</v>
      </c>
    </row>
    <row r="71" spans="1:15" ht="15.6" customHeight="1" x14ac:dyDescent="0.2">
      <c r="A71" s="325">
        <v>65</v>
      </c>
      <c r="B71" s="165" t="s">
        <v>67</v>
      </c>
      <c r="C71" s="169">
        <v>0</v>
      </c>
      <c r="D71" s="167">
        <v>9894.5822131147543</v>
      </c>
      <c r="E71" s="167">
        <v>0</v>
      </c>
      <c r="F71" s="167"/>
      <c r="G71" s="167"/>
      <c r="H71" s="171">
        <v>0</v>
      </c>
      <c r="I71" s="170">
        <v>0</v>
      </c>
      <c r="J71" s="167"/>
      <c r="K71" s="170">
        <v>0</v>
      </c>
      <c r="L71" s="173"/>
      <c r="M71" s="167">
        <v>0</v>
      </c>
      <c r="N71" s="174">
        <v>0</v>
      </c>
      <c r="O71" s="170">
        <v>0</v>
      </c>
    </row>
    <row r="72" spans="1:15" ht="15.6" customHeight="1" x14ac:dyDescent="0.2">
      <c r="A72" s="324">
        <v>66</v>
      </c>
      <c r="B72" s="151" t="s">
        <v>68</v>
      </c>
      <c r="C72" s="138">
        <v>0</v>
      </c>
      <c r="D72" s="326">
        <v>11236.097866018368</v>
      </c>
      <c r="E72" s="326">
        <v>0</v>
      </c>
      <c r="F72" s="326"/>
      <c r="G72" s="326"/>
      <c r="H72" s="327">
        <v>0</v>
      </c>
      <c r="I72" s="328">
        <v>0</v>
      </c>
      <c r="J72" s="326"/>
      <c r="K72" s="328">
        <v>0</v>
      </c>
      <c r="L72" s="153"/>
      <c r="M72" s="326">
        <v>0</v>
      </c>
      <c r="N72" s="156">
        <v>0</v>
      </c>
      <c r="O72" s="328">
        <v>0</v>
      </c>
    </row>
    <row r="73" spans="1:15" ht="15.6" customHeight="1" x14ac:dyDescent="0.2">
      <c r="A73" s="324">
        <v>67</v>
      </c>
      <c r="B73" s="151" t="s">
        <v>2</v>
      </c>
      <c r="C73" s="155">
        <v>0</v>
      </c>
      <c r="D73" s="326">
        <v>9627.9857685352617</v>
      </c>
      <c r="E73" s="326">
        <v>0</v>
      </c>
      <c r="F73" s="326"/>
      <c r="G73" s="326"/>
      <c r="H73" s="327">
        <v>0</v>
      </c>
      <c r="I73" s="328">
        <v>0</v>
      </c>
      <c r="J73" s="326"/>
      <c r="K73" s="328">
        <v>0</v>
      </c>
      <c r="L73" s="153"/>
      <c r="M73" s="326">
        <v>0</v>
      </c>
      <c r="N73" s="156">
        <v>0</v>
      </c>
      <c r="O73" s="328">
        <v>0</v>
      </c>
    </row>
    <row r="74" spans="1:15" ht="15.6" customHeight="1" x14ac:dyDescent="0.2">
      <c r="A74" s="324">
        <v>68</v>
      </c>
      <c r="B74" s="151" t="s">
        <v>1</v>
      </c>
      <c r="C74" s="155">
        <v>0</v>
      </c>
      <c r="D74" s="326">
        <v>10367.684412532637</v>
      </c>
      <c r="E74" s="326">
        <v>0</v>
      </c>
      <c r="F74" s="326"/>
      <c r="G74" s="326"/>
      <c r="H74" s="327">
        <v>0</v>
      </c>
      <c r="I74" s="328">
        <v>0</v>
      </c>
      <c r="J74" s="326"/>
      <c r="K74" s="328">
        <v>0</v>
      </c>
      <c r="L74" s="153"/>
      <c r="M74" s="326">
        <v>0</v>
      </c>
      <c r="N74" s="156">
        <v>0</v>
      </c>
      <c r="O74" s="328">
        <v>0</v>
      </c>
    </row>
    <row r="75" spans="1:15" ht="15.6" customHeight="1" x14ac:dyDescent="0.2">
      <c r="A75" s="329">
        <v>69</v>
      </c>
      <c r="B75" s="330" t="s">
        <v>74</v>
      </c>
      <c r="C75" s="155">
        <v>0</v>
      </c>
      <c r="D75" s="331">
        <v>10037.375911431514</v>
      </c>
      <c r="E75" s="331">
        <v>0</v>
      </c>
      <c r="F75" s="331"/>
      <c r="G75" s="331"/>
      <c r="H75" s="332">
        <v>0</v>
      </c>
      <c r="I75" s="333">
        <v>0</v>
      </c>
      <c r="J75" s="331"/>
      <c r="K75" s="333">
        <v>0</v>
      </c>
      <c r="L75" s="334"/>
      <c r="M75" s="331">
        <v>0</v>
      </c>
      <c r="N75" s="335">
        <v>0</v>
      </c>
      <c r="O75" s="333">
        <v>0</v>
      </c>
    </row>
    <row r="76" spans="1:15" s="48" customFormat="1" ht="15.6" customHeight="1" thickBot="1" x14ac:dyDescent="0.25">
      <c r="A76" s="1522" t="s">
        <v>297</v>
      </c>
      <c r="B76" s="1523"/>
      <c r="C76" s="880">
        <v>223</v>
      </c>
      <c r="D76" s="950"/>
      <c r="E76" s="342">
        <v>2063121</v>
      </c>
      <c r="F76" s="336">
        <v>0</v>
      </c>
      <c r="G76" s="336">
        <v>0</v>
      </c>
      <c r="H76" s="337">
        <v>0</v>
      </c>
      <c r="I76" s="1027">
        <v>2063121</v>
      </c>
      <c r="J76" s="342">
        <v>0</v>
      </c>
      <c r="K76" s="338">
        <v>2063121</v>
      </c>
      <c r="L76" s="342">
        <v>0</v>
      </c>
      <c r="M76" s="342">
        <v>2063121</v>
      </c>
      <c r="N76" s="338">
        <v>171928</v>
      </c>
      <c r="O76" s="338">
        <v>2063121</v>
      </c>
    </row>
    <row r="77" spans="1:15" s="91" customFormat="1" ht="15.6" customHeight="1" thickTop="1" x14ac:dyDescent="0.2">
      <c r="A77" s="1528" t="s">
        <v>274</v>
      </c>
      <c r="B77" s="1756"/>
      <c r="C77" s="669"/>
      <c r="D77" s="552"/>
      <c r="E77" s="339"/>
      <c r="F77" s="339"/>
      <c r="G77" s="339"/>
      <c r="H77" s="339"/>
      <c r="I77" s="339"/>
      <c r="J77" s="339"/>
      <c r="K77" s="553"/>
      <c r="L77" s="553"/>
      <c r="M77" s="552"/>
      <c r="N77" s="553"/>
      <c r="O77" s="553"/>
    </row>
    <row r="78" spans="1:15" s="91" customFormat="1" ht="15.6" customHeight="1" x14ac:dyDescent="0.2">
      <c r="A78" s="1530" t="s">
        <v>1059</v>
      </c>
      <c r="B78" s="1531"/>
      <c r="C78" s="669"/>
      <c r="D78" s="552"/>
      <c r="E78" s="339"/>
      <c r="F78" s="339"/>
      <c r="G78" s="339"/>
      <c r="H78" s="339"/>
      <c r="I78" s="339"/>
      <c r="J78" s="339"/>
      <c r="K78" s="159">
        <v>0</v>
      </c>
      <c r="L78" s="553"/>
      <c r="M78" s="552">
        <v>0</v>
      </c>
      <c r="N78" s="159">
        <v>0</v>
      </c>
      <c r="O78" s="159">
        <v>0</v>
      </c>
    </row>
    <row r="79" spans="1:15" s="91" customFormat="1" ht="15.6" customHeight="1" x14ac:dyDescent="0.2">
      <c r="A79" s="1532" t="s">
        <v>1060</v>
      </c>
      <c r="B79" s="1533"/>
      <c r="C79" s="820"/>
      <c r="D79" s="552"/>
      <c r="E79" s="1028"/>
      <c r="F79" s="340"/>
      <c r="G79" s="340"/>
      <c r="H79" s="340"/>
      <c r="I79" s="340"/>
      <c r="J79" s="340"/>
      <c r="K79" s="553"/>
      <c r="L79" s="553"/>
      <c r="M79" s="552"/>
      <c r="N79" s="553"/>
      <c r="O79" s="159">
        <v>0</v>
      </c>
    </row>
    <row r="80" spans="1:15" s="91" customFormat="1" ht="15.6" customHeight="1" x14ac:dyDescent="0.2">
      <c r="A80" s="1515" t="s">
        <v>849</v>
      </c>
      <c r="B80" s="1516"/>
      <c r="C80" s="827"/>
      <c r="D80" s="552"/>
      <c r="E80" s="1028"/>
      <c r="F80" s="340"/>
      <c r="G80" s="340"/>
      <c r="H80" s="340"/>
      <c r="I80" s="340"/>
      <c r="J80" s="340"/>
      <c r="K80" s="553"/>
      <c r="L80" s="553"/>
      <c r="M80" s="552"/>
      <c r="N80" s="553"/>
      <c r="O80" s="159">
        <v>10000</v>
      </c>
    </row>
    <row r="81" spans="1:15" s="91" customFormat="1" ht="15.6" customHeight="1" x14ac:dyDescent="0.2">
      <c r="A81" s="1515" t="s">
        <v>284</v>
      </c>
      <c r="B81" s="1516"/>
      <c r="C81" s="827"/>
      <c r="D81" s="552"/>
      <c r="E81" s="1028"/>
      <c r="F81" s="340"/>
      <c r="G81" s="340"/>
      <c r="H81" s="340"/>
      <c r="I81" s="340"/>
      <c r="J81" s="340"/>
      <c r="K81" s="553"/>
      <c r="L81" s="553"/>
      <c r="M81" s="552"/>
      <c r="N81" s="553"/>
      <c r="O81" s="159">
        <v>0</v>
      </c>
    </row>
    <row r="82" spans="1:15" s="91" customFormat="1" ht="15.6" customHeight="1" x14ac:dyDescent="0.2">
      <c r="A82" s="1524" t="s">
        <v>164</v>
      </c>
      <c r="B82" s="1525"/>
      <c r="C82" s="828"/>
      <c r="D82" s="556"/>
      <c r="E82" s="1029"/>
      <c r="F82" s="341"/>
      <c r="G82" s="341"/>
      <c r="H82" s="341"/>
      <c r="I82" s="341"/>
      <c r="J82" s="341"/>
      <c r="K82" s="969">
        <v>15610</v>
      </c>
      <c r="L82" s="967"/>
      <c r="M82" s="968">
        <v>15610</v>
      </c>
      <c r="N82" s="969">
        <v>1301</v>
      </c>
      <c r="O82" s="969">
        <v>15610</v>
      </c>
    </row>
    <row r="83" spans="1:15" s="91" customFormat="1" ht="15.6" customHeight="1" x14ac:dyDescent="0.2">
      <c r="A83" s="1451" t="s">
        <v>1336</v>
      </c>
      <c r="B83" s="1452"/>
      <c r="C83" s="669"/>
      <c r="D83" s="552"/>
      <c r="E83" s="339"/>
      <c r="F83" s="339"/>
      <c r="G83" s="339"/>
      <c r="H83" s="339"/>
      <c r="I83" s="339"/>
      <c r="J83" s="339"/>
      <c r="K83" s="553"/>
      <c r="L83" s="553"/>
      <c r="M83" s="552"/>
      <c r="N83" s="553"/>
      <c r="O83" s="159">
        <v>0</v>
      </c>
    </row>
    <row r="84" spans="1:15" s="91" customFormat="1" ht="15.6" customHeight="1" x14ac:dyDescent="0.2">
      <c r="A84" s="1515" t="s">
        <v>984</v>
      </c>
      <c r="B84" s="1516"/>
      <c r="C84" s="553"/>
      <c r="D84" s="553"/>
      <c r="E84" s="553"/>
      <c r="F84" s="553"/>
      <c r="G84" s="553"/>
      <c r="H84" s="553"/>
      <c r="I84" s="553"/>
      <c r="J84" s="553"/>
      <c r="K84" s="159">
        <v>91420</v>
      </c>
      <c r="L84" s="553"/>
      <c r="M84" s="552">
        <v>91420</v>
      </c>
      <c r="N84" s="159">
        <v>7618</v>
      </c>
      <c r="O84" s="159">
        <v>91420</v>
      </c>
    </row>
    <row r="85" spans="1:15" s="91" customFormat="1" ht="15.6" customHeight="1" x14ac:dyDescent="0.2">
      <c r="A85" s="1515" t="s">
        <v>985</v>
      </c>
      <c r="B85" s="1516"/>
      <c r="C85" s="553"/>
      <c r="D85" s="553"/>
      <c r="E85" s="553"/>
      <c r="F85" s="553"/>
      <c r="G85" s="553"/>
      <c r="H85" s="553"/>
      <c r="I85" s="553"/>
      <c r="J85" s="553"/>
      <c r="K85" s="159">
        <v>73137</v>
      </c>
      <c r="L85" s="553"/>
      <c r="M85" s="552">
        <v>73137</v>
      </c>
      <c r="N85" s="159">
        <v>6095</v>
      </c>
      <c r="O85" s="159">
        <v>73137</v>
      </c>
    </row>
    <row r="86" spans="1:15" s="91" customFormat="1" ht="15.6" customHeight="1" x14ac:dyDescent="0.2">
      <c r="A86" s="1515" t="s">
        <v>1335</v>
      </c>
      <c r="B86" s="1516"/>
      <c r="C86" s="828"/>
      <c r="D86" s="556"/>
      <c r="E86" s="1029"/>
      <c r="F86" s="341"/>
      <c r="G86" s="341"/>
      <c r="H86" s="341"/>
      <c r="I86" s="341"/>
      <c r="J86" s="341"/>
      <c r="K86" s="969">
        <v>137131</v>
      </c>
      <c r="L86" s="967"/>
      <c r="M86" s="968">
        <v>137131</v>
      </c>
      <c r="N86" s="969">
        <v>11428</v>
      </c>
      <c r="O86" s="969">
        <v>137131</v>
      </c>
    </row>
    <row r="87" spans="1:15" s="48" customFormat="1" ht="15.6" customHeight="1" x14ac:dyDescent="0.2">
      <c r="A87" s="2060" t="s">
        <v>298</v>
      </c>
      <c r="B87" s="2061"/>
      <c r="C87" s="2062">
        <v>223</v>
      </c>
      <c r="D87" s="2063"/>
      <c r="E87" s="2064">
        <v>2063121</v>
      </c>
      <c r="F87" s="2064">
        <v>0</v>
      </c>
      <c r="G87" s="2064">
        <v>0</v>
      </c>
      <c r="H87" s="2065">
        <v>0</v>
      </c>
      <c r="I87" s="2066">
        <v>2063121</v>
      </c>
      <c r="J87" s="2064">
        <v>0</v>
      </c>
      <c r="K87" s="2066">
        <v>2380419</v>
      </c>
      <c r="L87" s="2064">
        <v>0</v>
      </c>
      <c r="M87" s="2064">
        <v>2380419</v>
      </c>
      <c r="N87" s="2066">
        <v>198370</v>
      </c>
      <c r="O87" s="2066">
        <v>2390419</v>
      </c>
    </row>
    <row r="88" spans="1:15" s="365" customFormat="1" ht="15.6" customHeight="1" x14ac:dyDescent="0.2">
      <c r="A88" s="1762"/>
      <c r="B88" s="1718"/>
      <c r="C88" s="1271"/>
      <c r="D88" s="1270"/>
      <c r="E88" s="1258"/>
      <c r="F88" s="1258"/>
      <c r="G88" s="1258"/>
      <c r="H88" s="1260"/>
      <c r="I88" s="1259"/>
      <c r="J88" s="1258"/>
      <c r="K88" s="1259"/>
      <c r="L88" s="1258"/>
      <c r="M88" s="1258"/>
      <c r="N88" s="1259"/>
      <c r="O88" s="1259"/>
    </row>
    <row r="89" spans="1:15" s="27" customFormat="1" x14ac:dyDescent="0.2">
      <c r="B89" s="365"/>
      <c r="C89" s="1276"/>
      <c r="D89" s="1276"/>
      <c r="E89" s="1276"/>
      <c r="F89" s="1276"/>
      <c r="G89" s="1276"/>
      <c r="H89" s="1276"/>
      <c r="I89" s="1276"/>
      <c r="J89" s="1276"/>
      <c r="K89" s="1276"/>
      <c r="L89" s="1276"/>
      <c r="M89" s="1273"/>
      <c r="N89" s="1273"/>
      <c r="O89" s="1276"/>
    </row>
    <row r="90" spans="1:15" s="27" customFormat="1" x14ac:dyDescent="0.2">
      <c r="C90" s="1276"/>
      <c r="D90" s="1276"/>
      <c r="E90" s="1276"/>
      <c r="F90" s="365"/>
      <c r="G90" s="1276"/>
      <c r="H90" s="1276"/>
      <c r="I90" s="1276"/>
      <c r="J90" s="1276"/>
      <c r="K90" s="365"/>
      <c r="L90" s="1276"/>
      <c r="M90" s="1276"/>
      <c r="N90" s="1276"/>
      <c r="O90" s="1276"/>
    </row>
    <row r="91" spans="1:15" s="27" customFormat="1" x14ac:dyDescent="0.2"/>
    <row r="92" spans="1:15" s="27" customFormat="1" x14ac:dyDescent="0.2">
      <c r="A92" s="365"/>
      <c r="B92" s="365"/>
      <c r="C92" s="365"/>
      <c r="D92" s="365"/>
      <c r="E92" s="365"/>
    </row>
    <row r="93" spans="1:15" s="27" customFormat="1" x14ac:dyDescent="0.2"/>
    <row r="94" spans="1:15" x14ac:dyDescent="0.2">
      <c r="B94" s="593"/>
    </row>
    <row r="95" spans="1:15" x14ac:dyDescent="0.2">
      <c r="B95" s="592"/>
    </row>
    <row r="96" spans="1:15" x14ac:dyDescent="0.2">
      <c r="B96" s="48"/>
    </row>
    <row r="97" spans="1:15" x14ac:dyDescent="0.2">
      <c r="B97" s="591"/>
    </row>
    <row r="98" spans="1:15" s="27" customFormat="1" x14ac:dyDescent="0.2"/>
    <row r="99" spans="1:15" s="27" customFormat="1" x14ac:dyDescent="0.2"/>
    <row r="100" spans="1:15" s="27" customFormat="1" x14ac:dyDescent="0.2"/>
    <row r="101" spans="1:15" s="27" customFormat="1" x14ac:dyDescent="0.2"/>
    <row r="102" spans="1:15" s="27" customFormat="1" x14ac:dyDescent="0.2"/>
    <row r="103" spans="1:15" s="365" customFormat="1" ht="15.6" customHeight="1" x14ac:dyDescent="0.2">
      <c r="A103" s="1718"/>
      <c r="B103" s="1718"/>
      <c r="C103" s="1271"/>
      <c r="D103" s="1270"/>
      <c r="E103" s="1258"/>
      <c r="F103" s="1258"/>
      <c r="G103" s="1258"/>
      <c r="H103" s="1260"/>
      <c r="I103" s="1259"/>
      <c r="J103" s="1258"/>
      <c r="K103" s="1259"/>
      <c r="L103" s="1258"/>
      <c r="M103" s="1258"/>
      <c r="N103" s="1259"/>
      <c r="O103" s="1259"/>
    </row>
    <row r="104" spans="1:15" s="365" customFormat="1" ht="15.6" customHeight="1" x14ac:dyDescent="0.2">
      <c r="A104" s="1718"/>
      <c r="B104" s="1718"/>
      <c r="C104" s="1271"/>
      <c r="D104" s="1270"/>
      <c r="E104" s="1258"/>
      <c r="F104" s="1258"/>
      <c r="G104" s="1258"/>
      <c r="H104" s="1260"/>
      <c r="I104" s="1259"/>
      <c r="J104" s="1258"/>
      <c r="K104" s="1259"/>
      <c r="L104" s="1258"/>
      <c r="M104" s="1258"/>
      <c r="N104" s="1259"/>
      <c r="O104" s="1259"/>
    </row>
    <row r="105" spans="1:15" s="27" customFormat="1" x14ac:dyDescent="0.2"/>
    <row r="106" spans="1:15" s="27" customFormat="1" x14ac:dyDescent="0.2">
      <c r="B106" s="365"/>
      <c r="C106" s="365"/>
    </row>
    <row r="107" spans="1:15" s="27" customFormat="1" x14ac:dyDescent="0.2"/>
    <row r="108" spans="1:15" s="365" customFormat="1" ht="15.6" customHeight="1" x14ac:dyDescent="0.2">
      <c r="A108" s="1274"/>
      <c r="B108" s="1275"/>
      <c r="C108" s="1271"/>
      <c r="D108" s="1270"/>
      <c r="E108" s="1258"/>
      <c r="F108" s="1258"/>
      <c r="G108" s="1258"/>
      <c r="H108" s="1260"/>
      <c r="I108" s="1259"/>
      <c r="J108" s="1258"/>
      <c r="K108" s="1259"/>
      <c r="L108" s="1258"/>
      <c r="M108" s="1258"/>
      <c r="N108" s="1259"/>
      <c r="O108" s="1259"/>
    </row>
    <row r="109" spans="1:15" s="27" customFormat="1" x14ac:dyDescent="0.2">
      <c r="A109" s="26"/>
      <c r="B109" s="1158"/>
      <c r="C109" s="1276"/>
      <c r="D109" s="1276"/>
      <c r="E109" s="1276"/>
      <c r="F109" s="1276"/>
      <c r="G109" s="1276"/>
      <c r="H109" s="1276"/>
      <c r="I109" s="1276"/>
      <c r="J109" s="1276"/>
      <c r="K109" s="1276"/>
      <c r="L109" s="1276"/>
      <c r="M109" s="1276"/>
      <c r="N109" s="1276"/>
      <c r="O109" s="1276"/>
    </row>
    <row r="110" spans="1:15" s="27" customFormat="1" x14ac:dyDescent="0.2"/>
    <row r="111" spans="1:15" s="27" customFormat="1" x14ac:dyDescent="0.2">
      <c r="F111" s="1706"/>
      <c r="G111" s="1706"/>
    </row>
    <row r="112" spans="1:15" s="27" customFormat="1" x14ac:dyDescent="0.2">
      <c r="F112" s="1706"/>
      <c r="G112" s="1706"/>
    </row>
    <row r="113" s="27" customFormat="1" x14ac:dyDescent="0.2"/>
    <row r="114" s="27" customFormat="1" x14ac:dyDescent="0.2"/>
    <row r="115" s="27" customFormat="1" x14ac:dyDescent="0.2"/>
    <row r="116" s="27" customFormat="1" x14ac:dyDescent="0.2"/>
    <row r="117" s="27" customFormat="1" x14ac:dyDescent="0.2"/>
    <row r="118" s="27" customFormat="1" x14ac:dyDescent="0.2"/>
    <row r="119" s="27" customFormat="1" x14ac:dyDescent="0.2"/>
    <row r="120" s="27" customFormat="1" x14ac:dyDescent="0.2"/>
    <row r="121" s="27" customFormat="1" x14ac:dyDescent="0.2"/>
    <row r="122" s="27" customFormat="1" x14ac:dyDescent="0.2"/>
    <row r="123" s="27" customFormat="1" x14ac:dyDescent="0.2"/>
    <row r="124" s="27" customFormat="1" x14ac:dyDescent="0.2"/>
    <row r="125" s="27" customFormat="1" x14ac:dyDescent="0.2"/>
    <row r="126" s="27" customFormat="1" x14ac:dyDescent="0.2"/>
    <row r="127" s="27" customFormat="1" x14ac:dyDescent="0.2"/>
    <row r="128" s="27" customFormat="1" x14ac:dyDescent="0.2"/>
    <row r="129" s="27" customFormat="1" x14ac:dyDescent="0.2"/>
    <row r="130" s="27" customFormat="1" x14ac:dyDescent="0.2"/>
    <row r="131" s="27" customFormat="1" x14ac:dyDescent="0.2"/>
    <row r="132" s="27" customFormat="1" x14ac:dyDescent="0.2"/>
    <row r="133" s="27" customFormat="1" x14ac:dyDescent="0.2"/>
    <row r="134" s="27" customFormat="1" x14ac:dyDescent="0.2"/>
    <row r="135" s="27" customFormat="1" x14ac:dyDescent="0.2"/>
    <row r="136" s="27" customFormat="1" x14ac:dyDescent="0.2"/>
    <row r="137" s="27" customFormat="1" x14ac:dyDescent="0.2"/>
    <row r="138" s="27" customFormat="1" x14ac:dyDescent="0.2"/>
    <row r="139" s="27" customFormat="1" x14ac:dyDescent="0.2"/>
    <row r="140" s="27" customFormat="1" x14ac:dyDescent="0.2"/>
    <row r="141" s="27" customFormat="1" x14ac:dyDescent="0.2"/>
    <row r="142" s="27" customFormat="1" x14ac:dyDescent="0.2"/>
    <row r="143" s="27" customFormat="1" x14ac:dyDescent="0.2"/>
    <row r="144" s="27" customFormat="1" x14ac:dyDescent="0.2"/>
    <row r="145" s="27" customFormat="1" x14ac:dyDescent="0.2"/>
    <row r="146" s="27" customFormat="1" x14ac:dyDescent="0.2"/>
    <row r="147" s="27" customFormat="1" x14ac:dyDescent="0.2"/>
    <row r="148" s="27" customFormat="1" x14ac:dyDescent="0.2"/>
    <row r="149" s="27" customFormat="1" x14ac:dyDescent="0.2"/>
    <row r="150" s="27" customFormat="1" x14ac:dyDescent="0.2"/>
    <row r="151" s="27" customFormat="1" x14ac:dyDescent="0.2"/>
    <row r="152" s="27" customFormat="1" x14ac:dyDescent="0.2"/>
    <row r="153" s="27" customFormat="1" x14ac:dyDescent="0.2"/>
    <row r="154" s="27" customFormat="1" x14ac:dyDescent="0.2"/>
    <row r="155" s="27" customFormat="1" x14ac:dyDescent="0.2"/>
    <row r="156" s="27" customFormat="1" x14ac:dyDescent="0.2"/>
    <row r="157" s="27" customFormat="1" x14ac:dyDescent="0.2"/>
    <row r="158" s="27" customFormat="1" x14ac:dyDescent="0.2"/>
    <row r="159" s="27" customFormat="1" x14ac:dyDescent="0.2"/>
    <row r="160" s="27" customFormat="1" x14ac:dyDescent="0.2"/>
    <row r="161" s="27" customFormat="1" x14ac:dyDescent="0.2"/>
    <row r="162" s="27" customFormat="1" x14ac:dyDescent="0.2"/>
    <row r="163" s="27" customFormat="1" x14ac:dyDescent="0.2"/>
    <row r="164" s="27" customFormat="1" x14ac:dyDescent="0.2"/>
    <row r="165" s="27" customFormat="1" x14ac:dyDescent="0.2"/>
    <row r="166" s="27" customFormat="1" x14ac:dyDescent="0.2"/>
    <row r="167" s="27" customFormat="1" x14ac:dyDescent="0.2"/>
    <row r="168" s="27" customFormat="1" x14ac:dyDescent="0.2"/>
    <row r="169" s="27" customFormat="1" x14ac:dyDescent="0.2"/>
    <row r="170" s="27" customFormat="1" x14ac:dyDescent="0.2"/>
    <row r="171" s="27" customFormat="1" x14ac:dyDescent="0.2"/>
    <row r="172" s="27" customFormat="1" x14ac:dyDescent="0.2"/>
    <row r="173" s="27" customFormat="1" x14ac:dyDescent="0.2"/>
    <row r="174" s="27" customFormat="1" x14ac:dyDescent="0.2"/>
    <row r="175" s="27" customFormat="1" x14ac:dyDescent="0.2"/>
    <row r="176" s="27" customFormat="1" x14ac:dyDescent="0.2"/>
    <row r="177" s="27" customFormat="1" x14ac:dyDescent="0.2"/>
    <row r="178" s="27" customFormat="1" x14ac:dyDescent="0.2"/>
    <row r="179" s="27" customFormat="1" x14ac:dyDescent="0.2"/>
    <row r="180" s="27" customFormat="1" x14ac:dyDescent="0.2"/>
    <row r="181" s="27" customFormat="1" x14ac:dyDescent="0.2"/>
    <row r="182" s="27" customFormat="1" x14ac:dyDescent="0.2"/>
    <row r="183" s="27" customFormat="1" x14ac:dyDescent="0.2"/>
    <row r="184" s="27" customFormat="1" x14ac:dyDescent="0.2"/>
    <row r="185" s="27" customFormat="1" x14ac:dyDescent="0.2"/>
    <row r="186" s="27" customFormat="1" x14ac:dyDescent="0.2"/>
    <row r="187" s="27" customFormat="1" x14ac:dyDescent="0.2"/>
    <row r="188" s="27" customFormat="1" x14ac:dyDescent="0.2"/>
    <row r="189" s="27" customFormat="1" x14ac:dyDescent="0.2"/>
    <row r="190" s="27" customFormat="1" x14ac:dyDescent="0.2"/>
    <row r="191" s="27" customFormat="1" x14ac:dyDescent="0.2"/>
    <row r="192" s="27" customFormat="1" x14ac:dyDescent="0.2"/>
    <row r="193" s="27" customFormat="1" x14ac:dyDescent="0.2"/>
    <row r="194" s="27" customFormat="1" x14ac:dyDescent="0.2"/>
    <row r="195" s="27" customFormat="1" x14ac:dyDescent="0.2"/>
    <row r="196" s="27" customFormat="1" x14ac:dyDescent="0.2"/>
    <row r="197" s="27" customFormat="1" x14ac:dyDescent="0.2"/>
    <row r="198" s="27" customFormat="1" x14ac:dyDescent="0.2"/>
    <row r="199" s="27" customFormat="1" x14ac:dyDescent="0.2"/>
    <row r="200" s="27" customFormat="1" x14ac:dyDescent="0.2"/>
    <row r="201" s="27" customFormat="1" x14ac:dyDescent="0.2"/>
    <row r="202" s="27" customFormat="1" x14ac:dyDescent="0.2"/>
    <row r="203" s="27" customFormat="1" x14ac:dyDescent="0.2"/>
    <row r="204" s="27" customFormat="1" x14ac:dyDescent="0.2"/>
    <row r="205" s="27" customFormat="1" x14ac:dyDescent="0.2"/>
    <row r="206" s="27" customFormat="1" x14ac:dyDescent="0.2"/>
    <row r="207" s="27" customFormat="1" x14ac:dyDescent="0.2"/>
    <row r="208" s="27" customFormat="1" x14ac:dyDescent="0.2"/>
    <row r="209" s="27" customFormat="1" x14ac:dyDescent="0.2"/>
    <row r="210" s="27" customFormat="1" x14ac:dyDescent="0.2"/>
    <row r="211" s="27" customFormat="1" x14ac:dyDescent="0.2"/>
    <row r="212" s="27" customFormat="1" x14ac:dyDescent="0.2"/>
    <row r="213" s="27" customFormat="1" x14ac:dyDescent="0.2"/>
    <row r="214" s="27" customFormat="1" x14ac:dyDescent="0.2"/>
    <row r="215" s="27" customFormat="1" x14ac:dyDescent="0.2"/>
    <row r="216" s="27" customFormat="1" x14ac:dyDescent="0.2"/>
    <row r="217" s="27" customFormat="1" x14ac:dyDescent="0.2"/>
    <row r="218" s="27" customFormat="1" x14ac:dyDescent="0.2"/>
    <row r="219" s="27" customFormat="1" x14ac:dyDescent="0.2"/>
    <row r="220" s="27" customFormat="1" x14ac:dyDescent="0.2"/>
    <row r="221" s="27" customFormat="1" x14ac:dyDescent="0.2"/>
    <row r="222" s="27" customFormat="1" x14ac:dyDescent="0.2"/>
    <row r="223" s="27" customFormat="1" x14ac:dyDescent="0.2"/>
    <row r="224" s="27" customFormat="1" x14ac:dyDescent="0.2"/>
    <row r="225" s="27" customFormat="1" x14ac:dyDescent="0.2"/>
    <row r="226" s="27" customFormat="1" x14ac:dyDescent="0.2"/>
    <row r="227" s="27" customFormat="1" x14ac:dyDescent="0.2"/>
    <row r="228" s="27" customFormat="1" x14ac:dyDescent="0.2"/>
    <row r="229" s="27" customFormat="1" x14ac:dyDescent="0.2"/>
    <row r="230" s="27" customFormat="1" x14ac:dyDescent="0.2"/>
    <row r="231" s="27" customFormat="1" x14ac:dyDescent="0.2"/>
    <row r="232" s="27" customFormat="1" x14ac:dyDescent="0.2"/>
    <row r="233" s="27" customFormat="1" x14ac:dyDescent="0.2"/>
    <row r="234" s="27" customFormat="1" x14ac:dyDescent="0.2"/>
    <row r="235" s="27" customFormat="1" x14ac:dyDescent="0.2"/>
    <row r="236" s="27" customFormat="1" x14ac:dyDescent="0.2"/>
    <row r="237" s="27" customFormat="1" x14ac:dyDescent="0.2"/>
    <row r="238" s="27" customFormat="1" x14ac:dyDescent="0.2"/>
    <row r="239" s="27" customFormat="1" x14ac:dyDescent="0.2"/>
    <row r="240" s="27" customFormat="1" x14ac:dyDescent="0.2"/>
    <row r="241" s="27" customFormat="1" x14ac:dyDescent="0.2"/>
    <row r="242" s="27" customFormat="1" x14ac:dyDescent="0.2"/>
    <row r="243" s="27" customFormat="1" x14ac:dyDescent="0.2"/>
    <row r="244" s="27" customFormat="1" x14ac:dyDescent="0.2"/>
    <row r="245" s="27" customFormat="1" x14ac:dyDescent="0.2"/>
    <row r="246" s="27" customFormat="1" x14ac:dyDescent="0.2"/>
    <row r="247" s="27" customFormat="1" x14ac:dyDescent="0.2"/>
    <row r="248" s="27" customFormat="1" x14ac:dyDescent="0.2"/>
    <row r="249" s="27" customFormat="1" x14ac:dyDescent="0.2"/>
    <row r="250" s="27" customFormat="1" x14ac:dyDescent="0.2"/>
    <row r="251" s="27" customFormat="1" x14ac:dyDescent="0.2"/>
    <row r="252" s="27" customFormat="1" x14ac:dyDescent="0.2"/>
    <row r="253" s="27" customFormat="1" x14ac:dyDescent="0.2"/>
    <row r="254" s="27" customFormat="1" x14ac:dyDescent="0.2"/>
    <row r="255" s="27" customFormat="1" x14ac:dyDescent="0.2"/>
    <row r="256" s="27" customFormat="1" x14ac:dyDescent="0.2"/>
    <row r="257" s="27" customFormat="1" x14ac:dyDescent="0.2"/>
    <row r="258" s="27" customFormat="1" x14ac:dyDescent="0.2"/>
    <row r="259" s="27" customFormat="1" x14ac:dyDescent="0.2"/>
    <row r="260" s="27" customFormat="1" x14ac:dyDescent="0.2"/>
    <row r="261" s="27" customFormat="1" x14ac:dyDescent="0.2"/>
    <row r="262" s="27" customFormat="1" x14ac:dyDescent="0.2"/>
    <row r="263" s="27" customFormat="1" x14ac:dyDescent="0.2"/>
    <row r="264" s="27" customFormat="1" x14ac:dyDescent="0.2"/>
    <row r="265" s="27" customFormat="1" x14ac:dyDescent="0.2"/>
    <row r="266" s="27" customFormat="1" x14ac:dyDescent="0.2"/>
    <row r="267" s="27" customFormat="1" x14ac:dyDescent="0.2"/>
    <row r="268" s="27" customFormat="1" x14ac:dyDescent="0.2"/>
    <row r="269" s="27" customFormat="1" x14ac:dyDescent="0.2"/>
    <row r="270" s="27" customFormat="1" x14ac:dyDescent="0.2"/>
    <row r="271" s="27" customFormat="1" x14ac:dyDescent="0.2"/>
    <row r="272" s="27" customFormat="1" x14ac:dyDescent="0.2"/>
    <row r="273" s="27" customFormat="1" x14ac:dyDescent="0.2"/>
    <row r="274" s="27" customFormat="1" x14ac:dyDescent="0.2"/>
    <row r="275" s="27" customFormat="1" x14ac:dyDescent="0.2"/>
    <row r="276" s="27" customFormat="1" x14ac:dyDescent="0.2"/>
    <row r="277" s="27" customFormat="1" x14ac:dyDescent="0.2"/>
    <row r="278" s="27" customFormat="1" x14ac:dyDescent="0.2"/>
    <row r="279" s="27" customFormat="1" x14ac:dyDescent="0.2"/>
    <row r="280" s="27" customFormat="1" x14ac:dyDescent="0.2"/>
    <row r="281" s="27" customFormat="1" x14ac:dyDescent="0.2"/>
    <row r="282" s="27" customFormat="1" x14ac:dyDescent="0.2"/>
    <row r="283" s="27" customFormat="1" x14ac:dyDescent="0.2"/>
    <row r="284" s="27" customFormat="1" x14ac:dyDescent="0.2"/>
    <row r="285" s="27" customFormat="1" x14ac:dyDescent="0.2"/>
    <row r="286" s="27" customFormat="1" x14ac:dyDescent="0.2"/>
    <row r="287" s="27" customFormat="1" x14ac:dyDescent="0.2"/>
    <row r="288" s="27" customFormat="1" x14ac:dyDescent="0.2"/>
    <row r="289" spans="1:15" s="27" customFormat="1" x14ac:dyDescent="0.2"/>
    <row r="290" spans="1:15" s="27" customFormat="1" x14ac:dyDescent="0.2"/>
    <row r="291" spans="1:15" s="27" customFormat="1" x14ac:dyDescent="0.2"/>
    <row r="292" spans="1:15" s="27" customFormat="1" x14ac:dyDescent="0.2"/>
    <row r="293" spans="1:15" s="27" customFormat="1" x14ac:dyDescent="0.2"/>
    <row r="294" spans="1:15" s="27" customFormat="1" x14ac:dyDescent="0.2"/>
    <row r="295" spans="1:15" s="27" customFormat="1" x14ac:dyDescent="0.2"/>
    <row r="296" spans="1:15" s="27" customFormat="1" x14ac:dyDescent="0.2"/>
    <row r="297" spans="1:15" s="27" customFormat="1" x14ac:dyDescent="0.2"/>
    <row r="298" spans="1:15" s="27" customFormat="1" x14ac:dyDescent="0.2"/>
    <row r="299" spans="1:15" s="27" customFormat="1" x14ac:dyDescent="0.2"/>
    <row r="300" spans="1:15" x14ac:dyDescent="0.2">
      <c r="A300" s="354"/>
      <c r="B300" s="796"/>
    </row>
    <row r="301" spans="1:15" ht="12.6" customHeight="1" x14ac:dyDescent="0.2">
      <c r="A301" s="48"/>
      <c r="B301" s="48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</row>
    <row r="302" spans="1:15" x14ac:dyDescent="0.2">
      <c r="A302" s="48"/>
      <c r="B302" s="48"/>
      <c r="C302" s="355"/>
    </row>
    <row r="303" spans="1:15" x14ac:dyDescent="0.2">
      <c r="A303" s="48"/>
      <c r="B303" s="48"/>
    </row>
  </sheetData>
  <mergeCells count="21">
    <mergeCell ref="F111:G112"/>
    <mergeCell ref="A85:B85"/>
    <mergeCell ref="A87:B87"/>
    <mergeCell ref="A103:B103"/>
    <mergeCell ref="A104:B104"/>
    <mergeCell ref="A88:B88"/>
    <mergeCell ref="A86:B86"/>
    <mergeCell ref="A84:B84"/>
    <mergeCell ref="A81:B81"/>
    <mergeCell ref="A82:B82"/>
    <mergeCell ref="C1:H1"/>
    <mergeCell ref="A78:B78"/>
    <mergeCell ref="A79:B79"/>
    <mergeCell ref="A80:B80"/>
    <mergeCell ref="I1:O1"/>
    <mergeCell ref="F2:H2"/>
    <mergeCell ref="A76:B76"/>
    <mergeCell ref="A77:B77"/>
    <mergeCell ref="A1:B3"/>
    <mergeCell ref="A4:B4"/>
    <mergeCell ref="A6:B6"/>
  </mergeCells>
  <printOptions horizontalCentered="1"/>
  <pageMargins left="0.35" right="0.35" top="0.85" bottom="0.35" header="0.3" footer="0.25"/>
  <pageSetup paperSize="5" scale="64" firstPageNumber="50" fitToWidth="0" orientation="portrait" r:id="rId1"/>
  <headerFooter alignWithMargins="0">
    <oddHeader xml:space="preserve">&amp;L&amp;"Arial,Bold"&amp;20&amp;K000000Budget Letter
&amp;R&amp;"Arial,Bold"&amp;12&amp;KFF0000
</oddHeader>
    <oddFooter>&amp;R&amp;9&amp;P</oddFooter>
  </headerFooter>
  <colBreaks count="1" manualBreakCount="1">
    <brk id="8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GU428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5" style="25" customWidth="1"/>
    <col min="2" max="2" width="28.85546875" style="25" customWidth="1"/>
    <col min="3" max="8" width="15.7109375" style="25" customWidth="1"/>
    <col min="9" max="9" width="14.140625" style="25" customWidth="1"/>
    <col min="10" max="10" width="13.42578125" style="25" bestFit="1" customWidth="1"/>
    <col min="11" max="11" width="17.85546875" style="25" customWidth="1"/>
    <col min="12" max="14" width="14.5703125" style="25" customWidth="1"/>
    <col min="15" max="15" width="19.140625" style="25" customWidth="1"/>
    <col min="16" max="19" width="8.85546875" style="343"/>
    <col min="20" max="20" width="14.5703125" style="343" bestFit="1" customWidth="1"/>
    <col min="21" max="203" width="8.85546875" style="343"/>
    <col min="204" max="16384" width="8.85546875" style="25"/>
  </cols>
  <sheetData>
    <row r="1" spans="1:203" ht="17.45" customHeight="1" x14ac:dyDescent="0.2">
      <c r="A1" s="1757" t="s">
        <v>399</v>
      </c>
      <c r="B1" s="1757"/>
      <c r="C1" s="1752" t="s">
        <v>213</v>
      </c>
      <c r="D1" s="1753"/>
      <c r="E1" s="1753"/>
      <c r="F1" s="1753"/>
      <c r="G1" s="1753"/>
      <c r="H1" s="1754"/>
      <c r="I1" s="1752" t="s">
        <v>213</v>
      </c>
      <c r="J1" s="1753"/>
      <c r="K1" s="1753"/>
      <c r="L1" s="1753"/>
      <c r="M1" s="1753"/>
      <c r="N1" s="1753"/>
      <c r="O1" s="1754"/>
    </row>
    <row r="2" spans="1:203" s="343" customFormat="1" ht="17.45" customHeight="1" x14ac:dyDescent="0.2">
      <c r="A2" s="1757"/>
      <c r="B2" s="1757"/>
      <c r="C2" s="43"/>
      <c r="D2" s="44"/>
      <c r="E2" s="44"/>
      <c r="F2" s="1759" t="s">
        <v>151</v>
      </c>
      <c r="G2" s="1760"/>
      <c r="H2" s="1761"/>
      <c r="I2" s="43"/>
      <c r="J2" s="44"/>
      <c r="K2" s="44"/>
      <c r="L2" s="44"/>
      <c r="M2" s="44"/>
      <c r="N2" s="44"/>
      <c r="O2" s="2042"/>
    </row>
    <row r="3" spans="1:203" ht="138" customHeight="1" x14ac:dyDescent="0.2">
      <c r="A3" s="1757"/>
      <c r="B3" s="1757"/>
      <c r="C3" s="193" t="s">
        <v>1655</v>
      </c>
      <c r="D3" s="192" t="s">
        <v>400</v>
      </c>
      <c r="E3" s="192" t="s">
        <v>401</v>
      </c>
      <c r="F3" s="41" t="s">
        <v>1633</v>
      </c>
      <c r="G3" s="41" t="s">
        <v>1634</v>
      </c>
      <c r="H3" s="41" t="s">
        <v>152</v>
      </c>
      <c r="I3" s="192" t="s">
        <v>402</v>
      </c>
      <c r="J3" s="1155" t="s">
        <v>1635</v>
      </c>
      <c r="K3" s="42" t="s">
        <v>694</v>
      </c>
      <c r="L3" s="42" t="s">
        <v>926</v>
      </c>
      <c r="M3" s="42" t="s">
        <v>182</v>
      </c>
      <c r="N3" s="42" t="s">
        <v>927</v>
      </c>
      <c r="O3" s="2043" t="s">
        <v>695</v>
      </c>
    </row>
    <row r="4" spans="1:203" ht="18" customHeight="1" x14ac:dyDescent="0.2">
      <c r="A4" s="1689" t="s">
        <v>1385</v>
      </c>
      <c r="B4" s="1691"/>
      <c r="C4" s="344">
        <v>1</v>
      </c>
      <c r="D4" s="1336">
        <v>2</v>
      </c>
      <c r="E4" s="1336">
        <v>3</v>
      </c>
      <c r="F4" s="1336">
        <v>4</v>
      </c>
      <c r="G4" s="1336">
        <v>5</v>
      </c>
      <c r="H4" s="1336">
        <v>6</v>
      </c>
      <c r="I4" s="1336">
        <v>7</v>
      </c>
      <c r="J4" s="1336">
        <v>8</v>
      </c>
      <c r="K4" s="1336">
        <v>9</v>
      </c>
      <c r="L4" s="1336">
        <v>10</v>
      </c>
      <c r="M4" s="1336">
        <v>11</v>
      </c>
      <c r="N4" s="1336">
        <v>12</v>
      </c>
      <c r="O4" s="2056">
        <v>13</v>
      </c>
    </row>
    <row r="5" spans="1:203" s="354" customFormat="1" ht="12.75" hidden="1" customHeight="1" x14ac:dyDescent="0.2">
      <c r="A5" s="273" t="s">
        <v>1482</v>
      </c>
      <c r="C5" s="427" t="s">
        <v>442</v>
      </c>
      <c r="D5" s="1116" t="s">
        <v>442</v>
      </c>
      <c r="E5" s="1116" t="s">
        <v>443</v>
      </c>
      <c r="F5" s="1116" t="s">
        <v>568</v>
      </c>
      <c r="G5" s="1116" t="s">
        <v>568</v>
      </c>
      <c r="H5" s="1116" t="s">
        <v>443</v>
      </c>
      <c r="I5" s="1116" t="s">
        <v>443</v>
      </c>
      <c r="J5" s="1116" t="s">
        <v>569</v>
      </c>
      <c r="K5" s="1116" t="s">
        <v>583</v>
      </c>
      <c r="L5" s="1116" t="s">
        <v>592</v>
      </c>
      <c r="M5" s="1116" t="s">
        <v>443</v>
      </c>
      <c r="N5" s="1116" t="s">
        <v>443</v>
      </c>
      <c r="O5" s="2057" t="s">
        <v>584</v>
      </c>
      <c r="P5" s="1921"/>
      <c r="Q5" s="1921"/>
      <c r="R5" s="1921"/>
      <c r="S5" s="1921"/>
      <c r="T5" s="1921"/>
      <c r="U5" s="1921"/>
      <c r="V5" s="1921"/>
      <c r="W5" s="1921"/>
      <c r="X5" s="1921"/>
      <c r="Y5" s="1921"/>
      <c r="Z5" s="1921"/>
      <c r="AA5" s="1921"/>
      <c r="AB5" s="1921"/>
      <c r="AC5" s="1921"/>
      <c r="AD5" s="1921"/>
      <c r="AE5" s="1921"/>
      <c r="AF5" s="1921"/>
      <c r="AG5" s="1921"/>
      <c r="AH5" s="1921"/>
      <c r="AI5" s="1921"/>
      <c r="AJ5" s="1921"/>
      <c r="AK5" s="1921"/>
      <c r="AL5" s="1921"/>
      <c r="AM5" s="1921"/>
      <c r="AN5" s="1921"/>
      <c r="AO5" s="1921"/>
      <c r="AP5" s="1921"/>
      <c r="AQ5" s="1921"/>
      <c r="AR5" s="1921"/>
      <c r="AS5" s="1921"/>
      <c r="AT5" s="1921"/>
      <c r="AU5" s="1921"/>
      <c r="AV5" s="1921"/>
      <c r="AW5" s="1921"/>
      <c r="AX5" s="1921"/>
      <c r="AY5" s="1921"/>
      <c r="AZ5" s="1921"/>
      <c r="BA5" s="1921"/>
      <c r="BB5" s="1921"/>
      <c r="BC5" s="1921"/>
      <c r="BD5" s="1921"/>
      <c r="BE5" s="1921"/>
      <c r="BF5" s="1921"/>
      <c r="BG5" s="1921"/>
      <c r="BH5" s="1921"/>
      <c r="BI5" s="1921"/>
      <c r="BJ5" s="1921"/>
      <c r="BK5" s="1921"/>
      <c r="BL5" s="1921"/>
      <c r="BM5" s="1921"/>
      <c r="BN5" s="1921"/>
      <c r="BO5" s="1921"/>
      <c r="BP5" s="1921"/>
      <c r="BQ5" s="1921"/>
      <c r="BR5" s="1921"/>
      <c r="BS5" s="1921"/>
      <c r="BT5" s="1921"/>
      <c r="BU5" s="1921"/>
      <c r="BV5" s="1921"/>
      <c r="BW5" s="1921"/>
      <c r="BX5" s="1921"/>
      <c r="BY5" s="1921"/>
      <c r="BZ5" s="1921"/>
      <c r="CA5" s="1921"/>
      <c r="CB5" s="1921"/>
      <c r="CC5" s="1921"/>
      <c r="CD5" s="1921"/>
      <c r="CE5" s="1921"/>
      <c r="CF5" s="1921"/>
      <c r="CG5" s="1921"/>
      <c r="CH5" s="1921"/>
      <c r="CI5" s="1921"/>
      <c r="CJ5" s="1921"/>
      <c r="CK5" s="1921"/>
      <c r="CL5" s="1921"/>
      <c r="CM5" s="1921"/>
      <c r="CN5" s="1921"/>
      <c r="CO5" s="1921"/>
      <c r="CP5" s="1921"/>
      <c r="CQ5" s="1921"/>
      <c r="CR5" s="1921"/>
      <c r="CS5" s="1921"/>
      <c r="CT5" s="1921"/>
      <c r="CU5" s="1921"/>
      <c r="CV5" s="1921"/>
      <c r="CW5" s="1921"/>
      <c r="CX5" s="1921"/>
      <c r="CY5" s="1921"/>
      <c r="CZ5" s="1921"/>
      <c r="DA5" s="1921"/>
      <c r="DB5" s="1921"/>
      <c r="DC5" s="1921"/>
      <c r="DD5" s="1921"/>
      <c r="DE5" s="1921"/>
      <c r="DF5" s="1921"/>
      <c r="DG5" s="1921"/>
      <c r="DH5" s="1921"/>
      <c r="DI5" s="1921"/>
      <c r="DJ5" s="1921"/>
      <c r="DK5" s="1921"/>
      <c r="DL5" s="1921"/>
      <c r="DM5" s="1921"/>
      <c r="DN5" s="1921"/>
      <c r="DO5" s="1921"/>
      <c r="DP5" s="1921"/>
      <c r="DQ5" s="1921"/>
      <c r="DR5" s="1921"/>
      <c r="DS5" s="1921"/>
      <c r="DT5" s="1921"/>
      <c r="DU5" s="1921"/>
      <c r="DV5" s="1921"/>
      <c r="DW5" s="1921"/>
      <c r="DX5" s="1921"/>
      <c r="DY5" s="1921"/>
      <c r="DZ5" s="1921"/>
      <c r="EA5" s="1921"/>
      <c r="EB5" s="1921"/>
      <c r="EC5" s="1921"/>
      <c r="ED5" s="1921"/>
      <c r="EE5" s="1921"/>
      <c r="EF5" s="1921"/>
      <c r="EG5" s="1921"/>
      <c r="EH5" s="1921"/>
      <c r="EI5" s="1921"/>
      <c r="EJ5" s="1921"/>
      <c r="EK5" s="1921"/>
      <c r="EL5" s="1921"/>
      <c r="EM5" s="1921"/>
      <c r="EN5" s="1921"/>
      <c r="EO5" s="1921"/>
      <c r="EP5" s="1921"/>
      <c r="EQ5" s="1921"/>
      <c r="ER5" s="1921"/>
      <c r="ES5" s="1921"/>
      <c r="ET5" s="1921"/>
      <c r="EU5" s="1921"/>
      <c r="EV5" s="1921"/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</row>
    <row r="6" spans="1:203" s="354" customFormat="1" ht="22.5" customHeight="1" x14ac:dyDescent="0.2">
      <c r="A6" s="1589" t="s">
        <v>1482</v>
      </c>
      <c r="B6" s="1590"/>
      <c r="C6" s="424" t="s">
        <v>1257</v>
      </c>
      <c r="D6" s="1326" t="s">
        <v>1263</v>
      </c>
      <c r="E6" s="1326" t="s">
        <v>565</v>
      </c>
      <c r="F6" s="1326" t="s">
        <v>674</v>
      </c>
      <c r="G6" s="1326" t="s">
        <v>675</v>
      </c>
      <c r="H6" s="1326" t="s">
        <v>1448</v>
      </c>
      <c r="I6" s="1326" t="s">
        <v>1264</v>
      </c>
      <c r="J6" s="1116" t="s">
        <v>569</v>
      </c>
      <c r="K6" s="1326" t="s">
        <v>1265</v>
      </c>
      <c r="L6" s="1326" t="s">
        <v>1266</v>
      </c>
      <c r="M6" s="1326" t="s">
        <v>1267</v>
      </c>
      <c r="N6" s="1326" t="s">
        <v>1449</v>
      </c>
      <c r="O6" s="2058" t="s">
        <v>1268</v>
      </c>
      <c r="P6" s="1921"/>
      <c r="Q6" s="1921"/>
      <c r="R6" s="1921"/>
      <c r="S6" s="1921"/>
      <c r="T6" s="1921"/>
      <c r="U6" s="1921"/>
      <c r="V6" s="1921"/>
      <c r="W6" s="1921"/>
      <c r="X6" s="1921"/>
      <c r="Y6" s="1921"/>
      <c r="Z6" s="1921"/>
      <c r="AA6" s="1921"/>
      <c r="AB6" s="1921"/>
      <c r="AC6" s="1921"/>
      <c r="AD6" s="1921"/>
      <c r="AE6" s="1921"/>
      <c r="AF6" s="1921"/>
      <c r="AG6" s="1921"/>
      <c r="AH6" s="1921"/>
      <c r="AI6" s="1921"/>
      <c r="AJ6" s="1921"/>
      <c r="AK6" s="1921"/>
      <c r="AL6" s="1921"/>
      <c r="AM6" s="1921"/>
      <c r="AN6" s="1921"/>
      <c r="AO6" s="1921"/>
      <c r="AP6" s="1921"/>
      <c r="AQ6" s="1921"/>
      <c r="AR6" s="1921"/>
      <c r="AS6" s="1921"/>
      <c r="AT6" s="1921"/>
      <c r="AU6" s="1921"/>
      <c r="AV6" s="1921"/>
      <c r="AW6" s="1921"/>
      <c r="AX6" s="1921"/>
      <c r="AY6" s="1921"/>
      <c r="AZ6" s="1921"/>
      <c r="BA6" s="1921"/>
      <c r="BB6" s="1921"/>
      <c r="BC6" s="1921"/>
      <c r="BD6" s="1921"/>
      <c r="BE6" s="1921"/>
      <c r="BF6" s="1921"/>
      <c r="BG6" s="1921"/>
      <c r="BH6" s="1921"/>
      <c r="BI6" s="1921"/>
      <c r="BJ6" s="1921"/>
      <c r="BK6" s="1921"/>
      <c r="BL6" s="1921"/>
      <c r="BM6" s="1921"/>
      <c r="BN6" s="1921"/>
      <c r="BO6" s="1921"/>
      <c r="BP6" s="1921"/>
      <c r="BQ6" s="1921"/>
      <c r="BR6" s="1921"/>
      <c r="BS6" s="1921"/>
      <c r="BT6" s="1921"/>
      <c r="BU6" s="1921"/>
      <c r="BV6" s="1921"/>
      <c r="BW6" s="1921"/>
      <c r="BX6" s="1921"/>
      <c r="BY6" s="1921"/>
      <c r="BZ6" s="1921"/>
      <c r="CA6" s="1921"/>
      <c r="CB6" s="1921"/>
      <c r="CC6" s="1921"/>
      <c r="CD6" s="1921"/>
      <c r="CE6" s="1921"/>
      <c r="CF6" s="1921"/>
      <c r="CG6" s="1921"/>
      <c r="CH6" s="1921"/>
      <c r="CI6" s="1921"/>
      <c r="CJ6" s="1921"/>
      <c r="CK6" s="1921"/>
      <c r="CL6" s="1921"/>
      <c r="CM6" s="1921"/>
      <c r="CN6" s="1921"/>
      <c r="CO6" s="1921"/>
      <c r="CP6" s="1921"/>
      <c r="CQ6" s="1921"/>
      <c r="CR6" s="1921"/>
      <c r="CS6" s="1921"/>
      <c r="CT6" s="1921"/>
      <c r="CU6" s="1921"/>
      <c r="CV6" s="1921"/>
      <c r="CW6" s="1921"/>
      <c r="CX6" s="1921"/>
      <c r="CY6" s="1921"/>
      <c r="CZ6" s="1921"/>
      <c r="DA6" s="1921"/>
      <c r="DB6" s="1921"/>
      <c r="DC6" s="1921"/>
      <c r="DD6" s="1921"/>
      <c r="DE6" s="1921"/>
      <c r="DF6" s="1921"/>
      <c r="DG6" s="1921"/>
      <c r="DH6" s="1921"/>
      <c r="DI6" s="1921"/>
      <c r="DJ6" s="1921"/>
      <c r="DK6" s="1921"/>
      <c r="DL6" s="1921"/>
      <c r="DM6" s="1921"/>
      <c r="DN6" s="1921"/>
      <c r="DO6" s="1921"/>
      <c r="DP6" s="1921"/>
      <c r="DQ6" s="1921"/>
      <c r="DR6" s="1921"/>
      <c r="DS6" s="1921"/>
      <c r="DT6" s="1921"/>
      <c r="DU6" s="1921"/>
      <c r="DV6" s="1921"/>
      <c r="DW6" s="1921"/>
      <c r="DX6" s="1921"/>
      <c r="DY6" s="1921"/>
      <c r="DZ6" s="1921"/>
      <c r="EA6" s="1921"/>
      <c r="EB6" s="1921"/>
      <c r="EC6" s="1921"/>
      <c r="ED6" s="1921"/>
      <c r="EE6" s="1921"/>
      <c r="EF6" s="1921"/>
      <c r="EG6" s="1921"/>
      <c r="EH6" s="1921"/>
      <c r="EI6" s="1921"/>
      <c r="EJ6" s="1921"/>
      <c r="EK6" s="1921"/>
      <c r="EL6" s="1921"/>
      <c r="EM6" s="1921"/>
      <c r="EN6" s="1921"/>
      <c r="EO6" s="1921"/>
      <c r="EP6" s="1921"/>
      <c r="EQ6" s="1921"/>
      <c r="ER6" s="1921"/>
      <c r="ES6" s="1921"/>
      <c r="ET6" s="1921"/>
      <c r="EU6" s="1921"/>
      <c r="EV6" s="1921"/>
      <c r="EW6" s="1921"/>
      <c r="EX6" s="1921"/>
      <c r="EY6" s="1921"/>
      <c r="EZ6" s="1921"/>
      <c r="FA6" s="1921"/>
      <c r="FB6" s="1921"/>
      <c r="FC6" s="1921"/>
      <c r="FD6" s="1921"/>
      <c r="FE6" s="1921"/>
      <c r="FF6" s="1921"/>
      <c r="FG6" s="1921"/>
      <c r="FH6" s="1921"/>
      <c r="FI6" s="1921"/>
      <c r="FJ6" s="1921"/>
      <c r="FK6" s="1921"/>
      <c r="FL6" s="1921"/>
      <c r="FM6" s="1921"/>
      <c r="FN6" s="1921"/>
      <c r="FO6" s="1921"/>
      <c r="FP6" s="1921"/>
      <c r="FQ6" s="1921"/>
      <c r="FR6" s="1921"/>
      <c r="FS6" s="1921"/>
      <c r="FT6" s="1921"/>
      <c r="FU6" s="1921"/>
      <c r="FV6" s="1921"/>
      <c r="FW6" s="1921"/>
      <c r="FX6" s="1921"/>
      <c r="FY6" s="1921"/>
      <c r="FZ6" s="1921"/>
      <c r="GA6" s="1921"/>
      <c r="GB6" s="1921"/>
      <c r="GC6" s="1921"/>
      <c r="GD6" s="1921"/>
      <c r="GE6" s="1921"/>
      <c r="GF6" s="1921"/>
      <c r="GG6" s="1921"/>
      <c r="GH6" s="1921"/>
      <c r="GI6" s="1921"/>
      <c r="GJ6" s="1921"/>
      <c r="GK6" s="1921"/>
      <c r="GL6" s="1921"/>
      <c r="GM6" s="1921"/>
      <c r="GN6" s="1921"/>
      <c r="GO6" s="1921"/>
      <c r="GP6" s="1921"/>
      <c r="GQ6" s="1921"/>
      <c r="GR6" s="1921"/>
      <c r="GS6" s="1921"/>
      <c r="GT6" s="1921"/>
      <c r="GU6" s="1921"/>
    </row>
    <row r="7" spans="1:203" ht="15.6" customHeight="1" x14ac:dyDescent="0.2">
      <c r="A7" s="323">
        <v>1</v>
      </c>
      <c r="B7" s="134" t="s">
        <v>4</v>
      </c>
      <c r="C7" s="138">
        <v>2</v>
      </c>
      <c r="D7" s="136">
        <v>9436.6069718704457</v>
      </c>
      <c r="E7" s="136">
        <v>18873</v>
      </c>
      <c r="F7" s="136"/>
      <c r="G7" s="136"/>
      <c r="H7" s="140">
        <v>0</v>
      </c>
      <c r="I7" s="139">
        <v>18873</v>
      </c>
      <c r="J7" s="136"/>
      <c r="K7" s="139">
        <v>18873</v>
      </c>
      <c r="L7" s="136"/>
      <c r="M7" s="136">
        <v>18873</v>
      </c>
      <c r="N7" s="139">
        <v>1573</v>
      </c>
      <c r="O7" s="2045">
        <v>18873</v>
      </c>
    </row>
    <row r="8" spans="1:203" ht="15.6" customHeight="1" x14ac:dyDescent="0.2">
      <c r="A8" s="324">
        <v>2</v>
      </c>
      <c r="B8" s="151" t="s">
        <v>5</v>
      </c>
      <c r="C8" s="155">
        <v>3</v>
      </c>
      <c r="D8" s="153">
        <v>10400.879789750328</v>
      </c>
      <c r="E8" s="153">
        <v>31203</v>
      </c>
      <c r="F8" s="153"/>
      <c r="G8" s="153"/>
      <c r="H8" s="157">
        <v>0</v>
      </c>
      <c r="I8" s="156">
        <v>31203</v>
      </c>
      <c r="J8" s="153"/>
      <c r="K8" s="156">
        <v>31203</v>
      </c>
      <c r="L8" s="153"/>
      <c r="M8" s="153">
        <v>31203</v>
      </c>
      <c r="N8" s="156">
        <v>2600</v>
      </c>
      <c r="O8" s="2046">
        <v>31203</v>
      </c>
    </row>
    <row r="9" spans="1:203" ht="15.6" customHeight="1" x14ac:dyDescent="0.2">
      <c r="A9" s="324">
        <v>3</v>
      </c>
      <c r="B9" s="151" t="s">
        <v>6</v>
      </c>
      <c r="C9" s="155">
        <v>8</v>
      </c>
      <c r="D9" s="153">
        <v>8647.8907243673966</v>
      </c>
      <c r="E9" s="153">
        <v>69183</v>
      </c>
      <c r="F9" s="153"/>
      <c r="G9" s="153"/>
      <c r="H9" s="157">
        <v>0</v>
      </c>
      <c r="I9" s="156">
        <v>69183</v>
      </c>
      <c r="J9" s="153"/>
      <c r="K9" s="156">
        <v>69183</v>
      </c>
      <c r="L9" s="153"/>
      <c r="M9" s="153">
        <v>69183</v>
      </c>
      <c r="N9" s="156">
        <v>5765</v>
      </c>
      <c r="O9" s="2046">
        <v>69183</v>
      </c>
    </row>
    <row r="10" spans="1:203" ht="15.6" customHeight="1" x14ac:dyDescent="0.2">
      <c r="A10" s="324">
        <v>4</v>
      </c>
      <c r="B10" s="151" t="s">
        <v>7</v>
      </c>
      <c r="C10" s="155">
        <v>1</v>
      </c>
      <c r="D10" s="153">
        <v>10416.786564885497</v>
      </c>
      <c r="E10" s="153">
        <v>10417</v>
      </c>
      <c r="F10" s="153"/>
      <c r="G10" s="153"/>
      <c r="H10" s="157">
        <v>0</v>
      </c>
      <c r="I10" s="156">
        <v>10417</v>
      </c>
      <c r="J10" s="153"/>
      <c r="K10" s="156">
        <v>10417</v>
      </c>
      <c r="L10" s="153"/>
      <c r="M10" s="153">
        <v>10417</v>
      </c>
      <c r="N10" s="156">
        <v>868</v>
      </c>
      <c r="O10" s="2046">
        <v>10417</v>
      </c>
    </row>
    <row r="11" spans="1:203" ht="15.6" customHeight="1" x14ac:dyDescent="0.2">
      <c r="A11" s="325">
        <v>5</v>
      </c>
      <c r="B11" s="165" t="s">
        <v>8</v>
      </c>
      <c r="C11" s="169">
        <v>1</v>
      </c>
      <c r="D11" s="167">
        <v>9734.7906451612907</v>
      </c>
      <c r="E11" s="167">
        <v>9735</v>
      </c>
      <c r="F11" s="167"/>
      <c r="G11" s="167"/>
      <c r="H11" s="171">
        <v>0</v>
      </c>
      <c r="I11" s="170">
        <v>9735</v>
      </c>
      <c r="J11" s="167"/>
      <c r="K11" s="170">
        <v>9735</v>
      </c>
      <c r="L11" s="173"/>
      <c r="M11" s="167">
        <v>9735</v>
      </c>
      <c r="N11" s="174">
        <v>811</v>
      </c>
      <c r="O11" s="2047">
        <v>9735</v>
      </c>
    </row>
    <row r="12" spans="1:203" ht="15.6" customHeight="1" x14ac:dyDescent="0.2">
      <c r="A12" s="323">
        <v>6</v>
      </c>
      <c r="B12" s="134" t="s">
        <v>9</v>
      </c>
      <c r="C12" s="138">
        <v>3</v>
      </c>
      <c r="D12" s="136">
        <v>9728.5974813737957</v>
      </c>
      <c r="E12" s="136">
        <v>29186</v>
      </c>
      <c r="F12" s="136"/>
      <c r="G12" s="136"/>
      <c r="H12" s="140">
        <v>0</v>
      </c>
      <c r="I12" s="139">
        <v>29186</v>
      </c>
      <c r="J12" s="136"/>
      <c r="K12" s="139">
        <v>29186</v>
      </c>
      <c r="L12" s="136"/>
      <c r="M12" s="136">
        <v>29186</v>
      </c>
      <c r="N12" s="139">
        <v>2432</v>
      </c>
      <c r="O12" s="2045">
        <v>29186</v>
      </c>
    </row>
    <row r="13" spans="1:203" ht="15.6" customHeight="1" x14ac:dyDescent="0.2">
      <c r="A13" s="324">
        <v>7</v>
      </c>
      <c r="B13" s="151" t="s">
        <v>10</v>
      </c>
      <c r="C13" s="155">
        <v>2</v>
      </c>
      <c r="D13" s="153">
        <v>10027.964261057174</v>
      </c>
      <c r="E13" s="153">
        <v>20056</v>
      </c>
      <c r="F13" s="153"/>
      <c r="G13" s="153"/>
      <c r="H13" s="157">
        <v>0</v>
      </c>
      <c r="I13" s="156">
        <v>20056</v>
      </c>
      <c r="J13" s="153"/>
      <c r="K13" s="156">
        <v>20056</v>
      </c>
      <c r="L13" s="153"/>
      <c r="M13" s="153">
        <v>20056</v>
      </c>
      <c r="N13" s="156">
        <v>1671</v>
      </c>
      <c r="O13" s="2046">
        <v>20056</v>
      </c>
    </row>
    <row r="14" spans="1:203" ht="15.6" customHeight="1" x14ac:dyDescent="0.2">
      <c r="A14" s="324">
        <v>8</v>
      </c>
      <c r="B14" s="151" t="s">
        <v>11</v>
      </c>
      <c r="C14" s="155">
        <v>9</v>
      </c>
      <c r="D14" s="153">
        <v>9521.1805320587973</v>
      </c>
      <c r="E14" s="153">
        <v>85691</v>
      </c>
      <c r="F14" s="153"/>
      <c r="G14" s="153"/>
      <c r="H14" s="157">
        <v>0</v>
      </c>
      <c r="I14" s="156">
        <v>85691</v>
      </c>
      <c r="J14" s="153"/>
      <c r="K14" s="156">
        <v>85691</v>
      </c>
      <c r="L14" s="153"/>
      <c r="M14" s="153">
        <v>85691</v>
      </c>
      <c r="N14" s="156">
        <v>7141</v>
      </c>
      <c r="O14" s="2046">
        <v>85691</v>
      </c>
    </row>
    <row r="15" spans="1:203" ht="15.6" customHeight="1" x14ac:dyDescent="0.2">
      <c r="A15" s="324">
        <v>9</v>
      </c>
      <c r="B15" s="151" t="s">
        <v>12</v>
      </c>
      <c r="C15" s="155">
        <v>2</v>
      </c>
      <c r="D15" s="153">
        <v>9294.8884957195278</v>
      </c>
      <c r="E15" s="153">
        <v>18590</v>
      </c>
      <c r="F15" s="153"/>
      <c r="G15" s="153"/>
      <c r="H15" s="157">
        <v>0</v>
      </c>
      <c r="I15" s="156">
        <v>18590</v>
      </c>
      <c r="J15" s="153"/>
      <c r="K15" s="156">
        <v>18590</v>
      </c>
      <c r="L15" s="153"/>
      <c r="M15" s="153">
        <v>18590</v>
      </c>
      <c r="N15" s="156">
        <v>1549</v>
      </c>
      <c r="O15" s="2046">
        <v>18590</v>
      </c>
    </row>
    <row r="16" spans="1:203" ht="15.6" customHeight="1" x14ac:dyDescent="0.2">
      <c r="A16" s="325">
        <v>10</v>
      </c>
      <c r="B16" s="165" t="s">
        <v>13</v>
      </c>
      <c r="C16" s="169">
        <v>18</v>
      </c>
      <c r="D16" s="167">
        <v>8955.2164447167743</v>
      </c>
      <c r="E16" s="167">
        <v>161194</v>
      </c>
      <c r="F16" s="167"/>
      <c r="G16" s="167"/>
      <c r="H16" s="171">
        <v>0</v>
      </c>
      <c r="I16" s="170">
        <v>161194</v>
      </c>
      <c r="J16" s="167"/>
      <c r="K16" s="170">
        <v>161194</v>
      </c>
      <c r="L16" s="173"/>
      <c r="M16" s="167">
        <v>161194</v>
      </c>
      <c r="N16" s="174">
        <v>13433</v>
      </c>
      <c r="O16" s="2047">
        <v>161194</v>
      </c>
    </row>
    <row r="17" spans="1:15" ht="15.6" customHeight="1" x14ac:dyDescent="0.2">
      <c r="A17" s="323">
        <v>11</v>
      </c>
      <c r="B17" s="134" t="s">
        <v>14</v>
      </c>
      <c r="C17" s="138">
        <v>1</v>
      </c>
      <c r="D17" s="136">
        <v>11566.295137362638</v>
      </c>
      <c r="E17" s="136">
        <v>11566</v>
      </c>
      <c r="F17" s="136"/>
      <c r="G17" s="136"/>
      <c r="H17" s="140">
        <v>0</v>
      </c>
      <c r="I17" s="139">
        <v>11566</v>
      </c>
      <c r="J17" s="136"/>
      <c r="K17" s="139">
        <v>11566</v>
      </c>
      <c r="L17" s="136"/>
      <c r="M17" s="136">
        <v>11566</v>
      </c>
      <c r="N17" s="139">
        <v>964</v>
      </c>
      <c r="O17" s="2045">
        <v>11566</v>
      </c>
    </row>
    <row r="18" spans="1:15" ht="15.6" customHeight="1" x14ac:dyDescent="0.2">
      <c r="A18" s="324">
        <v>12</v>
      </c>
      <c r="B18" s="151" t="s">
        <v>15</v>
      </c>
      <c r="C18" s="155">
        <v>0</v>
      </c>
      <c r="D18" s="153">
        <v>9608.1985578747626</v>
      </c>
      <c r="E18" s="153">
        <v>0</v>
      </c>
      <c r="F18" s="153"/>
      <c r="G18" s="153"/>
      <c r="H18" s="157">
        <v>0</v>
      </c>
      <c r="I18" s="156">
        <v>0</v>
      </c>
      <c r="J18" s="153"/>
      <c r="K18" s="156">
        <v>0</v>
      </c>
      <c r="L18" s="153"/>
      <c r="M18" s="153">
        <v>0</v>
      </c>
      <c r="N18" s="156">
        <v>0</v>
      </c>
      <c r="O18" s="2046">
        <v>0</v>
      </c>
    </row>
    <row r="19" spans="1:15" ht="15.6" customHeight="1" x14ac:dyDescent="0.2">
      <c r="A19" s="324">
        <v>13</v>
      </c>
      <c r="B19" s="151" t="s">
        <v>16</v>
      </c>
      <c r="C19" s="155">
        <v>0</v>
      </c>
      <c r="D19" s="153">
        <v>10839.42625</v>
      </c>
      <c r="E19" s="153">
        <v>0</v>
      </c>
      <c r="F19" s="153"/>
      <c r="G19" s="153"/>
      <c r="H19" s="157">
        <v>0</v>
      </c>
      <c r="I19" s="156">
        <v>0</v>
      </c>
      <c r="J19" s="153"/>
      <c r="K19" s="156">
        <v>0</v>
      </c>
      <c r="L19" s="153"/>
      <c r="M19" s="153">
        <v>0</v>
      </c>
      <c r="N19" s="156">
        <v>0</v>
      </c>
      <c r="O19" s="2046">
        <v>0</v>
      </c>
    </row>
    <row r="20" spans="1:15" ht="15.6" customHeight="1" x14ac:dyDescent="0.2">
      <c r="A20" s="324">
        <v>14</v>
      </c>
      <c r="B20" s="151" t="s">
        <v>17</v>
      </c>
      <c r="C20" s="155">
        <v>1</v>
      </c>
      <c r="D20" s="153">
        <v>11835.074328358209</v>
      </c>
      <c r="E20" s="153">
        <v>11835</v>
      </c>
      <c r="F20" s="153"/>
      <c r="G20" s="153"/>
      <c r="H20" s="157">
        <v>0</v>
      </c>
      <c r="I20" s="156">
        <v>11835</v>
      </c>
      <c r="J20" s="153"/>
      <c r="K20" s="156">
        <v>11835</v>
      </c>
      <c r="L20" s="153"/>
      <c r="M20" s="153">
        <v>11835</v>
      </c>
      <c r="N20" s="156">
        <v>986</v>
      </c>
      <c r="O20" s="2046">
        <v>11835</v>
      </c>
    </row>
    <row r="21" spans="1:15" ht="15.6" customHeight="1" x14ac:dyDescent="0.2">
      <c r="A21" s="325">
        <v>15</v>
      </c>
      <c r="B21" s="165" t="s">
        <v>18</v>
      </c>
      <c r="C21" s="169">
        <v>0</v>
      </c>
      <c r="D21" s="167">
        <v>10252.386478342751</v>
      </c>
      <c r="E21" s="167">
        <v>0</v>
      </c>
      <c r="F21" s="167"/>
      <c r="G21" s="167"/>
      <c r="H21" s="171">
        <v>0</v>
      </c>
      <c r="I21" s="170">
        <v>0</v>
      </c>
      <c r="J21" s="167"/>
      <c r="K21" s="170">
        <v>0</v>
      </c>
      <c r="L21" s="173"/>
      <c r="M21" s="167">
        <v>0</v>
      </c>
      <c r="N21" s="174">
        <v>0</v>
      </c>
      <c r="O21" s="2047">
        <v>0</v>
      </c>
    </row>
    <row r="22" spans="1:15" ht="15.6" customHeight="1" x14ac:dyDescent="0.2">
      <c r="A22" s="323">
        <v>16</v>
      </c>
      <c r="B22" s="134" t="s">
        <v>19</v>
      </c>
      <c r="C22" s="138">
        <v>2</v>
      </c>
      <c r="D22" s="136">
        <v>8638.9130953885033</v>
      </c>
      <c r="E22" s="136">
        <v>17278</v>
      </c>
      <c r="F22" s="136"/>
      <c r="G22" s="136"/>
      <c r="H22" s="140">
        <v>0</v>
      </c>
      <c r="I22" s="139">
        <v>17278</v>
      </c>
      <c r="J22" s="136"/>
      <c r="K22" s="139">
        <v>17278</v>
      </c>
      <c r="L22" s="136"/>
      <c r="M22" s="136">
        <v>17278</v>
      </c>
      <c r="N22" s="139">
        <v>1440</v>
      </c>
      <c r="O22" s="2045">
        <v>17278</v>
      </c>
    </row>
    <row r="23" spans="1:15" ht="15.6" customHeight="1" x14ac:dyDescent="0.2">
      <c r="A23" s="324">
        <v>17</v>
      </c>
      <c r="B23" s="151" t="s">
        <v>20</v>
      </c>
      <c r="C23" s="155">
        <v>8</v>
      </c>
      <c r="D23" s="153">
        <v>8964.2236336196875</v>
      </c>
      <c r="E23" s="153">
        <v>71714</v>
      </c>
      <c r="F23" s="153"/>
      <c r="G23" s="153"/>
      <c r="H23" s="157">
        <v>0</v>
      </c>
      <c r="I23" s="156">
        <v>71714</v>
      </c>
      <c r="J23" s="153"/>
      <c r="K23" s="156">
        <v>71714</v>
      </c>
      <c r="L23" s="153"/>
      <c r="M23" s="153">
        <v>71714</v>
      </c>
      <c r="N23" s="156">
        <v>5976</v>
      </c>
      <c r="O23" s="2046">
        <v>71714</v>
      </c>
    </row>
    <row r="24" spans="1:15" ht="15.6" customHeight="1" x14ac:dyDescent="0.2">
      <c r="A24" s="324">
        <v>18</v>
      </c>
      <c r="B24" s="151" t="s">
        <v>21</v>
      </c>
      <c r="C24" s="155">
        <v>0</v>
      </c>
      <c r="D24" s="153">
        <v>11118.494867724869</v>
      </c>
      <c r="E24" s="153">
        <v>0</v>
      </c>
      <c r="F24" s="153"/>
      <c r="G24" s="153"/>
      <c r="H24" s="157">
        <v>0</v>
      </c>
      <c r="I24" s="156">
        <v>0</v>
      </c>
      <c r="J24" s="153"/>
      <c r="K24" s="156">
        <v>0</v>
      </c>
      <c r="L24" s="153"/>
      <c r="M24" s="153">
        <v>0</v>
      </c>
      <c r="N24" s="156">
        <v>0</v>
      </c>
      <c r="O24" s="2046">
        <v>0</v>
      </c>
    </row>
    <row r="25" spans="1:15" ht="15.6" customHeight="1" x14ac:dyDescent="0.2">
      <c r="A25" s="324">
        <v>19</v>
      </c>
      <c r="B25" s="151" t="s">
        <v>22</v>
      </c>
      <c r="C25" s="155">
        <v>0</v>
      </c>
      <c r="D25" s="153">
        <v>10274.595783650891</v>
      </c>
      <c r="E25" s="153">
        <v>0</v>
      </c>
      <c r="F25" s="153"/>
      <c r="G25" s="153"/>
      <c r="H25" s="157">
        <v>0</v>
      </c>
      <c r="I25" s="156">
        <v>0</v>
      </c>
      <c r="J25" s="153"/>
      <c r="K25" s="156">
        <v>0</v>
      </c>
      <c r="L25" s="153"/>
      <c r="M25" s="153">
        <v>0</v>
      </c>
      <c r="N25" s="156">
        <v>0</v>
      </c>
      <c r="O25" s="2046">
        <v>0</v>
      </c>
    </row>
    <row r="26" spans="1:15" ht="15.6" customHeight="1" x14ac:dyDescent="0.2">
      <c r="A26" s="325">
        <v>20</v>
      </c>
      <c r="B26" s="165" t="s">
        <v>23</v>
      </c>
      <c r="C26" s="169">
        <v>4</v>
      </c>
      <c r="D26" s="167">
        <v>10315.180290861324</v>
      </c>
      <c r="E26" s="167">
        <v>41261</v>
      </c>
      <c r="F26" s="167"/>
      <c r="G26" s="167"/>
      <c r="H26" s="171">
        <v>0</v>
      </c>
      <c r="I26" s="170">
        <v>41261</v>
      </c>
      <c r="J26" s="167"/>
      <c r="K26" s="170">
        <v>41261</v>
      </c>
      <c r="L26" s="173"/>
      <c r="M26" s="167">
        <v>41261</v>
      </c>
      <c r="N26" s="174">
        <v>3438</v>
      </c>
      <c r="O26" s="2047">
        <v>41261</v>
      </c>
    </row>
    <row r="27" spans="1:15" ht="15.6" customHeight="1" x14ac:dyDescent="0.2">
      <c r="A27" s="323">
        <v>21</v>
      </c>
      <c r="B27" s="134" t="s">
        <v>24</v>
      </c>
      <c r="C27" s="138">
        <v>3</v>
      </c>
      <c r="D27" s="136">
        <v>10911.187982355197</v>
      </c>
      <c r="E27" s="136">
        <v>32734</v>
      </c>
      <c r="F27" s="136"/>
      <c r="G27" s="136"/>
      <c r="H27" s="140">
        <v>0</v>
      </c>
      <c r="I27" s="139">
        <v>32734</v>
      </c>
      <c r="J27" s="136"/>
      <c r="K27" s="139">
        <v>32734</v>
      </c>
      <c r="L27" s="136"/>
      <c r="M27" s="136">
        <v>32734</v>
      </c>
      <c r="N27" s="139">
        <v>2728</v>
      </c>
      <c r="O27" s="2045">
        <v>32734</v>
      </c>
    </row>
    <row r="28" spans="1:15" ht="15.6" customHeight="1" x14ac:dyDescent="0.2">
      <c r="A28" s="324">
        <v>22</v>
      </c>
      <c r="B28" s="151" t="s">
        <v>25</v>
      </c>
      <c r="C28" s="155">
        <v>1</v>
      </c>
      <c r="D28" s="153">
        <v>10793.737959791511</v>
      </c>
      <c r="E28" s="153">
        <v>10794</v>
      </c>
      <c r="F28" s="153"/>
      <c r="G28" s="153"/>
      <c r="H28" s="157">
        <v>0</v>
      </c>
      <c r="I28" s="156">
        <v>10794</v>
      </c>
      <c r="J28" s="153"/>
      <c r="K28" s="156">
        <v>10794</v>
      </c>
      <c r="L28" s="153"/>
      <c r="M28" s="153">
        <v>10794</v>
      </c>
      <c r="N28" s="156">
        <v>900</v>
      </c>
      <c r="O28" s="2046">
        <v>10794</v>
      </c>
    </row>
    <row r="29" spans="1:15" ht="15.6" customHeight="1" x14ac:dyDescent="0.2">
      <c r="A29" s="324">
        <v>23</v>
      </c>
      <c r="B29" s="151" t="s">
        <v>26</v>
      </c>
      <c r="C29" s="155">
        <v>4</v>
      </c>
      <c r="D29" s="153">
        <v>9708.5891119342305</v>
      </c>
      <c r="E29" s="153">
        <v>38834</v>
      </c>
      <c r="F29" s="153"/>
      <c r="G29" s="153"/>
      <c r="H29" s="157">
        <v>0</v>
      </c>
      <c r="I29" s="156">
        <v>38834</v>
      </c>
      <c r="J29" s="153"/>
      <c r="K29" s="156">
        <v>38834</v>
      </c>
      <c r="L29" s="153"/>
      <c r="M29" s="153">
        <v>38834</v>
      </c>
      <c r="N29" s="156">
        <v>3236</v>
      </c>
      <c r="O29" s="2046">
        <v>38834</v>
      </c>
    </row>
    <row r="30" spans="1:15" ht="15.6" customHeight="1" x14ac:dyDescent="0.2">
      <c r="A30" s="324">
        <v>24</v>
      </c>
      <c r="B30" s="151" t="s">
        <v>27</v>
      </c>
      <c r="C30" s="155">
        <v>0</v>
      </c>
      <c r="D30" s="153">
        <v>9304.0743812061028</v>
      </c>
      <c r="E30" s="153">
        <v>0</v>
      </c>
      <c r="F30" s="153"/>
      <c r="G30" s="153"/>
      <c r="H30" s="157">
        <v>0</v>
      </c>
      <c r="I30" s="156">
        <v>0</v>
      </c>
      <c r="J30" s="153"/>
      <c r="K30" s="156">
        <v>0</v>
      </c>
      <c r="L30" s="153"/>
      <c r="M30" s="153">
        <v>0</v>
      </c>
      <c r="N30" s="156">
        <v>0</v>
      </c>
      <c r="O30" s="2046">
        <v>0</v>
      </c>
    </row>
    <row r="31" spans="1:15" ht="15.6" customHeight="1" x14ac:dyDescent="0.2">
      <c r="A31" s="325">
        <v>25</v>
      </c>
      <c r="B31" s="165" t="s">
        <v>28</v>
      </c>
      <c r="C31" s="169">
        <v>0</v>
      </c>
      <c r="D31" s="167">
        <v>10223.688982725529</v>
      </c>
      <c r="E31" s="167">
        <v>0</v>
      </c>
      <c r="F31" s="167"/>
      <c r="G31" s="167"/>
      <c r="H31" s="171">
        <v>0</v>
      </c>
      <c r="I31" s="170">
        <v>0</v>
      </c>
      <c r="J31" s="167"/>
      <c r="K31" s="170">
        <v>0</v>
      </c>
      <c r="L31" s="173"/>
      <c r="M31" s="167">
        <v>0</v>
      </c>
      <c r="N31" s="174">
        <v>0</v>
      </c>
      <c r="O31" s="2047">
        <v>0</v>
      </c>
    </row>
    <row r="32" spans="1:15" ht="15.6" customHeight="1" x14ac:dyDescent="0.2">
      <c r="A32" s="323">
        <v>26</v>
      </c>
      <c r="B32" s="134" t="s">
        <v>29</v>
      </c>
      <c r="C32" s="138">
        <v>4</v>
      </c>
      <c r="D32" s="136">
        <v>9363.0294957427468</v>
      </c>
      <c r="E32" s="136">
        <v>37452</v>
      </c>
      <c r="F32" s="136"/>
      <c r="G32" s="136"/>
      <c r="H32" s="140">
        <v>0</v>
      </c>
      <c r="I32" s="139">
        <v>37452</v>
      </c>
      <c r="J32" s="136"/>
      <c r="K32" s="139">
        <v>37452</v>
      </c>
      <c r="L32" s="136"/>
      <c r="M32" s="136">
        <v>37452</v>
      </c>
      <c r="N32" s="139">
        <v>3121</v>
      </c>
      <c r="O32" s="2045">
        <v>37452</v>
      </c>
    </row>
    <row r="33" spans="1:15" ht="15.6" customHeight="1" x14ac:dyDescent="0.2">
      <c r="A33" s="324">
        <v>27</v>
      </c>
      <c r="B33" s="151" t="s">
        <v>30</v>
      </c>
      <c r="C33" s="155">
        <v>1</v>
      </c>
      <c r="D33" s="153">
        <v>10262.288648018646</v>
      </c>
      <c r="E33" s="153">
        <v>10262</v>
      </c>
      <c r="F33" s="153"/>
      <c r="G33" s="153"/>
      <c r="H33" s="157">
        <v>0</v>
      </c>
      <c r="I33" s="156">
        <v>10262</v>
      </c>
      <c r="J33" s="153"/>
      <c r="K33" s="156">
        <v>10262</v>
      </c>
      <c r="L33" s="153"/>
      <c r="M33" s="153">
        <v>10262</v>
      </c>
      <c r="N33" s="156">
        <v>855</v>
      </c>
      <c r="O33" s="2046">
        <v>10262</v>
      </c>
    </row>
    <row r="34" spans="1:15" ht="15.6" customHeight="1" x14ac:dyDescent="0.2">
      <c r="A34" s="324">
        <v>28</v>
      </c>
      <c r="B34" s="151" t="s">
        <v>31</v>
      </c>
      <c r="C34" s="155">
        <v>11</v>
      </c>
      <c r="D34" s="153">
        <v>8695.1154433708598</v>
      </c>
      <c r="E34" s="153">
        <v>95646</v>
      </c>
      <c r="F34" s="153"/>
      <c r="G34" s="153"/>
      <c r="H34" s="157">
        <v>0</v>
      </c>
      <c r="I34" s="156">
        <v>95646</v>
      </c>
      <c r="J34" s="153"/>
      <c r="K34" s="156">
        <v>95646</v>
      </c>
      <c r="L34" s="153"/>
      <c r="M34" s="153">
        <v>95646</v>
      </c>
      <c r="N34" s="156">
        <v>7971</v>
      </c>
      <c r="O34" s="2046">
        <v>95646</v>
      </c>
    </row>
    <row r="35" spans="1:15" ht="15.6" customHeight="1" x14ac:dyDescent="0.2">
      <c r="A35" s="324">
        <v>29</v>
      </c>
      <c r="B35" s="151" t="s">
        <v>32</v>
      </c>
      <c r="C35" s="155">
        <v>8</v>
      </c>
      <c r="D35" s="153">
        <v>9120.6983914714074</v>
      </c>
      <c r="E35" s="153">
        <v>72966</v>
      </c>
      <c r="F35" s="153"/>
      <c r="G35" s="153"/>
      <c r="H35" s="157">
        <v>0</v>
      </c>
      <c r="I35" s="156">
        <v>72966</v>
      </c>
      <c r="J35" s="153"/>
      <c r="K35" s="156">
        <v>72966</v>
      </c>
      <c r="L35" s="153"/>
      <c r="M35" s="153">
        <v>72966</v>
      </c>
      <c r="N35" s="156">
        <v>6081</v>
      </c>
      <c r="O35" s="2046">
        <v>72966</v>
      </c>
    </row>
    <row r="36" spans="1:15" ht="15.6" customHeight="1" x14ac:dyDescent="0.2">
      <c r="A36" s="325">
        <v>30</v>
      </c>
      <c r="B36" s="165" t="s">
        <v>33</v>
      </c>
      <c r="C36" s="169">
        <v>1</v>
      </c>
      <c r="D36" s="167">
        <v>10210.333246160233</v>
      </c>
      <c r="E36" s="167">
        <v>10210</v>
      </c>
      <c r="F36" s="167"/>
      <c r="G36" s="167"/>
      <c r="H36" s="171">
        <v>0</v>
      </c>
      <c r="I36" s="170">
        <v>10210</v>
      </c>
      <c r="J36" s="167"/>
      <c r="K36" s="170">
        <v>10210</v>
      </c>
      <c r="L36" s="173"/>
      <c r="M36" s="167">
        <v>10210</v>
      </c>
      <c r="N36" s="174">
        <v>851</v>
      </c>
      <c r="O36" s="2047">
        <v>10210</v>
      </c>
    </row>
    <row r="37" spans="1:15" ht="15.6" customHeight="1" x14ac:dyDescent="0.2">
      <c r="A37" s="323">
        <v>31</v>
      </c>
      <c r="B37" s="134" t="s">
        <v>34</v>
      </c>
      <c r="C37" s="138">
        <v>8</v>
      </c>
      <c r="D37" s="136">
        <v>9658.6717707662592</v>
      </c>
      <c r="E37" s="136">
        <v>77269</v>
      </c>
      <c r="F37" s="136"/>
      <c r="G37" s="136"/>
      <c r="H37" s="140">
        <v>0</v>
      </c>
      <c r="I37" s="139">
        <v>77269</v>
      </c>
      <c r="J37" s="136"/>
      <c r="K37" s="139">
        <v>77269</v>
      </c>
      <c r="L37" s="136"/>
      <c r="M37" s="136">
        <v>77269</v>
      </c>
      <c r="N37" s="139">
        <v>6439</v>
      </c>
      <c r="O37" s="2045">
        <v>77269</v>
      </c>
    </row>
    <row r="38" spans="1:15" ht="15.6" customHeight="1" x14ac:dyDescent="0.2">
      <c r="A38" s="324">
        <v>32</v>
      </c>
      <c r="B38" s="151" t="s">
        <v>35</v>
      </c>
      <c r="C38" s="155">
        <v>8</v>
      </c>
      <c r="D38" s="153">
        <v>9676.8946776611701</v>
      </c>
      <c r="E38" s="153">
        <v>77415</v>
      </c>
      <c r="F38" s="153"/>
      <c r="G38" s="153"/>
      <c r="H38" s="157">
        <v>0</v>
      </c>
      <c r="I38" s="156">
        <v>77415</v>
      </c>
      <c r="J38" s="153"/>
      <c r="K38" s="156">
        <v>77415</v>
      </c>
      <c r="L38" s="153"/>
      <c r="M38" s="153">
        <v>77415</v>
      </c>
      <c r="N38" s="156">
        <v>6451</v>
      </c>
      <c r="O38" s="2046">
        <v>77415</v>
      </c>
    </row>
    <row r="39" spans="1:15" ht="15.6" customHeight="1" x14ac:dyDescent="0.2">
      <c r="A39" s="324">
        <v>33</v>
      </c>
      <c r="B39" s="151" t="s">
        <v>36</v>
      </c>
      <c r="C39" s="155">
        <v>0</v>
      </c>
      <c r="D39" s="153">
        <v>10812.214356435645</v>
      </c>
      <c r="E39" s="153">
        <v>0</v>
      </c>
      <c r="F39" s="153"/>
      <c r="G39" s="153"/>
      <c r="H39" s="157">
        <v>0</v>
      </c>
      <c r="I39" s="156">
        <v>0</v>
      </c>
      <c r="J39" s="153"/>
      <c r="K39" s="156">
        <v>0</v>
      </c>
      <c r="L39" s="153"/>
      <c r="M39" s="153">
        <v>0</v>
      </c>
      <c r="N39" s="156">
        <v>0</v>
      </c>
      <c r="O39" s="2046">
        <v>0</v>
      </c>
    </row>
    <row r="40" spans="1:15" ht="15.6" customHeight="1" x14ac:dyDescent="0.2">
      <c r="A40" s="324">
        <v>34</v>
      </c>
      <c r="B40" s="151" t="s">
        <v>37</v>
      </c>
      <c r="C40" s="155">
        <v>0</v>
      </c>
      <c r="D40" s="153">
        <v>10616.887090680102</v>
      </c>
      <c r="E40" s="153">
        <v>0</v>
      </c>
      <c r="F40" s="153"/>
      <c r="G40" s="153"/>
      <c r="H40" s="157">
        <v>0</v>
      </c>
      <c r="I40" s="156">
        <v>0</v>
      </c>
      <c r="J40" s="153"/>
      <c r="K40" s="156">
        <v>0</v>
      </c>
      <c r="L40" s="153"/>
      <c r="M40" s="153">
        <v>0</v>
      </c>
      <c r="N40" s="156">
        <v>0</v>
      </c>
      <c r="O40" s="2046">
        <v>0</v>
      </c>
    </row>
    <row r="41" spans="1:15" ht="15.6" customHeight="1" x14ac:dyDescent="0.2">
      <c r="A41" s="325">
        <v>35</v>
      </c>
      <c r="B41" s="165" t="s">
        <v>38</v>
      </c>
      <c r="C41" s="169">
        <v>21</v>
      </c>
      <c r="D41" s="167">
        <v>9540.631609034579</v>
      </c>
      <c r="E41" s="167">
        <v>200353</v>
      </c>
      <c r="F41" s="167"/>
      <c r="G41" s="167"/>
      <c r="H41" s="171">
        <v>0</v>
      </c>
      <c r="I41" s="170">
        <v>200353</v>
      </c>
      <c r="J41" s="167"/>
      <c r="K41" s="170">
        <v>200353</v>
      </c>
      <c r="L41" s="173"/>
      <c r="M41" s="167">
        <v>200353</v>
      </c>
      <c r="N41" s="174">
        <v>16696</v>
      </c>
      <c r="O41" s="2047">
        <v>200353</v>
      </c>
    </row>
    <row r="42" spans="1:15" ht="15.6" customHeight="1" x14ac:dyDescent="0.2">
      <c r="A42" s="323">
        <v>36</v>
      </c>
      <c r="B42" s="134" t="s">
        <v>39</v>
      </c>
      <c r="C42" s="138">
        <v>2</v>
      </c>
      <c r="D42" s="136">
        <v>9198.1015885451852</v>
      </c>
      <c r="E42" s="136">
        <v>18396</v>
      </c>
      <c r="F42" s="136"/>
      <c r="G42" s="136"/>
      <c r="H42" s="140">
        <v>0</v>
      </c>
      <c r="I42" s="139">
        <v>18396</v>
      </c>
      <c r="J42" s="136"/>
      <c r="K42" s="139">
        <v>18396</v>
      </c>
      <c r="L42" s="136"/>
      <c r="M42" s="136">
        <v>18396</v>
      </c>
      <c r="N42" s="139">
        <v>1533</v>
      </c>
      <c r="O42" s="2045">
        <v>18396</v>
      </c>
    </row>
    <row r="43" spans="1:15" ht="15.6" customHeight="1" x14ac:dyDescent="0.2">
      <c r="A43" s="324">
        <v>37</v>
      </c>
      <c r="B43" s="151" t="s">
        <v>40</v>
      </c>
      <c r="C43" s="155">
        <v>6</v>
      </c>
      <c r="D43" s="153">
        <v>9544.4360698344535</v>
      </c>
      <c r="E43" s="153">
        <v>57267</v>
      </c>
      <c r="F43" s="153"/>
      <c r="G43" s="153"/>
      <c r="H43" s="157">
        <v>0</v>
      </c>
      <c r="I43" s="156">
        <v>57267</v>
      </c>
      <c r="J43" s="153"/>
      <c r="K43" s="156">
        <v>57267</v>
      </c>
      <c r="L43" s="153"/>
      <c r="M43" s="153">
        <v>57267</v>
      </c>
      <c r="N43" s="156">
        <v>4772</v>
      </c>
      <c r="O43" s="2046">
        <v>57267</v>
      </c>
    </row>
    <row r="44" spans="1:15" ht="15.6" customHeight="1" x14ac:dyDescent="0.2">
      <c r="A44" s="324">
        <v>38</v>
      </c>
      <c r="B44" s="151" t="s">
        <v>41</v>
      </c>
      <c r="C44" s="155">
        <v>0</v>
      </c>
      <c r="D44" s="153">
        <v>9567.3298887652945</v>
      </c>
      <c r="E44" s="153">
        <v>0</v>
      </c>
      <c r="F44" s="153"/>
      <c r="G44" s="153"/>
      <c r="H44" s="157">
        <v>0</v>
      </c>
      <c r="I44" s="156">
        <v>0</v>
      </c>
      <c r="J44" s="153"/>
      <c r="K44" s="156">
        <v>0</v>
      </c>
      <c r="L44" s="153"/>
      <c r="M44" s="153">
        <v>0</v>
      </c>
      <c r="N44" s="156">
        <v>0</v>
      </c>
      <c r="O44" s="2046">
        <v>0</v>
      </c>
    </row>
    <row r="45" spans="1:15" ht="15.6" customHeight="1" x14ac:dyDescent="0.2">
      <c r="A45" s="324">
        <v>39</v>
      </c>
      <c r="B45" s="151" t="s">
        <v>42</v>
      </c>
      <c r="C45" s="155">
        <v>4</v>
      </c>
      <c r="D45" s="153">
        <v>10117.650215857204</v>
      </c>
      <c r="E45" s="153">
        <v>40471</v>
      </c>
      <c r="F45" s="153"/>
      <c r="G45" s="153"/>
      <c r="H45" s="157">
        <v>0</v>
      </c>
      <c r="I45" s="156">
        <v>40471</v>
      </c>
      <c r="J45" s="153"/>
      <c r="K45" s="156">
        <v>40471</v>
      </c>
      <c r="L45" s="153"/>
      <c r="M45" s="153">
        <v>40471</v>
      </c>
      <c r="N45" s="156">
        <v>3373</v>
      </c>
      <c r="O45" s="2046">
        <v>40471</v>
      </c>
    </row>
    <row r="46" spans="1:15" ht="15.6" customHeight="1" x14ac:dyDescent="0.2">
      <c r="A46" s="325">
        <v>40</v>
      </c>
      <c r="B46" s="165" t="s">
        <v>43</v>
      </c>
      <c r="C46" s="169">
        <v>17</v>
      </c>
      <c r="D46" s="167">
        <v>9717.8650240163024</v>
      </c>
      <c r="E46" s="167">
        <v>165204</v>
      </c>
      <c r="F46" s="167"/>
      <c r="G46" s="167"/>
      <c r="H46" s="171">
        <v>0</v>
      </c>
      <c r="I46" s="170">
        <v>165204</v>
      </c>
      <c r="J46" s="167"/>
      <c r="K46" s="170">
        <v>165204</v>
      </c>
      <c r="L46" s="173"/>
      <c r="M46" s="167">
        <v>165204</v>
      </c>
      <c r="N46" s="174">
        <v>13767</v>
      </c>
      <c r="O46" s="2047">
        <v>165204</v>
      </c>
    </row>
    <row r="47" spans="1:15" ht="15.6" customHeight="1" x14ac:dyDescent="0.2">
      <c r="A47" s="323">
        <v>41</v>
      </c>
      <c r="B47" s="134" t="s">
        <v>44</v>
      </c>
      <c r="C47" s="138">
        <v>1</v>
      </c>
      <c r="D47" s="136">
        <v>9798.1103378378375</v>
      </c>
      <c r="E47" s="136">
        <v>9798</v>
      </c>
      <c r="F47" s="136"/>
      <c r="G47" s="136"/>
      <c r="H47" s="140">
        <v>0</v>
      </c>
      <c r="I47" s="139">
        <v>9798</v>
      </c>
      <c r="J47" s="136"/>
      <c r="K47" s="139">
        <v>9798</v>
      </c>
      <c r="L47" s="136"/>
      <c r="M47" s="136">
        <v>9798</v>
      </c>
      <c r="N47" s="139">
        <v>817</v>
      </c>
      <c r="O47" s="2045">
        <v>9798</v>
      </c>
    </row>
    <row r="48" spans="1:15" ht="15.6" customHeight="1" x14ac:dyDescent="0.2">
      <c r="A48" s="324">
        <v>42</v>
      </c>
      <c r="B48" s="151" t="s">
        <v>45</v>
      </c>
      <c r="C48" s="155">
        <v>0</v>
      </c>
      <c r="D48" s="153">
        <v>10081.560200148258</v>
      </c>
      <c r="E48" s="153">
        <v>0</v>
      </c>
      <c r="F48" s="153"/>
      <c r="G48" s="153"/>
      <c r="H48" s="157">
        <v>0</v>
      </c>
      <c r="I48" s="156">
        <v>0</v>
      </c>
      <c r="J48" s="153"/>
      <c r="K48" s="156">
        <v>0</v>
      </c>
      <c r="L48" s="153"/>
      <c r="M48" s="153">
        <v>0</v>
      </c>
      <c r="N48" s="156">
        <v>0</v>
      </c>
      <c r="O48" s="2046">
        <v>0</v>
      </c>
    </row>
    <row r="49" spans="1:15" ht="15.6" customHeight="1" x14ac:dyDescent="0.2">
      <c r="A49" s="324">
        <v>43</v>
      </c>
      <c r="B49" s="151" t="s">
        <v>46</v>
      </c>
      <c r="C49" s="155">
        <v>3</v>
      </c>
      <c r="D49" s="153">
        <v>9899.7617678812421</v>
      </c>
      <c r="E49" s="153">
        <v>29699</v>
      </c>
      <c r="F49" s="153"/>
      <c r="G49" s="153"/>
      <c r="H49" s="157">
        <v>0</v>
      </c>
      <c r="I49" s="156">
        <v>29699</v>
      </c>
      <c r="J49" s="153"/>
      <c r="K49" s="156">
        <v>29699</v>
      </c>
      <c r="L49" s="153"/>
      <c r="M49" s="153">
        <v>29699</v>
      </c>
      <c r="N49" s="156">
        <v>2475</v>
      </c>
      <c r="O49" s="2046">
        <v>29699</v>
      </c>
    </row>
    <row r="50" spans="1:15" ht="15.6" customHeight="1" x14ac:dyDescent="0.2">
      <c r="A50" s="324">
        <v>44</v>
      </c>
      <c r="B50" s="151" t="s">
        <v>47</v>
      </c>
      <c r="C50" s="155">
        <v>0</v>
      </c>
      <c r="D50" s="153">
        <v>9374.6650665956313</v>
      </c>
      <c r="E50" s="153">
        <v>0</v>
      </c>
      <c r="F50" s="153"/>
      <c r="G50" s="153"/>
      <c r="H50" s="157">
        <v>0</v>
      </c>
      <c r="I50" s="156">
        <v>0</v>
      </c>
      <c r="J50" s="153"/>
      <c r="K50" s="156">
        <v>0</v>
      </c>
      <c r="L50" s="153"/>
      <c r="M50" s="153">
        <v>0</v>
      </c>
      <c r="N50" s="156">
        <v>0</v>
      </c>
      <c r="O50" s="2046">
        <v>0</v>
      </c>
    </row>
    <row r="51" spans="1:15" ht="15.6" customHeight="1" x14ac:dyDescent="0.2">
      <c r="A51" s="325">
        <v>45</v>
      </c>
      <c r="B51" s="165" t="s">
        <v>48</v>
      </c>
      <c r="C51" s="169">
        <v>10</v>
      </c>
      <c r="D51" s="167">
        <v>8645.6877684396768</v>
      </c>
      <c r="E51" s="167">
        <v>86457</v>
      </c>
      <c r="F51" s="167"/>
      <c r="G51" s="167"/>
      <c r="H51" s="171">
        <v>0</v>
      </c>
      <c r="I51" s="170">
        <v>86457</v>
      </c>
      <c r="J51" s="167"/>
      <c r="K51" s="170">
        <v>86457</v>
      </c>
      <c r="L51" s="173"/>
      <c r="M51" s="167">
        <v>86457</v>
      </c>
      <c r="N51" s="174">
        <v>7205</v>
      </c>
      <c r="O51" s="2047">
        <v>86457</v>
      </c>
    </row>
    <row r="52" spans="1:15" ht="15.6" customHeight="1" x14ac:dyDescent="0.2">
      <c r="A52" s="323">
        <v>46</v>
      </c>
      <c r="B52" s="134" t="s">
        <v>49</v>
      </c>
      <c r="C52" s="138">
        <v>0</v>
      </c>
      <c r="D52" s="136">
        <v>11732.398060263655</v>
      </c>
      <c r="E52" s="136">
        <v>0</v>
      </c>
      <c r="F52" s="136"/>
      <c r="G52" s="136"/>
      <c r="H52" s="140">
        <v>0</v>
      </c>
      <c r="I52" s="139">
        <v>0</v>
      </c>
      <c r="J52" s="136"/>
      <c r="K52" s="139">
        <v>0</v>
      </c>
      <c r="L52" s="136"/>
      <c r="M52" s="136">
        <v>0</v>
      </c>
      <c r="N52" s="139">
        <v>0</v>
      </c>
      <c r="O52" s="2045">
        <v>0</v>
      </c>
    </row>
    <row r="53" spans="1:15" ht="15.6" customHeight="1" x14ac:dyDescent="0.2">
      <c r="A53" s="324">
        <v>47</v>
      </c>
      <c r="B53" s="151" t="s">
        <v>50</v>
      </c>
      <c r="C53" s="155">
        <v>1</v>
      </c>
      <c r="D53" s="153">
        <v>9693.264866562009</v>
      </c>
      <c r="E53" s="153">
        <v>9693</v>
      </c>
      <c r="F53" s="153"/>
      <c r="G53" s="153"/>
      <c r="H53" s="157">
        <v>0</v>
      </c>
      <c r="I53" s="156">
        <v>9693</v>
      </c>
      <c r="J53" s="153"/>
      <c r="K53" s="156">
        <v>9693</v>
      </c>
      <c r="L53" s="153"/>
      <c r="M53" s="153">
        <v>9693</v>
      </c>
      <c r="N53" s="156">
        <v>808</v>
      </c>
      <c r="O53" s="2046">
        <v>9693</v>
      </c>
    </row>
    <row r="54" spans="1:15" ht="15.6" customHeight="1" x14ac:dyDescent="0.2">
      <c r="A54" s="324">
        <v>48</v>
      </c>
      <c r="B54" s="151" t="s">
        <v>73</v>
      </c>
      <c r="C54" s="155">
        <v>1</v>
      </c>
      <c r="D54" s="153">
        <v>9271.7157435897443</v>
      </c>
      <c r="E54" s="153">
        <v>9272</v>
      </c>
      <c r="F54" s="153"/>
      <c r="G54" s="153"/>
      <c r="H54" s="157">
        <v>0</v>
      </c>
      <c r="I54" s="156">
        <v>9272</v>
      </c>
      <c r="J54" s="153"/>
      <c r="K54" s="156">
        <v>9272</v>
      </c>
      <c r="L54" s="153"/>
      <c r="M54" s="153">
        <v>9272</v>
      </c>
      <c r="N54" s="156">
        <v>773</v>
      </c>
      <c r="O54" s="2046">
        <v>9272</v>
      </c>
    </row>
    <row r="55" spans="1:15" ht="15.6" customHeight="1" x14ac:dyDescent="0.2">
      <c r="A55" s="324">
        <v>49</v>
      </c>
      <c r="B55" s="151" t="s">
        <v>51</v>
      </c>
      <c r="C55" s="155">
        <v>9</v>
      </c>
      <c r="D55" s="153">
        <v>9678.3017481096012</v>
      </c>
      <c r="E55" s="153">
        <v>87105</v>
      </c>
      <c r="F55" s="153"/>
      <c r="G55" s="153"/>
      <c r="H55" s="157">
        <v>0</v>
      </c>
      <c r="I55" s="156">
        <v>87105</v>
      </c>
      <c r="J55" s="153"/>
      <c r="K55" s="156">
        <v>87105</v>
      </c>
      <c r="L55" s="153"/>
      <c r="M55" s="153">
        <v>87105</v>
      </c>
      <c r="N55" s="156">
        <v>7259</v>
      </c>
      <c r="O55" s="2046">
        <v>87105</v>
      </c>
    </row>
    <row r="56" spans="1:15" ht="15.6" customHeight="1" x14ac:dyDescent="0.2">
      <c r="A56" s="325">
        <v>50</v>
      </c>
      <c r="B56" s="165" t="s">
        <v>52</v>
      </c>
      <c r="C56" s="169">
        <v>2</v>
      </c>
      <c r="D56" s="167">
        <v>9362.0888590414252</v>
      </c>
      <c r="E56" s="167">
        <v>18724</v>
      </c>
      <c r="F56" s="167"/>
      <c r="G56" s="167"/>
      <c r="H56" s="171">
        <v>0</v>
      </c>
      <c r="I56" s="170">
        <v>18724</v>
      </c>
      <c r="J56" s="167"/>
      <c r="K56" s="170">
        <v>18724</v>
      </c>
      <c r="L56" s="173"/>
      <c r="M56" s="167">
        <v>18724</v>
      </c>
      <c r="N56" s="174">
        <v>1560</v>
      </c>
      <c r="O56" s="2047">
        <v>18724</v>
      </c>
    </row>
    <row r="57" spans="1:15" ht="15.6" customHeight="1" x14ac:dyDescent="0.2">
      <c r="A57" s="323">
        <v>51</v>
      </c>
      <c r="B57" s="134" t="s">
        <v>53</v>
      </c>
      <c r="C57" s="138">
        <v>5</v>
      </c>
      <c r="D57" s="136">
        <v>9945.4422872340419</v>
      </c>
      <c r="E57" s="136">
        <v>49727</v>
      </c>
      <c r="F57" s="136"/>
      <c r="G57" s="136"/>
      <c r="H57" s="140">
        <v>0</v>
      </c>
      <c r="I57" s="139">
        <v>49727</v>
      </c>
      <c r="J57" s="136"/>
      <c r="K57" s="139">
        <v>49727</v>
      </c>
      <c r="L57" s="136"/>
      <c r="M57" s="136">
        <v>49727</v>
      </c>
      <c r="N57" s="139">
        <v>4144</v>
      </c>
      <c r="O57" s="2045">
        <v>49727</v>
      </c>
    </row>
    <row r="58" spans="1:15" ht="15.6" customHeight="1" x14ac:dyDescent="0.2">
      <c r="A58" s="324">
        <v>52</v>
      </c>
      <c r="B58" s="151" t="s">
        <v>54</v>
      </c>
      <c r="C58" s="155">
        <v>15</v>
      </c>
      <c r="D58" s="153">
        <v>9409.6142599475297</v>
      </c>
      <c r="E58" s="153">
        <v>141144</v>
      </c>
      <c r="F58" s="153"/>
      <c r="G58" s="153"/>
      <c r="H58" s="157">
        <v>0</v>
      </c>
      <c r="I58" s="156">
        <v>141144</v>
      </c>
      <c r="J58" s="153"/>
      <c r="K58" s="156">
        <v>141144</v>
      </c>
      <c r="L58" s="153"/>
      <c r="M58" s="153">
        <v>141144</v>
      </c>
      <c r="N58" s="156">
        <v>11762</v>
      </c>
      <c r="O58" s="2046">
        <v>141144</v>
      </c>
    </row>
    <row r="59" spans="1:15" ht="15.6" customHeight="1" x14ac:dyDescent="0.2">
      <c r="A59" s="324">
        <v>53</v>
      </c>
      <c r="B59" s="151" t="s">
        <v>55</v>
      </c>
      <c r="C59" s="155">
        <v>12</v>
      </c>
      <c r="D59" s="153">
        <v>9635.0593185779944</v>
      </c>
      <c r="E59" s="153">
        <v>115621</v>
      </c>
      <c r="F59" s="153"/>
      <c r="G59" s="153"/>
      <c r="H59" s="157">
        <v>0</v>
      </c>
      <c r="I59" s="156">
        <v>115621</v>
      </c>
      <c r="J59" s="153"/>
      <c r="K59" s="156">
        <v>115621</v>
      </c>
      <c r="L59" s="153"/>
      <c r="M59" s="153">
        <v>115621</v>
      </c>
      <c r="N59" s="156">
        <v>9635</v>
      </c>
      <c r="O59" s="2046">
        <v>115621</v>
      </c>
    </row>
    <row r="60" spans="1:15" ht="15.6" customHeight="1" x14ac:dyDescent="0.2">
      <c r="A60" s="324">
        <v>54</v>
      </c>
      <c r="B60" s="151" t="s">
        <v>56</v>
      </c>
      <c r="C60" s="155">
        <v>0</v>
      </c>
      <c r="D60" s="153">
        <v>11526.857678100263</v>
      </c>
      <c r="E60" s="153">
        <v>0</v>
      </c>
      <c r="F60" s="153"/>
      <c r="G60" s="153"/>
      <c r="H60" s="157">
        <v>0</v>
      </c>
      <c r="I60" s="156">
        <v>0</v>
      </c>
      <c r="J60" s="153"/>
      <c r="K60" s="156">
        <v>0</v>
      </c>
      <c r="L60" s="153"/>
      <c r="M60" s="153">
        <v>0</v>
      </c>
      <c r="N60" s="156">
        <v>0</v>
      </c>
      <c r="O60" s="2046">
        <v>0</v>
      </c>
    </row>
    <row r="61" spans="1:15" ht="15.6" customHeight="1" x14ac:dyDescent="0.2">
      <c r="A61" s="325">
        <v>55</v>
      </c>
      <c r="B61" s="165" t="s">
        <v>57</v>
      </c>
      <c r="C61" s="169">
        <v>16</v>
      </c>
      <c r="D61" s="167">
        <v>9222.6189723696752</v>
      </c>
      <c r="E61" s="167">
        <v>147562</v>
      </c>
      <c r="F61" s="167"/>
      <c r="G61" s="167"/>
      <c r="H61" s="171">
        <v>0</v>
      </c>
      <c r="I61" s="170">
        <v>147562</v>
      </c>
      <c r="J61" s="167"/>
      <c r="K61" s="170">
        <v>147562</v>
      </c>
      <c r="L61" s="173"/>
      <c r="M61" s="167">
        <v>147562</v>
      </c>
      <c r="N61" s="174">
        <v>12297</v>
      </c>
      <c r="O61" s="2047">
        <v>147562</v>
      </c>
    </row>
    <row r="62" spans="1:15" ht="15.6" customHeight="1" x14ac:dyDescent="0.2">
      <c r="A62" s="323">
        <v>56</v>
      </c>
      <c r="B62" s="134" t="s">
        <v>58</v>
      </c>
      <c r="C62" s="138">
        <v>1</v>
      </c>
      <c r="D62" s="136">
        <v>10201.477698803659</v>
      </c>
      <c r="E62" s="136">
        <v>10201</v>
      </c>
      <c r="F62" s="136"/>
      <c r="G62" s="136"/>
      <c r="H62" s="140">
        <v>0</v>
      </c>
      <c r="I62" s="139">
        <v>10201</v>
      </c>
      <c r="J62" s="136"/>
      <c r="K62" s="139">
        <v>10201</v>
      </c>
      <c r="L62" s="136"/>
      <c r="M62" s="136">
        <v>10201</v>
      </c>
      <c r="N62" s="139">
        <v>850</v>
      </c>
      <c r="O62" s="2045">
        <v>10201</v>
      </c>
    </row>
    <row r="63" spans="1:15" ht="15.6" customHeight="1" x14ac:dyDescent="0.2">
      <c r="A63" s="324">
        <v>57</v>
      </c>
      <c r="B63" s="151" t="s">
        <v>59</v>
      </c>
      <c r="C63" s="155">
        <v>2</v>
      </c>
      <c r="D63" s="153">
        <v>9560.73832696715</v>
      </c>
      <c r="E63" s="153">
        <v>19121</v>
      </c>
      <c r="F63" s="153"/>
      <c r="G63" s="153"/>
      <c r="H63" s="157">
        <v>0</v>
      </c>
      <c r="I63" s="156">
        <v>19121</v>
      </c>
      <c r="J63" s="153"/>
      <c r="K63" s="156">
        <v>19121</v>
      </c>
      <c r="L63" s="153"/>
      <c r="M63" s="153">
        <v>19121</v>
      </c>
      <c r="N63" s="156">
        <v>1593</v>
      </c>
      <c r="O63" s="2046">
        <v>19121</v>
      </c>
    </row>
    <row r="64" spans="1:15" ht="15.6" customHeight="1" x14ac:dyDescent="0.2">
      <c r="A64" s="324">
        <v>58</v>
      </c>
      <c r="B64" s="151" t="s">
        <v>60</v>
      </c>
      <c r="C64" s="155">
        <v>7</v>
      </c>
      <c r="D64" s="153">
        <v>9573.7782950819674</v>
      </c>
      <c r="E64" s="153">
        <v>67016</v>
      </c>
      <c r="F64" s="153"/>
      <c r="G64" s="153"/>
      <c r="H64" s="157">
        <v>0</v>
      </c>
      <c r="I64" s="156">
        <v>67016</v>
      </c>
      <c r="J64" s="153"/>
      <c r="K64" s="156">
        <v>67016</v>
      </c>
      <c r="L64" s="153"/>
      <c r="M64" s="153">
        <v>67016</v>
      </c>
      <c r="N64" s="156">
        <v>5585</v>
      </c>
      <c r="O64" s="2046">
        <v>67016</v>
      </c>
    </row>
    <row r="65" spans="1:203" ht="15.6" customHeight="1" x14ac:dyDescent="0.2">
      <c r="A65" s="324">
        <v>59</v>
      </c>
      <c r="B65" s="151" t="s">
        <v>61</v>
      </c>
      <c r="C65" s="155">
        <v>2</v>
      </c>
      <c r="D65" s="153">
        <v>10052.554033722439</v>
      </c>
      <c r="E65" s="153">
        <v>20105</v>
      </c>
      <c r="F65" s="153"/>
      <c r="G65" s="153"/>
      <c r="H65" s="157">
        <v>0</v>
      </c>
      <c r="I65" s="156">
        <v>20105</v>
      </c>
      <c r="J65" s="153"/>
      <c r="K65" s="156">
        <v>20105</v>
      </c>
      <c r="L65" s="153"/>
      <c r="M65" s="153">
        <v>20105</v>
      </c>
      <c r="N65" s="156">
        <v>1675</v>
      </c>
      <c r="O65" s="2046">
        <v>20105</v>
      </c>
    </row>
    <row r="66" spans="1:203" ht="15.6" customHeight="1" x14ac:dyDescent="0.2">
      <c r="A66" s="325">
        <v>60</v>
      </c>
      <c r="B66" s="165" t="s">
        <v>62</v>
      </c>
      <c r="C66" s="169">
        <v>1</v>
      </c>
      <c r="D66" s="167">
        <v>10103.295505397447</v>
      </c>
      <c r="E66" s="167">
        <v>10103</v>
      </c>
      <c r="F66" s="167"/>
      <c r="G66" s="167"/>
      <c r="H66" s="171">
        <v>0</v>
      </c>
      <c r="I66" s="170">
        <v>10103</v>
      </c>
      <c r="J66" s="167"/>
      <c r="K66" s="170">
        <v>10103</v>
      </c>
      <c r="L66" s="173"/>
      <c r="M66" s="167">
        <v>10103</v>
      </c>
      <c r="N66" s="174">
        <v>842</v>
      </c>
      <c r="O66" s="2047">
        <v>10103</v>
      </c>
    </row>
    <row r="67" spans="1:203" ht="15.6" customHeight="1" x14ac:dyDescent="0.2">
      <c r="A67" s="323">
        <v>61</v>
      </c>
      <c r="B67" s="134" t="s">
        <v>63</v>
      </c>
      <c r="C67" s="138">
        <v>2</v>
      </c>
      <c r="D67" s="136">
        <v>9358.0649548645943</v>
      </c>
      <c r="E67" s="136">
        <v>18716</v>
      </c>
      <c r="F67" s="136"/>
      <c r="G67" s="136"/>
      <c r="H67" s="140">
        <v>0</v>
      </c>
      <c r="I67" s="139">
        <v>18716</v>
      </c>
      <c r="J67" s="136"/>
      <c r="K67" s="139">
        <v>18716</v>
      </c>
      <c r="L67" s="136"/>
      <c r="M67" s="136">
        <v>18716</v>
      </c>
      <c r="N67" s="139">
        <v>1560</v>
      </c>
      <c r="O67" s="2045">
        <v>18716</v>
      </c>
    </row>
    <row r="68" spans="1:203" ht="15.6" customHeight="1" x14ac:dyDescent="0.2">
      <c r="A68" s="324">
        <v>62</v>
      </c>
      <c r="B68" s="151" t="s">
        <v>64</v>
      </c>
      <c r="C68" s="155">
        <v>0</v>
      </c>
      <c r="D68" s="153">
        <v>10807.133580998781</v>
      </c>
      <c r="E68" s="153">
        <v>0</v>
      </c>
      <c r="F68" s="153"/>
      <c r="G68" s="153"/>
      <c r="H68" s="157">
        <v>0</v>
      </c>
      <c r="I68" s="156">
        <v>0</v>
      </c>
      <c r="J68" s="153"/>
      <c r="K68" s="156">
        <v>0</v>
      </c>
      <c r="L68" s="153"/>
      <c r="M68" s="153">
        <v>0</v>
      </c>
      <c r="N68" s="156">
        <v>0</v>
      </c>
      <c r="O68" s="2046">
        <v>0</v>
      </c>
    </row>
    <row r="69" spans="1:203" ht="15.6" customHeight="1" x14ac:dyDescent="0.2">
      <c r="A69" s="324">
        <v>63</v>
      </c>
      <c r="B69" s="151" t="s">
        <v>65</v>
      </c>
      <c r="C69" s="155">
        <v>3</v>
      </c>
      <c r="D69" s="153">
        <v>9894.3565261140393</v>
      </c>
      <c r="E69" s="153">
        <v>29683</v>
      </c>
      <c r="F69" s="153"/>
      <c r="G69" s="153"/>
      <c r="H69" s="157">
        <v>0</v>
      </c>
      <c r="I69" s="156">
        <v>29683</v>
      </c>
      <c r="J69" s="153"/>
      <c r="K69" s="156">
        <v>29683</v>
      </c>
      <c r="L69" s="153"/>
      <c r="M69" s="153">
        <v>29683</v>
      </c>
      <c r="N69" s="156">
        <v>2474</v>
      </c>
      <c r="O69" s="2046">
        <v>29683</v>
      </c>
    </row>
    <row r="70" spans="1:203" ht="15.6" customHeight="1" x14ac:dyDescent="0.2">
      <c r="A70" s="324">
        <v>64</v>
      </c>
      <c r="B70" s="151" t="s">
        <v>66</v>
      </c>
      <c r="C70" s="155">
        <v>0</v>
      </c>
      <c r="D70" s="153">
        <v>10881.04730748805</v>
      </c>
      <c r="E70" s="153">
        <v>0</v>
      </c>
      <c r="F70" s="153"/>
      <c r="G70" s="153"/>
      <c r="H70" s="157">
        <v>0</v>
      </c>
      <c r="I70" s="156">
        <v>0</v>
      </c>
      <c r="J70" s="153"/>
      <c r="K70" s="156">
        <v>0</v>
      </c>
      <c r="L70" s="153"/>
      <c r="M70" s="153">
        <v>0</v>
      </c>
      <c r="N70" s="156">
        <v>0</v>
      </c>
      <c r="O70" s="2046">
        <v>0</v>
      </c>
    </row>
    <row r="71" spans="1:203" ht="15.6" customHeight="1" x14ac:dyDescent="0.2">
      <c r="A71" s="325">
        <v>65</v>
      </c>
      <c r="B71" s="165" t="s">
        <v>67</v>
      </c>
      <c r="C71" s="169">
        <v>2</v>
      </c>
      <c r="D71" s="167">
        <v>9894.5822131147543</v>
      </c>
      <c r="E71" s="167">
        <v>19789</v>
      </c>
      <c r="F71" s="167"/>
      <c r="G71" s="167"/>
      <c r="H71" s="171">
        <v>0</v>
      </c>
      <c r="I71" s="170">
        <v>19789</v>
      </c>
      <c r="J71" s="167"/>
      <c r="K71" s="170">
        <v>19789</v>
      </c>
      <c r="L71" s="173"/>
      <c r="M71" s="167">
        <v>19789</v>
      </c>
      <c r="N71" s="174">
        <v>1649</v>
      </c>
      <c r="O71" s="2047">
        <v>19789</v>
      </c>
    </row>
    <row r="72" spans="1:203" ht="15.6" customHeight="1" x14ac:dyDescent="0.2">
      <c r="A72" s="324">
        <v>66</v>
      </c>
      <c r="B72" s="151" t="s">
        <v>68</v>
      </c>
      <c r="C72" s="138">
        <v>1</v>
      </c>
      <c r="D72" s="326">
        <v>11236.097866018368</v>
      </c>
      <c r="E72" s="326">
        <v>11236</v>
      </c>
      <c r="F72" s="326"/>
      <c r="G72" s="326"/>
      <c r="H72" s="327">
        <v>0</v>
      </c>
      <c r="I72" s="328">
        <v>11236</v>
      </c>
      <c r="J72" s="326"/>
      <c r="K72" s="328">
        <v>11236</v>
      </c>
      <c r="L72" s="153"/>
      <c r="M72" s="326">
        <v>11236</v>
      </c>
      <c r="N72" s="156">
        <v>936</v>
      </c>
      <c r="O72" s="2048">
        <v>11236</v>
      </c>
    </row>
    <row r="73" spans="1:203" ht="15.6" customHeight="1" x14ac:dyDescent="0.2">
      <c r="A73" s="324">
        <v>67</v>
      </c>
      <c r="B73" s="151" t="s">
        <v>2</v>
      </c>
      <c r="C73" s="155">
        <v>4</v>
      </c>
      <c r="D73" s="326">
        <v>9627.9857685352617</v>
      </c>
      <c r="E73" s="326">
        <v>38512</v>
      </c>
      <c r="F73" s="326"/>
      <c r="G73" s="326"/>
      <c r="H73" s="327">
        <v>0</v>
      </c>
      <c r="I73" s="328">
        <v>38512</v>
      </c>
      <c r="J73" s="326"/>
      <c r="K73" s="328">
        <v>38512</v>
      </c>
      <c r="L73" s="153"/>
      <c r="M73" s="326">
        <v>38512</v>
      </c>
      <c r="N73" s="156">
        <v>3209</v>
      </c>
      <c r="O73" s="2048">
        <v>38512</v>
      </c>
    </row>
    <row r="74" spans="1:203" ht="15.6" customHeight="1" x14ac:dyDescent="0.2">
      <c r="A74" s="324">
        <v>68</v>
      </c>
      <c r="B74" s="151" t="s">
        <v>1</v>
      </c>
      <c r="C74" s="155">
        <v>0</v>
      </c>
      <c r="D74" s="326">
        <v>10367.684412532637</v>
      </c>
      <c r="E74" s="326">
        <v>0</v>
      </c>
      <c r="F74" s="326"/>
      <c r="G74" s="326"/>
      <c r="H74" s="327">
        <v>0</v>
      </c>
      <c r="I74" s="328">
        <v>0</v>
      </c>
      <c r="J74" s="326"/>
      <c r="K74" s="328">
        <v>0</v>
      </c>
      <c r="L74" s="153"/>
      <c r="M74" s="326">
        <v>0</v>
      </c>
      <c r="N74" s="156">
        <v>0</v>
      </c>
      <c r="O74" s="2048">
        <v>0</v>
      </c>
    </row>
    <row r="75" spans="1:203" ht="15.6" customHeight="1" x14ac:dyDescent="0.2">
      <c r="A75" s="329">
        <v>69</v>
      </c>
      <c r="B75" s="330" t="s">
        <v>74</v>
      </c>
      <c r="C75" s="155">
        <v>6</v>
      </c>
      <c r="D75" s="331">
        <v>10037.375911431514</v>
      </c>
      <c r="E75" s="331">
        <v>60224</v>
      </c>
      <c r="F75" s="331"/>
      <c r="G75" s="331"/>
      <c r="H75" s="332">
        <v>0</v>
      </c>
      <c r="I75" s="333">
        <v>60224</v>
      </c>
      <c r="J75" s="331"/>
      <c r="K75" s="333">
        <v>60224</v>
      </c>
      <c r="L75" s="334"/>
      <c r="M75" s="331">
        <v>60224</v>
      </c>
      <c r="N75" s="335">
        <v>5019</v>
      </c>
      <c r="O75" s="2049">
        <v>60224</v>
      </c>
    </row>
    <row r="76" spans="1:203" s="48" customFormat="1" ht="15.6" customHeight="1" thickBot="1" x14ac:dyDescent="0.25">
      <c r="A76" s="1522" t="s">
        <v>297</v>
      </c>
      <c r="B76" s="1523"/>
      <c r="C76" s="880">
        <v>270</v>
      </c>
      <c r="D76" s="950"/>
      <c r="E76" s="342">
        <v>2562563</v>
      </c>
      <c r="F76" s="336">
        <v>0</v>
      </c>
      <c r="G76" s="336">
        <v>0</v>
      </c>
      <c r="H76" s="337">
        <v>0</v>
      </c>
      <c r="I76" s="1027">
        <v>2562563</v>
      </c>
      <c r="J76" s="342">
        <v>0</v>
      </c>
      <c r="K76" s="338">
        <v>2562563</v>
      </c>
      <c r="L76" s="342">
        <v>0</v>
      </c>
      <c r="M76" s="342">
        <v>2562563</v>
      </c>
      <c r="N76" s="338">
        <v>213548</v>
      </c>
      <c r="O76" s="2050">
        <v>2562563</v>
      </c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  <c r="AZ76" s="367"/>
      <c r="BA76" s="367"/>
      <c r="BB76" s="367"/>
      <c r="BC76" s="367"/>
      <c r="BD76" s="367"/>
      <c r="BE76" s="367"/>
      <c r="BF76" s="367"/>
      <c r="BG76" s="367"/>
      <c r="BH76" s="367"/>
      <c r="BI76" s="367"/>
      <c r="BJ76" s="367"/>
      <c r="BK76" s="367"/>
      <c r="BL76" s="367"/>
      <c r="BM76" s="367"/>
      <c r="BN76" s="367"/>
      <c r="BO76" s="367"/>
      <c r="BP76" s="367"/>
      <c r="BQ76" s="367"/>
      <c r="BR76" s="367"/>
      <c r="BS76" s="367"/>
      <c r="BT76" s="367"/>
      <c r="BU76" s="367"/>
      <c r="BV76" s="367"/>
      <c r="BW76" s="367"/>
      <c r="BX76" s="367"/>
      <c r="BY76" s="367"/>
      <c r="BZ76" s="367"/>
      <c r="CA76" s="367"/>
      <c r="CB76" s="367"/>
      <c r="CC76" s="367"/>
      <c r="CD76" s="367"/>
      <c r="CE76" s="367"/>
      <c r="CF76" s="367"/>
      <c r="CG76" s="367"/>
      <c r="CH76" s="367"/>
      <c r="CI76" s="367"/>
      <c r="CJ76" s="367"/>
      <c r="CK76" s="367"/>
      <c r="CL76" s="367"/>
      <c r="CM76" s="367"/>
      <c r="CN76" s="367"/>
      <c r="CO76" s="367"/>
      <c r="CP76" s="367"/>
      <c r="CQ76" s="367"/>
      <c r="CR76" s="367"/>
      <c r="CS76" s="367"/>
      <c r="CT76" s="367"/>
      <c r="CU76" s="367"/>
      <c r="CV76" s="367"/>
      <c r="CW76" s="367"/>
      <c r="CX76" s="367"/>
      <c r="CY76" s="367"/>
      <c r="CZ76" s="367"/>
      <c r="DA76" s="367"/>
      <c r="DB76" s="367"/>
      <c r="DC76" s="367"/>
      <c r="DD76" s="367"/>
      <c r="DE76" s="367"/>
      <c r="DF76" s="367"/>
      <c r="DG76" s="367"/>
      <c r="DH76" s="367"/>
      <c r="DI76" s="367"/>
      <c r="DJ76" s="367"/>
      <c r="DK76" s="367"/>
      <c r="DL76" s="367"/>
      <c r="DM76" s="367"/>
      <c r="DN76" s="367"/>
      <c r="DO76" s="367"/>
      <c r="DP76" s="367"/>
      <c r="DQ76" s="367"/>
      <c r="DR76" s="367"/>
      <c r="DS76" s="367"/>
      <c r="DT76" s="367"/>
      <c r="DU76" s="367"/>
      <c r="DV76" s="367"/>
      <c r="DW76" s="367"/>
      <c r="DX76" s="367"/>
      <c r="DY76" s="367"/>
      <c r="DZ76" s="367"/>
      <c r="EA76" s="367"/>
      <c r="EB76" s="367"/>
      <c r="EC76" s="367"/>
      <c r="ED76" s="367"/>
      <c r="EE76" s="367"/>
      <c r="EF76" s="367"/>
      <c r="EG76" s="367"/>
      <c r="EH76" s="367"/>
      <c r="EI76" s="367"/>
      <c r="EJ76" s="367"/>
      <c r="EK76" s="367"/>
      <c r="EL76" s="367"/>
      <c r="EM76" s="367"/>
      <c r="EN76" s="367"/>
      <c r="EO76" s="367"/>
      <c r="EP76" s="367"/>
      <c r="EQ76" s="367"/>
      <c r="ER76" s="367"/>
      <c r="ES76" s="367"/>
      <c r="ET76" s="367"/>
      <c r="EU76" s="367"/>
      <c r="EV76" s="367"/>
      <c r="EW76" s="367"/>
      <c r="EX76" s="367"/>
      <c r="EY76" s="367"/>
      <c r="EZ76" s="367"/>
      <c r="FA76" s="367"/>
      <c r="FB76" s="367"/>
      <c r="FC76" s="367"/>
      <c r="FD76" s="367"/>
      <c r="FE76" s="367"/>
      <c r="FF76" s="367"/>
      <c r="FG76" s="367"/>
      <c r="FH76" s="367"/>
      <c r="FI76" s="367"/>
      <c r="FJ76" s="367"/>
      <c r="FK76" s="367"/>
      <c r="FL76" s="367"/>
      <c r="FM76" s="367"/>
      <c r="FN76" s="367"/>
      <c r="FO76" s="367"/>
      <c r="FP76" s="367"/>
      <c r="FQ76" s="367"/>
      <c r="FR76" s="367"/>
      <c r="FS76" s="367"/>
      <c r="FT76" s="367"/>
      <c r="FU76" s="367"/>
      <c r="FV76" s="367"/>
      <c r="FW76" s="367"/>
      <c r="FX76" s="367"/>
      <c r="FY76" s="367"/>
      <c r="FZ76" s="367"/>
      <c r="GA76" s="367"/>
      <c r="GB76" s="367"/>
      <c r="GC76" s="367"/>
      <c r="GD76" s="367"/>
      <c r="GE76" s="367"/>
      <c r="GF76" s="367"/>
      <c r="GG76" s="367"/>
      <c r="GH76" s="367"/>
      <c r="GI76" s="367"/>
      <c r="GJ76" s="367"/>
      <c r="GK76" s="367"/>
      <c r="GL76" s="367"/>
      <c r="GM76" s="367"/>
      <c r="GN76" s="367"/>
      <c r="GO76" s="367"/>
      <c r="GP76" s="367"/>
      <c r="GQ76" s="367"/>
      <c r="GR76" s="367"/>
      <c r="GS76" s="367"/>
      <c r="GT76" s="367"/>
      <c r="GU76" s="367"/>
    </row>
    <row r="77" spans="1:203" s="91" customFormat="1" ht="15.6" customHeight="1" thickTop="1" x14ac:dyDescent="0.2">
      <c r="A77" s="1528" t="s">
        <v>274</v>
      </c>
      <c r="B77" s="1756"/>
      <c r="C77" s="669"/>
      <c r="D77" s="552"/>
      <c r="E77" s="339"/>
      <c r="F77" s="339"/>
      <c r="G77" s="339"/>
      <c r="H77" s="339"/>
      <c r="I77" s="339"/>
      <c r="J77" s="339"/>
      <c r="K77" s="553"/>
      <c r="L77" s="553"/>
      <c r="M77" s="552"/>
      <c r="N77" s="553"/>
      <c r="O77" s="2051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  <c r="AP77" s="343"/>
      <c r="AQ77" s="343"/>
      <c r="AR77" s="343"/>
      <c r="AS77" s="343"/>
      <c r="AT77" s="343"/>
      <c r="AU77" s="343"/>
      <c r="AV77" s="343"/>
      <c r="AW77" s="343"/>
      <c r="AX77" s="343"/>
      <c r="AY77" s="343"/>
      <c r="AZ77" s="343"/>
      <c r="BA77" s="343"/>
      <c r="BB77" s="343"/>
      <c r="BC77" s="343"/>
      <c r="BD77" s="343"/>
      <c r="BE77" s="343"/>
      <c r="BF77" s="343"/>
      <c r="BG77" s="343"/>
      <c r="BH77" s="343"/>
      <c r="BI77" s="343"/>
      <c r="BJ77" s="343"/>
      <c r="BK77" s="343"/>
      <c r="BL77" s="343"/>
      <c r="BM77" s="343"/>
      <c r="BN77" s="343"/>
      <c r="BO77" s="343"/>
      <c r="BP77" s="343"/>
      <c r="BQ77" s="343"/>
      <c r="BR77" s="343"/>
      <c r="BS77" s="343"/>
      <c r="BT77" s="343"/>
      <c r="BU77" s="343"/>
      <c r="BV77" s="343"/>
      <c r="BW77" s="343"/>
      <c r="BX77" s="343"/>
      <c r="BY77" s="343"/>
      <c r="BZ77" s="343"/>
      <c r="CA77" s="343"/>
      <c r="CB77" s="343"/>
      <c r="CC77" s="343"/>
      <c r="CD77" s="343"/>
      <c r="CE77" s="343"/>
      <c r="CF77" s="343"/>
      <c r="CG77" s="343"/>
      <c r="CH77" s="343"/>
      <c r="CI77" s="343"/>
      <c r="CJ77" s="343"/>
      <c r="CK77" s="343"/>
      <c r="CL77" s="343"/>
      <c r="CM77" s="343"/>
      <c r="CN77" s="343"/>
      <c r="CO77" s="343"/>
      <c r="CP77" s="343"/>
      <c r="CQ77" s="343"/>
      <c r="CR77" s="343"/>
      <c r="CS77" s="343"/>
      <c r="CT77" s="343"/>
      <c r="CU77" s="343"/>
      <c r="CV77" s="343"/>
      <c r="CW77" s="343"/>
      <c r="CX77" s="343"/>
      <c r="CY77" s="343"/>
      <c r="CZ77" s="343"/>
      <c r="DA77" s="343"/>
      <c r="DB77" s="343"/>
      <c r="DC77" s="343"/>
      <c r="DD77" s="343"/>
      <c r="DE77" s="343"/>
      <c r="DF77" s="343"/>
      <c r="DG77" s="343"/>
      <c r="DH77" s="343"/>
      <c r="DI77" s="343"/>
      <c r="DJ77" s="343"/>
      <c r="DK77" s="343"/>
      <c r="DL77" s="343"/>
      <c r="DM77" s="343"/>
      <c r="DN77" s="343"/>
      <c r="DO77" s="343"/>
      <c r="DP77" s="343"/>
      <c r="DQ77" s="343"/>
      <c r="DR77" s="343"/>
      <c r="DS77" s="343"/>
      <c r="DT77" s="343"/>
      <c r="DU77" s="343"/>
      <c r="DV77" s="343"/>
      <c r="DW77" s="343"/>
      <c r="DX77" s="343"/>
      <c r="DY77" s="343"/>
      <c r="DZ77" s="343"/>
      <c r="EA77" s="343"/>
      <c r="EB77" s="343"/>
      <c r="EC77" s="343"/>
      <c r="ED77" s="343"/>
      <c r="EE77" s="343"/>
      <c r="EF77" s="343"/>
      <c r="EG77" s="343"/>
      <c r="EH77" s="343"/>
      <c r="EI77" s="343"/>
      <c r="EJ77" s="343"/>
      <c r="EK77" s="343"/>
      <c r="EL77" s="343"/>
      <c r="EM77" s="343"/>
      <c r="EN77" s="343"/>
      <c r="EO77" s="343"/>
      <c r="EP77" s="343"/>
      <c r="EQ77" s="343"/>
      <c r="ER77" s="343"/>
      <c r="ES77" s="343"/>
      <c r="ET77" s="343"/>
      <c r="EU77" s="343"/>
      <c r="EV77" s="343"/>
      <c r="EW77" s="343"/>
      <c r="EX77" s="343"/>
      <c r="EY77" s="343"/>
      <c r="EZ77" s="343"/>
      <c r="FA77" s="343"/>
      <c r="FB77" s="343"/>
      <c r="FC77" s="343"/>
      <c r="FD77" s="343"/>
      <c r="FE77" s="343"/>
      <c r="FF77" s="343"/>
      <c r="FG77" s="343"/>
      <c r="FH77" s="343"/>
      <c r="FI77" s="343"/>
      <c r="FJ77" s="343"/>
      <c r="FK77" s="343"/>
      <c r="FL77" s="343"/>
      <c r="FM77" s="343"/>
      <c r="FN77" s="343"/>
      <c r="FO77" s="343"/>
      <c r="FP77" s="343"/>
      <c r="FQ77" s="343"/>
      <c r="FR77" s="343"/>
      <c r="FS77" s="343"/>
      <c r="FT77" s="343"/>
      <c r="FU77" s="343"/>
      <c r="FV77" s="343"/>
      <c r="FW77" s="343"/>
      <c r="FX77" s="343"/>
      <c r="FY77" s="343"/>
      <c r="FZ77" s="343"/>
      <c r="GA77" s="343"/>
      <c r="GB77" s="343"/>
      <c r="GC77" s="343"/>
      <c r="GD77" s="343"/>
      <c r="GE77" s="343"/>
      <c r="GF77" s="343"/>
      <c r="GG77" s="343"/>
      <c r="GH77" s="343"/>
      <c r="GI77" s="343"/>
      <c r="GJ77" s="343"/>
      <c r="GK77" s="343"/>
      <c r="GL77" s="343"/>
      <c r="GM77" s="343"/>
      <c r="GN77" s="343"/>
      <c r="GO77" s="343"/>
      <c r="GP77" s="343"/>
      <c r="GQ77" s="343"/>
      <c r="GR77" s="343"/>
      <c r="GS77" s="343"/>
      <c r="GT77" s="343"/>
      <c r="GU77" s="343"/>
    </row>
    <row r="78" spans="1:203" s="91" customFormat="1" ht="15.6" customHeight="1" x14ac:dyDescent="0.2">
      <c r="A78" s="1530" t="s">
        <v>1059</v>
      </c>
      <c r="B78" s="1531"/>
      <c r="C78" s="669"/>
      <c r="D78" s="552"/>
      <c r="E78" s="339"/>
      <c r="F78" s="339"/>
      <c r="G78" s="339"/>
      <c r="H78" s="339"/>
      <c r="I78" s="339"/>
      <c r="J78" s="339"/>
      <c r="K78" s="159">
        <v>0</v>
      </c>
      <c r="L78" s="553"/>
      <c r="M78" s="552">
        <v>0</v>
      </c>
      <c r="N78" s="159">
        <v>0</v>
      </c>
      <c r="O78" s="2052">
        <v>0</v>
      </c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  <c r="AM78" s="343"/>
      <c r="AN78" s="343"/>
      <c r="AO78" s="343"/>
      <c r="AP78" s="343"/>
      <c r="AQ78" s="343"/>
      <c r="AR78" s="343"/>
      <c r="AS78" s="343"/>
      <c r="AT78" s="343"/>
      <c r="AU78" s="343"/>
      <c r="AV78" s="343"/>
      <c r="AW78" s="343"/>
      <c r="AX78" s="343"/>
      <c r="AY78" s="343"/>
      <c r="AZ78" s="343"/>
      <c r="BA78" s="343"/>
      <c r="BB78" s="343"/>
      <c r="BC78" s="343"/>
      <c r="BD78" s="343"/>
      <c r="BE78" s="343"/>
      <c r="BF78" s="343"/>
      <c r="BG78" s="343"/>
      <c r="BH78" s="343"/>
      <c r="BI78" s="343"/>
      <c r="BJ78" s="343"/>
      <c r="BK78" s="343"/>
      <c r="BL78" s="343"/>
      <c r="BM78" s="343"/>
      <c r="BN78" s="343"/>
      <c r="BO78" s="343"/>
      <c r="BP78" s="343"/>
      <c r="BQ78" s="343"/>
      <c r="BR78" s="343"/>
      <c r="BS78" s="343"/>
      <c r="BT78" s="343"/>
      <c r="BU78" s="343"/>
      <c r="BV78" s="343"/>
      <c r="BW78" s="343"/>
      <c r="BX78" s="343"/>
      <c r="BY78" s="343"/>
      <c r="BZ78" s="343"/>
      <c r="CA78" s="343"/>
      <c r="CB78" s="343"/>
      <c r="CC78" s="343"/>
      <c r="CD78" s="343"/>
      <c r="CE78" s="343"/>
      <c r="CF78" s="343"/>
      <c r="CG78" s="343"/>
      <c r="CH78" s="343"/>
      <c r="CI78" s="343"/>
      <c r="CJ78" s="343"/>
      <c r="CK78" s="343"/>
      <c r="CL78" s="343"/>
      <c r="CM78" s="343"/>
      <c r="CN78" s="343"/>
      <c r="CO78" s="343"/>
      <c r="CP78" s="343"/>
      <c r="CQ78" s="343"/>
      <c r="CR78" s="343"/>
      <c r="CS78" s="343"/>
      <c r="CT78" s="343"/>
      <c r="CU78" s="343"/>
      <c r="CV78" s="343"/>
      <c r="CW78" s="343"/>
      <c r="CX78" s="343"/>
      <c r="CY78" s="343"/>
      <c r="CZ78" s="343"/>
      <c r="DA78" s="343"/>
      <c r="DB78" s="343"/>
      <c r="DC78" s="343"/>
      <c r="DD78" s="343"/>
      <c r="DE78" s="343"/>
      <c r="DF78" s="343"/>
      <c r="DG78" s="343"/>
      <c r="DH78" s="343"/>
      <c r="DI78" s="343"/>
      <c r="DJ78" s="343"/>
      <c r="DK78" s="343"/>
      <c r="DL78" s="343"/>
      <c r="DM78" s="343"/>
      <c r="DN78" s="343"/>
      <c r="DO78" s="343"/>
      <c r="DP78" s="343"/>
      <c r="DQ78" s="343"/>
      <c r="DR78" s="343"/>
      <c r="DS78" s="343"/>
      <c r="DT78" s="343"/>
      <c r="DU78" s="343"/>
      <c r="DV78" s="343"/>
      <c r="DW78" s="343"/>
      <c r="DX78" s="343"/>
      <c r="DY78" s="343"/>
      <c r="DZ78" s="343"/>
      <c r="EA78" s="343"/>
      <c r="EB78" s="343"/>
      <c r="EC78" s="343"/>
      <c r="ED78" s="343"/>
      <c r="EE78" s="343"/>
      <c r="EF78" s="343"/>
      <c r="EG78" s="343"/>
      <c r="EH78" s="343"/>
      <c r="EI78" s="343"/>
      <c r="EJ78" s="343"/>
      <c r="EK78" s="343"/>
      <c r="EL78" s="343"/>
      <c r="EM78" s="343"/>
      <c r="EN78" s="343"/>
      <c r="EO78" s="343"/>
      <c r="EP78" s="343"/>
      <c r="EQ78" s="343"/>
      <c r="ER78" s="343"/>
      <c r="ES78" s="343"/>
      <c r="ET78" s="343"/>
      <c r="EU78" s="343"/>
      <c r="EV78" s="343"/>
      <c r="EW78" s="343"/>
      <c r="EX78" s="343"/>
      <c r="EY78" s="343"/>
      <c r="EZ78" s="343"/>
      <c r="FA78" s="343"/>
      <c r="FB78" s="343"/>
      <c r="FC78" s="343"/>
      <c r="FD78" s="343"/>
      <c r="FE78" s="343"/>
      <c r="FF78" s="343"/>
      <c r="FG78" s="343"/>
      <c r="FH78" s="343"/>
      <c r="FI78" s="343"/>
      <c r="FJ78" s="343"/>
      <c r="FK78" s="343"/>
      <c r="FL78" s="343"/>
      <c r="FM78" s="343"/>
      <c r="FN78" s="343"/>
      <c r="FO78" s="343"/>
      <c r="FP78" s="343"/>
      <c r="FQ78" s="343"/>
      <c r="FR78" s="343"/>
      <c r="FS78" s="343"/>
      <c r="FT78" s="343"/>
      <c r="FU78" s="343"/>
      <c r="FV78" s="343"/>
      <c r="FW78" s="343"/>
      <c r="FX78" s="343"/>
      <c r="FY78" s="343"/>
      <c r="FZ78" s="343"/>
      <c r="GA78" s="343"/>
      <c r="GB78" s="343"/>
      <c r="GC78" s="343"/>
      <c r="GD78" s="343"/>
      <c r="GE78" s="343"/>
      <c r="GF78" s="343"/>
      <c r="GG78" s="343"/>
      <c r="GH78" s="343"/>
      <c r="GI78" s="343"/>
      <c r="GJ78" s="343"/>
      <c r="GK78" s="343"/>
      <c r="GL78" s="343"/>
      <c r="GM78" s="343"/>
      <c r="GN78" s="343"/>
      <c r="GO78" s="343"/>
      <c r="GP78" s="343"/>
      <c r="GQ78" s="343"/>
      <c r="GR78" s="343"/>
      <c r="GS78" s="343"/>
      <c r="GT78" s="343"/>
      <c r="GU78" s="343"/>
    </row>
    <row r="79" spans="1:203" s="91" customFormat="1" ht="15.6" customHeight="1" x14ac:dyDescent="0.2">
      <c r="A79" s="1532" t="s">
        <v>1060</v>
      </c>
      <c r="B79" s="1533"/>
      <c r="C79" s="820"/>
      <c r="D79" s="552"/>
      <c r="E79" s="1028"/>
      <c r="F79" s="340"/>
      <c r="G79" s="340"/>
      <c r="H79" s="340"/>
      <c r="I79" s="340"/>
      <c r="J79" s="340"/>
      <c r="K79" s="553"/>
      <c r="L79" s="553"/>
      <c r="M79" s="552"/>
      <c r="N79" s="553"/>
      <c r="O79" s="2052">
        <v>0</v>
      </c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  <c r="AM79" s="343"/>
      <c r="AN79" s="343"/>
      <c r="AO79" s="343"/>
      <c r="AP79" s="343"/>
      <c r="AQ79" s="343"/>
      <c r="AR79" s="343"/>
      <c r="AS79" s="343"/>
      <c r="AT79" s="343"/>
      <c r="AU79" s="343"/>
      <c r="AV79" s="343"/>
      <c r="AW79" s="343"/>
      <c r="AX79" s="343"/>
      <c r="AY79" s="343"/>
      <c r="AZ79" s="343"/>
      <c r="BA79" s="343"/>
      <c r="BB79" s="343"/>
      <c r="BC79" s="343"/>
      <c r="BD79" s="343"/>
      <c r="BE79" s="343"/>
      <c r="BF79" s="343"/>
      <c r="BG79" s="343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  <c r="BR79" s="343"/>
      <c r="BS79" s="343"/>
      <c r="BT79" s="343"/>
      <c r="BU79" s="343"/>
      <c r="BV79" s="343"/>
      <c r="BW79" s="343"/>
      <c r="BX79" s="343"/>
      <c r="BY79" s="343"/>
      <c r="BZ79" s="343"/>
      <c r="CA79" s="343"/>
      <c r="CB79" s="343"/>
      <c r="CC79" s="343"/>
      <c r="CD79" s="343"/>
      <c r="CE79" s="343"/>
      <c r="CF79" s="343"/>
      <c r="CG79" s="343"/>
      <c r="CH79" s="343"/>
      <c r="CI79" s="343"/>
      <c r="CJ79" s="343"/>
      <c r="CK79" s="343"/>
      <c r="CL79" s="343"/>
      <c r="CM79" s="343"/>
      <c r="CN79" s="343"/>
      <c r="CO79" s="343"/>
      <c r="CP79" s="343"/>
      <c r="CQ79" s="343"/>
      <c r="CR79" s="343"/>
      <c r="CS79" s="343"/>
      <c r="CT79" s="343"/>
      <c r="CU79" s="343"/>
      <c r="CV79" s="343"/>
      <c r="CW79" s="343"/>
      <c r="CX79" s="343"/>
      <c r="CY79" s="343"/>
      <c r="CZ79" s="343"/>
      <c r="DA79" s="343"/>
      <c r="DB79" s="343"/>
      <c r="DC79" s="343"/>
      <c r="DD79" s="343"/>
      <c r="DE79" s="343"/>
      <c r="DF79" s="343"/>
      <c r="DG79" s="343"/>
      <c r="DH79" s="343"/>
      <c r="DI79" s="343"/>
      <c r="DJ79" s="343"/>
      <c r="DK79" s="343"/>
      <c r="DL79" s="343"/>
      <c r="DM79" s="343"/>
      <c r="DN79" s="343"/>
      <c r="DO79" s="343"/>
      <c r="DP79" s="343"/>
      <c r="DQ79" s="343"/>
      <c r="DR79" s="343"/>
      <c r="DS79" s="343"/>
      <c r="DT79" s="343"/>
      <c r="DU79" s="343"/>
      <c r="DV79" s="343"/>
      <c r="DW79" s="343"/>
      <c r="DX79" s="343"/>
      <c r="DY79" s="343"/>
      <c r="DZ79" s="343"/>
      <c r="EA79" s="343"/>
      <c r="EB79" s="343"/>
      <c r="EC79" s="343"/>
      <c r="ED79" s="343"/>
      <c r="EE79" s="343"/>
      <c r="EF79" s="343"/>
      <c r="EG79" s="343"/>
      <c r="EH79" s="343"/>
      <c r="EI79" s="343"/>
      <c r="EJ79" s="343"/>
      <c r="EK79" s="343"/>
      <c r="EL79" s="343"/>
      <c r="EM79" s="343"/>
      <c r="EN79" s="343"/>
      <c r="EO79" s="343"/>
      <c r="EP79" s="343"/>
      <c r="EQ79" s="343"/>
      <c r="ER79" s="343"/>
      <c r="ES79" s="343"/>
      <c r="ET79" s="343"/>
      <c r="EU79" s="343"/>
      <c r="EV79" s="343"/>
      <c r="EW79" s="343"/>
      <c r="EX79" s="343"/>
      <c r="EY79" s="343"/>
      <c r="EZ79" s="343"/>
      <c r="FA79" s="343"/>
      <c r="FB79" s="343"/>
      <c r="FC79" s="343"/>
      <c r="FD79" s="343"/>
      <c r="FE79" s="343"/>
      <c r="FF79" s="343"/>
      <c r="FG79" s="343"/>
      <c r="FH79" s="343"/>
      <c r="FI79" s="343"/>
      <c r="FJ79" s="343"/>
      <c r="FK79" s="343"/>
      <c r="FL79" s="343"/>
      <c r="FM79" s="343"/>
      <c r="FN79" s="343"/>
      <c r="FO79" s="343"/>
      <c r="FP79" s="343"/>
      <c r="FQ79" s="343"/>
      <c r="FR79" s="343"/>
      <c r="FS79" s="343"/>
      <c r="FT79" s="343"/>
      <c r="FU79" s="343"/>
      <c r="FV79" s="343"/>
      <c r="FW79" s="343"/>
      <c r="FX79" s="343"/>
      <c r="FY79" s="343"/>
      <c r="FZ79" s="343"/>
      <c r="GA79" s="343"/>
      <c r="GB79" s="343"/>
      <c r="GC79" s="343"/>
      <c r="GD79" s="343"/>
      <c r="GE79" s="343"/>
      <c r="GF79" s="343"/>
      <c r="GG79" s="343"/>
      <c r="GH79" s="343"/>
      <c r="GI79" s="343"/>
      <c r="GJ79" s="343"/>
      <c r="GK79" s="343"/>
      <c r="GL79" s="343"/>
      <c r="GM79" s="343"/>
      <c r="GN79" s="343"/>
      <c r="GO79" s="343"/>
      <c r="GP79" s="343"/>
      <c r="GQ79" s="343"/>
      <c r="GR79" s="343"/>
      <c r="GS79" s="343"/>
      <c r="GT79" s="343"/>
      <c r="GU79" s="343"/>
    </row>
    <row r="80" spans="1:203" s="91" customFormat="1" ht="15.6" customHeight="1" x14ac:dyDescent="0.2">
      <c r="A80" s="1515" t="s">
        <v>849</v>
      </c>
      <c r="B80" s="1516"/>
      <c r="C80" s="827"/>
      <c r="D80" s="552"/>
      <c r="E80" s="1028"/>
      <c r="F80" s="340"/>
      <c r="G80" s="340"/>
      <c r="H80" s="340"/>
      <c r="I80" s="340"/>
      <c r="J80" s="340"/>
      <c r="K80" s="553"/>
      <c r="L80" s="553"/>
      <c r="M80" s="552"/>
      <c r="N80" s="553"/>
      <c r="O80" s="2052">
        <v>10000</v>
      </c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  <c r="AM80" s="343"/>
      <c r="AN80" s="343"/>
      <c r="AO80" s="343"/>
      <c r="AP80" s="343"/>
      <c r="AQ80" s="343"/>
      <c r="AR80" s="343"/>
      <c r="AS80" s="343"/>
      <c r="AT80" s="343"/>
      <c r="AU80" s="343"/>
      <c r="AV80" s="343"/>
      <c r="AW80" s="343"/>
      <c r="AX80" s="343"/>
      <c r="AY80" s="343"/>
      <c r="AZ80" s="343"/>
      <c r="BA80" s="343"/>
      <c r="BB80" s="343"/>
      <c r="BC80" s="343"/>
      <c r="BD80" s="343"/>
      <c r="BE80" s="343"/>
      <c r="BF80" s="343"/>
      <c r="BG80" s="343"/>
      <c r="BH80" s="343"/>
      <c r="BI80" s="343"/>
      <c r="BJ80" s="343"/>
      <c r="BK80" s="343"/>
      <c r="BL80" s="343"/>
      <c r="BM80" s="343"/>
      <c r="BN80" s="343"/>
      <c r="BO80" s="343"/>
      <c r="BP80" s="343"/>
      <c r="BQ80" s="343"/>
      <c r="BR80" s="343"/>
      <c r="BS80" s="343"/>
      <c r="BT80" s="343"/>
      <c r="BU80" s="343"/>
      <c r="BV80" s="343"/>
      <c r="BW80" s="343"/>
      <c r="BX80" s="343"/>
      <c r="BY80" s="343"/>
      <c r="BZ80" s="343"/>
      <c r="CA80" s="343"/>
      <c r="CB80" s="343"/>
      <c r="CC80" s="343"/>
      <c r="CD80" s="343"/>
      <c r="CE80" s="343"/>
      <c r="CF80" s="343"/>
      <c r="CG80" s="343"/>
      <c r="CH80" s="343"/>
      <c r="CI80" s="343"/>
      <c r="CJ80" s="343"/>
      <c r="CK80" s="343"/>
      <c r="CL80" s="343"/>
      <c r="CM80" s="343"/>
      <c r="CN80" s="343"/>
      <c r="CO80" s="343"/>
      <c r="CP80" s="343"/>
      <c r="CQ80" s="343"/>
      <c r="CR80" s="343"/>
      <c r="CS80" s="343"/>
      <c r="CT80" s="343"/>
      <c r="CU80" s="343"/>
      <c r="CV80" s="343"/>
      <c r="CW80" s="343"/>
      <c r="CX80" s="343"/>
      <c r="CY80" s="343"/>
      <c r="CZ80" s="343"/>
      <c r="DA80" s="343"/>
      <c r="DB80" s="343"/>
      <c r="DC80" s="343"/>
      <c r="DD80" s="343"/>
      <c r="DE80" s="343"/>
      <c r="DF80" s="343"/>
      <c r="DG80" s="343"/>
      <c r="DH80" s="343"/>
      <c r="DI80" s="343"/>
      <c r="DJ80" s="343"/>
      <c r="DK80" s="343"/>
      <c r="DL80" s="343"/>
      <c r="DM80" s="343"/>
      <c r="DN80" s="343"/>
      <c r="DO80" s="343"/>
      <c r="DP80" s="343"/>
      <c r="DQ80" s="343"/>
      <c r="DR80" s="343"/>
      <c r="DS80" s="343"/>
      <c r="DT80" s="343"/>
      <c r="DU80" s="343"/>
      <c r="DV80" s="343"/>
      <c r="DW80" s="343"/>
      <c r="DX80" s="343"/>
      <c r="DY80" s="343"/>
      <c r="DZ80" s="343"/>
      <c r="EA80" s="343"/>
      <c r="EB80" s="343"/>
      <c r="EC80" s="343"/>
      <c r="ED80" s="343"/>
      <c r="EE80" s="343"/>
      <c r="EF80" s="343"/>
      <c r="EG80" s="343"/>
      <c r="EH80" s="343"/>
      <c r="EI80" s="343"/>
      <c r="EJ80" s="343"/>
      <c r="EK80" s="343"/>
      <c r="EL80" s="343"/>
      <c r="EM80" s="343"/>
      <c r="EN80" s="343"/>
      <c r="EO80" s="343"/>
      <c r="EP80" s="343"/>
      <c r="EQ80" s="343"/>
      <c r="ER80" s="343"/>
      <c r="ES80" s="343"/>
      <c r="ET80" s="343"/>
      <c r="EU80" s="343"/>
      <c r="EV80" s="343"/>
      <c r="EW80" s="343"/>
      <c r="EX80" s="343"/>
      <c r="EY80" s="343"/>
      <c r="EZ80" s="343"/>
      <c r="FA80" s="343"/>
      <c r="FB80" s="343"/>
      <c r="FC80" s="343"/>
      <c r="FD80" s="343"/>
      <c r="FE80" s="343"/>
      <c r="FF80" s="343"/>
      <c r="FG80" s="343"/>
      <c r="FH80" s="343"/>
      <c r="FI80" s="343"/>
      <c r="FJ80" s="343"/>
      <c r="FK80" s="343"/>
      <c r="FL80" s="343"/>
      <c r="FM80" s="343"/>
      <c r="FN80" s="343"/>
      <c r="FO80" s="343"/>
      <c r="FP80" s="343"/>
      <c r="FQ80" s="343"/>
      <c r="FR80" s="343"/>
      <c r="FS80" s="343"/>
      <c r="FT80" s="343"/>
      <c r="FU80" s="343"/>
      <c r="FV80" s="343"/>
      <c r="FW80" s="343"/>
      <c r="FX80" s="343"/>
      <c r="FY80" s="343"/>
      <c r="FZ80" s="343"/>
      <c r="GA80" s="343"/>
      <c r="GB80" s="343"/>
      <c r="GC80" s="343"/>
      <c r="GD80" s="343"/>
      <c r="GE80" s="343"/>
      <c r="GF80" s="343"/>
      <c r="GG80" s="343"/>
      <c r="GH80" s="343"/>
      <c r="GI80" s="343"/>
      <c r="GJ80" s="343"/>
      <c r="GK80" s="343"/>
      <c r="GL80" s="343"/>
      <c r="GM80" s="343"/>
      <c r="GN80" s="343"/>
      <c r="GO80" s="343"/>
      <c r="GP80" s="343"/>
      <c r="GQ80" s="343"/>
      <c r="GR80" s="343"/>
      <c r="GS80" s="343"/>
      <c r="GT80" s="343"/>
      <c r="GU80" s="343"/>
    </row>
    <row r="81" spans="1:203" s="91" customFormat="1" ht="15.6" customHeight="1" x14ac:dyDescent="0.2">
      <c r="A81" s="1515" t="s">
        <v>284</v>
      </c>
      <c r="B81" s="1516"/>
      <c r="C81" s="827"/>
      <c r="D81" s="552"/>
      <c r="E81" s="1028"/>
      <c r="F81" s="340"/>
      <c r="G81" s="340"/>
      <c r="H81" s="340"/>
      <c r="I81" s="340"/>
      <c r="J81" s="340"/>
      <c r="K81" s="553"/>
      <c r="L81" s="553"/>
      <c r="M81" s="552"/>
      <c r="N81" s="553"/>
      <c r="O81" s="2052">
        <v>0</v>
      </c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  <c r="AM81" s="343"/>
      <c r="AN81" s="343"/>
      <c r="AO81" s="343"/>
      <c r="AP81" s="343"/>
      <c r="AQ81" s="343"/>
      <c r="AR81" s="343"/>
      <c r="AS81" s="343"/>
      <c r="AT81" s="343"/>
      <c r="AU81" s="343"/>
      <c r="AV81" s="343"/>
      <c r="AW81" s="343"/>
      <c r="AX81" s="343"/>
      <c r="AY81" s="343"/>
      <c r="AZ81" s="343"/>
      <c r="BA81" s="343"/>
      <c r="BB81" s="343"/>
      <c r="BC81" s="343"/>
      <c r="BD81" s="343"/>
      <c r="BE81" s="343"/>
      <c r="BF81" s="343"/>
      <c r="BG81" s="343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  <c r="BR81" s="343"/>
      <c r="BS81" s="343"/>
      <c r="BT81" s="343"/>
      <c r="BU81" s="343"/>
      <c r="BV81" s="343"/>
      <c r="BW81" s="343"/>
      <c r="BX81" s="343"/>
      <c r="BY81" s="343"/>
      <c r="BZ81" s="343"/>
      <c r="CA81" s="343"/>
      <c r="CB81" s="343"/>
      <c r="CC81" s="343"/>
      <c r="CD81" s="343"/>
      <c r="CE81" s="343"/>
      <c r="CF81" s="343"/>
      <c r="CG81" s="343"/>
      <c r="CH81" s="343"/>
      <c r="CI81" s="343"/>
      <c r="CJ81" s="343"/>
      <c r="CK81" s="343"/>
      <c r="CL81" s="343"/>
      <c r="CM81" s="343"/>
      <c r="CN81" s="343"/>
      <c r="CO81" s="343"/>
      <c r="CP81" s="343"/>
      <c r="CQ81" s="343"/>
      <c r="CR81" s="343"/>
      <c r="CS81" s="343"/>
      <c r="CT81" s="343"/>
      <c r="CU81" s="343"/>
      <c r="CV81" s="343"/>
      <c r="CW81" s="343"/>
      <c r="CX81" s="343"/>
      <c r="CY81" s="343"/>
      <c r="CZ81" s="343"/>
      <c r="DA81" s="343"/>
      <c r="DB81" s="343"/>
      <c r="DC81" s="343"/>
      <c r="DD81" s="343"/>
      <c r="DE81" s="343"/>
      <c r="DF81" s="343"/>
      <c r="DG81" s="343"/>
      <c r="DH81" s="343"/>
      <c r="DI81" s="343"/>
      <c r="DJ81" s="343"/>
      <c r="DK81" s="343"/>
      <c r="DL81" s="343"/>
      <c r="DM81" s="343"/>
      <c r="DN81" s="343"/>
      <c r="DO81" s="343"/>
      <c r="DP81" s="343"/>
      <c r="DQ81" s="343"/>
      <c r="DR81" s="343"/>
      <c r="DS81" s="343"/>
      <c r="DT81" s="343"/>
      <c r="DU81" s="343"/>
      <c r="DV81" s="343"/>
      <c r="DW81" s="343"/>
      <c r="DX81" s="343"/>
      <c r="DY81" s="343"/>
      <c r="DZ81" s="343"/>
      <c r="EA81" s="343"/>
      <c r="EB81" s="343"/>
      <c r="EC81" s="343"/>
      <c r="ED81" s="343"/>
      <c r="EE81" s="343"/>
      <c r="EF81" s="343"/>
      <c r="EG81" s="343"/>
      <c r="EH81" s="343"/>
      <c r="EI81" s="343"/>
      <c r="EJ81" s="343"/>
      <c r="EK81" s="343"/>
      <c r="EL81" s="343"/>
      <c r="EM81" s="343"/>
      <c r="EN81" s="343"/>
      <c r="EO81" s="343"/>
      <c r="EP81" s="343"/>
      <c r="EQ81" s="343"/>
      <c r="ER81" s="343"/>
      <c r="ES81" s="343"/>
      <c r="ET81" s="343"/>
      <c r="EU81" s="343"/>
      <c r="EV81" s="343"/>
      <c r="EW81" s="343"/>
      <c r="EX81" s="343"/>
      <c r="EY81" s="343"/>
      <c r="EZ81" s="343"/>
      <c r="FA81" s="343"/>
      <c r="FB81" s="343"/>
      <c r="FC81" s="343"/>
      <c r="FD81" s="343"/>
      <c r="FE81" s="343"/>
      <c r="FF81" s="343"/>
      <c r="FG81" s="343"/>
      <c r="FH81" s="343"/>
      <c r="FI81" s="343"/>
      <c r="FJ81" s="343"/>
      <c r="FK81" s="343"/>
      <c r="FL81" s="343"/>
      <c r="FM81" s="343"/>
      <c r="FN81" s="343"/>
      <c r="FO81" s="343"/>
      <c r="FP81" s="343"/>
      <c r="FQ81" s="343"/>
      <c r="FR81" s="343"/>
      <c r="FS81" s="343"/>
      <c r="FT81" s="343"/>
      <c r="FU81" s="343"/>
      <c r="FV81" s="343"/>
      <c r="FW81" s="343"/>
      <c r="FX81" s="343"/>
      <c r="FY81" s="343"/>
      <c r="FZ81" s="343"/>
      <c r="GA81" s="343"/>
      <c r="GB81" s="343"/>
      <c r="GC81" s="343"/>
      <c r="GD81" s="343"/>
      <c r="GE81" s="343"/>
      <c r="GF81" s="343"/>
      <c r="GG81" s="343"/>
      <c r="GH81" s="343"/>
      <c r="GI81" s="343"/>
      <c r="GJ81" s="343"/>
      <c r="GK81" s="343"/>
      <c r="GL81" s="343"/>
      <c r="GM81" s="343"/>
      <c r="GN81" s="343"/>
      <c r="GO81" s="343"/>
      <c r="GP81" s="343"/>
      <c r="GQ81" s="343"/>
      <c r="GR81" s="343"/>
      <c r="GS81" s="343"/>
      <c r="GT81" s="343"/>
      <c r="GU81" s="343"/>
    </row>
    <row r="82" spans="1:203" s="91" customFormat="1" ht="15.6" customHeight="1" x14ac:dyDescent="0.2">
      <c r="A82" s="1524" t="s">
        <v>164</v>
      </c>
      <c r="B82" s="1525"/>
      <c r="C82" s="828"/>
      <c r="D82" s="556"/>
      <c r="E82" s="1029"/>
      <c r="F82" s="341"/>
      <c r="G82" s="341"/>
      <c r="H82" s="341"/>
      <c r="I82" s="341"/>
      <c r="J82" s="341"/>
      <c r="K82" s="969">
        <v>18900</v>
      </c>
      <c r="L82" s="967"/>
      <c r="M82" s="968">
        <v>18900</v>
      </c>
      <c r="N82" s="969">
        <v>1575</v>
      </c>
      <c r="O82" s="2053">
        <v>18900</v>
      </c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  <c r="AM82" s="343"/>
      <c r="AN82" s="343"/>
      <c r="AO82" s="343"/>
      <c r="AP82" s="343"/>
      <c r="AQ82" s="343"/>
      <c r="AR82" s="343"/>
      <c r="AS82" s="343"/>
      <c r="AT82" s="343"/>
      <c r="AU82" s="343"/>
      <c r="AV82" s="343"/>
      <c r="AW82" s="343"/>
      <c r="AX82" s="343"/>
      <c r="AY82" s="343"/>
      <c r="AZ82" s="343"/>
      <c r="BA82" s="343"/>
      <c r="BB82" s="343"/>
      <c r="BC82" s="343"/>
      <c r="BD82" s="343"/>
      <c r="BE82" s="343"/>
      <c r="BF82" s="343"/>
      <c r="BG82" s="343"/>
      <c r="BH82" s="343"/>
      <c r="BI82" s="343"/>
      <c r="BJ82" s="343"/>
      <c r="BK82" s="343"/>
      <c r="BL82" s="343"/>
      <c r="BM82" s="343"/>
      <c r="BN82" s="343"/>
      <c r="BO82" s="343"/>
      <c r="BP82" s="343"/>
      <c r="BQ82" s="343"/>
      <c r="BR82" s="343"/>
      <c r="BS82" s="343"/>
      <c r="BT82" s="343"/>
      <c r="BU82" s="343"/>
      <c r="BV82" s="343"/>
      <c r="BW82" s="343"/>
      <c r="BX82" s="343"/>
      <c r="BY82" s="343"/>
      <c r="BZ82" s="343"/>
      <c r="CA82" s="343"/>
      <c r="CB82" s="343"/>
      <c r="CC82" s="343"/>
      <c r="CD82" s="343"/>
      <c r="CE82" s="343"/>
      <c r="CF82" s="343"/>
      <c r="CG82" s="343"/>
      <c r="CH82" s="343"/>
      <c r="CI82" s="343"/>
      <c r="CJ82" s="343"/>
      <c r="CK82" s="343"/>
      <c r="CL82" s="343"/>
      <c r="CM82" s="343"/>
      <c r="CN82" s="343"/>
      <c r="CO82" s="343"/>
      <c r="CP82" s="343"/>
      <c r="CQ82" s="343"/>
      <c r="CR82" s="343"/>
      <c r="CS82" s="343"/>
      <c r="CT82" s="343"/>
      <c r="CU82" s="343"/>
      <c r="CV82" s="343"/>
      <c r="CW82" s="343"/>
      <c r="CX82" s="343"/>
      <c r="CY82" s="343"/>
      <c r="CZ82" s="343"/>
      <c r="DA82" s="343"/>
      <c r="DB82" s="343"/>
      <c r="DC82" s="343"/>
      <c r="DD82" s="343"/>
      <c r="DE82" s="343"/>
      <c r="DF82" s="343"/>
      <c r="DG82" s="343"/>
      <c r="DH82" s="343"/>
      <c r="DI82" s="343"/>
      <c r="DJ82" s="343"/>
      <c r="DK82" s="343"/>
      <c r="DL82" s="343"/>
      <c r="DM82" s="343"/>
      <c r="DN82" s="343"/>
      <c r="DO82" s="343"/>
      <c r="DP82" s="343"/>
      <c r="DQ82" s="343"/>
      <c r="DR82" s="343"/>
      <c r="DS82" s="343"/>
      <c r="DT82" s="343"/>
      <c r="DU82" s="343"/>
      <c r="DV82" s="343"/>
      <c r="DW82" s="343"/>
      <c r="DX82" s="343"/>
      <c r="DY82" s="343"/>
      <c r="DZ82" s="343"/>
      <c r="EA82" s="343"/>
      <c r="EB82" s="343"/>
      <c r="EC82" s="343"/>
      <c r="ED82" s="343"/>
      <c r="EE82" s="343"/>
      <c r="EF82" s="343"/>
      <c r="EG82" s="343"/>
      <c r="EH82" s="343"/>
      <c r="EI82" s="343"/>
      <c r="EJ82" s="343"/>
      <c r="EK82" s="343"/>
      <c r="EL82" s="343"/>
      <c r="EM82" s="343"/>
      <c r="EN82" s="343"/>
      <c r="EO82" s="343"/>
      <c r="EP82" s="343"/>
      <c r="EQ82" s="343"/>
      <c r="ER82" s="343"/>
      <c r="ES82" s="343"/>
      <c r="ET82" s="343"/>
      <c r="EU82" s="343"/>
      <c r="EV82" s="343"/>
      <c r="EW82" s="343"/>
      <c r="EX82" s="343"/>
      <c r="EY82" s="343"/>
      <c r="EZ82" s="343"/>
      <c r="FA82" s="343"/>
      <c r="FB82" s="343"/>
      <c r="FC82" s="343"/>
      <c r="FD82" s="343"/>
      <c r="FE82" s="343"/>
      <c r="FF82" s="343"/>
      <c r="FG82" s="343"/>
      <c r="FH82" s="343"/>
      <c r="FI82" s="343"/>
      <c r="FJ82" s="343"/>
      <c r="FK82" s="343"/>
      <c r="FL82" s="343"/>
      <c r="FM82" s="343"/>
      <c r="FN82" s="343"/>
      <c r="FO82" s="343"/>
      <c r="FP82" s="343"/>
      <c r="FQ82" s="343"/>
      <c r="FR82" s="343"/>
      <c r="FS82" s="343"/>
      <c r="FT82" s="343"/>
      <c r="FU82" s="343"/>
      <c r="FV82" s="343"/>
      <c r="FW82" s="343"/>
      <c r="FX82" s="343"/>
      <c r="FY82" s="343"/>
      <c r="FZ82" s="343"/>
      <c r="GA82" s="343"/>
      <c r="GB82" s="343"/>
      <c r="GC82" s="343"/>
      <c r="GD82" s="343"/>
      <c r="GE82" s="343"/>
      <c r="GF82" s="343"/>
      <c r="GG82" s="343"/>
      <c r="GH82" s="343"/>
      <c r="GI82" s="343"/>
      <c r="GJ82" s="343"/>
      <c r="GK82" s="343"/>
      <c r="GL82" s="343"/>
      <c r="GM82" s="343"/>
      <c r="GN82" s="343"/>
      <c r="GO82" s="343"/>
      <c r="GP82" s="343"/>
      <c r="GQ82" s="343"/>
      <c r="GR82" s="343"/>
      <c r="GS82" s="343"/>
      <c r="GT82" s="343"/>
      <c r="GU82" s="343"/>
    </row>
    <row r="83" spans="1:203" s="91" customFormat="1" ht="15.6" customHeight="1" x14ac:dyDescent="0.2">
      <c r="A83" s="1451" t="s">
        <v>1336</v>
      </c>
      <c r="B83" s="1452"/>
      <c r="C83" s="669"/>
      <c r="D83" s="552"/>
      <c r="E83" s="339"/>
      <c r="F83" s="339"/>
      <c r="G83" s="339"/>
      <c r="H83" s="339"/>
      <c r="I83" s="339"/>
      <c r="J83" s="339"/>
      <c r="K83" s="553"/>
      <c r="L83" s="553"/>
      <c r="M83" s="552"/>
      <c r="N83" s="553"/>
      <c r="O83" s="2052">
        <v>0</v>
      </c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  <c r="AP83" s="343"/>
      <c r="AQ83" s="343"/>
      <c r="AR83" s="343"/>
      <c r="AS83" s="343"/>
      <c r="AT83" s="343"/>
      <c r="AU83" s="343"/>
      <c r="AV83" s="343"/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  <c r="BR83" s="343"/>
      <c r="BS83" s="343"/>
      <c r="BT83" s="343"/>
      <c r="BU83" s="343"/>
      <c r="BV83" s="343"/>
      <c r="BW83" s="343"/>
      <c r="BX83" s="343"/>
      <c r="BY83" s="343"/>
      <c r="BZ83" s="343"/>
      <c r="CA83" s="343"/>
      <c r="CB83" s="343"/>
      <c r="CC83" s="343"/>
      <c r="CD83" s="343"/>
      <c r="CE83" s="343"/>
      <c r="CF83" s="343"/>
      <c r="CG83" s="343"/>
      <c r="CH83" s="343"/>
      <c r="CI83" s="343"/>
      <c r="CJ83" s="343"/>
      <c r="CK83" s="343"/>
      <c r="CL83" s="343"/>
      <c r="CM83" s="343"/>
      <c r="CN83" s="343"/>
      <c r="CO83" s="343"/>
      <c r="CP83" s="343"/>
      <c r="CQ83" s="343"/>
      <c r="CR83" s="343"/>
      <c r="CS83" s="343"/>
      <c r="CT83" s="343"/>
      <c r="CU83" s="343"/>
      <c r="CV83" s="343"/>
      <c r="CW83" s="343"/>
      <c r="CX83" s="343"/>
      <c r="CY83" s="343"/>
      <c r="CZ83" s="343"/>
      <c r="DA83" s="343"/>
      <c r="DB83" s="343"/>
      <c r="DC83" s="343"/>
      <c r="DD83" s="343"/>
      <c r="DE83" s="343"/>
      <c r="DF83" s="343"/>
      <c r="DG83" s="343"/>
      <c r="DH83" s="343"/>
      <c r="DI83" s="343"/>
      <c r="DJ83" s="343"/>
      <c r="DK83" s="343"/>
      <c r="DL83" s="343"/>
      <c r="DM83" s="343"/>
      <c r="DN83" s="343"/>
      <c r="DO83" s="343"/>
      <c r="DP83" s="343"/>
      <c r="DQ83" s="343"/>
      <c r="DR83" s="343"/>
      <c r="DS83" s="343"/>
      <c r="DT83" s="343"/>
      <c r="DU83" s="343"/>
      <c r="DV83" s="343"/>
      <c r="DW83" s="343"/>
      <c r="DX83" s="343"/>
      <c r="DY83" s="343"/>
      <c r="DZ83" s="343"/>
      <c r="EA83" s="343"/>
      <c r="EB83" s="343"/>
      <c r="EC83" s="343"/>
      <c r="ED83" s="343"/>
      <c r="EE83" s="343"/>
      <c r="EF83" s="343"/>
      <c r="EG83" s="343"/>
      <c r="EH83" s="343"/>
      <c r="EI83" s="343"/>
      <c r="EJ83" s="343"/>
      <c r="EK83" s="343"/>
      <c r="EL83" s="343"/>
      <c r="EM83" s="343"/>
      <c r="EN83" s="343"/>
      <c r="EO83" s="343"/>
      <c r="EP83" s="343"/>
      <c r="EQ83" s="343"/>
      <c r="ER83" s="343"/>
      <c r="ES83" s="343"/>
      <c r="ET83" s="343"/>
      <c r="EU83" s="343"/>
      <c r="EV83" s="343"/>
      <c r="EW83" s="343"/>
      <c r="EX83" s="343"/>
      <c r="EY83" s="343"/>
      <c r="EZ83" s="343"/>
      <c r="FA83" s="343"/>
      <c r="FB83" s="343"/>
      <c r="FC83" s="343"/>
      <c r="FD83" s="343"/>
      <c r="FE83" s="343"/>
      <c r="FF83" s="343"/>
      <c r="FG83" s="343"/>
      <c r="FH83" s="343"/>
      <c r="FI83" s="343"/>
      <c r="FJ83" s="343"/>
      <c r="FK83" s="343"/>
      <c r="FL83" s="343"/>
      <c r="FM83" s="343"/>
      <c r="FN83" s="343"/>
      <c r="FO83" s="343"/>
      <c r="FP83" s="343"/>
      <c r="FQ83" s="343"/>
      <c r="FR83" s="343"/>
      <c r="FS83" s="343"/>
      <c r="FT83" s="343"/>
      <c r="FU83" s="343"/>
      <c r="FV83" s="343"/>
      <c r="FW83" s="343"/>
      <c r="FX83" s="343"/>
      <c r="FY83" s="343"/>
      <c r="FZ83" s="343"/>
      <c r="GA83" s="343"/>
      <c r="GB83" s="343"/>
      <c r="GC83" s="343"/>
      <c r="GD83" s="343"/>
      <c r="GE83" s="343"/>
      <c r="GF83" s="343"/>
      <c r="GG83" s="343"/>
      <c r="GH83" s="343"/>
      <c r="GI83" s="343"/>
      <c r="GJ83" s="343"/>
      <c r="GK83" s="343"/>
      <c r="GL83" s="343"/>
      <c r="GM83" s="343"/>
      <c r="GN83" s="343"/>
      <c r="GO83" s="343"/>
      <c r="GP83" s="343"/>
      <c r="GQ83" s="343"/>
      <c r="GR83" s="343"/>
      <c r="GS83" s="343"/>
      <c r="GT83" s="343"/>
      <c r="GU83" s="343"/>
    </row>
    <row r="84" spans="1:203" s="91" customFormat="1" ht="15.6" customHeight="1" x14ac:dyDescent="0.2">
      <c r="A84" s="1515" t="s">
        <v>984</v>
      </c>
      <c r="B84" s="1516"/>
      <c r="C84" s="553"/>
      <c r="D84" s="553"/>
      <c r="E84" s="553"/>
      <c r="F84" s="553"/>
      <c r="G84" s="553"/>
      <c r="H84" s="553"/>
      <c r="I84" s="553"/>
      <c r="J84" s="553"/>
      <c r="K84" s="159">
        <v>82158</v>
      </c>
      <c r="L84" s="553"/>
      <c r="M84" s="552">
        <v>82158</v>
      </c>
      <c r="N84" s="159">
        <v>6847</v>
      </c>
      <c r="O84" s="2052">
        <v>82158</v>
      </c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  <c r="AM84" s="343"/>
      <c r="AN84" s="343"/>
      <c r="AO84" s="343"/>
      <c r="AP84" s="343"/>
      <c r="AQ84" s="343"/>
      <c r="AR84" s="343"/>
      <c r="AS84" s="343"/>
      <c r="AT84" s="343"/>
      <c r="AU84" s="343"/>
      <c r="AV84" s="343"/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  <c r="BR84" s="343"/>
      <c r="BS84" s="343"/>
      <c r="BT84" s="343"/>
      <c r="BU84" s="343"/>
      <c r="BV84" s="343"/>
      <c r="BW84" s="343"/>
      <c r="BX84" s="343"/>
      <c r="BY84" s="343"/>
      <c r="BZ84" s="343"/>
      <c r="CA84" s="343"/>
      <c r="CB84" s="343"/>
      <c r="CC84" s="343"/>
      <c r="CD84" s="343"/>
      <c r="CE84" s="343"/>
      <c r="CF84" s="343"/>
      <c r="CG84" s="343"/>
      <c r="CH84" s="343"/>
      <c r="CI84" s="343"/>
      <c r="CJ84" s="343"/>
      <c r="CK84" s="343"/>
      <c r="CL84" s="343"/>
      <c r="CM84" s="343"/>
      <c r="CN84" s="343"/>
      <c r="CO84" s="343"/>
      <c r="CP84" s="343"/>
      <c r="CQ84" s="343"/>
      <c r="CR84" s="343"/>
      <c r="CS84" s="343"/>
      <c r="CT84" s="343"/>
      <c r="CU84" s="343"/>
      <c r="CV84" s="343"/>
      <c r="CW84" s="343"/>
      <c r="CX84" s="343"/>
      <c r="CY84" s="343"/>
      <c r="CZ84" s="343"/>
      <c r="DA84" s="343"/>
      <c r="DB84" s="343"/>
      <c r="DC84" s="343"/>
      <c r="DD84" s="343"/>
      <c r="DE84" s="343"/>
      <c r="DF84" s="343"/>
      <c r="DG84" s="343"/>
      <c r="DH84" s="343"/>
      <c r="DI84" s="343"/>
      <c r="DJ84" s="343"/>
      <c r="DK84" s="343"/>
      <c r="DL84" s="343"/>
      <c r="DM84" s="343"/>
      <c r="DN84" s="343"/>
      <c r="DO84" s="343"/>
      <c r="DP84" s="343"/>
      <c r="DQ84" s="343"/>
      <c r="DR84" s="343"/>
      <c r="DS84" s="343"/>
      <c r="DT84" s="343"/>
      <c r="DU84" s="343"/>
      <c r="DV84" s="343"/>
      <c r="DW84" s="343"/>
      <c r="DX84" s="343"/>
      <c r="DY84" s="343"/>
      <c r="DZ84" s="343"/>
      <c r="EA84" s="343"/>
      <c r="EB84" s="343"/>
      <c r="EC84" s="343"/>
      <c r="ED84" s="343"/>
      <c r="EE84" s="343"/>
      <c r="EF84" s="343"/>
      <c r="EG84" s="343"/>
      <c r="EH84" s="343"/>
      <c r="EI84" s="343"/>
      <c r="EJ84" s="343"/>
      <c r="EK84" s="343"/>
      <c r="EL84" s="343"/>
      <c r="EM84" s="343"/>
      <c r="EN84" s="343"/>
      <c r="EO84" s="343"/>
      <c r="EP84" s="343"/>
      <c r="EQ84" s="343"/>
      <c r="ER84" s="343"/>
      <c r="ES84" s="343"/>
      <c r="ET84" s="343"/>
      <c r="EU84" s="343"/>
      <c r="EV84" s="343"/>
      <c r="EW84" s="343"/>
      <c r="EX84" s="343"/>
      <c r="EY84" s="343"/>
      <c r="EZ84" s="343"/>
      <c r="FA84" s="343"/>
      <c r="FB84" s="343"/>
      <c r="FC84" s="343"/>
      <c r="FD84" s="343"/>
      <c r="FE84" s="343"/>
      <c r="FF84" s="343"/>
      <c r="FG84" s="343"/>
      <c r="FH84" s="343"/>
      <c r="FI84" s="343"/>
      <c r="FJ84" s="343"/>
      <c r="FK84" s="343"/>
      <c r="FL84" s="343"/>
      <c r="FM84" s="343"/>
      <c r="FN84" s="343"/>
      <c r="FO84" s="343"/>
      <c r="FP84" s="343"/>
      <c r="FQ84" s="343"/>
      <c r="FR84" s="343"/>
      <c r="FS84" s="343"/>
      <c r="FT84" s="343"/>
      <c r="FU84" s="343"/>
      <c r="FV84" s="343"/>
      <c r="FW84" s="343"/>
      <c r="FX84" s="343"/>
      <c r="FY84" s="343"/>
      <c r="FZ84" s="343"/>
      <c r="GA84" s="343"/>
      <c r="GB84" s="343"/>
      <c r="GC84" s="343"/>
      <c r="GD84" s="343"/>
      <c r="GE84" s="343"/>
      <c r="GF84" s="343"/>
      <c r="GG84" s="343"/>
      <c r="GH84" s="343"/>
      <c r="GI84" s="343"/>
      <c r="GJ84" s="343"/>
      <c r="GK84" s="343"/>
      <c r="GL84" s="343"/>
      <c r="GM84" s="343"/>
      <c r="GN84" s="343"/>
      <c r="GO84" s="343"/>
      <c r="GP84" s="343"/>
      <c r="GQ84" s="343"/>
      <c r="GR84" s="343"/>
      <c r="GS84" s="343"/>
      <c r="GT84" s="343"/>
      <c r="GU84" s="343"/>
    </row>
    <row r="85" spans="1:203" s="91" customFormat="1" ht="15.6" customHeight="1" x14ac:dyDescent="0.2">
      <c r="A85" s="1515" t="s">
        <v>985</v>
      </c>
      <c r="B85" s="1516"/>
      <c r="C85" s="553"/>
      <c r="D85" s="553"/>
      <c r="E85" s="553"/>
      <c r="F85" s="553"/>
      <c r="G85" s="553"/>
      <c r="H85" s="553"/>
      <c r="I85" s="553"/>
      <c r="J85" s="553"/>
      <c r="K85" s="159">
        <v>65727</v>
      </c>
      <c r="L85" s="553"/>
      <c r="M85" s="552">
        <v>65727</v>
      </c>
      <c r="N85" s="159">
        <v>5477</v>
      </c>
      <c r="O85" s="2052">
        <v>65727</v>
      </c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  <c r="AP85" s="343"/>
      <c r="AQ85" s="343"/>
      <c r="AR85" s="343"/>
      <c r="AS85" s="343"/>
      <c r="AT85" s="343"/>
      <c r="AU85" s="343"/>
      <c r="AV85" s="343"/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  <c r="BR85" s="343"/>
      <c r="BS85" s="343"/>
      <c r="BT85" s="343"/>
      <c r="BU85" s="343"/>
      <c r="BV85" s="343"/>
      <c r="BW85" s="343"/>
      <c r="BX85" s="343"/>
      <c r="BY85" s="343"/>
      <c r="BZ85" s="343"/>
      <c r="CA85" s="343"/>
      <c r="CB85" s="343"/>
      <c r="CC85" s="343"/>
      <c r="CD85" s="343"/>
      <c r="CE85" s="343"/>
      <c r="CF85" s="343"/>
      <c r="CG85" s="343"/>
      <c r="CH85" s="343"/>
      <c r="CI85" s="343"/>
      <c r="CJ85" s="343"/>
      <c r="CK85" s="343"/>
      <c r="CL85" s="343"/>
      <c r="CM85" s="343"/>
      <c r="CN85" s="343"/>
      <c r="CO85" s="343"/>
      <c r="CP85" s="343"/>
      <c r="CQ85" s="343"/>
      <c r="CR85" s="343"/>
      <c r="CS85" s="343"/>
      <c r="CT85" s="343"/>
      <c r="CU85" s="343"/>
      <c r="CV85" s="343"/>
      <c r="CW85" s="343"/>
      <c r="CX85" s="343"/>
      <c r="CY85" s="343"/>
      <c r="CZ85" s="343"/>
      <c r="DA85" s="343"/>
      <c r="DB85" s="343"/>
      <c r="DC85" s="343"/>
      <c r="DD85" s="343"/>
      <c r="DE85" s="343"/>
      <c r="DF85" s="343"/>
      <c r="DG85" s="343"/>
      <c r="DH85" s="343"/>
      <c r="DI85" s="343"/>
      <c r="DJ85" s="343"/>
      <c r="DK85" s="343"/>
      <c r="DL85" s="343"/>
      <c r="DM85" s="343"/>
      <c r="DN85" s="343"/>
      <c r="DO85" s="343"/>
      <c r="DP85" s="343"/>
      <c r="DQ85" s="343"/>
      <c r="DR85" s="343"/>
      <c r="DS85" s="343"/>
      <c r="DT85" s="343"/>
      <c r="DU85" s="343"/>
      <c r="DV85" s="343"/>
      <c r="DW85" s="343"/>
      <c r="DX85" s="343"/>
      <c r="DY85" s="343"/>
      <c r="DZ85" s="343"/>
      <c r="EA85" s="343"/>
      <c r="EB85" s="343"/>
      <c r="EC85" s="343"/>
      <c r="ED85" s="343"/>
      <c r="EE85" s="343"/>
      <c r="EF85" s="343"/>
      <c r="EG85" s="343"/>
      <c r="EH85" s="343"/>
      <c r="EI85" s="343"/>
      <c r="EJ85" s="343"/>
      <c r="EK85" s="343"/>
      <c r="EL85" s="343"/>
      <c r="EM85" s="343"/>
      <c r="EN85" s="343"/>
      <c r="EO85" s="343"/>
      <c r="EP85" s="343"/>
      <c r="EQ85" s="343"/>
      <c r="ER85" s="343"/>
      <c r="ES85" s="343"/>
      <c r="ET85" s="343"/>
      <c r="EU85" s="343"/>
      <c r="EV85" s="343"/>
      <c r="EW85" s="343"/>
      <c r="EX85" s="343"/>
      <c r="EY85" s="343"/>
      <c r="EZ85" s="343"/>
      <c r="FA85" s="343"/>
      <c r="FB85" s="343"/>
      <c r="FC85" s="343"/>
      <c r="FD85" s="343"/>
      <c r="FE85" s="343"/>
      <c r="FF85" s="343"/>
      <c r="FG85" s="343"/>
      <c r="FH85" s="343"/>
      <c r="FI85" s="343"/>
      <c r="FJ85" s="343"/>
      <c r="FK85" s="343"/>
      <c r="FL85" s="343"/>
      <c r="FM85" s="343"/>
      <c r="FN85" s="343"/>
      <c r="FO85" s="343"/>
      <c r="FP85" s="343"/>
      <c r="FQ85" s="343"/>
      <c r="FR85" s="343"/>
      <c r="FS85" s="343"/>
      <c r="FT85" s="343"/>
      <c r="FU85" s="343"/>
      <c r="FV85" s="343"/>
      <c r="FW85" s="343"/>
      <c r="FX85" s="343"/>
      <c r="FY85" s="343"/>
      <c r="FZ85" s="343"/>
      <c r="GA85" s="343"/>
      <c r="GB85" s="343"/>
      <c r="GC85" s="343"/>
      <c r="GD85" s="343"/>
      <c r="GE85" s="343"/>
      <c r="GF85" s="343"/>
      <c r="GG85" s="343"/>
      <c r="GH85" s="343"/>
      <c r="GI85" s="343"/>
      <c r="GJ85" s="343"/>
      <c r="GK85" s="343"/>
      <c r="GL85" s="343"/>
      <c r="GM85" s="343"/>
      <c r="GN85" s="343"/>
      <c r="GO85" s="343"/>
      <c r="GP85" s="343"/>
      <c r="GQ85" s="343"/>
      <c r="GR85" s="343"/>
      <c r="GS85" s="343"/>
      <c r="GT85" s="343"/>
      <c r="GU85" s="343"/>
    </row>
    <row r="86" spans="1:203" s="91" customFormat="1" ht="15.6" customHeight="1" x14ac:dyDescent="0.2">
      <c r="A86" s="1515" t="s">
        <v>1337</v>
      </c>
      <c r="B86" s="1516"/>
      <c r="C86" s="828"/>
      <c r="D86" s="556"/>
      <c r="E86" s="1029"/>
      <c r="F86" s="341"/>
      <c r="G86" s="341"/>
      <c r="H86" s="341"/>
      <c r="I86" s="341"/>
      <c r="J86" s="341"/>
      <c r="K86" s="969">
        <v>123236</v>
      </c>
      <c r="L86" s="967"/>
      <c r="M86" s="968">
        <v>123236</v>
      </c>
      <c r="N86" s="969">
        <v>10270</v>
      </c>
      <c r="O86" s="2053">
        <v>123236</v>
      </c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  <c r="AM86" s="343"/>
      <c r="AN86" s="343"/>
      <c r="AO86" s="343"/>
      <c r="AP86" s="343"/>
      <c r="AQ86" s="343"/>
      <c r="AR86" s="343"/>
      <c r="AS86" s="343"/>
      <c r="AT86" s="343"/>
      <c r="AU86" s="343"/>
      <c r="AV86" s="343"/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  <c r="BR86" s="343"/>
      <c r="BS86" s="343"/>
      <c r="BT86" s="343"/>
      <c r="BU86" s="343"/>
      <c r="BV86" s="343"/>
      <c r="BW86" s="343"/>
      <c r="BX86" s="343"/>
      <c r="BY86" s="343"/>
      <c r="BZ86" s="343"/>
      <c r="CA86" s="343"/>
      <c r="CB86" s="343"/>
      <c r="CC86" s="343"/>
      <c r="CD86" s="343"/>
      <c r="CE86" s="343"/>
      <c r="CF86" s="343"/>
      <c r="CG86" s="343"/>
      <c r="CH86" s="343"/>
      <c r="CI86" s="343"/>
      <c r="CJ86" s="343"/>
      <c r="CK86" s="343"/>
      <c r="CL86" s="343"/>
      <c r="CM86" s="343"/>
      <c r="CN86" s="343"/>
      <c r="CO86" s="343"/>
      <c r="CP86" s="343"/>
      <c r="CQ86" s="343"/>
      <c r="CR86" s="343"/>
      <c r="CS86" s="343"/>
      <c r="CT86" s="343"/>
      <c r="CU86" s="343"/>
      <c r="CV86" s="343"/>
      <c r="CW86" s="343"/>
      <c r="CX86" s="343"/>
      <c r="CY86" s="343"/>
      <c r="CZ86" s="343"/>
      <c r="DA86" s="343"/>
      <c r="DB86" s="343"/>
      <c r="DC86" s="343"/>
      <c r="DD86" s="343"/>
      <c r="DE86" s="343"/>
      <c r="DF86" s="343"/>
      <c r="DG86" s="343"/>
      <c r="DH86" s="343"/>
      <c r="DI86" s="343"/>
      <c r="DJ86" s="343"/>
      <c r="DK86" s="343"/>
      <c r="DL86" s="343"/>
      <c r="DM86" s="343"/>
      <c r="DN86" s="343"/>
      <c r="DO86" s="343"/>
      <c r="DP86" s="343"/>
      <c r="DQ86" s="343"/>
      <c r="DR86" s="343"/>
      <c r="DS86" s="343"/>
      <c r="DT86" s="343"/>
      <c r="DU86" s="343"/>
      <c r="DV86" s="343"/>
      <c r="DW86" s="343"/>
      <c r="DX86" s="343"/>
      <c r="DY86" s="343"/>
      <c r="DZ86" s="343"/>
      <c r="EA86" s="343"/>
      <c r="EB86" s="343"/>
      <c r="EC86" s="343"/>
      <c r="ED86" s="343"/>
      <c r="EE86" s="343"/>
      <c r="EF86" s="343"/>
      <c r="EG86" s="343"/>
      <c r="EH86" s="343"/>
      <c r="EI86" s="343"/>
      <c r="EJ86" s="343"/>
      <c r="EK86" s="343"/>
      <c r="EL86" s="343"/>
      <c r="EM86" s="343"/>
      <c r="EN86" s="343"/>
      <c r="EO86" s="343"/>
      <c r="EP86" s="343"/>
      <c r="EQ86" s="343"/>
      <c r="ER86" s="343"/>
      <c r="ES86" s="343"/>
      <c r="ET86" s="343"/>
      <c r="EU86" s="343"/>
      <c r="EV86" s="343"/>
      <c r="EW86" s="343"/>
      <c r="EX86" s="343"/>
      <c r="EY86" s="343"/>
      <c r="EZ86" s="343"/>
      <c r="FA86" s="343"/>
      <c r="FB86" s="343"/>
      <c r="FC86" s="343"/>
      <c r="FD86" s="343"/>
      <c r="FE86" s="343"/>
      <c r="FF86" s="343"/>
      <c r="FG86" s="343"/>
      <c r="FH86" s="343"/>
      <c r="FI86" s="343"/>
      <c r="FJ86" s="343"/>
      <c r="FK86" s="343"/>
      <c r="FL86" s="343"/>
      <c r="FM86" s="343"/>
      <c r="FN86" s="343"/>
      <c r="FO86" s="343"/>
      <c r="FP86" s="343"/>
      <c r="FQ86" s="343"/>
      <c r="FR86" s="343"/>
      <c r="FS86" s="343"/>
      <c r="FT86" s="343"/>
      <c r="FU86" s="343"/>
      <c r="FV86" s="343"/>
      <c r="FW86" s="343"/>
      <c r="FX86" s="343"/>
      <c r="FY86" s="343"/>
      <c r="FZ86" s="343"/>
      <c r="GA86" s="343"/>
      <c r="GB86" s="343"/>
      <c r="GC86" s="343"/>
      <c r="GD86" s="343"/>
      <c r="GE86" s="343"/>
      <c r="GF86" s="343"/>
      <c r="GG86" s="343"/>
      <c r="GH86" s="343"/>
      <c r="GI86" s="343"/>
      <c r="GJ86" s="343"/>
      <c r="GK86" s="343"/>
      <c r="GL86" s="343"/>
      <c r="GM86" s="343"/>
      <c r="GN86" s="343"/>
      <c r="GO86" s="343"/>
      <c r="GP86" s="343"/>
      <c r="GQ86" s="343"/>
      <c r="GR86" s="343"/>
      <c r="GS86" s="343"/>
      <c r="GT86" s="343"/>
      <c r="GU86" s="343"/>
    </row>
    <row r="87" spans="1:203" s="48" customFormat="1" ht="15.6" customHeight="1" x14ac:dyDescent="0.2">
      <c r="A87" s="1729" t="s">
        <v>298</v>
      </c>
      <c r="B87" s="1758"/>
      <c r="C87" s="1264">
        <v>270</v>
      </c>
      <c r="D87" s="1262"/>
      <c r="E87" s="1252">
        <v>2562563</v>
      </c>
      <c r="F87" s="1252">
        <v>0</v>
      </c>
      <c r="G87" s="1252">
        <v>0</v>
      </c>
      <c r="H87" s="1255">
        <v>0</v>
      </c>
      <c r="I87" s="1254">
        <v>2562563</v>
      </c>
      <c r="J87" s="1252">
        <v>0</v>
      </c>
      <c r="K87" s="1254">
        <v>2852584</v>
      </c>
      <c r="L87" s="1252">
        <v>0</v>
      </c>
      <c r="M87" s="1252">
        <v>2852584</v>
      </c>
      <c r="N87" s="1254">
        <v>237717</v>
      </c>
      <c r="O87" s="2055">
        <v>2862584</v>
      </c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  <c r="AA87" s="367"/>
      <c r="AB87" s="367"/>
      <c r="AC87" s="367"/>
      <c r="AD87" s="367"/>
      <c r="AE87" s="367"/>
      <c r="AF87" s="367"/>
      <c r="AG87" s="367"/>
      <c r="AH87" s="367"/>
      <c r="AI87" s="367"/>
      <c r="AJ87" s="367"/>
      <c r="AK87" s="367"/>
      <c r="AL87" s="367"/>
      <c r="AM87" s="367"/>
      <c r="AN87" s="367"/>
      <c r="AO87" s="367"/>
      <c r="AP87" s="367"/>
      <c r="AQ87" s="367"/>
      <c r="AR87" s="367"/>
      <c r="AS87" s="367"/>
      <c r="AT87" s="367"/>
      <c r="AU87" s="367"/>
      <c r="AV87" s="367"/>
      <c r="AW87" s="367"/>
      <c r="AX87" s="367"/>
      <c r="AY87" s="367"/>
      <c r="AZ87" s="367"/>
      <c r="BA87" s="367"/>
      <c r="BB87" s="367"/>
      <c r="BC87" s="367"/>
      <c r="BD87" s="367"/>
      <c r="BE87" s="367"/>
      <c r="BF87" s="367"/>
      <c r="BG87" s="367"/>
      <c r="BH87" s="367"/>
      <c r="BI87" s="367"/>
      <c r="BJ87" s="367"/>
      <c r="BK87" s="367"/>
      <c r="BL87" s="367"/>
      <c r="BM87" s="367"/>
      <c r="BN87" s="367"/>
      <c r="BO87" s="367"/>
      <c r="BP87" s="367"/>
      <c r="BQ87" s="367"/>
      <c r="BR87" s="367"/>
      <c r="BS87" s="367"/>
      <c r="BT87" s="367"/>
      <c r="BU87" s="367"/>
      <c r="BV87" s="367"/>
      <c r="BW87" s="367"/>
      <c r="BX87" s="367"/>
      <c r="BY87" s="367"/>
      <c r="BZ87" s="367"/>
      <c r="CA87" s="367"/>
      <c r="CB87" s="367"/>
      <c r="CC87" s="367"/>
      <c r="CD87" s="367"/>
      <c r="CE87" s="367"/>
      <c r="CF87" s="367"/>
      <c r="CG87" s="367"/>
      <c r="CH87" s="367"/>
      <c r="CI87" s="367"/>
      <c r="CJ87" s="367"/>
      <c r="CK87" s="367"/>
      <c r="CL87" s="367"/>
      <c r="CM87" s="367"/>
      <c r="CN87" s="367"/>
      <c r="CO87" s="367"/>
      <c r="CP87" s="367"/>
      <c r="CQ87" s="367"/>
      <c r="CR87" s="367"/>
      <c r="CS87" s="367"/>
      <c r="CT87" s="367"/>
      <c r="CU87" s="367"/>
      <c r="CV87" s="367"/>
      <c r="CW87" s="367"/>
      <c r="CX87" s="367"/>
      <c r="CY87" s="367"/>
      <c r="CZ87" s="367"/>
      <c r="DA87" s="367"/>
      <c r="DB87" s="367"/>
      <c r="DC87" s="367"/>
      <c r="DD87" s="367"/>
      <c r="DE87" s="367"/>
      <c r="DF87" s="367"/>
      <c r="DG87" s="367"/>
      <c r="DH87" s="367"/>
      <c r="DI87" s="367"/>
      <c r="DJ87" s="367"/>
      <c r="DK87" s="367"/>
      <c r="DL87" s="367"/>
      <c r="DM87" s="367"/>
      <c r="DN87" s="367"/>
      <c r="DO87" s="367"/>
      <c r="DP87" s="367"/>
      <c r="DQ87" s="367"/>
      <c r="DR87" s="367"/>
      <c r="DS87" s="367"/>
      <c r="DT87" s="367"/>
      <c r="DU87" s="367"/>
      <c r="DV87" s="367"/>
      <c r="DW87" s="367"/>
      <c r="DX87" s="367"/>
      <c r="DY87" s="367"/>
      <c r="DZ87" s="367"/>
      <c r="EA87" s="367"/>
      <c r="EB87" s="367"/>
      <c r="EC87" s="367"/>
      <c r="ED87" s="367"/>
      <c r="EE87" s="367"/>
      <c r="EF87" s="367"/>
      <c r="EG87" s="367"/>
      <c r="EH87" s="367"/>
      <c r="EI87" s="367"/>
      <c r="EJ87" s="367"/>
      <c r="EK87" s="367"/>
      <c r="EL87" s="367"/>
      <c r="EM87" s="367"/>
      <c r="EN87" s="367"/>
      <c r="EO87" s="367"/>
      <c r="EP87" s="367"/>
      <c r="EQ87" s="367"/>
      <c r="ER87" s="367"/>
      <c r="ES87" s="367"/>
      <c r="ET87" s="367"/>
      <c r="EU87" s="367"/>
      <c r="EV87" s="367"/>
      <c r="EW87" s="367"/>
      <c r="EX87" s="367"/>
      <c r="EY87" s="367"/>
      <c r="EZ87" s="367"/>
      <c r="FA87" s="367"/>
      <c r="FB87" s="367"/>
      <c r="FC87" s="367"/>
      <c r="FD87" s="367"/>
      <c r="FE87" s="367"/>
      <c r="FF87" s="367"/>
      <c r="FG87" s="367"/>
      <c r="FH87" s="367"/>
      <c r="FI87" s="367"/>
      <c r="FJ87" s="367"/>
      <c r="FK87" s="367"/>
      <c r="FL87" s="367"/>
      <c r="FM87" s="367"/>
      <c r="FN87" s="367"/>
      <c r="FO87" s="367"/>
      <c r="FP87" s="367"/>
      <c r="FQ87" s="367"/>
      <c r="FR87" s="367"/>
      <c r="FS87" s="367"/>
      <c r="FT87" s="367"/>
      <c r="FU87" s="367"/>
      <c r="FV87" s="367"/>
      <c r="FW87" s="367"/>
      <c r="FX87" s="367"/>
      <c r="FY87" s="367"/>
      <c r="FZ87" s="367"/>
      <c r="GA87" s="367"/>
      <c r="GB87" s="367"/>
      <c r="GC87" s="367"/>
      <c r="GD87" s="367"/>
      <c r="GE87" s="367"/>
      <c r="GF87" s="367"/>
      <c r="GG87" s="367"/>
      <c r="GH87" s="367"/>
      <c r="GI87" s="367"/>
      <c r="GJ87" s="367"/>
      <c r="GK87" s="367"/>
      <c r="GL87" s="367"/>
      <c r="GM87" s="367"/>
      <c r="GN87" s="367"/>
      <c r="GO87" s="367"/>
      <c r="GP87" s="367"/>
      <c r="GQ87" s="367"/>
      <c r="GR87" s="367"/>
      <c r="GS87" s="367"/>
      <c r="GT87" s="367"/>
      <c r="GU87" s="367"/>
    </row>
    <row r="88" spans="1:203" s="367" customFormat="1" ht="15.6" customHeight="1" x14ac:dyDescent="0.2">
      <c r="A88" s="1762"/>
      <c r="B88" s="1718"/>
      <c r="C88" s="1271"/>
      <c r="D88" s="1258"/>
      <c r="E88" s="1258"/>
      <c r="F88" s="1258"/>
      <c r="G88" s="1258"/>
      <c r="H88" s="1258"/>
      <c r="I88" s="1258"/>
      <c r="J88" s="1258"/>
      <c r="K88" s="1258"/>
      <c r="L88" s="1258"/>
      <c r="M88" s="1258"/>
      <c r="N88" s="1258"/>
      <c r="O88" s="1258"/>
    </row>
    <row r="89" spans="1:203" s="343" customFormat="1" x14ac:dyDescent="0.2">
      <c r="B89" s="367"/>
      <c r="C89" s="1933"/>
      <c r="D89" s="1933"/>
      <c r="E89" s="1933"/>
      <c r="F89" s="1933"/>
      <c r="G89" s="1933"/>
      <c r="H89" s="1933"/>
      <c r="I89" s="1933"/>
      <c r="J89" s="1933"/>
      <c r="K89" s="1933"/>
      <c r="L89" s="1933"/>
      <c r="M89" s="2011"/>
      <c r="N89" s="1933"/>
      <c r="O89" s="1933"/>
      <c r="T89" s="2059"/>
    </row>
    <row r="90" spans="1:203" s="343" customFormat="1" x14ac:dyDescent="0.2">
      <c r="A90" s="367"/>
      <c r="C90" s="1933"/>
      <c r="D90" s="1933"/>
      <c r="E90" s="1933"/>
      <c r="F90" s="367"/>
      <c r="G90" s="1933"/>
      <c r="H90" s="1933"/>
      <c r="I90" s="1933"/>
      <c r="J90" s="1933"/>
      <c r="K90" s="367"/>
      <c r="L90" s="1933"/>
      <c r="M90" s="1933"/>
      <c r="N90" s="1933"/>
      <c r="O90" s="1933"/>
    </row>
    <row r="91" spans="1:203" s="343" customFormat="1" x14ac:dyDescent="0.2"/>
    <row r="92" spans="1:203" s="343" customFormat="1" x14ac:dyDescent="0.2">
      <c r="T92" s="1973"/>
    </row>
    <row r="93" spans="1:203" s="343" customFormat="1" x14ac:dyDescent="0.2"/>
    <row r="94" spans="1:203" s="343" customFormat="1" x14ac:dyDescent="0.2">
      <c r="B94" s="816"/>
    </row>
    <row r="95" spans="1:203" s="343" customFormat="1" x14ac:dyDescent="0.2">
      <c r="B95" s="816"/>
    </row>
    <row r="96" spans="1:203" s="343" customFormat="1" x14ac:dyDescent="0.2">
      <c r="B96" s="367"/>
    </row>
    <row r="97" spans="1:15" s="343" customFormat="1" x14ac:dyDescent="0.2">
      <c r="B97" s="2041"/>
    </row>
    <row r="98" spans="1:15" s="343" customFormat="1" x14ac:dyDescent="0.2"/>
    <row r="99" spans="1:15" s="343" customFormat="1" x14ac:dyDescent="0.2"/>
    <row r="100" spans="1:15" s="367" customFormat="1" ht="15.6" customHeight="1" x14ac:dyDescent="0.2">
      <c r="A100" s="1274"/>
      <c r="B100" s="1275"/>
      <c r="C100" s="1271"/>
      <c r="D100" s="1258"/>
      <c r="E100" s="1258"/>
      <c r="F100" s="1258"/>
      <c r="G100" s="1258"/>
      <c r="H100" s="1258"/>
      <c r="I100" s="1258"/>
      <c r="J100" s="1258"/>
      <c r="K100" s="1258"/>
      <c r="L100" s="1258"/>
      <c r="M100" s="1258"/>
      <c r="N100" s="1258"/>
      <c r="O100" s="1258"/>
    </row>
    <row r="101" spans="1:15" s="343" customFormat="1" x14ac:dyDescent="0.2">
      <c r="A101" s="1985"/>
      <c r="B101" s="2040"/>
      <c r="C101" s="1933"/>
      <c r="D101" s="1933"/>
      <c r="E101" s="1933"/>
      <c r="F101" s="1933"/>
      <c r="G101" s="1933"/>
      <c r="H101" s="1933"/>
      <c r="I101" s="1933"/>
      <c r="J101" s="1933"/>
      <c r="K101" s="1933"/>
      <c r="L101" s="1933"/>
      <c r="M101" s="1933"/>
      <c r="N101" s="1933"/>
      <c r="O101" s="1933"/>
    </row>
    <row r="102" spans="1:15" s="343" customFormat="1" x14ac:dyDescent="0.2"/>
    <row r="103" spans="1:15" s="343" customFormat="1" x14ac:dyDescent="0.2"/>
    <row r="104" spans="1:15" s="343" customFormat="1" x14ac:dyDescent="0.2"/>
    <row r="105" spans="1:15" s="343" customFormat="1" x14ac:dyDescent="0.2">
      <c r="F105" s="2016"/>
      <c r="G105" s="2016"/>
    </row>
    <row r="106" spans="1:15" s="343" customFormat="1" x14ac:dyDescent="0.2">
      <c r="F106" s="2016"/>
      <c r="G106" s="2016"/>
    </row>
    <row r="107" spans="1:15" s="343" customFormat="1" x14ac:dyDescent="0.2"/>
    <row r="108" spans="1:15" s="343" customFormat="1" x14ac:dyDescent="0.2"/>
    <row r="109" spans="1:15" s="343" customFormat="1" x14ac:dyDescent="0.2"/>
    <row r="110" spans="1:15" s="343" customFormat="1" x14ac:dyDescent="0.2"/>
    <row r="111" spans="1:15" s="343" customFormat="1" x14ac:dyDescent="0.2"/>
    <row r="112" spans="1:15" s="343" customFormat="1" x14ac:dyDescent="0.2"/>
    <row r="113" s="343" customFormat="1" x14ac:dyDescent="0.2"/>
    <row r="114" s="343" customFormat="1" x14ac:dyDescent="0.2"/>
    <row r="115" s="343" customFormat="1" x14ac:dyDescent="0.2"/>
    <row r="116" s="343" customFormat="1" x14ac:dyDescent="0.2"/>
    <row r="117" s="343" customFormat="1" x14ac:dyDescent="0.2"/>
    <row r="118" s="343" customFormat="1" x14ac:dyDescent="0.2"/>
    <row r="119" s="343" customFormat="1" x14ac:dyDescent="0.2"/>
    <row r="120" s="343" customFormat="1" x14ac:dyDescent="0.2"/>
    <row r="121" s="343" customFormat="1" x14ac:dyDescent="0.2"/>
    <row r="122" s="343" customFormat="1" x14ac:dyDescent="0.2"/>
    <row r="123" s="343" customFormat="1" x14ac:dyDescent="0.2"/>
    <row r="124" s="343" customFormat="1" x14ac:dyDescent="0.2"/>
    <row r="125" s="343" customFormat="1" x14ac:dyDescent="0.2"/>
    <row r="126" s="343" customFormat="1" x14ac:dyDescent="0.2"/>
    <row r="127" s="343" customFormat="1" x14ac:dyDescent="0.2"/>
    <row r="128" s="343" customFormat="1" x14ac:dyDescent="0.2"/>
    <row r="129" s="343" customFormat="1" x14ac:dyDescent="0.2"/>
    <row r="130" s="343" customFormat="1" x14ac:dyDescent="0.2"/>
    <row r="131" s="343" customFormat="1" x14ac:dyDescent="0.2"/>
    <row r="132" s="343" customFormat="1" x14ac:dyDescent="0.2"/>
    <row r="133" s="343" customFormat="1" x14ac:dyDescent="0.2"/>
    <row r="134" s="343" customFormat="1" x14ac:dyDescent="0.2"/>
    <row r="135" s="343" customFormat="1" x14ac:dyDescent="0.2"/>
    <row r="136" s="343" customFormat="1" x14ac:dyDescent="0.2"/>
    <row r="137" s="343" customFormat="1" x14ac:dyDescent="0.2"/>
    <row r="138" s="343" customFormat="1" x14ac:dyDescent="0.2"/>
    <row r="139" s="343" customFormat="1" x14ac:dyDescent="0.2"/>
    <row r="140" s="343" customFormat="1" x14ac:dyDescent="0.2"/>
    <row r="141" s="343" customFormat="1" x14ac:dyDescent="0.2"/>
    <row r="142" s="343" customFormat="1" x14ac:dyDescent="0.2"/>
    <row r="143" s="343" customFormat="1" x14ac:dyDescent="0.2"/>
    <row r="144" s="343" customFormat="1" x14ac:dyDescent="0.2"/>
    <row r="145" s="343" customFormat="1" x14ac:dyDescent="0.2"/>
    <row r="146" s="343" customFormat="1" x14ac:dyDescent="0.2"/>
    <row r="147" s="343" customFormat="1" x14ac:dyDescent="0.2"/>
    <row r="148" s="343" customFormat="1" x14ac:dyDescent="0.2"/>
    <row r="149" s="343" customFormat="1" x14ac:dyDescent="0.2"/>
    <row r="150" s="343" customFormat="1" x14ac:dyDescent="0.2"/>
    <row r="151" s="343" customFormat="1" x14ac:dyDescent="0.2"/>
    <row r="152" s="343" customFormat="1" x14ac:dyDescent="0.2"/>
    <row r="153" s="343" customFormat="1" x14ac:dyDescent="0.2"/>
    <row r="154" s="343" customFormat="1" x14ac:dyDescent="0.2"/>
    <row r="155" s="343" customFormat="1" x14ac:dyDescent="0.2"/>
    <row r="156" s="343" customFormat="1" x14ac:dyDescent="0.2"/>
    <row r="157" s="343" customFormat="1" x14ac:dyDescent="0.2"/>
    <row r="158" s="343" customFormat="1" x14ac:dyDescent="0.2"/>
    <row r="159" s="343" customFormat="1" x14ac:dyDescent="0.2"/>
    <row r="160" s="343" customFormat="1" x14ac:dyDescent="0.2"/>
    <row r="161" s="343" customFormat="1" x14ac:dyDescent="0.2"/>
    <row r="162" s="343" customFormat="1" x14ac:dyDescent="0.2"/>
    <row r="163" s="343" customFormat="1" x14ac:dyDescent="0.2"/>
    <row r="164" s="343" customFormat="1" x14ac:dyDescent="0.2"/>
    <row r="165" s="343" customFormat="1" x14ac:dyDescent="0.2"/>
    <row r="166" s="343" customFormat="1" x14ac:dyDescent="0.2"/>
    <row r="167" s="343" customFormat="1" x14ac:dyDescent="0.2"/>
    <row r="168" s="343" customFormat="1" x14ac:dyDescent="0.2"/>
    <row r="169" s="343" customFormat="1" x14ac:dyDescent="0.2"/>
    <row r="170" s="343" customFormat="1" x14ac:dyDescent="0.2"/>
    <row r="171" s="343" customFormat="1" x14ac:dyDescent="0.2"/>
    <row r="172" s="343" customFormat="1" x14ac:dyDescent="0.2"/>
    <row r="173" s="343" customFormat="1" x14ac:dyDescent="0.2"/>
    <row r="174" s="343" customFormat="1" x14ac:dyDescent="0.2"/>
    <row r="175" s="343" customFormat="1" x14ac:dyDescent="0.2"/>
    <row r="176" s="343" customFormat="1" x14ac:dyDescent="0.2"/>
    <row r="177" s="343" customFormat="1" x14ac:dyDescent="0.2"/>
    <row r="178" s="343" customFormat="1" x14ac:dyDescent="0.2"/>
    <row r="179" s="343" customFormat="1" x14ac:dyDescent="0.2"/>
    <row r="180" s="343" customFormat="1" x14ac:dyDescent="0.2"/>
    <row r="181" s="343" customFormat="1" x14ac:dyDescent="0.2"/>
    <row r="182" s="343" customFormat="1" x14ac:dyDescent="0.2"/>
    <row r="183" s="343" customFormat="1" x14ac:dyDescent="0.2"/>
    <row r="184" s="343" customFormat="1" x14ac:dyDescent="0.2"/>
    <row r="185" s="343" customFormat="1" x14ac:dyDescent="0.2"/>
    <row r="186" s="343" customFormat="1" x14ac:dyDescent="0.2"/>
    <row r="187" s="343" customFormat="1" x14ac:dyDescent="0.2"/>
    <row r="188" s="343" customFormat="1" x14ac:dyDescent="0.2"/>
    <row r="189" s="343" customFormat="1" x14ac:dyDescent="0.2"/>
    <row r="190" s="343" customFormat="1" x14ac:dyDescent="0.2"/>
    <row r="191" s="343" customFormat="1" x14ac:dyDescent="0.2"/>
    <row r="192" s="343" customFormat="1" x14ac:dyDescent="0.2"/>
    <row r="193" s="343" customFormat="1" x14ac:dyDescent="0.2"/>
    <row r="194" s="343" customFormat="1" x14ac:dyDescent="0.2"/>
    <row r="195" s="343" customFormat="1" x14ac:dyDescent="0.2"/>
    <row r="196" s="343" customFormat="1" x14ac:dyDescent="0.2"/>
    <row r="197" s="343" customFormat="1" x14ac:dyDescent="0.2"/>
    <row r="198" s="343" customFormat="1" x14ac:dyDescent="0.2"/>
    <row r="199" s="343" customFormat="1" x14ac:dyDescent="0.2"/>
    <row r="200" s="343" customFormat="1" x14ac:dyDescent="0.2"/>
    <row r="201" s="343" customFormat="1" x14ac:dyDescent="0.2"/>
    <row r="202" s="343" customFormat="1" x14ac:dyDescent="0.2"/>
    <row r="203" s="343" customFormat="1" x14ac:dyDescent="0.2"/>
    <row r="204" s="343" customFormat="1" x14ac:dyDescent="0.2"/>
    <row r="205" s="343" customFormat="1" x14ac:dyDescent="0.2"/>
    <row r="206" s="343" customFormat="1" x14ac:dyDescent="0.2"/>
    <row r="207" s="343" customFormat="1" x14ac:dyDescent="0.2"/>
    <row r="208" s="343" customFormat="1" x14ac:dyDescent="0.2"/>
    <row r="209" s="343" customFormat="1" x14ac:dyDescent="0.2"/>
    <row r="210" s="343" customFormat="1" x14ac:dyDescent="0.2"/>
    <row r="211" s="343" customFormat="1" x14ac:dyDescent="0.2"/>
    <row r="212" s="343" customFormat="1" x14ac:dyDescent="0.2"/>
    <row r="213" s="343" customFormat="1" x14ac:dyDescent="0.2"/>
    <row r="214" s="343" customFormat="1" x14ac:dyDescent="0.2"/>
    <row r="215" s="343" customFormat="1" x14ac:dyDescent="0.2"/>
    <row r="216" s="343" customFormat="1" x14ac:dyDescent="0.2"/>
    <row r="217" s="343" customFormat="1" x14ac:dyDescent="0.2"/>
    <row r="218" s="343" customFormat="1" x14ac:dyDescent="0.2"/>
    <row r="219" s="343" customFormat="1" x14ac:dyDescent="0.2"/>
    <row r="220" s="343" customFormat="1" x14ac:dyDescent="0.2"/>
    <row r="221" s="343" customFormat="1" x14ac:dyDescent="0.2"/>
    <row r="222" s="343" customFormat="1" x14ac:dyDescent="0.2"/>
    <row r="223" s="343" customFormat="1" x14ac:dyDescent="0.2"/>
    <row r="224" s="343" customFormat="1" x14ac:dyDescent="0.2"/>
    <row r="225" s="343" customFormat="1" x14ac:dyDescent="0.2"/>
    <row r="226" s="343" customFormat="1" x14ac:dyDescent="0.2"/>
    <row r="227" s="343" customFormat="1" x14ac:dyDescent="0.2"/>
    <row r="228" s="343" customFormat="1" x14ac:dyDescent="0.2"/>
    <row r="229" s="343" customFormat="1" x14ac:dyDescent="0.2"/>
    <row r="230" s="343" customFormat="1" x14ac:dyDescent="0.2"/>
    <row r="231" s="343" customFormat="1" x14ac:dyDescent="0.2"/>
    <row r="232" s="343" customFormat="1" x14ac:dyDescent="0.2"/>
    <row r="233" s="343" customFormat="1" x14ac:dyDescent="0.2"/>
    <row r="234" s="343" customFormat="1" x14ac:dyDescent="0.2"/>
    <row r="235" s="343" customFormat="1" x14ac:dyDescent="0.2"/>
    <row r="236" s="343" customFormat="1" x14ac:dyDescent="0.2"/>
    <row r="237" s="343" customFormat="1" x14ac:dyDescent="0.2"/>
    <row r="238" s="343" customFormat="1" x14ac:dyDescent="0.2"/>
    <row r="239" s="343" customFormat="1" x14ac:dyDescent="0.2"/>
    <row r="240" s="343" customFormat="1" x14ac:dyDescent="0.2"/>
    <row r="241" s="343" customFormat="1" x14ac:dyDescent="0.2"/>
    <row r="242" s="343" customFormat="1" x14ac:dyDescent="0.2"/>
    <row r="243" s="343" customFormat="1" x14ac:dyDescent="0.2"/>
    <row r="244" s="343" customFormat="1" x14ac:dyDescent="0.2"/>
    <row r="245" s="343" customFormat="1" x14ac:dyDescent="0.2"/>
    <row r="246" s="343" customFormat="1" x14ac:dyDescent="0.2"/>
    <row r="247" s="343" customFormat="1" x14ac:dyDescent="0.2"/>
    <row r="248" s="343" customFormat="1" x14ac:dyDescent="0.2"/>
    <row r="249" s="343" customFormat="1" x14ac:dyDescent="0.2"/>
    <row r="250" s="343" customFormat="1" x14ac:dyDescent="0.2"/>
    <row r="251" s="343" customFormat="1" x14ac:dyDescent="0.2"/>
    <row r="252" s="343" customFormat="1" x14ac:dyDescent="0.2"/>
    <row r="253" s="343" customFormat="1" x14ac:dyDescent="0.2"/>
    <row r="254" s="343" customFormat="1" x14ac:dyDescent="0.2"/>
    <row r="255" s="343" customFormat="1" x14ac:dyDescent="0.2"/>
    <row r="256" s="343" customFormat="1" x14ac:dyDescent="0.2"/>
    <row r="257" s="343" customFormat="1" x14ac:dyDescent="0.2"/>
    <row r="258" s="343" customFormat="1" x14ac:dyDescent="0.2"/>
    <row r="259" s="343" customFormat="1" x14ac:dyDescent="0.2"/>
    <row r="260" s="343" customFormat="1" x14ac:dyDescent="0.2"/>
    <row r="261" s="343" customFormat="1" x14ac:dyDescent="0.2"/>
    <row r="262" s="343" customFormat="1" x14ac:dyDescent="0.2"/>
    <row r="263" s="343" customFormat="1" x14ac:dyDescent="0.2"/>
    <row r="264" s="343" customFormat="1" x14ac:dyDescent="0.2"/>
    <row r="265" s="343" customFormat="1" x14ac:dyDescent="0.2"/>
    <row r="266" s="343" customFormat="1" x14ac:dyDescent="0.2"/>
    <row r="267" s="343" customFormat="1" x14ac:dyDescent="0.2"/>
    <row r="268" s="343" customFormat="1" x14ac:dyDescent="0.2"/>
    <row r="269" s="343" customFormat="1" x14ac:dyDescent="0.2"/>
    <row r="270" s="343" customFormat="1" x14ac:dyDescent="0.2"/>
    <row r="271" s="343" customFormat="1" x14ac:dyDescent="0.2"/>
    <row r="272" s="343" customFormat="1" x14ac:dyDescent="0.2"/>
    <row r="273" s="343" customFormat="1" x14ac:dyDescent="0.2"/>
    <row r="274" s="343" customFormat="1" x14ac:dyDescent="0.2"/>
    <row r="275" s="343" customFormat="1" x14ac:dyDescent="0.2"/>
    <row r="276" s="343" customFormat="1" x14ac:dyDescent="0.2"/>
    <row r="277" s="343" customFormat="1" x14ac:dyDescent="0.2"/>
    <row r="278" s="343" customFormat="1" x14ac:dyDescent="0.2"/>
    <row r="279" s="343" customFormat="1" x14ac:dyDescent="0.2"/>
    <row r="280" s="343" customFormat="1" x14ac:dyDescent="0.2"/>
    <row r="281" s="343" customFormat="1" x14ac:dyDescent="0.2"/>
    <row r="282" s="343" customFormat="1" x14ac:dyDescent="0.2"/>
    <row r="283" s="343" customFormat="1" x14ac:dyDescent="0.2"/>
    <row r="284" s="343" customFormat="1" x14ac:dyDescent="0.2"/>
    <row r="285" s="343" customFormat="1" x14ac:dyDescent="0.2"/>
    <row r="286" s="343" customFormat="1" x14ac:dyDescent="0.2"/>
    <row r="287" s="343" customFormat="1" x14ac:dyDescent="0.2"/>
    <row r="288" s="343" customFormat="1" x14ac:dyDescent="0.2"/>
    <row r="289" spans="1:15" s="343" customFormat="1" x14ac:dyDescent="0.2"/>
    <row r="290" spans="1:15" s="343" customFormat="1" x14ac:dyDescent="0.2"/>
    <row r="291" spans="1:15" s="343" customFormat="1" x14ac:dyDescent="0.2"/>
    <row r="292" spans="1:15" s="343" customFormat="1" x14ac:dyDescent="0.2"/>
    <row r="293" spans="1:15" s="343" customFormat="1" x14ac:dyDescent="0.2"/>
    <row r="294" spans="1:15" s="343" customFormat="1" x14ac:dyDescent="0.2"/>
    <row r="295" spans="1:15" s="343" customFormat="1" x14ac:dyDescent="0.2"/>
    <row r="296" spans="1:15" s="343" customFormat="1" x14ac:dyDescent="0.2"/>
    <row r="297" spans="1:15" s="343" customFormat="1" x14ac:dyDescent="0.2"/>
    <row r="298" spans="1:15" s="343" customFormat="1" x14ac:dyDescent="0.2"/>
    <row r="299" spans="1:15" s="343" customFormat="1" x14ac:dyDescent="0.2"/>
    <row r="300" spans="1:15" s="343" customFormat="1" x14ac:dyDescent="0.2">
      <c r="A300" s="1921"/>
      <c r="B300" s="1985"/>
    </row>
    <row r="301" spans="1:15" s="343" customFormat="1" ht="12.6" customHeight="1" x14ac:dyDescent="0.2">
      <c r="A301" s="367"/>
      <c r="B301" s="367"/>
      <c r="C301" s="1933"/>
      <c r="D301" s="1933"/>
      <c r="E301" s="1933"/>
      <c r="F301" s="1933"/>
      <c r="G301" s="1933"/>
      <c r="H301" s="1933"/>
      <c r="I301" s="1933"/>
      <c r="J301" s="1933"/>
      <c r="K301" s="1933"/>
      <c r="L301" s="1933"/>
      <c r="M301" s="1933"/>
      <c r="N301" s="1933"/>
      <c r="O301" s="1933"/>
    </row>
    <row r="302" spans="1:15" s="343" customFormat="1" x14ac:dyDescent="0.2">
      <c r="A302" s="367"/>
      <c r="B302" s="367"/>
      <c r="C302" s="1933"/>
    </row>
    <row r="303" spans="1:15" s="343" customFormat="1" x14ac:dyDescent="0.2">
      <c r="A303" s="367"/>
      <c r="B303" s="367"/>
    </row>
    <row r="304" spans="1:15" s="343" customFormat="1" x14ac:dyDescent="0.2"/>
    <row r="305" s="343" customFormat="1" x14ac:dyDescent="0.2"/>
    <row r="306" s="343" customFormat="1" x14ac:dyDescent="0.2"/>
    <row r="307" s="343" customFormat="1" x14ac:dyDescent="0.2"/>
    <row r="308" s="343" customFormat="1" x14ac:dyDescent="0.2"/>
    <row r="309" s="343" customFormat="1" x14ac:dyDescent="0.2"/>
    <row r="310" s="343" customFormat="1" x14ac:dyDescent="0.2"/>
    <row r="311" s="343" customFormat="1" x14ac:dyDescent="0.2"/>
    <row r="312" s="343" customFormat="1" x14ac:dyDescent="0.2"/>
    <row r="313" s="343" customFormat="1" x14ac:dyDescent="0.2"/>
    <row r="314" s="343" customFormat="1" x14ac:dyDescent="0.2"/>
    <row r="315" s="343" customFormat="1" x14ac:dyDescent="0.2"/>
    <row r="316" s="343" customFormat="1" x14ac:dyDescent="0.2"/>
    <row r="317" s="343" customFormat="1" x14ac:dyDescent="0.2"/>
    <row r="318" s="343" customFormat="1" x14ac:dyDescent="0.2"/>
    <row r="319" s="343" customFormat="1" x14ac:dyDescent="0.2"/>
    <row r="320" s="343" customFormat="1" x14ac:dyDescent="0.2"/>
    <row r="321" s="343" customFormat="1" x14ac:dyDescent="0.2"/>
    <row r="322" s="343" customFormat="1" x14ac:dyDescent="0.2"/>
    <row r="323" s="343" customFormat="1" x14ac:dyDescent="0.2"/>
    <row r="324" s="343" customFormat="1" x14ac:dyDescent="0.2"/>
    <row r="325" s="343" customFormat="1" x14ac:dyDescent="0.2"/>
    <row r="326" s="343" customFormat="1" x14ac:dyDescent="0.2"/>
    <row r="327" s="343" customFormat="1" x14ac:dyDescent="0.2"/>
    <row r="328" s="343" customFormat="1" x14ac:dyDescent="0.2"/>
    <row r="329" s="343" customFormat="1" x14ac:dyDescent="0.2"/>
    <row r="330" s="343" customFormat="1" x14ac:dyDescent="0.2"/>
    <row r="331" s="343" customFormat="1" x14ac:dyDescent="0.2"/>
    <row r="332" s="343" customFormat="1" x14ac:dyDescent="0.2"/>
    <row r="333" s="343" customFormat="1" x14ac:dyDescent="0.2"/>
    <row r="334" s="343" customFormat="1" x14ac:dyDescent="0.2"/>
    <row r="335" s="343" customFormat="1" x14ac:dyDescent="0.2"/>
    <row r="336" s="343" customFormat="1" x14ac:dyDescent="0.2"/>
    <row r="337" s="343" customFormat="1" x14ac:dyDescent="0.2"/>
    <row r="338" s="343" customFormat="1" x14ac:dyDescent="0.2"/>
    <row r="339" s="343" customFormat="1" x14ac:dyDescent="0.2"/>
    <row r="340" s="343" customFormat="1" x14ac:dyDescent="0.2"/>
    <row r="341" s="343" customFormat="1" x14ac:dyDescent="0.2"/>
    <row r="342" s="343" customFormat="1" x14ac:dyDescent="0.2"/>
    <row r="343" s="343" customFormat="1" x14ac:dyDescent="0.2"/>
    <row r="344" s="343" customFormat="1" x14ac:dyDescent="0.2"/>
    <row r="345" s="343" customFormat="1" x14ac:dyDescent="0.2"/>
    <row r="346" s="343" customFormat="1" x14ac:dyDescent="0.2"/>
    <row r="347" s="343" customFormat="1" x14ac:dyDescent="0.2"/>
    <row r="348" s="343" customFormat="1" x14ac:dyDescent="0.2"/>
    <row r="349" s="343" customFormat="1" x14ac:dyDescent="0.2"/>
    <row r="350" s="343" customFormat="1" x14ac:dyDescent="0.2"/>
    <row r="351" s="343" customFormat="1" x14ac:dyDescent="0.2"/>
    <row r="352" s="343" customFormat="1" x14ac:dyDescent="0.2"/>
    <row r="353" s="343" customFormat="1" x14ac:dyDescent="0.2"/>
    <row r="354" s="343" customFormat="1" x14ac:dyDescent="0.2"/>
    <row r="355" s="343" customFormat="1" x14ac:dyDescent="0.2"/>
    <row r="356" s="343" customFormat="1" x14ac:dyDescent="0.2"/>
    <row r="357" s="343" customFormat="1" x14ac:dyDescent="0.2"/>
    <row r="358" s="343" customFormat="1" x14ac:dyDescent="0.2"/>
    <row r="359" s="343" customFormat="1" x14ac:dyDescent="0.2"/>
    <row r="360" s="343" customFormat="1" x14ac:dyDescent="0.2"/>
    <row r="361" s="343" customFormat="1" x14ac:dyDescent="0.2"/>
    <row r="362" s="343" customFormat="1" x14ac:dyDescent="0.2"/>
    <row r="363" s="343" customFormat="1" x14ac:dyDescent="0.2"/>
    <row r="364" s="343" customFormat="1" x14ac:dyDescent="0.2"/>
    <row r="365" s="343" customFormat="1" x14ac:dyDescent="0.2"/>
    <row r="366" s="343" customFormat="1" x14ac:dyDescent="0.2"/>
    <row r="367" s="343" customFormat="1" x14ac:dyDescent="0.2"/>
    <row r="368" s="343" customFormat="1" x14ac:dyDescent="0.2"/>
    <row r="369" s="343" customFormat="1" x14ac:dyDescent="0.2"/>
    <row r="370" s="343" customFormat="1" x14ac:dyDescent="0.2"/>
    <row r="371" s="343" customFormat="1" x14ac:dyDescent="0.2"/>
    <row r="372" s="343" customFormat="1" x14ac:dyDescent="0.2"/>
    <row r="373" s="343" customFormat="1" x14ac:dyDescent="0.2"/>
    <row r="374" s="343" customFormat="1" x14ac:dyDescent="0.2"/>
    <row r="375" s="343" customFormat="1" x14ac:dyDescent="0.2"/>
    <row r="376" s="343" customFormat="1" x14ac:dyDescent="0.2"/>
    <row r="377" s="343" customFormat="1" x14ac:dyDescent="0.2"/>
    <row r="378" s="343" customFormat="1" x14ac:dyDescent="0.2"/>
    <row r="379" s="343" customFormat="1" x14ac:dyDescent="0.2"/>
    <row r="380" s="343" customFormat="1" x14ac:dyDescent="0.2"/>
    <row r="381" s="343" customFormat="1" x14ac:dyDescent="0.2"/>
    <row r="382" s="343" customFormat="1" x14ac:dyDescent="0.2"/>
    <row r="383" s="343" customFormat="1" x14ac:dyDescent="0.2"/>
    <row r="384" s="343" customFormat="1" x14ac:dyDescent="0.2"/>
    <row r="385" s="343" customFormat="1" x14ac:dyDescent="0.2"/>
    <row r="386" s="343" customFormat="1" x14ac:dyDescent="0.2"/>
    <row r="387" s="343" customFormat="1" x14ac:dyDescent="0.2"/>
    <row r="388" s="343" customFormat="1" x14ac:dyDescent="0.2"/>
    <row r="389" s="343" customFormat="1" x14ac:dyDescent="0.2"/>
    <row r="390" s="343" customFormat="1" x14ac:dyDescent="0.2"/>
    <row r="391" s="343" customFormat="1" x14ac:dyDescent="0.2"/>
    <row r="392" s="343" customFormat="1" x14ac:dyDescent="0.2"/>
    <row r="393" s="343" customFormat="1" x14ac:dyDescent="0.2"/>
    <row r="394" s="343" customFormat="1" x14ac:dyDescent="0.2"/>
    <row r="395" s="343" customFormat="1" x14ac:dyDescent="0.2"/>
    <row r="396" s="343" customFormat="1" x14ac:dyDescent="0.2"/>
    <row r="397" s="343" customFormat="1" x14ac:dyDescent="0.2"/>
    <row r="398" s="343" customFormat="1" x14ac:dyDescent="0.2"/>
    <row r="399" s="343" customFormat="1" x14ac:dyDescent="0.2"/>
    <row r="400" s="343" customFormat="1" x14ac:dyDescent="0.2"/>
    <row r="401" s="343" customFormat="1" x14ac:dyDescent="0.2"/>
    <row r="402" s="343" customFormat="1" x14ac:dyDescent="0.2"/>
    <row r="403" s="343" customFormat="1" x14ac:dyDescent="0.2"/>
    <row r="404" s="343" customFormat="1" x14ac:dyDescent="0.2"/>
    <row r="405" s="343" customFormat="1" x14ac:dyDescent="0.2"/>
    <row r="406" s="343" customFormat="1" x14ac:dyDescent="0.2"/>
    <row r="407" s="343" customFormat="1" x14ac:dyDescent="0.2"/>
    <row r="408" s="343" customFormat="1" x14ac:dyDescent="0.2"/>
    <row r="409" s="343" customFormat="1" x14ac:dyDescent="0.2"/>
    <row r="410" s="343" customFormat="1" x14ac:dyDescent="0.2"/>
    <row r="411" s="343" customFormat="1" x14ac:dyDescent="0.2"/>
    <row r="412" s="343" customFormat="1" x14ac:dyDescent="0.2"/>
    <row r="413" s="343" customFormat="1" x14ac:dyDescent="0.2"/>
    <row r="414" s="343" customFormat="1" x14ac:dyDescent="0.2"/>
    <row r="415" s="343" customFormat="1" x14ac:dyDescent="0.2"/>
    <row r="416" s="343" customFormat="1" x14ac:dyDescent="0.2"/>
    <row r="417" s="343" customFormat="1" x14ac:dyDescent="0.2"/>
    <row r="418" s="343" customFormat="1" x14ac:dyDescent="0.2"/>
    <row r="419" s="343" customFormat="1" x14ac:dyDescent="0.2"/>
    <row r="420" s="343" customFormat="1" x14ac:dyDescent="0.2"/>
    <row r="421" s="343" customFormat="1" x14ac:dyDescent="0.2"/>
    <row r="422" s="343" customFormat="1" x14ac:dyDescent="0.2"/>
    <row r="423" s="343" customFormat="1" x14ac:dyDescent="0.2"/>
    <row r="424" s="343" customFormat="1" x14ac:dyDescent="0.2"/>
    <row r="425" s="343" customFormat="1" x14ac:dyDescent="0.2"/>
    <row r="426" s="343" customFormat="1" x14ac:dyDescent="0.2"/>
    <row r="427" s="343" customFormat="1" x14ac:dyDescent="0.2"/>
    <row r="428" s="343" customFormat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9">
    <mergeCell ref="F105:G106"/>
    <mergeCell ref="A88:B88"/>
    <mergeCell ref="A4:B4"/>
    <mergeCell ref="A6:B6"/>
    <mergeCell ref="I1:O1"/>
    <mergeCell ref="A87:B87"/>
    <mergeCell ref="A77:B77"/>
    <mergeCell ref="A80:B80"/>
    <mergeCell ref="A81:B81"/>
    <mergeCell ref="A82:B82"/>
    <mergeCell ref="A79:B79"/>
    <mergeCell ref="A76:B76"/>
    <mergeCell ref="A78:B78"/>
    <mergeCell ref="A1:B3"/>
    <mergeCell ref="F2:H2"/>
    <mergeCell ref="C1:H1"/>
    <mergeCell ref="A84:B84"/>
    <mergeCell ref="A85:B85"/>
    <mergeCell ref="A86:B86"/>
  </mergeCells>
  <printOptions horizontalCentered="1"/>
  <pageMargins left="0.35" right="0.35" top="0.85" bottom="0.35" header="0.3" footer="0.25"/>
  <pageSetup paperSize="5" scale="64" firstPageNumber="50" fitToWidth="0" orientation="portrait" r:id="rId2"/>
  <headerFooter alignWithMargins="0">
    <oddHeader xml:space="preserve">&amp;L&amp;"Arial,Bold"&amp;20&amp;K000000Budget Letter
&amp;R&amp;"Arial,Bold"&amp;12&amp;KFF0000
</oddHeader>
    <oddFooter>&amp;R&amp;9&amp;P</oddFooter>
  </headerFooter>
  <colBreaks count="1" manualBreakCount="1">
    <brk id="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  <pageSetUpPr fitToPage="1"/>
  </sheetPr>
  <dimension ref="A1:LO351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5" style="25" customWidth="1"/>
    <col min="2" max="2" width="27" style="25" customWidth="1"/>
    <col min="3" max="8" width="15.7109375" style="25" customWidth="1"/>
    <col min="9" max="9" width="14.140625" style="25" customWidth="1"/>
    <col min="10" max="10" width="13.42578125" style="25" bestFit="1" customWidth="1"/>
    <col min="11" max="11" width="17.85546875" style="25" customWidth="1"/>
    <col min="12" max="14" width="14.5703125" style="25" customWidth="1"/>
    <col min="15" max="15" width="19.140625" style="25" customWidth="1"/>
    <col min="16" max="18" width="8.85546875" style="343"/>
    <col min="19" max="19" width="10.42578125" style="343" bestFit="1" customWidth="1"/>
    <col min="20" max="327" width="8.85546875" style="343"/>
    <col min="328" max="16384" width="8.85546875" style="25"/>
  </cols>
  <sheetData>
    <row r="1" spans="1:327" ht="17.45" customHeight="1" x14ac:dyDescent="0.2">
      <c r="A1" s="1757" t="s">
        <v>618</v>
      </c>
      <c r="B1" s="1757"/>
      <c r="C1" s="1752" t="s">
        <v>213</v>
      </c>
      <c r="D1" s="1753"/>
      <c r="E1" s="1753"/>
      <c r="F1" s="1753"/>
      <c r="G1" s="1753"/>
      <c r="H1" s="1754"/>
      <c r="I1" s="1752" t="s">
        <v>213</v>
      </c>
      <c r="J1" s="1753"/>
      <c r="K1" s="1753"/>
      <c r="L1" s="1753"/>
      <c r="M1" s="1753"/>
      <c r="N1" s="1753"/>
      <c r="O1" s="1754"/>
    </row>
    <row r="2" spans="1:327" s="343" customFormat="1" ht="17.25" customHeight="1" x14ac:dyDescent="0.2">
      <c r="A2" s="1757"/>
      <c r="B2" s="1757"/>
      <c r="C2" s="43"/>
      <c r="D2" s="44"/>
      <c r="E2" s="44"/>
      <c r="F2" s="1755" t="s">
        <v>151</v>
      </c>
      <c r="G2" s="1755"/>
      <c r="H2" s="1755"/>
      <c r="I2" s="43"/>
      <c r="J2" s="44"/>
      <c r="K2" s="44"/>
      <c r="L2" s="44"/>
      <c r="M2" s="44"/>
      <c r="N2" s="44"/>
      <c r="O2" s="2042"/>
    </row>
    <row r="3" spans="1:327" ht="138" customHeight="1" x14ac:dyDescent="0.2">
      <c r="A3" s="1757"/>
      <c r="B3" s="1757"/>
      <c r="C3" s="193" t="s">
        <v>1655</v>
      </c>
      <c r="D3" s="192" t="s">
        <v>400</v>
      </c>
      <c r="E3" s="192" t="s">
        <v>401</v>
      </c>
      <c r="F3" s="41" t="s">
        <v>1633</v>
      </c>
      <c r="G3" s="41" t="s">
        <v>1634</v>
      </c>
      <c r="H3" s="41" t="s">
        <v>152</v>
      </c>
      <c r="I3" s="192" t="s">
        <v>402</v>
      </c>
      <c r="J3" s="1155" t="s">
        <v>1635</v>
      </c>
      <c r="K3" s="42" t="s">
        <v>694</v>
      </c>
      <c r="L3" s="42" t="s">
        <v>926</v>
      </c>
      <c r="M3" s="42" t="s">
        <v>182</v>
      </c>
      <c r="N3" s="42" t="s">
        <v>927</v>
      </c>
      <c r="O3" s="2043" t="s">
        <v>695</v>
      </c>
    </row>
    <row r="4" spans="1:327" ht="18" customHeight="1" x14ac:dyDescent="0.2">
      <c r="A4" s="1689" t="s">
        <v>1385</v>
      </c>
      <c r="B4" s="1691"/>
      <c r="C4" s="344">
        <v>1</v>
      </c>
      <c r="D4" s="1336">
        <v>2</v>
      </c>
      <c r="E4" s="1336">
        <v>3</v>
      </c>
      <c r="F4" s="1336">
        <v>4</v>
      </c>
      <c r="G4" s="1336">
        <v>5</v>
      </c>
      <c r="H4" s="1336">
        <v>6</v>
      </c>
      <c r="I4" s="1336">
        <v>7</v>
      </c>
      <c r="J4" s="1336">
        <v>8</v>
      </c>
      <c r="K4" s="1336">
        <v>9</v>
      </c>
      <c r="L4" s="1336">
        <v>10</v>
      </c>
      <c r="M4" s="1336">
        <v>11</v>
      </c>
      <c r="N4" s="1336">
        <v>12</v>
      </c>
      <c r="O4" s="2056">
        <v>13</v>
      </c>
    </row>
    <row r="5" spans="1:327" s="354" customFormat="1" hidden="1" x14ac:dyDescent="0.2">
      <c r="A5" s="273" t="s">
        <v>1482</v>
      </c>
      <c r="C5" s="427"/>
      <c r="D5" s="1116" t="s">
        <v>442</v>
      </c>
      <c r="E5" s="1116" t="s">
        <v>443</v>
      </c>
      <c r="F5" s="1116" t="s">
        <v>568</v>
      </c>
      <c r="G5" s="1116" t="s">
        <v>568</v>
      </c>
      <c r="H5" s="1116" t="s">
        <v>443</v>
      </c>
      <c r="I5" s="1116" t="s">
        <v>443</v>
      </c>
      <c r="J5" s="1116" t="s">
        <v>569</v>
      </c>
      <c r="K5" s="1116" t="s">
        <v>583</v>
      </c>
      <c r="L5" s="1116" t="s">
        <v>592</v>
      </c>
      <c r="M5" s="1116" t="s">
        <v>443</v>
      </c>
      <c r="N5" s="1116" t="s">
        <v>443</v>
      </c>
      <c r="O5" s="2057" t="s">
        <v>584</v>
      </c>
      <c r="P5" s="1921"/>
      <c r="Q5" s="1921"/>
      <c r="R5" s="1921"/>
      <c r="S5" s="1921"/>
      <c r="T5" s="1921"/>
      <c r="U5" s="1921"/>
      <c r="V5" s="1921"/>
      <c r="W5" s="1921"/>
      <c r="X5" s="1921"/>
      <c r="Y5" s="1921"/>
      <c r="Z5" s="1921"/>
      <c r="AA5" s="1921"/>
      <c r="AB5" s="1921"/>
      <c r="AC5" s="1921"/>
      <c r="AD5" s="1921"/>
      <c r="AE5" s="1921"/>
      <c r="AF5" s="1921"/>
      <c r="AG5" s="1921"/>
      <c r="AH5" s="1921"/>
      <c r="AI5" s="1921"/>
      <c r="AJ5" s="1921"/>
      <c r="AK5" s="1921"/>
      <c r="AL5" s="1921"/>
      <c r="AM5" s="1921"/>
      <c r="AN5" s="1921"/>
      <c r="AO5" s="1921"/>
      <c r="AP5" s="1921"/>
      <c r="AQ5" s="1921"/>
      <c r="AR5" s="1921"/>
      <c r="AS5" s="1921"/>
      <c r="AT5" s="1921"/>
      <c r="AU5" s="1921"/>
      <c r="AV5" s="1921"/>
      <c r="AW5" s="1921"/>
      <c r="AX5" s="1921"/>
      <c r="AY5" s="1921"/>
      <c r="AZ5" s="1921"/>
      <c r="BA5" s="1921"/>
      <c r="BB5" s="1921"/>
      <c r="BC5" s="1921"/>
      <c r="BD5" s="1921"/>
      <c r="BE5" s="1921"/>
      <c r="BF5" s="1921"/>
      <c r="BG5" s="1921"/>
      <c r="BH5" s="1921"/>
      <c r="BI5" s="1921"/>
      <c r="BJ5" s="1921"/>
      <c r="BK5" s="1921"/>
      <c r="BL5" s="1921"/>
      <c r="BM5" s="1921"/>
      <c r="BN5" s="1921"/>
      <c r="BO5" s="1921"/>
      <c r="BP5" s="1921"/>
      <c r="BQ5" s="1921"/>
      <c r="BR5" s="1921"/>
      <c r="BS5" s="1921"/>
      <c r="BT5" s="1921"/>
      <c r="BU5" s="1921"/>
      <c r="BV5" s="1921"/>
      <c r="BW5" s="1921"/>
      <c r="BX5" s="1921"/>
      <c r="BY5" s="1921"/>
      <c r="BZ5" s="1921"/>
      <c r="CA5" s="1921"/>
      <c r="CB5" s="1921"/>
      <c r="CC5" s="1921"/>
      <c r="CD5" s="1921"/>
      <c r="CE5" s="1921"/>
      <c r="CF5" s="1921"/>
      <c r="CG5" s="1921"/>
      <c r="CH5" s="1921"/>
      <c r="CI5" s="1921"/>
      <c r="CJ5" s="1921"/>
      <c r="CK5" s="1921"/>
      <c r="CL5" s="1921"/>
      <c r="CM5" s="1921"/>
      <c r="CN5" s="1921"/>
      <c r="CO5" s="1921"/>
      <c r="CP5" s="1921"/>
      <c r="CQ5" s="1921"/>
      <c r="CR5" s="1921"/>
      <c r="CS5" s="1921"/>
      <c r="CT5" s="1921"/>
      <c r="CU5" s="1921"/>
      <c r="CV5" s="1921"/>
      <c r="CW5" s="1921"/>
      <c r="CX5" s="1921"/>
      <c r="CY5" s="1921"/>
      <c r="CZ5" s="1921"/>
      <c r="DA5" s="1921"/>
      <c r="DB5" s="1921"/>
      <c r="DC5" s="1921"/>
      <c r="DD5" s="1921"/>
      <c r="DE5" s="1921"/>
      <c r="DF5" s="1921"/>
      <c r="DG5" s="1921"/>
      <c r="DH5" s="1921"/>
      <c r="DI5" s="1921"/>
      <c r="DJ5" s="1921"/>
      <c r="DK5" s="1921"/>
      <c r="DL5" s="1921"/>
      <c r="DM5" s="1921"/>
      <c r="DN5" s="1921"/>
      <c r="DO5" s="1921"/>
      <c r="DP5" s="1921"/>
      <c r="DQ5" s="1921"/>
      <c r="DR5" s="1921"/>
      <c r="DS5" s="1921"/>
      <c r="DT5" s="1921"/>
      <c r="DU5" s="1921"/>
      <c r="DV5" s="1921"/>
      <c r="DW5" s="1921"/>
      <c r="DX5" s="1921"/>
      <c r="DY5" s="1921"/>
      <c r="DZ5" s="1921"/>
      <c r="EA5" s="1921"/>
      <c r="EB5" s="1921"/>
      <c r="EC5" s="1921"/>
      <c r="ED5" s="1921"/>
      <c r="EE5" s="1921"/>
      <c r="EF5" s="1921"/>
      <c r="EG5" s="1921"/>
      <c r="EH5" s="1921"/>
      <c r="EI5" s="1921"/>
      <c r="EJ5" s="1921"/>
      <c r="EK5" s="1921"/>
      <c r="EL5" s="1921"/>
      <c r="EM5" s="1921"/>
      <c r="EN5" s="1921"/>
      <c r="EO5" s="1921"/>
      <c r="EP5" s="1921"/>
      <c r="EQ5" s="1921"/>
      <c r="ER5" s="1921"/>
      <c r="ES5" s="1921"/>
      <c r="ET5" s="1921"/>
      <c r="EU5" s="1921"/>
      <c r="EV5" s="1921"/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  <c r="GV5" s="1921"/>
      <c r="GW5" s="1921"/>
      <c r="GX5" s="1921"/>
      <c r="GY5" s="1921"/>
      <c r="GZ5" s="1921"/>
      <c r="HA5" s="1921"/>
      <c r="HB5" s="1921"/>
      <c r="HC5" s="1921"/>
      <c r="HD5" s="1921"/>
      <c r="HE5" s="1921"/>
      <c r="HF5" s="1921"/>
      <c r="HG5" s="1921"/>
      <c r="HH5" s="1921"/>
      <c r="HI5" s="1921"/>
      <c r="HJ5" s="1921"/>
      <c r="HK5" s="1921"/>
      <c r="HL5" s="1921"/>
      <c r="HM5" s="1921"/>
      <c r="HN5" s="1921"/>
      <c r="HO5" s="1921"/>
      <c r="HP5" s="1921"/>
      <c r="HQ5" s="1921"/>
      <c r="HR5" s="1921"/>
      <c r="HS5" s="1921"/>
      <c r="HT5" s="1921"/>
      <c r="HU5" s="1921"/>
      <c r="HV5" s="1921"/>
      <c r="HW5" s="1921"/>
      <c r="HX5" s="1921"/>
      <c r="HY5" s="1921"/>
      <c r="HZ5" s="1921"/>
      <c r="IA5" s="1921"/>
      <c r="IB5" s="1921"/>
      <c r="IC5" s="1921"/>
      <c r="ID5" s="1921"/>
      <c r="IE5" s="1921"/>
      <c r="IF5" s="1921"/>
      <c r="IG5" s="1921"/>
      <c r="IH5" s="1921"/>
      <c r="II5" s="1921"/>
      <c r="IJ5" s="1921"/>
      <c r="IK5" s="1921"/>
      <c r="IL5" s="1921"/>
      <c r="IM5" s="1921"/>
      <c r="IN5" s="1921"/>
      <c r="IO5" s="1921"/>
      <c r="IP5" s="1921"/>
      <c r="IQ5" s="1921"/>
      <c r="IR5" s="1921"/>
      <c r="IS5" s="1921"/>
      <c r="IT5" s="1921"/>
      <c r="IU5" s="1921"/>
      <c r="IV5" s="1921"/>
      <c r="IW5" s="1921"/>
      <c r="IX5" s="1921"/>
      <c r="IY5" s="1921"/>
      <c r="IZ5" s="1921"/>
      <c r="JA5" s="1921"/>
      <c r="JB5" s="1921"/>
      <c r="JC5" s="1921"/>
      <c r="JD5" s="1921"/>
      <c r="JE5" s="1921"/>
      <c r="JF5" s="1921"/>
      <c r="JG5" s="1921"/>
      <c r="JH5" s="1921"/>
      <c r="JI5" s="1921"/>
      <c r="JJ5" s="1921"/>
      <c r="JK5" s="1921"/>
      <c r="JL5" s="1921"/>
      <c r="JM5" s="1921"/>
      <c r="JN5" s="1921"/>
      <c r="JO5" s="1921"/>
      <c r="JP5" s="1921"/>
      <c r="JQ5" s="1921"/>
      <c r="JR5" s="1921"/>
      <c r="JS5" s="1921"/>
      <c r="JT5" s="1921"/>
      <c r="JU5" s="1921"/>
      <c r="JV5" s="1921"/>
      <c r="JW5" s="1921"/>
      <c r="JX5" s="1921"/>
      <c r="JY5" s="1921"/>
      <c r="JZ5" s="1921"/>
      <c r="KA5" s="1921"/>
      <c r="KB5" s="1921"/>
      <c r="KC5" s="1921"/>
      <c r="KD5" s="1921"/>
      <c r="KE5" s="1921"/>
      <c r="KF5" s="1921"/>
      <c r="KG5" s="1921"/>
      <c r="KH5" s="1921"/>
      <c r="KI5" s="1921"/>
      <c r="KJ5" s="1921"/>
      <c r="KK5" s="1921"/>
      <c r="KL5" s="1921"/>
      <c r="KM5" s="1921"/>
      <c r="KN5" s="1921"/>
      <c r="KO5" s="1921"/>
      <c r="KP5" s="1921"/>
      <c r="KQ5" s="1921"/>
      <c r="KR5" s="1921"/>
      <c r="KS5" s="1921"/>
      <c r="KT5" s="1921"/>
      <c r="KU5" s="1921"/>
      <c r="KV5" s="1921"/>
      <c r="KW5" s="1921"/>
      <c r="KX5" s="1921"/>
      <c r="KY5" s="1921"/>
      <c r="KZ5" s="1921"/>
      <c r="LA5" s="1921"/>
      <c r="LB5" s="1921"/>
      <c r="LC5" s="1921"/>
      <c r="LD5" s="1921"/>
      <c r="LE5" s="1921"/>
      <c r="LF5" s="1921"/>
      <c r="LG5" s="1921"/>
      <c r="LH5" s="1921"/>
      <c r="LI5" s="1921"/>
      <c r="LJ5" s="1921"/>
      <c r="LK5" s="1921"/>
      <c r="LL5" s="1921"/>
      <c r="LM5" s="1921"/>
      <c r="LN5" s="1921"/>
      <c r="LO5" s="1921"/>
    </row>
    <row r="6" spans="1:327" s="354" customFormat="1" ht="22.5" customHeight="1" x14ac:dyDescent="0.2">
      <c r="A6" s="1763" t="s">
        <v>1482</v>
      </c>
      <c r="B6" s="1764"/>
      <c r="C6" s="424" t="s">
        <v>1258</v>
      </c>
      <c r="D6" s="1326" t="s">
        <v>1263</v>
      </c>
      <c r="E6" s="1326" t="s">
        <v>565</v>
      </c>
      <c r="F6" s="1326" t="s">
        <v>674</v>
      </c>
      <c r="G6" s="1326" t="s">
        <v>675</v>
      </c>
      <c r="H6" s="1326" t="s">
        <v>1448</v>
      </c>
      <c r="I6" s="1326" t="s">
        <v>1264</v>
      </c>
      <c r="J6" s="1116" t="s">
        <v>569</v>
      </c>
      <c r="K6" s="1326" t="s">
        <v>1265</v>
      </c>
      <c r="L6" s="1326" t="s">
        <v>1266</v>
      </c>
      <c r="M6" s="1326" t="s">
        <v>1267</v>
      </c>
      <c r="N6" s="1326" t="s">
        <v>1449</v>
      </c>
      <c r="O6" s="2058" t="s">
        <v>1268</v>
      </c>
      <c r="P6" s="1921"/>
      <c r="Q6" s="1921"/>
      <c r="R6" s="1921"/>
      <c r="S6" s="1921"/>
      <c r="T6" s="1921"/>
      <c r="U6" s="1921"/>
      <c r="V6" s="1921"/>
      <c r="W6" s="1921"/>
      <c r="X6" s="1921"/>
      <c r="Y6" s="1921"/>
      <c r="Z6" s="1921"/>
      <c r="AA6" s="1921"/>
      <c r="AB6" s="1921"/>
      <c r="AC6" s="1921"/>
      <c r="AD6" s="1921"/>
      <c r="AE6" s="1921"/>
      <c r="AF6" s="1921"/>
      <c r="AG6" s="1921"/>
      <c r="AH6" s="1921"/>
      <c r="AI6" s="1921"/>
      <c r="AJ6" s="1921"/>
      <c r="AK6" s="1921"/>
      <c r="AL6" s="1921"/>
      <c r="AM6" s="1921"/>
      <c r="AN6" s="1921"/>
      <c r="AO6" s="1921"/>
      <c r="AP6" s="1921"/>
      <c r="AQ6" s="1921"/>
      <c r="AR6" s="1921"/>
      <c r="AS6" s="1921"/>
      <c r="AT6" s="1921"/>
      <c r="AU6" s="1921"/>
      <c r="AV6" s="1921"/>
      <c r="AW6" s="1921"/>
      <c r="AX6" s="1921"/>
      <c r="AY6" s="1921"/>
      <c r="AZ6" s="1921"/>
      <c r="BA6" s="1921"/>
      <c r="BB6" s="1921"/>
      <c r="BC6" s="1921"/>
      <c r="BD6" s="1921"/>
      <c r="BE6" s="1921"/>
      <c r="BF6" s="1921"/>
      <c r="BG6" s="1921"/>
      <c r="BH6" s="1921"/>
      <c r="BI6" s="1921"/>
      <c r="BJ6" s="1921"/>
      <c r="BK6" s="1921"/>
      <c r="BL6" s="1921"/>
      <c r="BM6" s="1921"/>
      <c r="BN6" s="1921"/>
      <c r="BO6" s="1921"/>
      <c r="BP6" s="1921"/>
      <c r="BQ6" s="1921"/>
      <c r="BR6" s="1921"/>
      <c r="BS6" s="1921"/>
      <c r="BT6" s="1921"/>
      <c r="BU6" s="1921"/>
      <c r="BV6" s="1921"/>
      <c r="BW6" s="1921"/>
      <c r="BX6" s="1921"/>
      <c r="BY6" s="1921"/>
      <c r="BZ6" s="1921"/>
      <c r="CA6" s="1921"/>
      <c r="CB6" s="1921"/>
      <c r="CC6" s="1921"/>
      <c r="CD6" s="1921"/>
      <c r="CE6" s="1921"/>
      <c r="CF6" s="1921"/>
      <c r="CG6" s="1921"/>
      <c r="CH6" s="1921"/>
      <c r="CI6" s="1921"/>
      <c r="CJ6" s="1921"/>
      <c r="CK6" s="1921"/>
      <c r="CL6" s="1921"/>
      <c r="CM6" s="1921"/>
      <c r="CN6" s="1921"/>
      <c r="CO6" s="1921"/>
      <c r="CP6" s="1921"/>
      <c r="CQ6" s="1921"/>
      <c r="CR6" s="1921"/>
      <c r="CS6" s="1921"/>
      <c r="CT6" s="1921"/>
      <c r="CU6" s="1921"/>
      <c r="CV6" s="1921"/>
      <c r="CW6" s="1921"/>
      <c r="CX6" s="1921"/>
      <c r="CY6" s="1921"/>
      <c r="CZ6" s="1921"/>
      <c r="DA6" s="1921"/>
      <c r="DB6" s="1921"/>
      <c r="DC6" s="1921"/>
      <c r="DD6" s="1921"/>
      <c r="DE6" s="1921"/>
      <c r="DF6" s="1921"/>
      <c r="DG6" s="1921"/>
      <c r="DH6" s="1921"/>
      <c r="DI6" s="1921"/>
      <c r="DJ6" s="1921"/>
      <c r="DK6" s="1921"/>
      <c r="DL6" s="1921"/>
      <c r="DM6" s="1921"/>
      <c r="DN6" s="1921"/>
      <c r="DO6" s="1921"/>
      <c r="DP6" s="1921"/>
      <c r="DQ6" s="1921"/>
      <c r="DR6" s="1921"/>
      <c r="DS6" s="1921"/>
      <c r="DT6" s="1921"/>
      <c r="DU6" s="1921"/>
      <c r="DV6" s="1921"/>
      <c r="DW6" s="1921"/>
      <c r="DX6" s="1921"/>
      <c r="DY6" s="1921"/>
      <c r="DZ6" s="1921"/>
      <c r="EA6" s="1921"/>
      <c r="EB6" s="1921"/>
      <c r="EC6" s="1921"/>
      <c r="ED6" s="1921"/>
      <c r="EE6" s="1921"/>
      <c r="EF6" s="1921"/>
      <c r="EG6" s="1921"/>
      <c r="EH6" s="1921"/>
      <c r="EI6" s="1921"/>
      <c r="EJ6" s="1921"/>
      <c r="EK6" s="1921"/>
      <c r="EL6" s="1921"/>
      <c r="EM6" s="1921"/>
      <c r="EN6" s="1921"/>
      <c r="EO6" s="1921"/>
      <c r="EP6" s="1921"/>
      <c r="EQ6" s="1921"/>
      <c r="ER6" s="1921"/>
      <c r="ES6" s="1921"/>
      <c r="ET6" s="1921"/>
      <c r="EU6" s="1921"/>
      <c r="EV6" s="1921"/>
      <c r="EW6" s="1921"/>
      <c r="EX6" s="1921"/>
      <c r="EY6" s="1921"/>
      <c r="EZ6" s="1921"/>
      <c r="FA6" s="1921"/>
      <c r="FB6" s="1921"/>
      <c r="FC6" s="1921"/>
      <c r="FD6" s="1921"/>
      <c r="FE6" s="1921"/>
      <c r="FF6" s="1921"/>
      <c r="FG6" s="1921"/>
      <c r="FH6" s="1921"/>
      <c r="FI6" s="1921"/>
      <c r="FJ6" s="1921"/>
      <c r="FK6" s="1921"/>
      <c r="FL6" s="1921"/>
      <c r="FM6" s="1921"/>
      <c r="FN6" s="1921"/>
      <c r="FO6" s="1921"/>
      <c r="FP6" s="1921"/>
      <c r="FQ6" s="1921"/>
      <c r="FR6" s="1921"/>
      <c r="FS6" s="1921"/>
      <c r="FT6" s="1921"/>
      <c r="FU6" s="1921"/>
      <c r="FV6" s="1921"/>
      <c r="FW6" s="1921"/>
      <c r="FX6" s="1921"/>
      <c r="FY6" s="1921"/>
      <c r="FZ6" s="1921"/>
      <c r="GA6" s="1921"/>
      <c r="GB6" s="1921"/>
      <c r="GC6" s="1921"/>
      <c r="GD6" s="1921"/>
      <c r="GE6" s="1921"/>
      <c r="GF6" s="1921"/>
      <c r="GG6" s="1921"/>
      <c r="GH6" s="1921"/>
      <c r="GI6" s="1921"/>
      <c r="GJ6" s="1921"/>
      <c r="GK6" s="1921"/>
      <c r="GL6" s="1921"/>
      <c r="GM6" s="1921"/>
      <c r="GN6" s="1921"/>
      <c r="GO6" s="1921"/>
      <c r="GP6" s="1921"/>
      <c r="GQ6" s="1921"/>
      <c r="GR6" s="1921"/>
      <c r="GS6" s="1921"/>
      <c r="GT6" s="1921"/>
      <c r="GU6" s="1921"/>
      <c r="GV6" s="1921"/>
      <c r="GW6" s="1921"/>
      <c r="GX6" s="1921"/>
      <c r="GY6" s="1921"/>
      <c r="GZ6" s="1921"/>
      <c r="HA6" s="1921"/>
      <c r="HB6" s="1921"/>
      <c r="HC6" s="1921"/>
      <c r="HD6" s="1921"/>
      <c r="HE6" s="1921"/>
      <c r="HF6" s="1921"/>
      <c r="HG6" s="1921"/>
      <c r="HH6" s="1921"/>
      <c r="HI6" s="1921"/>
      <c r="HJ6" s="1921"/>
      <c r="HK6" s="1921"/>
      <c r="HL6" s="1921"/>
      <c r="HM6" s="1921"/>
      <c r="HN6" s="1921"/>
      <c r="HO6" s="1921"/>
      <c r="HP6" s="1921"/>
      <c r="HQ6" s="1921"/>
      <c r="HR6" s="1921"/>
      <c r="HS6" s="1921"/>
      <c r="HT6" s="1921"/>
      <c r="HU6" s="1921"/>
      <c r="HV6" s="1921"/>
      <c r="HW6" s="1921"/>
      <c r="HX6" s="1921"/>
      <c r="HY6" s="1921"/>
      <c r="HZ6" s="1921"/>
      <c r="IA6" s="1921"/>
      <c r="IB6" s="1921"/>
      <c r="IC6" s="1921"/>
      <c r="ID6" s="1921"/>
      <c r="IE6" s="1921"/>
      <c r="IF6" s="1921"/>
      <c r="IG6" s="1921"/>
      <c r="IH6" s="1921"/>
      <c r="II6" s="1921"/>
      <c r="IJ6" s="1921"/>
      <c r="IK6" s="1921"/>
      <c r="IL6" s="1921"/>
      <c r="IM6" s="1921"/>
      <c r="IN6" s="1921"/>
      <c r="IO6" s="1921"/>
      <c r="IP6" s="1921"/>
      <c r="IQ6" s="1921"/>
      <c r="IR6" s="1921"/>
      <c r="IS6" s="1921"/>
      <c r="IT6" s="1921"/>
      <c r="IU6" s="1921"/>
      <c r="IV6" s="1921"/>
      <c r="IW6" s="1921"/>
      <c r="IX6" s="1921"/>
      <c r="IY6" s="1921"/>
      <c r="IZ6" s="1921"/>
      <c r="JA6" s="1921"/>
      <c r="JB6" s="1921"/>
      <c r="JC6" s="1921"/>
      <c r="JD6" s="1921"/>
      <c r="JE6" s="1921"/>
      <c r="JF6" s="1921"/>
      <c r="JG6" s="1921"/>
      <c r="JH6" s="1921"/>
      <c r="JI6" s="1921"/>
      <c r="JJ6" s="1921"/>
      <c r="JK6" s="1921"/>
      <c r="JL6" s="1921"/>
      <c r="JM6" s="1921"/>
      <c r="JN6" s="1921"/>
      <c r="JO6" s="1921"/>
      <c r="JP6" s="1921"/>
      <c r="JQ6" s="1921"/>
      <c r="JR6" s="1921"/>
      <c r="JS6" s="1921"/>
      <c r="JT6" s="1921"/>
      <c r="JU6" s="1921"/>
      <c r="JV6" s="1921"/>
      <c r="JW6" s="1921"/>
      <c r="JX6" s="1921"/>
      <c r="JY6" s="1921"/>
      <c r="JZ6" s="1921"/>
      <c r="KA6" s="1921"/>
      <c r="KB6" s="1921"/>
      <c r="KC6" s="1921"/>
      <c r="KD6" s="1921"/>
      <c r="KE6" s="1921"/>
      <c r="KF6" s="1921"/>
      <c r="KG6" s="1921"/>
      <c r="KH6" s="1921"/>
      <c r="KI6" s="1921"/>
      <c r="KJ6" s="1921"/>
      <c r="KK6" s="1921"/>
      <c r="KL6" s="1921"/>
      <c r="KM6" s="1921"/>
      <c r="KN6" s="1921"/>
      <c r="KO6" s="1921"/>
      <c r="KP6" s="1921"/>
      <c r="KQ6" s="1921"/>
      <c r="KR6" s="1921"/>
      <c r="KS6" s="1921"/>
      <c r="KT6" s="1921"/>
      <c r="KU6" s="1921"/>
      <c r="KV6" s="1921"/>
      <c r="KW6" s="1921"/>
      <c r="KX6" s="1921"/>
      <c r="KY6" s="1921"/>
      <c r="KZ6" s="1921"/>
      <c r="LA6" s="1921"/>
      <c r="LB6" s="1921"/>
      <c r="LC6" s="1921"/>
      <c r="LD6" s="1921"/>
      <c r="LE6" s="1921"/>
      <c r="LF6" s="1921"/>
      <c r="LG6" s="1921"/>
      <c r="LH6" s="1921"/>
      <c r="LI6" s="1921"/>
      <c r="LJ6" s="1921"/>
      <c r="LK6" s="1921"/>
      <c r="LL6" s="1921"/>
      <c r="LM6" s="1921"/>
      <c r="LN6" s="1921"/>
      <c r="LO6" s="1921"/>
    </row>
    <row r="7" spans="1:327" ht="15.6" customHeight="1" x14ac:dyDescent="0.2">
      <c r="A7" s="323">
        <v>1</v>
      </c>
      <c r="B7" s="134" t="s">
        <v>4</v>
      </c>
      <c r="C7" s="1172">
        <v>0</v>
      </c>
      <c r="D7" s="136">
        <v>9436.6069718704457</v>
      </c>
      <c r="E7" s="136">
        <v>0</v>
      </c>
      <c r="F7" s="136"/>
      <c r="G7" s="136"/>
      <c r="H7" s="140">
        <v>0</v>
      </c>
      <c r="I7" s="139">
        <v>0</v>
      </c>
      <c r="J7" s="136"/>
      <c r="K7" s="139">
        <v>0</v>
      </c>
      <c r="L7" s="136"/>
      <c r="M7" s="136">
        <v>0</v>
      </c>
      <c r="N7" s="139">
        <v>0</v>
      </c>
      <c r="O7" s="2045">
        <v>0</v>
      </c>
    </row>
    <row r="8" spans="1:327" ht="15.6" customHeight="1" x14ac:dyDescent="0.2">
      <c r="A8" s="324">
        <v>2</v>
      </c>
      <c r="B8" s="151" t="s">
        <v>5</v>
      </c>
      <c r="C8" s="1163">
        <v>0</v>
      </c>
      <c r="D8" s="153">
        <v>10400.879789750328</v>
      </c>
      <c r="E8" s="153">
        <v>0</v>
      </c>
      <c r="F8" s="153"/>
      <c r="G8" s="153"/>
      <c r="H8" s="157">
        <v>0</v>
      </c>
      <c r="I8" s="156">
        <v>0</v>
      </c>
      <c r="J8" s="153"/>
      <c r="K8" s="156">
        <v>0</v>
      </c>
      <c r="L8" s="153"/>
      <c r="M8" s="153">
        <v>0</v>
      </c>
      <c r="N8" s="156">
        <v>0</v>
      </c>
      <c r="O8" s="2046">
        <v>0</v>
      </c>
    </row>
    <row r="9" spans="1:327" ht="15.6" customHeight="1" x14ac:dyDescent="0.2">
      <c r="A9" s="324">
        <v>3</v>
      </c>
      <c r="B9" s="151" t="s">
        <v>6</v>
      </c>
      <c r="C9" s="155">
        <v>15</v>
      </c>
      <c r="D9" s="153">
        <v>8647.8907243673966</v>
      </c>
      <c r="E9" s="153">
        <v>129718</v>
      </c>
      <c r="F9" s="153"/>
      <c r="G9" s="153"/>
      <c r="H9" s="157">
        <v>0</v>
      </c>
      <c r="I9" s="156">
        <v>129718</v>
      </c>
      <c r="J9" s="153"/>
      <c r="K9" s="156">
        <v>129718</v>
      </c>
      <c r="L9" s="153"/>
      <c r="M9" s="153">
        <v>129718</v>
      </c>
      <c r="N9" s="156">
        <v>10810</v>
      </c>
      <c r="O9" s="2046">
        <v>129718</v>
      </c>
    </row>
    <row r="10" spans="1:327" ht="15.6" customHeight="1" x14ac:dyDescent="0.2">
      <c r="A10" s="324">
        <v>4</v>
      </c>
      <c r="B10" s="151" t="s">
        <v>7</v>
      </c>
      <c r="C10" s="155">
        <v>3</v>
      </c>
      <c r="D10" s="153">
        <v>10416.786564885497</v>
      </c>
      <c r="E10" s="153">
        <v>31250</v>
      </c>
      <c r="F10" s="153"/>
      <c r="G10" s="153"/>
      <c r="H10" s="157">
        <v>0</v>
      </c>
      <c r="I10" s="156">
        <v>31250</v>
      </c>
      <c r="J10" s="153"/>
      <c r="K10" s="156">
        <v>31250</v>
      </c>
      <c r="L10" s="153"/>
      <c r="M10" s="153">
        <v>31250</v>
      </c>
      <c r="N10" s="156">
        <v>2604</v>
      </c>
      <c r="O10" s="2046">
        <v>31250</v>
      </c>
    </row>
    <row r="11" spans="1:327" ht="15.6" customHeight="1" x14ac:dyDescent="0.2">
      <c r="A11" s="325">
        <v>5</v>
      </c>
      <c r="B11" s="165" t="s">
        <v>8</v>
      </c>
      <c r="C11" s="169">
        <v>0</v>
      </c>
      <c r="D11" s="167">
        <v>9734.7906451612907</v>
      </c>
      <c r="E11" s="167">
        <v>0</v>
      </c>
      <c r="F11" s="167"/>
      <c r="G11" s="167"/>
      <c r="H11" s="171">
        <v>0</v>
      </c>
      <c r="I11" s="170">
        <v>0</v>
      </c>
      <c r="J11" s="167"/>
      <c r="K11" s="170">
        <v>0</v>
      </c>
      <c r="L11" s="173"/>
      <c r="M11" s="167">
        <v>0</v>
      </c>
      <c r="N11" s="174">
        <v>0</v>
      </c>
      <c r="O11" s="2047">
        <v>0</v>
      </c>
    </row>
    <row r="12" spans="1:327" ht="15.6" customHeight="1" x14ac:dyDescent="0.2">
      <c r="A12" s="323">
        <v>6</v>
      </c>
      <c r="B12" s="134" t="s">
        <v>9</v>
      </c>
      <c r="C12" s="138">
        <v>0</v>
      </c>
      <c r="D12" s="136">
        <v>9728.5974813737957</v>
      </c>
      <c r="E12" s="136">
        <v>0</v>
      </c>
      <c r="F12" s="136"/>
      <c r="G12" s="136"/>
      <c r="H12" s="140">
        <v>0</v>
      </c>
      <c r="I12" s="139">
        <v>0</v>
      </c>
      <c r="J12" s="136"/>
      <c r="K12" s="139">
        <v>0</v>
      </c>
      <c r="L12" s="136"/>
      <c r="M12" s="136">
        <v>0</v>
      </c>
      <c r="N12" s="139">
        <v>0</v>
      </c>
      <c r="O12" s="2045">
        <v>0</v>
      </c>
    </row>
    <row r="13" spans="1:327" ht="15.6" customHeight="1" x14ac:dyDescent="0.2">
      <c r="A13" s="324">
        <v>7</v>
      </c>
      <c r="B13" s="151" t="s">
        <v>10</v>
      </c>
      <c r="C13" s="155">
        <v>0</v>
      </c>
      <c r="D13" s="153">
        <v>10027.964261057174</v>
      </c>
      <c r="E13" s="153">
        <v>0</v>
      </c>
      <c r="F13" s="153"/>
      <c r="G13" s="153"/>
      <c r="H13" s="157">
        <v>0</v>
      </c>
      <c r="I13" s="156">
        <v>0</v>
      </c>
      <c r="J13" s="153"/>
      <c r="K13" s="156">
        <v>0</v>
      </c>
      <c r="L13" s="153"/>
      <c r="M13" s="153">
        <v>0</v>
      </c>
      <c r="N13" s="156">
        <v>0</v>
      </c>
      <c r="O13" s="2046">
        <v>0</v>
      </c>
    </row>
    <row r="14" spans="1:327" ht="15.6" customHeight="1" x14ac:dyDescent="0.2">
      <c r="A14" s="324">
        <v>8</v>
      </c>
      <c r="B14" s="151" t="s">
        <v>11</v>
      </c>
      <c r="C14" s="155">
        <v>0</v>
      </c>
      <c r="D14" s="153">
        <v>9521.1805320587973</v>
      </c>
      <c r="E14" s="153">
        <v>0</v>
      </c>
      <c r="F14" s="153"/>
      <c r="G14" s="153"/>
      <c r="H14" s="157">
        <v>0</v>
      </c>
      <c r="I14" s="156">
        <v>0</v>
      </c>
      <c r="J14" s="153"/>
      <c r="K14" s="156">
        <v>0</v>
      </c>
      <c r="L14" s="153"/>
      <c r="M14" s="153">
        <v>0</v>
      </c>
      <c r="N14" s="156">
        <v>0</v>
      </c>
      <c r="O14" s="2046">
        <v>0</v>
      </c>
    </row>
    <row r="15" spans="1:327" ht="15.6" customHeight="1" x14ac:dyDescent="0.2">
      <c r="A15" s="324">
        <v>9</v>
      </c>
      <c r="B15" s="151" t="s">
        <v>12</v>
      </c>
      <c r="C15" s="155">
        <v>0</v>
      </c>
      <c r="D15" s="153">
        <v>9294.8884957195278</v>
      </c>
      <c r="E15" s="153">
        <v>0</v>
      </c>
      <c r="F15" s="153"/>
      <c r="G15" s="153"/>
      <c r="H15" s="157">
        <v>0</v>
      </c>
      <c r="I15" s="156">
        <v>0</v>
      </c>
      <c r="J15" s="153"/>
      <c r="K15" s="156">
        <v>0</v>
      </c>
      <c r="L15" s="153"/>
      <c r="M15" s="153">
        <v>0</v>
      </c>
      <c r="N15" s="156">
        <v>0</v>
      </c>
      <c r="O15" s="2046">
        <v>0</v>
      </c>
    </row>
    <row r="16" spans="1:327" ht="15.6" customHeight="1" x14ac:dyDescent="0.2">
      <c r="A16" s="325">
        <v>10</v>
      </c>
      <c r="B16" s="165" t="s">
        <v>13</v>
      </c>
      <c r="C16" s="169">
        <v>0</v>
      </c>
      <c r="D16" s="167">
        <v>8955.2164447167743</v>
      </c>
      <c r="E16" s="167">
        <v>0</v>
      </c>
      <c r="F16" s="167"/>
      <c r="G16" s="167"/>
      <c r="H16" s="171">
        <v>0</v>
      </c>
      <c r="I16" s="170">
        <v>0</v>
      </c>
      <c r="J16" s="167"/>
      <c r="K16" s="170">
        <v>0</v>
      </c>
      <c r="L16" s="173"/>
      <c r="M16" s="167">
        <v>0</v>
      </c>
      <c r="N16" s="174">
        <v>0</v>
      </c>
      <c r="O16" s="2047">
        <v>0</v>
      </c>
    </row>
    <row r="17" spans="1:15" ht="15.6" customHeight="1" x14ac:dyDescent="0.2">
      <c r="A17" s="323">
        <v>11</v>
      </c>
      <c r="B17" s="134" t="s">
        <v>14</v>
      </c>
      <c r="C17" s="138">
        <v>0</v>
      </c>
      <c r="D17" s="136">
        <v>11566.295137362638</v>
      </c>
      <c r="E17" s="136">
        <v>0</v>
      </c>
      <c r="F17" s="136"/>
      <c r="G17" s="136"/>
      <c r="H17" s="140">
        <v>0</v>
      </c>
      <c r="I17" s="139">
        <v>0</v>
      </c>
      <c r="J17" s="136"/>
      <c r="K17" s="139">
        <v>0</v>
      </c>
      <c r="L17" s="136"/>
      <c r="M17" s="136">
        <v>0</v>
      </c>
      <c r="N17" s="139">
        <v>0</v>
      </c>
      <c r="O17" s="2045">
        <v>0</v>
      </c>
    </row>
    <row r="18" spans="1:15" ht="15.6" customHeight="1" x14ac:dyDescent="0.2">
      <c r="A18" s="324">
        <v>12</v>
      </c>
      <c r="B18" s="151" t="s">
        <v>15</v>
      </c>
      <c r="C18" s="155">
        <v>0</v>
      </c>
      <c r="D18" s="153">
        <v>9608.1985578747626</v>
      </c>
      <c r="E18" s="153">
        <v>0</v>
      </c>
      <c r="F18" s="153"/>
      <c r="G18" s="153"/>
      <c r="H18" s="157">
        <v>0</v>
      </c>
      <c r="I18" s="156">
        <v>0</v>
      </c>
      <c r="J18" s="153"/>
      <c r="K18" s="156">
        <v>0</v>
      </c>
      <c r="L18" s="153"/>
      <c r="M18" s="153">
        <v>0</v>
      </c>
      <c r="N18" s="156">
        <v>0</v>
      </c>
      <c r="O18" s="2046">
        <v>0</v>
      </c>
    </row>
    <row r="19" spans="1:15" ht="15.6" customHeight="1" x14ac:dyDescent="0.2">
      <c r="A19" s="324">
        <v>13</v>
      </c>
      <c r="B19" s="151" t="s">
        <v>16</v>
      </c>
      <c r="C19" s="155">
        <v>0</v>
      </c>
      <c r="D19" s="153">
        <v>10839.42625</v>
      </c>
      <c r="E19" s="153">
        <v>0</v>
      </c>
      <c r="F19" s="153"/>
      <c r="G19" s="153"/>
      <c r="H19" s="157">
        <v>0</v>
      </c>
      <c r="I19" s="156">
        <v>0</v>
      </c>
      <c r="J19" s="153"/>
      <c r="K19" s="156">
        <v>0</v>
      </c>
      <c r="L19" s="153"/>
      <c r="M19" s="153">
        <v>0</v>
      </c>
      <c r="N19" s="156">
        <v>0</v>
      </c>
      <c r="O19" s="2046">
        <v>0</v>
      </c>
    </row>
    <row r="20" spans="1:15" ht="15.6" customHeight="1" x14ac:dyDescent="0.2">
      <c r="A20" s="324">
        <v>14</v>
      </c>
      <c r="B20" s="151" t="s">
        <v>17</v>
      </c>
      <c r="C20" s="155">
        <v>0</v>
      </c>
      <c r="D20" s="153">
        <v>11835.074328358209</v>
      </c>
      <c r="E20" s="153">
        <v>0</v>
      </c>
      <c r="F20" s="153"/>
      <c r="G20" s="153"/>
      <c r="H20" s="157">
        <v>0</v>
      </c>
      <c r="I20" s="156">
        <v>0</v>
      </c>
      <c r="J20" s="153"/>
      <c r="K20" s="156">
        <v>0</v>
      </c>
      <c r="L20" s="153"/>
      <c r="M20" s="153">
        <v>0</v>
      </c>
      <c r="N20" s="156">
        <v>0</v>
      </c>
      <c r="O20" s="2046">
        <v>0</v>
      </c>
    </row>
    <row r="21" spans="1:15" ht="15.6" customHeight="1" x14ac:dyDescent="0.2">
      <c r="A21" s="325">
        <v>15</v>
      </c>
      <c r="B21" s="165" t="s">
        <v>18</v>
      </c>
      <c r="C21" s="169">
        <v>0</v>
      </c>
      <c r="D21" s="167">
        <v>10252.386478342751</v>
      </c>
      <c r="E21" s="167">
        <v>0</v>
      </c>
      <c r="F21" s="167"/>
      <c r="G21" s="167"/>
      <c r="H21" s="171">
        <v>0</v>
      </c>
      <c r="I21" s="170">
        <v>0</v>
      </c>
      <c r="J21" s="167"/>
      <c r="K21" s="170">
        <v>0</v>
      </c>
      <c r="L21" s="173"/>
      <c r="M21" s="167">
        <v>0</v>
      </c>
      <c r="N21" s="174">
        <v>0</v>
      </c>
      <c r="O21" s="2047">
        <v>0</v>
      </c>
    </row>
    <row r="22" spans="1:15" ht="15.6" customHeight="1" x14ac:dyDescent="0.2">
      <c r="A22" s="323">
        <v>16</v>
      </c>
      <c r="B22" s="134" t="s">
        <v>19</v>
      </c>
      <c r="C22" s="138">
        <v>0</v>
      </c>
      <c r="D22" s="136">
        <v>8638.9130953885033</v>
      </c>
      <c r="E22" s="136">
        <v>0</v>
      </c>
      <c r="F22" s="136"/>
      <c r="G22" s="136"/>
      <c r="H22" s="140">
        <v>0</v>
      </c>
      <c r="I22" s="139">
        <v>0</v>
      </c>
      <c r="J22" s="136"/>
      <c r="K22" s="139">
        <v>0</v>
      </c>
      <c r="L22" s="136"/>
      <c r="M22" s="136">
        <v>0</v>
      </c>
      <c r="N22" s="139">
        <v>0</v>
      </c>
      <c r="O22" s="2045">
        <v>0</v>
      </c>
    </row>
    <row r="23" spans="1:15" ht="15.6" customHeight="1" x14ac:dyDescent="0.2">
      <c r="A23" s="324">
        <v>17</v>
      </c>
      <c r="B23" s="151" t="s">
        <v>20</v>
      </c>
      <c r="C23" s="155">
        <v>88</v>
      </c>
      <c r="D23" s="153">
        <v>8964.2236336196875</v>
      </c>
      <c r="E23" s="153">
        <v>788852</v>
      </c>
      <c r="F23" s="153"/>
      <c r="G23" s="153"/>
      <c r="H23" s="157">
        <v>0</v>
      </c>
      <c r="I23" s="156">
        <v>788852</v>
      </c>
      <c r="J23" s="153"/>
      <c r="K23" s="156">
        <v>788852</v>
      </c>
      <c r="L23" s="153"/>
      <c r="M23" s="153">
        <v>788852</v>
      </c>
      <c r="N23" s="156">
        <v>65738</v>
      </c>
      <c r="O23" s="2046">
        <v>788852</v>
      </c>
    </row>
    <row r="24" spans="1:15" ht="15.6" customHeight="1" x14ac:dyDescent="0.2">
      <c r="A24" s="324">
        <v>18</v>
      </c>
      <c r="B24" s="151" t="s">
        <v>21</v>
      </c>
      <c r="C24" s="155">
        <v>0</v>
      </c>
      <c r="D24" s="153">
        <v>11118.494867724869</v>
      </c>
      <c r="E24" s="153">
        <v>0</v>
      </c>
      <c r="F24" s="153"/>
      <c r="G24" s="153"/>
      <c r="H24" s="157">
        <v>0</v>
      </c>
      <c r="I24" s="156">
        <v>0</v>
      </c>
      <c r="J24" s="153"/>
      <c r="K24" s="156">
        <v>0</v>
      </c>
      <c r="L24" s="153"/>
      <c r="M24" s="153">
        <v>0</v>
      </c>
      <c r="N24" s="156">
        <v>0</v>
      </c>
      <c r="O24" s="2046">
        <v>0</v>
      </c>
    </row>
    <row r="25" spans="1:15" ht="15.6" customHeight="1" x14ac:dyDescent="0.2">
      <c r="A25" s="324">
        <v>19</v>
      </c>
      <c r="B25" s="151" t="s">
        <v>22</v>
      </c>
      <c r="C25" s="155">
        <v>0</v>
      </c>
      <c r="D25" s="153">
        <v>10274.595783650891</v>
      </c>
      <c r="E25" s="153">
        <v>0</v>
      </c>
      <c r="F25" s="153"/>
      <c r="G25" s="153"/>
      <c r="H25" s="157">
        <v>0</v>
      </c>
      <c r="I25" s="156">
        <v>0</v>
      </c>
      <c r="J25" s="153"/>
      <c r="K25" s="156">
        <v>0</v>
      </c>
      <c r="L25" s="153"/>
      <c r="M25" s="153">
        <v>0</v>
      </c>
      <c r="N25" s="156">
        <v>0</v>
      </c>
      <c r="O25" s="2046">
        <v>0</v>
      </c>
    </row>
    <row r="26" spans="1:15" ht="15.6" customHeight="1" x14ac:dyDescent="0.2">
      <c r="A26" s="325">
        <v>20</v>
      </c>
      <c r="B26" s="165" t="s">
        <v>23</v>
      </c>
      <c r="C26" s="169">
        <v>0</v>
      </c>
      <c r="D26" s="167">
        <v>10315.180290861324</v>
      </c>
      <c r="E26" s="167">
        <v>0</v>
      </c>
      <c r="F26" s="167"/>
      <c r="G26" s="167"/>
      <c r="H26" s="171">
        <v>0</v>
      </c>
      <c r="I26" s="170">
        <v>0</v>
      </c>
      <c r="J26" s="167"/>
      <c r="K26" s="170">
        <v>0</v>
      </c>
      <c r="L26" s="173"/>
      <c r="M26" s="167">
        <v>0</v>
      </c>
      <c r="N26" s="174">
        <v>0</v>
      </c>
      <c r="O26" s="2047">
        <v>0</v>
      </c>
    </row>
    <row r="27" spans="1:15" ht="15.6" customHeight="1" x14ac:dyDescent="0.2">
      <c r="A27" s="323">
        <v>21</v>
      </c>
      <c r="B27" s="134" t="s">
        <v>24</v>
      </c>
      <c r="C27" s="138">
        <v>0</v>
      </c>
      <c r="D27" s="136">
        <v>10911.187982355197</v>
      </c>
      <c r="E27" s="136">
        <v>0</v>
      </c>
      <c r="F27" s="136"/>
      <c r="G27" s="136"/>
      <c r="H27" s="140">
        <v>0</v>
      </c>
      <c r="I27" s="139">
        <v>0</v>
      </c>
      <c r="J27" s="136"/>
      <c r="K27" s="139">
        <v>0</v>
      </c>
      <c r="L27" s="136"/>
      <c r="M27" s="136">
        <v>0</v>
      </c>
      <c r="N27" s="139">
        <v>0</v>
      </c>
      <c r="O27" s="2045">
        <v>0</v>
      </c>
    </row>
    <row r="28" spans="1:15" ht="15.6" customHeight="1" x14ac:dyDescent="0.2">
      <c r="A28" s="324">
        <v>22</v>
      </c>
      <c r="B28" s="151" t="s">
        <v>25</v>
      </c>
      <c r="C28" s="155">
        <v>0</v>
      </c>
      <c r="D28" s="153">
        <v>10793.737959791511</v>
      </c>
      <c r="E28" s="153">
        <v>0</v>
      </c>
      <c r="F28" s="153"/>
      <c r="G28" s="153"/>
      <c r="H28" s="157">
        <v>0</v>
      </c>
      <c r="I28" s="156">
        <v>0</v>
      </c>
      <c r="J28" s="153"/>
      <c r="K28" s="156">
        <v>0</v>
      </c>
      <c r="L28" s="153"/>
      <c r="M28" s="153">
        <v>0</v>
      </c>
      <c r="N28" s="156">
        <v>0</v>
      </c>
      <c r="O28" s="2046">
        <v>0</v>
      </c>
    </row>
    <row r="29" spans="1:15" ht="15.6" customHeight="1" x14ac:dyDescent="0.2">
      <c r="A29" s="324">
        <v>23</v>
      </c>
      <c r="B29" s="151" t="s">
        <v>26</v>
      </c>
      <c r="C29" s="155">
        <v>1</v>
      </c>
      <c r="D29" s="153">
        <v>9708.5891119342305</v>
      </c>
      <c r="E29" s="153">
        <v>9709</v>
      </c>
      <c r="F29" s="153"/>
      <c r="G29" s="153"/>
      <c r="H29" s="157">
        <v>0</v>
      </c>
      <c r="I29" s="156">
        <v>9709</v>
      </c>
      <c r="J29" s="153"/>
      <c r="K29" s="156">
        <v>9709</v>
      </c>
      <c r="L29" s="153"/>
      <c r="M29" s="153">
        <v>9709</v>
      </c>
      <c r="N29" s="156">
        <v>809</v>
      </c>
      <c r="O29" s="2046">
        <v>9709</v>
      </c>
    </row>
    <row r="30" spans="1:15" ht="15.6" customHeight="1" x14ac:dyDescent="0.2">
      <c r="A30" s="324">
        <v>24</v>
      </c>
      <c r="B30" s="151" t="s">
        <v>27</v>
      </c>
      <c r="C30" s="155">
        <v>3</v>
      </c>
      <c r="D30" s="153">
        <v>9304.0743812061028</v>
      </c>
      <c r="E30" s="153">
        <v>27912</v>
      </c>
      <c r="F30" s="153"/>
      <c r="G30" s="153"/>
      <c r="H30" s="157">
        <v>0</v>
      </c>
      <c r="I30" s="156">
        <v>27912</v>
      </c>
      <c r="J30" s="153"/>
      <c r="K30" s="156">
        <v>27912</v>
      </c>
      <c r="L30" s="153"/>
      <c r="M30" s="153">
        <v>27912</v>
      </c>
      <c r="N30" s="156">
        <v>2326</v>
      </c>
      <c r="O30" s="2046">
        <v>27912</v>
      </c>
    </row>
    <row r="31" spans="1:15" ht="15.6" customHeight="1" x14ac:dyDescent="0.2">
      <c r="A31" s="325">
        <v>25</v>
      </c>
      <c r="B31" s="165" t="s">
        <v>28</v>
      </c>
      <c r="C31" s="169">
        <v>0</v>
      </c>
      <c r="D31" s="167">
        <v>10223.688982725529</v>
      </c>
      <c r="E31" s="167">
        <v>0</v>
      </c>
      <c r="F31" s="167"/>
      <c r="G31" s="167"/>
      <c r="H31" s="171">
        <v>0</v>
      </c>
      <c r="I31" s="170">
        <v>0</v>
      </c>
      <c r="J31" s="167"/>
      <c r="K31" s="170">
        <v>0</v>
      </c>
      <c r="L31" s="173"/>
      <c r="M31" s="167">
        <v>0</v>
      </c>
      <c r="N31" s="174">
        <v>0</v>
      </c>
      <c r="O31" s="2047">
        <v>0</v>
      </c>
    </row>
    <row r="32" spans="1:15" ht="15.6" customHeight="1" x14ac:dyDescent="0.2">
      <c r="A32" s="323">
        <v>26</v>
      </c>
      <c r="B32" s="134" t="s">
        <v>29</v>
      </c>
      <c r="C32" s="138">
        <v>11</v>
      </c>
      <c r="D32" s="136">
        <v>9363.0294957427468</v>
      </c>
      <c r="E32" s="136">
        <v>102993</v>
      </c>
      <c r="F32" s="136"/>
      <c r="G32" s="136"/>
      <c r="H32" s="140">
        <v>0</v>
      </c>
      <c r="I32" s="139">
        <v>102993</v>
      </c>
      <c r="J32" s="136"/>
      <c r="K32" s="139">
        <v>102993</v>
      </c>
      <c r="L32" s="136"/>
      <c r="M32" s="136">
        <v>102993</v>
      </c>
      <c r="N32" s="139">
        <v>8583</v>
      </c>
      <c r="O32" s="2045">
        <v>102993</v>
      </c>
    </row>
    <row r="33" spans="1:15" ht="15.6" customHeight="1" x14ac:dyDescent="0.2">
      <c r="A33" s="324">
        <v>27</v>
      </c>
      <c r="B33" s="151" t="s">
        <v>30</v>
      </c>
      <c r="C33" s="155">
        <v>0</v>
      </c>
      <c r="D33" s="153">
        <v>10262.288648018646</v>
      </c>
      <c r="E33" s="153">
        <v>0</v>
      </c>
      <c r="F33" s="153"/>
      <c r="G33" s="153"/>
      <c r="H33" s="157">
        <v>0</v>
      </c>
      <c r="I33" s="156">
        <v>0</v>
      </c>
      <c r="J33" s="153"/>
      <c r="K33" s="156">
        <v>0</v>
      </c>
      <c r="L33" s="153"/>
      <c r="M33" s="153">
        <v>0</v>
      </c>
      <c r="N33" s="156">
        <v>0</v>
      </c>
      <c r="O33" s="2046">
        <v>0</v>
      </c>
    </row>
    <row r="34" spans="1:15" ht="15.6" customHeight="1" x14ac:dyDescent="0.2">
      <c r="A34" s="324">
        <v>28</v>
      </c>
      <c r="B34" s="151" t="s">
        <v>31</v>
      </c>
      <c r="C34" s="155">
        <v>1</v>
      </c>
      <c r="D34" s="153">
        <v>8695.1154433708598</v>
      </c>
      <c r="E34" s="153">
        <v>8695</v>
      </c>
      <c r="F34" s="153"/>
      <c r="G34" s="153"/>
      <c r="H34" s="157">
        <v>0</v>
      </c>
      <c r="I34" s="156">
        <v>8695</v>
      </c>
      <c r="J34" s="153"/>
      <c r="K34" s="156">
        <v>8695</v>
      </c>
      <c r="L34" s="153"/>
      <c r="M34" s="153">
        <v>8695</v>
      </c>
      <c r="N34" s="156">
        <v>725</v>
      </c>
      <c r="O34" s="2046">
        <v>8695</v>
      </c>
    </row>
    <row r="35" spans="1:15" ht="15.6" customHeight="1" x14ac:dyDescent="0.2">
      <c r="A35" s="324">
        <v>29</v>
      </c>
      <c r="B35" s="151" t="s">
        <v>32</v>
      </c>
      <c r="C35" s="155">
        <v>1</v>
      </c>
      <c r="D35" s="153">
        <v>9120.6983914714074</v>
      </c>
      <c r="E35" s="153">
        <v>9121</v>
      </c>
      <c r="F35" s="153"/>
      <c r="G35" s="153"/>
      <c r="H35" s="157">
        <v>0</v>
      </c>
      <c r="I35" s="156">
        <v>9121</v>
      </c>
      <c r="J35" s="153"/>
      <c r="K35" s="156">
        <v>9121</v>
      </c>
      <c r="L35" s="153"/>
      <c r="M35" s="153">
        <v>9121</v>
      </c>
      <c r="N35" s="156">
        <v>760</v>
      </c>
      <c r="O35" s="2046">
        <v>9121</v>
      </c>
    </row>
    <row r="36" spans="1:15" ht="15.6" customHeight="1" x14ac:dyDescent="0.2">
      <c r="A36" s="325">
        <v>30</v>
      </c>
      <c r="B36" s="165" t="s">
        <v>33</v>
      </c>
      <c r="C36" s="169">
        <v>0</v>
      </c>
      <c r="D36" s="167">
        <v>10210.333246160233</v>
      </c>
      <c r="E36" s="167">
        <v>0</v>
      </c>
      <c r="F36" s="167"/>
      <c r="G36" s="167"/>
      <c r="H36" s="171">
        <v>0</v>
      </c>
      <c r="I36" s="170">
        <v>0</v>
      </c>
      <c r="J36" s="167"/>
      <c r="K36" s="170">
        <v>0</v>
      </c>
      <c r="L36" s="173"/>
      <c r="M36" s="167">
        <v>0</v>
      </c>
      <c r="N36" s="174">
        <v>0</v>
      </c>
      <c r="O36" s="2047">
        <v>0</v>
      </c>
    </row>
    <row r="37" spans="1:15" ht="15.6" customHeight="1" x14ac:dyDescent="0.2">
      <c r="A37" s="323">
        <v>31</v>
      </c>
      <c r="B37" s="134" t="s">
        <v>34</v>
      </c>
      <c r="C37" s="138">
        <v>0</v>
      </c>
      <c r="D37" s="136">
        <v>9658.6717707662592</v>
      </c>
      <c r="E37" s="136">
        <v>0</v>
      </c>
      <c r="F37" s="136"/>
      <c r="G37" s="136"/>
      <c r="H37" s="140">
        <v>0</v>
      </c>
      <c r="I37" s="139">
        <v>0</v>
      </c>
      <c r="J37" s="136"/>
      <c r="K37" s="139">
        <v>0</v>
      </c>
      <c r="L37" s="136"/>
      <c r="M37" s="136">
        <v>0</v>
      </c>
      <c r="N37" s="139">
        <v>0</v>
      </c>
      <c r="O37" s="2045">
        <v>0</v>
      </c>
    </row>
    <row r="38" spans="1:15" ht="15.6" customHeight="1" x14ac:dyDescent="0.2">
      <c r="A38" s="324">
        <v>32</v>
      </c>
      <c r="B38" s="151" t="s">
        <v>35</v>
      </c>
      <c r="C38" s="155">
        <v>4</v>
      </c>
      <c r="D38" s="153">
        <v>9676.8946776611701</v>
      </c>
      <c r="E38" s="153">
        <v>38708</v>
      </c>
      <c r="F38" s="153"/>
      <c r="G38" s="153"/>
      <c r="H38" s="157">
        <v>0</v>
      </c>
      <c r="I38" s="156">
        <v>38708</v>
      </c>
      <c r="J38" s="153"/>
      <c r="K38" s="156">
        <v>38708</v>
      </c>
      <c r="L38" s="153"/>
      <c r="M38" s="153">
        <v>38708</v>
      </c>
      <c r="N38" s="156">
        <v>3226</v>
      </c>
      <c r="O38" s="2046">
        <v>38708</v>
      </c>
    </row>
    <row r="39" spans="1:15" ht="15.6" customHeight="1" x14ac:dyDescent="0.2">
      <c r="A39" s="324">
        <v>33</v>
      </c>
      <c r="B39" s="151" t="s">
        <v>36</v>
      </c>
      <c r="C39" s="155">
        <v>0</v>
      </c>
      <c r="D39" s="153">
        <v>10812.214356435645</v>
      </c>
      <c r="E39" s="153">
        <v>0</v>
      </c>
      <c r="F39" s="153"/>
      <c r="G39" s="153"/>
      <c r="H39" s="157">
        <v>0</v>
      </c>
      <c r="I39" s="156">
        <v>0</v>
      </c>
      <c r="J39" s="153"/>
      <c r="K39" s="156">
        <v>0</v>
      </c>
      <c r="L39" s="153"/>
      <c r="M39" s="153">
        <v>0</v>
      </c>
      <c r="N39" s="156">
        <v>0</v>
      </c>
      <c r="O39" s="2046">
        <v>0</v>
      </c>
    </row>
    <row r="40" spans="1:15" ht="15.6" customHeight="1" x14ac:dyDescent="0.2">
      <c r="A40" s="324">
        <v>34</v>
      </c>
      <c r="B40" s="151" t="s">
        <v>37</v>
      </c>
      <c r="C40" s="155">
        <v>0</v>
      </c>
      <c r="D40" s="153">
        <v>10616.887090680102</v>
      </c>
      <c r="E40" s="153">
        <v>0</v>
      </c>
      <c r="F40" s="153"/>
      <c r="G40" s="153"/>
      <c r="H40" s="157">
        <v>0</v>
      </c>
      <c r="I40" s="156">
        <v>0</v>
      </c>
      <c r="J40" s="153"/>
      <c r="K40" s="156">
        <v>0</v>
      </c>
      <c r="L40" s="153"/>
      <c r="M40" s="153">
        <v>0</v>
      </c>
      <c r="N40" s="156">
        <v>0</v>
      </c>
      <c r="O40" s="2046">
        <v>0</v>
      </c>
    </row>
    <row r="41" spans="1:15" ht="15.6" customHeight="1" x14ac:dyDescent="0.2">
      <c r="A41" s="325">
        <v>35</v>
      </c>
      <c r="B41" s="165" t="s">
        <v>38</v>
      </c>
      <c r="C41" s="169">
        <v>0</v>
      </c>
      <c r="D41" s="167">
        <v>9540.631609034579</v>
      </c>
      <c r="E41" s="167">
        <v>0</v>
      </c>
      <c r="F41" s="167"/>
      <c r="G41" s="167"/>
      <c r="H41" s="171">
        <v>0</v>
      </c>
      <c r="I41" s="170">
        <v>0</v>
      </c>
      <c r="J41" s="167"/>
      <c r="K41" s="170">
        <v>0</v>
      </c>
      <c r="L41" s="173"/>
      <c r="M41" s="167">
        <v>0</v>
      </c>
      <c r="N41" s="174">
        <v>0</v>
      </c>
      <c r="O41" s="2047">
        <v>0</v>
      </c>
    </row>
    <row r="42" spans="1:15" ht="15.6" customHeight="1" x14ac:dyDescent="0.2">
      <c r="A42" s="323">
        <v>36</v>
      </c>
      <c r="B42" s="134" t="s">
        <v>39</v>
      </c>
      <c r="C42" s="138">
        <v>6</v>
      </c>
      <c r="D42" s="136">
        <v>9198.1015885451852</v>
      </c>
      <c r="E42" s="136">
        <v>55189</v>
      </c>
      <c r="F42" s="136"/>
      <c r="G42" s="136"/>
      <c r="H42" s="140">
        <v>0</v>
      </c>
      <c r="I42" s="139">
        <v>55189</v>
      </c>
      <c r="J42" s="136"/>
      <c r="K42" s="139">
        <v>55189</v>
      </c>
      <c r="L42" s="136"/>
      <c r="M42" s="136">
        <v>55189</v>
      </c>
      <c r="N42" s="139">
        <v>4599</v>
      </c>
      <c r="O42" s="2045">
        <v>55189</v>
      </c>
    </row>
    <row r="43" spans="1:15" ht="15.6" customHeight="1" x14ac:dyDescent="0.2">
      <c r="A43" s="324">
        <v>37</v>
      </c>
      <c r="B43" s="151" t="s">
        <v>40</v>
      </c>
      <c r="C43" s="155">
        <v>0</v>
      </c>
      <c r="D43" s="153">
        <v>9544.4360698344535</v>
      </c>
      <c r="E43" s="153">
        <v>0</v>
      </c>
      <c r="F43" s="153"/>
      <c r="G43" s="153"/>
      <c r="H43" s="157">
        <v>0</v>
      </c>
      <c r="I43" s="156">
        <v>0</v>
      </c>
      <c r="J43" s="153"/>
      <c r="K43" s="156">
        <v>0</v>
      </c>
      <c r="L43" s="153"/>
      <c r="M43" s="153">
        <v>0</v>
      </c>
      <c r="N43" s="156">
        <v>0</v>
      </c>
      <c r="O43" s="2046">
        <v>0</v>
      </c>
    </row>
    <row r="44" spans="1:15" ht="15.6" customHeight="1" x14ac:dyDescent="0.2">
      <c r="A44" s="324">
        <v>38</v>
      </c>
      <c r="B44" s="151" t="s">
        <v>41</v>
      </c>
      <c r="C44" s="155">
        <v>0</v>
      </c>
      <c r="D44" s="153">
        <v>9567.3298887652945</v>
      </c>
      <c r="E44" s="153">
        <v>0</v>
      </c>
      <c r="F44" s="153"/>
      <c r="G44" s="153"/>
      <c r="H44" s="157">
        <v>0</v>
      </c>
      <c r="I44" s="156">
        <v>0</v>
      </c>
      <c r="J44" s="153"/>
      <c r="K44" s="156">
        <v>0</v>
      </c>
      <c r="L44" s="153"/>
      <c r="M44" s="153">
        <v>0</v>
      </c>
      <c r="N44" s="156">
        <v>0</v>
      </c>
      <c r="O44" s="2046">
        <v>0</v>
      </c>
    </row>
    <row r="45" spans="1:15" ht="15.6" customHeight="1" x14ac:dyDescent="0.2">
      <c r="A45" s="324">
        <v>39</v>
      </c>
      <c r="B45" s="151" t="s">
        <v>42</v>
      </c>
      <c r="C45" s="155">
        <v>0</v>
      </c>
      <c r="D45" s="153">
        <v>10117.650215857204</v>
      </c>
      <c r="E45" s="153">
        <v>0</v>
      </c>
      <c r="F45" s="153"/>
      <c r="G45" s="153"/>
      <c r="H45" s="157">
        <v>0</v>
      </c>
      <c r="I45" s="156">
        <v>0</v>
      </c>
      <c r="J45" s="153"/>
      <c r="K45" s="156">
        <v>0</v>
      </c>
      <c r="L45" s="153"/>
      <c r="M45" s="153">
        <v>0</v>
      </c>
      <c r="N45" s="156">
        <v>0</v>
      </c>
      <c r="O45" s="2046">
        <v>0</v>
      </c>
    </row>
    <row r="46" spans="1:15" ht="15.6" customHeight="1" x14ac:dyDescent="0.2">
      <c r="A46" s="325">
        <v>40</v>
      </c>
      <c r="B46" s="165" t="s">
        <v>43</v>
      </c>
      <c r="C46" s="169">
        <v>0</v>
      </c>
      <c r="D46" s="167">
        <v>9717.8650240163024</v>
      </c>
      <c r="E46" s="167">
        <v>0</v>
      </c>
      <c r="F46" s="167"/>
      <c r="G46" s="167"/>
      <c r="H46" s="171">
        <v>0</v>
      </c>
      <c r="I46" s="170">
        <v>0</v>
      </c>
      <c r="J46" s="167"/>
      <c r="K46" s="170">
        <v>0</v>
      </c>
      <c r="L46" s="173"/>
      <c r="M46" s="167">
        <v>0</v>
      </c>
      <c r="N46" s="174">
        <v>0</v>
      </c>
      <c r="O46" s="2047">
        <v>0</v>
      </c>
    </row>
    <row r="47" spans="1:15" ht="15.6" customHeight="1" x14ac:dyDescent="0.2">
      <c r="A47" s="323">
        <v>41</v>
      </c>
      <c r="B47" s="134" t="s">
        <v>44</v>
      </c>
      <c r="C47" s="138">
        <v>0</v>
      </c>
      <c r="D47" s="136">
        <v>9798.1103378378375</v>
      </c>
      <c r="E47" s="136">
        <v>0</v>
      </c>
      <c r="F47" s="136"/>
      <c r="G47" s="136"/>
      <c r="H47" s="140">
        <v>0</v>
      </c>
      <c r="I47" s="139">
        <v>0</v>
      </c>
      <c r="J47" s="136"/>
      <c r="K47" s="139">
        <v>0</v>
      </c>
      <c r="L47" s="136"/>
      <c r="M47" s="136">
        <v>0</v>
      </c>
      <c r="N47" s="139">
        <v>0</v>
      </c>
      <c r="O47" s="2045">
        <v>0</v>
      </c>
    </row>
    <row r="48" spans="1:15" ht="15.6" customHeight="1" x14ac:dyDescent="0.2">
      <c r="A48" s="324">
        <v>42</v>
      </c>
      <c r="B48" s="151" t="s">
        <v>45</v>
      </c>
      <c r="C48" s="155">
        <v>0</v>
      </c>
      <c r="D48" s="153">
        <v>10081.560200148258</v>
      </c>
      <c r="E48" s="153">
        <v>0</v>
      </c>
      <c r="F48" s="153"/>
      <c r="G48" s="153"/>
      <c r="H48" s="157">
        <v>0</v>
      </c>
      <c r="I48" s="156">
        <v>0</v>
      </c>
      <c r="J48" s="153"/>
      <c r="K48" s="156">
        <v>0</v>
      </c>
      <c r="L48" s="153"/>
      <c r="M48" s="153">
        <v>0</v>
      </c>
      <c r="N48" s="156">
        <v>0</v>
      </c>
      <c r="O48" s="2046">
        <v>0</v>
      </c>
    </row>
    <row r="49" spans="1:15" ht="15.6" customHeight="1" x14ac:dyDescent="0.2">
      <c r="A49" s="324">
        <v>43</v>
      </c>
      <c r="B49" s="151" t="s">
        <v>46</v>
      </c>
      <c r="C49" s="155">
        <v>0</v>
      </c>
      <c r="D49" s="153">
        <v>9899.7617678812421</v>
      </c>
      <c r="E49" s="153">
        <v>0</v>
      </c>
      <c r="F49" s="153"/>
      <c r="G49" s="153"/>
      <c r="H49" s="157">
        <v>0</v>
      </c>
      <c r="I49" s="156">
        <v>0</v>
      </c>
      <c r="J49" s="153"/>
      <c r="K49" s="156">
        <v>0</v>
      </c>
      <c r="L49" s="153"/>
      <c r="M49" s="153">
        <v>0</v>
      </c>
      <c r="N49" s="156">
        <v>0</v>
      </c>
      <c r="O49" s="2046">
        <v>0</v>
      </c>
    </row>
    <row r="50" spans="1:15" ht="15.6" customHeight="1" x14ac:dyDescent="0.2">
      <c r="A50" s="324">
        <v>44</v>
      </c>
      <c r="B50" s="151" t="s">
        <v>47</v>
      </c>
      <c r="C50" s="155">
        <v>0</v>
      </c>
      <c r="D50" s="153">
        <v>9374.6650665956313</v>
      </c>
      <c r="E50" s="153">
        <v>0</v>
      </c>
      <c r="F50" s="153"/>
      <c r="G50" s="153"/>
      <c r="H50" s="157">
        <v>0</v>
      </c>
      <c r="I50" s="156">
        <v>0</v>
      </c>
      <c r="J50" s="153"/>
      <c r="K50" s="156">
        <v>0</v>
      </c>
      <c r="L50" s="153"/>
      <c r="M50" s="153">
        <v>0</v>
      </c>
      <c r="N50" s="156">
        <v>0</v>
      </c>
      <c r="O50" s="2046">
        <v>0</v>
      </c>
    </row>
    <row r="51" spans="1:15" ht="15.6" customHeight="1" x14ac:dyDescent="0.2">
      <c r="A51" s="325">
        <v>45</v>
      </c>
      <c r="B51" s="165" t="s">
        <v>48</v>
      </c>
      <c r="C51" s="169">
        <v>0</v>
      </c>
      <c r="D51" s="167">
        <v>8645.6877684396768</v>
      </c>
      <c r="E51" s="167">
        <v>0</v>
      </c>
      <c r="F51" s="167"/>
      <c r="G51" s="167"/>
      <c r="H51" s="171">
        <v>0</v>
      </c>
      <c r="I51" s="170">
        <v>0</v>
      </c>
      <c r="J51" s="167"/>
      <c r="K51" s="170">
        <v>0</v>
      </c>
      <c r="L51" s="173"/>
      <c r="M51" s="167">
        <v>0</v>
      </c>
      <c r="N51" s="174">
        <v>0</v>
      </c>
      <c r="O51" s="2047">
        <v>0</v>
      </c>
    </row>
    <row r="52" spans="1:15" ht="15.6" customHeight="1" x14ac:dyDescent="0.2">
      <c r="A52" s="323">
        <v>46</v>
      </c>
      <c r="B52" s="134" t="s">
        <v>49</v>
      </c>
      <c r="C52" s="138">
        <v>0</v>
      </c>
      <c r="D52" s="136">
        <v>11732.398060263655</v>
      </c>
      <c r="E52" s="136">
        <v>0</v>
      </c>
      <c r="F52" s="136"/>
      <c r="G52" s="136"/>
      <c r="H52" s="140">
        <v>0</v>
      </c>
      <c r="I52" s="139">
        <v>0</v>
      </c>
      <c r="J52" s="136"/>
      <c r="K52" s="139">
        <v>0</v>
      </c>
      <c r="L52" s="136"/>
      <c r="M52" s="136">
        <v>0</v>
      </c>
      <c r="N52" s="139">
        <v>0</v>
      </c>
      <c r="O52" s="2045">
        <v>0</v>
      </c>
    </row>
    <row r="53" spans="1:15" ht="15.6" customHeight="1" x14ac:dyDescent="0.2">
      <c r="A53" s="324">
        <v>47</v>
      </c>
      <c r="B53" s="151" t="s">
        <v>50</v>
      </c>
      <c r="C53" s="155">
        <v>3</v>
      </c>
      <c r="D53" s="153">
        <v>9693.264866562009</v>
      </c>
      <c r="E53" s="153">
        <v>29080</v>
      </c>
      <c r="F53" s="153"/>
      <c r="G53" s="153"/>
      <c r="H53" s="157">
        <v>0</v>
      </c>
      <c r="I53" s="156">
        <v>29080</v>
      </c>
      <c r="J53" s="153"/>
      <c r="K53" s="156">
        <v>29080</v>
      </c>
      <c r="L53" s="153"/>
      <c r="M53" s="153">
        <v>29080</v>
      </c>
      <c r="N53" s="156">
        <v>2423</v>
      </c>
      <c r="O53" s="2046">
        <v>29080</v>
      </c>
    </row>
    <row r="54" spans="1:15" ht="15.6" customHeight="1" x14ac:dyDescent="0.2">
      <c r="A54" s="324">
        <v>48</v>
      </c>
      <c r="B54" s="151" t="s">
        <v>73</v>
      </c>
      <c r="C54" s="155">
        <v>1</v>
      </c>
      <c r="D54" s="153">
        <v>9271.7157435897443</v>
      </c>
      <c r="E54" s="153">
        <v>9272</v>
      </c>
      <c r="F54" s="153"/>
      <c r="G54" s="153"/>
      <c r="H54" s="157">
        <v>0</v>
      </c>
      <c r="I54" s="156">
        <v>9272</v>
      </c>
      <c r="J54" s="153"/>
      <c r="K54" s="156">
        <v>9272</v>
      </c>
      <c r="L54" s="153"/>
      <c r="M54" s="153">
        <v>9272</v>
      </c>
      <c r="N54" s="156">
        <v>773</v>
      </c>
      <c r="O54" s="2046">
        <v>9272</v>
      </c>
    </row>
    <row r="55" spans="1:15" ht="15.6" customHeight="1" x14ac:dyDescent="0.2">
      <c r="A55" s="324">
        <v>49</v>
      </c>
      <c r="B55" s="151" t="s">
        <v>51</v>
      </c>
      <c r="C55" s="155">
        <v>4</v>
      </c>
      <c r="D55" s="153">
        <v>9678.3017481096012</v>
      </c>
      <c r="E55" s="153">
        <v>38713</v>
      </c>
      <c r="F55" s="153"/>
      <c r="G55" s="153"/>
      <c r="H55" s="157">
        <v>0</v>
      </c>
      <c r="I55" s="156">
        <v>38713</v>
      </c>
      <c r="J55" s="153"/>
      <c r="K55" s="156">
        <v>38713</v>
      </c>
      <c r="L55" s="153"/>
      <c r="M55" s="153">
        <v>38713</v>
      </c>
      <c r="N55" s="156">
        <v>3226</v>
      </c>
      <c r="O55" s="2046">
        <v>38713</v>
      </c>
    </row>
    <row r="56" spans="1:15" ht="15.6" customHeight="1" x14ac:dyDescent="0.2">
      <c r="A56" s="325">
        <v>50</v>
      </c>
      <c r="B56" s="165" t="s">
        <v>52</v>
      </c>
      <c r="C56" s="169">
        <v>0</v>
      </c>
      <c r="D56" s="167">
        <v>9362.0888590414252</v>
      </c>
      <c r="E56" s="167">
        <v>0</v>
      </c>
      <c r="F56" s="167"/>
      <c r="G56" s="167"/>
      <c r="H56" s="171">
        <v>0</v>
      </c>
      <c r="I56" s="170">
        <v>0</v>
      </c>
      <c r="J56" s="167"/>
      <c r="K56" s="170">
        <v>0</v>
      </c>
      <c r="L56" s="173"/>
      <c r="M56" s="167">
        <v>0</v>
      </c>
      <c r="N56" s="174">
        <v>0</v>
      </c>
      <c r="O56" s="2047">
        <v>0</v>
      </c>
    </row>
    <row r="57" spans="1:15" ht="15.6" customHeight="1" x14ac:dyDescent="0.2">
      <c r="A57" s="323">
        <v>51</v>
      </c>
      <c r="B57" s="134" t="s">
        <v>53</v>
      </c>
      <c r="C57" s="138">
        <v>0</v>
      </c>
      <c r="D57" s="136">
        <v>9945.4422872340419</v>
      </c>
      <c r="E57" s="136">
        <v>0</v>
      </c>
      <c r="F57" s="136"/>
      <c r="G57" s="136"/>
      <c r="H57" s="140">
        <v>0</v>
      </c>
      <c r="I57" s="139">
        <v>0</v>
      </c>
      <c r="J57" s="136"/>
      <c r="K57" s="139">
        <v>0</v>
      </c>
      <c r="L57" s="136"/>
      <c r="M57" s="136">
        <v>0</v>
      </c>
      <c r="N57" s="139">
        <v>0</v>
      </c>
      <c r="O57" s="2045">
        <v>0</v>
      </c>
    </row>
    <row r="58" spans="1:15" ht="15.6" customHeight="1" x14ac:dyDescent="0.2">
      <c r="A58" s="324">
        <v>52</v>
      </c>
      <c r="B58" s="151" t="s">
        <v>54</v>
      </c>
      <c r="C58" s="155">
        <v>5</v>
      </c>
      <c r="D58" s="153">
        <v>9409.6142599475297</v>
      </c>
      <c r="E58" s="153">
        <v>47048</v>
      </c>
      <c r="F58" s="153"/>
      <c r="G58" s="153"/>
      <c r="H58" s="157">
        <v>0</v>
      </c>
      <c r="I58" s="156">
        <v>47048</v>
      </c>
      <c r="J58" s="153"/>
      <c r="K58" s="156">
        <v>47048</v>
      </c>
      <c r="L58" s="153"/>
      <c r="M58" s="153">
        <v>47048</v>
      </c>
      <c r="N58" s="156">
        <v>3921</v>
      </c>
      <c r="O58" s="2046">
        <v>47048</v>
      </c>
    </row>
    <row r="59" spans="1:15" ht="15.6" customHeight="1" x14ac:dyDescent="0.2">
      <c r="A59" s="324">
        <v>53</v>
      </c>
      <c r="B59" s="151" t="s">
        <v>55</v>
      </c>
      <c r="C59" s="155">
        <v>5</v>
      </c>
      <c r="D59" s="153">
        <v>9635.0593185779944</v>
      </c>
      <c r="E59" s="153">
        <v>48175</v>
      </c>
      <c r="F59" s="153"/>
      <c r="G59" s="153"/>
      <c r="H59" s="157">
        <v>0</v>
      </c>
      <c r="I59" s="156">
        <v>48175</v>
      </c>
      <c r="J59" s="153"/>
      <c r="K59" s="156">
        <v>48175</v>
      </c>
      <c r="L59" s="153"/>
      <c r="M59" s="153">
        <v>48175</v>
      </c>
      <c r="N59" s="156">
        <v>4015</v>
      </c>
      <c r="O59" s="2046">
        <v>48175</v>
      </c>
    </row>
    <row r="60" spans="1:15" ht="15.6" customHeight="1" x14ac:dyDescent="0.2">
      <c r="A60" s="324">
        <v>54</v>
      </c>
      <c r="B60" s="151" t="s">
        <v>56</v>
      </c>
      <c r="C60" s="155">
        <v>0</v>
      </c>
      <c r="D60" s="153">
        <v>11526.857678100263</v>
      </c>
      <c r="E60" s="153">
        <v>0</v>
      </c>
      <c r="F60" s="153"/>
      <c r="G60" s="153"/>
      <c r="H60" s="157">
        <v>0</v>
      </c>
      <c r="I60" s="156">
        <v>0</v>
      </c>
      <c r="J60" s="153"/>
      <c r="K60" s="156">
        <v>0</v>
      </c>
      <c r="L60" s="153"/>
      <c r="M60" s="153">
        <v>0</v>
      </c>
      <c r="N60" s="156">
        <v>0</v>
      </c>
      <c r="O60" s="2046">
        <v>0</v>
      </c>
    </row>
    <row r="61" spans="1:15" ht="15.6" customHeight="1" x14ac:dyDescent="0.2">
      <c r="A61" s="325">
        <v>55</v>
      </c>
      <c r="B61" s="165" t="s">
        <v>57</v>
      </c>
      <c r="C61" s="169">
        <v>0</v>
      </c>
      <c r="D61" s="167">
        <v>9222.6189723696752</v>
      </c>
      <c r="E61" s="167">
        <v>0</v>
      </c>
      <c r="F61" s="167"/>
      <c r="G61" s="167"/>
      <c r="H61" s="171">
        <v>0</v>
      </c>
      <c r="I61" s="170">
        <v>0</v>
      </c>
      <c r="J61" s="167"/>
      <c r="K61" s="170">
        <v>0</v>
      </c>
      <c r="L61" s="173"/>
      <c r="M61" s="167">
        <v>0</v>
      </c>
      <c r="N61" s="174">
        <v>0</v>
      </c>
      <c r="O61" s="2047">
        <v>0</v>
      </c>
    </row>
    <row r="62" spans="1:15" ht="15.6" customHeight="1" x14ac:dyDescent="0.2">
      <c r="A62" s="323">
        <v>56</v>
      </c>
      <c r="B62" s="134" t="s">
        <v>58</v>
      </c>
      <c r="C62" s="138">
        <v>0</v>
      </c>
      <c r="D62" s="136">
        <v>10201.477698803659</v>
      </c>
      <c r="E62" s="136">
        <v>0</v>
      </c>
      <c r="F62" s="136"/>
      <c r="G62" s="136"/>
      <c r="H62" s="140">
        <v>0</v>
      </c>
      <c r="I62" s="139">
        <v>0</v>
      </c>
      <c r="J62" s="136"/>
      <c r="K62" s="139">
        <v>0</v>
      </c>
      <c r="L62" s="136"/>
      <c r="M62" s="136">
        <v>0</v>
      </c>
      <c r="N62" s="139">
        <v>0</v>
      </c>
      <c r="O62" s="2045">
        <v>0</v>
      </c>
    </row>
    <row r="63" spans="1:15" ht="15.6" customHeight="1" x14ac:dyDescent="0.2">
      <c r="A63" s="324">
        <v>57</v>
      </c>
      <c r="B63" s="151" t="s">
        <v>59</v>
      </c>
      <c r="C63" s="155">
        <v>1</v>
      </c>
      <c r="D63" s="153">
        <v>9560.73832696715</v>
      </c>
      <c r="E63" s="153">
        <v>9561</v>
      </c>
      <c r="F63" s="153"/>
      <c r="G63" s="153"/>
      <c r="H63" s="157">
        <v>0</v>
      </c>
      <c r="I63" s="156">
        <v>9561</v>
      </c>
      <c r="J63" s="153"/>
      <c r="K63" s="156">
        <v>9561</v>
      </c>
      <c r="L63" s="153"/>
      <c r="M63" s="153">
        <v>9561</v>
      </c>
      <c r="N63" s="156">
        <v>797</v>
      </c>
      <c r="O63" s="2046">
        <v>9561</v>
      </c>
    </row>
    <row r="64" spans="1:15" ht="15.6" customHeight="1" x14ac:dyDescent="0.2">
      <c r="A64" s="324">
        <v>58</v>
      </c>
      <c r="B64" s="151" t="s">
        <v>60</v>
      </c>
      <c r="C64" s="155">
        <v>0</v>
      </c>
      <c r="D64" s="153">
        <v>9573.7782950819674</v>
      </c>
      <c r="E64" s="153">
        <v>0</v>
      </c>
      <c r="F64" s="153"/>
      <c r="G64" s="153"/>
      <c r="H64" s="157">
        <v>0</v>
      </c>
      <c r="I64" s="156">
        <v>0</v>
      </c>
      <c r="J64" s="153"/>
      <c r="K64" s="156">
        <v>0</v>
      </c>
      <c r="L64" s="153"/>
      <c r="M64" s="153">
        <v>0</v>
      </c>
      <c r="N64" s="156">
        <v>0</v>
      </c>
      <c r="O64" s="2046">
        <v>0</v>
      </c>
    </row>
    <row r="65" spans="1:327" ht="15.6" customHeight="1" x14ac:dyDescent="0.2">
      <c r="A65" s="324">
        <v>59</v>
      </c>
      <c r="B65" s="151" t="s">
        <v>61</v>
      </c>
      <c r="C65" s="155">
        <v>1</v>
      </c>
      <c r="D65" s="153">
        <v>10052.554033722439</v>
      </c>
      <c r="E65" s="153">
        <v>10053</v>
      </c>
      <c r="F65" s="153"/>
      <c r="G65" s="153"/>
      <c r="H65" s="157">
        <v>0</v>
      </c>
      <c r="I65" s="156">
        <v>10053</v>
      </c>
      <c r="J65" s="153"/>
      <c r="K65" s="156">
        <v>10053</v>
      </c>
      <c r="L65" s="153"/>
      <c r="M65" s="153">
        <v>10053</v>
      </c>
      <c r="N65" s="156">
        <v>838</v>
      </c>
      <c r="O65" s="2046">
        <v>10053</v>
      </c>
    </row>
    <row r="66" spans="1:327" ht="15.6" customHeight="1" x14ac:dyDescent="0.2">
      <c r="A66" s="325">
        <v>60</v>
      </c>
      <c r="B66" s="165" t="s">
        <v>62</v>
      </c>
      <c r="C66" s="169">
        <v>0</v>
      </c>
      <c r="D66" s="167">
        <v>10103.295505397447</v>
      </c>
      <c r="E66" s="167">
        <v>0</v>
      </c>
      <c r="F66" s="167"/>
      <c r="G66" s="167"/>
      <c r="H66" s="171">
        <v>0</v>
      </c>
      <c r="I66" s="170">
        <v>0</v>
      </c>
      <c r="J66" s="167"/>
      <c r="K66" s="170">
        <v>0</v>
      </c>
      <c r="L66" s="173"/>
      <c r="M66" s="167">
        <v>0</v>
      </c>
      <c r="N66" s="174">
        <v>0</v>
      </c>
      <c r="O66" s="2047">
        <v>0</v>
      </c>
    </row>
    <row r="67" spans="1:327" ht="15.6" customHeight="1" x14ac:dyDescent="0.2">
      <c r="A67" s="323">
        <v>61</v>
      </c>
      <c r="B67" s="134" t="s">
        <v>63</v>
      </c>
      <c r="C67" s="138">
        <v>5</v>
      </c>
      <c r="D67" s="136">
        <v>9358.0649548645943</v>
      </c>
      <c r="E67" s="136">
        <v>46790</v>
      </c>
      <c r="F67" s="136"/>
      <c r="G67" s="136"/>
      <c r="H67" s="140">
        <v>0</v>
      </c>
      <c r="I67" s="139">
        <v>46790</v>
      </c>
      <c r="J67" s="136"/>
      <c r="K67" s="139">
        <v>46790</v>
      </c>
      <c r="L67" s="136"/>
      <c r="M67" s="136">
        <v>46790</v>
      </c>
      <c r="N67" s="139">
        <v>3899</v>
      </c>
      <c r="O67" s="2045">
        <v>46790</v>
      </c>
    </row>
    <row r="68" spans="1:327" ht="15.6" customHeight="1" x14ac:dyDescent="0.2">
      <c r="A68" s="324">
        <v>62</v>
      </c>
      <c r="B68" s="151" t="s">
        <v>64</v>
      </c>
      <c r="C68" s="155">
        <v>0</v>
      </c>
      <c r="D68" s="153">
        <v>10807.133580998781</v>
      </c>
      <c r="E68" s="153">
        <v>0</v>
      </c>
      <c r="F68" s="153"/>
      <c r="G68" s="153"/>
      <c r="H68" s="157">
        <v>0</v>
      </c>
      <c r="I68" s="156">
        <v>0</v>
      </c>
      <c r="J68" s="153"/>
      <c r="K68" s="156">
        <v>0</v>
      </c>
      <c r="L68" s="153"/>
      <c r="M68" s="153">
        <v>0</v>
      </c>
      <c r="N68" s="156">
        <v>0</v>
      </c>
      <c r="O68" s="2046">
        <v>0</v>
      </c>
    </row>
    <row r="69" spans="1:327" ht="15.6" customHeight="1" x14ac:dyDescent="0.2">
      <c r="A69" s="324">
        <v>63</v>
      </c>
      <c r="B69" s="151" t="s">
        <v>65</v>
      </c>
      <c r="C69" s="155">
        <v>0</v>
      </c>
      <c r="D69" s="153">
        <v>9894.3565261140393</v>
      </c>
      <c r="E69" s="153">
        <v>0</v>
      </c>
      <c r="F69" s="153"/>
      <c r="G69" s="153"/>
      <c r="H69" s="157">
        <v>0</v>
      </c>
      <c r="I69" s="156">
        <v>0</v>
      </c>
      <c r="J69" s="153"/>
      <c r="K69" s="156">
        <v>0</v>
      </c>
      <c r="L69" s="153"/>
      <c r="M69" s="153">
        <v>0</v>
      </c>
      <c r="N69" s="156">
        <v>0</v>
      </c>
      <c r="O69" s="2046">
        <v>0</v>
      </c>
    </row>
    <row r="70" spans="1:327" ht="15.6" customHeight="1" x14ac:dyDescent="0.2">
      <c r="A70" s="324">
        <v>64</v>
      </c>
      <c r="B70" s="151" t="s">
        <v>66</v>
      </c>
      <c r="C70" s="155">
        <v>0</v>
      </c>
      <c r="D70" s="153">
        <v>10881.04730748805</v>
      </c>
      <c r="E70" s="153">
        <v>0</v>
      </c>
      <c r="F70" s="153"/>
      <c r="G70" s="153"/>
      <c r="H70" s="157">
        <v>0</v>
      </c>
      <c r="I70" s="156">
        <v>0</v>
      </c>
      <c r="J70" s="153"/>
      <c r="K70" s="156">
        <v>0</v>
      </c>
      <c r="L70" s="153"/>
      <c r="M70" s="153">
        <v>0</v>
      </c>
      <c r="N70" s="156">
        <v>0</v>
      </c>
      <c r="O70" s="2046">
        <v>0</v>
      </c>
    </row>
    <row r="71" spans="1:327" ht="15.6" customHeight="1" x14ac:dyDescent="0.2">
      <c r="A71" s="325">
        <v>65</v>
      </c>
      <c r="B71" s="165" t="s">
        <v>67</v>
      </c>
      <c r="C71" s="169">
        <v>0</v>
      </c>
      <c r="D71" s="167">
        <v>9894.5822131147543</v>
      </c>
      <c r="E71" s="167">
        <v>0</v>
      </c>
      <c r="F71" s="167"/>
      <c r="G71" s="167"/>
      <c r="H71" s="171">
        <v>0</v>
      </c>
      <c r="I71" s="170">
        <v>0</v>
      </c>
      <c r="J71" s="167"/>
      <c r="K71" s="170">
        <v>0</v>
      </c>
      <c r="L71" s="173"/>
      <c r="M71" s="167">
        <v>0</v>
      </c>
      <c r="N71" s="174">
        <v>0</v>
      </c>
      <c r="O71" s="2047">
        <v>0</v>
      </c>
    </row>
    <row r="72" spans="1:327" ht="15.6" customHeight="1" x14ac:dyDescent="0.2">
      <c r="A72" s="324">
        <v>66</v>
      </c>
      <c r="B72" s="151" t="s">
        <v>68</v>
      </c>
      <c r="C72" s="138">
        <v>0</v>
      </c>
      <c r="D72" s="326">
        <v>11236.097866018368</v>
      </c>
      <c r="E72" s="326">
        <v>0</v>
      </c>
      <c r="F72" s="326"/>
      <c r="G72" s="326"/>
      <c r="H72" s="327">
        <v>0</v>
      </c>
      <c r="I72" s="328">
        <v>0</v>
      </c>
      <c r="J72" s="326"/>
      <c r="K72" s="328">
        <v>0</v>
      </c>
      <c r="L72" s="153"/>
      <c r="M72" s="326">
        <v>0</v>
      </c>
      <c r="N72" s="156">
        <v>0</v>
      </c>
      <c r="O72" s="2048">
        <v>0</v>
      </c>
    </row>
    <row r="73" spans="1:327" ht="15.6" customHeight="1" x14ac:dyDescent="0.2">
      <c r="A73" s="324">
        <v>67</v>
      </c>
      <c r="B73" s="151" t="s">
        <v>2</v>
      </c>
      <c r="C73" s="155">
        <v>1</v>
      </c>
      <c r="D73" s="326">
        <v>9627.9857685352617</v>
      </c>
      <c r="E73" s="326">
        <v>9628</v>
      </c>
      <c r="F73" s="326"/>
      <c r="G73" s="326"/>
      <c r="H73" s="327">
        <v>0</v>
      </c>
      <c r="I73" s="328">
        <v>9628</v>
      </c>
      <c r="J73" s="326"/>
      <c r="K73" s="328">
        <v>9628</v>
      </c>
      <c r="L73" s="153"/>
      <c r="M73" s="326">
        <v>9628</v>
      </c>
      <c r="N73" s="156">
        <v>802</v>
      </c>
      <c r="O73" s="2048">
        <v>9628</v>
      </c>
    </row>
    <row r="74" spans="1:327" ht="15.6" customHeight="1" x14ac:dyDescent="0.2">
      <c r="A74" s="324">
        <v>68</v>
      </c>
      <c r="B74" s="151" t="s">
        <v>1</v>
      </c>
      <c r="C74" s="155">
        <v>4</v>
      </c>
      <c r="D74" s="326">
        <v>10367.684412532637</v>
      </c>
      <c r="E74" s="326">
        <v>41471</v>
      </c>
      <c r="F74" s="326"/>
      <c r="G74" s="326"/>
      <c r="H74" s="327">
        <v>0</v>
      </c>
      <c r="I74" s="328">
        <v>41471</v>
      </c>
      <c r="J74" s="326"/>
      <c r="K74" s="328">
        <v>41471</v>
      </c>
      <c r="L74" s="153"/>
      <c r="M74" s="326">
        <v>41471</v>
      </c>
      <c r="N74" s="156">
        <v>3456</v>
      </c>
      <c r="O74" s="2048">
        <v>41471</v>
      </c>
    </row>
    <row r="75" spans="1:327" ht="15.6" customHeight="1" x14ac:dyDescent="0.2">
      <c r="A75" s="329">
        <v>69</v>
      </c>
      <c r="B75" s="330" t="s">
        <v>74</v>
      </c>
      <c r="C75" s="155">
        <v>2</v>
      </c>
      <c r="D75" s="331">
        <v>10037.375911431514</v>
      </c>
      <c r="E75" s="331">
        <v>20075</v>
      </c>
      <c r="F75" s="331"/>
      <c r="G75" s="331"/>
      <c r="H75" s="332">
        <v>0</v>
      </c>
      <c r="I75" s="333">
        <v>20075</v>
      </c>
      <c r="J75" s="331"/>
      <c r="K75" s="333">
        <v>20075</v>
      </c>
      <c r="L75" s="334"/>
      <c r="M75" s="331">
        <v>20075</v>
      </c>
      <c r="N75" s="335">
        <v>1673</v>
      </c>
      <c r="O75" s="2049">
        <v>20075</v>
      </c>
    </row>
    <row r="76" spans="1:327" s="48" customFormat="1" ht="15.6" customHeight="1" thickBot="1" x14ac:dyDescent="0.25">
      <c r="A76" s="1522" t="s">
        <v>297</v>
      </c>
      <c r="B76" s="1523"/>
      <c r="C76" s="880">
        <v>165</v>
      </c>
      <c r="D76" s="950"/>
      <c r="E76" s="342">
        <v>1512013</v>
      </c>
      <c r="F76" s="336">
        <v>0</v>
      </c>
      <c r="G76" s="336">
        <v>0</v>
      </c>
      <c r="H76" s="337">
        <v>0</v>
      </c>
      <c r="I76" s="1027">
        <v>1512013</v>
      </c>
      <c r="J76" s="342">
        <v>0</v>
      </c>
      <c r="K76" s="338">
        <v>1512013</v>
      </c>
      <c r="L76" s="342">
        <v>0</v>
      </c>
      <c r="M76" s="342">
        <v>1512013</v>
      </c>
      <c r="N76" s="338">
        <v>126003</v>
      </c>
      <c r="O76" s="2050">
        <v>1512013</v>
      </c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  <c r="AZ76" s="367"/>
      <c r="BA76" s="367"/>
      <c r="BB76" s="367"/>
      <c r="BC76" s="367"/>
      <c r="BD76" s="367"/>
      <c r="BE76" s="367"/>
      <c r="BF76" s="367"/>
      <c r="BG76" s="367"/>
      <c r="BH76" s="367"/>
      <c r="BI76" s="367"/>
      <c r="BJ76" s="367"/>
      <c r="BK76" s="367"/>
      <c r="BL76" s="367"/>
      <c r="BM76" s="367"/>
      <c r="BN76" s="367"/>
      <c r="BO76" s="367"/>
      <c r="BP76" s="367"/>
      <c r="BQ76" s="367"/>
      <c r="BR76" s="367"/>
      <c r="BS76" s="367"/>
      <c r="BT76" s="367"/>
      <c r="BU76" s="367"/>
      <c r="BV76" s="367"/>
      <c r="BW76" s="367"/>
      <c r="BX76" s="367"/>
      <c r="BY76" s="367"/>
      <c r="BZ76" s="367"/>
      <c r="CA76" s="367"/>
      <c r="CB76" s="367"/>
      <c r="CC76" s="367"/>
      <c r="CD76" s="367"/>
      <c r="CE76" s="367"/>
      <c r="CF76" s="367"/>
      <c r="CG76" s="367"/>
      <c r="CH76" s="367"/>
      <c r="CI76" s="367"/>
      <c r="CJ76" s="367"/>
      <c r="CK76" s="367"/>
      <c r="CL76" s="367"/>
      <c r="CM76" s="367"/>
      <c r="CN76" s="367"/>
      <c r="CO76" s="367"/>
      <c r="CP76" s="367"/>
      <c r="CQ76" s="367"/>
      <c r="CR76" s="367"/>
      <c r="CS76" s="367"/>
      <c r="CT76" s="367"/>
      <c r="CU76" s="367"/>
      <c r="CV76" s="367"/>
      <c r="CW76" s="367"/>
      <c r="CX76" s="367"/>
      <c r="CY76" s="367"/>
      <c r="CZ76" s="367"/>
      <c r="DA76" s="367"/>
      <c r="DB76" s="367"/>
      <c r="DC76" s="367"/>
      <c r="DD76" s="367"/>
      <c r="DE76" s="367"/>
      <c r="DF76" s="367"/>
      <c r="DG76" s="367"/>
      <c r="DH76" s="367"/>
      <c r="DI76" s="367"/>
      <c r="DJ76" s="367"/>
      <c r="DK76" s="367"/>
      <c r="DL76" s="367"/>
      <c r="DM76" s="367"/>
      <c r="DN76" s="367"/>
      <c r="DO76" s="367"/>
      <c r="DP76" s="367"/>
      <c r="DQ76" s="367"/>
      <c r="DR76" s="367"/>
      <c r="DS76" s="367"/>
      <c r="DT76" s="367"/>
      <c r="DU76" s="367"/>
      <c r="DV76" s="367"/>
      <c r="DW76" s="367"/>
      <c r="DX76" s="367"/>
      <c r="DY76" s="367"/>
      <c r="DZ76" s="367"/>
      <c r="EA76" s="367"/>
      <c r="EB76" s="367"/>
      <c r="EC76" s="367"/>
      <c r="ED76" s="367"/>
      <c r="EE76" s="367"/>
      <c r="EF76" s="367"/>
      <c r="EG76" s="367"/>
      <c r="EH76" s="367"/>
      <c r="EI76" s="367"/>
      <c r="EJ76" s="367"/>
      <c r="EK76" s="367"/>
      <c r="EL76" s="367"/>
      <c r="EM76" s="367"/>
      <c r="EN76" s="367"/>
      <c r="EO76" s="367"/>
      <c r="EP76" s="367"/>
      <c r="EQ76" s="367"/>
      <c r="ER76" s="367"/>
      <c r="ES76" s="367"/>
      <c r="ET76" s="367"/>
      <c r="EU76" s="367"/>
      <c r="EV76" s="367"/>
      <c r="EW76" s="367"/>
      <c r="EX76" s="367"/>
      <c r="EY76" s="367"/>
      <c r="EZ76" s="367"/>
      <c r="FA76" s="367"/>
      <c r="FB76" s="367"/>
      <c r="FC76" s="367"/>
      <c r="FD76" s="367"/>
      <c r="FE76" s="367"/>
      <c r="FF76" s="367"/>
      <c r="FG76" s="367"/>
      <c r="FH76" s="367"/>
      <c r="FI76" s="367"/>
      <c r="FJ76" s="367"/>
      <c r="FK76" s="367"/>
      <c r="FL76" s="367"/>
      <c r="FM76" s="367"/>
      <c r="FN76" s="367"/>
      <c r="FO76" s="367"/>
      <c r="FP76" s="367"/>
      <c r="FQ76" s="367"/>
      <c r="FR76" s="367"/>
      <c r="FS76" s="367"/>
      <c r="FT76" s="367"/>
      <c r="FU76" s="367"/>
      <c r="FV76" s="367"/>
      <c r="FW76" s="367"/>
      <c r="FX76" s="367"/>
      <c r="FY76" s="367"/>
      <c r="FZ76" s="367"/>
      <c r="GA76" s="367"/>
      <c r="GB76" s="367"/>
      <c r="GC76" s="367"/>
      <c r="GD76" s="367"/>
      <c r="GE76" s="367"/>
      <c r="GF76" s="367"/>
      <c r="GG76" s="367"/>
      <c r="GH76" s="367"/>
      <c r="GI76" s="367"/>
      <c r="GJ76" s="367"/>
      <c r="GK76" s="367"/>
      <c r="GL76" s="367"/>
      <c r="GM76" s="367"/>
      <c r="GN76" s="367"/>
      <c r="GO76" s="367"/>
      <c r="GP76" s="367"/>
      <c r="GQ76" s="367"/>
      <c r="GR76" s="367"/>
      <c r="GS76" s="367"/>
      <c r="GT76" s="367"/>
      <c r="GU76" s="367"/>
      <c r="GV76" s="367"/>
      <c r="GW76" s="367"/>
      <c r="GX76" s="367"/>
      <c r="GY76" s="367"/>
      <c r="GZ76" s="367"/>
      <c r="HA76" s="367"/>
      <c r="HB76" s="367"/>
      <c r="HC76" s="367"/>
      <c r="HD76" s="367"/>
      <c r="HE76" s="367"/>
      <c r="HF76" s="367"/>
      <c r="HG76" s="367"/>
      <c r="HH76" s="367"/>
      <c r="HI76" s="367"/>
      <c r="HJ76" s="367"/>
      <c r="HK76" s="367"/>
      <c r="HL76" s="367"/>
      <c r="HM76" s="367"/>
      <c r="HN76" s="367"/>
      <c r="HO76" s="367"/>
      <c r="HP76" s="367"/>
      <c r="HQ76" s="367"/>
      <c r="HR76" s="367"/>
      <c r="HS76" s="367"/>
      <c r="HT76" s="367"/>
      <c r="HU76" s="367"/>
      <c r="HV76" s="367"/>
      <c r="HW76" s="367"/>
      <c r="HX76" s="367"/>
      <c r="HY76" s="367"/>
      <c r="HZ76" s="367"/>
      <c r="IA76" s="367"/>
      <c r="IB76" s="367"/>
      <c r="IC76" s="367"/>
      <c r="ID76" s="367"/>
      <c r="IE76" s="367"/>
      <c r="IF76" s="367"/>
      <c r="IG76" s="367"/>
      <c r="IH76" s="367"/>
      <c r="II76" s="367"/>
      <c r="IJ76" s="367"/>
      <c r="IK76" s="367"/>
      <c r="IL76" s="367"/>
      <c r="IM76" s="367"/>
      <c r="IN76" s="367"/>
      <c r="IO76" s="367"/>
      <c r="IP76" s="367"/>
      <c r="IQ76" s="367"/>
      <c r="IR76" s="367"/>
      <c r="IS76" s="367"/>
      <c r="IT76" s="367"/>
      <c r="IU76" s="367"/>
      <c r="IV76" s="367"/>
      <c r="IW76" s="367"/>
      <c r="IX76" s="367"/>
      <c r="IY76" s="367"/>
      <c r="IZ76" s="367"/>
      <c r="JA76" s="367"/>
      <c r="JB76" s="367"/>
      <c r="JC76" s="367"/>
      <c r="JD76" s="367"/>
      <c r="JE76" s="367"/>
      <c r="JF76" s="367"/>
      <c r="JG76" s="367"/>
      <c r="JH76" s="367"/>
      <c r="JI76" s="367"/>
      <c r="JJ76" s="367"/>
      <c r="JK76" s="367"/>
      <c r="JL76" s="367"/>
      <c r="JM76" s="367"/>
      <c r="JN76" s="367"/>
      <c r="JO76" s="367"/>
      <c r="JP76" s="367"/>
      <c r="JQ76" s="367"/>
      <c r="JR76" s="367"/>
      <c r="JS76" s="367"/>
      <c r="JT76" s="367"/>
      <c r="JU76" s="367"/>
      <c r="JV76" s="367"/>
      <c r="JW76" s="367"/>
      <c r="JX76" s="367"/>
      <c r="JY76" s="367"/>
      <c r="JZ76" s="367"/>
      <c r="KA76" s="367"/>
      <c r="KB76" s="367"/>
      <c r="KC76" s="367"/>
      <c r="KD76" s="367"/>
      <c r="KE76" s="367"/>
      <c r="KF76" s="367"/>
      <c r="KG76" s="367"/>
      <c r="KH76" s="367"/>
      <c r="KI76" s="367"/>
      <c r="KJ76" s="367"/>
      <c r="KK76" s="367"/>
      <c r="KL76" s="367"/>
      <c r="KM76" s="367"/>
      <c r="KN76" s="367"/>
      <c r="KO76" s="367"/>
      <c r="KP76" s="367"/>
      <c r="KQ76" s="367"/>
      <c r="KR76" s="367"/>
      <c r="KS76" s="367"/>
      <c r="KT76" s="367"/>
      <c r="KU76" s="367"/>
      <c r="KV76" s="367"/>
      <c r="KW76" s="367"/>
      <c r="KX76" s="367"/>
      <c r="KY76" s="367"/>
      <c r="KZ76" s="367"/>
      <c r="LA76" s="367"/>
      <c r="LB76" s="367"/>
      <c r="LC76" s="367"/>
      <c r="LD76" s="367"/>
      <c r="LE76" s="367"/>
      <c r="LF76" s="367"/>
      <c r="LG76" s="367"/>
      <c r="LH76" s="367"/>
      <c r="LI76" s="367"/>
      <c r="LJ76" s="367"/>
      <c r="LK76" s="367"/>
      <c r="LL76" s="367"/>
      <c r="LM76" s="367"/>
      <c r="LN76" s="367"/>
      <c r="LO76" s="367"/>
    </row>
    <row r="77" spans="1:327" s="91" customFormat="1" ht="15.6" customHeight="1" thickTop="1" x14ac:dyDescent="0.2">
      <c r="A77" s="1528" t="s">
        <v>274</v>
      </c>
      <c r="B77" s="1756"/>
      <c r="C77" s="669"/>
      <c r="D77" s="552"/>
      <c r="E77" s="339"/>
      <c r="F77" s="339"/>
      <c r="G77" s="339"/>
      <c r="H77" s="339"/>
      <c r="I77" s="339"/>
      <c r="J77" s="339"/>
      <c r="K77" s="553"/>
      <c r="L77" s="553"/>
      <c r="M77" s="552"/>
      <c r="N77" s="553"/>
      <c r="O77" s="2051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  <c r="AP77" s="343"/>
      <c r="AQ77" s="343"/>
      <c r="AR77" s="343"/>
      <c r="AS77" s="343"/>
      <c r="AT77" s="343"/>
      <c r="AU77" s="343"/>
      <c r="AV77" s="343"/>
      <c r="AW77" s="343"/>
      <c r="AX77" s="343"/>
      <c r="AY77" s="343"/>
      <c r="AZ77" s="343"/>
      <c r="BA77" s="343"/>
      <c r="BB77" s="343"/>
      <c r="BC77" s="343"/>
      <c r="BD77" s="343"/>
      <c r="BE77" s="343"/>
      <c r="BF77" s="343"/>
      <c r="BG77" s="343"/>
      <c r="BH77" s="343"/>
      <c r="BI77" s="343"/>
      <c r="BJ77" s="343"/>
      <c r="BK77" s="343"/>
      <c r="BL77" s="343"/>
      <c r="BM77" s="343"/>
      <c r="BN77" s="343"/>
      <c r="BO77" s="343"/>
      <c r="BP77" s="343"/>
      <c r="BQ77" s="343"/>
      <c r="BR77" s="343"/>
      <c r="BS77" s="343"/>
      <c r="BT77" s="343"/>
      <c r="BU77" s="343"/>
      <c r="BV77" s="343"/>
      <c r="BW77" s="343"/>
      <c r="BX77" s="343"/>
      <c r="BY77" s="343"/>
      <c r="BZ77" s="343"/>
      <c r="CA77" s="343"/>
      <c r="CB77" s="343"/>
      <c r="CC77" s="343"/>
      <c r="CD77" s="343"/>
      <c r="CE77" s="343"/>
      <c r="CF77" s="343"/>
      <c r="CG77" s="343"/>
      <c r="CH77" s="343"/>
      <c r="CI77" s="343"/>
      <c r="CJ77" s="343"/>
      <c r="CK77" s="343"/>
      <c r="CL77" s="343"/>
      <c r="CM77" s="343"/>
      <c r="CN77" s="343"/>
      <c r="CO77" s="343"/>
      <c r="CP77" s="343"/>
      <c r="CQ77" s="343"/>
      <c r="CR77" s="343"/>
      <c r="CS77" s="343"/>
      <c r="CT77" s="343"/>
      <c r="CU77" s="343"/>
      <c r="CV77" s="343"/>
      <c r="CW77" s="343"/>
      <c r="CX77" s="343"/>
      <c r="CY77" s="343"/>
      <c r="CZ77" s="343"/>
      <c r="DA77" s="343"/>
      <c r="DB77" s="343"/>
      <c r="DC77" s="343"/>
      <c r="DD77" s="343"/>
      <c r="DE77" s="343"/>
      <c r="DF77" s="343"/>
      <c r="DG77" s="343"/>
      <c r="DH77" s="343"/>
      <c r="DI77" s="343"/>
      <c r="DJ77" s="343"/>
      <c r="DK77" s="343"/>
      <c r="DL77" s="343"/>
      <c r="DM77" s="343"/>
      <c r="DN77" s="343"/>
      <c r="DO77" s="343"/>
      <c r="DP77" s="343"/>
      <c r="DQ77" s="343"/>
      <c r="DR77" s="343"/>
      <c r="DS77" s="343"/>
      <c r="DT77" s="343"/>
      <c r="DU77" s="343"/>
      <c r="DV77" s="343"/>
      <c r="DW77" s="343"/>
      <c r="DX77" s="343"/>
      <c r="DY77" s="343"/>
      <c r="DZ77" s="343"/>
      <c r="EA77" s="343"/>
      <c r="EB77" s="343"/>
      <c r="EC77" s="343"/>
      <c r="ED77" s="343"/>
      <c r="EE77" s="343"/>
      <c r="EF77" s="343"/>
      <c r="EG77" s="343"/>
      <c r="EH77" s="343"/>
      <c r="EI77" s="343"/>
      <c r="EJ77" s="343"/>
      <c r="EK77" s="343"/>
      <c r="EL77" s="343"/>
      <c r="EM77" s="343"/>
      <c r="EN77" s="343"/>
      <c r="EO77" s="343"/>
      <c r="EP77" s="343"/>
      <c r="EQ77" s="343"/>
      <c r="ER77" s="343"/>
      <c r="ES77" s="343"/>
      <c r="ET77" s="343"/>
      <c r="EU77" s="343"/>
      <c r="EV77" s="343"/>
      <c r="EW77" s="343"/>
      <c r="EX77" s="343"/>
      <c r="EY77" s="343"/>
      <c r="EZ77" s="343"/>
      <c r="FA77" s="343"/>
      <c r="FB77" s="343"/>
      <c r="FC77" s="343"/>
      <c r="FD77" s="343"/>
      <c r="FE77" s="343"/>
      <c r="FF77" s="343"/>
      <c r="FG77" s="343"/>
      <c r="FH77" s="343"/>
      <c r="FI77" s="343"/>
      <c r="FJ77" s="343"/>
      <c r="FK77" s="343"/>
      <c r="FL77" s="343"/>
      <c r="FM77" s="343"/>
      <c r="FN77" s="343"/>
      <c r="FO77" s="343"/>
      <c r="FP77" s="343"/>
      <c r="FQ77" s="343"/>
      <c r="FR77" s="343"/>
      <c r="FS77" s="343"/>
      <c r="FT77" s="343"/>
      <c r="FU77" s="343"/>
      <c r="FV77" s="343"/>
      <c r="FW77" s="343"/>
      <c r="FX77" s="343"/>
      <c r="FY77" s="343"/>
      <c r="FZ77" s="343"/>
      <c r="GA77" s="343"/>
      <c r="GB77" s="343"/>
      <c r="GC77" s="343"/>
      <c r="GD77" s="343"/>
      <c r="GE77" s="343"/>
      <c r="GF77" s="343"/>
      <c r="GG77" s="343"/>
      <c r="GH77" s="343"/>
      <c r="GI77" s="343"/>
      <c r="GJ77" s="343"/>
      <c r="GK77" s="343"/>
      <c r="GL77" s="343"/>
      <c r="GM77" s="343"/>
      <c r="GN77" s="343"/>
      <c r="GO77" s="343"/>
      <c r="GP77" s="343"/>
      <c r="GQ77" s="343"/>
      <c r="GR77" s="343"/>
      <c r="GS77" s="343"/>
      <c r="GT77" s="343"/>
      <c r="GU77" s="343"/>
      <c r="GV77" s="343"/>
      <c r="GW77" s="343"/>
      <c r="GX77" s="343"/>
      <c r="GY77" s="343"/>
      <c r="GZ77" s="343"/>
      <c r="HA77" s="343"/>
      <c r="HB77" s="343"/>
      <c r="HC77" s="343"/>
      <c r="HD77" s="343"/>
      <c r="HE77" s="343"/>
      <c r="HF77" s="343"/>
      <c r="HG77" s="343"/>
      <c r="HH77" s="343"/>
      <c r="HI77" s="343"/>
      <c r="HJ77" s="343"/>
      <c r="HK77" s="343"/>
      <c r="HL77" s="343"/>
      <c r="HM77" s="343"/>
      <c r="HN77" s="343"/>
      <c r="HO77" s="343"/>
      <c r="HP77" s="343"/>
      <c r="HQ77" s="343"/>
      <c r="HR77" s="343"/>
      <c r="HS77" s="343"/>
      <c r="HT77" s="343"/>
      <c r="HU77" s="343"/>
      <c r="HV77" s="343"/>
      <c r="HW77" s="343"/>
      <c r="HX77" s="343"/>
      <c r="HY77" s="343"/>
      <c r="HZ77" s="343"/>
      <c r="IA77" s="343"/>
      <c r="IB77" s="343"/>
      <c r="IC77" s="343"/>
      <c r="ID77" s="343"/>
      <c r="IE77" s="343"/>
      <c r="IF77" s="343"/>
      <c r="IG77" s="343"/>
      <c r="IH77" s="343"/>
      <c r="II77" s="343"/>
      <c r="IJ77" s="343"/>
      <c r="IK77" s="343"/>
      <c r="IL77" s="343"/>
      <c r="IM77" s="343"/>
      <c r="IN77" s="343"/>
      <c r="IO77" s="343"/>
      <c r="IP77" s="343"/>
      <c r="IQ77" s="343"/>
      <c r="IR77" s="343"/>
      <c r="IS77" s="343"/>
      <c r="IT77" s="343"/>
      <c r="IU77" s="343"/>
      <c r="IV77" s="343"/>
      <c r="IW77" s="343"/>
      <c r="IX77" s="343"/>
      <c r="IY77" s="343"/>
      <c r="IZ77" s="343"/>
      <c r="JA77" s="343"/>
      <c r="JB77" s="343"/>
      <c r="JC77" s="343"/>
      <c r="JD77" s="343"/>
      <c r="JE77" s="343"/>
      <c r="JF77" s="343"/>
      <c r="JG77" s="343"/>
      <c r="JH77" s="343"/>
      <c r="JI77" s="343"/>
      <c r="JJ77" s="343"/>
      <c r="JK77" s="343"/>
      <c r="JL77" s="343"/>
      <c r="JM77" s="343"/>
      <c r="JN77" s="343"/>
      <c r="JO77" s="343"/>
      <c r="JP77" s="343"/>
      <c r="JQ77" s="343"/>
      <c r="JR77" s="343"/>
      <c r="JS77" s="343"/>
      <c r="JT77" s="343"/>
      <c r="JU77" s="343"/>
      <c r="JV77" s="343"/>
      <c r="JW77" s="343"/>
      <c r="JX77" s="343"/>
      <c r="JY77" s="343"/>
      <c r="JZ77" s="343"/>
      <c r="KA77" s="343"/>
      <c r="KB77" s="343"/>
      <c r="KC77" s="343"/>
      <c r="KD77" s="343"/>
      <c r="KE77" s="343"/>
      <c r="KF77" s="343"/>
      <c r="KG77" s="343"/>
      <c r="KH77" s="343"/>
      <c r="KI77" s="343"/>
      <c r="KJ77" s="343"/>
      <c r="KK77" s="343"/>
      <c r="KL77" s="343"/>
      <c r="KM77" s="343"/>
      <c r="KN77" s="343"/>
      <c r="KO77" s="343"/>
      <c r="KP77" s="343"/>
      <c r="KQ77" s="343"/>
      <c r="KR77" s="343"/>
      <c r="KS77" s="343"/>
      <c r="KT77" s="343"/>
      <c r="KU77" s="343"/>
      <c r="KV77" s="343"/>
      <c r="KW77" s="343"/>
      <c r="KX77" s="343"/>
      <c r="KY77" s="343"/>
      <c r="KZ77" s="343"/>
      <c r="LA77" s="343"/>
      <c r="LB77" s="343"/>
      <c r="LC77" s="343"/>
      <c r="LD77" s="343"/>
      <c r="LE77" s="343"/>
      <c r="LF77" s="343"/>
      <c r="LG77" s="343"/>
      <c r="LH77" s="343"/>
      <c r="LI77" s="343"/>
      <c r="LJ77" s="343"/>
      <c r="LK77" s="343"/>
      <c r="LL77" s="343"/>
      <c r="LM77" s="343"/>
      <c r="LN77" s="343"/>
      <c r="LO77" s="343"/>
    </row>
    <row r="78" spans="1:327" s="91" customFormat="1" ht="15.6" customHeight="1" x14ac:dyDescent="0.2">
      <c r="A78" s="1530" t="s">
        <v>1059</v>
      </c>
      <c r="B78" s="1531"/>
      <c r="C78" s="669"/>
      <c r="D78" s="552"/>
      <c r="E78" s="339"/>
      <c r="F78" s="339"/>
      <c r="G78" s="339"/>
      <c r="H78" s="339"/>
      <c r="I78" s="339"/>
      <c r="J78" s="339"/>
      <c r="K78" s="159">
        <v>0</v>
      </c>
      <c r="L78" s="553"/>
      <c r="M78" s="552">
        <v>0</v>
      </c>
      <c r="N78" s="159">
        <v>0</v>
      </c>
      <c r="O78" s="2052">
        <v>0</v>
      </c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  <c r="AM78" s="343"/>
      <c r="AN78" s="343"/>
      <c r="AO78" s="343"/>
      <c r="AP78" s="343"/>
      <c r="AQ78" s="343"/>
      <c r="AR78" s="343"/>
      <c r="AS78" s="343"/>
      <c r="AT78" s="343"/>
      <c r="AU78" s="343"/>
      <c r="AV78" s="343"/>
      <c r="AW78" s="343"/>
      <c r="AX78" s="343"/>
      <c r="AY78" s="343"/>
      <c r="AZ78" s="343"/>
      <c r="BA78" s="343"/>
      <c r="BB78" s="343"/>
      <c r="BC78" s="343"/>
      <c r="BD78" s="343"/>
      <c r="BE78" s="343"/>
      <c r="BF78" s="343"/>
      <c r="BG78" s="343"/>
      <c r="BH78" s="343"/>
      <c r="BI78" s="343"/>
      <c r="BJ78" s="343"/>
      <c r="BK78" s="343"/>
      <c r="BL78" s="343"/>
      <c r="BM78" s="343"/>
      <c r="BN78" s="343"/>
      <c r="BO78" s="343"/>
      <c r="BP78" s="343"/>
      <c r="BQ78" s="343"/>
      <c r="BR78" s="343"/>
      <c r="BS78" s="343"/>
      <c r="BT78" s="343"/>
      <c r="BU78" s="343"/>
      <c r="BV78" s="343"/>
      <c r="BW78" s="343"/>
      <c r="BX78" s="343"/>
      <c r="BY78" s="343"/>
      <c r="BZ78" s="343"/>
      <c r="CA78" s="343"/>
      <c r="CB78" s="343"/>
      <c r="CC78" s="343"/>
      <c r="CD78" s="343"/>
      <c r="CE78" s="343"/>
      <c r="CF78" s="343"/>
      <c r="CG78" s="343"/>
      <c r="CH78" s="343"/>
      <c r="CI78" s="343"/>
      <c r="CJ78" s="343"/>
      <c r="CK78" s="343"/>
      <c r="CL78" s="343"/>
      <c r="CM78" s="343"/>
      <c r="CN78" s="343"/>
      <c r="CO78" s="343"/>
      <c r="CP78" s="343"/>
      <c r="CQ78" s="343"/>
      <c r="CR78" s="343"/>
      <c r="CS78" s="343"/>
      <c r="CT78" s="343"/>
      <c r="CU78" s="343"/>
      <c r="CV78" s="343"/>
      <c r="CW78" s="343"/>
      <c r="CX78" s="343"/>
      <c r="CY78" s="343"/>
      <c r="CZ78" s="343"/>
      <c r="DA78" s="343"/>
      <c r="DB78" s="343"/>
      <c r="DC78" s="343"/>
      <c r="DD78" s="343"/>
      <c r="DE78" s="343"/>
      <c r="DF78" s="343"/>
      <c r="DG78" s="343"/>
      <c r="DH78" s="343"/>
      <c r="DI78" s="343"/>
      <c r="DJ78" s="343"/>
      <c r="DK78" s="343"/>
      <c r="DL78" s="343"/>
      <c r="DM78" s="343"/>
      <c r="DN78" s="343"/>
      <c r="DO78" s="343"/>
      <c r="DP78" s="343"/>
      <c r="DQ78" s="343"/>
      <c r="DR78" s="343"/>
      <c r="DS78" s="343"/>
      <c r="DT78" s="343"/>
      <c r="DU78" s="343"/>
      <c r="DV78" s="343"/>
      <c r="DW78" s="343"/>
      <c r="DX78" s="343"/>
      <c r="DY78" s="343"/>
      <c r="DZ78" s="343"/>
      <c r="EA78" s="343"/>
      <c r="EB78" s="343"/>
      <c r="EC78" s="343"/>
      <c r="ED78" s="343"/>
      <c r="EE78" s="343"/>
      <c r="EF78" s="343"/>
      <c r="EG78" s="343"/>
      <c r="EH78" s="343"/>
      <c r="EI78" s="343"/>
      <c r="EJ78" s="343"/>
      <c r="EK78" s="343"/>
      <c r="EL78" s="343"/>
      <c r="EM78" s="343"/>
      <c r="EN78" s="343"/>
      <c r="EO78" s="343"/>
      <c r="EP78" s="343"/>
      <c r="EQ78" s="343"/>
      <c r="ER78" s="343"/>
      <c r="ES78" s="343"/>
      <c r="ET78" s="343"/>
      <c r="EU78" s="343"/>
      <c r="EV78" s="343"/>
      <c r="EW78" s="343"/>
      <c r="EX78" s="343"/>
      <c r="EY78" s="343"/>
      <c r="EZ78" s="343"/>
      <c r="FA78" s="343"/>
      <c r="FB78" s="343"/>
      <c r="FC78" s="343"/>
      <c r="FD78" s="343"/>
      <c r="FE78" s="343"/>
      <c r="FF78" s="343"/>
      <c r="FG78" s="343"/>
      <c r="FH78" s="343"/>
      <c r="FI78" s="343"/>
      <c r="FJ78" s="343"/>
      <c r="FK78" s="343"/>
      <c r="FL78" s="343"/>
      <c r="FM78" s="343"/>
      <c r="FN78" s="343"/>
      <c r="FO78" s="343"/>
      <c r="FP78" s="343"/>
      <c r="FQ78" s="343"/>
      <c r="FR78" s="343"/>
      <c r="FS78" s="343"/>
      <c r="FT78" s="343"/>
      <c r="FU78" s="343"/>
      <c r="FV78" s="343"/>
      <c r="FW78" s="343"/>
      <c r="FX78" s="343"/>
      <c r="FY78" s="343"/>
      <c r="FZ78" s="343"/>
      <c r="GA78" s="343"/>
      <c r="GB78" s="343"/>
      <c r="GC78" s="343"/>
      <c r="GD78" s="343"/>
      <c r="GE78" s="343"/>
      <c r="GF78" s="343"/>
      <c r="GG78" s="343"/>
      <c r="GH78" s="343"/>
      <c r="GI78" s="343"/>
      <c r="GJ78" s="343"/>
      <c r="GK78" s="343"/>
      <c r="GL78" s="343"/>
      <c r="GM78" s="343"/>
      <c r="GN78" s="343"/>
      <c r="GO78" s="343"/>
      <c r="GP78" s="343"/>
      <c r="GQ78" s="343"/>
      <c r="GR78" s="343"/>
      <c r="GS78" s="343"/>
      <c r="GT78" s="343"/>
      <c r="GU78" s="343"/>
      <c r="GV78" s="343"/>
      <c r="GW78" s="343"/>
      <c r="GX78" s="343"/>
      <c r="GY78" s="343"/>
      <c r="GZ78" s="343"/>
      <c r="HA78" s="343"/>
      <c r="HB78" s="343"/>
      <c r="HC78" s="343"/>
      <c r="HD78" s="343"/>
      <c r="HE78" s="343"/>
      <c r="HF78" s="343"/>
      <c r="HG78" s="343"/>
      <c r="HH78" s="343"/>
      <c r="HI78" s="343"/>
      <c r="HJ78" s="343"/>
      <c r="HK78" s="343"/>
      <c r="HL78" s="343"/>
      <c r="HM78" s="343"/>
      <c r="HN78" s="343"/>
      <c r="HO78" s="343"/>
      <c r="HP78" s="343"/>
      <c r="HQ78" s="343"/>
      <c r="HR78" s="343"/>
      <c r="HS78" s="343"/>
      <c r="HT78" s="343"/>
      <c r="HU78" s="343"/>
      <c r="HV78" s="343"/>
      <c r="HW78" s="343"/>
      <c r="HX78" s="343"/>
      <c r="HY78" s="343"/>
      <c r="HZ78" s="343"/>
      <c r="IA78" s="343"/>
      <c r="IB78" s="343"/>
      <c r="IC78" s="343"/>
      <c r="ID78" s="343"/>
      <c r="IE78" s="343"/>
      <c r="IF78" s="343"/>
      <c r="IG78" s="343"/>
      <c r="IH78" s="343"/>
      <c r="II78" s="343"/>
      <c r="IJ78" s="343"/>
      <c r="IK78" s="343"/>
      <c r="IL78" s="343"/>
      <c r="IM78" s="343"/>
      <c r="IN78" s="343"/>
      <c r="IO78" s="343"/>
      <c r="IP78" s="343"/>
      <c r="IQ78" s="343"/>
      <c r="IR78" s="343"/>
      <c r="IS78" s="343"/>
      <c r="IT78" s="343"/>
      <c r="IU78" s="343"/>
      <c r="IV78" s="343"/>
      <c r="IW78" s="343"/>
      <c r="IX78" s="343"/>
      <c r="IY78" s="343"/>
      <c r="IZ78" s="343"/>
      <c r="JA78" s="343"/>
      <c r="JB78" s="343"/>
      <c r="JC78" s="343"/>
      <c r="JD78" s="343"/>
      <c r="JE78" s="343"/>
      <c r="JF78" s="343"/>
      <c r="JG78" s="343"/>
      <c r="JH78" s="343"/>
      <c r="JI78" s="343"/>
      <c r="JJ78" s="343"/>
      <c r="JK78" s="343"/>
      <c r="JL78" s="343"/>
      <c r="JM78" s="343"/>
      <c r="JN78" s="343"/>
      <c r="JO78" s="343"/>
      <c r="JP78" s="343"/>
      <c r="JQ78" s="343"/>
      <c r="JR78" s="343"/>
      <c r="JS78" s="343"/>
      <c r="JT78" s="343"/>
      <c r="JU78" s="343"/>
      <c r="JV78" s="343"/>
      <c r="JW78" s="343"/>
      <c r="JX78" s="343"/>
      <c r="JY78" s="343"/>
      <c r="JZ78" s="343"/>
      <c r="KA78" s="343"/>
      <c r="KB78" s="343"/>
      <c r="KC78" s="343"/>
      <c r="KD78" s="343"/>
      <c r="KE78" s="343"/>
      <c r="KF78" s="343"/>
      <c r="KG78" s="343"/>
      <c r="KH78" s="343"/>
      <c r="KI78" s="343"/>
      <c r="KJ78" s="343"/>
      <c r="KK78" s="343"/>
      <c r="KL78" s="343"/>
      <c r="KM78" s="343"/>
      <c r="KN78" s="343"/>
      <c r="KO78" s="343"/>
      <c r="KP78" s="343"/>
      <c r="KQ78" s="343"/>
      <c r="KR78" s="343"/>
      <c r="KS78" s="343"/>
      <c r="KT78" s="343"/>
      <c r="KU78" s="343"/>
      <c r="KV78" s="343"/>
      <c r="KW78" s="343"/>
      <c r="KX78" s="343"/>
      <c r="KY78" s="343"/>
      <c r="KZ78" s="343"/>
      <c r="LA78" s="343"/>
      <c r="LB78" s="343"/>
      <c r="LC78" s="343"/>
      <c r="LD78" s="343"/>
      <c r="LE78" s="343"/>
      <c r="LF78" s="343"/>
      <c r="LG78" s="343"/>
      <c r="LH78" s="343"/>
      <c r="LI78" s="343"/>
      <c r="LJ78" s="343"/>
      <c r="LK78" s="343"/>
      <c r="LL78" s="343"/>
      <c r="LM78" s="343"/>
      <c r="LN78" s="343"/>
      <c r="LO78" s="343"/>
    </row>
    <row r="79" spans="1:327" s="91" customFormat="1" ht="15.6" customHeight="1" x14ac:dyDescent="0.2">
      <c r="A79" s="1532" t="s">
        <v>1060</v>
      </c>
      <c r="B79" s="1533"/>
      <c r="C79" s="820"/>
      <c r="D79" s="552"/>
      <c r="E79" s="1028"/>
      <c r="F79" s="340"/>
      <c r="G79" s="340"/>
      <c r="H79" s="340"/>
      <c r="I79" s="340"/>
      <c r="J79" s="340"/>
      <c r="K79" s="553"/>
      <c r="L79" s="553"/>
      <c r="M79" s="552"/>
      <c r="N79" s="553"/>
      <c r="O79" s="2052">
        <v>0</v>
      </c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  <c r="AM79" s="343"/>
      <c r="AN79" s="343"/>
      <c r="AO79" s="343"/>
      <c r="AP79" s="343"/>
      <c r="AQ79" s="343"/>
      <c r="AR79" s="343"/>
      <c r="AS79" s="343"/>
      <c r="AT79" s="343"/>
      <c r="AU79" s="343"/>
      <c r="AV79" s="343"/>
      <c r="AW79" s="343"/>
      <c r="AX79" s="343"/>
      <c r="AY79" s="343"/>
      <c r="AZ79" s="343"/>
      <c r="BA79" s="343"/>
      <c r="BB79" s="343"/>
      <c r="BC79" s="343"/>
      <c r="BD79" s="343"/>
      <c r="BE79" s="343"/>
      <c r="BF79" s="343"/>
      <c r="BG79" s="343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  <c r="BR79" s="343"/>
      <c r="BS79" s="343"/>
      <c r="BT79" s="343"/>
      <c r="BU79" s="343"/>
      <c r="BV79" s="343"/>
      <c r="BW79" s="343"/>
      <c r="BX79" s="343"/>
      <c r="BY79" s="343"/>
      <c r="BZ79" s="343"/>
      <c r="CA79" s="343"/>
      <c r="CB79" s="343"/>
      <c r="CC79" s="343"/>
      <c r="CD79" s="343"/>
      <c r="CE79" s="343"/>
      <c r="CF79" s="343"/>
      <c r="CG79" s="343"/>
      <c r="CH79" s="343"/>
      <c r="CI79" s="343"/>
      <c r="CJ79" s="343"/>
      <c r="CK79" s="343"/>
      <c r="CL79" s="343"/>
      <c r="CM79" s="343"/>
      <c r="CN79" s="343"/>
      <c r="CO79" s="343"/>
      <c r="CP79" s="343"/>
      <c r="CQ79" s="343"/>
      <c r="CR79" s="343"/>
      <c r="CS79" s="343"/>
      <c r="CT79" s="343"/>
      <c r="CU79" s="343"/>
      <c r="CV79" s="343"/>
      <c r="CW79" s="343"/>
      <c r="CX79" s="343"/>
      <c r="CY79" s="343"/>
      <c r="CZ79" s="343"/>
      <c r="DA79" s="343"/>
      <c r="DB79" s="343"/>
      <c r="DC79" s="343"/>
      <c r="DD79" s="343"/>
      <c r="DE79" s="343"/>
      <c r="DF79" s="343"/>
      <c r="DG79" s="343"/>
      <c r="DH79" s="343"/>
      <c r="DI79" s="343"/>
      <c r="DJ79" s="343"/>
      <c r="DK79" s="343"/>
      <c r="DL79" s="343"/>
      <c r="DM79" s="343"/>
      <c r="DN79" s="343"/>
      <c r="DO79" s="343"/>
      <c r="DP79" s="343"/>
      <c r="DQ79" s="343"/>
      <c r="DR79" s="343"/>
      <c r="DS79" s="343"/>
      <c r="DT79" s="343"/>
      <c r="DU79" s="343"/>
      <c r="DV79" s="343"/>
      <c r="DW79" s="343"/>
      <c r="DX79" s="343"/>
      <c r="DY79" s="343"/>
      <c r="DZ79" s="343"/>
      <c r="EA79" s="343"/>
      <c r="EB79" s="343"/>
      <c r="EC79" s="343"/>
      <c r="ED79" s="343"/>
      <c r="EE79" s="343"/>
      <c r="EF79" s="343"/>
      <c r="EG79" s="343"/>
      <c r="EH79" s="343"/>
      <c r="EI79" s="343"/>
      <c r="EJ79" s="343"/>
      <c r="EK79" s="343"/>
      <c r="EL79" s="343"/>
      <c r="EM79" s="343"/>
      <c r="EN79" s="343"/>
      <c r="EO79" s="343"/>
      <c r="EP79" s="343"/>
      <c r="EQ79" s="343"/>
      <c r="ER79" s="343"/>
      <c r="ES79" s="343"/>
      <c r="ET79" s="343"/>
      <c r="EU79" s="343"/>
      <c r="EV79" s="343"/>
      <c r="EW79" s="343"/>
      <c r="EX79" s="343"/>
      <c r="EY79" s="343"/>
      <c r="EZ79" s="343"/>
      <c r="FA79" s="343"/>
      <c r="FB79" s="343"/>
      <c r="FC79" s="343"/>
      <c r="FD79" s="343"/>
      <c r="FE79" s="343"/>
      <c r="FF79" s="343"/>
      <c r="FG79" s="343"/>
      <c r="FH79" s="343"/>
      <c r="FI79" s="343"/>
      <c r="FJ79" s="343"/>
      <c r="FK79" s="343"/>
      <c r="FL79" s="343"/>
      <c r="FM79" s="343"/>
      <c r="FN79" s="343"/>
      <c r="FO79" s="343"/>
      <c r="FP79" s="343"/>
      <c r="FQ79" s="343"/>
      <c r="FR79" s="343"/>
      <c r="FS79" s="343"/>
      <c r="FT79" s="343"/>
      <c r="FU79" s="343"/>
      <c r="FV79" s="343"/>
      <c r="FW79" s="343"/>
      <c r="FX79" s="343"/>
      <c r="FY79" s="343"/>
      <c r="FZ79" s="343"/>
      <c r="GA79" s="343"/>
      <c r="GB79" s="343"/>
      <c r="GC79" s="343"/>
      <c r="GD79" s="343"/>
      <c r="GE79" s="343"/>
      <c r="GF79" s="343"/>
      <c r="GG79" s="343"/>
      <c r="GH79" s="343"/>
      <c r="GI79" s="343"/>
      <c r="GJ79" s="343"/>
      <c r="GK79" s="343"/>
      <c r="GL79" s="343"/>
      <c r="GM79" s="343"/>
      <c r="GN79" s="343"/>
      <c r="GO79" s="343"/>
      <c r="GP79" s="343"/>
      <c r="GQ79" s="343"/>
      <c r="GR79" s="343"/>
      <c r="GS79" s="343"/>
      <c r="GT79" s="343"/>
      <c r="GU79" s="343"/>
      <c r="GV79" s="343"/>
      <c r="GW79" s="343"/>
      <c r="GX79" s="343"/>
      <c r="GY79" s="343"/>
      <c r="GZ79" s="343"/>
      <c r="HA79" s="343"/>
      <c r="HB79" s="343"/>
      <c r="HC79" s="343"/>
      <c r="HD79" s="343"/>
      <c r="HE79" s="343"/>
      <c r="HF79" s="343"/>
      <c r="HG79" s="343"/>
      <c r="HH79" s="343"/>
      <c r="HI79" s="343"/>
      <c r="HJ79" s="343"/>
      <c r="HK79" s="343"/>
      <c r="HL79" s="343"/>
      <c r="HM79" s="343"/>
      <c r="HN79" s="343"/>
      <c r="HO79" s="343"/>
      <c r="HP79" s="343"/>
      <c r="HQ79" s="343"/>
      <c r="HR79" s="343"/>
      <c r="HS79" s="343"/>
      <c r="HT79" s="343"/>
      <c r="HU79" s="343"/>
      <c r="HV79" s="343"/>
      <c r="HW79" s="343"/>
      <c r="HX79" s="343"/>
      <c r="HY79" s="343"/>
      <c r="HZ79" s="343"/>
      <c r="IA79" s="343"/>
      <c r="IB79" s="343"/>
      <c r="IC79" s="343"/>
      <c r="ID79" s="343"/>
      <c r="IE79" s="343"/>
      <c r="IF79" s="343"/>
      <c r="IG79" s="343"/>
      <c r="IH79" s="343"/>
      <c r="II79" s="343"/>
      <c r="IJ79" s="343"/>
      <c r="IK79" s="343"/>
      <c r="IL79" s="343"/>
      <c r="IM79" s="343"/>
      <c r="IN79" s="343"/>
      <c r="IO79" s="343"/>
      <c r="IP79" s="343"/>
      <c r="IQ79" s="343"/>
      <c r="IR79" s="343"/>
      <c r="IS79" s="343"/>
      <c r="IT79" s="343"/>
      <c r="IU79" s="343"/>
      <c r="IV79" s="343"/>
      <c r="IW79" s="343"/>
      <c r="IX79" s="343"/>
      <c r="IY79" s="343"/>
      <c r="IZ79" s="343"/>
      <c r="JA79" s="343"/>
      <c r="JB79" s="343"/>
      <c r="JC79" s="343"/>
      <c r="JD79" s="343"/>
      <c r="JE79" s="343"/>
      <c r="JF79" s="343"/>
      <c r="JG79" s="343"/>
      <c r="JH79" s="343"/>
      <c r="JI79" s="343"/>
      <c r="JJ79" s="343"/>
      <c r="JK79" s="343"/>
      <c r="JL79" s="343"/>
      <c r="JM79" s="343"/>
      <c r="JN79" s="343"/>
      <c r="JO79" s="343"/>
      <c r="JP79" s="343"/>
      <c r="JQ79" s="343"/>
      <c r="JR79" s="343"/>
      <c r="JS79" s="343"/>
      <c r="JT79" s="343"/>
      <c r="JU79" s="343"/>
      <c r="JV79" s="343"/>
      <c r="JW79" s="343"/>
      <c r="JX79" s="343"/>
      <c r="JY79" s="343"/>
      <c r="JZ79" s="343"/>
      <c r="KA79" s="343"/>
      <c r="KB79" s="343"/>
      <c r="KC79" s="343"/>
      <c r="KD79" s="343"/>
      <c r="KE79" s="343"/>
      <c r="KF79" s="343"/>
      <c r="KG79" s="343"/>
      <c r="KH79" s="343"/>
      <c r="KI79" s="343"/>
      <c r="KJ79" s="343"/>
      <c r="KK79" s="343"/>
      <c r="KL79" s="343"/>
      <c r="KM79" s="343"/>
      <c r="KN79" s="343"/>
      <c r="KO79" s="343"/>
      <c r="KP79" s="343"/>
      <c r="KQ79" s="343"/>
      <c r="KR79" s="343"/>
      <c r="KS79" s="343"/>
      <c r="KT79" s="343"/>
      <c r="KU79" s="343"/>
      <c r="KV79" s="343"/>
      <c r="KW79" s="343"/>
      <c r="KX79" s="343"/>
      <c r="KY79" s="343"/>
      <c r="KZ79" s="343"/>
      <c r="LA79" s="343"/>
      <c r="LB79" s="343"/>
      <c r="LC79" s="343"/>
      <c r="LD79" s="343"/>
      <c r="LE79" s="343"/>
      <c r="LF79" s="343"/>
      <c r="LG79" s="343"/>
      <c r="LH79" s="343"/>
      <c r="LI79" s="343"/>
      <c r="LJ79" s="343"/>
      <c r="LK79" s="343"/>
      <c r="LL79" s="343"/>
      <c r="LM79" s="343"/>
      <c r="LN79" s="343"/>
      <c r="LO79" s="343"/>
    </row>
    <row r="80" spans="1:327" s="91" customFormat="1" ht="15.6" customHeight="1" x14ac:dyDescent="0.2">
      <c r="A80" s="1515" t="s">
        <v>849</v>
      </c>
      <c r="B80" s="1516"/>
      <c r="C80" s="827"/>
      <c r="D80" s="552"/>
      <c r="E80" s="1028"/>
      <c r="F80" s="340"/>
      <c r="G80" s="340"/>
      <c r="H80" s="340"/>
      <c r="I80" s="340"/>
      <c r="J80" s="340"/>
      <c r="K80" s="553"/>
      <c r="L80" s="553"/>
      <c r="M80" s="552"/>
      <c r="N80" s="553"/>
      <c r="O80" s="2052">
        <v>10000</v>
      </c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  <c r="AM80" s="343"/>
      <c r="AN80" s="343"/>
      <c r="AO80" s="343"/>
      <c r="AP80" s="343"/>
      <c r="AQ80" s="343"/>
      <c r="AR80" s="343"/>
      <c r="AS80" s="343"/>
      <c r="AT80" s="343"/>
      <c r="AU80" s="343"/>
      <c r="AV80" s="343"/>
      <c r="AW80" s="343"/>
      <c r="AX80" s="343"/>
      <c r="AY80" s="343"/>
      <c r="AZ80" s="343"/>
      <c r="BA80" s="343"/>
      <c r="BB80" s="343"/>
      <c r="BC80" s="343"/>
      <c r="BD80" s="343"/>
      <c r="BE80" s="343"/>
      <c r="BF80" s="343"/>
      <c r="BG80" s="343"/>
      <c r="BH80" s="343"/>
      <c r="BI80" s="343"/>
      <c r="BJ80" s="343"/>
      <c r="BK80" s="343"/>
      <c r="BL80" s="343"/>
      <c r="BM80" s="343"/>
      <c r="BN80" s="343"/>
      <c r="BO80" s="343"/>
      <c r="BP80" s="343"/>
      <c r="BQ80" s="343"/>
      <c r="BR80" s="343"/>
      <c r="BS80" s="343"/>
      <c r="BT80" s="343"/>
      <c r="BU80" s="343"/>
      <c r="BV80" s="343"/>
      <c r="BW80" s="343"/>
      <c r="BX80" s="343"/>
      <c r="BY80" s="343"/>
      <c r="BZ80" s="343"/>
      <c r="CA80" s="343"/>
      <c r="CB80" s="343"/>
      <c r="CC80" s="343"/>
      <c r="CD80" s="343"/>
      <c r="CE80" s="343"/>
      <c r="CF80" s="343"/>
      <c r="CG80" s="343"/>
      <c r="CH80" s="343"/>
      <c r="CI80" s="343"/>
      <c r="CJ80" s="343"/>
      <c r="CK80" s="343"/>
      <c r="CL80" s="343"/>
      <c r="CM80" s="343"/>
      <c r="CN80" s="343"/>
      <c r="CO80" s="343"/>
      <c r="CP80" s="343"/>
      <c r="CQ80" s="343"/>
      <c r="CR80" s="343"/>
      <c r="CS80" s="343"/>
      <c r="CT80" s="343"/>
      <c r="CU80" s="343"/>
      <c r="CV80" s="343"/>
      <c r="CW80" s="343"/>
      <c r="CX80" s="343"/>
      <c r="CY80" s="343"/>
      <c r="CZ80" s="343"/>
      <c r="DA80" s="343"/>
      <c r="DB80" s="343"/>
      <c r="DC80" s="343"/>
      <c r="DD80" s="343"/>
      <c r="DE80" s="343"/>
      <c r="DF80" s="343"/>
      <c r="DG80" s="343"/>
      <c r="DH80" s="343"/>
      <c r="DI80" s="343"/>
      <c r="DJ80" s="343"/>
      <c r="DK80" s="343"/>
      <c r="DL80" s="343"/>
      <c r="DM80" s="343"/>
      <c r="DN80" s="343"/>
      <c r="DO80" s="343"/>
      <c r="DP80" s="343"/>
      <c r="DQ80" s="343"/>
      <c r="DR80" s="343"/>
      <c r="DS80" s="343"/>
      <c r="DT80" s="343"/>
      <c r="DU80" s="343"/>
      <c r="DV80" s="343"/>
      <c r="DW80" s="343"/>
      <c r="DX80" s="343"/>
      <c r="DY80" s="343"/>
      <c r="DZ80" s="343"/>
      <c r="EA80" s="343"/>
      <c r="EB80" s="343"/>
      <c r="EC80" s="343"/>
      <c r="ED80" s="343"/>
      <c r="EE80" s="343"/>
      <c r="EF80" s="343"/>
      <c r="EG80" s="343"/>
      <c r="EH80" s="343"/>
      <c r="EI80" s="343"/>
      <c r="EJ80" s="343"/>
      <c r="EK80" s="343"/>
      <c r="EL80" s="343"/>
      <c r="EM80" s="343"/>
      <c r="EN80" s="343"/>
      <c r="EO80" s="343"/>
      <c r="EP80" s="343"/>
      <c r="EQ80" s="343"/>
      <c r="ER80" s="343"/>
      <c r="ES80" s="343"/>
      <c r="ET80" s="343"/>
      <c r="EU80" s="343"/>
      <c r="EV80" s="343"/>
      <c r="EW80" s="343"/>
      <c r="EX80" s="343"/>
      <c r="EY80" s="343"/>
      <c r="EZ80" s="343"/>
      <c r="FA80" s="343"/>
      <c r="FB80" s="343"/>
      <c r="FC80" s="343"/>
      <c r="FD80" s="343"/>
      <c r="FE80" s="343"/>
      <c r="FF80" s="343"/>
      <c r="FG80" s="343"/>
      <c r="FH80" s="343"/>
      <c r="FI80" s="343"/>
      <c r="FJ80" s="343"/>
      <c r="FK80" s="343"/>
      <c r="FL80" s="343"/>
      <c r="FM80" s="343"/>
      <c r="FN80" s="343"/>
      <c r="FO80" s="343"/>
      <c r="FP80" s="343"/>
      <c r="FQ80" s="343"/>
      <c r="FR80" s="343"/>
      <c r="FS80" s="343"/>
      <c r="FT80" s="343"/>
      <c r="FU80" s="343"/>
      <c r="FV80" s="343"/>
      <c r="FW80" s="343"/>
      <c r="FX80" s="343"/>
      <c r="FY80" s="343"/>
      <c r="FZ80" s="343"/>
      <c r="GA80" s="343"/>
      <c r="GB80" s="343"/>
      <c r="GC80" s="343"/>
      <c r="GD80" s="343"/>
      <c r="GE80" s="343"/>
      <c r="GF80" s="343"/>
      <c r="GG80" s="343"/>
      <c r="GH80" s="343"/>
      <c r="GI80" s="343"/>
      <c r="GJ80" s="343"/>
      <c r="GK80" s="343"/>
      <c r="GL80" s="343"/>
      <c r="GM80" s="343"/>
      <c r="GN80" s="343"/>
      <c r="GO80" s="343"/>
      <c r="GP80" s="343"/>
      <c r="GQ80" s="343"/>
      <c r="GR80" s="343"/>
      <c r="GS80" s="343"/>
      <c r="GT80" s="343"/>
      <c r="GU80" s="343"/>
      <c r="GV80" s="343"/>
      <c r="GW80" s="343"/>
      <c r="GX80" s="343"/>
      <c r="GY80" s="343"/>
      <c r="GZ80" s="343"/>
      <c r="HA80" s="343"/>
      <c r="HB80" s="343"/>
      <c r="HC80" s="343"/>
      <c r="HD80" s="343"/>
      <c r="HE80" s="343"/>
      <c r="HF80" s="343"/>
      <c r="HG80" s="343"/>
      <c r="HH80" s="343"/>
      <c r="HI80" s="343"/>
      <c r="HJ80" s="343"/>
      <c r="HK80" s="343"/>
      <c r="HL80" s="343"/>
      <c r="HM80" s="343"/>
      <c r="HN80" s="343"/>
      <c r="HO80" s="343"/>
      <c r="HP80" s="343"/>
      <c r="HQ80" s="343"/>
      <c r="HR80" s="343"/>
      <c r="HS80" s="343"/>
      <c r="HT80" s="343"/>
      <c r="HU80" s="343"/>
      <c r="HV80" s="343"/>
      <c r="HW80" s="343"/>
      <c r="HX80" s="343"/>
      <c r="HY80" s="343"/>
      <c r="HZ80" s="343"/>
      <c r="IA80" s="343"/>
      <c r="IB80" s="343"/>
      <c r="IC80" s="343"/>
      <c r="ID80" s="343"/>
      <c r="IE80" s="343"/>
      <c r="IF80" s="343"/>
      <c r="IG80" s="343"/>
      <c r="IH80" s="343"/>
      <c r="II80" s="343"/>
      <c r="IJ80" s="343"/>
      <c r="IK80" s="343"/>
      <c r="IL80" s="343"/>
      <c r="IM80" s="343"/>
      <c r="IN80" s="343"/>
      <c r="IO80" s="343"/>
      <c r="IP80" s="343"/>
      <c r="IQ80" s="343"/>
      <c r="IR80" s="343"/>
      <c r="IS80" s="343"/>
      <c r="IT80" s="343"/>
      <c r="IU80" s="343"/>
      <c r="IV80" s="343"/>
      <c r="IW80" s="343"/>
      <c r="IX80" s="343"/>
      <c r="IY80" s="343"/>
      <c r="IZ80" s="343"/>
      <c r="JA80" s="343"/>
      <c r="JB80" s="343"/>
      <c r="JC80" s="343"/>
      <c r="JD80" s="343"/>
      <c r="JE80" s="343"/>
      <c r="JF80" s="343"/>
      <c r="JG80" s="343"/>
      <c r="JH80" s="343"/>
      <c r="JI80" s="343"/>
      <c r="JJ80" s="343"/>
      <c r="JK80" s="343"/>
      <c r="JL80" s="343"/>
      <c r="JM80" s="343"/>
      <c r="JN80" s="343"/>
      <c r="JO80" s="343"/>
      <c r="JP80" s="343"/>
      <c r="JQ80" s="343"/>
      <c r="JR80" s="343"/>
      <c r="JS80" s="343"/>
      <c r="JT80" s="343"/>
      <c r="JU80" s="343"/>
      <c r="JV80" s="343"/>
      <c r="JW80" s="343"/>
      <c r="JX80" s="343"/>
      <c r="JY80" s="343"/>
      <c r="JZ80" s="343"/>
      <c r="KA80" s="343"/>
      <c r="KB80" s="343"/>
      <c r="KC80" s="343"/>
      <c r="KD80" s="343"/>
      <c r="KE80" s="343"/>
      <c r="KF80" s="343"/>
      <c r="KG80" s="343"/>
      <c r="KH80" s="343"/>
      <c r="KI80" s="343"/>
      <c r="KJ80" s="343"/>
      <c r="KK80" s="343"/>
      <c r="KL80" s="343"/>
      <c r="KM80" s="343"/>
      <c r="KN80" s="343"/>
      <c r="KO80" s="343"/>
      <c r="KP80" s="343"/>
      <c r="KQ80" s="343"/>
      <c r="KR80" s="343"/>
      <c r="KS80" s="343"/>
      <c r="KT80" s="343"/>
      <c r="KU80" s="343"/>
      <c r="KV80" s="343"/>
      <c r="KW80" s="343"/>
      <c r="KX80" s="343"/>
      <c r="KY80" s="343"/>
      <c r="KZ80" s="343"/>
      <c r="LA80" s="343"/>
      <c r="LB80" s="343"/>
      <c r="LC80" s="343"/>
      <c r="LD80" s="343"/>
      <c r="LE80" s="343"/>
      <c r="LF80" s="343"/>
      <c r="LG80" s="343"/>
      <c r="LH80" s="343"/>
      <c r="LI80" s="343"/>
      <c r="LJ80" s="343"/>
      <c r="LK80" s="343"/>
      <c r="LL80" s="343"/>
      <c r="LM80" s="343"/>
      <c r="LN80" s="343"/>
      <c r="LO80" s="343"/>
    </row>
    <row r="81" spans="1:327" s="91" customFormat="1" ht="15.6" customHeight="1" x14ac:dyDescent="0.2">
      <c r="A81" s="1515" t="s">
        <v>284</v>
      </c>
      <c r="B81" s="1516"/>
      <c r="C81" s="827"/>
      <c r="D81" s="552"/>
      <c r="E81" s="1028"/>
      <c r="F81" s="340"/>
      <c r="G81" s="340"/>
      <c r="H81" s="340"/>
      <c r="I81" s="340"/>
      <c r="J81" s="340"/>
      <c r="K81" s="553"/>
      <c r="L81" s="553"/>
      <c r="M81" s="552"/>
      <c r="N81" s="553"/>
      <c r="O81" s="2052">
        <v>0</v>
      </c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  <c r="AM81" s="343"/>
      <c r="AN81" s="343"/>
      <c r="AO81" s="343"/>
      <c r="AP81" s="343"/>
      <c r="AQ81" s="343"/>
      <c r="AR81" s="343"/>
      <c r="AS81" s="343"/>
      <c r="AT81" s="343"/>
      <c r="AU81" s="343"/>
      <c r="AV81" s="343"/>
      <c r="AW81" s="343"/>
      <c r="AX81" s="343"/>
      <c r="AY81" s="343"/>
      <c r="AZ81" s="343"/>
      <c r="BA81" s="343"/>
      <c r="BB81" s="343"/>
      <c r="BC81" s="343"/>
      <c r="BD81" s="343"/>
      <c r="BE81" s="343"/>
      <c r="BF81" s="343"/>
      <c r="BG81" s="343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  <c r="BR81" s="343"/>
      <c r="BS81" s="343"/>
      <c r="BT81" s="343"/>
      <c r="BU81" s="343"/>
      <c r="BV81" s="343"/>
      <c r="BW81" s="343"/>
      <c r="BX81" s="343"/>
      <c r="BY81" s="343"/>
      <c r="BZ81" s="343"/>
      <c r="CA81" s="343"/>
      <c r="CB81" s="343"/>
      <c r="CC81" s="343"/>
      <c r="CD81" s="343"/>
      <c r="CE81" s="343"/>
      <c r="CF81" s="343"/>
      <c r="CG81" s="343"/>
      <c r="CH81" s="343"/>
      <c r="CI81" s="343"/>
      <c r="CJ81" s="343"/>
      <c r="CK81" s="343"/>
      <c r="CL81" s="343"/>
      <c r="CM81" s="343"/>
      <c r="CN81" s="343"/>
      <c r="CO81" s="343"/>
      <c r="CP81" s="343"/>
      <c r="CQ81" s="343"/>
      <c r="CR81" s="343"/>
      <c r="CS81" s="343"/>
      <c r="CT81" s="343"/>
      <c r="CU81" s="343"/>
      <c r="CV81" s="343"/>
      <c r="CW81" s="343"/>
      <c r="CX81" s="343"/>
      <c r="CY81" s="343"/>
      <c r="CZ81" s="343"/>
      <c r="DA81" s="343"/>
      <c r="DB81" s="343"/>
      <c r="DC81" s="343"/>
      <c r="DD81" s="343"/>
      <c r="DE81" s="343"/>
      <c r="DF81" s="343"/>
      <c r="DG81" s="343"/>
      <c r="DH81" s="343"/>
      <c r="DI81" s="343"/>
      <c r="DJ81" s="343"/>
      <c r="DK81" s="343"/>
      <c r="DL81" s="343"/>
      <c r="DM81" s="343"/>
      <c r="DN81" s="343"/>
      <c r="DO81" s="343"/>
      <c r="DP81" s="343"/>
      <c r="DQ81" s="343"/>
      <c r="DR81" s="343"/>
      <c r="DS81" s="343"/>
      <c r="DT81" s="343"/>
      <c r="DU81" s="343"/>
      <c r="DV81" s="343"/>
      <c r="DW81" s="343"/>
      <c r="DX81" s="343"/>
      <c r="DY81" s="343"/>
      <c r="DZ81" s="343"/>
      <c r="EA81" s="343"/>
      <c r="EB81" s="343"/>
      <c r="EC81" s="343"/>
      <c r="ED81" s="343"/>
      <c r="EE81" s="343"/>
      <c r="EF81" s="343"/>
      <c r="EG81" s="343"/>
      <c r="EH81" s="343"/>
      <c r="EI81" s="343"/>
      <c r="EJ81" s="343"/>
      <c r="EK81" s="343"/>
      <c r="EL81" s="343"/>
      <c r="EM81" s="343"/>
      <c r="EN81" s="343"/>
      <c r="EO81" s="343"/>
      <c r="EP81" s="343"/>
      <c r="EQ81" s="343"/>
      <c r="ER81" s="343"/>
      <c r="ES81" s="343"/>
      <c r="ET81" s="343"/>
      <c r="EU81" s="343"/>
      <c r="EV81" s="343"/>
      <c r="EW81" s="343"/>
      <c r="EX81" s="343"/>
      <c r="EY81" s="343"/>
      <c r="EZ81" s="343"/>
      <c r="FA81" s="343"/>
      <c r="FB81" s="343"/>
      <c r="FC81" s="343"/>
      <c r="FD81" s="343"/>
      <c r="FE81" s="343"/>
      <c r="FF81" s="343"/>
      <c r="FG81" s="343"/>
      <c r="FH81" s="343"/>
      <c r="FI81" s="343"/>
      <c r="FJ81" s="343"/>
      <c r="FK81" s="343"/>
      <c r="FL81" s="343"/>
      <c r="FM81" s="343"/>
      <c r="FN81" s="343"/>
      <c r="FO81" s="343"/>
      <c r="FP81" s="343"/>
      <c r="FQ81" s="343"/>
      <c r="FR81" s="343"/>
      <c r="FS81" s="343"/>
      <c r="FT81" s="343"/>
      <c r="FU81" s="343"/>
      <c r="FV81" s="343"/>
      <c r="FW81" s="343"/>
      <c r="FX81" s="343"/>
      <c r="FY81" s="343"/>
      <c r="FZ81" s="343"/>
      <c r="GA81" s="343"/>
      <c r="GB81" s="343"/>
      <c r="GC81" s="343"/>
      <c r="GD81" s="343"/>
      <c r="GE81" s="343"/>
      <c r="GF81" s="343"/>
      <c r="GG81" s="343"/>
      <c r="GH81" s="343"/>
      <c r="GI81" s="343"/>
      <c r="GJ81" s="343"/>
      <c r="GK81" s="343"/>
      <c r="GL81" s="343"/>
      <c r="GM81" s="343"/>
      <c r="GN81" s="343"/>
      <c r="GO81" s="343"/>
      <c r="GP81" s="343"/>
      <c r="GQ81" s="343"/>
      <c r="GR81" s="343"/>
      <c r="GS81" s="343"/>
      <c r="GT81" s="343"/>
      <c r="GU81" s="343"/>
      <c r="GV81" s="343"/>
      <c r="GW81" s="343"/>
      <c r="GX81" s="343"/>
      <c r="GY81" s="343"/>
      <c r="GZ81" s="343"/>
      <c r="HA81" s="343"/>
      <c r="HB81" s="343"/>
      <c r="HC81" s="343"/>
      <c r="HD81" s="343"/>
      <c r="HE81" s="343"/>
      <c r="HF81" s="343"/>
      <c r="HG81" s="343"/>
      <c r="HH81" s="343"/>
      <c r="HI81" s="343"/>
      <c r="HJ81" s="343"/>
      <c r="HK81" s="343"/>
      <c r="HL81" s="343"/>
      <c r="HM81" s="343"/>
      <c r="HN81" s="343"/>
      <c r="HO81" s="343"/>
      <c r="HP81" s="343"/>
      <c r="HQ81" s="343"/>
      <c r="HR81" s="343"/>
      <c r="HS81" s="343"/>
      <c r="HT81" s="343"/>
      <c r="HU81" s="343"/>
      <c r="HV81" s="343"/>
      <c r="HW81" s="343"/>
      <c r="HX81" s="343"/>
      <c r="HY81" s="343"/>
      <c r="HZ81" s="343"/>
      <c r="IA81" s="343"/>
      <c r="IB81" s="343"/>
      <c r="IC81" s="343"/>
      <c r="ID81" s="343"/>
      <c r="IE81" s="343"/>
      <c r="IF81" s="343"/>
      <c r="IG81" s="343"/>
      <c r="IH81" s="343"/>
      <c r="II81" s="343"/>
      <c r="IJ81" s="343"/>
      <c r="IK81" s="343"/>
      <c r="IL81" s="343"/>
      <c r="IM81" s="343"/>
      <c r="IN81" s="343"/>
      <c r="IO81" s="343"/>
      <c r="IP81" s="343"/>
      <c r="IQ81" s="343"/>
      <c r="IR81" s="343"/>
      <c r="IS81" s="343"/>
      <c r="IT81" s="343"/>
      <c r="IU81" s="343"/>
      <c r="IV81" s="343"/>
      <c r="IW81" s="343"/>
      <c r="IX81" s="343"/>
      <c r="IY81" s="343"/>
      <c r="IZ81" s="343"/>
      <c r="JA81" s="343"/>
      <c r="JB81" s="343"/>
      <c r="JC81" s="343"/>
      <c r="JD81" s="343"/>
      <c r="JE81" s="343"/>
      <c r="JF81" s="343"/>
      <c r="JG81" s="343"/>
      <c r="JH81" s="343"/>
      <c r="JI81" s="343"/>
      <c r="JJ81" s="343"/>
      <c r="JK81" s="343"/>
      <c r="JL81" s="343"/>
      <c r="JM81" s="343"/>
      <c r="JN81" s="343"/>
      <c r="JO81" s="343"/>
      <c r="JP81" s="343"/>
      <c r="JQ81" s="343"/>
      <c r="JR81" s="343"/>
      <c r="JS81" s="343"/>
      <c r="JT81" s="343"/>
      <c r="JU81" s="343"/>
      <c r="JV81" s="343"/>
      <c r="JW81" s="343"/>
      <c r="JX81" s="343"/>
      <c r="JY81" s="343"/>
      <c r="JZ81" s="343"/>
      <c r="KA81" s="343"/>
      <c r="KB81" s="343"/>
      <c r="KC81" s="343"/>
      <c r="KD81" s="343"/>
      <c r="KE81" s="343"/>
      <c r="KF81" s="343"/>
      <c r="KG81" s="343"/>
      <c r="KH81" s="343"/>
      <c r="KI81" s="343"/>
      <c r="KJ81" s="343"/>
      <c r="KK81" s="343"/>
      <c r="KL81" s="343"/>
      <c r="KM81" s="343"/>
      <c r="KN81" s="343"/>
      <c r="KO81" s="343"/>
      <c r="KP81" s="343"/>
      <c r="KQ81" s="343"/>
      <c r="KR81" s="343"/>
      <c r="KS81" s="343"/>
      <c r="KT81" s="343"/>
      <c r="KU81" s="343"/>
      <c r="KV81" s="343"/>
      <c r="KW81" s="343"/>
      <c r="KX81" s="343"/>
      <c r="KY81" s="343"/>
      <c r="KZ81" s="343"/>
      <c r="LA81" s="343"/>
      <c r="LB81" s="343"/>
      <c r="LC81" s="343"/>
      <c r="LD81" s="343"/>
      <c r="LE81" s="343"/>
      <c r="LF81" s="343"/>
      <c r="LG81" s="343"/>
      <c r="LH81" s="343"/>
      <c r="LI81" s="343"/>
      <c r="LJ81" s="343"/>
      <c r="LK81" s="343"/>
      <c r="LL81" s="343"/>
      <c r="LM81" s="343"/>
      <c r="LN81" s="343"/>
      <c r="LO81" s="343"/>
    </row>
    <row r="82" spans="1:327" s="91" customFormat="1" ht="15.6" customHeight="1" x14ac:dyDescent="0.2">
      <c r="A82" s="1524" t="s">
        <v>164</v>
      </c>
      <c r="B82" s="1525"/>
      <c r="C82" s="828"/>
      <c r="D82" s="556"/>
      <c r="E82" s="1029"/>
      <c r="F82" s="341"/>
      <c r="G82" s="341"/>
      <c r="H82" s="341"/>
      <c r="I82" s="341"/>
      <c r="J82" s="341"/>
      <c r="K82" s="969">
        <v>11550</v>
      </c>
      <c r="L82" s="967"/>
      <c r="M82" s="968">
        <v>11550</v>
      </c>
      <c r="N82" s="969">
        <v>963</v>
      </c>
      <c r="O82" s="2053">
        <v>11550</v>
      </c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  <c r="AM82" s="343"/>
      <c r="AN82" s="343"/>
      <c r="AO82" s="343"/>
      <c r="AP82" s="343"/>
      <c r="AQ82" s="343"/>
      <c r="AR82" s="343"/>
      <c r="AS82" s="343"/>
      <c r="AT82" s="343"/>
      <c r="AU82" s="343"/>
      <c r="AV82" s="343"/>
      <c r="AW82" s="343"/>
      <c r="AX82" s="343"/>
      <c r="AY82" s="343"/>
      <c r="AZ82" s="343"/>
      <c r="BA82" s="343"/>
      <c r="BB82" s="343"/>
      <c r="BC82" s="343"/>
      <c r="BD82" s="343"/>
      <c r="BE82" s="343"/>
      <c r="BF82" s="343"/>
      <c r="BG82" s="343"/>
      <c r="BH82" s="343"/>
      <c r="BI82" s="343"/>
      <c r="BJ82" s="343"/>
      <c r="BK82" s="343"/>
      <c r="BL82" s="343"/>
      <c r="BM82" s="343"/>
      <c r="BN82" s="343"/>
      <c r="BO82" s="343"/>
      <c r="BP82" s="343"/>
      <c r="BQ82" s="343"/>
      <c r="BR82" s="343"/>
      <c r="BS82" s="343"/>
      <c r="BT82" s="343"/>
      <c r="BU82" s="343"/>
      <c r="BV82" s="343"/>
      <c r="BW82" s="343"/>
      <c r="BX82" s="343"/>
      <c r="BY82" s="343"/>
      <c r="BZ82" s="343"/>
      <c r="CA82" s="343"/>
      <c r="CB82" s="343"/>
      <c r="CC82" s="343"/>
      <c r="CD82" s="343"/>
      <c r="CE82" s="343"/>
      <c r="CF82" s="343"/>
      <c r="CG82" s="343"/>
      <c r="CH82" s="343"/>
      <c r="CI82" s="343"/>
      <c r="CJ82" s="343"/>
      <c r="CK82" s="343"/>
      <c r="CL82" s="343"/>
      <c r="CM82" s="343"/>
      <c r="CN82" s="343"/>
      <c r="CO82" s="343"/>
      <c r="CP82" s="343"/>
      <c r="CQ82" s="343"/>
      <c r="CR82" s="343"/>
      <c r="CS82" s="343"/>
      <c r="CT82" s="343"/>
      <c r="CU82" s="343"/>
      <c r="CV82" s="343"/>
      <c r="CW82" s="343"/>
      <c r="CX82" s="343"/>
      <c r="CY82" s="343"/>
      <c r="CZ82" s="343"/>
      <c r="DA82" s="343"/>
      <c r="DB82" s="343"/>
      <c r="DC82" s="343"/>
      <c r="DD82" s="343"/>
      <c r="DE82" s="343"/>
      <c r="DF82" s="343"/>
      <c r="DG82" s="343"/>
      <c r="DH82" s="343"/>
      <c r="DI82" s="343"/>
      <c r="DJ82" s="343"/>
      <c r="DK82" s="343"/>
      <c r="DL82" s="343"/>
      <c r="DM82" s="343"/>
      <c r="DN82" s="343"/>
      <c r="DO82" s="343"/>
      <c r="DP82" s="343"/>
      <c r="DQ82" s="343"/>
      <c r="DR82" s="343"/>
      <c r="DS82" s="343"/>
      <c r="DT82" s="343"/>
      <c r="DU82" s="343"/>
      <c r="DV82" s="343"/>
      <c r="DW82" s="343"/>
      <c r="DX82" s="343"/>
      <c r="DY82" s="343"/>
      <c r="DZ82" s="343"/>
      <c r="EA82" s="343"/>
      <c r="EB82" s="343"/>
      <c r="EC82" s="343"/>
      <c r="ED82" s="343"/>
      <c r="EE82" s="343"/>
      <c r="EF82" s="343"/>
      <c r="EG82" s="343"/>
      <c r="EH82" s="343"/>
      <c r="EI82" s="343"/>
      <c r="EJ82" s="343"/>
      <c r="EK82" s="343"/>
      <c r="EL82" s="343"/>
      <c r="EM82" s="343"/>
      <c r="EN82" s="343"/>
      <c r="EO82" s="343"/>
      <c r="EP82" s="343"/>
      <c r="EQ82" s="343"/>
      <c r="ER82" s="343"/>
      <c r="ES82" s="343"/>
      <c r="ET82" s="343"/>
      <c r="EU82" s="343"/>
      <c r="EV82" s="343"/>
      <c r="EW82" s="343"/>
      <c r="EX82" s="343"/>
      <c r="EY82" s="343"/>
      <c r="EZ82" s="343"/>
      <c r="FA82" s="343"/>
      <c r="FB82" s="343"/>
      <c r="FC82" s="343"/>
      <c r="FD82" s="343"/>
      <c r="FE82" s="343"/>
      <c r="FF82" s="343"/>
      <c r="FG82" s="343"/>
      <c r="FH82" s="343"/>
      <c r="FI82" s="343"/>
      <c r="FJ82" s="343"/>
      <c r="FK82" s="343"/>
      <c r="FL82" s="343"/>
      <c r="FM82" s="343"/>
      <c r="FN82" s="343"/>
      <c r="FO82" s="343"/>
      <c r="FP82" s="343"/>
      <c r="FQ82" s="343"/>
      <c r="FR82" s="343"/>
      <c r="FS82" s="343"/>
      <c r="FT82" s="343"/>
      <c r="FU82" s="343"/>
      <c r="FV82" s="343"/>
      <c r="FW82" s="343"/>
      <c r="FX82" s="343"/>
      <c r="FY82" s="343"/>
      <c r="FZ82" s="343"/>
      <c r="GA82" s="343"/>
      <c r="GB82" s="343"/>
      <c r="GC82" s="343"/>
      <c r="GD82" s="343"/>
      <c r="GE82" s="343"/>
      <c r="GF82" s="343"/>
      <c r="GG82" s="343"/>
      <c r="GH82" s="343"/>
      <c r="GI82" s="343"/>
      <c r="GJ82" s="343"/>
      <c r="GK82" s="343"/>
      <c r="GL82" s="343"/>
      <c r="GM82" s="343"/>
      <c r="GN82" s="343"/>
      <c r="GO82" s="343"/>
      <c r="GP82" s="343"/>
      <c r="GQ82" s="343"/>
      <c r="GR82" s="343"/>
      <c r="GS82" s="343"/>
      <c r="GT82" s="343"/>
      <c r="GU82" s="343"/>
      <c r="GV82" s="343"/>
      <c r="GW82" s="343"/>
      <c r="GX82" s="343"/>
      <c r="GY82" s="343"/>
      <c r="GZ82" s="343"/>
      <c r="HA82" s="343"/>
      <c r="HB82" s="343"/>
      <c r="HC82" s="343"/>
      <c r="HD82" s="343"/>
      <c r="HE82" s="343"/>
      <c r="HF82" s="343"/>
      <c r="HG82" s="343"/>
      <c r="HH82" s="343"/>
      <c r="HI82" s="343"/>
      <c r="HJ82" s="343"/>
      <c r="HK82" s="343"/>
      <c r="HL82" s="343"/>
      <c r="HM82" s="343"/>
      <c r="HN82" s="343"/>
      <c r="HO82" s="343"/>
      <c r="HP82" s="343"/>
      <c r="HQ82" s="343"/>
      <c r="HR82" s="343"/>
      <c r="HS82" s="343"/>
      <c r="HT82" s="343"/>
      <c r="HU82" s="343"/>
      <c r="HV82" s="343"/>
      <c r="HW82" s="343"/>
      <c r="HX82" s="343"/>
      <c r="HY82" s="343"/>
      <c r="HZ82" s="343"/>
      <c r="IA82" s="343"/>
      <c r="IB82" s="343"/>
      <c r="IC82" s="343"/>
      <c r="ID82" s="343"/>
      <c r="IE82" s="343"/>
      <c r="IF82" s="343"/>
      <c r="IG82" s="343"/>
      <c r="IH82" s="343"/>
      <c r="II82" s="343"/>
      <c r="IJ82" s="343"/>
      <c r="IK82" s="343"/>
      <c r="IL82" s="343"/>
      <c r="IM82" s="343"/>
      <c r="IN82" s="343"/>
      <c r="IO82" s="343"/>
      <c r="IP82" s="343"/>
      <c r="IQ82" s="343"/>
      <c r="IR82" s="343"/>
      <c r="IS82" s="343"/>
      <c r="IT82" s="343"/>
      <c r="IU82" s="343"/>
      <c r="IV82" s="343"/>
      <c r="IW82" s="343"/>
      <c r="IX82" s="343"/>
      <c r="IY82" s="343"/>
      <c r="IZ82" s="343"/>
      <c r="JA82" s="343"/>
      <c r="JB82" s="343"/>
      <c r="JC82" s="343"/>
      <c r="JD82" s="343"/>
      <c r="JE82" s="343"/>
      <c r="JF82" s="343"/>
      <c r="JG82" s="343"/>
      <c r="JH82" s="343"/>
      <c r="JI82" s="343"/>
      <c r="JJ82" s="343"/>
      <c r="JK82" s="343"/>
      <c r="JL82" s="343"/>
      <c r="JM82" s="343"/>
      <c r="JN82" s="343"/>
      <c r="JO82" s="343"/>
      <c r="JP82" s="343"/>
      <c r="JQ82" s="343"/>
      <c r="JR82" s="343"/>
      <c r="JS82" s="343"/>
      <c r="JT82" s="343"/>
      <c r="JU82" s="343"/>
      <c r="JV82" s="343"/>
      <c r="JW82" s="343"/>
      <c r="JX82" s="343"/>
      <c r="JY82" s="343"/>
      <c r="JZ82" s="343"/>
      <c r="KA82" s="343"/>
      <c r="KB82" s="343"/>
      <c r="KC82" s="343"/>
      <c r="KD82" s="343"/>
      <c r="KE82" s="343"/>
      <c r="KF82" s="343"/>
      <c r="KG82" s="343"/>
      <c r="KH82" s="343"/>
      <c r="KI82" s="343"/>
      <c r="KJ82" s="343"/>
      <c r="KK82" s="343"/>
      <c r="KL82" s="343"/>
      <c r="KM82" s="343"/>
      <c r="KN82" s="343"/>
      <c r="KO82" s="343"/>
      <c r="KP82" s="343"/>
      <c r="KQ82" s="343"/>
      <c r="KR82" s="343"/>
      <c r="KS82" s="343"/>
      <c r="KT82" s="343"/>
      <c r="KU82" s="343"/>
      <c r="KV82" s="343"/>
      <c r="KW82" s="343"/>
      <c r="KX82" s="343"/>
      <c r="KY82" s="343"/>
      <c r="KZ82" s="343"/>
      <c r="LA82" s="343"/>
      <c r="LB82" s="343"/>
      <c r="LC82" s="343"/>
      <c r="LD82" s="343"/>
      <c r="LE82" s="343"/>
      <c r="LF82" s="343"/>
      <c r="LG82" s="343"/>
      <c r="LH82" s="343"/>
      <c r="LI82" s="343"/>
      <c r="LJ82" s="343"/>
      <c r="LK82" s="343"/>
      <c r="LL82" s="343"/>
      <c r="LM82" s="343"/>
      <c r="LN82" s="343"/>
      <c r="LO82" s="343"/>
    </row>
    <row r="83" spans="1:327" s="91" customFormat="1" ht="15.6" customHeight="1" x14ac:dyDescent="0.2">
      <c r="A83" s="1451" t="s">
        <v>1336</v>
      </c>
      <c r="B83" s="1452"/>
      <c r="C83" s="669"/>
      <c r="D83" s="552"/>
      <c r="E83" s="339"/>
      <c r="F83" s="339"/>
      <c r="G83" s="339"/>
      <c r="H83" s="339"/>
      <c r="I83" s="339"/>
      <c r="J83" s="339"/>
      <c r="K83" s="553"/>
      <c r="L83" s="553"/>
      <c r="M83" s="552"/>
      <c r="N83" s="553"/>
      <c r="O83" s="2052">
        <v>0</v>
      </c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  <c r="AP83" s="343"/>
      <c r="AQ83" s="343"/>
      <c r="AR83" s="343"/>
      <c r="AS83" s="343"/>
      <c r="AT83" s="343"/>
      <c r="AU83" s="343"/>
      <c r="AV83" s="343"/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  <c r="BR83" s="343"/>
      <c r="BS83" s="343"/>
      <c r="BT83" s="343"/>
      <c r="BU83" s="343"/>
      <c r="BV83" s="343"/>
      <c r="BW83" s="343"/>
      <c r="BX83" s="343"/>
      <c r="BY83" s="343"/>
      <c r="BZ83" s="343"/>
      <c r="CA83" s="343"/>
      <c r="CB83" s="343"/>
      <c r="CC83" s="343"/>
      <c r="CD83" s="343"/>
      <c r="CE83" s="343"/>
      <c r="CF83" s="343"/>
      <c r="CG83" s="343"/>
      <c r="CH83" s="343"/>
      <c r="CI83" s="343"/>
      <c r="CJ83" s="343"/>
      <c r="CK83" s="343"/>
      <c r="CL83" s="343"/>
      <c r="CM83" s="343"/>
      <c r="CN83" s="343"/>
      <c r="CO83" s="343"/>
      <c r="CP83" s="343"/>
      <c r="CQ83" s="343"/>
      <c r="CR83" s="343"/>
      <c r="CS83" s="343"/>
      <c r="CT83" s="343"/>
      <c r="CU83" s="343"/>
      <c r="CV83" s="343"/>
      <c r="CW83" s="343"/>
      <c r="CX83" s="343"/>
      <c r="CY83" s="343"/>
      <c r="CZ83" s="343"/>
      <c r="DA83" s="343"/>
      <c r="DB83" s="343"/>
      <c r="DC83" s="343"/>
      <c r="DD83" s="343"/>
      <c r="DE83" s="343"/>
      <c r="DF83" s="343"/>
      <c r="DG83" s="343"/>
      <c r="DH83" s="343"/>
      <c r="DI83" s="343"/>
      <c r="DJ83" s="343"/>
      <c r="DK83" s="343"/>
      <c r="DL83" s="343"/>
      <c r="DM83" s="343"/>
      <c r="DN83" s="343"/>
      <c r="DO83" s="343"/>
      <c r="DP83" s="343"/>
      <c r="DQ83" s="343"/>
      <c r="DR83" s="343"/>
      <c r="DS83" s="343"/>
      <c r="DT83" s="343"/>
      <c r="DU83" s="343"/>
      <c r="DV83" s="343"/>
      <c r="DW83" s="343"/>
      <c r="DX83" s="343"/>
      <c r="DY83" s="343"/>
      <c r="DZ83" s="343"/>
      <c r="EA83" s="343"/>
      <c r="EB83" s="343"/>
      <c r="EC83" s="343"/>
      <c r="ED83" s="343"/>
      <c r="EE83" s="343"/>
      <c r="EF83" s="343"/>
      <c r="EG83" s="343"/>
      <c r="EH83" s="343"/>
      <c r="EI83" s="343"/>
      <c r="EJ83" s="343"/>
      <c r="EK83" s="343"/>
      <c r="EL83" s="343"/>
      <c r="EM83" s="343"/>
      <c r="EN83" s="343"/>
      <c r="EO83" s="343"/>
      <c r="EP83" s="343"/>
      <c r="EQ83" s="343"/>
      <c r="ER83" s="343"/>
      <c r="ES83" s="343"/>
      <c r="ET83" s="343"/>
      <c r="EU83" s="343"/>
      <c r="EV83" s="343"/>
      <c r="EW83" s="343"/>
      <c r="EX83" s="343"/>
      <c r="EY83" s="343"/>
      <c r="EZ83" s="343"/>
      <c r="FA83" s="343"/>
      <c r="FB83" s="343"/>
      <c r="FC83" s="343"/>
      <c r="FD83" s="343"/>
      <c r="FE83" s="343"/>
      <c r="FF83" s="343"/>
      <c r="FG83" s="343"/>
      <c r="FH83" s="343"/>
      <c r="FI83" s="343"/>
      <c r="FJ83" s="343"/>
      <c r="FK83" s="343"/>
      <c r="FL83" s="343"/>
      <c r="FM83" s="343"/>
      <c r="FN83" s="343"/>
      <c r="FO83" s="343"/>
      <c r="FP83" s="343"/>
      <c r="FQ83" s="343"/>
      <c r="FR83" s="343"/>
      <c r="FS83" s="343"/>
      <c r="FT83" s="343"/>
      <c r="FU83" s="343"/>
      <c r="FV83" s="343"/>
      <c r="FW83" s="343"/>
      <c r="FX83" s="343"/>
      <c r="FY83" s="343"/>
      <c r="FZ83" s="343"/>
      <c r="GA83" s="343"/>
      <c r="GB83" s="343"/>
      <c r="GC83" s="343"/>
      <c r="GD83" s="343"/>
      <c r="GE83" s="343"/>
      <c r="GF83" s="343"/>
      <c r="GG83" s="343"/>
      <c r="GH83" s="343"/>
      <c r="GI83" s="343"/>
      <c r="GJ83" s="343"/>
      <c r="GK83" s="343"/>
      <c r="GL83" s="343"/>
      <c r="GM83" s="343"/>
      <c r="GN83" s="343"/>
      <c r="GO83" s="343"/>
      <c r="GP83" s="343"/>
      <c r="GQ83" s="343"/>
      <c r="GR83" s="343"/>
      <c r="GS83" s="343"/>
      <c r="GT83" s="343"/>
      <c r="GU83" s="343"/>
      <c r="GV83" s="343"/>
      <c r="GW83" s="343"/>
      <c r="GX83" s="343"/>
      <c r="GY83" s="343"/>
      <c r="GZ83" s="343"/>
      <c r="HA83" s="343"/>
      <c r="HB83" s="343"/>
      <c r="HC83" s="343"/>
      <c r="HD83" s="343"/>
      <c r="HE83" s="343"/>
      <c r="HF83" s="343"/>
      <c r="HG83" s="343"/>
      <c r="HH83" s="343"/>
      <c r="HI83" s="343"/>
      <c r="HJ83" s="343"/>
      <c r="HK83" s="343"/>
      <c r="HL83" s="343"/>
      <c r="HM83" s="343"/>
      <c r="HN83" s="343"/>
      <c r="HO83" s="343"/>
      <c r="HP83" s="343"/>
      <c r="HQ83" s="343"/>
      <c r="HR83" s="343"/>
      <c r="HS83" s="343"/>
      <c r="HT83" s="343"/>
      <c r="HU83" s="343"/>
      <c r="HV83" s="343"/>
      <c r="HW83" s="343"/>
      <c r="HX83" s="343"/>
      <c r="HY83" s="343"/>
      <c r="HZ83" s="343"/>
      <c r="IA83" s="343"/>
      <c r="IB83" s="343"/>
      <c r="IC83" s="343"/>
      <c r="ID83" s="343"/>
      <c r="IE83" s="343"/>
      <c r="IF83" s="343"/>
      <c r="IG83" s="343"/>
      <c r="IH83" s="343"/>
      <c r="II83" s="343"/>
      <c r="IJ83" s="343"/>
      <c r="IK83" s="343"/>
      <c r="IL83" s="343"/>
      <c r="IM83" s="343"/>
      <c r="IN83" s="343"/>
      <c r="IO83" s="343"/>
      <c r="IP83" s="343"/>
      <c r="IQ83" s="343"/>
      <c r="IR83" s="343"/>
      <c r="IS83" s="343"/>
      <c r="IT83" s="343"/>
      <c r="IU83" s="343"/>
      <c r="IV83" s="343"/>
      <c r="IW83" s="343"/>
      <c r="IX83" s="343"/>
      <c r="IY83" s="343"/>
      <c r="IZ83" s="343"/>
      <c r="JA83" s="343"/>
      <c r="JB83" s="343"/>
      <c r="JC83" s="343"/>
      <c r="JD83" s="343"/>
      <c r="JE83" s="343"/>
      <c r="JF83" s="343"/>
      <c r="JG83" s="343"/>
      <c r="JH83" s="343"/>
      <c r="JI83" s="343"/>
      <c r="JJ83" s="343"/>
      <c r="JK83" s="343"/>
      <c r="JL83" s="343"/>
      <c r="JM83" s="343"/>
      <c r="JN83" s="343"/>
      <c r="JO83" s="343"/>
      <c r="JP83" s="343"/>
      <c r="JQ83" s="343"/>
      <c r="JR83" s="343"/>
      <c r="JS83" s="343"/>
      <c r="JT83" s="343"/>
      <c r="JU83" s="343"/>
      <c r="JV83" s="343"/>
      <c r="JW83" s="343"/>
      <c r="JX83" s="343"/>
      <c r="JY83" s="343"/>
      <c r="JZ83" s="343"/>
      <c r="KA83" s="343"/>
      <c r="KB83" s="343"/>
      <c r="KC83" s="343"/>
      <c r="KD83" s="343"/>
      <c r="KE83" s="343"/>
      <c r="KF83" s="343"/>
      <c r="KG83" s="343"/>
      <c r="KH83" s="343"/>
      <c r="KI83" s="343"/>
      <c r="KJ83" s="343"/>
      <c r="KK83" s="343"/>
      <c r="KL83" s="343"/>
      <c r="KM83" s="343"/>
      <c r="KN83" s="343"/>
      <c r="KO83" s="343"/>
      <c r="KP83" s="343"/>
      <c r="KQ83" s="343"/>
      <c r="KR83" s="343"/>
      <c r="KS83" s="343"/>
      <c r="KT83" s="343"/>
      <c r="KU83" s="343"/>
      <c r="KV83" s="343"/>
      <c r="KW83" s="343"/>
      <c r="KX83" s="343"/>
      <c r="KY83" s="343"/>
      <c r="KZ83" s="343"/>
      <c r="LA83" s="343"/>
      <c r="LB83" s="343"/>
      <c r="LC83" s="343"/>
      <c r="LD83" s="343"/>
      <c r="LE83" s="343"/>
      <c r="LF83" s="343"/>
      <c r="LG83" s="343"/>
      <c r="LH83" s="343"/>
      <c r="LI83" s="343"/>
      <c r="LJ83" s="343"/>
      <c r="LK83" s="343"/>
      <c r="LL83" s="343"/>
      <c r="LM83" s="343"/>
      <c r="LN83" s="343"/>
      <c r="LO83" s="343"/>
    </row>
    <row r="84" spans="1:327" s="91" customFormat="1" ht="15.6" customHeight="1" x14ac:dyDescent="0.2">
      <c r="A84" s="1515" t="s">
        <v>984</v>
      </c>
      <c r="B84" s="1516"/>
      <c r="C84" s="553"/>
      <c r="D84" s="553"/>
      <c r="E84" s="553"/>
      <c r="F84" s="553"/>
      <c r="G84" s="553"/>
      <c r="H84" s="553"/>
      <c r="I84" s="553"/>
      <c r="J84" s="553"/>
      <c r="K84" s="159">
        <v>92142</v>
      </c>
      <c r="L84" s="553"/>
      <c r="M84" s="552">
        <v>92142</v>
      </c>
      <c r="N84" s="159">
        <v>7679</v>
      </c>
      <c r="O84" s="2052">
        <v>92142</v>
      </c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  <c r="AM84" s="343"/>
      <c r="AN84" s="343"/>
      <c r="AO84" s="343"/>
      <c r="AP84" s="343"/>
      <c r="AQ84" s="343"/>
      <c r="AR84" s="343"/>
      <c r="AS84" s="343"/>
      <c r="AT84" s="343"/>
      <c r="AU84" s="343"/>
      <c r="AV84" s="343"/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  <c r="BR84" s="343"/>
      <c r="BS84" s="343"/>
      <c r="BT84" s="343"/>
      <c r="BU84" s="343"/>
      <c r="BV84" s="343"/>
      <c r="BW84" s="343"/>
      <c r="BX84" s="343"/>
      <c r="BY84" s="343"/>
      <c r="BZ84" s="343"/>
      <c r="CA84" s="343"/>
      <c r="CB84" s="343"/>
      <c r="CC84" s="343"/>
      <c r="CD84" s="343"/>
      <c r="CE84" s="343"/>
      <c r="CF84" s="343"/>
      <c r="CG84" s="343"/>
      <c r="CH84" s="343"/>
      <c r="CI84" s="343"/>
      <c r="CJ84" s="343"/>
      <c r="CK84" s="343"/>
      <c r="CL84" s="343"/>
      <c r="CM84" s="343"/>
      <c r="CN84" s="343"/>
      <c r="CO84" s="343"/>
      <c r="CP84" s="343"/>
      <c r="CQ84" s="343"/>
      <c r="CR84" s="343"/>
      <c r="CS84" s="343"/>
      <c r="CT84" s="343"/>
      <c r="CU84" s="343"/>
      <c r="CV84" s="343"/>
      <c r="CW84" s="343"/>
      <c r="CX84" s="343"/>
      <c r="CY84" s="343"/>
      <c r="CZ84" s="343"/>
      <c r="DA84" s="343"/>
      <c r="DB84" s="343"/>
      <c r="DC84" s="343"/>
      <c r="DD84" s="343"/>
      <c r="DE84" s="343"/>
      <c r="DF84" s="343"/>
      <c r="DG84" s="343"/>
      <c r="DH84" s="343"/>
      <c r="DI84" s="343"/>
      <c r="DJ84" s="343"/>
      <c r="DK84" s="343"/>
      <c r="DL84" s="343"/>
      <c r="DM84" s="343"/>
      <c r="DN84" s="343"/>
      <c r="DO84" s="343"/>
      <c r="DP84" s="343"/>
      <c r="DQ84" s="343"/>
      <c r="DR84" s="343"/>
      <c r="DS84" s="343"/>
      <c r="DT84" s="343"/>
      <c r="DU84" s="343"/>
      <c r="DV84" s="343"/>
      <c r="DW84" s="343"/>
      <c r="DX84" s="343"/>
      <c r="DY84" s="343"/>
      <c r="DZ84" s="343"/>
      <c r="EA84" s="343"/>
      <c r="EB84" s="343"/>
      <c r="EC84" s="343"/>
      <c r="ED84" s="343"/>
      <c r="EE84" s="343"/>
      <c r="EF84" s="343"/>
      <c r="EG84" s="343"/>
      <c r="EH84" s="343"/>
      <c r="EI84" s="343"/>
      <c r="EJ84" s="343"/>
      <c r="EK84" s="343"/>
      <c r="EL84" s="343"/>
      <c r="EM84" s="343"/>
      <c r="EN84" s="343"/>
      <c r="EO84" s="343"/>
      <c r="EP84" s="343"/>
      <c r="EQ84" s="343"/>
      <c r="ER84" s="343"/>
      <c r="ES84" s="343"/>
      <c r="ET84" s="343"/>
      <c r="EU84" s="343"/>
      <c r="EV84" s="343"/>
      <c r="EW84" s="343"/>
      <c r="EX84" s="343"/>
      <c r="EY84" s="343"/>
      <c r="EZ84" s="343"/>
      <c r="FA84" s="343"/>
      <c r="FB84" s="343"/>
      <c r="FC84" s="343"/>
      <c r="FD84" s="343"/>
      <c r="FE84" s="343"/>
      <c r="FF84" s="343"/>
      <c r="FG84" s="343"/>
      <c r="FH84" s="343"/>
      <c r="FI84" s="343"/>
      <c r="FJ84" s="343"/>
      <c r="FK84" s="343"/>
      <c r="FL84" s="343"/>
      <c r="FM84" s="343"/>
      <c r="FN84" s="343"/>
      <c r="FO84" s="343"/>
      <c r="FP84" s="343"/>
      <c r="FQ84" s="343"/>
      <c r="FR84" s="343"/>
      <c r="FS84" s="343"/>
      <c r="FT84" s="343"/>
      <c r="FU84" s="343"/>
      <c r="FV84" s="343"/>
      <c r="FW84" s="343"/>
      <c r="FX84" s="343"/>
      <c r="FY84" s="343"/>
      <c r="FZ84" s="343"/>
      <c r="GA84" s="343"/>
      <c r="GB84" s="343"/>
      <c r="GC84" s="343"/>
      <c r="GD84" s="343"/>
      <c r="GE84" s="343"/>
      <c r="GF84" s="343"/>
      <c r="GG84" s="343"/>
      <c r="GH84" s="343"/>
      <c r="GI84" s="343"/>
      <c r="GJ84" s="343"/>
      <c r="GK84" s="343"/>
      <c r="GL84" s="343"/>
      <c r="GM84" s="343"/>
      <c r="GN84" s="343"/>
      <c r="GO84" s="343"/>
      <c r="GP84" s="343"/>
      <c r="GQ84" s="343"/>
      <c r="GR84" s="343"/>
      <c r="GS84" s="343"/>
      <c r="GT84" s="343"/>
      <c r="GU84" s="343"/>
      <c r="GV84" s="343"/>
      <c r="GW84" s="343"/>
      <c r="GX84" s="343"/>
      <c r="GY84" s="343"/>
      <c r="GZ84" s="343"/>
      <c r="HA84" s="343"/>
      <c r="HB84" s="343"/>
      <c r="HC84" s="343"/>
      <c r="HD84" s="343"/>
      <c r="HE84" s="343"/>
      <c r="HF84" s="343"/>
      <c r="HG84" s="343"/>
      <c r="HH84" s="343"/>
      <c r="HI84" s="343"/>
      <c r="HJ84" s="343"/>
      <c r="HK84" s="343"/>
      <c r="HL84" s="343"/>
      <c r="HM84" s="343"/>
      <c r="HN84" s="343"/>
      <c r="HO84" s="343"/>
      <c r="HP84" s="343"/>
      <c r="HQ84" s="343"/>
      <c r="HR84" s="343"/>
      <c r="HS84" s="343"/>
      <c r="HT84" s="343"/>
      <c r="HU84" s="343"/>
      <c r="HV84" s="343"/>
      <c r="HW84" s="343"/>
      <c r="HX84" s="343"/>
      <c r="HY84" s="343"/>
      <c r="HZ84" s="343"/>
      <c r="IA84" s="343"/>
      <c r="IB84" s="343"/>
      <c r="IC84" s="343"/>
      <c r="ID84" s="343"/>
      <c r="IE84" s="343"/>
      <c r="IF84" s="343"/>
      <c r="IG84" s="343"/>
      <c r="IH84" s="343"/>
      <c r="II84" s="343"/>
      <c r="IJ84" s="343"/>
      <c r="IK84" s="343"/>
      <c r="IL84" s="343"/>
      <c r="IM84" s="343"/>
      <c r="IN84" s="343"/>
      <c r="IO84" s="343"/>
      <c r="IP84" s="343"/>
      <c r="IQ84" s="343"/>
      <c r="IR84" s="343"/>
      <c r="IS84" s="343"/>
      <c r="IT84" s="343"/>
      <c r="IU84" s="343"/>
      <c r="IV84" s="343"/>
      <c r="IW84" s="343"/>
      <c r="IX84" s="343"/>
      <c r="IY84" s="343"/>
      <c r="IZ84" s="343"/>
      <c r="JA84" s="343"/>
      <c r="JB84" s="343"/>
      <c r="JC84" s="343"/>
      <c r="JD84" s="343"/>
      <c r="JE84" s="343"/>
      <c r="JF84" s="343"/>
      <c r="JG84" s="343"/>
      <c r="JH84" s="343"/>
      <c r="JI84" s="343"/>
      <c r="JJ84" s="343"/>
      <c r="JK84" s="343"/>
      <c r="JL84" s="343"/>
      <c r="JM84" s="343"/>
      <c r="JN84" s="343"/>
      <c r="JO84" s="343"/>
      <c r="JP84" s="343"/>
      <c r="JQ84" s="343"/>
      <c r="JR84" s="343"/>
      <c r="JS84" s="343"/>
      <c r="JT84" s="343"/>
      <c r="JU84" s="343"/>
      <c r="JV84" s="343"/>
      <c r="JW84" s="343"/>
      <c r="JX84" s="343"/>
      <c r="JY84" s="343"/>
      <c r="JZ84" s="343"/>
      <c r="KA84" s="343"/>
      <c r="KB84" s="343"/>
      <c r="KC84" s="343"/>
      <c r="KD84" s="343"/>
      <c r="KE84" s="343"/>
      <c r="KF84" s="343"/>
      <c r="KG84" s="343"/>
      <c r="KH84" s="343"/>
      <c r="KI84" s="343"/>
      <c r="KJ84" s="343"/>
      <c r="KK84" s="343"/>
      <c r="KL84" s="343"/>
      <c r="KM84" s="343"/>
      <c r="KN84" s="343"/>
      <c r="KO84" s="343"/>
      <c r="KP84" s="343"/>
      <c r="KQ84" s="343"/>
      <c r="KR84" s="343"/>
      <c r="KS84" s="343"/>
      <c r="KT84" s="343"/>
      <c r="KU84" s="343"/>
      <c r="KV84" s="343"/>
      <c r="KW84" s="343"/>
      <c r="KX84" s="343"/>
      <c r="KY84" s="343"/>
      <c r="KZ84" s="343"/>
      <c r="LA84" s="343"/>
      <c r="LB84" s="343"/>
      <c r="LC84" s="343"/>
      <c r="LD84" s="343"/>
      <c r="LE84" s="343"/>
      <c r="LF84" s="343"/>
      <c r="LG84" s="343"/>
      <c r="LH84" s="343"/>
      <c r="LI84" s="343"/>
      <c r="LJ84" s="343"/>
      <c r="LK84" s="343"/>
      <c r="LL84" s="343"/>
      <c r="LM84" s="343"/>
      <c r="LN84" s="343"/>
      <c r="LO84" s="343"/>
    </row>
    <row r="85" spans="1:327" s="91" customFormat="1" ht="15.6" customHeight="1" x14ac:dyDescent="0.2">
      <c r="A85" s="1515" t="s">
        <v>985</v>
      </c>
      <c r="B85" s="1516"/>
      <c r="C85" s="553"/>
      <c r="D85" s="553"/>
      <c r="E85" s="553"/>
      <c r="F85" s="553"/>
      <c r="G85" s="553"/>
      <c r="H85" s="553"/>
      <c r="I85" s="553"/>
      <c r="J85" s="553"/>
      <c r="K85" s="159">
        <v>73714</v>
      </c>
      <c r="L85" s="553"/>
      <c r="M85" s="552">
        <v>73714</v>
      </c>
      <c r="N85" s="159">
        <v>6143</v>
      </c>
      <c r="O85" s="2052">
        <v>73714</v>
      </c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  <c r="AP85" s="343"/>
      <c r="AQ85" s="343"/>
      <c r="AR85" s="343"/>
      <c r="AS85" s="343"/>
      <c r="AT85" s="343"/>
      <c r="AU85" s="343"/>
      <c r="AV85" s="343"/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  <c r="BR85" s="343"/>
      <c r="BS85" s="343"/>
      <c r="BT85" s="343"/>
      <c r="BU85" s="343"/>
      <c r="BV85" s="343"/>
      <c r="BW85" s="343"/>
      <c r="BX85" s="343"/>
      <c r="BY85" s="343"/>
      <c r="BZ85" s="343"/>
      <c r="CA85" s="343"/>
      <c r="CB85" s="343"/>
      <c r="CC85" s="343"/>
      <c r="CD85" s="343"/>
      <c r="CE85" s="343"/>
      <c r="CF85" s="343"/>
      <c r="CG85" s="343"/>
      <c r="CH85" s="343"/>
      <c r="CI85" s="343"/>
      <c r="CJ85" s="343"/>
      <c r="CK85" s="343"/>
      <c r="CL85" s="343"/>
      <c r="CM85" s="343"/>
      <c r="CN85" s="343"/>
      <c r="CO85" s="343"/>
      <c r="CP85" s="343"/>
      <c r="CQ85" s="343"/>
      <c r="CR85" s="343"/>
      <c r="CS85" s="343"/>
      <c r="CT85" s="343"/>
      <c r="CU85" s="343"/>
      <c r="CV85" s="343"/>
      <c r="CW85" s="343"/>
      <c r="CX85" s="343"/>
      <c r="CY85" s="343"/>
      <c r="CZ85" s="343"/>
      <c r="DA85" s="343"/>
      <c r="DB85" s="343"/>
      <c r="DC85" s="343"/>
      <c r="DD85" s="343"/>
      <c r="DE85" s="343"/>
      <c r="DF85" s="343"/>
      <c r="DG85" s="343"/>
      <c r="DH85" s="343"/>
      <c r="DI85" s="343"/>
      <c r="DJ85" s="343"/>
      <c r="DK85" s="343"/>
      <c r="DL85" s="343"/>
      <c r="DM85" s="343"/>
      <c r="DN85" s="343"/>
      <c r="DO85" s="343"/>
      <c r="DP85" s="343"/>
      <c r="DQ85" s="343"/>
      <c r="DR85" s="343"/>
      <c r="DS85" s="343"/>
      <c r="DT85" s="343"/>
      <c r="DU85" s="343"/>
      <c r="DV85" s="343"/>
      <c r="DW85" s="343"/>
      <c r="DX85" s="343"/>
      <c r="DY85" s="343"/>
      <c r="DZ85" s="343"/>
      <c r="EA85" s="343"/>
      <c r="EB85" s="343"/>
      <c r="EC85" s="343"/>
      <c r="ED85" s="343"/>
      <c r="EE85" s="343"/>
      <c r="EF85" s="343"/>
      <c r="EG85" s="343"/>
      <c r="EH85" s="343"/>
      <c r="EI85" s="343"/>
      <c r="EJ85" s="343"/>
      <c r="EK85" s="343"/>
      <c r="EL85" s="343"/>
      <c r="EM85" s="343"/>
      <c r="EN85" s="343"/>
      <c r="EO85" s="343"/>
      <c r="EP85" s="343"/>
      <c r="EQ85" s="343"/>
      <c r="ER85" s="343"/>
      <c r="ES85" s="343"/>
      <c r="ET85" s="343"/>
      <c r="EU85" s="343"/>
      <c r="EV85" s="343"/>
      <c r="EW85" s="343"/>
      <c r="EX85" s="343"/>
      <c r="EY85" s="343"/>
      <c r="EZ85" s="343"/>
      <c r="FA85" s="343"/>
      <c r="FB85" s="343"/>
      <c r="FC85" s="343"/>
      <c r="FD85" s="343"/>
      <c r="FE85" s="343"/>
      <c r="FF85" s="343"/>
      <c r="FG85" s="343"/>
      <c r="FH85" s="343"/>
      <c r="FI85" s="343"/>
      <c r="FJ85" s="343"/>
      <c r="FK85" s="343"/>
      <c r="FL85" s="343"/>
      <c r="FM85" s="343"/>
      <c r="FN85" s="343"/>
      <c r="FO85" s="343"/>
      <c r="FP85" s="343"/>
      <c r="FQ85" s="343"/>
      <c r="FR85" s="343"/>
      <c r="FS85" s="343"/>
      <c r="FT85" s="343"/>
      <c r="FU85" s="343"/>
      <c r="FV85" s="343"/>
      <c r="FW85" s="343"/>
      <c r="FX85" s="343"/>
      <c r="FY85" s="343"/>
      <c r="FZ85" s="343"/>
      <c r="GA85" s="343"/>
      <c r="GB85" s="343"/>
      <c r="GC85" s="343"/>
      <c r="GD85" s="343"/>
      <c r="GE85" s="343"/>
      <c r="GF85" s="343"/>
      <c r="GG85" s="343"/>
      <c r="GH85" s="343"/>
      <c r="GI85" s="343"/>
      <c r="GJ85" s="343"/>
      <c r="GK85" s="343"/>
      <c r="GL85" s="343"/>
      <c r="GM85" s="343"/>
      <c r="GN85" s="343"/>
      <c r="GO85" s="343"/>
      <c r="GP85" s="343"/>
      <c r="GQ85" s="343"/>
      <c r="GR85" s="343"/>
      <c r="GS85" s="343"/>
      <c r="GT85" s="343"/>
      <c r="GU85" s="343"/>
      <c r="GV85" s="343"/>
      <c r="GW85" s="343"/>
      <c r="GX85" s="343"/>
      <c r="GY85" s="343"/>
      <c r="GZ85" s="343"/>
      <c r="HA85" s="343"/>
      <c r="HB85" s="343"/>
      <c r="HC85" s="343"/>
      <c r="HD85" s="343"/>
      <c r="HE85" s="343"/>
      <c r="HF85" s="343"/>
      <c r="HG85" s="343"/>
      <c r="HH85" s="343"/>
      <c r="HI85" s="343"/>
      <c r="HJ85" s="343"/>
      <c r="HK85" s="343"/>
      <c r="HL85" s="343"/>
      <c r="HM85" s="343"/>
      <c r="HN85" s="343"/>
      <c r="HO85" s="343"/>
      <c r="HP85" s="343"/>
      <c r="HQ85" s="343"/>
      <c r="HR85" s="343"/>
      <c r="HS85" s="343"/>
      <c r="HT85" s="343"/>
      <c r="HU85" s="343"/>
      <c r="HV85" s="343"/>
      <c r="HW85" s="343"/>
      <c r="HX85" s="343"/>
      <c r="HY85" s="343"/>
      <c r="HZ85" s="343"/>
      <c r="IA85" s="343"/>
      <c r="IB85" s="343"/>
      <c r="IC85" s="343"/>
      <c r="ID85" s="343"/>
      <c r="IE85" s="343"/>
      <c r="IF85" s="343"/>
      <c r="IG85" s="343"/>
      <c r="IH85" s="343"/>
      <c r="II85" s="343"/>
      <c r="IJ85" s="343"/>
      <c r="IK85" s="343"/>
      <c r="IL85" s="343"/>
      <c r="IM85" s="343"/>
      <c r="IN85" s="343"/>
      <c r="IO85" s="343"/>
      <c r="IP85" s="343"/>
      <c r="IQ85" s="343"/>
      <c r="IR85" s="343"/>
      <c r="IS85" s="343"/>
      <c r="IT85" s="343"/>
      <c r="IU85" s="343"/>
      <c r="IV85" s="343"/>
      <c r="IW85" s="343"/>
      <c r="IX85" s="343"/>
      <c r="IY85" s="343"/>
      <c r="IZ85" s="343"/>
      <c r="JA85" s="343"/>
      <c r="JB85" s="343"/>
      <c r="JC85" s="343"/>
      <c r="JD85" s="343"/>
      <c r="JE85" s="343"/>
      <c r="JF85" s="343"/>
      <c r="JG85" s="343"/>
      <c r="JH85" s="343"/>
      <c r="JI85" s="343"/>
      <c r="JJ85" s="343"/>
      <c r="JK85" s="343"/>
      <c r="JL85" s="343"/>
      <c r="JM85" s="343"/>
      <c r="JN85" s="343"/>
      <c r="JO85" s="343"/>
      <c r="JP85" s="343"/>
      <c r="JQ85" s="343"/>
      <c r="JR85" s="343"/>
      <c r="JS85" s="343"/>
      <c r="JT85" s="343"/>
      <c r="JU85" s="343"/>
      <c r="JV85" s="343"/>
      <c r="JW85" s="343"/>
      <c r="JX85" s="343"/>
      <c r="JY85" s="343"/>
      <c r="JZ85" s="343"/>
      <c r="KA85" s="343"/>
      <c r="KB85" s="343"/>
      <c r="KC85" s="343"/>
      <c r="KD85" s="343"/>
      <c r="KE85" s="343"/>
      <c r="KF85" s="343"/>
      <c r="KG85" s="343"/>
      <c r="KH85" s="343"/>
      <c r="KI85" s="343"/>
      <c r="KJ85" s="343"/>
      <c r="KK85" s="343"/>
      <c r="KL85" s="343"/>
      <c r="KM85" s="343"/>
      <c r="KN85" s="343"/>
      <c r="KO85" s="343"/>
      <c r="KP85" s="343"/>
      <c r="KQ85" s="343"/>
      <c r="KR85" s="343"/>
      <c r="KS85" s="343"/>
      <c r="KT85" s="343"/>
      <c r="KU85" s="343"/>
      <c r="KV85" s="343"/>
      <c r="KW85" s="343"/>
      <c r="KX85" s="343"/>
      <c r="KY85" s="343"/>
      <c r="KZ85" s="343"/>
      <c r="LA85" s="343"/>
      <c r="LB85" s="343"/>
      <c r="LC85" s="343"/>
      <c r="LD85" s="343"/>
      <c r="LE85" s="343"/>
      <c r="LF85" s="343"/>
      <c r="LG85" s="343"/>
      <c r="LH85" s="343"/>
      <c r="LI85" s="343"/>
      <c r="LJ85" s="343"/>
      <c r="LK85" s="343"/>
      <c r="LL85" s="343"/>
      <c r="LM85" s="343"/>
      <c r="LN85" s="343"/>
      <c r="LO85" s="343"/>
    </row>
    <row r="86" spans="1:327" s="91" customFormat="1" ht="15.6" customHeight="1" x14ac:dyDescent="0.2">
      <c r="A86" s="1515" t="s">
        <v>1335</v>
      </c>
      <c r="B86" s="1516"/>
      <c r="C86" s="828"/>
      <c r="D86" s="746"/>
      <c r="E86" s="746"/>
      <c r="F86" s="746"/>
      <c r="G86" s="746"/>
      <c r="H86" s="746"/>
      <c r="I86" s="746"/>
      <c r="J86" s="746"/>
      <c r="K86" s="159">
        <v>138214</v>
      </c>
      <c r="L86" s="746"/>
      <c r="M86" s="552">
        <v>138214</v>
      </c>
      <c r="N86" s="159">
        <v>11518</v>
      </c>
      <c r="O86" s="2054">
        <v>138214</v>
      </c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  <c r="AM86" s="343"/>
      <c r="AN86" s="343"/>
      <c r="AO86" s="343"/>
      <c r="AP86" s="343"/>
      <c r="AQ86" s="343"/>
      <c r="AR86" s="343"/>
      <c r="AS86" s="343"/>
      <c r="AT86" s="343"/>
      <c r="AU86" s="343"/>
      <c r="AV86" s="343"/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  <c r="BR86" s="343"/>
      <c r="BS86" s="343"/>
      <c r="BT86" s="343"/>
      <c r="BU86" s="343"/>
      <c r="BV86" s="343"/>
      <c r="BW86" s="343"/>
      <c r="BX86" s="343"/>
      <c r="BY86" s="343"/>
      <c r="BZ86" s="343"/>
      <c r="CA86" s="343"/>
      <c r="CB86" s="343"/>
      <c r="CC86" s="343"/>
      <c r="CD86" s="343"/>
      <c r="CE86" s="343"/>
      <c r="CF86" s="343"/>
      <c r="CG86" s="343"/>
      <c r="CH86" s="343"/>
      <c r="CI86" s="343"/>
      <c r="CJ86" s="343"/>
      <c r="CK86" s="343"/>
      <c r="CL86" s="343"/>
      <c r="CM86" s="343"/>
      <c r="CN86" s="343"/>
      <c r="CO86" s="343"/>
      <c r="CP86" s="343"/>
      <c r="CQ86" s="343"/>
      <c r="CR86" s="343"/>
      <c r="CS86" s="343"/>
      <c r="CT86" s="343"/>
      <c r="CU86" s="343"/>
      <c r="CV86" s="343"/>
      <c r="CW86" s="343"/>
      <c r="CX86" s="343"/>
      <c r="CY86" s="343"/>
      <c r="CZ86" s="343"/>
      <c r="DA86" s="343"/>
      <c r="DB86" s="343"/>
      <c r="DC86" s="343"/>
      <c r="DD86" s="343"/>
      <c r="DE86" s="343"/>
      <c r="DF86" s="343"/>
      <c r="DG86" s="343"/>
      <c r="DH86" s="343"/>
      <c r="DI86" s="343"/>
      <c r="DJ86" s="343"/>
      <c r="DK86" s="343"/>
      <c r="DL86" s="343"/>
      <c r="DM86" s="343"/>
      <c r="DN86" s="343"/>
      <c r="DO86" s="343"/>
      <c r="DP86" s="343"/>
      <c r="DQ86" s="343"/>
      <c r="DR86" s="343"/>
      <c r="DS86" s="343"/>
      <c r="DT86" s="343"/>
      <c r="DU86" s="343"/>
      <c r="DV86" s="343"/>
      <c r="DW86" s="343"/>
      <c r="DX86" s="343"/>
      <c r="DY86" s="343"/>
      <c r="DZ86" s="343"/>
      <c r="EA86" s="343"/>
      <c r="EB86" s="343"/>
      <c r="EC86" s="343"/>
      <c r="ED86" s="343"/>
      <c r="EE86" s="343"/>
      <c r="EF86" s="343"/>
      <c r="EG86" s="343"/>
      <c r="EH86" s="343"/>
      <c r="EI86" s="343"/>
      <c r="EJ86" s="343"/>
      <c r="EK86" s="343"/>
      <c r="EL86" s="343"/>
      <c r="EM86" s="343"/>
      <c r="EN86" s="343"/>
      <c r="EO86" s="343"/>
      <c r="EP86" s="343"/>
      <c r="EQ86" s="343"/>
      <c r="ER86" s="343"/>
      <c r="ES86" s="343"/>
      <c r="ET86" s="343"/>
      <c r="EU86" s="343"/>
      <c r="EV86" s="343"/>
      <c r="EW86" s="343"/>
      <c r="EX86" s="343"/>
      <c r="EY86" s="343"/>
      <c r="EZ86" s="343"/>
      <c r="FA86" s="343"/>
      <c r="FB86" s="343"/>
      <c r="FC86" s="343"/>
      <c r="FD86" s="343"/>
      <c r="FE86" s="343"/>
      <c r="FF86" s="343"/>
      <c r="FG86" s="343"/>
      <c r="FH86" s="343"/>
      <c r="FI86" s="343"/>
      <c r="FJ86" s="343"/>
      <c r="FK86" s="343"/>
      <c r="FL86" s="343"/>
      <c r="FM86" s="343"/>
      <c r="FN86" s="343"/>
      <c r="FO86" s="343"/>
      <c r="FP86" s="343"/>
      <c r="FQ86" s="343"/>
      <c r="FR86" s="343"/>
      <c r="FS86" s="343"/>
      <c r="FT86" s="343"/>
      <c r="FU86" s="343"/>
      <c r="FV86" s="343"/>
      <c r="FW86" s="343"/>
      <c r="FX86" s="343"/>
      <c r="FY86" s="343"/>
      <c r="FZ86" s="343"/>
      <c r="GA86" s="343"/>
      <c r="GB86" s="343"/>
      <c r="GC86" s="343"/>
      <c r="GD86" s="343"/>
      <c r="GE86" s="343"/>
      <c r="GF86" s="343"/>
      <c r="GG86" s="343"/>
      <c r="GH86" s="343"/>
      <c r="GI86" s="343"/>
      <c r="GJ86" s="343"/>
      <c r="GK86" s="343"/>
      <c r="GL86" s="343"/>
      <c r="GM86" s="343"/>
      <c r="GN86" s="343"/>
      <c r="GO86" s="343"/>
      <c r="GP86" s="343"/>
      <c r="GQ86" s="343"/>
      <c r="GR86" s="343"/>
      <c r="GS86" s="343"/>
      <c r="GT86" s="343"/>
      <c r="GU86" s="343"/>
      <c r="GV86" s="343"/>
      <c r="GW86" s="343"/>
      <c r="GX86" s="343"/>
      <c r="GY86" s="343"/>
      <c r="GZ86" s="343"/>
      <c r="HA86" s="343"/>
      <c r="HB86" s="343"/>
      <c r="HC86" s="343"/>
      <c r="HD86" s="343"/>
      <c r="HE86" s="343"/>
      <c r="HF86" s="343"/>
      <c r="HG86" s="343"/>
      <c r="HH86" s="343"/>
      <c r="HI86" s="343"/>
      <c r="HJ86" s="343"/>
      <c r="HK86" s="343"/>
      <c r="HL86" s="343"/>
      <c r="HM86" s="343"/>
      <c r="HN86" s="343"/>
      <c r="HO86" s="343"/>
      <c r="HP86" s="343"/>
      <c r="HQ86" s="343"/>
      <c r="HR86" s="343"/>
      <c r="HS86" s="343"/>
      <c r="HT86" s="343"/>
      <c r="HU86" s="343"/>
      <c r="HV86" s="343"/>
      <c r="HW86" s="343"/>
      <c r="HX86" s="343"/>
      <c r="HY86" s="343"/>
      <c r="HZ86" s="343"/>
      <c r="IA86" s="343"/>
      <c r="IB86" s="343"/>
      <c r="IC86" s="343"/>
      <c r="ID86" s="343"/>
      <c r="IE86" s="343"/>
      <c r="IF86" s="343"/>
      <c r="IG86" s="343"/>
      <c r="IH86" s="343"/>
      <c r="II86" s="343"/>
      <c r="IJ86" s="343"/>
      <c r="IK86" s="343"/>
      <c r="IL86" s="343"/>
      <c r="IM86" s="343"/>
      <c r="IN86" s="343"/>
      <c r="IO86" s="343"/>
      <c r="IP86" s="343"/>
      <c r="IQ86" s="343"/>
      <c r="IR86" s="343"/>
      <c r="IS86" s="343"/>
      <c r="IT86" s="343"/>
      <c r="IU86" s="343"/>
      <c r="IV86" s="343"/>
      <c r="IW86" s="343"/>
      <c r="IX86" s="343"/>
      <c r="IY86" s="343"/>
      <c r="IZ86" s="343"/>
      <c r="JA86" s="343"/>
      <c r="JB86" s="343"/>
      <c r="JC86" s="343"/>
      <c r="JD86" s="343"/>
      <c r="JE86" s="343"/>
      <c r="JF86" s="343"/>
      <c r="JG86" s="343"/>
      <c r="JH86" s="343"/>
      <c r="JI86" s="343"/>
      <c r="JJ86" s="343"/>
      <c r="JK86" s="343"/>
      <c r="JL86" s="343"/>
      <c r="JM86" s="343"/>
      <c r="JN86" s="343"/>
      <c r="JO86" s="343"/>
      <c r="JP86" s="343"/>
      <c r="JQ86" s="343"/>
      <c r="JR86" s="343"/>
      <c r="JS86" s="343"/>
      <c r="JT86" s="343"/>
      <c r="JU86" s="343"/>
      <c r="JV86" s="343"/>
      <c r="JW86" s="343"/>
      <c r="JX86" s="343"/>
      <c r="JY86" s="343"/>
      <c r="JZ86" s="343"/>
      <c r="KA86" s="343"/>
      <c r="KB86" s="343"/>
      <c r="KC86" s="343"/>
      <c r="KD86" s="343"/>
      <c r="KE86" s="343"/>
      <c r="KF86" s="343"/>
      <c r="KG86" s="343"/>
      <c r="KH86" s="343"/>
      <c r="KI86" s="343"/>
      <c r="KJ86" s="343"/>
      <c r="KK86" s="343"/>
      <c r="KL86" s="343"/>
      <c r="KM86" s="343"/>
      <c r="KN86" s="343"/>
      <c r="KO86" s="343"/>
      <c r="KP86" s="343"/>
      <c r="KQ86" s="343"/>
      <c r="KR86" s="343"/>
      <c r="KS86" s="343"/>
      <c r="KT86" s="343"/>
      <c r="KU86" s="343"/>
      <c r="KV86" s="343"/>
      <c r="KW86" s="343"/>
      <c r="KX86" s="343"/>
      <c r="KY86" s="343"/>
      <c r="KZ86" s="343"/>
      <c r="LA86" s="343"/>
      <c r="LB86" s="343"/>
      <c r="LC86" s="343"/>
      <c r="LD86" s="343"/>
      <c r="LE86" s="343"/>
      <c r="LF86" s="343"/>
      <c r="LG86" s="343"/>
      <c r="LH86" s="343"/>
      <c r="LI86" s="343"/>
      <c r="LJ86" s="343"/>
      <c r="LK86" s="343"/>
      <c r="LL86" s="343"/>
      <c r="LM86" s="343"/>
      <c r="LN86" s="343"/>
      <c r="LO86" s="343"/>
    </row>
    <row r="87" spans="1:327" s="48" customFormat="1" ht="15.6" customHeight="1" x14ac:dyDescent="0.2">
      <c r="A87" s="1729" t="s">
        <v>298</v>
      </c>
      <c r="B87" s="1758"/>
      <c r="C87" s="1264">
        <v>165</v>
      </c>
      <c r="D87" s="1262"/>
      <c r="E87" s="1252">
        <v>1512013</v>
      </c>
      <c r="F87" s="1252">
        <v>0</v>
      </c>
      <c r="G87" s="1252">
        <v>0</v>
      </c>
      <c r="H87" s="1255">
        <v>0</v>
      </c>
      <c r="I87" s="1254">
        <v>1512013</v>
      </c>
      <c r="J87" s="1252">
        <v>0</v>
      </c>
      <c r="K87" s="1254">
        <v>1827633</v>
      </c>
      <c r="L87" s="1252">
        <v>0</v>
      </c>
      <c r="M87" s="1252">
        <v>1827633</v>
      </c>
      <c r="N87" s="1254">
        <v>152306</v>
      </c>
      <c r="O87" s="2055">
        <v>1837633</v>
      </c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  <c r="AA87" s="367"/>
      <c r="AB87" s="367"/>
      <c r="AC87" s="367"/>
      <c r="AD87" s="367"/>
      <c r="AE87" s="367"/>
      <c r="AF87" s="367"/>
      <c r="AG87" s="367"/>
      <c r="AH87" s="367"/>
      <c r="AI87" s="367"/>
      <c r="AJ87" s="367"/>
      <c r="AK87" s="367"/>
      <c r="AL87" s="367"/>
      <c r="AM87" s="367"/>
      <c r="AN87" s="367"/>
      <c r="AO87" s="367"/>
      <c r="AP87" s="367"/>
      <c r="AQ87" s="367"/>
      <c r="AR87" s="367"/>
      <c r="AS87" s="367"/>
      <c r="AT87" s="367"/>
      <c r="AU87" s="367"/>
      <c r="AV87" s="367"/>
      <c r="AW87" s="367"/>
      <c r="AX87" s="367"/>
      <c r="AY87" s="367"/>
      <c r="AZ87" s="367"/>
      <c r="BA87" s="367"/>
      <c r="BB87" s="367"/>
      <c r="BC87" s="367"/>
      <c r="BD87" s="367"/>
      <c r="BE87" s="367"/>
      <c r="BF87" s="367"/>
      <c r="BG87" s="367"/>
      <c r="BH87" s="367"/>
      <c r="BI87" s="367"/>
      <c r="BJ87" s="367"/>
      <c r="BK87" s="367"/>
      <c r="BL87" s="367"/>
      <c r="BM87" s="367"/>
      <c r="BN87" s="367"/>
      <c r="BO87" s="367"/>
      <c r="BP87" s="367"/>
      <c r="BQ87" s="367"/>
      <c r="BR87" s="367"/>
      <c r="BS87" s="367"/>
      <c r="BT87" s="367"/>
      <c r="BU87" s="367"/>
      <c r="BV87" s="367"/>
      <c r="BW87" s="367"/>
      <c r="BX87" s="367"/>
      <c r="BY87" s="367"/>
      <c r="BZ87" s="367"/>
      <c r="CA87" s="367"/>
      <c r="CB87" s="367"/>
      <c r="CC87" s="367"/>
      <c r="CD87" s="367"/>
      <c r="CE87" s="367"/>
      <c r="CF87" s="367"/>
      <c r="CG87" s="367"/>
      <c r="CH87" s="367"/>
      <c r="CI87" s="367"/>
      <c r="CJ87" s="367"/>
      <c r="CK87" s="367"/>
      <c r="CL87" s="367"/>
      <c r="CM87" s="367"/>
      <c r="CN87" s="367"/>
      <c r="CO87" s="367"/>
      <c r="CP87" s="367"/>
      <c r="CQ87" s="367"/>
      <c r="CR87" s="367"/>
      <c r="CS87" s="367"/>
      <c r="CT87" s="367"/>
      <c r="CU87" s="367"/>
      <c r="CV87" s="367"/>
      <c r="CW87" s="367"/>
      <c r="CX87" s="367"/>
      <c r="CY87" s="367"/>
      <c r="CZ87" s="367"/>
      <c r="DA87" s="367"/>
      <c r="DB87" s="367"/>
      <c r="DC87" s="367"/>
      <c r="DD87" s="367"/>
      <c r="DE87" s="367"/>
      <c r="DF87" s="367"/>
      <c r="DG87" s="367"/>
      <c r="DH87" s="367"/>
      <c r="DI87" s="367"/>
      <c r="DJ87" s="367"/>
      <c r="DK87" s="367"/>
      <c r="DL87" s="367"/>
      <c r="DM87" s="367"/>
      <c r="DN87" s="367"/>
      <c r="DO87" s="367"/>
      <c r="DP87" s="367"/>
      <c r="DQ87" s="367"/>
      <c r="DR87" s="367"/>
      <c r="DS87" s="367"/>
      <c r="DT87" s="367"/>
      <c r="DU87" s="367"/>
      <c r="DV87" s="367"/>
      <c r="DW87" s="367"/>
      <c r="DX87" s="367"/>
      <c r="DY87" s="367"/>
      <c r="DZ87" s="367"/>
      <c r="EA87" s="367"/>
      <c r="EB87" s="367"/>
      <c r="EC87" s="367"/>
      <c r="ED87" s="367"/>
      <c r="EE87" s="367"/>
      <c r="EF87" s="367"/>
      <c r="EG87" s="367"/>
      <c r="EH87" s="367"/>
      <c r="EI87" s="367"/>
      <c r="EJ87" s="367"/>
      <c r="EK87" s="367"/>
      <c r="EL87" s="367"/>
      <c r="EM87" s="367"/>
      <c r="EN87" s="367"/>
      <c r="EO87" s="367"/>
      <c r="EP87" s="367"/>
      <c r="EQ87" s="367"/>
      <c r="ER87" s="367"/>
      <c r="ES87" s="367"/>
      <c r="ET87" s="367"/>
      <c r="EU87" s="367"/>
      <c r="EV87" s="367"/>
      <c r="EW87" s="367"/>
      <c r="EX87" s="367"/>
      <c r="EY87" s="367"/>
      <c r="EZ87" s="367"/>
      <c r="FA87" s="367"/>
      <c r="FB87" s="367"/>
      <c r="FC87" s="367"/>
      <c r="FD87" s="367"/>
      <c r="FE87" s="367"/>
      <c r="FF87" s="367"/>
      <c r="FG87" s="367"/>
      <c r="FH87" s="367"/>
      <c r="FI87" s="367"/>
      <c r="FJ87" s="367"/>
      <c r="FK87" s="367"/>
      <c r="FL87" s="367"/>
      <c r="FM87" s="367"/>
      <c r="FN87" s="367"/>
      <c r="FO87" s="367"/>
      <c r="FP87" s="367"/>
      <c r="FQ87" s="367"/>
      <c r="FR87" s="367"/>
      <c r="FS87" s="367"/>
      <c r="FT87" s="367"/>
      <c r="FU87" s="367"/>
      <c r="FV87" s="367"/>
      <c r="FW87" s="367"/>
      <c r="FX87" s="367"/>
      <c r="FY87" s="367"/>
      <c r="FZ87" s="367"/>
      <c r="GA87" s="367"/>
      <c r="GB87" s="367"/>
      <c r="GC87" s="367"/>
      <c r="GD87" s="367"/>
      <c r="GE87" s="367"/>
      <c r="GF87" s="367"/>
      <c r="GG87" s="367"/>
      <c r="GH87" s="367"/>
      <c r="GI87" s="367"/>
      <c r="GJ87" s="367"/>
      <c r="GK87" s="367"/>
      <c r="GL87" s="367"/>
      <c r="GM87" s="367"/>
      <c r="GN87" s="367"/>
      <c r="GO87" s="367"/>
      <c r="GP87" s="367"/>
      <c r="GQ87" s="367"/>
      <c r="GR87" s="367"/>
      <c r="GS87" s="367"/>
      <c r="GT87" s="367"/>
      <c r="GU87" s="367"/>
      <c r="GV87" s="367"/>
      <c r="GW87" s="367"/>
      <c r="GX87" s="367"/>
      <c r="GY87" s="367"/>
      <c r="GZ87" s="367"/>
      <c r="HA87" s="367"/>
      <c r="HB87" s="367"/>
      <c r="HC87" s="367"/>
      <c r="HD87" s="367"/>
      <c r="HE87" s="367"/>
      <c r="HF87" s="367"/>
      <c r="HG87" s="367"/>
      <c r="HH87" s="367"/>
      <c r="HI87" s="367"/>
      <c r="HJ87" s="367"/>
      <c r="HK87" s="367"/>
      <c r="HL87" s="367"/>
      <c r="HM87" s="367"/>
      <c r="HN87" s="367"/>
      <c r="HO87" s="367"/>
      <c r="HP87" s="367"/>
      <c r="HQ87" s="367"/>
      <c r="HR87" s="367"/>
      <c r="HS87" s="367"/>
      <c r="HT87" s="367"/>
      <c r="HU87" s="367"/>
      <c r="HV87" s="367"/>
      <c r="HW87" s="367"/>
      <c r="HX87" s="367"/>
      <c r="HY87" s="367"/>
      <c r="HZ87" s="367"/>
      <c r="IA87" s="367"/>
      <c r="IB87" s="367"/>
      <c r="IC87" s="367"/>
      <c r="ID87" s="367"/>
      <c r="IE87" s="367"/>
      <c r="IF87" s="367"/>
      <c r="IG87" s="367"/>
      <c r="IH87" s="367"/>
      <c r="II87" s="367"/>
      <c r="IJ87" s="367"/>
      <c r="IK87" s="367"/>
      <c r="IL87" s="367"/>
      <c r="IM87" s="367"/>
      <c r="IN87" s="367"/>
      <c r="IO87" s="367"/>
      <c r="IP87" s="367"/>
      <c r="IQ87" s="367"/>
      <c r="IR87" s="367"/>
      <c r="IS87" s="367"/>
      <c r="IT87" s="367"/>
      <c r="IU87" s="367"/>
      <c r="IV87" s="367"/>
      <c r="IW87" s="367"/>
      <c r="IX87" s="367"/>
      <c r="IY87" s="367"/>
      <c r="IZ87" s="367"/>
      <c r="JA87" s="367"/>
      <c r="JB87" s="367"/>
      <c r="JC87" s="367"/>
      <c r="JD87" s="367"/>
      <c r="JE87" s="367"/>
      <c r="JF87" s="367"/>
      <c r="JG87" s="367"/>
      <c r="JH87" s="367"/>
      <c r="JI87" s="367"/>
      <c r="JJ87" s="367"/>
      <c r="JK87" s="367"/>
      <c r="JL87" s="367"/>
      <c r="JM87" s="367"/>
      <c r="JN87" s="367"/>
      <c r="JO87" s="367"/>
      <c r="JP87" s="367"/>
      <c r="JQ87" s="367"/>
      <c r="JR87" s="367"/>
      <c r="JS87" s="367"/>
      <c r="JT87" s="367"/>
      <c r="JU87" s="367"/>
      <c r="JV87" s="367"/>
      <c r="JW87" s="367"/>
      <c r="JX87" s="367"/>
      <c r="JY87" s="367"/>
      <c r="JZ87" s="367"/>
      <c r="KA87" s="367"/>
      <c r="KB87" s="367"/>
      <c r="KC87" s="367"/>
      <c r="KD87" s="367"/>
      <c r="KE87" s="367"/>
      <c r="KF87" s="367"/>
      <c r="KG87" s="367"/>
      <c r="KH87" s="367"/>
      <c r="KI87" s="367"/>
      <c r="KJ87" s="367"/>
      <c r="KK87" s="367"/>
      <c r="KL87" s="367"/>
      <c r="KM87" s="367"/>
      <c r="KN87" s="367"/>
      <c r="KO87" s="367"/>
      <c r="KP87" s="367"/>
      <c r="KQ87" s="367"/>
      <c r="KR87" s="367"/>
      <c r="KS87" s="367"/>
      <c r="KT87" s="367"/>
      <c r="KU87" s="367"/>
      <c r="KV87" s="367"/>
      <c r="KW87" s="367"/>
      <c r="KX87" s="367"/>
      <c r="KY87" s="367"/>
      <c r="KZ87" s="367"/>
      <c r="LA87" s="367"/>
      <c r="LB87" s="367"/>
      <c r="LC87" s="367"/>
      <c r="LD87" s="367"/>
      <c r="LE87" s="367"/>
      <c r="LF87" s="367"/>
      <c r="LG87" s="367"/>
      <c r="LH87" s="367"/>
      <c r="LI87" s="367"/>
      <c r="LJ87" s="367"/>
      <c r="LK87" s="367"/>
      <c r="LL87" s="367"/>
      <c r="LM87" s="367"/>
      <c r="LN87" s="367"/>
      <c r="LO87" s="367"/>
    </row>
    <row r="88" spans="1:327" s="367" customFormat="1" ht="15.6" customHeight="1" x14ac:dyDescent="0.2">
      <c r="A88" s="1762"/>
      <c r="B88" s="1718"/>
      <c r="C88" s="1271"/>
      <c r="D88" s="1258"/>
      <c r="E88" s="1258"/>
      <c r="F88" s="1258"/>
      <c r="G88" s="1258"/>
      <c r="H88" s="1258"/>
      <c r="I88" s="1258"/>
      <c r="J88" s="1258"/>
      <c r="K88" s="1258"/>
      <c r="L88" s="1258"/>
      <c r="M88" s="1258"/>
      <c r="N88" s="1258"/>
      <c r="O88" s="1258"/>
    </row>
    <row r="89" spans="1:327" s="343" customFormat="1" x14ac:dyDescent="0.2">
      <c r="B89" s="367"/>
      <c r="C89" s="1933"/>
      <c r="D89" s="1933"/>
      <c r="E89" s="1933"/>
      <c r="F89" s="1933"/>
      <c r="G89" s="1933"/>
      <c r="H89" s="1933"/>
      <c r="I89" s="1933"/>
      <c r="J89" s="1933"/>
      <c r="K89" s="1933"/>
      <c r="L89" s="1933"/>
      <c r="M89" s="2011"/>
      <c r="N89" s="2011"/>
      <c r="O89" s="1933"/>
      <c r="S89" s="1973"/>
    </row>
    <row r="90" spans="1:327" s="343" customFormat="1" x14ac:dyDescent="0.2">
      <c r="B90" s="367"/>
      <c r="C90" s="1933"/>
      <c r="D90" s="1933"/>
      <c r="E90" s="1933"/>
      <c r="F90" s="367"/>
      <c r="G90" s="1933"/>
      <c r="H90" s="1933"/>
      <c r="I90" s="1933"/>
      <c r="J90" s="1933"/>
      <c r="K90" s="367"/>
      <c r="L90" s="1933"/>
      <c r="M90" s="1933"/>
      <c r="N90" s="1933"/>
      <c r="O90" s="1933"/>
      <c r="S90" s="1973"/>
    </row>
    <row r="91" spans="1:327" s="343" customFormat="1" x14ac:dyDescent="0.2"/>
    <row r="92" spans="1:327" s="343" customFormat="1" x14ac:dyDescent="0.2">
      <c r="A92" s="367"/>
      <c r="B92" s="367"/>
      <c r="C92" s="367"/>
      <c r="D92" s="367"/>
      <c r="E92" s="367"/>
    </row>
    <row r="93" spans="1:327" s="343" customFormat="1" x14ac:dyDescent="0.2"/>
    <row r="94" spans="1:327" s="343" customFormat="1" x14ac:dyDescent="0.2">
      <c r="B94" s="1500"/>
    </row>
    <row r="95" spans="1:327" s="343" customFormat="1" x14ac:dyDescent="0.2">
      <c r="B95" s="816"/>
    </row>
    <row r="96" spans="1:327" s="343" customFormat="1" x14ac:dyDescent="0.2">
      <c r="B96" s="367"/>
    </row>
    <row r="97" spans="1:15" s="343" customFormat="1" x14ac:dyDescent="0.2">
      <c r="B97" s="2041"/>
    </row>
    <row r="98" spans="1:15" s="343" customFormat="1" x14ac:dyDescent="0.2"/>
    <row r="99" spans="1:15" s="343" customFormat="1" x14ac:dyDescent="0.2"/>
    <row r="100" spans="1:15" s="367" customFormat="1" ht="15.6" customHeight="1" x14ac:dyDescent="0.2">
      <c r="A100" s="1274"/>
      <c r="B100" s="1275"/>
      <c r="C100" s="1271"/>
      <c r="D100" s="1258"/>
      <c r="E100" s="1258"/>
      <c r="F100" s="1258"/>
      <c r="G100" s="1258"/>
      <c r="H100" s="1258"/>
      <c r="I100" s="1258"/>
      <c r="J100" s="1258"/>
      <c r="K100" s="1258"/>
      <c r="L100" s="1258"/>
      <c r="M100" s="1258"/>
      <c r="N100" s="1258"/>
      <c r="O100" s="1258"/>
    </row>
    <row r="101" spans="1:15" s="343" customFormat="1" x14ac:dyDescent="0.2">
      <c r="A101" s="1985"/>
      <c r="B101" s="2040"/>
      <c r="C101" s="1933"/>
      <c r="D101" s="1933"/>
      <c r="E101" s="1933"/>
      <c r="F101" s="1933"/>
      <c r="G101" s="1933"/>
      <c r="H101" s="1933"/>
      <c r="I101" s="1933"/>
      <c r="J101" s="1933"/>
      <c r="K101" s="1933"/>
      <c r="L101" s="1933"/>
      <c r="M101" s="1933"/>
      <c r="N101" s="1933"/>
      <c r="O101" s="1933"/>
    </row>
    <row r="102" spans="1:15" s="343" customFormat="1" x14ac:dyDescent="0.2"/>
    <row r="103" spans="1:15" s="343" customFormat="1" x14ac:dyDescent="0.2"/>
    <row r="104" spans="1:15" s="343" customFormat="1" x14ac:dyDescent="0.2"/>
    <row r="105" spans="1:15" s="343" customFormat="1" x14ac:dyDescent="0.2">
      <c r="F105" s="2016"/>
      <c r="G105" s="2016"/>
    </row>
    <row r="106" spans="1:15" s="343" customFormat="1" x14ac:dyDescent="0.2">
      <c r="F106" s="2016"/>
      <c r="G106" s="2016"/>
    </row>
    <row r="107" spans="1:15" s="343" customFormat="1" x14ac:dyDescent="0.2"/>
    <row r="108" spans="1:15" s="343" customFormat="1" x14ac:dyDescent="0.2"/>
    <row r="109" spans="1:15" s="343" customFormat="1" x14ac:dyDescent="0.2"/>
    <row r="110" spans="1:15" s="343" customFormat="1" x14ac:dyDescent="0.2"/>
    <row r="111" spans="1:15" s="343" customFormat="1" x14ac:dyDescent="0.2"/>
    <row r="112" spans="1:15" s="343" customFormat="1" x14ac:dyDescent="0.2"/>
    <row r="113" s="343" customFormat="1" x14ac:dyDescent="0.2"/>
    <row r="114" s="343" customFormat="1" x14ac:dyDescent="0.2"/>
    <row r="115" s="343" customFormat="1" x14ac:dyDescent="0.2"/>
    <row r="116" s="343" customFormat="1" x14ac:dyDescent="0.2"/>
    <row r="117" s="343" customFormat="1" x14ac:dyDescent="0.2"/>
    <row r="118" s="343" customFormat="1" x14ac:dyDescent="0.2"/>
    <row r="119" s="343" customFormat="1" x14ac:dyDescent="0.2"/>
    <row r="120" s="343" customFormat="1" x14ac:dyDescent="0.2"/>
    <row r="121" s="343" customFormat="1" x14ac:dyDescent="0.2"/>
    <row r="122" s="343" customFormat="1" x14ac:dyDescent="0.2"/>
    <row r="123" s="343" customFormat="1" x14ac:dyDescent="0.2"/>
    <row r="124" s="343" customFormat="1" x14ac:dyDescent="0.2"/>
    <row r="125" s="343" customFormat="1" x14ac:dyDescent="0.2"/>
    <row r="126" s="343" customFormat="1" x14ac:dyDescent="0.2"/>
    <row r="127" s="343" customFormat="1" x14ac:dyDescent="0.2"/>
    <row r="128" s="343" customFormat="1" x14ac:dyDescent="0.2"/>
    <row r="129" s="343" customFormat="1" x14ac:dyDescent="0.2"/>
    <row r="130" s="343" customFormat="1" x14ac:dyDescent="0.2"/>
    <row r="131" s="343" customFormat="1" x14ac:dyDescent="0.2"/>
    <row r="132" s="343" customFormat="1" x14ac:dyDescent="0.2"/>
    <row r="133" s="343" customFormat="1" x14ac:dyDescent="0.2"/>
    <row r="134" s="343" customFormat="1" x14ac:dyDescent="0.2"/>
    <row r="135" s="343" customFormat="1" x14ac:dyDescent="0.2"/>
    <row r="136" s="343" customFormat="1" x14ac:dyDescent="0.2"/>
    <row r="137" s="343" customFormat="1" x14ac:dyDescent="0.2"/>
    <row r="138" s="343" customFormat="1" x14ac:dyDescent="0.2"/>
    <row r="139" s="343" customFormat="1" x14ac:dyDescent="0.2"/>
    <row r="140" s="343" customFormat="1" x14ac:dyDescent="0.2"/>
    <row r="141" s="343" customFormat="1" x14ac:dyDescent="0.2"/>
    <row r="142" s="343" customFormat="1" x14ac:dyDescent="0.2"/>
    <row r="143" s="343" customFormat="1" x14ac:dyDescent="0.2"/>
    <row r="144" s="343" customFormat="1" x14ac:dyDescent="0.2"/>
    <row r="145" s="343" customFormat="1" x14ac:dyDescent="0.2"/>
    <row r="146" s="343" customFormat="1" x14ac:dyDescent="0.2"/>
    <row r="147" s="343" customFormat="1" x14ac:dyDescent="0.2"/>
    <row r="148" s="343" customFormat="1" x14ac:dyDescent="0.2"/>
    <row r="149" s="343" customFormat="1" x14ac:dyDescent="0.2"/>
    <row r="150" s="343" customFormat="1" x14ac:dyDescent="0.2"/>
    <row r="151" s="343" customFormat="1" x14ac:dyDescent="0.2"/>
    <row r="152" s="343" customFormat="1" x14ac:dyDescent="0.2"/>
    <row r="153" s="343" customFormat="1" x14ac:dyDescent="0.2"/>
    <row r="154" s="343" customFormat="1" x14ac:dyDescent="0.2"/>
    <row r="155" s="343" customFormat="1" x14ac:dyDescent="0.2"/>
    <row r="156" s="343" customFormat="1" x14ac:dyDescent="0.2"/>
    <row r="157" s="343" customFormat="1" x14ac:dyDescent="0.2"/>
    <row r="158" s="343" customFormat="1" x14ac:dyDescent="0.2"/>
    <row r="159" s="343" customFormat="1" x14ac:dyDescent="0.2"/>
    <row r="160" s="343" customFormat="1" x14ac:dyDescent="0.2"/>
    <row r="161" s="343" customFormat="1" x14ac:dyDescent="0.2"/>
    <row r="162" s="343" customFormat="1" x14ac:dyDescent="0.2"/>
    <row r="163" s="343" customFormat="1" x14ac:dyDescent="0.2"/>
    <row r="164" s="343" customFormat="1" x14ac:dyDescent="0.2"/>
    <row r="165" s="343" customFormat="1" x14ac:dyDescent="0.2"/>
    <row r="166" s="343" customFormat="1" x14ac:dyDescent="0.2"/>
    <row r="167" s="343" customFormat="1" x14ac:dyDescent="0.2"/>
    <row r="168" s="343" customFormat="1" x14ac:dyDescent="0.2"/>
    <row r="169" s="343" customFormat="1" x14ac:dyDescent="0.2"/>
    <row r="170" s="343" customFormat="1" x14ac:dyDescent="0.2"/>
    <row r="171" s="343" customFormat="1" x14ac:dyDescent="0.2"/>
    <row r="172" s="343" customFormat="1" x14ac:dyDescent="0.2"/>
    <row r="173" s="343" customFormat="1" x14ac:dyDescent="0.2"/>
    <row r="174" s="343" customFormat="1" x14ac:dyDescent="0.2"/>
    <row r="175" s="343" customFormat="1" x14ac:dyDescent="0.2"/>
    <row r="176" s="343" customFormat="1" x14ac:dyDescent="0.2"/>
    <row r="177" s="343" customFormat="1" x14ac:dyDescent="0.2"/>
    <row r="178" s="343" customFormat="1" x14ac:dyDescent="0.2"/>
    <row r="179" s="343" customFormat="1" x14ac:dyDescent="0.2"/>
    <row r="180" s="343" customFormat="1" x14ac:dyDescent="0.2"/>
    <row r="181" s="343" customFormat="1" x14ac:dyDescent="0.2"/>
    <row r="182" s="343" customFormat="1" x14ac:dyDescent="0.2"/>
    <row r="183" s="343" customFormat="1" x14ac:dyDescent="0.2"/>
    <row r="184" s="343" customFormat="1" x14ac:dyDescent="0.2"/>
    <row r="185" s="343" customFormat="1" x14ac:dyDescent="0.2"/>
    <row r="186" s="343" customFormat="1" x14ac:dyDescent="0.2"/>
    <row r="187" s="343" customFormat="1" x14ac:dyDescent="0.2"/>
    <row r="188" s="343" customFormat="1" x14ac:dyDescent="0.2"/>
    <row r="189" s="343" customFormat="1" x14ac:dyDescent="0.2"/>
    <row r="190" s="343" customFormat="1" x14ac:dyDescent="0.2"/>
    <row r="191" s="343" customFormat="1" x14ac:dyDescent="0.2"/>
    <row r="192" s="343" customFormat="1" x14ac:dyDescent="0.2"/>
    <row r="193" s="343" customFormat="1" x14ac:dyDescent="0.2"/>
    <row r="194" s="343" customFormat="1" x14ac:dyDescent="0.2"/>
    <row r="195" s="343" customFormat="1" x14ac:dyDescent="0.2"/>
    <row r="196" s="343" customFormat="1" x14ac:dyDescent="0.2"/>
    <row r="197" s="343" customFormat="1" x14ac:dyDescent="0.2"/>
    <row r="198" s="343" customFormat="1" x14ac:dyDescent="0.2"/>
    <row r="199" s="343" customFormat="1" x14ac:dyDescent="0.2"/>
    <row r="200" s="343" customFormat="1" x14ac:dyDescent="0.2"/>
    <row r="201" s="343" customFormat="1" x14ac:dyDescent="0.2"/>
    <row r="202" s="343" customFormat="1" x14ac:dyDescent="0.2"/>
    <row r="203" s="343" customFormat="1" x14ac:dyDescent="0.2"/>
    <row r="204" s="343" customFormat="1" x14ac:dyDescent="0.2"/>
    <row r="205" s="343" customFormat="1" x14ac:dyDescent="0.2"/>
    <row r="206" s="343" customFormat="1" x14ac:dyDescent="0.2"/>
    <row r="207" s="343" customFormat="1" x14ac:dyDescent="0.2"/>
    <row r="208" s="343" customFormat="1" x14ac:dyDescent="0.2"/>
    <row r="209" s="343" customFormat="1" x14ac:dyDescent="0.2"/>
    <row r="210" s="343" customFormat="1" x14ac:dyDescent="0.2"/>
    <row r="211" s="343" customFormat="1" x14ac:dyDescent="0.2"/>
    <row r="212" s="343" customFormat="1" x14ac:dyDescent="0.2"/>
    <row r="213" s="343" customFormat="1" x14ac:dyDescent="0.2"/>
    <row r="214" s="343" customFormat="1" x14ac:dyDescent="0.2"/>
    <row r="215" s="343" customFormat="1" x14ac:dyDescent="0.2"/>
    <row r="216" s="343" customFormat="1" x14ac:dyDescent="0.2"/>
    <row r="217" s="343" customFormat="1" x14ac:dyDescent="0.2"/>
    <row r="218" s="343" customFormat="1" x14ac:dyDescent="0.2"/>
    <row r="219" s="343" customFormat="1" x14ac:dyDescent="0.2"/>
    <row r="220" s="343" customFormat="1" x14ac:dyDescent="0.2"/>
    <row r="221" s="343" customFormat="1" x14ac:dyDescent="0.2"/>
    <row r="222" s="343" customFormat="1" x14ac:dyDescent="0.2"/>
    <row r="223" s="343" customFormat="1" x14ac:dyDescent="0.2"/>
    <row r="224" s="343" customFormat="1" x14ac:dyDescent="0.2"/>
    <row r="225" s="343" customFormat="1" x14ac:dyDescent="0.2"/>
    <row r="226" s="343" customFormat="1" x14ac:dyDescent="0.2"/>
    <row r="227" s="343" customFormat="1" x14ac:dyDescent="0.2"/>
    <row r="228" s="343" customFormat="1" x14ac:dyDescent="0.2"/>
    <row r="229" s="343" customFormat="1" x14ac:dyDescent="0.2"/>
    <row r="230" s="343" customFormat="1" x14ac:dyDescent="0.2"/>
    <row r="231" s="343" customFormat="1" x14ac:dyDescent="0.2"/>
    <row r="232" s="343" customFormat="1" x14ac:dyDescent="0.2"/>
    <row r="233" s="343" customFormat="1" x14ac:dyDescent="0.2"/>
    <row r="234" s="343" customFormat="1" x14ac:dyDescent="0.2"/>
    <row r="235" s="343" customFormat="1" x14ac:dyDescent="0.2"/>
    <row r="236" s="343" customFormat="1" x14ac:dyDescent="0.2"/>
    <row r="237" s="343" customFormat="1" x14ac:dyDescent="0.2"/>
    <row r="238" s="343" customFormat="1" x14ac:dyDescent="0.2"/>
    <row r="239" s="343" customFormat="1" x14ac:dyDescent="0.2"/>
    <row r="240" s="343" customFormat="1" x14ac:dyDescent="0.2"/>
    <row r="241" s="343" customFormat="1" x14ac:dyDescent="0.2"/>
    <row r="242" s="343" customFormat="1" x14ac:dyDescent="0.2"/>
    <row r="243" s="343" customFormat="1" x14ac:dyDescent="0.2"/>
    <row r="244" s="343" customFormat="1" x14ac:dyDescent="0.2"/>
    <row r="245" s="343" customFormat="1" x14ac:dyDescent="0.2"/>
    <row r="246" s="343" customFormat="1" x14ac:dyDescent="0.2"/>
    <row r="247" s="343" customFormat="1" x14ac:dyDescent="0.2"/>
    <row r="248" s="343" customFormat="1" x14ac:dyDescent="0.2"/>
    <row r="249" s="343" customFormat="1" x14ac:dyDescent="0.2"/>
    <row r="250" s="343" customFormat="1" x14ac:dyDescent="0.2"/>
    <row r="251" s="343" customFormat="1" x14ac:dyDescent="0.2"/>
    <row r="252" s="343" customFormat="1" x14ac:dyDescent="0.2"/>
    <row r="253" s="343" customFormat="1" x14ac:dyDescent="0.2"/>
    <row r="254" s="343" customFormat="1" x14ac:dyDescent="0.2"/>
    <row r="255" s="343" customFormat="1" x14ac:dyDescent="0.2"/>
    <row r="256" s="343" customFormat="1" x14ac:dyDescent="0.2"/>
    <row r="257" s="343" customFormat="1" x14ac:dyDescent="0.2"/>
    <row r="258" s="343" customFormat="1" x14ac:dyDescent="0.2"/>
    <row r="259" s="343" customFormat="1" x14ac:dyDescent="0.2"/>
    <row r="260" s="343" customFormat="1" x14ac:dyDescent="0.2"/>
    <row r="261" s="343" customFormat="1" x14ac:dyDescent="0.2"/>
    <row r="262" s="343" customFormat="1" x14ac:dyDescent="0.2"/>
    <row r="263" s="343" customFormat="1" x14ac:dyDescent="0.2"/>
    <row r="264" s="343" customFormat="1" x14ac:dyDescent="0.2"/>
    <row r="265" s="343" customFormat="1" x14ac:dyDescent="0.2"/>
    <row r="266" s="343" customFormat="1" x14ac:dyDescent="0.2"/>
    <row r="267" s="343" customFormat="1" x14ac:dyDescent="0.2"/>
    <row r="268" s="343" customFormat="1" x14ac:dyDescent="0.2"/>
    <row r="269" s="343" customFormat="1" x14ac:dyDescent="0.2"/>
    <row r="270" s="343" customFormat="1" x14ac:dyDescent="0.2"/>
    <row r="271" s="343" customFormat="1" x14ac:dyDescent="0.2"/>
    <row r="272" s="343" customFormat="1" x14ac:dyDescent="0.2"/>
    <row r="273" s="343" customFormat="1" x14ac:dyDescent="0.2"/>
    <row r="274" s="343" customFormat="1" x14ac:dyDescent="0.2"/>
    <row r="275" s="343" customFormat="1" x14ac:dyDescent="0.2"/>
    <row r="276" s="343" customFormat="1" x14ac:dyDescent="0.2"/>
    <row r="277" s="343" customFormat="1" x14ac:dyDescent="0.2"/>
    <row r="278" s="343" customFormat="1" x14ac:dyDescent="0.2"/>
    <row r="279" s="343" customFormat="1" x14ac:dyDescent="0.2"/>
    <row r="280" s="343" customFormat="1" x14ac:dyDescent="0.2"/>
    <row r="281" s="343" customFormat="1" x14ac:dyDescent="0.2"/>
    <row r="282" s="343" customFormat="1" x14ac:dyDescent="0.2"/>
    <row r="283" s="343" customFormat="1" x14ac:dyDescent="0.2"/>
    <row r="284" s="343" customFormat="1" x14ac:dyDescent="0.2"/>
    <row r="285" s="343" customFormat="1" x14ac:dyDescent="0.2"/>
    <row r="286" s="343" customFormat="1" x14ac:dyDescent="0.2"/>
    <row r="287" s="343" customFormat="1" x14ac:dyDescent="0.2"/>
    <row r="288" s="343" customFormat="1" x14ac:dyDescent="0.2"/>
    <row r="289" spans="1:15" s="343" customFormat="1" x14ac:dyDescent="0.2"/>
    <row r="290" spans="1:15" s="343" customFormat="1" x14ac:dyDescent="0.2"/>
    <row r="291" spans="1:15" s="343" customFormat="1" x14ac:dyDescent="0.2"/>
    <row r="292" spans="1:15" s="343" customFormat="1" x14ac:dyDescent="0.2"/>
    <row r="293" spans="1:15" s="343" customFormat="1" x14ac:dyDescent="0.2"/>
    <row r="294" spans="1:15" s="343" customFormat="1" x14ac:dyDescent="0.2"/>
    <row r="295" spans="1:15" s="343" customFormat="1" x14ac:dyDescent="0.2"/>
    <row r="296" spans="1:15" s="343" customFormat="1" x14ac:dyDescent="0.2"/>
    <row r="297" spans="1:15" s="343" customFormat="1" x14ac:dyDescent="0.2"/>
    <row r="298" spans="1:15" s="343" customFormat="1" x14ac:dyDescent="0.2"/>
    <row r="299" spans="1:15" s="343" customFormat="1" x14ac:dyDescent="0.2"/>
    <row r="300" spans="1:15" s="343" customFormat="1" x14ac:dyDescent="0.2">
      <c r="A300" s="1921"/>
      <c r="B300" s="1985"/>
    </row>
    <row r="301" spans="1:15" s="343" customFormat="1" ht="12.6" customHeight="1" x14ac:dyDescent="0.2">
      <c r="A301" s="367"/>
      <c r="B301" s="367"/>
      <c r="C301" s="1933"/>
      <c r="D301" s="1933"/>
      <c r="E301" s="1933"/>
      <c r="F301" s="1933"/>
      <c r="G301" s="1933"/>
      <c r="H301" s="1933"/>
      <c r="I301" s="1933"/>
      <c r="J301" s="1933"/>
      <c r="K301" s="1933"/>
      <c r="L301" s="1933"/>
      <c r="M301" s="1933"/>
      <c r="N301" s="1933"/>
      <c r="O301" s="1933"/>
    </row>
    <row r="302" spans="1:15" s="343" customFormat="1" x14ac:dyDescent="0.2">
      <c r="A302" s="367"/>
      <c r="B302" s="367"/>
      <c r="C302" s="1933"/>
    </row>
    <row r="303" spans="1:15" s="343" customFormat="1" x14ac:dyDescent="0.2">
      <c r="A303" s="367"/>
      <c r="B303" s="367"/>
    </row>
    <row r="304" spans="1:15" s="343" customFormat="1" x14ac:dyDescent="0.2"/>
    <row r="305" s="343" customFormat="1" x14ac:dyDescent="0.2"/>
    <row r="306" s="343" customFormat="1" x14ac:dyDescent="0.2"/>
    <row r="307" s="343" customFormat="1" x14ac:dyDescent="0.2"/>
    <row r="308" s="343" customFormat="1" x14ac:dyDescent="0.2"/>
    <row r="309" s="343" customFormat="1" x14ac:dyDescent="0.2"/>
    <row r="310" s="343" customFormat="1" x14ac:dyDescent="0.2"/>
    <row r="311" s="343" customFormat="1" x14ac:dyDescent="0.2"/>
    <row r="312" s="343" customFormat="1" x14ac:dyDescent="0.2"/>
    <row r="313" s="343" customFormat="1" x14ac:dyDescent="0.2"/>
    <row r="314" s="343" customFormat="1" x14ac:dyDescent="0.2"/>
    <row r="315" s="343" customFormat="1" x14ac:dyDescent="0.2"/>
    <row r="316" s="343" customFormat="1" x14ac:dyDescent="0.2"/>
    <row r="317" s="343" customFormat="1" x14ac:dyDescent="0.2"/>
    <row r="318" s="343" customFormat="1" x14ac:dyDescent="0.2"/>
    <row r="319" s="343" customFormat="1" x14ac:dyDescent="0.2"/>
    <row r="320" s="343" customFormat="1" x14ac:dyDescent="0.2"/>
    <row r="321" s="343" customFormat="1" x14ac:dyDescent="0.2"/>
    <row r="322" s="343" customFormat="1" x14ac:dyDescent="0.2"/>
    <row r="323" s="343" customFormat="1" x14ac:dyDescent="0.2"/>
    <row r="324" s="343" customFormat="1" x14ac:dyDescent="0.2"/>
    <row r="325" s="343" customFormat="1" x14ac:dyDescent="0.2"/>
    <row r="326" s="343" customFormat="1" x14ac:dyDescent="0.2"/>
    <row r="327" s="343" customFormat="1" x14ac:dyDescent="0.2"/>
    <row r="328" s="343" customFormat="1" x14ac:dyDescent="0.2"/>
    <row r="329" s="343" customFormat="1" x14ac:dyDescent="0.2"/>
    <row r="330" s="343" customFormat="1" x14ac:dyDescent="0.2"/>
    <row r="331" s="343" customFormat="1" x14ac:dyDescent="0.2"/>
    <row r="332" s="343" customFormat="1" x14ac:dyDescent="0.2"/>
    <row r="333" s="343" customFormat="1" x14ac:dyDescent="0.2"/>
    <row r="334" s="343" customFormat="1" x14ac:dyDescent="0.2"/>
    <row r="335" s="343" customFormat="1" x14ac:dyDescent="0.2"/>
    <row r="336" s="343" customFormat="1" x14ac:dyDescent="0.2"/>
    <row r="337" s="343" customFormat="1" x14ac:dyDescent="0.2"/>
    <row r="338" s="343" customFormat="1" x14ac:dyDescent="0.2"/>
    <row r="339" s="343" customFormat="1" x14ac:dyDescent="0.2"/>
    <row r="340" s="343" customFormat="1" x14ac:dyDescent="0.2"/>
    <row r="341" s="343" customFormat="1" x14ac:dyDescent="0.2"/>
    <row r="342" s="343" customFormat="1" x14ac:dyDescent="0.2"/>
    <row r="343" s="343" customFormat="1" x14ac:dyDescent="0.2"/>
    <row r="344" s="343" customFormat="1" x14ac:dyDescent="0.2"/>
    <row r="345" s="343" customFormat="1" x14ac:dyDescent="0.2"/>
    <row r="346" s="343" customFormat="1" x14ac:dyDescent="0.2"/>
    <row r="347" s="343" customFormat="1" x14ac:dyDescent="0.2"/>
    <row r="348" s="343" customFormat="1" x14ac:dyDescent="0.2"/>
    <row r="349" s="343" customFormat="1" x14ac:dyDescent="0.2"/>
    <row r="350" s="343" customFormat="1" x14ac:dyDescent="0.2"/>
    <row r="351" s="343" customFormat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9">
    <mergeCell ref="I1:O1"/>
    <mergeCell ref="F2:H2"/>
    <mergeCell ref="A76:B76"/>
    <mergeCell ref="A77:B77"/>
    <mergeCell ref="A78:B78"/>
    <mergeCell ref="A4:B4"/>
    <mergeCell ref="A6:B6"/>
    <mergeCell ref="F105:G106"/>
    <mergeCell ref="A88:B88"/>
    <mergeCell ref="A87:B87"/>
    <mergeCell ref="A1:B3"/>
    <mergeCell ref="C1:H1"/>
    <mergeCell ref="A79:B79"/>
    <mergeCell ref="A80:B80"/>
    <mergeCell ref="A81:B81"/>
    <mergeCell ref="A82:B82"/>
    <mergeCell ref="A84:B84"/>
    <mergeCell ref="A85:B85"/>
    <mergeCell ref="A86:B86"/>
  </mergeCells>
  <printOptions horizontalCentered="1"/>
  <pageMargins left="0.35" right="0.35" top="0.85" bottom="0.35" header="0.3" footer="0.25"/>
  <pageSetup paperSize="5" scale="64" firstPageNumber="50" fitToWidth="0" orientation="portrait" r:id="rId2"/>
  <headerFooter alignWithMargins="0">
    <oddHeader xml:space="preserve">&amp;L&amp;"Arial,Bold"&amp;20&amp;K000000Budget Letter
&amp;R&amp;"Arial,Bold"&amp;12&amp;KFF0000
</oddHeader>
    <oddFooter>&amp;R&amp;9&amp;P</oddFooter>
  </headerFooter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Y92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25" customWidth="1"/>
    <col min="2" max="2" width="28.140625" style="25" customWidth="1"/>
    <col min="3" max="3" width="12.140625" style="25" bestFit="1" customWidth="1"/>
    <col min="4" max="4" width="13.85546875" style="25" customWidth="1"/>
    <col min="5" max="5" width="12.28515625" style="25" customWidth="1"/>
    <col min="6" max="6" width="11.28515625" style="25" customWidth="1"/>
    <col min="7" max="7" width="10.85546875" style="25" customWidth="1"/>
    <col min="8" max="9" width="11.28515625" style="25" customWidth="1"/>
    <col min="10" max="10" width="10.85546875" style="25" customWidth="1"/>
    <col min="11" max="12" width="11.28515625" style="25" customWidth="1"/>
    <col min="13" max="13" width="8.5703125" style="25" customWidth="1"/>
    <col min="14" max="15" width="11.28515625" style="25" customWidth="1"/>
    <col min="16" max="16" width="8.5703125" style="25" customWidth="1"/>
    <col min="17" max="17" width="11.28515625" style="25" customWidth="1"/>
    <col min="18" max="18" width="12.7109375" style="25" bestFit="1" customWidth="1"/>
    <col min="19" max="19" width="10.7109375" style="25" customWidth="1"/>
    <col min="20" max="22" width="13.85546875" style="25" customWidth="1"/>
    <col min="23" max="23" width="12.7109375" style="25" bestFit="1" customWidth="1"/>
    <col min="24" max="24" width="10.85546875" style="25" bestFit="1" customWidth="1"/>
    <col min="25" max="25" width="12.7109375" style="25" customWidth="1"/>
    <col min="26" max="26" width="13.28515625" style="25" bestFit="1" customWidth="1"/>
    <col min="27" max="27" width="17.5703125" style="25" customWidth="1"/>
    <col min="28" max="28" width="11.7109375" style="25" bestFit="1" customWidth="1"/>
    <col min="29" max="29" width="12.7109375" style="25" bestFit="1" customWidth="1"/>
    <col min="30" max="30" width="11.28515625" style="25" bestFit="1" customWidth="1"/>
    <col min="31" max="31" width="16.42578125" style="25" customWidth="1"/>
    <col min="32" max="33" width="15.85546875" style="25" customWidth="1"/>
    <col min="34" max="38" width="15.7109375" style="25" customWidth="1"/>
    <col min="39" max="39" width="15.140625" style="25" customWidth="1"/>
    <col min="40" max="40" width="10.85546875" style="25" customWidth="1"/>
    <col min="41" max="41" width="15" style="25" customWidth="1"/>
    <col min="42" max="42" width="13.42578125" style="25" customWidth="1"/>
    <col min="43" max="43" width="16.28515625" style="25" customWidth="1"/>
    <col min="44" max="45" width="13.85546875" style="25" customWidth="1"/>
    <col min="46" max="48" width="14.42578125" style="25" bestFit="1" customWidth="1"/>
    <col min="49" max="50" width="12.28515625" style="25" customWidth="1"/>
    <col min="51" max="51" width="10" style="25" bestFit="1" customWidth="1"/>
    <col min="52" max="16384" width="8.85546875" style="25"/>
  </cols>
  <sheetData>
    <row r="1" spans="1:51" ht="19.899999999999999" customHeight="1" x14ac:dyDescent="0.2">
      <c r="A1" s="1517" t="s">
        <v>314</v>
      </c>
      <c r="B1" s="1518"/>
      <c r="C1" s="1502" t="s">
        <v>213</v>
      </c>
      <c r="D1" s="1503"/>
      <c r="E1" s="1503"/>
      <c r="F1" s="1503"/>
      <c r="G1" s="1503"/>
      <c r="H1" s="1503"/>
      <c r="I1" s="1503"/>
      <c r="J1" s="1503"/>
      <c r="K1" s="1504"/>
      <c r="L1" s="1519" t="s">
        <v>213</v>
      </c>
      <c r="M1" s="1520"/>
      <c r="N1" s="1520"/>
      <c r="O1" s="1520"/>
      <c r="P1" s="1520"/>
      <c r="Q1" s="1520"/>
      <c r="R1" s="1520"/>
      <c r="S1" s="1520"/>
      <c r="T1" s="1520"/>
      <c r="U1" s="1520"/>
      <c r="V1" s="1521"/>
      <c r="W1" s="1502" t="s">
        <v>213</v>
      </c>
      <c r="X1" s="1503"/>
      <c r="Y1" s="1503"/>
      <c r="Z1" s="1503"/>
      <c r="AA1" s="1503"/>
      <c r="AB1" s="1503"/>
      <c r="AC1" s="1503"/>
      <c r="AD1" s="1503"/>
      <c r="AE1" s="1504"/>
      <c r="AF1" s="1541" t="s">
        <v>292</v>
      </c>
      <c r="AG1" s="1541"/>
      <c r="AH1" s="1541"/>
      <c r="AI1" s="1541"/>
      <c r="AJ1" s="1541"/>
      <c r="AK1" s="1541"/>
      <c r="AL1" s="1541"/>
      <c r="AM1" s="1542" t="s">
        <v>292</v>
      </c>
      <c r="AN1" s="1542"/>
      <c r="AO1" s="1542"/>
      <c r="AP1" s="1542"/>
      <c r="AQ1" s="1542"/>
      <c r="AR1" s="1542"/>
      <c r="AS1" s="1542"/>
      <c r="AT1" s="1542"/>
      <c r="AU1" s="1538" t="s">
        <v>225</v>
      </c>
      <c r="AV1" s="1538" t="s">
        <v>226</v>
      </c>
      <c r="AW1" s="1544" t="s">
        <v>972</v>
      </c>
      <c r="AX1" s="1544"/>
      <c r="AY1" s="1544"/>
    </row>
    <row r="2" spans="1:51" ht="30" customHeight="1" x14ac:dyDescent="0.2">
      <c r="A2" s="1518"/>
      <c r="B2" s="1518"/>
      <c r="C2" s="1505" t="s">
        <v>999</v>
      </c>
      <c r="D2" s="1539" t="s">
        <v>423</v>
      </c>
      <c r="E2" s="1539"/>
      <c r="F2" s="1507" t="s">
        <v>685</v>
      </c>
      <c r="G2" s="1510"/>
      <c r="H2" s="1511"/>
      <c r="I2" s="1540" t="s">
        <v>682</v>
      </c>
      <c r="J2" s="1540"/>
      <c r="K2" s="1540"/>
      <c r="L2" s="1540" t="s">
        <v>683</v>
      </c>
      <c r="M2" s="1540"/>
      <c r="N2" s="1540"/>
      <c r="O2" s="1540" t="s">
        <v>684</v>
      </c>
      <c r="P2" s="1540"/>
      <c r="Q2" s="1540"/>
      <c r="R2" s="1505" t="s">
        <v>324</v>
      </c>
      <c r="S2" s="1513" t="s">
        <v>296</v>
      </c>
      <c r="T2" s="1512" t="s">
        <v>151</v>
      </c>
      <c r="U2" s="1512"/>
      <c r="V2" s="1512"/>
      <c r="W2" s="1505" t="s">
        <v>325</v>
      </c>
      <c r="X2" s="1505" t="s">
        <v>928</v>
      </c>
      <c r="Y2" s="1505" t="s">
        <v>326</v>
      </c>
      <c r="Z2" s="1512" t="s">
        <v>1061</v>
      </c>
      <c r="AA2" s="1505" t="s">
        <v>687</v>
      </c>
      <c r="AB2" s="1505" t="s">
        <v>936</v>
      </c>
      <c r="AC2" s="1505" t="s">
        <v>182</v>
      </c>
      <c r="AD2" s="1505" t="s">
        <v>153</v>
      </c>
      <c r="AE2" s="1505" t="s">
        <v>688</v>
      </c>
      <c r="AF2" s="1545" t="s">
        <v>1064</v>
      </c>
      <c r="AG2" s="1536" t="s">
        <v>713</v>
      </c>
      <c r="AH2" s="1537" t="s">
        <v>151</v>
      </c>
      <c r="AI2" s="1537"/>
      <c r="AJ2" s="1537"/>
      <c r="AK2" s="1537"/>
      <c r="AL2" s="1537"/>
      <c r="AM2" s="1536" t="s">
        <v>714</v>
      </c>
      <c r="AN2" s="1536" t="s">
        <v>937</v>
      </c>
      <c r="AO2" s="1536" t="s">
        <v>715</v>
      </c>
      <c r="AP2" s="1512" t="s">
        <v>1061</v>
      </c>
      <c r="AQ2" s="1536" t="s">
        <v>716</v>
      </c>
      <c r="AR2" s="1536" t="s">
        <v>931</v>
      </c>
      <c r="AS2" s="1536" t="s">
        <v>182</v>
      </c>
      <c r="AT2" s="1536" t="s">
        <v>717</v>
      </c>
      <c r="AU2" s="1538"/>
      <c r="AV2" s="1538"/>
      <c r="AW2" s="1543" t="s">
        <v>952</v>
      </c>
      <c r="AX2" s="1543" t="s">
        <v>953</v>
      </c>
      <c r="AY2" s="1543" t="s">
        <v>286</v>
      </c>
    </row>
    <row r="3" spans="1:51" ht="95.25" customHeight="1" x14ac:dyDescent="0.2">
      <c r="A3" s="1518"/>
      <c r="B3" s="1518"/>
      <c r="C3" s="1505"/>
      <c r="D3" s="1036" t="s">
        <v>416</v>
      </c>
      <c r="E3" s="1036" t="s">
        <v>222</v>
      </c>
      <c r="F3" s="1036" t="s">
        <v>1000</v>
      </c>
      <c r="G3" s="1036" t="s">
        <v>294</v>
      </c>
      <c r="H3" s="1036" t="s">
        <v>222</v>
      </c>
      <c r="I3" s="1036" t="s">
        <v>1001</v>
      </c>
      <c r="J3" s="1036" t="s">
        <v>294</v>
      </c>
      <c r="K3" s="1036" t="s">
        <v>222</v>
      </c>
      <c r="L3" s="1036" t="s">
        <v>1002</v>
      </c>
      <c r="M3" s="1036" t="s">
        <v>306</v>
      </c>
      <c r="N3" s="1036" t="s">
        <v>222</v>
      </c>
      <c r="O3" s="1036" t="s">
        <v>1002</v>
      </c>
      <c r="P3" s="1036" t="s">
        <v>306</v>
      </c>
      <c r="Q3" s="1036" t="s">
        <v>222</v>
      </c>
      <c r="R3" s="1505"/>
      <c r="S3" s="1514"/>
      <c r="T3" s="1030" t="s">
        <v>990</v>
      </c>
      <c r="U3" s="1030" t="s">
        <v>991</v>
      </c>
      <c r="V3" s="1030" t="s">
        <v>152</v>
      </c>
      <c r="W3" s="1505"/>
      <c r="X3" s="1505"/>
      <c r="Y3" s="1505"/>
      <c r="Z3" s="1512"/>
      <c r="AA3" s="1505"/>
      <c r="AB3" s="1505"/>
      <c r="AC3" s="1505"/>
      <c r="AD3" s="1505"/>
      <c r="AE3" s="1505"/>
      <c r="AF3" s="1546"/>
      <c r="AG3" s="1536"/>
      <c r="AH3" s="1030" t="s">
        <v>1062</v>
      </c>
      <c r="AI3" s="1030" t="s">
        <v>1004</v>
      </c>
      <c r="AJ3" s="1030" t="s">
        <v>1005</v>
      </c>
      <c r="AK3" s="1030" t="s">
        <v>1063</v>
      </c>
      <c r="AL3" s="1030" t="s">
        <v>152</v>
      </c>
      <c r="AM3" s="1536"/>
      <c r="AN3" s="1536"/>
      <c r="AO3" s="1536"/>
      <c r="AP3" s="1512"/>
      <c r="AQ3" s="1536"/>
      <c r="AR3" s="1536"/>
      <c r="AS3" s="1536"/>
      <c r="AT3" s="1536"/>
      <c r="AU3" s="1538"/>
      <c r="AV3" s="1538"/>
      <c r="AW3" s="1543"/>
      <c r="AX3" s="1543"/>
      <c r="AY3" s="1543"/>
    </row>
    <row r="4" spans="1:51" ht="16.149999999999999" customHeight="1" x14ac:dyDescent="0.2">
      <c r="A4" s="723"/>
      <c r="B4" s="724"/>
      <c r="C4" s="1038">
        <v>1</v>
      </c>
      <c r="D4" s="1038">
        <f t="shared" ref="D4:Z4" si="0">C4+1</f>
        <v>2</v>
      </c>
      <c r="E4" s="1038">
        <f t="shared" si="0"/>
        <v>3</v>
      </c>
      <c r="F4" s="1038">
        <f>E4+1</f>
        <v>4</v>
      </c>
      <c r="G4" s="1038">
        <f t="shared" si="0"/>
        <v>5</v>
      </c>
      <c r="H4" s="1038">
        <f t="shared" si="0"/>
        <v>6</v>
      </c>
      <c r="I4" s="1038">
        <f t="shared" si="0"/>
        <v>7</v>
      </c>
      <c r="J4" s="1038">
        <f t="shared" si="0"/>
        <v>8</v>
      </c>
      <c r="K4" s="1038">
        <f t="shared" si="0"/>
        <v>9</v>
      </c>
      <c r="L4" s="1038">
        <f t="shared" si="0"/>
        <v>10</v>
      </c>
      <c r="M4" s="1038">
        <f t="shared" si="0"/>
        <v>11</v>
      </c>
      <c r="N4" s="1038">
        <f t="shared" si="0"/>
        <v>12</v>
      </c>
      <c r="O4" s="1038">
        <f t="shared" si="0"/>
        <v>13</v>
      </c>
      <c r="P4" s="1038">
        <f t="shared" si="0"/>
        <v>14</v>
      </c>
      <c r="Q4" s="1038">
        <f t="shared" si="0"/>
        <v>15</v>
      </c>
      <c r="R4" s="1038">
        <f t="shared" si="0"/>
        <v>16</v>
      </c>
      <c r="S4" s="1040" t="s">
        <v>1100</v>
      </c>
      <c r="T4" s="1038">
        <f>R4+1</f>
        <v>17</v>
      </c>
      <c r="U4" s="1038">
        <f t="shared" si="0"/>
        <v>18</v>
      </c>
      <c r="V4" s="1038">
        <f t="shared" si="0"/>
        <v>19</v>
      </c>
      <c r="W4" s="1038">
        <f t="shared" si="0"/>
        <v>20</v>
      </c>
      <c r="X4" s="1038">
        <f t="shared" si="0"/>
        <v>21</v>
      </c>
      <c r="Y4" s="1038">
        <f t="shared" si="0"/>
        <v>22</v>
      </c>
      <c r="Z4" s="1038">
        <f t="shared" si="0"/>
        <v>23</v>
      </c>
      <c r="AA4" s="1038">
        <f>Z4+1</f>
        <v>24</v>
      </c>
      <c r="AB4" s="1038">
        <f t="shared" ref="AB4:AV4" si="1">AA4+1</f>
        <v>25</v>
      </c>
      <c r="AC4" s="1038">
        <f t="shared" si="1"/>
        <v>26</v>
      </c>
      <c r="AD4" s="1038">
        <f t="shared" si="1"/>
        <v>27</v>
      </c>
      <c r="AE4" s="1038">
        <f t="shared" si="1"/>
        <v>28</v>
      </c>
      <c r="AF4" s="1038">
        <f t="shared" si="1"/>
        <v>29</v>
      </c>
      <c r="AG4" s="1038">
        <f t="shared" si="1"/>
        <v>30</v>
      </c>
      <c r="AH4" s="1038">
        <f t="shared" si="1"/>
        <v>31</v>
      </c>
      <c r="AI4" s="1038">
        <f t="shared" si="1"/>
        <v>32</v>
      </c>
      <c r="AJ4" s="1038">
        <f t="shared" si="1"/>
        <v>33</v>
      </c>
      <c r="AK4" s="1038">
        <f t="shared" si="1"/>
        <v>34</v>
      </c>
      <c r="AL4" s="1038">
        <f t="shared" si="1"/>
        <v>35</v>
      </c>
      <c r="AM4" s="1038">
        <f t="shared" si="1"/>
        <v>36</v>
      </c>
      <c r="AN4" s="1038">
        <f t="shared" si="1"/>
        <v>37</v>
      </c>
      <c r="AO4" s="1038">
        <f t="shared" si="1"/>
        <v>38</v>
      </c>
      <c r="AP4" s="1038">
        <f t="shared" si="1"/>
        <v>39</v>
      </c>
      <c r="AQ4" s="1038">
        <f t="shared" si="1"/>
        <v>40</v>
      </c>
      <c r="AR4" s="1038">
        <f t="shared" si="1"/>
        <v>41</v>
      </c>
      <c r="AS4" s="1038">
        <f t="shared" si="1"/>
        <v>42</v>
      </c>
      <c r="AT4" s="1038">
        <f t="shared" si="1"/>
        <v>43</v>
      </c>
      <c r="AU4" s="1038">
        <f t="shared" si="1"/>
        <v>44</v>
      </c>
      <c r="AV4" s="1038">
        <f t="shared" si="1"/>
        <v>45</v>
      </c>
      <c r="AW4" s="1038">
        <f>AV4+1</f>
        <v>46</v>
      </c>
      <c r="AX4" s="1038">
        <f>AW4+1</f>
        <v>47</v>
      </c>
      <c r="AY4" s="1038">
        <f>AX4+1</f>
        <v>48</v>
      </c>
    </row>
    <row r="5" spans="1:51" s="354" customFormat="1" ht="31.5" customHeight="1" x14ac:dyDescent="0.2">
      <c r="A5" s="725"/>
      <c r="B5" s="725"/>
      <c r="C5" s="1039" t="s">
        <v>564</v>
      </c>
      <c r="D5" s="1034" t="s">
        <v>979</v>
      </c>
      <c r="E5" s="1034" t="s">
        <v>565</v>
      </c>
      <c r="F5" s="1039" t="s">
        <v>681</v>
      </c>
      <c r="G5" s="1039" t="s">
        <v>974</v>
      </c>
      <c r="H5" s="1039" t="s">
        <v>600</v>
      </c>
      <c r="I5" s="1039" t="s">
        <v>680</v>
      </c>
      <c r="J5" s="1039" t="s">
        <v>975</v>
      </c>
      <c r="K5" s="1039" t="s">
        <v>601</v>
      </c>
      <c r="L5" s="1039" t="s">
        <v>678</v>
      </c>
      <c r="M5" s="1039" t="s">
        <v>976</v>
      </c>
      <c r="N5" s="1039" t="s">
        <v>602</v>
      </c>
      <c r="O5" s="1039" t="s">
        <v>679</v>
      </c>
      <c r="P5" s="1039" t="s">
        <v>977</v>
      </c>
      <c r="Q5" s="1039" t="s">
        <v>603</v>
      </c>
      <c r="R5" s="1039" t="s">
        <v>708</v>
      </c>
      <c r="S5" s="1039"/>
      <c r="T5" s="1039" t="s">
        <v>674</v>
      </c>
      <c r="U5" s="1039" t="s">
        <v>675</v>
      </c>
      <c r="V5" s="1039" t="s">
        <v>604</v>
      </c>
      <c r="W5" s="1039" t="s">
        <v>605</v>
      </c>
      <c r="X5" s="1039" t="s">
        <v>606</v>
      </c>
      <c r="Y5" s="1039" t="s">
        <v>607</v>
      </c>
      <c r="Z5" s="1039" t="s">
        <v>569</v>
      </c>
      <c r="AA5" s="1034" t="s">
        <v>867</v>
      </c>
      <c r="AB5" s="1034" t="s">
        <v>704</v>
      </c>
      <c r="AC5" s="1034" t="s">
        <v>608</v>
      </c>
      <c r="AD5" s="1034" t="s">
        <v>711</v>
      </c>
      <c r="AE5" s="1034" t="s">
        <v>868</v>
      </c>
      <c r="AF5" s="1034" t="s">
        <v>980</v>
      </c>
      <c r="AG5" s="1034" t="s">
        <v>609</v>
      </c>
      <c r="AH5" s="1034" t="s">
        <v>674</v>
      </c>
      <c r="AI5" s="1034" t="s">
        <v>610</v>
      </c>
      <c r="AJ5" s="1034" t="s">
        <v>675</v>
      </c>
      <c r="AK5" s="1034" t="s">
        <v>611</v>
      </c>
      <c r="AL5" s="1034" t="s">
        <v>612</v>
      </c>
      <c r="AM5" s="1034" t="s">
        <v>613</v>
      </c>
      <c r="AN5" s="1034" t="s">
        <v>614</v>
      </c>
      <c r="AO5" s="1034" t="s">
        <v>615</v>
      </c>
      <c r="AP5" s="1034" t="s">
        <v>569</v>
      </c>
      <c r="AQ5" s="1034" t="s">
        <v>593</v>
      </c>
      <c r="AR5" s="1034" t="s">
        <v>700</v>
      </c>
      <c r="AS5" s="1034" t="s">
        <v>594</v>
      </c>
      <c r="AT5" s="1034" t="s">
        <v>707</v>
      </c>
      <c r="AU5" s="1034" t="s">
        <v>597</v>
      </c>
      <c r="AV5" s="1034" t="s">
        <v>598</v>
      </c>
      <c r="AW5" s="1033" t="s">
        <v>599</v>
      </c>
      <c r="AX5" s="1033" t="s">
        <v>954</v>
      </c>
      <c r="AY5" s="1033" t="s">
        <v>955</v>
      </c>
    </row>
    <row r="6" spans="1:51" s="354" customFormat="1" ht="31.5" hidden="1" customHeight="1" x14ac:dyDescent="0.2">
      <c r="A6" s="514"/>
      <c r="B6" s="514"/>
      <c r="C6" s="427" t="s">
        <v>442</v>
      </c>
      <c r="D6" s="427" t="s">
        <v>442</v>
      </c>
      <c r="E6" s="427" t="s">
        <v>443</v>
      </c>
      <c r="F6" s="427" t="s">
        <v>515</v>
      </c>
      <c r="G6" s="427" t="s">
        <v>442</v>
      </c>
      <c r="H6" s="427" t="s">
        <v>443</v>
      </c>
      <c r="I6" s="427" t="s">
        <v>515</v>
      </c>
      <c r="J6" s="427" t="s">
        <v>442</v>
      </c>
      <c r="K6" s="427" t="s">
        <v>443</v>
      </c>
      <c r="L6" s="427" t="s">
        <v>515</v>
      </c>
      <c r="M6" s="427" t="s">
        <v>442</v>
      </c>
      <c r="N6" s="427" t="s">
        <v>443</v>
      </c>
      <c r="O6" s="427" t="s">
        <v>515</v>
      </c>
      <c r="P6" s="427" t="s">
        <v>442</v>
      </c>
      <c r="Q6" s="427" t="s">
        <v>443</v>
      </c>
      <c r="R6" s="427" t="s">
        <v>443</v>
      </c>
      <c r="S6" s="619"/>
      <c r="T6" s="427" t="s">
        <v>568</v>
      </c>
      <c r="U6" s="427" t="s">
        <v>568</v>
      </c>
      <c r="V6" s="427" t="s">
        <v>443</v>
      </c>
      <c r="W6" s="427" t="s">
        <v>443</v>
      </c>
      <c r="X6" s="427" t="s">
        <v>443</v>
      </c>
      <c r="Y6" s="427" t="s">
        <v>443</v>
      </c>
      <c r="Z6" s="427" t="s">
        <v>569</v>
      </c>
      <c r="AA6" s="427" t="s">
        <v>583</v>
      </c>
      <c r="AB6" s="427" t="s">
        <v>592</v>
      </c>
      <c r="AC6" s="427" t="s">
        <v>443</v>
      </c>
      <c r="AD6" s="427" t="s">
        <v>443</v>
      </c>
      <c r="AE6" s="427" t="s">
        <v>584</v>
      </c>
      <c r="AF6" s="427" t="s">
        <v>442</v>
      </c>
      <c r="AG6" s="427" t="s">
        <v>443</v>
      </c>
      <c r="AH6" s="427" t="s">
        <v>568</v>
      </c>
      <c r="AI6" s="427" t="s">
        <v>443</v>
      </c>
      <c r="AJ6" s="427" t="s">
        <v>568</v>
      </c>
      <c r="AK6" s="427" t="s">
        <v>443</v>
      </c>
      <c r="AL6" s="427" t="s">
        <v>443</v>
      </c>
      <c r="AM6" s="427" t="s">
        <v>443</v>
      </c>
      <c r="AN6" s="427" t="s">
        <v>443</v>
      </c>
      <c r="AO6" s="427" t="s">
        <v>443</v>
      </c>
      <c r="AP6" s="427" t="s">
        <v>569</v>
      </c>
      <c r="AQ6" s="427" t="s">
        <v>443</v>
      </c>
      <c r="AR6" s="427" t="s">
        <v>592</v>
      </c>
      <c r="AS6" s="427" t="s">
        <v>443</v>
      </c>
      <c r="AT6" s="427" t="s">
        <v>443</v>
      </c>
      <c r="AU6" s="427" t="s">
        <v>443</v>
      </c>
      <c r="AV6" s="427" t="s">
        <v>443</v>
      </c>
      <c r="AW6" s="427" t="s">
        <v>591</v>
      </c>
      <c r="AX6" s="427" t="s">
        <v>443</v>
      </c>
      <c r="AY6" s="427" t="s">
        <v>443</v>
      </c>
    </row>
    <row r="7" spans="1:51" ht="16.149999999999999" customHeight="1" x14ac:dyDescent="0.2">
      <c r="A7" s="323">
        <v>1</v>
      </c>
      <c r="B7" s="134" t="s">
        <v>4</v>
      </c>
      <c r="C7" s="135" t="e">
        <f>#REF!+#REF!+#REF!+#REF!+#REF!+#REF!+#REF!+#REF!+#REF!+#REF!+#REF!+#REF!+#REF!+#REF!+#REF!+#REF!+#REF!+#REF!+#REF!+#REF!+#REF!+#REF!+#REF!+#REF!+#REF!+#REF!+#REF!+#REF!+#REF!+#REF!+#REF!+#REF!+#REF!</f>
        <v>#REF!</v>
      </c>
      <c r="D7" s="136">
        <f>'9_Per Pupil Summary'!H6</f>
        <v>5091.5533065265845</v>
      </c>
      <c r="E7" s="137" t="e">
        <f>#REF!+#REF!+#REF!+#REF!+#REF!+#REF!+#REF!+#REF!+#REF!+#REF!+#REF!+#REF!+#REF!+#REF!+#REF!+#REF!+#REF!+#REF!+#REF!+#REF!+#REF!+#REF!+#REF!+#REF!+#REF!+#REF!+#REF!+#REF!+#REF!+#REF!+#REF!+#REF!+#REF!</f>
        <v>#REF!</v>
      </c>
      <c r="F7" s="138" t="e">
        <f>#REF!+#REF!+#REF!+#REF!+#REF!+#REF!+#REF!+#REF!+#REF!+#REF!+#REF!+#REF!+#REF!+#REF!+#REF!+#REF!+#REF!+#REF!+#REF!+#REF!+#REF!+#REF!+#REF!+#REF!+#REF!+#REF!+#REF!+#REF!+#REF!+#REF!+#REF!+#REF!+#REF!</f>
        <v>#REF!</v>
      </c>
      <c r="G7" s="136">
        <f>'9_Per Pupil Summary'!I6</f>
        <v>669.92707442677101</v>
      </c>
      <c r="H7" s="137" t="e">
        <f>#REF!+#REF!+#REF!+#REF!+#REF!+#REF!+#REF!+#REF!+#REF!+#REF!+#REF!+#REF!+#REF!+#REF!+#REF!+#REF!+#REF!+#REF!+#REF!+#REF!+#REF!+#REF!+#REF!+#REF!+#REF!+#REF!+#REF!+#REF!+#REF!+#REF!+#REF!+#REF!+#REF!</f>
        <v>#REF!</v>
      </c>
      <c r="I7" s="138" t="e">
        <f>#REF!+#REF!+#REF!+#REF!+#REF!+#REF!+#REF!+#REF!+#REF!+#REF!+#REF!+#REF!+#REF!+#REF!+#REF!+#REF!+#REF!+#REF!+#REF!+#REF!+#REF!+#REF!+#REF!+#REF!+#REF!+#REF!+#REF!+#REF!+#REF!+#REF!+#REF!+#REF!+#REF!</f>
        <v>#REF!</v>
      </c>
      <c r="J7" s="136">
        <f>'9_Per Pupil Summary'!J6</f>
        <v>182.7073839345739</v>
      </c>
      <c r="K7" s="137" t="e">
        <f>#REF!+#REF!+#REF!+#REF!+#REF!+#REF!+#REF!+#REF!+#REF!+#REF!+#REF!+#REF!+#REF!+#REF!+#REF!+#REF!+#REF!+#REF!+#REF!+#REF!+#REF!+#REF!+#REF!+#REF!+#REF!+#REF!+#REF!+#REF!+#REF!+#REF!+#REF!+#REF!+#REF!</f>
        <v>#REF!</v>
      </c>
      <c r="L7" s="138" t="e">
        <f>#REF!+#REF!+#REF!+#REF!+#REF!+#REF!+#REF!+#REF!+#REF!+#REF!+#REF!+#REF!+#REF!+#REF!+#REF!+#REF!+#REF!+#REF!+#REF!+#REF!+#REF!+#REF!+#REF!+#REF!+#REF!+#REF!+#REF!+#REF!+#REF!+#REF!+#REF!+#REF!+#REF!</f>
        <v>#REF!</v>
      </c>
      <c r="M7" s="136">
        <f>'9_Per Pupil Summary'!K6</f>
        <v>4567.6845983643479</v>
      </c>
      <c r="N7" s="137" t="e">
        <f>#REF!+#REF!+#REF!+#REF!+#REF!+#REF!+#REF!+#REF!+#REF!+#REF!+#REF!+#REF!+#REF!+#REF!+#REF!+#REF!+#REF!+#REF!+#REF!+#REF!+#REF!+#REF!+#REF!+#REF!+#REF!+#REF!+#REF!+#REF!+#REF!+#REF!+#REF!+#REF!+#REF!</f>
        <v>#REF!</v>
      </c>
      <c r="O7" s="138" t="e">
        <f>#REF!+#REF!+#REF!+#REF!+#REF!+#REF!+#REF!+#REF!+#REF!+#REF!+#REF!+#REF!+#REF!+#REF!+#REF!+#REF!+#REF!+#REF!+#REF!+#REF!+#REF!+#REF!+#REF!+#REF!+#REF!+#REF!+#REF!+#REF!+#REF!+#REF!+#REF!+#REF!+#REF!</f>
        <v>#REF!</v>
      </c>
      <c r="P7" s="136">
        <f>'9_Per Pupil Summary'!L6</f>
        <v>1827.0738393457391</v>
      </c>
      <c r="Q7" s="137" t="e">
        <f>#REF!+#REF!+#REF!+#REF!+#REF!+#REF!+#REF!+#REF!+#REF!+#REF!+#REF!+#REF!+#REF!+#REF!+#REF!+#REF!+#REF!+#REF!+#REF!+#REF!+#REF!+#REF!+#REF!+#REF!+#REF!+#REF!+#REF!+#REF!+#REF!+#REF!+#REF!+#REF!+#REF!</f>
        <v>#REF!</v>
      </c>
      <c r="R7" s="139" t="e">
        <f>#REF!+#REF!+#REF!+#REF!+#REF!+#REF!+#REF!+#REF!+#REF!+#REF!+#REF!+#REF!+#REF!+#REF!+#REF!+#REF!+#REF!+#REF!+#REF!+#REF!+#REF!+#REF!+#REF!+#REF!+#REF!+#REF!+#REF!+#REF!+#REF!+#REF!+#REF!+#REF!+#REF!</f>
        <v>#REF!</v>
      </c>
      <c r="S7" s="726" t="e">
        <f>#REF!+#REF!</f>
        <v>#REF!</v>
      </c>
      <c r="T7" s="136" t="e">
        <f>#REF!+#REF!+#REF!+#REF!+#REF!+#REF!+#REF!+#REF!+#REF!+#REF!+#REF!+#REF!+#REF!+#REF!+#REF!+#REF!+#REF!+#REF!+#REF!+#REF!+#REF!+#REF!+#REF!+#REF!+#REF!+#REF!+#REF!+#REF!+#REF!+#REF!+#REF!+#REF!+#REF!</f>
        <v>#REF!</v>
      </c>
      <c r="U7" s="136" t="e">
        <f>#REF!+#REF!+#REF!+#REF!+#REF!+#REF!+#REF!+#REF!+#REF!+#REF!+#REF!+#REF!+#REF!+#REF!+#REF!+#REF!+#REF!+#REF!+#REF!+#REF!+#REF!+#REF!+#REF!+#REF!+#REF!+#REF!+#REF!+#REF!+#REF!+#REF!+#REF!+#REF!+#REF!</f>
        <v>#REF!</v>
      </c>
      <c r="V7" s="140" t="e">
        <f>#REF!+#REF!+#REF!+#REF!+#REF!+#REF!+#REF!+#REF!+#REF!+#REF!+#REF!+#REF!+#REF!+#REF!+#REF!+#REF!+#REF!+#REF!+#REF!+#REF!+#REF!+#REF!+#REF!+#REF!+#REF!+#REF!+#REF!+#REF!+#REF!+#REF!+#REF!+#REF!+#REF!</f>
        <v>#REF!</v>
      </c>
      <c r="W7" s="139" t="e">
        <f>#REF!+#REF!+#REF!+#REF!+#REF!+#REF!+#REF!+#REF!+#REF!+#REF!+#REF!+#REF!+#REF!+#REF!+#REF!+#REF!+#REF!+#REF!+#REF!+#REF!+#REF!+#REF!+#REF!+#REF!+#REF!+#REF!+#REF!+#REF!+#REF!+#REF!+#REF!+#REF!+#REF!</f>
        <v>#REF!</v>
      </c>
      <c r="X7" s="137" t="e">
        <f>#REF!+#REF!+#REF!+#REF!+#REF!+#REF!+#REF!+#REF!+#REF!+#REF!+#REF!+#REF!+#REF!+#REF!+#REF!+#REF!+#REF!+#REF!+#REF!+#REF!+#REF!+#REF!+#REF!+#REF!+#REF!+#REF!+#REF!+#REF!+#REF!+#REF!+#REF!+#REF!+#REF!</f>
        <v>#REF!</v>
      </c>
      <c r="Y7" s="139" t="e">
        <f>#REF!+#REF!+#REF!+#REF!+#REF!+#REF!+#REF!+#REF!+#REF!+#REF!+#REF!+#REF!+#REF!+#REF!+#REF!+#REF!+#REF!+#REF!+#REF!+#REF!+#REF!+#REF!+#REF!+#REF!+#REF!+#REF!+#REF!+#REF!+#REF!+#REF!+#REF!+#REF!+#REF!</f>
        <v>#REF!</v>
      </c>
      <c r="Z7" s="136" t="e">
        <f>#REF!+#REF!+#REF!+#REF!+#REF!+#REF!+#REF!+#REF!+#REF!+#REF!+#REF!+#REF!+#REF!+#REF!+#REF!+#REF!+#REF!+#REF!+#REF!+#REF!+#REF!+#REF!+#REF!+#REF!+#REF!+#REF!+#REF!+#REF!+#REF!+#REF!+#REF!+#REF!+#REF!</f>
        <v>#REF!</v>
      </c>
      <c r="AA7" s="139" t="e">
        <f>#REF!+#REF!+#REF!+#REF!+#REF!+#REF!+#REF!+#REF!+#REF!+#REF!+#REF!+#REF!+#REF!+#REF!+#REF!+#REF!+#REF!+#REF!+#REF!+#REF!+#REF!+#REF!+#REF!+#REF!+#REF!+#REF!+#REF!+#REF!+#REF!+#REF!+#REF!+#REF!+#REF!</f>
        <v>#REF!</v>
      </c>
      <c r="AB7" s="136" t="e">
        <f>#REF!+#REF!+#REF!+#REF!+#REF!+#REF!+#REF!+#REF!+#REF!+#REF!+#REF!+#REF!+#REF!+#REF!+#REF!+#REF!+#REF!+#REF!+#REF!+#REF!+#REF!+#REF!+#REF!+#REF!+#REF!+#REF!+#REF!+#REF!+#REF!+#REF!+#REF!+#REF!+#REF!</f>
        <v>#REF!</v>
      </c>
      <c r="AC7" s="136" t="e">
        <f>#REF!+#REF!+#REF!+#REF!+#REF!+#REF!+#REF!+#REF!+#REF!+#REF!+#REF!+#REF!+#REF!+#REF!+#REF!+#REF!+#REF!+#REF!+#REF!+#REF!+#REF!+#REF!+#REF!+#REF!+#REF!+#REF!+#REF!+#REF!+#REF!+#REF!+#REF!+#REF!+#REF!</f>
        <v>#REF!</v>
      </c>
      <c r="AD7" s="139" t="e">
        <f>#REF!+#REF!+#REF!+#REF!+#REF!+#REF!+#REF!+#REF!+#REF!+#REF!+#REF!+#REF!+#REF!+#REF!+#REF!+#REF!+#REF!+#REF!+#REF!+#REF!+#REF!+#REF!+#REF!+#REF!+#REF!+#REF!+#REF!+#REF!+#REF!+#REF!+#REF!+#REF!+#REF!</f>
        <v>#REF!</v>
      </c>
      <c r="AE7" s="141" t="e">
        <f>#REF!+#REF!+#REF!+#REF!+#REF!+#REF!+#REF!+#REF!+#REF!+#REF!+#REF!+#REF!+#REF!+#REF!+#REF!+#REF!+#REF!+#REF!+#REF!+#REF!+#REF!+#REF!+#REF!+#REF!+#REF!+#REF!+#REF!+#REF!+#REF!+#REF!+#REF!+#REF!+#REF!</f>
        <v>#REF!</v>
      </c>
      <c r="AF7" s="142">
        <f>'9_Per Pupil Summary'!N6</f>
        <v>3310</v>
      </c>
      <c r="AG7" s="143" t="e">
        <f>#REF!+#REF!+#REF!+#REF!+#REF!+#REF!+#REF!+#REF!+#REF!+#REF!+#REF!+#REF!+#REF!+#REF!+#REF!+#REF!+#REF!+#REF!+#REF!+#REF!+#REF!+#REF!+#REF!+#REF!+#REF!+#REF!+#REF!+#REF!+#REF!+#REF!+#REF!+#REF!+#REF!</f>
        <v>#REF!</v>
      </c>
      <c r="AH7" s="135" t="e">
        <f>#REF!+#REF!+#REF!+#REF!+#REF!+#REF!+#REF!+#REF!+#REF!+#REF!+#REF!+#REF!+#REF!+#REF!+#REF!+#REF!+#REF!+#REF!+#REF!+#REF!+#REF!+#REF!+#REF!+#REF!+#REF!+#REF!+#REF!+#REF!+#REF!+#REF!+#REF!+#REF!+#REF!</f>
        <v>#REF!</v>
      </c>
      <c r="AI7" s="142" t="e">
        <f>#REF!+#REF!+#REF!+#REF!+#REF!+#REF!+#REF!+#REF!+#REF!+#REF!+#REF!+#REF!+#REF!+#REF!+#REF!+#REF!+#REF!+#REF!+#REF!+#REF!+#REF!+#REF!+#REF!+#REF!+#REF!+#REF!+#REF!+#REF!+#REF!+#REF!+#REF!+#REF!+#REF!</f>
        <v>#REF!</v>
      </c>
      <c r="AJ7" s="135" t="e">
        <f>#REF!+#REF!+#REF!+#REF!+#REF!+#REF!+#REF!+#REF!+#REF!+#REF!+#REF!+#REF!+#REF!+#REF!+#REF!+#REF!+#REF!+#REF!+#REF!+#REF!+#REF!+#REF!+#REF!+#REF!+#REF!+#REF!+#REF!+#REF!+#REF!+#REF!+#REF!+#REF!+#REF!</f>
        <v>#REF!</v>
      </c>
      <c r="AK7" s="144" t="e">
        <f>#REF!+#REF!+#REF!+#REF!+#REF!+#REF!+#REF!+#REF!+#REF!+#REF!+#REF!+#REF!+#REF!+#REF!+#REF!+#REF!+#REF!+#REF!+#REF!+#REF!+#REF!+#REF!+#REF!+#REF!+#REF!+#REF!+#REF!+#REF!+#REF!+#REF!+#REF!+#REF!+#REF!</f>
        <v>#REF!</v>
      </c>
      <c r="AL7" s="145" t="e">
        <f>#REF!+#REF!+#REF!+#REF!+#REF!+#REF!+#REF!+#REF!+#REF!+#REF!+#REF!+#REF!+#REF!+#REF!+#REF!+#REF!+#REF!+#REF!+#REF!+#REF!+#REF!+#REF!+#REF!+#REF!+#REF!+#REF!+#REF!+#REF!+#REF!+#REF!+#REF!+#REF!+#REF!</f>
        <v>#REF!</v>
      </c>
      <c r="AM7" s="143" t="e">
        <f>#REF!+#REF!+#REF!+#REF!+#REF!+#REF!+#REF!+#REF!+#REF!+#REF!+#REF!+#REF!+#REF!+#REF!+#REF!+#REF!+#REF!+#REF!+#REF!+#REF!+#REF!+#REF!+#REF!+#REF!+#REF!+#REF!+#REF!+#REF!+#REF!+#REF!+#REF!+#REF!+#REF!</f>
        <v>#REF!</v>
      </c>
      <c r="AN7" s="146" t="e">
        <f>#REF!+#REF!+#REF!+#REF!+#REF!+#REF!+#REF!+#REF!+#REF!+#REF!+#REF!+#REF!+#REF!+#REF!+#REF!+#REF!+#REF!+#REF!+#REF!+#REF!+#REF!+#REF!+#REF!+#REF!+#REF!+#REF!+#REF!+#REF!+#REF!+#REF!+#REF!+#REF!+#REF!</f>
        <v>#REF!</v>
      </c>
      <c r="AO7" s="143" t="e">
        <f>#REF!+#REF!+#REF!+#REF!+#REF!+#REF!+#REF!+#REF!+#REF!+#REF!+#REF!+#REF!+#REF!+#REF!+#REF!+#REF!+#REF!+#REF!+#REF!+#REF!+#REF!+#REF!+#REF!+#REF!+#REF!+#REF!+#REF!+#REF!+#REF!+#REF!+#REF!+#REF!+#REF!</f>
        <v>#REF!</v>
      </c>
      <c r="AP7" s="144" t="e">
        <f>#REF!+#REF!+#REF!+#REF!+#REF!+#REF!+#REF!+#REF!+#REF!+#REF!+#REF!+#REF!+#REF!+#REF!+#REF!+#REF!+#REF!+#REF!+#REF!+#REF!+#REF!+#REF!+#REF!+#REF!+#REF!+#REF!+#REF!+#REF!+#REF!+#REF!+#REF!+#REF!+#REF!</f>
        <v>#REF!</v>
      </c>
      <c r="AQ7" s="143" t="e">
        <f>#REF!+#REF!+#REF!+#REF!+#REF!+#REF!+#REF!+#REF!+#REF!+#REF!+#REF!+#REF!+#REF!+#REF!+#REF!+#REF!+#REF!+#REF!+#REF!+#REF!+#REF!+#REF!+#REF!+#REF!+#REF!+#REF!+#REF!+#REF!+#REF!+#REF!+#REF!+#REF!+#REF!</f>
        <v>#REF!</v>
      </c>
      <c r="AR7" s="144" t="e">
        <f>#REF!+#REF!+#REF!+#REF!+#REF!+#REF!+#REF!+#REF!+#REF!+#REF!+#REF!+#REF!+#REF!+#REF!+#REF!+#REF!+#REF!+#REF!+#REF!+#REF!+#REF!+#REF!+#REF!+#REF!+#REF!+#REF!+#REF!+#REF!+#REF!+#REF!+#REF!+#REF!+#REF!</f>
        <v>#REF!</v>
      </c>
      <c r="AS7" s="144" t="e">
        <f>#REF!+#REF!+#REF!+#REF!+#REF!+#REF!+#REF!+#REF!+#REF!+#REF!+#REF!+#REF!+#REF!+#REF!+#REF!+#REF!+#REF!+#REF!+#REF!+#REF!+#REF!+#REF!+#REF!+#REF!+#REF!+#REF!+#REF!+#REF!+#REF!+#REF!+#REF!+#REF!+#REF!</f>
        <v>#REF!</v>
      </c>
      <c r="AT7" s="143" t="e">
        <f>#REF!+#REF!+#REF!+#REF!+#REF!+#REF!+#REF!+#REF!+#REF!+#REF!+#REF!+#REF!+#REF!+#REF!+#REF!+#REF!+#REF!+#REF!+#REF!+#REF!+#REF!+#REF!+#REF!+#REF!+#REF!+#REF!+#REF!+#REF!+#REF!+#REF!+#REF!+#REF!+#REF!</f>
        <v>#REF!</v>
      </c>
      <c r="AU7" s="542" t="e">
        <f>AA7+AQ7</f>
        <v>#REF!</v>
      </c>
      <c r="AV7" s="543" t="e">
        <f>AD7+AT7</f>
        <v>#REF!</v>
      </c>
      <c r="AW7" s="137" t="e">
        <f>#REF!+#REF!+#REF!+#REF!+#REF!+#REF!+#REF!+#REF!+#REF!+#REF!+#REF!+#REF!+#REF!+#REF!+#REF!+#REF!+#REF!+#REF!+#REF!+#REF!+#REF!+#REF!+#REF!+#REF!+#REF!+#REF!+#REF!+#REF!+#REF!+#REF!+#REF!+#REF!+#REF!</f>
        <v>#REF!</v>
      </c>
      <c r="AX7" s="137"/>
      <c r="AY7" s="137" t="e">
        <f>AW7-AX7</f>
        <v>#REF!</v>
      </c>
    </row>
    <row r="8" spans="1:51" ht="16.149999999999999" customHeight="1" x14ac:dyDescent="0.2">
      <c r="A8" s="324">
        <v>2</v>
      </c>
      <c r="B8" s="151" t="s">
        <v>5</v>
      </c>
      <c r="C8" s="152" t="e">
        <f>#REF!+#REF!+#REF!+#REF!+#REF!+#REF!+#REF!+#REF!+#REF!+#REF!+#REF!+#REF!+#REF!+#REF!+#REF!+#REF!+#REF!+#REF!+#REF!+#REF!+#REF!+#REF!+#REF!+#REF!+#REF!+#REF!+#REF!+#REF!+#REF!+#REF!+#REF!+#REF!+#REF!</f>
        <v>#REF!</v>
      </c>
      <c r="D8" s="153">
        <f>'9_Per Pupil Summary'!H7</f>
        <v>5819.1131698159443</v>
      </c>
      <c r="E8" s="154" t="e">
        <f>#REF!+#REF!+#REF!+#REF!+#REF!+#REF!+#REF!+#REF!+#REF!+#REF!+#REF!+#REF!+#REF!+#REF!+#REF!+#REF!+#REF!+#REF!+#REF!+#REF!+#REF!+#REF!+#REF!+#REF!+#REF!+#REF!+#REF!+#REF!+#REF!+#REF!+#REF!+#REF!+#REF!</f>
        <v>#REF!</v>
      </c>
      <c r="F8" s="155" t="e">
        <f>#REF!+#REF!+#REF!+#REF!+#REF!+#REF!+#REF!+#REF!+#REF!+#REF!+#REF!+#REF!+#REF!+#REF!+#REF!+#REF!+#REF!+#REF!+#REF!+#REF!+#REF!+#REF!+#REF!+#REF!+#REF!+#REF!+#REF!+#REF!+#REF!+#REF!+#REF!+#REF!+#REF!</f>
        <v>#REF!</v>
      </c>
      <c r="G8" s="153">
        <f>'9_Per Pupil Summary'!I7</f>
        <v>738.50544435043003</v>
      </c>
      <c r="H8" s="154" t="e">
        <f>#REF!+#REF!+#REF!+#REF!+#REF!+#REF!+#REF!+#REF!+#REF!+#REF!+#REF!+#REF!+#REF!+#REF!+#REF!+#REF!+#REF!+#REF!+#REF!+#REF!+#REF!+#REF!+#REF!+#REF!+#REF!+#REF!+#REF!+#REF!+#REF!+#REF!+#REF!+#REF!+#REF!</f>
        <v>#REF!</v>
      </c>
      <c r="I8" s="155" t="e">
        <f>#REF!+#REF!+#REF!+#REF!+#REF!+#REF!+#REF!+#REF!+#REF!+#REF!+#REF!+#REF!+#REF!+#REF!+#REF!+#REF!+#REF!+#REF!+#REF!+#REF!+#REF!+#REF!+#REF!+#REF!+#REF!+#REF!+#REF!+#REF!+#REF!+#REF!+#REF!+#REF!+#REF!</f>
        <v>#REF!</v>
      </c>
      <c r="J8" s="153">
        <f>'9_Per Pupil Summary'!J7</f>
        <v>201.41057573193544</v>
      </c>
      <c r="K8" s="154" t="e">
        <f>#REF!+#REF!+#REF!+#REF!+#REF!+#REF!+#REF!+#REF!+#REF!+#REF!+#REF!+#REF!+#REF!+#REF!+#REF!+#REF!+#REF!+#REF!+#REF!+#REF!+#REF!+#REF!+#REF!+#REF!+#REF!+#REF!+#REF!+#REF!+#REF!+#REF!+#REF!+#REF!+#REF!</f>
        <v>#REF!</v>
      </c>
      <c r="L8" s="155" t="e">
        <f>#REF!+#REF!+#REF!+#REF!+#REF!+#REF!+#REF!+#REF!+#REF!+#REF!+#REF!+#REF!+#REF!+#REF!+#REF!+#REF!+#REF!+#REF!+#REF!+#REF!+#REF!+#REF!+#REF!+#REF!+#REF!+#REF!+#REF!+#REF!+#REF!+#REF!+#REF!+#REF!+#REF!</f>
        <v>#REF!</v>
      </c>
      <c r="M8" s="153">
        <f>'9_Per Pupil Summary'!K7</f>
        <v>5035.2643932983874</v>
      </c>
      <c r="N8" s="154" t="e">
        <f>#REF!+#REF!+#REF!+#REF!+#REF!+#REF!+#REF!+#REF!+#REF!+#REF!+#REF!+#REF!+#REF!+#REF!+#REF!+#REF!+#REF!+#REF!+#REF!+#REF!+#REF!+#REF!+#REF!+#REF!+#REF!+#REF!+#REF!+#REF!+#REF!+#REF!+#REF!+#REF!+#REF!</f>
        <v>#REF!</v>
      </c>
      <c r="O8" s="155" t="e">
        <f>#REF!+#REF!+#REF!+#REF!+#REF!+#REF!+#REF!+#REF!+#REF!+#REF!+#REF!+#REF!+#REF!+#REF!+#REF!+#REF!+#REF!+#REF!+#REF!+#REF!+#REF!+#REF!+#REF!+#REF!+#REF!+#REF!+#REF!+#REF!+#REF!+#REF!+#REF!+#REF!+#REF!</f>
        <v>#REF!</v>
      </c>
      <c r="P8" s="153">
        <f>'9_Per Pupil Summary'!L7</f>
        <v>2014.1057573193546</v>
      </c>
      <c r="Q8" s="154" t="e">
        <f>#REF!+#REF!+#REF!+#REF!+#REF!+#REF!+#REF!+#REF!+#REF!+#REF!+#REF!+#REF!+#REF!+#REF!+#REF!+#REF!+#REF!+#REF!+#REF!+#REF!+#REF!+#REF!+#REF!+#REF!+#REF!+#REF!+#REF!+#REF!+#REF!+#REF!+#REF!+#REF!+#REF!</f>
        <v>#REF!</v>
      </c>
      <c r="R8" s="156" t="e">
        <f>#REF!+#REF!+#REF!+#REF!+#REF!+#REF!+#REF!+#REF!+#REF!+#REF!+#REF!+#REF!+#REF!+#REF!+#REF!+#REF!+#REF!+#REF!+#REF!+#REF!+#REF!+#REF!+#REF!+#REF!+#REF!+#REF!+#REF!+#REF!+#REF!+#REF!+#REF!+#REF!+#REF!</f>
        <v>#REF!</v>
      </c>
      <c r="S8" s="605" t="e">
        <f>#REF!+#REF!</f>
        <v>#REF!</v>
      </c>
      <c r="T8" s="153" t="e">
        <f>#REF!+#REF!+#REF!+#REF!+#REF!+#REF!+#REF!+#REF!+#REF!+#REF!+#REF!+#REF!+#REF!+#REF!+#REF!+#REF!+#REF!+#REF!+#REF!+#REF!+#REF!+#REF!+#REF!+#REF!+#REF!+#REF!+#REF!+#REF!+#REF!+#REF!+#REF!+#REF!+#REF!</f>
        <v>#REF!</v>
      </c>
      <c r="U8" s="153" t="e">
        <f>#REF!+#REF!+#REF!+#REF!+#REF!+#REF!+#REF!+#REF!+#REF!+#REF!+#REF!+#REF!+#REF!+#REF!+#REF!+#REF!+#REF!+#REF!+#REF!+#REF!+#REF!+#REF!+#REF!+#REF!+#REF!+#REF!+#REF!+#REF!+#REF!+#REF!+#REF!+#REF!+#REF!</f>
        <v>#REF!</v>
      </c>
      <c r="V8" s="157" t="e">
        <f>#REF!+#REF!+#REF!+#REF!+#REF!+#REF!+#REF!+#REF!+#REF!+#REF!+#REF!+#REF!+#REF!+#REF!+#REF!+#REF!+#REF!+#REF!+#REF!+#REF!+#REF!+#REF!+#REF!+#REF!+#REF!+#REF!+#REF!+#REF!+#REF!+#REF!+#REF!+#REF!+#REF!</f>
        <v>#REF!</v>
      </c>
      <c r="W8" s="156" t="e">
        <f>#REF!+#REF!+#REF!+#REF!+#REF!+#REF!+#REF!+#REF!+#REF!+#REF!+#REF!+#REF!+#REF!+#REF!+#REF!+#REF!+#REF!+#REF!+#REF!+#REF!+#REF!+#REF!+#REF!+#REF!+#REF!+#REF!+#REF!+#REF!+#REF!+#REF!+#REF!+#REF!+#REF!</f>
        <v>#REF!</v>
      </c>
      <c r="X8" s="154" t="e">
        <f>#REF!+#REF!+#REF!+#REF!+#REF!+#REF!+#REF!+#REF!+#REF!+#REF!+#REF!+#REF!+#REF!+#REF!+#REF!+#REF!+#REF!+#REF!+#REF!+#REF!+#REF!+#REF!+#REF!+#REF!+#REF!+#REF!+#REF!+#REF!+#REF!+#REF!+#REF!+#REF!+#REF!</f>
        <v>#REF!</v>
      </c>
      <c r="Y8" s="156" t="e">
        <f>#REF!+#REF!+#REF!+#REF!+#REF!+#REF!+#REF!+#REF!+#REF!+#REF!+#REF!+#REF!+#REF!+#REF!+#REF!+#REF!+#REF!+#REF!+#REF!+#REF!+#REF!+#REF!+#REF!+#REF!+#REF!+#REF!+#REF!+#REF!+#REF!+#REF!+#REF!+#REF!+#REF!</f>
        <v>#REF!</v>
      </c>
      <c r="Z8" s="153" t="e">
        <f>#REF!+#REF!+#REF!+#REF!+#REF!+#REF!+#REF!+#REF!+#REF!+#REF!+#REF!+#REF!+#REF!+#REF!+#REF!+#REF!+#REF!+#REF!+#REF!+#REF!+#REF!+#REF!+#REF!+#REF!+#REF!+#REF!+#REF!+#REF!+#REF!+#REF!+#REF!+#REF!+#REF!</f>
        <v>#REF!</v>
      </c>
      <c r="AA8" s="156" t="e">
        <f>#REF!+#REF!+#REF!+#REF!+#REF!+#REF!+#REF!+#REF!+#REF!+#REF!+#REF!+#REF!+#REF!+#REF!+#REF!+#REF!+#REF!+#REF!+#REF!+#REF!+#REF!+#REF!+#REF!+#REF!+#REF!+#REF!+#REF!+#REF!+#REF!+#REF!+#REF!+#REF!+#REF!</f>
        <v>#REF!</v>
      </c>
      <c r="AB8" s="153" t="e">
        <f>#REF!+#REF!+#REF!+#REF!+#REF!+#REF!+#REF!+#REF!+#REF!+#REF!+#REF!+#REF!+#REF!+#REF!+#REF!+#REF!+#REF!+#REF!+#REF!+#REF!+#REF!+#REF!+#REF!+#REF!+#REF!+#REF!+#REF!+#REF!+#REF!+#REF!+#REF!+#REF!+#REF!</f>
        <v>#REF!</v>
      </c>
      <c r="AC8" s="153" t="e">
        <f>#REF!+#REF!+#REF!+#REF!+#REF!+#REF!+#REF!+#REF!+#REF!+#REF!+#REF!+#REF!+#REF!+#REF!+#REF!+#REF!+#REF!+#REF!+#REF!+#REF!+#REF!+#REF!+#REF!+#REF!+#REF!+#REF!+#REF!+#REF!+#REF!+#REF!+#REF!+#REF!+#REF!</f>
        <v>#REF!</v>
      </c>
      <c r="AD8" s="156" t="e">
        <f>#REF!+#REF!+#REF!+#REF!+#REF!+#REF!+#REF!+#REF!+#REF!+#REF!+#REF!+#REF!+#REF!+#REF!+#REF!+#REF!+#REF!+#REF!+#REF!+#REF!+#REF!+#REF!+#REF!+#REF!+#REF!+#REF!+#REF!+#REF!+#REF!+#REF!+#REF!+#REF!+#REF!</f>
        <v>#REF!</v>
      </c>
      <c r="AE8" s="159" t="e">
        <f>#REF!+#REF!+#REF!+#REF!+#REF!+#REF!+#REF!+#REF!+#REF!+#REF!+#REF!+#REF!+#REF!+#REF!+#REF!+#REF!+#REF!+#REF!+#REF!+#REF!+#REF!+#REF!+#REF!+#REF!+#REF!+#REF!+#REF!+#REF!+#REF!+#REF!+#REF!+#REF!+#REF!</f>
        <v>#REF!</v>
      </c>
      <c r="AF8" s="160">
        <f>'9_Per Pupil Summary'!N7</f>
        <v>3673</v>
      </c>
      <c r="AG8" s="161" t="e">
        <f>#REF!+#REF!+#REF!+#REF!+#REF!+#REF!+#REF!+#REF!+#REF!+#REF!+#REF!+#REF!+#REF!+#REF!+#REF!+#REF!+#REF!+#REF!+#REF!+#REF!+#REF!+#REF!+#REF!+#REF!+#REF!+#REF!+#REF!+#REF!+#REF!+#REF!+#REF!+#REF!+#REF!</f>
        <v>#REF!</v>
      </c>
      <c r="AH8" s="152" t="e">
        <f>#REF!+#REF!+#REF!+#REF!+#REF!+#REF!+#REF!+#REF!+#REF!+#REF!+#REF!+#REF!+#REF!+#REF!+#REF!+#REF!+#REF!+#REF!+#REF!+#REF!+#REF!+#REF!+#REF!+#REF!+#REF!+#REF!+#REF!+#REF!+#REF!+#REF!+#REF!+#REF!+#REF!</f>
        <v>#REF!</v>
      </c>
      <c r="AI8" s="160" t="e">
        <f>#REF!+#REF!+#REF!+#REF!+#REF!+#REF!+#REF!+#REF!+#REF!+#REF!+#REF!+#REF!+#REF!+#REF!+#REF!+#REF!+#REF!+#REF!+#REF!+#REF!+#REF!+#REF!+#REF!+#REF!+#REF!+#REF!+#REF!+#REF!+#REF!+#REF!+#REF!+#REF!+#REF!</f>
        <v>#REF!</v>
      </c>
      <c r="AJ8" s="152" t="e">
        <f>#REF!+#REF!+#REF!+#REF!+#REF!+#REF!+#REF!+#REF!+#REF!+#REF!+#REF!+#REF!+#REF!+#REF!+#REF!+#REF!+#REF!+#REF!+#REF!+#REF!+#REF!+#REF!+#REF!+#REF!+#REF!+#REF!+#REF!+#REF!+#REF!+#REF!+#REF!+#REF!+#REF!</f>
        <v>#REF!</v>
      </c>
      <c r="AK8" s="162" t="e">
        <f>#REF!+#REF!+#REF!+#REF!+#REF!+#REF!+#REF!+#REF!+#REF!+#REF!+#REF!+#REF!+#REF!+#REF!+#REF!+#REF!+#REF!+#REF!+#REF!+#REF!+#REF!+#REF!+#REF!+#REF!+#REF!+#REF!+#REF!+#REF!+#REF!+#REF!+#REF!+#REF!+#REF!</f>
        <v>#REF!</v>
      </c>
      <c r="AL8" s="163" t="e">
        <f>#REF!+#REF!+#REF!+#REF!+#REF!+#REF!+#REF!+#REF!+#REF!+#REF!+#REF!+#REF!+#REF!+#REF!+#REF!+#REF!+#REF!+#REF!+#REF!+#REF!+#REF!+#REF!+#REF!+#REF!+#REF!+#REF!+#REF!+#REF!+#REF!+#REF!+#REF!+#REF!+#REF!</f>
        <v>#REF!</v>
      </c>
      <c r="AM8" s="161" t="e">
        <f>#REF!+#REF!+#REF!+#REF!+#REF!+#REF!+#REF!+#REF!+#REF!+#REF!+#REF!+#REF!+#REF!+#REF!+#REF!+#REF!+#REF!+#REF!+#REF!+#REF!+#REF!+#REF!+#REF!+#REF!+#REF!+#REF!+#REF!+#REF!+#REF!+#REF!+#REF!+#REF!+#REF!</f>
        <v>#REF!</v>
      </c>
      <c r="AN8" s="164" t="e">
        <f>#REF!+#REF!+#REF!+#REF!+#REF!+#REF!+#REF!+#REF!+#REF!+#REF!+#REF!+#REF!+#REF!+#REF!+#REF!+#REF!+#REF!+#REF!+#REF!+#REF!+#REF!+#REF!+#REF!+#REF!+#REF!+#REF!+#REF!+#REF!+#REF!+#REF!+#REF!+#REF!+#REF!</f>
        <v>#REF!</v>
      </c>
      <c r="AO8" s="161" t="e">
        <f>#REF!+#REF!+#REF!+#REF!+#REF!+#REF!+#REF!+#REF!+#REF!+#REF!+#REF!+#REF!+#REF!+#REF!+#REF!+#REF!+#REF!+#REF!+#REF!+#REF!+#REF!+#REF!+#REF!+#REF!+#REF!+#REF!+#REF!+#REF!+#REF!+#REF!+#REF!+#REF!+#REF!</f>
        <v>#REF!</v>
      </c>
      <c r="AP8" s="162" t="e">
        <f>#REF!+#REF!+#REF!+#REF!+#REF!+#REF!+#REF!+#REF!+#REF!+#REF!+#REF!+#REF!+#REF!+#REF!+#REF!+#REF!+#REF!+#REF!+#REF!+#REF!+#REF!+#REF!+#REF!+#REF!+#REF!+#REF!+#REF!+#REF!+#REF!+#REF!+#REF!+#REF!+#REF!</f>
        <v>#REF!</v>
      </c>
      <c r="AQ8" s="161" t="e">
        <f>#REF!+#REF!+#REF!+#REF!+#REF!+#REF!+#REF!+#REF!+#REF!+#REF!+#REF!+#REF!+#REF!+#REF!+#REF!+#REF!+#REF!+#REF!+#REF!+#REF!+#REF!+#REF!+#REF!+#REF!+#REF!+#REF!+#REF!+#REF!+#REF!+#REF!+#REF!+#REF!+#REF!</f>
        <v>#REF!</v>
      </c>
      <c r="AR8" s="162" t="e">
        <f>#REF!+#REF!+#REF!+#REF!+#REF!+#REF!+#REF!+#REF!+#REF!+#REF!+#REF!+#REF!+#REF!+#REF!+#REF!+#REF!+#REF!+#REF!+#REF!+#REF!+#REF!+#REF!+#REF!+#REF!+#REF!+#REF!+#REF!+#REF!+#REF!+#REF!+#REF!+#REF!+#REF!</f>
        <v>#REF!</v>
      </c>
      <c r="AS8" s="162" t="e">
        <f>#REF!+#REF!+#REF!+#REF!+#REF!+#REF!+#REF!+#REF!+#REF!+#REF!+#REF!+#REF!+#REF!+#REF!+#REF!+#REF!+#REF!+#REF!+#REF!+#REF!+#REF!+#REF!+#REF!+#REF!+#REF!+#REF!+#REF!+#REF!+#REF!+#REF!+#REF!+#REF!+#REF!</f>
        <v>#REF!</v>
      </c>
      <c r="AT8" s="161" t="e">
        <f>#REF!+#REF!+#REF!+#REF!+#REF!+#REF!+#REF!+#REF!+#REF!+#REF!+#REF!+#REF!+#REF!+#REF!+#REF!+#REF!+#REF!+#REF!+#REF!+#REF!+#REF!+#REF!+#REF!+#REF!+#REF!+#REF!+#REF!+#REF!+#REF!+#REF!+#REF!+#REF!+#REF!</f>
        <v>#REF!</v>
      </c>
      <c r="AU8" s="544" t="e">
        <f t="shared" ref="AU8:AU71" si="2">AA8+AQ8</f>
        <v>#REF!</v>
      </c>
      <c r="AV8" s="545" t="e">
        <f t="shared" ref="AV8:AV71" si="3">AD8+AT8</f>
        <v>#REF!</v>
      </c>
      <c r="AW8" s="154" t="e">
        <f>#REF!+#REF!+#REF!+#REF!+#REF!+#REF!+#REF!+#REF!+#REF!+#REF!+#REF!+#REF!+#REF!+#REF!+#REF!+#REF!+#REF!+#REF!+#REF!+#REF!+#REF!+#REF!+#REF!+#REF!+#REF!+#REF!+#REF!+#REF!+#REF!+#REF!+#REF!+#REF!+#REF!</f>
        <v>#REF!</v>
      </c>
      <c r="AX8" s="154"/>
      <c r="AY8" s="154" t="e">
        <f t="shared" ref="AY8:AY71" si="4">AW8-AX8</f>
        <v>#REF!</v>
      </c>
    </row>
    <row r="9" spans="1:51" ht="16.149999999999999" customHeight="1" x14ac:dyDescent="0.2">
      <c r="A9" s="324">
        <v>3</v>
      </c>
      <c r="B9" s="151" t="s">
        <v>6</v>
      </c>
      <c r="C9" s="152" t="e">
        <f>#REF!+#REF!+#REF!+#REF!+#REF!+#REF!+#REF!+#REF!+#REF!+#REF!+#REF!+#REF!+#REF!+#REF!+#REF!+#REF!+#REF!+#REF!+#REF!+#REF!+#REF!+#REF!+#REF!+#REF!+#REF!+#REF!+#REF!+#REF!+#REF!+#REF!+#REF!+#REF!+#REF!</f>
        <v>#REF!</v>
      </c>
      <c r="D9" s="153">
        <f>'9_Per Pupil Summary'!H8</f>
        <v>4045.2151524795286</v>
      </c>
      <c r="E9" s="154" t="e">
        <f>#REF!+#REF!+#REF!+#REF!+#REF!+#REF!+#REF!+#REF!+#REF!+#REF!+#REF!+#REF!+#REF!+#REF!+#REF!+#REF!+#REF!+#REF!+#REF!+#REF!+#REF!+#REF!+#REF!+#REF!+#REF!+#REF!+#REF!+#REF!+#REF!+#REF!+#REF!+#REF!+#REF!</f>
        <v>#REF!</v>
      </c>
      <c r="F9" s="155" t="e">
        <f>#REF!+#REF!+#REF!+#REF!+#REF!+#REF!+#REF!+#REF!+#REF!+#REF!+#REF!+#REF!+#REF!+#REF!+#REF!+#REF!+#REF!+#REF!+#REF!+#REF!+#REF!+#REF!+#REF!+#REF!+#REF!+#REF!+#REF!+#REF!+#REF!+#REF!+#REF!+#REF!+#REF!</f>
        <v>#REF!</v>
      </c>
      <c r="G9" s="153">
        <f>'9_Per Pupil Summary'!I8</f>
        <v>566.81348053641864</v>
      </c>
      <c r="H9" s="154" t="e">
        <f>#REF!+#REF!+#REF!+#REF!+#REF!+#REF!+#REF!+#REF!+#REF!+#REF!+#REF!+#REF!+#REF!+#REF!+#REF!+#REF!+#REF!+#REF!+#REF!+#REF!+#REF!+#REF!+#REF!+#REF!+#REF!+#REF!+#REF!+#REF!+#REF!+#REF!+#REF!+#REF!+#REF!</f>
        <v>#REF!</v>
      </c>
      <c r="I9" s="155" t="e">
        <f>#REF!+#REF!+#REF!+#REF!+#REF!+#REF!+#REF!+#REF!+#REF!+#REF!+#REF!+#REF!+#REF!+#REF!+#REF!+#REF!+#REF!+#REF!+#REF!+#REF!+#REF!+#REF!+#REF!+#REF!+#REF!+#REF!+#REF!+#REF!+#REF!+#REF!+#REF!+#REF!+#REF!</f>
        <v>#REF!</v>
      </c>
      <c r="J9" s="153">
        <f>'9_Per Pupil Summary'!J8</f>
        <v>154.58549469175051</v>
      </c>
      <c r="K9" s="154" t="e">
        <f>#REF!+#REF!+#REF!+#REF!+#REF!+#REF!+#REF!+#REF!+#REF!+#REF!+#REF!+#REF!+#REF!+#REF!+#REF!+#REF!+#REF!+#REF!+#REF!+#REF!+#REF!+#REF!+#REF!+#REF!+#REF!+#REF!+#REF!+#REF!+#REF!+#REF!+#REF!+#REF!+#REF!</f>
        <v>#REF!</v>
      </c>
      <c r="L9" s="155" t="e">
        <f>#REF!+#REF!+#REF!+#REF!+#REF!+#REF!+#REF!+#REF!+#REF!+#REF!+#REF!+#REF!+#REF!+#REF!+#REF!+#REF!+#REF!+#REF!+#REF!+#REF!+#REF!+#REF!+#REF!+#REF!+#REF!+#REF!+#REF!+#REF!+#REF!+#REF!+#REF!+#REF!+#REF!</f>
        <v>#REF!</v>
      </c>
      <c r="M9" s="153">
        <f>'9_Per Pupil Summary'!K8</f>
        <v>3864.637367293763</v>
      </c>
      <c r="N9" s="154" t="e">
        <f>#REF!+#REF!+#REF!+#REF!+#REF!+#REF!+#REF!+#REF!+#REF!+#REF!+#REF!+#REF!+#REF!+#REF!+#REF!+#REF!+#REF!+#REF!+#REF!+#REF!+#REF!+#REF!+#REF!+#REF!+#REF!+#REF!+#REF!+#REF!+#REF!+#REF!+#REF!+#REF!+#REF!</f>
        <v>#REF!</v>
      </c>
      <c r="O9" s="155" t="e">
        <f>#REF!+#REF!+#REF!+#REF!+#REF!+#REF!+#REF!+#REF!+#REF!+#REF!+#REF!+#REF!+#REF!+#REF!+#REF!+#REF!+#REF!+#REF!+#REF!+#REF!+#REF!+#REF!+#REF!+#REF!+#REF!+#REF!+#REF!+#REF!+#REF!+#REF!+#REF!+#REF!+#REF!</f>
        <v>#REF!</v>
      </c>
      <c r="P9" s="153">
        <f>'9_Per Pupil Summary'!L8</f>
        <v>1545.8549469175052</v>
      </c>
      <c r="Q9" s="154" t="e">
        <f>#REF!+#REF!+#REF!+#REF!+#REF!+#REF!+#REF!+#REF!+#REF!+#REF!+#REF!+#REF!+#REF!+#REF!+#REF!+#REF!+#REF!+#REF!+#REF!+#REF!+#REF!+#REF!+#REF!+#REF!+#REF!+#REF!+#REF!+#REF!+#REF!+#REF!+#REF!+#REF!+#REF!</f>
        <v>#REF!</v>
      </c>
      <c r="R9" s="156" t="e">
        <f>#REF!+#REF!+#REF!+#REF!+#REF!+#REF!+#REF!+#REF!+#REF!+#REF!+#REF!+#REF!+#REF!+#REF!+#REF!+#REF!+#REF!+#REF!+#REF!+#REF!+#REF!+#REF!+#REF!+#REF!+#REF!+#REF!+#REF!+#REF!+#REF!+#REF!+#REF!+#REF!+#REF!</f>
        <v>#REF!</v>
      </c>
      <c r="S9" s="605" t="e">
        <f>#REF!+#REF!</f>
        <v>#REF!</v>
      </c>
      <c r="T9" s="153" t="e">
        <f>#REF!+#REF!+#REF!+#REF!+#REF!+#REF!+#REF!+#REF!+#REF!+#REF!+#REF!+#REF!+#REF!+#REF!+#REF!+#REF!+#REF!+#REF!+#REF!+#REF!+#REF!+#REF!+#REF!+#REF!+#REF!+#REF!+#REF!+#REF!+#REF!+#REF!+#REF!+#REF!+#REF!</f>
        <v>#REF!</v>
      </c>
      <c r="U9" s="153" t="e">
        <f>#REF!+#REF!+#REF!+#REF!+#REF!+#REF!+#REF!+#REF!+#REF!+#REF!+#REF!+#REF!+#REF!+#REF!+#REF!+#REF!+#REF!+#REF!+#REF!+#REF!+#REF!+#REF!+#REF!+#REF!+#REF!+#REF!+#REF!+#REF!+#REF!+#REF!+#REF!+#REF!+#REF!</f>
        <v>#REF!</v>
      </c>
      <c r="V9" s="157" t="e">
        <f>#REF!+#REF!+#REF!+#REF!+#REF!+#REF!+#REF!+#REF!+#REF!+#REF!+#REF!+#REF!+#REF!+#REF!+#REF!+#REF!+#REF!+#REF!+#REF!+#REF!+#REF!+#REF!+#REF!+#REF!+#REF!+#REF!+#REF!+#REF!+#REF!+#REF!+#REF!+#REF!+#REF!</f>
        <v>#REF!</v>
      </c>
      <c r="W9" s="156" t="e">
        <f>#REF!+#REF!+#REF!+#REF!+#REF!+#REF!+#REF!+#REF!+#REF!+#REF!+#REF!+#REF!+#REF!+#REF!+#REF!+#REF!+#REF!+#REF!+#REF!+#REF!+#REF!+#REF!+#REF!+#REF!+#REF!+#REF!+#REF!+#REF!+#REF!+#REF!+#REF!+#REF!+#REF!</f>
        <v>#REF!</v>
      </c>
      <c r="X9" s="154" t="e">
        <f>#REF!+#REF!+#REF!+#REF!+#REF!+#REF!+#REF!+#REF!+#REF!+#REF!+#REF!+#REF!+#REF!+#REF!+#REF!+#REF!+#REF!+#REF!+#REF!+#REF!+#REF!+#REF!+#REF!+#REF!+#REF!+#REF!+#REF!+#REF!+#REF!+#REF!+#REF!+#REF!+#REF!</f>
        <v>#REF!</v>
      </c>
      <c r="Y9" s="156" t="e">
        <f>#REF!+#REF!+#REF!+#REF!+#REF!+#REF!+#REF!+#REF!+#REF!+#REF!+#REF!+#REF!+#REF!+#REF!+#REF!+#REF!+#REF!+#REF!+#REF!+#REF!+#REF!+#REF!+#REF!+#REF!+#REF!+#REF!+#REF!+#REF!+#REF!+#REF!+#REF!+#REF!+#REF!</f>
        <v>#REF!</v>
      </c>
      <c r="Z9" s="153" t="e">
        <f>#REF!+#REF!+#REF!+#REF!+#REF!+#REF!+#REF!+#REF!+#REF!+#REF!+#REF!+#REF!+#REF!+#REF!+#REF!+#REF!+#REF!+#REF!+#REF!+#REF!+#REF!+#REF!+#REF!+#REF!+#REF!+#REF!+#REF!+#REF!+#REF!+#REF!+#REF!+#REF!+#REF!</f>
        <v>#REF!</v>
      </c>
      <c r="AA9" s="156" t="e">
        <f>#REF!+#REF!+#REF!+#REF!+#REF!+#REF!+#REF!+#REF!+#REF!+#REF!+#REF!+#REF!+#REF!+#REF!+#REF!+#REF!+#REF!+#REF!+#REF!+#REF!+#REF!+#REF!+#REF!+#REF!+#REF!+#REF!+#REF!+#REF!+#REF!+#REF!+#REF!+#REF!+#REF!</f>
        <v>#REF!</v>
      </c>
      <c r="AB9" s="153" t="e">
        <f>#REF!+#REF!+#REF!+#REF!+#REF!+#REF!+#REF!+#REF!+#REF!+#REF!+#REF!+#REF!+#REF!+#REF!+#REF!+#REF!+#REF!+#REF!+#REF!+#REF!+#REF!+#REF!+#REF!+#REF!+#REF!+#REF!+#REF!+#REF!+#REF!+#REF!+#REF!+#REF!+#REF!</f>
        <v>#REF!</v>
      </c>
      <c r="AC9" s="153" t="e">
        <f>#REF!+#REF!+#REF!+#REF!+#REF!+#REF!+#REF!+#REF!+#REF!+#REF!+#REF!+#REF!+#REF!+#REF!+#REF!+#REF!+#REF!+#REF!+#REF!+#REF!+#REF!+#REF!+#REF!+#REF!+#REF!+#REF!+#REF!+#REF!+#REF!+#REF!+#REF!+#REF!+#REF!</f>
        <v>#REF!</v>
      </c>
      <c r="AD9" s="156" t="e">
        <f>#REF!+#REF!+#REF!+#REF!+#REF!+#REF!+#REF!+#REF!+#REF!+#REF!+#REF!+#REF!+#REF!+#REF!+#REF!+#REF!+#REF!+#REF!+#REF!+#REF!+#REF!+#REF!+#REF!+#REF!+#REF!+#REF!+#REF!+#REF!+#REF!+#REF!+#REF!+#REF!+#REF!</f>
        <v>#REF!</v>
      </c>
      <c r="AE9" s="159" t="e">
        <f>#REF!+#REF!+#REF!+#REF!+#REF!+#REF!+#REF!+#REF!+#REF!+#REF!+#REF!+#REF!+#REF!+#REF!+#REF!+#REF!+#REF!+#REF!+#REF!+#REF!+#REF!+#REF!+#REF!+#REF!+#REF!+#REF!+#REF!+#REF!+#REF!+#REF!+#REF!+#REF!+#REF!</f>
        <v>#REF!</v>
      </c>
      <c r="AF9" s="160">
        <f>'9_Per Pupil Summary'!N8</f>
        <v>8137</v>
      </c>
      <c r="AG9" s="161" t="e">
        <f>#REF!+#REF!+#REF!+#REF!+#REF!+#REF!+#REF!+#REF!+#REF!+#REF!+#REF!+#REF!+#REF!+#REF!+#REF!+#REF!+#REF!+#REF!+#REF!+#REF!+#REF!+#REF!+#REF!+#REF!+#REF!+#REF!+#REF!+#REF!+#REF!+#REF!+#REF!+#REF!+#REF!</f>
        <v>#REF!</v>
      </c>
      <c r="AH9" s="152" t="e">
        <f>#REF!+#REF!+#REF!+#REF!+#REF!+#REF!+#REF!+#REF!+#REF!+#REF!+#REF!+#REF!+#REF!+#REF!+#REF!+#REF!+#REF!+#REF!+#REF!+#REF!+#REF!+#REF!+#REF!+#REF!+#REF!+#REF!+#REF!+#REF!+#REF!+#REF!+#REF!+#REF!+#REF!</f>
        <v>#REF!</v>
      </c>
      <c r="AI9" s="160" t="e">
        <f>#REF!+#REF!+#REF!+#REF!+#REF!+#REF!+#REF!+#REF!+#REF!+#REF!+#REF!+#REF!+#REF!+#REF!+#REF!+#REF!+#REF!+#REF!+#REF!+#REF!+#REF!+#REF!+#REF!+#REF!+#REF!+#REF!+#REF!+#REF!+#REF!+#REF!+#REF!+#REF!+#REF!</f>
        <v>#REF!</v>
      </c>
      <c r="AJ9" s="152" t="e">
        <f>#REF!+#REF!+#REF!+#REF!+#REF!+#REF!+#REF!+#REF!+#REF!+#REF!+#REF!+#REF!+#REF!+#REF!+#REF!+#REF!+#REF!+#REF!+#REF!+#REF!+#REF!+#REF!+#REF!+#REF!+#REF!+#REF!+#REF!+#REF!+#REF!+#REF!+#REF!+#REF!+#REF!</f>
        <v>#REF!</v>
      </c>
      <c r="AK9" s="162" t="e">
        <f>#REF!+#REF!+#REF!+#REF!+#REF!+#REF!+#REF!+#REF!+#REF!+#REF!+#REF!+#REF!+#REF!+#REF!+#REF!+#REF!+#REF!+#REF!+#REF!+#REF!+#REF!+#REF!+#REF!+#REF!+#REF!+#REF!+#REF!+#REF!+#REF!+#REF!+#REF!+#REF!+#REF!</f>
        <v>#REF!</v>
      </c>
      <c r="AL9" s="163" t="e">
        <f>#REF!+#REF!+#REF!+#REF!+#REF!+#REF!+#REF!+#REF!+#REF!+#REF!+#REF!+#REF!+#REF!+#REF!+#REF!+#REF!+#REF!+#REF!+#REF!+#REF!+#REF!+#REF!+#REF!+#REF!+#REF!+#REF!+#REF!+#REF!+#REF!+#REF!+#REF!+#REF!+#REF!</f>
        <v>#REF!</v>
      </c>
      <c r="AM9" s="161" t="e">
        <f>#REF!+#REF!+#REF!+#REF!+#REF!+#REF!+#REF!+#REF!+#REF!+#REF!+#REF!+#REF!+#REF!+#REF!+#REF!+#REF!+#REF!+#REF!+#REF!+#REF!+#REF!+#REF!+#REF!+#REF!+#REF!+#REF!+#REF!+#REF!+#REF!+#REF!+#REF!+#REF!+#REF!</f>
        <v>#REF!</v>
      </c>
      <c r="AN9" s="164" t="e">
        <f>#REF!+#REF!+#REF!+#REF!+#REF!+#REF!+#REF!+#REF!+#REF!+#REF!+#REF!+#REF!+#REF!+#REF!+#REF!+#REF!+#REF!+#REF!+#REF!+#REF!+#REF!+#REF!+#REF!+#REF!+#REF!+#REF!+#REF!+#REF!+#REF!+#REF!+#REF!+#REF!+#REF!</f>
        <v>#REF!</v>
      </c>
      <c r="AO9" s="161" t="e">
        <f>#REF!+#REF!+#REF!+#REF!+#REF!+#REF!+#REF!+#REF!+#REF!+#REF!+#REF!+#REF!+#REF!+#REF!+#REF!+#REF!+#REF!+#REF!+#REF!+#REF!+#REF!+#REF!+#REF!+#REF!+#REF!+#REF!+#REF!+#REF!+#REF!+#REF!+#REF!+#REF!+#REF!</f>
        <v>#REF!</v>
      </c>
      <c r="AP9" s="162" t="e">
        <f>#REF!+#REF!+#REF!+#REF!+#REF!+#REF!+#REF!+#REF!+#REF!+#REF!+#REF!+#REF!+#REF!+#REF!+#REF!+#REF!+#REF!+#REF!+#REF!+#REF!+#REF!+#REF!+#REF!+#REF!+#REF!+#REF!+#REF!+#REF!+#REF!+#REF!+#REF!+#REF!+#REF!</f>
        <v>#REF!</v>
      </c>
      <c r="AQ9" s="161" t="e">
        <f>#REF!+#REF!+#REF!+#REF!+#REF!+#REF!+#REF!+#REF!+#REF!+#REF!+#REF!+#REF!+#REF!+#REF!+#REF!+#REF!+#REF!+#REF!+#REF!+#REF!+#REF!+#REF!+#REF!+#REF!+#REF!+#REF!+#REF!+#REF!+#REF!+#REF!+#REF!+#REF!+#REF!</f>
        <v>#REF!</v>
      </c>
      <c r="AR9" s="162" t="e">
        <f>#REF!+#REF!+#REF!+#REF!+#REF!+#REF!+#REF!+#REF!+#REF!+#REF!+#REF!+#REF!+#REF!+#REF!+#REF!+#REF!+#REF!+#REF!+#REF!+#REF!+#REF!+#REF!+#REF!+#REF!+#REF!+#REF!+#REF!+#REF!+#REF!+#REF!+#REF!+#REF!+#REF!</f>
        <v>#REF!</v>
      </c>
      <c r="AS9" s="162" t="e">
        <f>#REF!+#REF!+#REF!+#REF!+#REF!+#REF!+#REF!+#REF!+#REF!+#REF!+#REF!+#REF!+#REF!+#REF!+#REF!+#REF!+#REF!+#REF!+#REF!+#REF!+#REF!+#REF!+#REF!+#REF!+#REF!+#REF!+#REF!+#REF!+#REF!+#REF!+#REF!+#REF!+#REF!</f>
        <v>#REF!</v>
      </c>
      <c r="AT9" s="161" t="e">
        <f>#REF!+#REF!+#REF!+#REF!+#REF!+#REF!+#REF!+#REF!+#REF!+#REF!+#REF!+#REF!+#REF!+#REF!+#REF!+#REF!+#REF!+#REF!+#REF!+#REF!+#REF!+#REF!+#REF!+#REF!+#REF!+#REF!+#REF!+#REF!+#REF!+#REF!+#REF!+#REF!+#REF!</f>
        <v>#REF!</v>
      </c>
      <c r="AU9" s="544" t="e">
        <f t="shared" si="2"/>
        <v>#REF!</v>
      </c>
      <c r="AV9" s="545" t="e">
        <f t="shared" si="3"/>
        <v>#REF!</v>
      </c>
      <c r="AW9" s="154" t="e">
        <f>#REF!+#REF!+#REF!+#REF!+#REF!+#REF!+#REF!+#REF!+#REF!+#REF!+#REF!+#REF!+#REF!+#REF!+#REF!+#REF!+#REF!+#REF!+#REF!+#REF!+#REF!+#REF!+#REF!+#REF!+#REF!+#REF!+#REF!+#REF!+#REF!+#REF!+#REF!+#REF!+#REF!</f>
        <v>#REF!</v>
      </c>
      <c r="AX9" s="154"/>
      <c r="AY9" s="154" t="e">
        <f t="shared" si="4"/>
        <v>#REF!</v>
      </c>
    </row>
    <row r="10" spans="1:51" ht="16.149999999999999" customHeight="1" x14ac:dyDescent="0.2">
      <c r="A10" s="324">
        <v>4</v>
      </c>
      <c r="B10" s="151" t="s">
        <v>7</v>
      </c>
      <c r="C10" s="152" t="e">
        <f>#REF!+#REF!+#REF!+#REF!+#REF!+#REF!+#REF!+#REF!+#REF!+#REF!+#REF!+#REF!+#REF!+#REF!+#REF!+#REF!+#REF!+#REF!+#REF!+#REF!+#REF!+#REF!+#REF!+#REF!+#REF!+#REF!+#REF!+#REF!+#REF!+#REF!+#REF!+#REF!+#REF!</f>
        <v>#REF!</v>
      </c>
      <c r="D10" s="153">
        <f>'9_Per Pupil Summary'!H9</f>
        <v>5047.8702533687001</v>
      </c>
      <c r="E10" s="154" t="e">
        <f>#REF!+#REF!+#REF!+#REF!+#REF!+#REF!+#REF!+#REF!+#REF!+#REF!+#REF!+#REF!+#REF!+#REF!+#REF!+#REF!+#REF!+#REF!+#REF!+#REF!+#REF!+#REF!+#REF!+#REF!+#REF!+#REF!+#REF!+#REF!+#REF!+#REF!+#REF!+#REF!+#REF!</f>
        <v>#REF!</v>
      </c>
      <c r="F10" s="155" t="e">
        <f>#REF!+#REF!+#REF!+#REF!+#REF!+#REF!+#REF!+#REF!+#REF!+#REF!+#REF!+#REF!+#REF!+#REF!+#REF!+#REF!+#REF!+#REF!+#REF!+#REF!+#REF!+#REF!+#REF!+#REF!+#REF!+#REF!+#REF!+#REF!+#REF!+#REF!+#REF!+#REF!+#REF!</f>
        <v>#REF!</v>
      </c>
      <c r="G10" s="153">
        <f>'9_Per Pupil Summary'!I9</f>
        <v>669.49520273203632</v>
      </c>
      <c r="H10" s="154" t="e">
        <f>#REF!+#REF!+#REF!+#REF!+#REF!+#REF!+#REF!+#REF!+#REF!+#REF!+#REF!+#REF!+#REF!+#REF!+#REF!+#REF!+#REF!+#REF!+#REF!+#REF!+#REF!+#REF!+#REF!+#REF!+#REF!+#REF!+#REF!+#REF!+#REF!+#REF!+#REF!+#REF!+#REF!</f>
        <v>#REF!</v>
      </c>
      <c r="I10" s="155" t="e">
        <f>#REF!+#REF!+#REF!+#REF!+#REF!+#REF!+#REF!+#REF!+#REF!+#REF!+#REF!+#REF!+#REF!+#REF!+#REF!+#REF!+#REF!+#REF!+#REF!+#REF!+#REF!+#REF!+#REF!+#REF!+#REF!+#REF!+#REF!+#REF!+#REF!+#REF!+#REF!+#REF!+#REF!</f>
        <v>#REF!</v>
      </c>
      <c r="J10" s="153">
        <f>'9_Per Pupil Summary'!J9</f>
        <v>182.58960074510082</v>
      </c>
      <c r="K10" s="154" t="e">
        <f>#REF!+#REF!+#REF!+#REF!+#REF!+#REF!+#REF!+#REF!+#REF!+#REF!+#REF!+#REF!+#REF!+#REF!+#REF!+#REF!+#REF!+#REF!+#REF!+#REF!+#REF!+#REF!+#REF!+#REF!+#REF!+#REF!+#REF!+#REF!+#REF!+#REF!+#REF!+#REF!+#REF!</f>
        <v>#REF!</v>
      </c>
      <c r="L10" s="155" t="e">
        <f>#REF!+#REF!+#REF!+#REF!+#REF!+#REF!+#REF!+#REF!+#REF!+#REF!+#REF!+#REF!+#REF!+#REF!+#REF!+#REF!+#REF!+#REF!+#REF!+#REF!+#REF!+#REF!+#REF!+#REF!+#REF!+#REF!+#REF!+#REF!+#REF!+#REF!+#REF!+#REF!+#REF!</f>
        <v>#REF!</v>
      </c>
      <c r="M10" s="153">
        <f>'9_Per Pupil Summary'!K9</f>
        <v>4564.7400186275208</v>
      </c>
      <c r="N10" s="154" t="e">
        <f>#REF!+#REF!+#REF!+#REF!+#REF!+#REF!+#REF!+#REF!+#REF!+#REF!+#REF!+#REF!+#REF!+#REF!+#REF!+#REF!+#REF!+#REF!+#REF!+#REF!+#REF!+#REF!+#REF!+#REF!+#REF!+#REF!+#REF!+#REF!+#REF!+#REF!+#REF!+#REF!+#REF!</f>
        <v>#REF!</v>
      </c>
      <c r="O10" s="155" t="e">
        <f>#REF!+#REF!+#REF!+#REF!+#REF!+#REF!+#REF!+#REF!+#REF!+#REF!+#REF!+#REF!+#REF!+#REF!+#REF!+#REF!+#REF!+#REF!+#REF!+#REF!+#REF!+#REF!+#REF!+#REF!+#REF!+#REF!+#REF!+#REF!+#REF!+#REF!+#REF!+#REF!+#REF!</f>
        <v>#REF!</v>
      </c>
      <c r="P10" s="153">
        <f>'9_Per Pupil Summary'!L9</f>
        <v>1825.8960074510078</v>
      </c>
      <c r="Q10" s="154" t="e">
        <f>#REF!+#REF!+#REF!+#REF!+#REF!+#REF!+#REF!+#REF!+#REF!+#REF!+#REF!+#REF!+#REF!+#REF!+#REF!+#REF!+#REF!+#REF!+#REF!+#REF!+#REF!+#REF!+#REF!+#REF!+#REF!+#REF!+#REF!+#REF!+#REF!+#REF!+#REF!+#REF!+#REF!</f>
        <v>#REF!</v>
      </c>
      <c r="R10" s="156" t="e">
        <f>#REF!+#REF!+#REF!+#REF!+#REF!+#REF!+#REF!+#REF!+#REF!+#REF!+#REF!+#REF!+#REF!+#REF!+#REF!+#REF!+#REF!+#REF!+#REF!+#REF!+#REF!+#REF!+#REF!+#REF!+#REF!+#REF!+#REF!+#REF!+#REF!+#REF!+#REF!+#REF!+#REF!</f>
        <v>#REF!</v>
      </c>
      <c r="S10" s="605" t="e">
        <f>#REF!+#REF!</f>
        <v>#REF!</v>
      </c>
      <c r="T10" s="153" t="e">
        <f>#REF!+#REF!+#REF!+#REF!+#REF!+#REF!+#REF!+#REF!+#REF!+#REF!+#REF!+#REF!+#REF!+#REF!+#REF!+#REF!+#REF!+#REF!+#REF!+#REF!+#REF!+#REF!+#REF!+#REF!+#REF!+#REF!+#REF!+#REF!+#REF!+#REF!+#REF!+#REF!+#REF!</f>
        <v>#REF!</v>
      </c>
      <c r="U10" s="153" t="e">
        <f>#REF!+#REF!+#REF!+#REF!+#REF!+#REF!+#REF!+#REF!+#REF!+#REF!+#REF!+#REF!+#REF!+#REF!+#REF!+#REF!+#REF!+#REF!+#REF!+#REF!+#REF!+#REF!+#REF!+#REF!+#REF!+#REF!+#REF!+#REF!+#REF!+#REF!+#REF!+#REF!+#REF!</f>
        <v>#REF!</v>
      </c>
      <c r="V10" s="157" t="e">
        <f>#REF!+#REF!+#REF!+#REF!+#REF!+#REF!+#REF!+#REF!+#REF!+#REF!+#REF!+#REF!+#REF!+#REF!+#REF!+#REF!+#REF!+#REF!+#REF!+#REF!+#REF!+#REF!+#REF!+#REF!+#REF!+#REF!+#REF!+#REF!+#REF!+#REF!+#REF!+#REF!+#REF!</f>
        <v>#REF!</v>
      </c>
      <c r="W10" s="156" t="e">
        <f>#REF!+#REF!+#REF!+#REF!+#REF!+#REF!+#REF!+#REF!+#REF!+#REF!+#REF!+#REF!+#REF!+#REF!+#REF!+#REF!+#REF!+#REF!+#REF!+#REF!+#REF!+#REF!+#REF!+#REF!+#REF!+#REF!+#REF!+#REF!+#REF!+#REF!+#REF!+#REF!+#REF!</f>
        <v>#REF!</v>
      </c>
      <c r="X10" s="154" t="e">
        <f>#REF!+#REF!+#REF!+#REF!+#REF!+#REF!+#REF!+#REF!+#REF!+#REF!+#REF!+#REF!+#REF!+#REF!+#REF!+#REF!+#REF!+#REF!+#REF!+#REF!+#REF!+#REF!+#REF!+#REF!+#REF!+#REF!+#REF!+#REF!+#REF!+#REF!+#REF!+#REF!+#REF!</f>
        <v>#REF!</v>
      </c>
      <c r="Y10" s="156" t="e">
        <f>#REF!+#REF!+#REF!+#REF!+#REF!+#REF!+#REF!+#REF!+#REF!+#REF!+#REF!+#REF!+#REF!+#REF!+#REF!+#REF!+#REF!+#REF!+#REF!+#REF!+#REF!+#REF!+#REF!+#REF!+#REF!+#REF!+#REF!+#REF!+#REF!+#REF!+#REF!+#REF!+#REF!</f>
        <v>#REF!</v>
      </c>
      <c r="Z10" s="153" t="e">
        <f>#REF!+#REF!+#REF!+#REF!+#REF!+#REF!+#REF!+#REF!+#REF!+#REF!+#REF!+#REF!+#REF!+#REF!+#REF!+#REF!+#REF!+#REF!+#REF!+#REF!+#REF!+#REF!+#REF!+#REF!+#REF!+#REF!+#REF!+#REF!+#REF!+#REF!+#REF!+#REF!+#REF!</f>
        <v>#REF!</v>
      </c>
      <c r="AA10" s="156" t="e">
        <f>#REF!+#REF!+#REF!+#REF!+#REF!+#REF!+#REF!+#REF!+#REF!+#REF!+#REF!+#REF!+#REF!+#REF!+#REF!+#REF!+#REF!+#REF!+#REF!+#REF!+#REF!+#REF!+#REF!+#REF!+#REF!+#REF!+#REF!+#REF!+#REF!+#REF!+#REF!+#REF!+#REF!</f>
        <v>#REF!</v>
      </c>
      <c r="AB10" s="153" t="e">
        <f>#REF!+#REF!+#REF!+#REF!+#REF!+#REF!+#REF!+#REF!+#REF!+#REF!+#REF!+#REF!+#REF!+#REF!+#REF!+#REF!+#REF!+#REF!+#REF!+#REF!+#REF!+#REF!+#REF!+#REF!+#REF!+#REF!+#REF!+#REF!+#REF!+#REF!+#REF!+#REF!+#REF!</f>
        <v>#REF!</v>
      </c>
      <c r="AC10" s="153" t="e">
        <f>#REF!+#REF!+#REF!+#REF!+#REF!+#REF!+#REF!+#REF!+#REF!+#REF!+#REF!+#REF!+#REF!+#REF!+#REF!+#REF!+#REF!+#REF!+#REF!+#REF!+#REF!+#REF!+#REF!+#REF!+#REF!+#REF!+#REF!+#REF!+#REF!+#REF!+#REF!+#REF!+#REF!</f>
        <v>#REF!</v>
      </c>
      <c r="AD10" s="156" t="e">
        <f>#REF!+#REF!+#REF!+#REF!+#REF!+#REF!+#REF!+#REF!+#REF!+#REF!+#REF!+#REF!+#REF!+#REF!+#REF!+#REF!+#REF!+#REF!+#REF!+#REF!+#REF!+#REF!+#REF!+#REF!+#REF!+#REF!+#REF!+#REF!+#REF!+#REF!+#REF!+#REF!+#REF!</f>
        <v>#REF!</v>
      </c>
      <c r="AE10" s="159" t="e">
        <f>#REF!+#REF!+#REF!+#REF!+#REF!+#REF!+#REF!+#REF!+#REF!+#REF!+#REF!+#REF!+#REF!+#REF!+#REF!+#REF!+#REF!+#REF!+#REF!+#REF!+#REF!+#REF!+#REF!+#REF!+#REF!+#REF!+#REF!+#REF!+#REF!+#REF!+#REF!+#REF!+#REF!</f>
        <v>#REF!</v>
      </c>
      <c r="AF10" s="160">
        <f>'9_Per Pupil Summary'!N9</f>
        <v>6383</v>
      </c>
      <c r="AG10" s="161" t="e">
        <f>#REF!+#REF!+#REF!+#REF!+#REF!+#REF!+#REF!+#REF!+#REF!+#REF!+#REF!+#REF!+#REF!+#REF!+#REF!+#REF!+#REF!+#REF!+#REF!+#REF!+#REF!+#REF!+#REF!+#REF!+#REF!+#REF!+#REF!+#REF!+#REF!+#REF!+#REF!+#REF!+#REF!</f>
        <v>#REF!</v>
      </c>
      <c r="AH10" s="152" t="e">
        <f>#REF!+#REF!+#REF!+#REF!+#REF!+#REF!+#REF!+#REF!+#REF!+#REF!+#REF!+#REF!+#REF!+#REF!+#REF!+#REF!+#REF!+#REF!+#REF!+#REF!+#REF!+#REF!+#REF!+#REF!+#REF!+#REF!+#REF!+#REF!+#REF!+#REF!+#REF!+#REF!+#REF!</f>
        <v>#REF!</v>
      </c>
      <c r="AI10" s="160" t="e">
        <f>#REF!+#REF!+#REF!+#REF!+#REF!+#REF!+#REF!+#REF!+#REF!+#REF!+#REF!+#REF!+#REF!+#REF!+#REF!+#REF!+#REF!+#REF!+#REF!+#REF!+#REF!+#REF!+#REF!+#REF!+#REF!+#REF!+#REF!+#REF!+#REF!+#REF!+#REF!+#REF!+#REF!</f>
        <v>#REF!</v>
      </c>
      <c r="AJ10" s="152" t="e">
        <f>#REF!+#REF!+#REF!+#REF!+#REF!+#REF!+#REF!+#REF!+#REF!+#REF!+#REF!+#REF!+#REF!+#REF!+#REF!+#REF!+#REF!+#REF!+#REF!+#REF!+#REF!+#REF!+#REF!+#REF!+#REF!+#REF!+#REF!+#REF!+#REF!+#REF!+#REF!+#REF!+#REF!</f>
        <v>#REF!</v>
      </c>
      <c r="AK10" s="162" t="e">
        <f>#REF!+#REF!+#REF!+#REF!+#REF!+#REF!+#REF!+#REF!+#REF!+#REF!+#REF!+#REF!+#REF!+#REF!+#REF!+#REF!+#REF!+#REF!+#REF!+#REF!+#REF!+#REF!+#REF!+#REF!+#REF!+#REF!+#REF!+#REF!+#REF!+#REF!+#REF!+#REF!+#REF!</f>
        <v>#REF!</v>
      </c>
      <c r="AL10" s="163" t="e">
        <f>#REF!+#REF!+#REF!+#REF!+#REF!+#REF!+#REF!+#REF!+#REF!+#REF!+#REF!+#REF!+#REF!+#REF!+#REF!+#REF!+#REF!+#REF!+#REF!+#REF!+#REF!+#REF!+#REF!+#REF!+#REF!+#REF!+#REF!+#REF!+#REF!+#REF!+#REF!+#REF!+#REF!</f>
        <v>#REF!</v>
      </c>
      <c r="AM10" s="161" t="e">
        <f>#REF!+#REF!+#REF!+#REF!+#REF!+#REF!+#REF!+#REF!+#REF!+#REF!+#REF!+#REF!+#REF!+#REF!+#REF!+#REF!+#REF!+#REF!+#REF!+#REF!+#REF!+#REF!+#REF!+#REF!+#REF!+#REF!+#REF!+#REF!+#REF!+#REF!+#REF!+#REF!+#REF!</f>
        <v>#REF!</v>
      </c>
      <c r="AN10" s="164" t="e">
        <f>#REF!+#REF!+#REF!+#REF!+#REF!+#REF!+#REF!+#REF!+#REF!+#REF!+#REF!+#REF!+#REF!+#REF!+#REF!+#REF!+#REF!+#REF!+#REF!+#REF!+#REF!+#REF!+#REF!+#REF!+#REF!+#REF!+#REF!+#REF!+#REF!+#REF!+#REF!+#REF!+#REF!</f>
        <v>#REF!</v>
      </c>
      <c r="AO10" s="161" t="e">
        <f>#REF!+#REF!+#REF!+#REF!+#REF!+#REF!+#REF!+#REF!+#REF!+#REF!+#REF!+#REF!+#REF!+#REF!+#REF!+#REF!+#REF!+#REF!+#REF!+#REF!+#REF!+#REF!+#REF!+#REF!+#REF!+#REF!+#REF!+#REF!+#REF!+#REF!+#REF!+#REF!+#REF!</f>
        <v>#REF!</v>
      </c>
      <c r="AP10" s="162" t="e">
        <f>#REF!+#REF!+#REF!+#REF!+#REF!+#REF!+#REF!+#REF!+#REF!+#REF!+#REF!+#REF!+#REF!+#REF!+#REF!+#REF!+#REF!+#REF!+#REF!+#REF!+#REF!+#REF!+#REF!+#REF!+#REF!+#REF!+#REF!+#REF!+#REF!+#REF!+#REF!+#REF!+#REF!</f>
        <v>#REF!</v>
      </c>
      <c r="AQ10" s="161" t="e">
        <f>#REF!+#REF!+#REF!+#REF!+#REF!+#REF!+#REF!+#REF!+#REF!+#REF!+#REF!+#REF!+#REF!+#REF!+#REF!+#REF!+#REF!+#REF!+#REF!+#REF!+#REF!+#REF!+#REF!+#REF!+#REF!+#REF!+#REF!+#REF!+#REF!+#REF!+#REF!+#REF!+#REF!</f>
        <v>#REF!</v>
      </c>
      <c r="AR10" s="162" t="e">
        <f>#REF!+#REF!+#REF!+#REF!+#REF!+#REF!+#REF!+#REF!+#REF!+#REF!+#REF!+#REF!+#REF!+#REF!+#REF!+#REF!+#REF!+#REF!+#REF!+#REF!+#REF!+#REF!+#REF!+#REF!+#REF!+#REF!+#REF!+#REF!+#REF!+#REF!+#REF!+#REF!+#REF!</f>
        <v>#REF!</v>
      </c>
      <c r="AS10" s="162" t="e">
        <f>#REF!+#REF!+#REF!+#REF!+#REF!+#REF!+#REF!+#REF!+#REF!+#REF!+#REF!+#REF!+#REF!+#REF!+#REF!+#REF!+#REF!+#REF!+#REF!+#REF!+#REF!+#REF!+#REF!+#REF!+#REF!+#REF!+#REF!+#REF!+#REF!+#REF!+#REF!+#REF!+#REF!</f>
        <v>#REF!</v>
      </c>
      <c r="AT10" s="161" t="e">
        <f>#REF!+#REF!+#REF!+#REF!+#REF!+#REF!+#REF!+#REF!+#REF!+#REF!+#REF!+#REF!+#REF!+#REF!+#REF!+#REF!+#REF!+#REF!+#REF!+#REF!+#REF!+#REF!+#REF!+#REF!+#REF!+#REF!+#REF!+#REF!+#REF!+#REF!+#REF!+#REF!+#REF!</f>
        <v>#REF!</v>
      </c>
      <c r="AU10" s="544" t="e">
        <f t="shared" si="2"/>
        <v>#REF!</v>
      </c>
      <c r="AV10" s="545" t="e">
        <f t="shared" si="3"/>
        <v>#REF!</v>
      </c>
      <c r="AW10" s="154" t="e">
        <f>#REF!+#REF!+#REF!+#REF!+#REF!+#REF!+#REF!+#REF!+#REF!+#REF!+#REF!+#REF!+#REF!+#REF!+#REF!+#REF!+#REF!+#REF!+#REF!+#REF!+#REF!+#REF!+#REF!+#REF!+#REF!+#REF!+#REF!+#REF!+#REF!+#REF!+#REF!+#REF!+#REF!</f>
        <v>#REF!</v>
      </c>
      <c r="AX10" s="154"/>
      <c r="AY10" s="154" t="e">
        <f t="shared" si="4"/>
        <v>#REF!</v>
      </c>
    </row>
    <row r="11" spans="1:51" ht="16.149999999999999" customHeight="1" x14ac:dyDescent="0.2">
      <c r="A11" s="325">
        <v>5</v>
      </c>
      <c r="B11" s="165" t="s">
        <v>8</v>
      </c>
      <c r="C11" s="166" t="e">
        <f>#REF!+#REF!+#REF!+#REF!+#REF!+#REF!+#REF!+#REF!+#REF!+#REF!+#REF!+#REF!+#REF!+#REF!+#REF!+#REF!+#REF!+#REF!+#REF!+#REF!+#REF!+#REF!+#REF!+#REF!+#REF!+#REF!+#REF!+#REF!+#REF!+#REF!+#REF!+#REF!+#REF!</f>
        <v>#REF!</v>
      </c>
      <c r="D11" s="167">
        <f>'9_Per Pupil Summary'!H10</f>
        <v>5100.6540898297999</v>
      </c>
      <c r="E11" s="168" t="e">
        <f>#REF!+#REF!+#REF!+#REF!+#REF!+#REF!+#REF!+#REF!+#REF!+#REF!+#REF!+#REF!+#REF!+#REF!+#REF!+#REF!+#REF!+#REF!+#REF!+#REF!+#REF!+#REF!+#REF!+#REF!+#REF!+#REF!+#REF!+#REF!+#REF!+#REF!+#REF!+#REF!+#REF!</f>
        <v>#REF!</v>
      </c>
      <c r="F11" s="169" t="e">
        <f>#REF!+#REF!+#REF!+#REF!+#REF!+#REF!+#REF!+#REF!+#REF!+#REF!+#REF!+#REF!+#REF!+#REF!+#REF!+#REF!+#REF!+#REF!+#REF!+#REF!+#REF!+#REF!+#REF!+#REF!+#REF!+#REF!+#REF!+#REF!+#REF!+#REF!+#REF!+#REF!+#REF!</f>
        <v>#REF!</v>
      </c>
      <c r="G11" s="167">
        <f>'9_Per Pupil Summary'!I10</f>
        <v>700.87464675347837</v>
      </c>
      <c r="H11" s="168" t="e">
        <f>#REF!+#REF!+#REF!+#REF!+#REF!+#REF!+#REF!+#REF!+#REF!+#REF!+#REF!+#REF!+#REF!+#REF!+#REF!+#REF!+#REF!+#REF!+#REF!+#REF!+#REF!+#REF!+#REF!+#REF!+#REF!+#REF!+#REF!+#REF!+#REF!+#REF!+#REF!+#REF!+#REF!</f>
        <v>#REF!</v>
      </c>
      <c r="I11" s="169" t="e">
        <f>#REF!+#REF!+#REF!+#REF!+#REF!+#REF!+#REF!+#REF!+#REF!+#REF!+#REF!+#REF!+#REF!+#REF!+#REF!+#REF!+#REF!+#REF!+#REF!+#REF!+#REF!+#REF!+#REF!+#REF!+#REF!+#REF!+#REF!+#REF!+#REF!+#REF!+#REF!+#REF!+#REF!</f>
        <v>#REF!</v>
      </c>
      <c r="J11" s="167">
        <f>'9_Per Pupil Summary'!J10</f>
        <v>191.14763093276684</v>
      </c>
      <c r="K11" s="168" t="e">
        <f>#REF!+#REF!+#REF!+#REF!+#REF!+#REF!+#REF!+#REF!+#REF!+#REF!+#REF!+#REF!+#REF!+#REF!+#REF!+#REF!+#REF!+#REF!+#REF!+#REF!+#REF!+#REF!+#REF!+#REF!+#REF!+#REF!+#REF!+#REF!+#REF!+#REF!+#REF!+#REF!+#REF!</f>
        <v>#REF!</v>
      </c>
      <c r="L11" s="169" t="e">
        <f>#REF!+#REF!+#REF!+#REF!+#REF!+#REF!+#REF!+#REF!+#REF!+#REF!+#REF!+#REF!+#REF!+#REF!+#REF!+#REF!+#REF!+#REF!+#REF!+#REF!+#REF!+#REF!+#REF!+#REF!+#REF!+#REF!+#REF!+#REF!+#REF!+#REF!+#REF!+#REF!+#REF!</f>
        <v>#REF!</v>
      </c>
      <c r="M11" s="167">
        <f>'9_Per Pupil Summary'!K10</f>
        <v>4778.6907733191701</v>
      </c>
      <c r="N11" s="168" t="e">
        <f>#REF!+#REF!+#REF!+#REF!+#REF!+#REF!+#REF!+#REF!+#REF!+#REF!+#REF!+#REF!+#REF!+#REF!+#REF!+#REF!+#REF!+#REF!+#REF!+#REF!+#REF!+#REF!+#REF!+#REF!+#REF!+#REF!+#REF!+#REF!+#REF!+#REF!+#REF!+#REF!+#REF!</f>
        <v>#REF!</v>
      </c>
      <c r="O11" s="169" t="e">
        <f>#REF!+#REF!+#REF!+#REF!+#REF!+#REF!+#REF!+#REF!+#REF!+#REF!+#REF!+#REF!+#REF!+#REF!+#REF!+#REF!+#REF!+#REF!+#REF!+#REF!+#REF!+#REF!+#REF!+#REF!+#REF!+#REF!+#REF!+#REF!+#REF!+#REF!+#REF!+#REF!+#REF!</f>
        <v>#REF!</v>
      </c>
      <c r="P11" s="167">
        <f>'9_Per Pupil Summary'!L10</f>
        <v>1911.4763093276683</v>
      </c>
      <c r="Q11" s="168" t="e">
        <f>#REF!+#REF!+#REF!+#REF!+#REF!+#REF!+#REF!+#REF!+#REF!+#REF!+#REF!+#REF!+#REF!+#REF!+#REF!+#REF!+#REF!+#REF!+#REF!+#REF!+#REF!+#REF!+#REF!+#REF!+#REF!+#REF!+#REF!+#REF!+#REF!+#REF!+#REF!+#REF!+#REF!</f>
        <v>#REF!</v>
      </c>
      <c r="R11" s="170" t="e">
        <f>#REF!+#REF!+#REF!+#REF!+#REF!+#REF!+#REF!+#REF!+#REF!+#REF!+#REF!+#REF!+#REF!+#REF!+#REF!+#REF!+#REF!+#REF!+#REF!+#REF!+#REF!+#REF!+#REF!+#REF!+#REF!+#REF!+#REF!+#REF!+#REF!+#REF!+#REF!+#REF!+#REF!</f>
        <v>#REF!</v>
      </c>
      <c r="S11" s="666" t="e">
        <f>#REF!+#REF!</f>
        <v>#REF!</v>
      </c>
      <c r="T11" s="167" t="e">
        <f>#REF!+#REF!+#REF!+#REF!+#REF!+#REF!+#REF!+#REF!+#REF!+#REF!+#REF!+#REF!+#REF!+#REF!+#REF!+#REF!+#REF!+#REF!+#REF!+#REF!+#REF!+#REF!+#REF!+#REF!+#REF!+#REF!+#REF!+#REF!+#REF!+#REF!+#REF!+#REF!+#REF!</f>
        <v>#REF!</v>
      </c>
      <c r="U11" s="167" t="e">
        <f>#REF!+#REF!+#REF!+#REF!+#REF!+#REF!+#REF!+#REF!+#REF!+#REF!+#REF!+#REF!+#REF!+#REF!+#REF!+#REF!+#REF!+#REF!+#REF!+#REF!+#REF!+#REF!+#REF!+#REF!+#REF!+#REF!+#REF!+#REF!+#REF!+#REF!+#REF!+#REF!+#REF!</f>
        <v>#REF!</v>
      </c>
      <c r="V11" s="171" t="e">
        <f>#REF!+#REF!+#REF!+#REF!+#REF!+#REF!+#REF!+#REF!+#REF!+#REF!+#REF!+#REF!+#REF!+#REF!+#REF!+#REF!+#REF!+#REF!+#REF!+#REF!+#REF!+#REF!+#REF!+#REF!+#REF!+#REF!+#REF!+#REF!+#REF!+#REF!+#REF!+#REF!+#REF!</f>
        <v>#REF!</v>
      </c>
      <c r="W11" s="170" t="e">
        <f>#REF!+#REF!+#REF!+#REF!+#REF!+#REF!+#REF!+#REF!+#REF!+#REF!+#REF!+#REF!+#REF!+#REF!+#REF!+#REF!+#REF!+#REF!+#REF!+#REF!+#REF!+#REF!+#REF!+#REF!+#REF!+#REF!+#REF!+#REF!+#REF!+#REF!+#REF!+#REF!+#REF!</f>
        <v>#REF!</v>
      </c>
      <c r="X11" s="168" t="e">
        <f>#REF!+#REF!+#REF!+#REF!+#REF!+#REF!+#REF!+#REF!+#REF!+#REF!+#REF!+#REF!+#REF!+#REF!+#REF!+#REF!+#REF!+#REF!+#REF!+#REF!+#REF!+#REF!+#REF!+#REF!+#REF!+#REF!+#REF!+#REF!+#REF!+#REF!+#REF!+#REF!+#REF!</f>
        <v>#REF!</v>
      </c>
      <c r="Y11" s="170" t="e">
        <f>#REF!+#REF!+#REF!+#REF!+#REF!+#REF!+#REF!+#REF!+#REF!+#REF!+#REF!+#REF!+#REF!+#REF!+#REF!+#REF!+#REF!+#REF!+#REF!+#REF!+#REF!+#REF!+#REF!+#REF!+#REF!+#REF!+#REF!+#REF!+#REF!+#REF!+#REF!+#REF!+#REF!</f>
        <v>#REF!</v>
      </c>
      <c r="Z11" s="167" t="e">
        <f>#REF!+#REF!+#REF!+#REF!+#REF!+#REF!+#REF!+#REF!+#REF!+#REF!+#REF!+#REF!+#REF!+#REF!+#REF!+#REF!+#REF!+#REF!+#REF!+#REF!+#REF!+#REF!+#REF!+#REF!+#REF!+#REF!+#REF!+#REF!+#REF!+#REF!+#REF!+#REF!+#REF!</f>
        <v>#REF!</v>
      </c>
      <c r="AA11" s="170" t="e">
        <f>#REF!+#REF!+#REF!+#REF!+#REF!+#REF!+#REF!+#REF!+#REF!+#REF!+#REF!+#REF!+#REF!+#REF!+#REF!+#REF!+#REF!+#REF!+#REF!+#REF!+#REF!+#REF!+#REF!+#REF!+#REF!+#REF!+#REF!+#REF!+#REF!+#REF!+#REF!+#REF!+#REF!</f>
        <v>#REF!</v>
      </c>
      <c r="AB11" s="173" t="e">
        <f>#REF!+#REF!+#REF!+#REF!+#REF!+#REF!+#REF!+#REF!+#REF!+#REF!+#REF!+#REF!+#REF!+#REF!+#REF!+#REF!+#REF!+#REF!+#REF!+#REF!+#REF!+#REF!+#REF!+#REF!+#REF!+#REF!+#REF!+#REF!+#REF!+#REF!+#REF!+#REF!+#REF!</f>
        <v>#REF!</v>
      </c>
      <c r="AC11" s="167" t="e">
        <f>#REF!+#REF!+#REF!+#REF!+#REF!+#REF!+#REF!+#REF!+#REF!+#REF!+#REF!+#REF!+#REF!+#REF!+#REF!+#REF!+#REF!+#REF!+#REF!+#REF!+#REF!+#REF!+#REF!+#REF!+#REF!+#REF!+#REF!+#REF!+#REF!+#REF!+#REF!+#REF!+#REF!</f>
        <v>#REF!</v>
      </c>
      <c r="AD11" s="174" t="e">
        <f>#REF!+#REF!+#REF!+#REF!+#REF!+#REF!+#REF!+#REF!+#REF!+#REF!+#REF!+#REF!+#REF!+#REF!+#REF!+#REF!+#REF!+#REF!+#REF!+#REF!+#REF!+#REF!+#REF!+#REF!+#REF!+#REF!+#REF!+#REF!+#REF!+#REF!+#REF!+#REF!+#REF!</f>
        <v>#REF!</v>
      </c>
      <c r="AE11" s="174" t="e">
        <f>#REF!+#REF!+#REF!+#REF!+#REF!+#REF!+#REF!+#REF!+#REF!+#REF!+#REF!+#REF!+#REF!+#REF!+#REF!+#REF!+#REF!+#REF!+#REF!+#REF!+#REF!+#REF!+#REF!+#REF!+#REF!+#REF!+#REF!+#REF!+#REF!+#REF!+#REF!+#REF!+#REF!</f>
        <v>#REF!</v>
      </c>
      <c r="AF11" s="175">
        <f>'9_Per Pupil Summary'!N10</f>
        <v>2973</v>
      </c>
      <c r="AG11" s="176" t="e">
        <f>#REF!+#REF!+#REF!+#REF!+#REF!+#REF!+#REF!+#REF!+#REF!+#REF!+#REF!+#REF!+#REF!+#REF!+#REF!+#REF!+#REF!+#REF!+#REF!+#REF!+#REF!+#REF!+#REF!+#REF!+#REF!+#REF!+#REF!+#REF!+#REF!+#REF!+#REF!+#REF!+#REF!</f>
        <v>#REF!</v>
      </c>
      <c r="AH11" s="166" t="e">
        <f>#REF!+#REF!+#REF!+#REF!+#REF!+#REF!+#REF!+#REF!+#REF!+#REF!+#REF!+#REF!+#REF!+#REF!+#REF!+#REF!+#REF!+#REF!+#REF!+#REF!+#REF!+#REF!+#REF!+#REF!+#REF!+#REF!+#REF!+#REF!+#REF!+#REF!+#REF!+#REF!+#REF!</f>
        <v>#REF!</v>
      </c>
      <c r="AI11" s="175" t="e">
        <f>#REF!+#REF!+#REF!+#REF!+#REF!+#REF!+#REF!+#REF!+#REF!+#REF!+#REF!+#REF!+#REF!+#REF!+#REF!+#REF!+#REF!+#REF!+#REF!+#REF!+#REF!+#REF!+#REF!+#REF!+#REF!+#REF!+#REF!+#REF!+#REF!+#REF!+#REF!+#REF!+#REF!</f>
        <v>#REF!</v>
      </c>
      <c r="AJ11" s="166" t="e">
        <f>#REF!+#REF!+#REF!+#REF!+#REF!+#REF!+#REF!+#REF!+#REF!+#REF!+#REF!+#REF!+#REF!+#REF!+#REF!+#REF!+#REF!+#REF!+#REF!+#REF!+#REF!+#REF!+#REF!+#REF!+#REF!+#REF!+#REF!+#REF!+#REF!+#REF!+#REF!+#REF!+#REF!</f>
        <v>#REF!</v>
      </c>
      <c r="AK11" s="177" t="e">
        <f>#REF!+#REF!+#REF!+#REF!+#REF!+#REF!+#REF!+#REF!+#REF!+#REF!+#REF!+#REF!+#REF!+#REF!+#REF!+#REF!+#REF!+#REF!+#REF!+#REF!+#REF!+#REF!+#REF!+#REF!+#REF!+#REF!+#REF!+#REF!+#REF!+#REF!+#REF!+#REF!+#REF!</f>
        <v>#REF!</v>
      </c>
      <c r="AL11" s="178" t="e">
        <f>#REF!+#REF!+#REF!+#REF!+#REF!+#REF!+#REF!+#REF!+#REF!+#REF!+#REF!+#REF!+#REF!+#REF!+#REF!+#REF!+#REF!+#REF!+#REF!+#REF!+#REF!+#REF!+#REF!+#REF!+#REF!+#REF!+#REF!+#REF!+#REF!+#REF!+#REF!+#REF!+#REF!</f>
        <v>#REF!</v>
      </c>
      <c r="AM11" s="176" t="e">
        <f>#REF!+#REF!+#REF!+#REF!+#REF!+#REF!+#REF!+#REF!+#REF!+#REF!+#REF!+#REF!+#REF!+#REF!+#REF!+#REF!+#REF!+#REF!+#REF!+#REF!+#REF!+#REF!+#REF!+#REF!+#REF!+#REF!+#REF!+#REF!+#REF!+#REF!+#REF!+#REF!+#REF!</f>
        <v>#REF!</v>
      </c>
      <c r="AN11" s="179" t="e">
        <f>#REF!+#REF!+#REF!+#REF!+#REF!+#REF!+#REF!+#REF!+#REF!+#REF!+#REF!+#REF!+#REF!+#REF!+#REF!+#REF!+#REF!+#REF!+#REF!+#REF!+#REF!+#REF!+#REF!+#REF!+#REF!+#REF!+#REF!+#REF!+#REF!+#REF!+#REF!+#REF!+#REF!</f>
        <v>#REF!</v>
      </c>
      <c r="AO11" s="176" t="e">
        <f>#REF!+#REF!+#REF!+#REF!+#REF!+#REF!+#REF!+#REF!+#REF!+#REF!+#REF!+#REF!+#REF!+#REF!+#REF!+#REF!+#REF!+#REF!+#REF!+#REF!+#REF!+#REF!+#REF!+#REF!+#REF!+#REF!+#REF!+#REF!+#REF!+#REF!+#REF!+#REF!+#REF!</f>
        <v>#REF!</v>
      </c>
      <c r="AP11" s="177" t="e">
        <f>#REF!+#REF!+#REF!+#REF!+#REF!+#REF!+#REF!+#REF!+#REF!+#REF!+#REF!+#REF!+#REF!+#REF!+#REF!+#REF!+#REF!+#REF!+#REF!+#REF!+#REF!+#REF!+#REF!+#REF!+#REF!+#REF!+#REF!+#REF!+#REF!+#REF!+#REF!+#REF!+#REF!</f>
        <v>#REF!</v>
      </c>
      <c r="AQ11" s="176" t="e">
        <f>#REF!+#REF!+#REF!+#REF!+#REF!+#REF!+#REF!+#REF!+#REF!+#REF!+#REF!+#REF!+#REF!+#REF!+#REF!+#REF!+#REF!+#REF!+#REF!+#REF!+#REF!+#REF!+#REF!+#REF!+#REF!+#REF!+#REF!+#REF!+#REF!+#REF!+#REF!+#REF!+#REF!</f>
        <v>#REF!</v>
      </c>
      <c r="AR11" s="177" t="e">
        <f>#REF!+#REF!+#REF!+#REF!+#REF!+#REF!+#REF!+#REF!+#REF!+#REF!+#REF!+#REF!+#REF!+#REF!+#REF!+#REF!+#REF!+#REF!+#REF!+#REF!+#REF!+#REF!+#REF!+#REF!+#REF!+#REF!+#REF!+#REF!+#REF!+#REF!+#REF!+#REF!+#REF!</f>
        <v>#REF!</v>
      </c>
      <c r="AS11" s="177" t="e">
        <f>#REF!+#REF!+#REF!+#REF!+#REF!+#REF!+#REF!+#REF!+#REF!+#REF!+#REF!+#REF!+#REF!+#REF!+#REF!+#REF!+#REF!+#REF!+#REF!+#REF!+#REF!+#REF!+#REF!+#REF!+#REF!+#REF!+#REF!+#REF!+#REF!+#REF!+#REF!+#REF!+#REF!</f>
        <v>#REF!</v>
      </c>
      <c r="AT11" s="176" t="e">
        <f>#REF!+#REF!+#REF!+#REF!+#REF!+#REF!+#REF!+#REF!+#REF!+#REF!+#REF!+#REF!+#REF!+#REF!+#REF!+#REF!+#REF!+#REF!+#REF!+#REF!+#REF!+#REF!+#REF!+#REF!+#REF!+#REF!+#REF!+#REF!+#REF!+#REF!+#REF!+#REF!+#REF!</f>
        <v>#REF!</v>
      </c>
      <c r="AU11" s="546" t="e">
        <f t="shared" si="2"/>
        <v>#REF!</v>
      </c>
      <c r="AV11" s="547" t="e">
        <f t="shared" si="3"/>
        <v>#REF!</v>
      </c>
      <c r="AW11" s="168" t="e">
        <f>#REF!+#REF!+#REF!+#REF!+#REF!+#REF!+#REF!+#REF!+#REF!+#REF!+#REF!+#REF!+#REF!+#REF!+#REF!+#REF!+#REF!+#REF!+#REF!+#REF!+#REF!+#REF!+#REF!+#REF!+#REF!+#REF!+#REF!+#REF!+#REF!+#REF!+#REF!+#REF!+#REF!</f>
        <v>#REF!</v>
      </c>
      <c r="AX11" s="168"/>
      <c r="AY11" s="168" t="e">
        <f t="shared" si="4"/>
        <v>#REF!</v>
      </c>
    </row>
    <row r="12" spans="1:51" ht="16.149999999999999" customHeight="1" x14ac:dyDescent="0.2">
      <c r="A12" s="323">
        <v>6</v>
      </c>
      <c r="B12" s="134" t="s">
        <v>9</v>
      </c>
      <c r="C12" s="135" t="e">
        <f>#REF!+#REF!+#REF!+#REF!+#REF!+#REF!+#REF!+#REF!+#REF!+#REF!+#REF!+#REF!+#REF!+#REF!+#REF!+#REF!+#REF!+#REF!+#REF!+#REF!+#REF!+#REF!+#REF!+#REF!+#REF!+#REF!+#REF!+#REF!+#REF!+#REF!+#REF!+#REF!+#REF!</f>
        <v>#REF!</v>
      </c>
      <c r="D12" s="136">
        <f>'9_Per Pupil Summary'!H11</f>
        <v>4736.551066248845</v>
      </c>
      <c r="E12" s="137" t="e">
        <f>#REF!+#REF!+#REF!+#REF!+#REF!+#REF!+#REF!+#REF!+#REF!+#REF!+#REF!+#REF!+#REF!+#REF!+#REF!+#REF!+#REF!+#REF!+#REF!+#REF!+#REF!+#REF!+#REF!+#REF!+#REF!+#REF!+#REF!+#REF!+#REF!+#REF!+#REF!+#REF!+#REF!</f>
        <v>#REF!</v>
      </c>
      <c r="F12" s="138" t="e">
        <f>#REF!+#REF!+#REF!+#REF!+#REF!+#REF!+#REF!+#REF!+#REF!+#REF!+#REF!+#REF!+#REF!+#REF!+#REF!+#REF!+#REF!+#REF!+#REF!+#REF!+#REF!+#REF!+#REF!+#REF!+#REF!+#REF!+#REF!+#REF!+#REF!+#REF!+#REF!+#REF!+#REF!</f>
        <v>#REF!</v>
      </c>
      <c r="G12" s="136">
        <f>'9_Per Pupil Summary'!I11</f>
        <v>645.94658156566834</v>
      </c>
      <c r="H12" s="137" t="e">
        <f>#REF!+#REF!+#REF!+#REF!+#REF!+#REF!+#REF!+#REF!+#REF!+#REF!+#REF!+#REF!+#REF!+#REF!+#REF!+#REF!+#REF!+#REF!+#REF!+#REF!+#REF!+#REF!+#REF!+#REF!+#REF!+#REF!+#REF!+#REF!+#REF!+#REF!+#REF!+#REF!+#REF!</f>
        <v>#REF!</v>
      </c>
      <c r="I12" s="138" t="e">
        <f>#REF!+#REF!+#REF!+#REF!+#REF!+#REF!+#REF!+#REF!+#REF!+#REF!+#REF!+#REF!+#REF!+#REF!+#REF!+#REF!+#REF!+#REF!+#REF!+#REF!+#REF!+#REF!+#REF!+#REF!+#REF!+#REF!+#REF!+#REF!+#REF!+#REF!+#REF!+#REF!+#REF!</f>
        <v>#REF!</v>
      </c>
      <c r="J12" s="136">
        <f>'9_Per Pupil Summary'!J11</f>
        <v>176.16724951790957</v>
      </c>
      <c r="K12" s="137" t="e">
        <f>#REF!+#REF!+#REF!+#REF!+#REF!+#REF!+#REF!+#REF!+#REF!+#REF!+#REF!+#REF!+#REF!+#REF!+#REF!+#REF!+#REF!+#REF!+#REF!+#REF!+#REF!+#REF!+#REF!+#REF!+#REF!+#REF!+#REF!+#REF!+#REF!+#REF!+#REF!+#REF!+#REF!</f>
        <v>#REF!</v>
      </c>
      <c r="L12" s="138" t="e">
        <f>#REF!+#REF!+#REF!+#REF!+#REF!+#REF!+#REF!+#REF!+#REF!+#REF!+#REF!+#REF!+#REF!+#REF!+#REF!+#REF!+#REF!+#REF!+#REF!+#REF!+#REF!+#REF!+#REF!+#REF!+#REF!+#REF!+#REF!+#REF!+#REF!+#REF!+#REF!+#REF!+#REF!</f>
        <v>#REF!</v>
      </c>
      <c r="M12" s="136">
        <f>'9_Per Pupil Summary'!K11</f>
        <v>4404.1812379477387</v>
      </c>
      <c r="N12" s="137" t="e">
        <f>#REF!+#REF!+#REF!+#REF!+#REF!+#REF!+#REF!+#REF!+#REF!+#REF!+#REF!+#REF!+#REF!+#REF!+#REF!+#REF!+#REF!+#REF!+#REF!+#REF!+#REF!+#REF!+#REF!+#REF!+#REF!+#REF!+#REF!+#REF!+#REF!+#REF!+#REF!+#REF!+#REF!</f>
        <v>#REF!</v>
      </c>
      <c r="O12" s="138" t="e">
        <f>#REF!+#REF!+#REF!+#REF!+#REF!+#REF!+#REF!+#REF!+#REF!+#REF!+#REF!+#REF!+#REF!+#REF!+#REF!+#REF!+#REF!+#REF!+#REF!+#REF!+#REF!+#REF!+#REF!+#REF!+#REF!+#REF!+#REF!+#REF!+#REF!+#REF!+#REF!+#REF!+#REF!</f>
        <v>#REF!</v>
      </c>
      <c r="P12" s="136">
        <f>'9_Per Pupil Summary'!L11</f>
        <v>1761.6724951790954</v>
      </c>
      <c r="Q12" s="137" t="e">
        <f>#REF!+#REF!+#REF!+#REF!+#REF!+#REF!+#REF!+#REF!+#REF!+#REF!+#REF!+#REF!+#REF!+#REF!+#REF!+#REF!+#REF!+#REF!+#REF!+#REF!+#REF!+#REF!+#REF!+#REF!+#REF!+#REF!+#REF!+#REF!+#REF!+#REF!+#REF!+#REF!+#REF!</f>
        <v>#REF!</v>
      </c>
      <c r="R12" s="139" t="e">
        <f>#REF!+#REF!+#REF!+#REF!+#REF!+#REF!+#REF!+#REF!+#REF!+#REF!+#REF!+#REF!+#REF!+#REF!+#REF!+#REF!+#REF!+#REF!+#REF!+#REF!+#REF!+#REF!+#REF!+#REF!+#REF!+#REF!+#REF!+#REF!+#REF!+#REF!+#REF!+#REF!+#REF!</f>
        <v>#REF!</v>
      </c>
      <c r="S12" s="726" t="e">
        <f>#REF!+#REF!</f>
        <v>#REF!</v>
      </c>
      <c r="T12" s="136" t="e">
        <f>#REF!+#REF!+#REF!+#REF!+#REF!+#REF!+#REF!+#REF!+#REF!+#REF!+#REF!+#REF!+#REF!+#REF!+#REF!+#REF!+#REF!+#REF!+#REF!+#REF!+#REF!+#REF!+#REF!+#REF!+#REF!+#REF!+#REF!+#REF!+#REF!+#REF!+#REF!+#REF!+#REF!</f>
        <v>#REF!</v>
      </c>
      <c r="U12" s="136" t="e">
        <f>#REF!+#REF!+#REF!+#REF!+#REF!+#REF!+#REF!+#REF!+#REF!+#REF!+#REF!+#REF!+#REF!+#REF!+#REF!+#REF!+#REF!+#REF!+#REF!+#REF!+#REF!+#REF!+#REF!+#REF!+#REF!+#REF!+#REF!+#REF!+#REF!+#REF!+#REF!+#REF!+#REF!</f>
        <v>#REF!</v>
      </c>
      <c r="V12" s="140" t="e">
        <f>#REF!+#REF!+#REF!+#REF!+#REF!+#REF!+#REF!+#REF!+#REF!+#REF!+#REF!+#REF!+#REF!+#REF!+#REF!+#REF!+#REF!+#REF!+#REF!+#REF!+#REF!+#REF!+#REF!+#REF!+#REF!+#REF!+#REF!+#REF!+#REF!+#REF!+#REF!+#REF!+#REF!</f>
        <v>#REF!</v>
      </c>
      <c r="W12" s="139" t="e">
        <f>#REF!+#REF!+#REF!+#REF!+#REF!+#REF!+#REF!+#REF!+#REF!+#REF!+#REF!+#REF!+#REF!+#REF!+#REF!+#REF!+#REF!+#REF!+#REF!+#REF!+#REF!+#REF!+#REF!+#REF!+#REF!+#REF!+#REF!+#REF!+#REF!+#REF!+#REF!+#REF!+#REF!</f>
        <v>#REF!</v>
      </c>
      <c r="X12" s="137" t="e">
        <f>#REF!+#REF!+#REF!+#REF!+#REF!+#REF!+#REF!+#REF!+#REF!+#REF!+#REF!+#REF!+#REF!+#REF!+#REF!+#REF!+#REF!+#REF!+#REF!+#REF!+#REF!+#REF!+#REF!+#REF!+#REF!+#REF!+#REF!+#REF!+#REF!+#REF!+#REF!+#REF!+#REF!</f>
        <v>#REF!</v>
      </c>
      <c r="Y12" s="139" t="e">
        <f>#REF!+#REF!+#REF!+#REF!+#REF!+#REF!+#REF!+#REF!+#REF!+#REF!+#REF!+#REF!+#REF!+#REF!+#REF!+#REF!+#REF!+#REF!+#REF!+#REF!+#REF!+#REF!+#REF!+#REF!+#REF!+#REF!+#REF!+#REF!+#REF!+#REF!+#REF!+#REF!+#REF!</f>
        <v>#REF!</v>
      </c>
      <c r="Z12" s="136" t="e">
        <f>#REF!+#REF!+#REF!+#REF!+#REF!+#REF!+#REF!+#REF!+#REF!+#REF!+#REF!+#REF!+#REF!+#REF!+#REF!+#REF!+#REF!+#REF!+#REF!+#REF!+#REF!+#REF!+#REF!+#REF!+#REF!+#REF!+#REF!+#REF!+#REF!+#REF!+#REF!+#REF!+#REF!</f>
        <v>#REF!</v>
      </c>
      <c r="AA12" s="139" t="e">
        <f>#REF!+#REF!+#REF!+#REF!+#REF!+#REF!+#REF!+#REF!+#REF!+#REF!+#REF!+#REF!+#REF!+#REF!+#REF!+#REF!+#REF!+#REF!+#REF!+#REF!+#REF!+#REF!+#REF!+#REF!+#REF!+#REF!+#REF!+#REF!+#REF!+#REF!+#REF!+#REF!+#REF!</f>
        <v>#REF!</v>
      </c>
      <c r="AB12" s="136" t="e">
        <f>#REF!+#REF!+#REF!+#REF!+#REF!+#REF!+#REF!+#REF!+#REF!+#REF!+#REF!+#REF!+#REF!+#REF!+#REF!+#REF!+#REF!+#REF!+#REF!+#REF!+#REF!+#REF!+#REF!+#REF!+#REF!+#REF!+#REF!+#REF!+#REF!+#REF!+#REF!+#REF!+#REF!</f>
        <v>#REF!</v>
      </c>
      <c r="AC12" s="136" t="e">
        <f>#REF!+#REF!+#REF!+#REF!+#REF!+#REF!+#REF!+#REF!+#REF!+#REF!+#REF!+#REF!+#REF!+#REF!+#REF!+#REF!+#REF!+#REF!+#REF!+#REF!+#REF!+#REF!+#REF!+#REF!+#REF!+#REF!+#REF!+#REF!+#REF!+#REF!+#REF!+#REF!+#REF!</f>
        <v>#REF!</v>
      </c>
      <c r="AD12" s="139" t="e">
        <f>#REF!+#REF!+#REF!+#REF!+#REF!+#REF!+#REF!+#REF!+#REF!+#REF!+#REF!+#REF!+#REF!+#REF!+#REF!+#REF!+#REF!+#REF!+#REF!+#REF!+#REF!+#REF!+#REF!+#REF!+#REF!+#REF!+#REF!+#REF!+#REF!+#REF!+#REF!+#REF!+#REF!</f>
        <v>#REF!</v>
      </c>
      <c r="AE12" s="141" t="e">
        <f>#REF!+#REF!+#REF!+#REF!+#REF!+#REF!+#REF!+#REF!+#REF!+#REF!+#REF!+#REF!+#REF!+#REF!+#REF!+#REF!+#REF!+#REF!+#REF!+#REF!+#REF!+#REF!+#REF!+#REF!+#REF!+#REF!+#REF!+#REF!+#REF!+#REF!+#REF!+#REF!+#REF!</f>
        <v>#REF!</v>
      </c>
      <c r="AF12" s="142">
        <f>'9_Per Pupil Summary'!N11</f>
        <v>4565</v>
      </c>
      <c r="AG12" s="143" t="e">
        <f>#REF!+#REF!+#REF!+#REF!+#REF!+#REF!+#REF!+#REF!+#REF!+#REF!+#REF!+#REF!+#REF!+#REF!+#REF!+#REF!+#REF!+#REF!+#REF!+#REF!+#REF!+#REF!+#REF!+#REF!+#REF!+#REF!+#REF!+#REF!+#REF!+#REF!+#REF!+#REF!+#REF!</f>
        <v>#REF!</v>
      </c>
      <c r="AH12" s="135" t="e">
        <f>#REF!+#REF!+#REF!+#REF!+#REF!+#REF!+#REF!+#REF!+#REF!+#REF!+#REF!+#REF!+#REF!+#REF!+#REF!+#REF!+#REF!+#REF!+#REF!+#REF!+#REF!+#REF!+#REF!+#REF!+#REF!+#REF!+#REF!+#REF!+#REF!+#REF!+#REF!+#REF!+#REF!</f>
        <v>#REF!</v>
      </c>
      <c r="AI12" s="142" t="e">
        <f>#REF!+#REF!+#REF!+#REF!+#REF!+#REF!+#REF!+#REF!+#REF!+#REF!+#REF!+#REF!+#REF!+#REF!+#REF!+#REF!+#REF!+#REF!+#REF!+#REF!+#REF!+#REF!+#REF!+#REF!+#REF!+#REF!+#REF!+#REF!+#REF!+#REF!+#REF!+#REF!+#REF!</f>
        <v>#REF!</v>
      </c>
      <c r="AJ12" s="135" t="e">
        <f>#REF!+#REF!+#REF!+#REF!+#REF!+#REF!+#REF!+#REF!+#REF!+#REF!+#REF!+#REF!+#REF!+#REF!+#REF!+#REF!+#REF!+#REF!+#REF!+#REF!+#REF!+#REF!+#REF!+#REF!+#REF!+#REF!+#REF!+#REF!+#REF!+#REF!+#REF!+#REF!+#REF!</f>
        <v>#REF!</v>
      </c>
      <c r="AK12" s="144" t="e">
        <f>#REF!+#REF!+#REF!+#REF!+#REF!+#REF!+#REF!+#REF!+#REF!+#REF!+#REF!+#REF!+#REF!+#REF!+#REF!+#REF!+#REF!+#REF!+#REF!+#REF!+#REF!+#REF!+#REF!+#REF!+#REF!+#REF!+#REF!+#REF!+#REF!+#REF!+#REF!+#REF!+#REF!</f>
        <v>#REF!</v>
      </c>
      <c r="AL12" s="145" t="e">
        <f>#REF!+#REF!+#REF!+#REF!+#REF!+#REF!+#REF!+#REF!+#REF!+#REF!+#REF!+#REF!+#REF!+#REF!+#REF!+#REF!+#REF!+#REF!+#REF!+#REF!+#REF!+#REF!+#REF!+#REF!+#REF!+#REF!+#REF!+#REF!+#REF!+#REF!+#REF!+#REF!+#REF!</f>
        <v>#REF!</v>
      </c>
      <c r="AM12" s="143" t="e">
        <f>#REF!+#REF!+#REF!+#REF!+#REF!+#REF!+#REF!+#REF!+#REF!+#REF!+#REF!+#REF!+#REF!+#REF!+#REF!+#REF!+#REF!+#REF!+#REF!+#REF!+#REF!+#REF!+#REF!+#REF!+#REF!+#REF!+#REF!+#REF!+#REF!+#REF!+#REF!+#REF!+#REF!</f>
        <v>#REF!</v>
      </c>
      <c r="AN12" s="146" t="e">
        <f>#REF!+#REF!+#REF!+#REF!+#REF!+#REF!+#REF!+#REF!+#REF!+#REF!+#REF!+#REF!+#REF!+#REF!+#REF!+#REF!+#REF!+#REF!+#REF!+#REF!+#REF!+#REF!+#REF!+#REF!+#REF!+#REF!+#REF!+#REF!+#REF!+#REF!+#REF!+#REF!+#REF!</f>
        <v>#REF!</v>
      </c>
      <c r="AO12" s="143" t="e">
        <f>#REF!+#REF!+#REF!+#REF!+#REF!+#REF!+#REF!+#REF!+#REF!+#REF!+#REF!+#REF!+#REF!+#REF!+#REF!+#REF!+#REF!+#REF!+#REF!+#REF!+#REF!+#REF!+#REF!+#REF!+#REF!+#REF!+#REF!+#REF!+#REF!+#REF!+#REF!+#REF!+#REF!</f>
        <v>#REF!</v>
      </c>
      <c r="AP12" s="144" t="e">
        <f>#REF!+#REF!+#REF!+#REF!+#REF!+#REF!+#REF!+#REF!+#REF!+#REF!+#REF!+#REF!+#REF!+#REF!+#REF!+#REF!+#REF!+#REF!+#REF!+#REF!+#REF!+#REF!+#REF!+#REF!+#REF!+#REF!+#REF!+#REF!+#REF!+#REF!+#REF!+#REF!+#REF!</f>
        <v>#REF!</v>
      </c>
      <c r="AQ12" s="143" t="e">
        <f>#REF!+#REF!+#REF!+#REF!+#REF!+#REF!+#REF!+#REF!+#REF!+#REF!+#REF!+#REF!+#REF!+#REF!+#REF!+#REF!+#REF!+#REF!+#REF!+#REF!+#REF!+#REF!+#REF!+#REF!+#REF!+#REF!+#REF!+#REF!+#REF!+#REF!+#REF!+#REF!+#REF!</f>
        <v>#REF!</v>
      </c>
      <c r="AR12" s="144" t="e">
        <f>#REF!+#REF!+#REF!+#REF!+#REF!+#REF!+#REF!+#REF!+#REF!+#REF!+#REF!+#REF!+#REF!+#REF!+#REF!+#REF!+#REF!+#REF!+#REF!+#REF!+#REF!+#REF!+#REF!+#REF!+#REF!+#REF!+#REF!+#REF!+#REF!+#REF!+#REF!+#REF!+#REF!</f>
        <v>#REF!</v>
      </c>
      <c r="AS12" s="144" t="e">
        <f>#REF!+#REF!+#REF!+#REF!+#REF!+#REF!+#REF!+#REF!+#REF!+#REF!+#REF!+#REF!+#REF!+#REF!+#REF!+#REF!+#REF!+#REF!+#REF!+#REF!+#REF!+#REF!+#REF!+#REF!+#REF!+#REF!+#REF!+#REF!+#REF!+#REF!+#REF!+#REF!+#REF!</f>
        <v>#REF!</v>
      </c>
      <c r="AT12" s="143" t="e">
        <f>#REF!+#REF!+#REF!+#REF!+#REF!+#REF!+#REF!+#REF!+#REF!+#REF!+#REF!+#REF!+#REF!+#REF!+#REF!+#REF!+#REF!+#REF!+#REF!+#REF!+#REF!+#REF!+#REF!+#REF!+#REF!+#REF!+#REF!+#REF!+#REF!+#REF!+#REF!+#REF!+#REF!</f>
        <v>#REF!</v>
      </c>
      <c r="AU12" s="542" t="e">
        <f t="shared" si="2"/>
        <v>#REF!</v>
      </c>
      <c r="AV12" s="543" t="e">
        <f t="shared" si="3"/>
        <v>#REF!</v>
      </c>
      <c r="AW12" s="137" t="e">
        <f>#REF!+#REF!+#REF!+#REF!+#REF!+#REF!+#REF!+#REF!+#REF!+#REF!+#REF!+#REF!+#REF!+#REF!+#REF!+#REF!+#REF!+#REF!+#REF!+#REF!+#REF!+#REF!+#REF!+#REF!+#REF!+#REF!+#REF!+#REF!+#REF!+#REF!+#REF!+#REF!+#REF!</f>
        <v>#REF!</v>
      </c>
      <c r="AX12" s="137"/>
      <c r="AY12" s="137" t="e">
        <f t="shared" si="4"/>
        <v>#REF!</v>
      </c>
    </row>
    <row r="13" spans="1:51" ht="16.149999999999999" customHeight="1" x14ac:dyDescent="0.2">
      <c r="A13" s="324">
        <v>7</v>
      </c>
      <c r="B13" s="151" t="s">
        <v>10</v>
      </c>
      <c r="C13" s="152" t="e">
        <f>#REF!+#REF!+#REF!+#REF!+#REF!+#REF!+#REF!+#REF!+#REF!+#REF!+#REF!+#REF!+#REF!+#REF!+#REF!+#REF!+#REF!+#REF!+#REF!+#REF!+#REF!+#REF!+#REF!+#REF!+#REF!+#REF!+#REF!+#REF!+#REF!+#REF!+#REF!+#REF!+#REF!</f>
        <v>#REF!</v>
      </c>
      <c r="D13" s="153">
        <f>'9_Per Pupil Summary'!H12</f>
        <v>3311.4683167454996</v>
      </c>
      <c r="E13" s="154" t="e">
        <f>#REF!+#REF!+#REF!+#REF!+#REF!+#REF!+#REF!+#REF!+#REF!+#REF!+#REF!+#REF!+#REF!+#REF!+#REF!+#REF!+#REF!+#REF!+#REF!+#REF!+#REF!+#REF!+#REF!+#REF!+#REF!+#REF!+#REF!+#REF!+#REF!+#REF!+#REF!+#REF!+#REF!</f>
        <v>#REF!</v>
      </c>
      <c r="F13" s="155" t="e">
        <f>#REF!+#REF!+#REF!+#REF!+#REF!+#REF!+#REF!+#REF!+#REF!+#REF!+#REF!+#REF!+#REF!+#REF!+#REF!+#REF!+#REF!+#REF!+#REF!+#REF!+#REF!+#REF!+#REF!+#REF!+#REF!+#REF!+#REF!+#REF!+#REF!+#REF!+#REF!+#REF!+#REF!</f>
        <v>#REF!</v>
      </c>
      <c r="G13" s="153">
        <f>'9_Per Pupil Summary'!I12</f>
        <v>448.71157667493225</v>
      </c>
      <c r="H13" s="154" t="e">
        <f>#REF!+#REF!+#REF!+#REF!+#REF!+#REF!+#REF!+#REF!+#REF!+#REF!+#REF!+#REF!+#REF!+#REF!+#REF!+#REF!+#REF!+#REF!+#REF!+#REF!+#REF!+#REF!+#REF!+#REF!+#REF!+#REF!+#REF!+#REF!+#REF!+#REF!+#REF!+#REF!+#REF!</f>
        <v>#REF!</v>
      </c>
      <c r="I13" s="155" t="e">
        <f>#REF!+#REF!+#REF!+#REF!+#REF!+#REF!+#REF!+#REF!+#REF!+#REF!+#REF!+#REF!+#REF!+#REF!+#REF!+#REF!+#REF!+#REF!+#REF!+#REF!+#REF!+#REF!+#REF!+#REF!+#REF!+#REF!+#REF!+#REF!+#REF!+#REF!+#REF!+#REF!+#REF!</f>
        <v>#REF!</v>
      </c>
      <c r="J13" s="153">
        <f>'9_Per Pupil Summary'!J12</f>
        <v>122.37588454770881</v>
      </c>
      <c r="K13" s="154" t="e">
        <f>#REF!+#REF!+#REF!+#REF!+#REF!+#REF!+#REF!+#REF!+#REF!+#REF!+#REF!+#REF!+#REF!+#REF!+#REF!+#REF!+#REF!+#REF!+#REF!+#REF!+#REF!+#REF!+#REF!+#REF!+#REF!+#REF!+#REF!+#REF!+#REF!+#REF!+#REF!+#REF!+#REF!</f>
        <v>#REF!</v>
      </c>
      <c r="L13" s="155" t="e">
        <f>#REF!+#REF!+#REF!+#REF!+#REF!+#REF!+#REF!+#REF!+#REF!+#REF!+#REF!+#REF!+#REF!+#REF!+#REF!+#REF!+#REF!+#REF!+#REF!+#REF!+#REF!+#REF!+#REF!+#REF!+#REF!+#REF!+#REF!+#REF!+#REF!+#REF!+#REF!+#REF!+#REF!</f>
        <v>#REF!</v>
      </c>
      <c r="M13" s="153">
        <f>'9_Per Pupil Summary'!K12</f>
        <v>3059.3971136927203</v>
      </c>
      <c r="N13" s="154" t="e">
        <f>#REF!+#REF!+#REF!+#REF!+#REF!+#REF!+#REF!+#REF!+#REF!+#REF!+#REF!+#REF!+#REF!+#REF!+#REF!+#REF!+#REF!+#REF!+#REF!+#REF!+#REF!+#REF!+#REF!+#REF!+#REF!+#REF!+#REF!+#REF!+#REF!+#REF!+#REF!+#REF!+#REF!</f>
        <v>#REF!</v>
      </c>
      <c r="O13" s="155" t="e">
        <f>#REF!+#REF!+#REF!+#REF!+#REF!+#REF!+#REF!+#REF!+#REF!+#REF!+#REF!+#REF!+#REF!+#REF!+#REF!+#REF!+#REF!+#REF!+#REF!+#REF!+#REF!+#REF!+#REF!+#REF!+#REF!+#REF!+#REF!+#REF!+#REF!+#REF!+#REF!+#REF!+#REF!</f>
        <v>#REF!</v>
      </c>
      <c r="P13" s="153">
        <f>'9_Per Pupil Summary'!L12</f>
        <v>1223.758845477088</v>
      </c>
      <c r="Q13" s="154" t="e">
        <f>#REF!+#REF!+#REF!+#REF!+#REF!+#REF!+#REF!+#REF!+#REF!+#REF!+#REF!+#REF!+#REF!+#REF!+#REF!+#REF!+#REF!+#REF!+#REF!+#REF!+#REF!+#REF!+#REF!+#REF!+#REF!+#REF!+#REF!+#REF!+#REF!+#REF!+#REF!+#REF!+#REF!</f>
        <v>#REF!</v>
      </c>
      <c r="R13" s="156" t="e">
        <f>#REF!+#REF!+#REF!+#REF!+#REF!+#REF!+#REF!+#REF!+#REF!+#REF!+#REF!+#REF!+#REF!+#REF!+#REF!+#REF!+#REF!+#REF!+#REF!+#REF!+#REF!+#REF!+#REF!+#REF!+#REF!+#REF!+#REF!+#REF!+#REF!+#REF!+#REF!+#REF!+#REF!</f>
        <v>#REF!</v>
      </c>
      <c r="S13" s="605" t="e">
        <f>#REF!+#REF!</f>
        <v>#REF!</v>
      </c>
      <c r="T13" s="153" t="e">
        <f>#REF!+#REF!+#REF!+#REF!+#REF!+#REF!+#REF!+#REF!+#REF!+#REF!+#REF!+#REF!+#REF!+#REF!+#REF!+#REF!+#REF!+#REF!+#REF!+#REF!+#REF!+#REF!+#REF!+#REF!+#REF!+#REF!+#REF!+#REF!+#REF!+#REF!+#REF!+#REF!+#REF!</f>
        <v>#REF!</v>
      </c>
      <c r="U13" s="153" t="e">
        <f>#REF!+#REF!+#REF!+#REF!+#REF!+#REF!+#REF!+#REF!+#REF!+#REF!+#REF!+#REF!+#REF!+#REF!+#REF!+#REF!+#REF!+#REF!+#REF!+#REF!+#REF!+#REF!+#REF!+#REF!+#REF!+#REF!+#REF!+#REF!+#REF!+#REF!+#REF!+#REF!+#REF!</f>
        <v>#REF!</v>
      </c>
      <c r="V13" s="157" t="e">
        <f>#REF!+#REF!+#REF!+#REF!+#REF!+#REF!+#REF!+#REF!+#REF!+#REF!+#REF!+#REF!+#REF!+#REF!+#REF!+#REF!+#REF!+#REF!+#REF!+#REF!+#REF!+#REF!+#REF!+#REF!+#REF!+#REF!+#REF!+#REF!+#REF!+#REF!+#REF!+#REF!+#REF!</f>
        <v>#REF!</v>
      </c>
      <c r="W13" s="156" t="e">
        <f>#REF!+#REF!+#REF!+#REF!+#REF!+#REF!+#REF!+#REF!+#REF!+#REF!+#REF!+#REF!+#REF!+#REF!+#REF!+#REF!+#REF!+#REF!+#REF!+#REF!+#REF!+#REF!+#REF!+#REF!+#REF!+#REF!+#REF!+#REF!+#REF!+#REF!+#REF!+#REF!+#REF!</f>
        <v>#REF!</v>
      </c>
      <c r="X13" s="154" t="e">
        <f>#REF!+#REF!+#REF!+#REF!+#REF!+#REF!+#REF!+#REF!+#REF!+#REF!+#REF!+#REF!+#REF!+#REF!+#REF!+#REF!+#REF!+#REF!+#REF!+#REF!+#REF!+#REF!+#REF!+#REF!+#REF!+#REF!+#REF!+#REF!+#REF!+#REF!+#REF!+#REF!+#REF!</f>
        <v>#REF!</v>
      </c>
      <c r="Y13" s="156" t="e">
        <f>#REF!+#REF!+#REF!+#REF!+#REF!+#REF!+#REF!+#REF!+#REF!+#REF!+#REF!+#REF!+#REF!+#REF!+#REF!+#REF!+#REF!+#REF!+#REF!+#REF!+#REF!+#REF!+#REF!+#REF!+#REF!+#REF!+#REF!+#REF!+#REF!+#REF!+#REF!+#REF!+#REF!</f>
        <v>#REF!</v>
      </c>
      <c r="Z13" s="153" t="e">
        <f>#REF!+#REF!+#REF!+#REF!+#REF!+#REF!+#REF!+#REF!+#REF!+#REF!+#REF!+#REF!+#REF!+#REF!+#REF!+#REF!+#REF!+#REF!+#REF!+#REF!+#REF!+#REF!+#REF!+#REF!+#REF!+#REF!+#REF!+#REF!+#REF!+#REF!+#REF!+#REF!+#REF!</f>
        <v>#REF!</v>
      </c>
      <c r="AA13" s="156" t="e">
        <f>#REF!+#REF!+#REF!+#REF!+#REF!+#REF!+#REF!+#REF!+#REF!+#REF!+#REF!+#REF!+#REF!+#REF!+#REF!+#REF!+#REF!+#REF!+#REF!+#REF!+#REF!+#REF!+#REF!+#REF!+#REF!+#REF!+#REF!+#REF!+#REF!+#REF!+#REF!+#REF!+#REF!</f>
        <v>#REF!</v>
      </c>
      <c r="AB13" s="153" t="e">
        <f>#REF!+#REF!+#REF!+#REF!+#REF!+#REF!+#REF!+#REF!+#REF!+#REF!+#REF!+#REF!+#REF!+#REF!+#REF!+#REF!+#REF!+#REF!+#REF!+#REF!+#REF!+#REF!+#REF!+#REF!+#REF!+#REF!+#REF!+#REF!+#REF!+#REF!+#REF!+#REF!+#REF!</f>
        <v>#REF!</v>
      </c>
      <c r="AC13" s="153" t="e">
        <f>#REF!+#REF!+#REF!+#REF!+#REF!+#REF!+#REF!+#REF!+#REF!+#REF!+#REF!+#REF!+#REF!+#REF!+#REF!+#REF!+#REF!+#REF!+#REF!+#REF!+#REF!+#REF!+#REF!+#REF!+#REF!+#REF!+#REF!+#REF!+#REF!+#REF!+#REF!+#REF!+#REF!</f>
        <v>#REF!</v>
      </c>
      <c r="AD13" s="156" t="e">
        <f>#REF!+#REF!+#REF!+#REF!+#REF!+#REF!+#REF!+#REF!+#REF!+#REF!+#REF!+#REF!+#REF!+#REF!+#REF!+#REF!+#REF!+#REF!+#REF!+#REF!+#REF!+#REF!+#REF!+#REF!+#REF!+#REF!+#REF!+#REF!+#REF!+#REF!+#REF!+#REF!+#REF!</f>
        <v>#REF!</v>
      </c>
      <c r="AE13" s="159" t="e">
        <f>#REF!+#REF!+#REF!+#REF!+#REF!+#REF!+#REF!+#REF!+#REF!+#REF!+#REF!+#REF!+#REF!+#REF!+#REF!+#REF!+#REF!+#REF!+#REF!+#REF!+#REF!+#REF!+#REF!+#REF!+#REF!+#REF!+#REF!+#REF!+#REF!+#REF!+#REF!+#REF!+#REF!</f>
        <v>#REF!</v>
      </c>
      <c r="AF13" s="160">
        <f>'9_Per Pupil Summary'!N12</f>
        <v>25125</v>
      </c>
      <c r="AG13" s="161" t="e">
        <f>#REF!+#REF!+#REF!+#REF!+#REF!+#REF!+#REF!+#REF!+#REF!+#REF!+#REF!+#REF!+#REF!+#REF!+#REF!+#REF!+#REF!+#REF!+#REF!+#REF!+#REF!+#REF!+#REF!+#REF!+#REF!+#REF!+#REF!+#REF!+#REF!+#REF!+#REF!+#REF!+#REF!</f>
        <v>#REF!</v>
      </c>
      <c r="AH13" s="152" t="e">
        <f>#REF!+#REF!+#REF!+#REF!+#REF!+#REF!+#REF!+#REF!+#REF!+#REF!+#REF!+#REF!+#REF!+#REF!+#REF!+#REF!+#REF!+#REF!+#REF!+#REF!+#REF!+#REF!+#REF!+#REF!+#REF!+#REF!+#REF!+#REF!+#REF!+#REF!+#REF!+#REF!+#REF!</f>
        <v>#REF!</v>
      </c>
      <c r="AI13" s="160" t="e">
        <f>#REF!+#REF!+#REF!+#REF!+#REF!+#REF!+#REF!+#REF!+#REF!+#REF!+#REF!+#REF!+#REF!+#REF!+#REF!+#REF!+#REF!+#REF!+#REF!+#REF!+#REF!+#REF!+#REF!+#REF!+#REF!+#REF!+#REF!+#REF!+#REF!+#REF!+#REF!+#REF!+#REF!</f>
        <v>#REF!</v>
      </c>
      <c r="AJ13" s="152" t="e">
        <f>#REF!+#REF!+#REF!+#REF!+#REF!+#REF!+#REF!+#REF!+#REF!+#REF!+#REF!+#REF!+#REF!+#REF!+#REF!+#REF!+#REF!+#REF!+#REF!+#REF!+#REF!+#REF!+#REF!+#REF!+#REF!+#REF!+#REF!+#REF!+#REF!+#REF!+#REF!+#REF!+#REF!</f>
        <v>#REF!</v>
      </c>
      <c r="AK13" s="162" t="e">
        <f>#REF!+#REF!+#REF!+#REF!+#REF!+#REF!+#REF!+#REF!+#REF!+#REF!+#REF!+#REF!+#REF!+#REF!+#REF!+#REF!+#REF!+#REF!+#REF!+#REF!+#REF!+#REF!+#REF!+#REF!+#REF!+#REF!+#REF!+#REF!+#REF!+#REF!+#REF!+#REF!+#REF!</f>
        <v>#REF!</v>
      </c>
      <c r="AL13" s="163" t="e">
        <f>#REF!+#REF!+#REF!+#REF!+#REF!+#REF!+#REF!+#REF!+#REF!+#REF!+#REF!+#REF!+#REF!+#REF!+#REF!+#REF!+#REF!+#REF!+#REF!+#REF!+#REF!+#REF!+#REF!+#REF!+#REF!+#REF!+#REF!+#REF!+#REF!+#REF!+#REF!+#REF!+#REF!</f>
        <v>#REF!</v>
      </c>
      <c r="AM13" s="161" t="e">
        <f>#REF!+#REF!+#REF!+#REF!+#REF!+#REF!+#REF!+#REF!+#REF!+#REF!+#REF!+#REF!+#REF!+#REF!+#REF!+#REF!+#REF!+#REF!+#REF!+#REF!+#REF!+#REF!+#REF!+#REF!+#REF!+#REF!+#REF!+#REF!+#REF!+#REF!+#REF!+#REF!+#REF!</f>
        <v>#REF!</v>
      </c>
      <c r="AN13" s="164" t="e">
        <f>#REF!+#REF!+#REF!+#REF!+#REF!+#REF!+#REF!+#REF!+#REF!+#REF!+#REF!+#REF!+#REF!+#REF!+#REF!+#REF!+#REF!+#REF!+#REF!+#REF!+#REF!+#REF!+#REF!+#REF!+#REF!+#REF!+#REF!+#REF!+#REF!+#REF!+#REF!+#REF!+#REF!</f>
        <v>#REF!</v>
      </c>
      <c r="AO13" s="161" t="e">
        <f>#REF!+#REF!+#REF!+#REF!+#REF!+#REF!+#REF!+#REF!+#REF!+#REF!+#REF!+#REF!+#REF!+#REF!+#REF!+#REF!+#REF!+#REF!+#REF!+#REF!+#REF!+#REF!+#REF!+#REF!+#REF!+#REF!+#REF!+#REF!+#REF!+#REF!+#REF!+#REF!+#REF!</f>
        <v>#REF!</v>
      </c>
      <c r="AP13" s="162" t="e">
        <f>#REF!+#REF!+#REF!+#REF!+#REF!+#REF!+#REF!+#REF!+#REF!+#REF!+#REF!+#REF!+#REF!+#REF!+#REF!+#REF!+#REF!+#REF!+#REF!+#REF!+#REF!+#REF!+#REF!+#REF!+#REF!+#REF!+#REF!+#REF!+#REF!+#REF!+#REF!+#REF!+#REF!</f>
        <v>#REF!</v>
      </c>
      <c r="AQ13" s="161" t="e">
        <f>#REF!+#REF!+#REF!+#REF!+#REF!+#REF!+#REF!+#REF!+#REF!+#REF!+#REF!+#REF!+#REF!+#REF!+#REF!+#REF!+#REF!+#REF!+#REF!+#REF!+#REF!+#REF!+#REF!+#REF!+#REF!+#REF!+#REF!+#REF!+#REF!+#REF!+#REF!+#REF!+#REF!</f>
        <v>#REF!</v>
      </c>
      <c r="AR13" s="162" t="e">
        <f>#REF!+#REF!+#REF!+#REF!+#REF!+#REF!+#REF!+#REF!+#REF!+#REF!+#REF!+#REF!+#REF!+#REF!+#REF!+#REF!+#REF!+#REF!+#REF!+#REF!+#REF!+#REF!+#REF!+#REF!+#REF!+#REF!+#REF!+#REF!+#REF!+#REF!+#REF!+#REF!+#REF!</f>
        <v>#REF!</v>
      </c>
      <c r="AS13" s="162" t="e">
        <f>#REF!+#REF!+#REF!+#REF!+#REF!+#REF!+#REF!+#REF!+#REF!+#REF!+#REF!+#REF!+#REF!+#REF!+#REF!+#REF!+#REF!+#REF!+#REF!+#REF!+#REF!+#REF!+#REF!+#REF!+#REF!+#REF!+#REF!+#REF!+#REF!+#REF!+#REF!+#REF!+#REF!</f>
        <v>#REF!</v>
      </c>
      <c r="AT13" s="161" t="e">
        <f>#REF!+#REF!+#REF!+#REF!+#REF!+#REF!+#REF!+#REF!+#REF!+#REF!+#REF!+#REF!+#REF!+#REF!+#REF!+#REF!+#REF!+#REF!+#REF!+#REF!+#REF!+#REF!+#REF!+#REF!+#REF!+#REF!+#REF!+#REF!+#REF!+#REF!+#REF!+#REF!+#REF!</f>
        <v>#REF!</v>
      </c>
      <c r="AU13" s="544" t="e">
        <f t="shared" si="2"/>
        <v>#REF!</v>
      </c>
      <c r="AV13" s="545" t="e">
        <f t="shared" si="3"/>
        <v>#REF!</v>
      </c>
      <c r="AW13" s="154" t="e">
        <f>#REF!+#REF!+#REF!+#REF!+#REF!+#REF!+#REF!+#REF!+#REF!+#REF!+#REF!+#REF!+#REF!+#REF!+#REF!+#REF!+#REF!+#REF!+#REF!+#REF!+#REF!+#REF!+#REF!+#REF!+#REF!+#REF!+#REF!+#REF!+#REF!+#REF!+#REF!+#REF!+#REF!</f>
        <v>#REF!</v>
      </c>
      <c r="AX13" s="154"/>
      <c r="AY13" s="154" t="e">
        <f t="shared" si="4"/>
        <v>#REF!</v>
      </c>
    </row>
    <row r="14" spans="1:51" ht="16.149999999999999" customHeight="1" x14ac:dyDescent="0.2">
      <c r="A14" s="324">
        <v>8</v>
      </c>
      <c r="B14" s="151" t="s">
        <v>11</v>
      </c>
      <c r="C14" s="152" t="e">
        <f>#REF!+#REF!+#REF!+#REF!+#REF!+#REF!+#REF!+#REF!+#REF!+#REF!+#REF!+#REF!+#REF!+#REF!+#REF!+#REF!+#REF!+#REF!+#REF!+#REF!+#REF!+#REF!+#REF!+#REF!+#REF!+#REF!+#REF!+#REF!+#REF!+#REF!+#REF!+#REF!+#REF!</f>
        <v>#REF!</v>
      </c>
      <c r="D14" s="153">
        <f>'9_Per Pupil Summary'!H13</f>
        <v>4823.8869988615797</v>
      </c>
      <c r="E14" s="154" t="e">
        <f>#REF!+#REF!+#REF!+#REF!+#REF!+#REF!+#REF!+#REF!+#REF!+#REF!+#REF!+#REF!+#REF!+#REF!+#REF!+#REF!+#REF!+#REF!+#REF!+#REF!+#REF!+#REF!+#REF!+#REF!+#REF!+#REF!+#REF!+#REF!+#REF!+#REF!+#REF!+#REF!+#REF!</f>
        <v>#REF!</v>
      </c>
      <c r="F14" s="155" t="e">
        <f>#REF!+#REF!+#REF!+#REF!+#REF!+#REF!+#REF!+#REF!+#REF!+#REF!+#REF!+#REF!+#REF!+#REF!+#REF!+#REF!+#REF!+#REF!+#REF!+#REF!+#REF!+#REF!+#REF!+#REF!+#REF!+#REF!+#REF!+#REF!+#REF!+#REF!+#REF!+#REF!+#REF!</f>
        <v>#REF!</v>
      </c>
      <c r="G14" s="153">
        <f>'9_Per Pupil Summary'!I13</f>
        <v>640.01888674046984</v>
      </c>
      <c r="H14" s="154" t="e">
        <f>#REF!+#REF!+#REF!+#REF!+#REF!+#REF!+#REF!+#REF!+#REF!+#REF!+#REF!+#REF!+#REF!+#REF!+#REF!+#REF!+#REF!+#REF!+#REF!+#REF!+#REF!+#REF!+#REF!+#REF!+#REF!+#REF!+#REF!+#REF!+#REF!+#REF!+#REF!+#REF!+#REF!</f>
        <v>#REF!</v>
      </c>
      <c r="I14" s="155" t="e">
        <f>#REF!+#REF!+#REF!+#REF!+#REF!+#REF!+#REF!+#REF!+#REF!+#REF!+#REF!+#REF!+#REF!+#REF!+#REF!+#REF!+#REF!+#REF!+#REF!+#REF!+#REF!+#REF!+#REF!+#REF!+#REF!+#REF!+#REF!+#REF!+#REF!+#REF!+#REF!+#REF!+#REF!</f>
        <v>#REF!</v>
      </c>
      <c r="J14" s="153">
        <f>'9_Per Pupil Summary'!J13</f>
        <v>174.55060547467357</v>
      </c>
      <c r="K14" s="154" t="e">
        <f>#REF!+#REF!+#REF!+#REF!+#REF!+#REF!+#REF!+#REF!+#REF!+#REF!+#REF!+#REF!+#REF!+#REF!+#REF!+#REF!+#REF!+#REF!+#REF!+#REF!+#REF!+#REF!+#REF!+#REF!+#REF!+#REF!+#REF!+#REF!+#REF!+#REF!+#REF!+#REF!+#REF!</f>
        <v>#REF!</v>
      </c>
      <c r="L14" s="155" t="e">
        <f>#REF!+#REF!+#REF!+#REF!+#REF!+#REF!+#REF!+#REF!+#REF!+#REF!+#REF!+#REF!+#REF!+#REF!+#REF!+#REF!+#REF!+#REF!+#REF!+#REF!+#REF!+#REF!+#REF!+#REF!+#REF!+#REF!+#REF!+#REF!+#REF!+#REF!+#REF!+#REF!+#REF!</f>
        <v>#REF!</v>
      </c>
      <c r="M14" s="153">
        <f>'9_Per Pupil Summary'!K13</f>
        <v>4363.7651368668403</v>
      </c>
      <c r="N14" s="154" t="e">
        <f>#REF!+#REF!+#REF!+#REF!+#REF!+#REF!+#REF!+#REF!+#REF!+#REF!+#REF!+#REF!+#REF!+#REF!+#REF!+#REF!+#REF!+#REF!+#REF!+#REF!+#REF!+#REF!+#REF!+#REF!+#REF!+#REF!+#REF!+#REF!+#REF!+#REF!+#REF!+#REF!+#REF!</f>
        <v>#REF!</v>
      </c>
      <c r="O14" s="155" t="e">
        <f>#REF!+#REF!+#REF!+#REF!+#REF!+#REF!+#REF!+#REF!+#REF!+#REF!+#REF!+#REF!+#REF!+#REF!+#REF!+#REF!+#REF!+#REF!+#REF!+#REF!+#REF!+#REF!+#REF!+#REF!+#REF!+#REF!+#REF!+#REF!+#REF!+#REF!+#REF!+#REF!+#REF!</f>
        <v>#REF!</v>
      </c>
      <c r="P14" s="153">
        <f>'9_Per Pupil Summary'!L13</f>
        <v>1745.5060547467356</v>
      </c>
      <c r="Q14" s="154" t="e">
        <f>#REF!+#REF!+#REF!+#REF!+#REF!+#REF!+#REF!+#REF!+#REF!+#REF!+#REF!+#REF!+#REF!+#REF!+#REF!+#REF!+#REF!+#REF!+#REF!+#REF!+#REF!+#REF!+#REF!+#REF!+#REF!+#REF!+#REF!+#REF!+#REF!+#REF!+#REF!+#REF!+#REF!</f>
        <v>#REF!</v>
      </c>
      <c r="R14" s="156" t="e">
        <f>#REF!+#REF!+#REF!+#REF!+#REF!+#REF!+#REF!+#REF!+#REF!+#REF!+#REF!+#REF!+#REF!+#REF!+#REF!+#REF!+#REF!+#REF!+#REF!+#REF!+#REF!+#REF!+#REF!+#REF!+#REF!+#REF!+#REF!+#REF!+#REF!+#REF!+#REF!+#REF!+#REF!</f>
        <v>#REF!</v>
      </c>
      <c r="S14" s="605" t="e">
        <f>#REF!+#REF!</f>
        <v>#REF!</v>
      </c>
      <c r="T14" s="153" t="e">
        <f>#REF!+#REF!+#REF!+#REF!+#REF!+#REF!+#REF!+#REF!+#REF!+#REF!+#REF!+#REF!+#REF!+#REF!+#REF!+#REF!+#REF!+#REF!+#REF!+#REF!+#REF!+#REF!+#REF!+#REF!+#REF!+#REF!+#REF!+#REF!+#REF!+#REF!+#REF!+#REF!+#REF!</f>
        <v>#REF!</v>
      </c>
      <c r="U14" s="153" t="e">
        <f>#REF!+#REF!+#REF!+#REF!+#REF!+#REF!+#REF!+#REF!+#REF!+#REF!+#REF!+#REF!+#REF!+#REF!+#REF!+#REF!+#REF!+#REF!+#REF!+#REF!+#REF!+#REF!+#REF!+#REF!+#REF!+#REF!+#REF!+#REF!+#REF!+#REF!+#REF!+#REF!+#REF!</f>
        <v>#REF!</v>
      </c>
      <c r="V14" s="157" t="e">
        <f>#REF!+#REF!+#REF!+#REF!+#REF!+#REF!+#REF!+#REF!+#REF!+#REF!+#REF!+#REF!+#REF!+#REF!+#REF!+#REF!+#REF!+#REF!+#REF!+#REF!+#REF!+#REF!+#REF!+#REF!+#REF!+#REF!+#REF!+#REF!+#REF!+#REF!+#REF!+#REF!+#REF!</f>
        <v>#REF!</v>
      </c>
      <c r="W14" s="156" t="e">
        <f>#REF!+#REF!+#REF!+#REF!+#REF!+#REF!+#REF!+#REF!+#REF!+#REF!+#REF!+#REF!+#REF!+#REF!+#REF!+#REF!+#REF!+#REF!+#REF!+#REF!+#REF!+#REF!+#REF!+#REF!+#REF!+#REF!+#REF!+#REF!+#REF!+#REF!+#REF!+#REF!+#REF!</f>
        <v>#REF!</v>
      </c>
      <c r="X14" s="154" t="e">
        <f>#REF!+#REF!+#REF!+#REF!+#REF!+#REF!+#REF!+#REF!+#REF!+#REF!+#REF!+#REF!+#REF!+#REF!+#REF!+#REF!+#REF!+#REF!+#REF!+#REF!+#REF!+#REF!+#REF!+#REF!+#REF!+#REF!+#REF!+#REF!+#REF!+#REF!+#REF!+#REF!+#REF!</f>
        <v>#REF!</v>
      </c>
      <c r="Y14" s="156" t="e">
        <f>#REF!+#REF!+#REF!+#REF!+#REF!+#REF!+#REF!+#REF!+#REF!+#REF!+#REF!+#REF!+#REF!+#REF!+#REF!+#REF!+#REF!+#REF!+#REF!+#REF!+#REF!+#REF!+#REF!+#REF!+#REF!+#REF!+#REF!+#REF!+#REF!+#REF!+#REF!+#REF!+#REF!</f>
        <v>#REF!</v>
      </c>
      <c r="Z14" s="153" t="e">
        <f>#REF!+#REF!+#REF!+#REF!+#REF!+#REF!+#REF!+#REF!+#REF!+#REF!+#REF!+#REF!+#REF!+#REF!+#REF!+#REF!+#REF!+#REF!+#REF!+#REF!+#REF!+#REF!+#REF!+#REF!+#REF!+#REF!+#REF!+#REF!+#REF!+#REF!+#REF!+#REF!+#REF!</f>
        <v>#REF!</v>
      </c>
      <c r="AA14" s="156" t="e">
        <f>#REF!+#REF!+#REF!+#REF!+#REF!+#REF!+#REF!+#REF!+#REF!+#REF!+#REF!+#REF!+#REF!+#REF!+#REF!+#REF!+#REF!+#REF!+#REF!+#REF!+#REF!+#REF!+#REF!+#REF!+#REF!+#REF!+#REF!+#REF!+#REF!+#REF!+#REF!+#REF!+#REF!</f>
        <v>#REF!</v>
      </c>
      <c r="AB14" s="153" t="e">
        <f>#REF!+#REF!+#REF!+#REF!+#REF!+#REF!+#REF!+#REF!+#REF!+#REF!+#REF!+#REF!+#REF!+#REF!+#REF!+#REF!+#REF!+#REF!+#REF!+#REF!+#REF!+#REF!+#REF!+#REF!+#REF!+#REF!+#REF!+#REF!+#REF!+#REF!+#REF!+#REF!+#REF!</f>
        <v>#REF!</v>
      </c>
      <c r="AC14" s="153" t="e">
        <f>#REF!+#REF!+#REF!+#REF!+#REF!+#REF!+#REF!+#REF!+#REF!+#REF!+#REF!+#REF!+#REF!+#REF!+#REF!+#REF!+#REF!+#REF!+#REF!+#REF!+#REF!+#REF!+#REF!+#REF!+#REF!+#REF!+#REF!+#REF!+#REF!+#REF!+#REF!+#REF!+#REF!</f>
        <v>#REF!</v>
      </c>
      <c r="AD14" s="156" t="e">
        <f>#REF!+#REF!+#REF!+#REF!+#REF!+#REF!+#REF!+#REF!+#REF!+#REF!+#REF!+#REF!+#REF!+#REF!+#REF!+#REF!+#REF!+#REF!+#REF!+#REF!+#REF!+#REF!+#REF!+#REF!+#REF!+#REF!+#REF!+#REF!+#REF!+#REF!+#REF!+#REF!+#REF!</f>
        <v>#REF!</v>
      </c>
      <c r="AE14" s="159" t="e">
        <f>#REF!+#REF!+#REF!+#REF!+#REF!+#REF!+#REF!+#REF!+#REF!+#REF!+#REF!+#REF!+#REF!+#REF!+#REF!+#REF!+#REF!+#REF!+#REF!+#REF!+#REF!+#REF!+#REF!+#REF!+#REF!+#REF!+#REF!+#REF!+#REF!+#REF!+#REF!+#REF!+#REF!</f>
        <v>#REF!</v>
      </c>
      <c r="AF14" s="160">
        <f>'9_Per Pupil Summary'!N13</f>
        <v>5898</v>
      </c>
      <c r="AG14" s="161" t="e">
        <f>#REF!+#REF!+#REF!+#REF!+#REF!+#REF!+#REF!+#REF!+#REF!+#REF!+#REF!+#REF!+#REF!+#REF!+#REF!+#REF!+#REF!+#REF!+#REF!+#REF!+#REF!+#REF!+#REF!+#REF!+#REF!+#REF!+#REF!+#REF!+#REF!+#REF!+#REF!+#REF!+#REF!</f>
        <v>#REF!</v>
      </c>
      <c r="AH14" s="152" t="e">
        <f>#REF!+#REF!+#REF!+#REF!+#REF!+#REF!+#REF!+#REF!+#REF!+#REF!+#REF!+#REF!+#REF!+#REF!+#REF!+#REF!+#REF!+#REF!+#REF!+#REF!+#REF!+#REF!+#REF!+#REF!+#REF!+#REF!+#REF!+#REF!+#REF!+#REF!+#REF!+#REF!+#REF!</f>
        <v>#REF!</v>
      </c>
      <c r="AI14" s="160" t="e">
        <f>#REF!+#REF!+#REF!+#REF!+#REF!+#REF!+#REF!+#REF!+#REF!+#REF!+#REF!+#REF!+#REF!+#REF!+#REF!+#REF!+#REF!+#REF!+#REF!+#REF!+#REF!+#REF!+#REF!+#REF!+#REF!+#REF!+#REF!+#REF!+#REF!+#REF!+#REF!+#REF!+#REF!</f>
        <v>#REF!</v>
      </c>
      <c r="AJ14" s="152" t="e">
        <f>#REF!+#REF!+#REF!+#REF!+#REF!+#REF!+#REF!+#REF!+#REF!+#REF!+#REF!+#REF!+#REF!+#REF!+#REF!+#REF!+#REF!+#REF!+#REF!+#REF!+#REF!+#REF!+#REF!+#REF!+#REF!+#REF!+#REF!+#REF!+#REF!+#REF!+#REF!+#REF!+#REF!</f>
        <v>#REF!</v>
      </c>
      <c r="AK14" s="162" t="e">
        <f>#REF!+#REF!+#REF!+#REF!+#REF!+#REF!+#REF!+#REF!+#REF!+#REF!+#REF!+#REF!+#REF!+#REF!+#REF!+#REF!+#REF!+#REF!+#REF!+#REF!+#REF!+#REF!+#REF!+#REF!+#REF!+#REF!+#REF!+#REF!+#REF!+#REF!+#REF!+#REF!+#REF!</f>
        <v>#REF!</v>
      </c>
      <c r="AL14" s="163" t="e">
        <f>#REF!+#REF!+#REF!+#REF!+#REF!+#REF!+#REF!+#REF!+#REF!+#REF!+#REF!+#REF!+#REF!+#REF!+#REF!+#REF!+#REF!+#REF!+#REF!+#REF!+#REF!+#REF!+#REF!+#REF!+#REF!+#REF!+#REF!+#REF!+#REF!+#REF!+#REF!+#REF!+#REF!</f>
        <v>#REF!</v>
      </c>
      <c r="AM14" s="161" t="e">
        <f>#REF!+#REF!+#REF!+#REF!+#REF!+#REF!+#REF!+#REF!+#REF!+#REF!+#REF!+#REF!+#REF!+#REF!+#REF!+#REF!+#REF!+#REF!+#REF!+#REF!+#REF!+#REF!+#REF!+#REF!+#REF!+#REF!+#REF!+#REF!+#REF!+#REF!+#REF!+#REF!+#REF!</f>
        <v>#REF!</v>
      </c>
      <c r="AN14" s="164" t="e">
        <f>#REF!+#REF!+#REF!+#REF!+#REF!+#REF!+#REF!+#REF!+#REF!+#REF!+#REF!+#REF!+#REF!+#REF!+#REF!+#REF!+#REF!+#REF!+#REF!+#REF!+#REF!+#REF!+#REF!+#REF!+#REF!+#REF!+#REF!+#REF!+#REF!+#REF!+#REF!+#REF!+#REF!</f>
        <v>#REF!</v>
      </c>
      <c r="AO14" s="161" t="e">
        <f>#REF!+#REF!+#REF!+#REF!+#REF!+#REF!+#REF!+#REF!+#REF!+#REF!+#REF!+#REF!+#REF!+#REF!+#REF!+#REF!+#REF!+#REF!+#REF!+#REF!+#REF!+#REF!+#REF!+#REF!+#REF!+#REF!+#REF!+#REF!+#REF!+#REF!+#REF!+#REF!+#REF!</f>
        <v>#REF!</v>
      </c>
      <c r="AP14" s="162" t="e">
        <f>#REF!+#REF!+#REF!+#REF!+#REF!+#REF!+#REF!+#REF!+#REF!+#REF!+#REF!+#REF!+#REF!+#REF!+#REF!+#REF!+#REF!+#REF!+#REF!+#REF!+#REF!+#REF!+#REF!+#REF!+#REF!+#REF!+#REF!+#REF!+#REF!+#REF!+#REF!+#REF!+#REF!</f>
        <v>#REF!</v>
      </c>
      <c r="AQ14" s="161" t="e">
        <f>#REF!+#REF!+#REF!+#REF!+#REF!+#REF!+#REF!+#REF!+#REF!+#REF!+#REF!+#REF!+#REF!+#REF!+#REF!+#REF!+#REF!+#REF!+#REF!+#REF!+#REF!+#REF!+#REF!+#REF!+#REF!+#REF!+#REF!+#REF!+#REF!+#REF!+#REF!+#REF!+#REF!</f>
        <v>#REF!</v>
      </c>
      <c r="AR14" s="162" t="e">
        <f>#REF!+#REF!+#REF!+#REF!+#REF!+#REF!+#REF!+#REF!+#REF!+#REF!+#REF!+#REF!+#REF!+#REF!+#REF!+#REF!+#REF!+#REF!+#REF!+#REF!+#REF!+#REF!+#REF!+#REF!+#REF!+#REF!+#REF!+#REF!+#REF!+#REF!+#REF!+#REF!+#REF!</f>
        <v>#REF!</v>
      </c>
      <c r="AS14" s="162" t="e">
        <f>#REF!+#REF!+#REF!+#REF!+#REF!+#REF!+#REF!+#REF!+#REF!+#REF!+#REF!+#REF!+#REF!+#REF!+#REF!+#REF!+#REF!+#REF!+#REF!+#REF!+#REF!+#REF!+#REF!+#REF!+#REF!+#REF!+#REF!+#REF!+#REF!+#REF!+#REF!+#REF!+#REF!</f>
        <v>#REF!</v>
      </c>
      <c r="AT14" s="161" t="e">
        <f>#REF!+#REF!+#REF!+#REF!+#REF!+#REF!+#REF!+#REF!+#REF!+#REF!+#REF!+#REF!+#REF!+#REF!+#REF!+#REF!+#REF!+#REF!+#REF!+#REF!+#REF!+#REF!+#REF!+#REF!+#REF!+#REF!+#REF!+#REF!+#REF!+#REF!+#REF!+#REF!+#REF!</f>
        <v>#REF!</v>
      </c>
      <c r="AU14" s="544" t="e">
        <f t="shared" si="2"/>
        <v>#REF!</v>
      </c>
      <c r="AV14" s="545" t="e">
        <f t="shared" si="3"/>
        <v>#REF!</v>
      </c>
      <c r="AW14" s="154" t="e">
        <f>#REF!+#REF!+#REF!+#REF!+#REF!+#REF!+#REF!+#REF!+#REF!+#REF!+#REF!+#REF!+#REF!+#REF!+#REF!+#REF!+#REF!+#REF!+#REF!+#REF!+#REF!+#REF!+#REF!+#REF!+#REF!+#REF!+#REF!+#REF!+#REF!+#REF!+#REF!+#REF!+#REF!</f>
        <v>#REF!</v>
      </c>
      <c r="AX14" s="154"/>
      <c r="AY14" s="154" t="e">
        <f t="shared" si="4"/>
        <v>#REF!</v>
      </c>
    </row>
    <row r="15" spans="1:51" ht="16.149999999999999" customHeight="1" x14ac:dyDescent="0.2">
      <c r="A15" s="324">
        <v>9</v>
      </c>
      <c r="B15" s="151" t="s">
        <v>12</v>
      </c>
      <c r="C15" s="152" t="e">
        <f>#REF!+#REF!+#REF!+#REF!+#REF!+#REF!+#REF!+#REF!+#REF!+#REF!+#REF!+#REF!+#REF!+#REF!+#REF!+#REF!+#REF!+#REF!+#REF!+#REF!+#REF!+#REF!+#REF!+#REF!+#REF!+#REF!+#REF!+#REF!+#REF!+#REF!+#REF!+#REF!+#REF!</f>
        <v>#REF!</v>
      </c>
      <c r="D15" s="153">
        <f>'9_Per Pupil Summary'!H14</f>
        <v>4345.8720831756982</v>
      </c>
      <c r="E15" s="154" t="e">
        <f>#REF!+#REF!+#REF!+#REF!+#REF!+#REF!+#REF!+#REF!+#REF!+#REF!+#REF!+#REF!+#REF!+#REF!+#REF!+#REF!+#REF!+#REF!+#REF!+#REF!+#REF!+#REF!+#REF!+#REF!+#REF!+#REF!+#REF!+#REF!+#REF!+#REF!+#REF!+#REF!+#REF!</f>
        <v>#REF!</v>
      </c>
      <c r="F15" s="155" t="e">
        <f>#REF!+#REF!+#REF!+#REF!+#REF!+#REF!+#REF!+#REF!+#REF!+#REF!+#REF!+#REF!+#REF!+#REF!+#REF!+#REF!+#REF!+#REF!+#REF!+#REF!+#REF!+#REF!+#REF!+#REF!+#REF!+#REF!+#REF!+#REF!+#REF!+#REF!+#REF!+#REF!+#REF!</f>
        <v>#REF!</v>
      </c>
      <c r="G15" s="153">
        <f>'9_Per Pupil Summary'!I14</f>
        <v>580.39560528957588</v>
      </c>
      <c r="H15" s="154" t="e">
        <f>#REF!+#REF!+#REF!+#REF!+#REF!+#REF!+#REF!+#REF!+#REF!+#REF!+#REF!+#REF!+#REF!+#REF!+#REF!+#REF!+#REF!+#REF!+#REF!+#REF!+#REF!+#REF!+#REF!+#REF!+#REF!+#REF!+#REF!+#REF!+#REF!+#REF!+#REF!+#REF!+#REF!</f>
        <v>#REF!</v>
      </c>
      <c r="I15" s="155" t="e">
        <f>#REF!+#REF!+#REF!+#REF!+#REF!+#REF!+#REF!+#REF!+#REF!+#REF!+#REF!+#REF!+#REF!+#REF!+#REF!+#REF!+#REF!+#REF!+#REF!+#REF!+#REF!+#REF!+#REF!+#REF!+#REF!+#REF!+#REF!+#REF!+#REF!+#REF!+#REF!+#REF!+#REF!</f>
        <v>#REF!</v>
      </c>
      <c r="J15" s="153">
        <f>'9_Per Pupil Summary'!J14</f>
        <v>158.28971053352072</v>
      </c>
      <c r="K15" s="154" t="e">
        <f>#REF!+#REF!+#REF!+#REF!+#REF!+#REF!+#REF!+#REF!+#REF!+#REF!+#REF!+#REF!+#REF!+#REF!+#REF!+#REF!+#REF!+#REF!+#REF!+#REF!+#REF!+#REF!+#REF!+#REF!+#REF!+#REF!+#REF!+#REF!+#REF!+#REF!+#REF!+#REF!+#REF!</f>
        <v>#REF!</v>
      </c>
      <c r="L15" s="155" t="e">
        <f>#REF!+#REF!+#REF!+#REF!+#REF!+#REF!+#REF!+#REF!+#REF!+#REF!+#REF!+#REF!+#REF!+#REF!+#REF!+#REF!+#REF!+#REF!+#REF!+#REF!+#REF!+#REF!+#REF!+#REF!+#REF!+#REF!+#REF!+#REF!+#REF!+#REF!+#REF!+#REF!+#REF!</f>
        <v>#REF!</v>
      </c>
      <c r="M15" s="153">
        <f>'9_Per Pupil Summary'!K14</f>
        <v>3957.2427633380166</v>
      </c>
      <c r="N15" s="154" t="e">
        <f>#REF!+#REF!+#REF!+#REF!+#REF!+#REF!+#REF!+#REF!+#REF!+#REF!+#REF!+#REF!+#REF!+#REF!+#REF!+#REF!+#REF!+#REF!+#REF!+#REF!+#REF!+#REF!+#REF!+#REF!+#REF!+#REF!+#REF!+#REF!+#REF!+#REF!+#REF!+#REF!+#REF!</f>
        <v>#REF!</v>
      </c>
      <c r="O15" s="155" t="e">
        <f>#REF!+#REF!+#REF!+#REF!+#REF!+#REF!+#REF!+#REF!+#REF!+#REF!+#REF!+#REF!+#REF!+#REF!+#REF!+#REF!+#REF!+#REF!+#REF!+#REF!+#REF!+#REF!+#REF!+#REF!+#REF!+#REF!+#REF!+#REF!+#REF!+#REF!+#REF!+#REF!+#REF!</f>
        <v>#REF!</v>
      </c>
      <c r="P15" s="153">
        <f>'9_Per Pupil Summary'!L14</f>
        <v>1582.8971053352068</v>
      </c>
      <c r="Q15" s="154" t="e">
        <f>#REF!+#REF!+#REF!+#REF!+#REF!+#REF!+#REF!+#REF!+#REF!+#REF!+#REF!+#REF!+#REF!+#REF!+#REF!+#REF!+#REF!+#REF!+#REF!+#REF!+#REF!+#REF!+#REF!+#REF!+#REF!+#REF!+#REF!+#REF!+#REF!+#REF!+#REF!+#REF!+#REF!</f>
        <v>#REF!</v>
      </c>
      <c r="R15" s="156" t="e">
        <f>#REF!+#REF!+#REF!+#REF!+#REF!+#REF!+#REF!+#REF!+#REF!+#REF!+#REF!+#REF!+#REF!+#REF!+#REF!+#REF!+#REF!+#REF!+#REF!+#REF!+#REF!+#REF!+#REF!+#REF!+#REF!+#REF!+#REF!+#REF!+#REF!+#REF!+#REF!+#REF!+#REF!</f>
        <v>#REF!</v>
      </c>
      <c r="S15" s="605" t="e">
        <f>#REF!+#REF!</f>
        <v>#REF!</v>
      </c>
      <c r="T15" s="153" t="e">
        <f>#REF!+#REF!+#REF!+#REF!+#REF!+#REF!+#REF!+#REF!+#REF!+#REF!+#REF!+#REF!+#REF!+#REF!+#REF!+#REF!+#REF!+#REF!+#REF!+#REF!+#REF!+#REF!+#REF!+#REF!+#REF!+#REF!+#REF!+#REF!+#REF!+#REF!+#REF!+#REF!+#REF!</f>
        <v>#REF!</v>
      </c>
      <c r="U15" s="153" t="e">
        <f>#REF!+#REF!+#REF!+#REF!+#REF!+#REF!+#REF!+#REF!+#REF!+#REF!+#REF!+#REF!+#REF!+#REF!+#REF!+#REF!+#REF!+#REF!+#REF!+#REF!+#REF!+#REF!+#REF!+#REF!+#REF!+#REF!+#REF!+#REF!+#REF!+#REF!+#REF!+#REF!+#REF!</f>
        <v>#REF!</v>
      </c>
      <c r="V15" s="157" t="e">
        <f>#REF!+#REF!+#REF!+#REF!+#REF!+#REF!+#REF!+#REF!+#REF!+#REF!+#REF!+#REF!+#REF!+#REF!+#REF!+#REF!+#REF!+#REF!+#REF!+#REF!+#REF!+#REF!+#REF!+#REF!+#REF!+#REF!+#REF!+#REF!+#REF!+#REF!+#REF!+#REF!+#REF!</f>
        <v>#REF!</v>
      </c>
      <c r="W15" s="156" t="e">
        <f>#REF!+#REF!+#REF!+#REF!+#REF!+#REF!+#REF!+#REF!+#REF!+#REF!+#REF!+#REF!+#REF!+#REF!+#REF!+#REF!+#REF!+#REF!+#REF!+#REF!+#REF!+#REF!+#REF!+#REF!+#REF!+#REF!+#REF!+#REF!+#REF!+#REF!+#REF!+#REF!+#REF!</f>
        <v>#REF!</v>
      </c>
      <c r="X15" s="154" t="e">
        <f>#REF!+#REF!+#REF!+#REF!+#REF!+#REF!+#REF!+#REF!+#REF!+#REF!+#REF!+#REF!+#REF!+#REF!+#REF!+#REF!+#REF!+#REF!+#REF!+#REF!+#REF!+#REF!+#REF!+#REF!+#REF!+#REF!+#REF!+#REF!+#REF!+#REF!+#REF!+#REF!+#REF!</f>
        <v>#REF!</v>
      </c>
      <c r="Y15" s="156" t="e">
        <f>#REF!+#REF!+#REF!+#REF!+#REF!+#REF!+#REF!+#REF!+#REF!+#REF!+#REF!+#REF!+#REF!+#REF!+#REF!+#REF!+#REF!+#REF!+#REF!+#REF!+#REF!+#REF!+#REF!+#REF!+#REF!+#REF!+#REF!+#REF!+#REF!+#REF!+#REF!+#REF!+#REF!</f>
        <v>#REF!</v>
      </c>
      <c r="Z15" s="153" t="e">
        <f>#REF!+#REF!+#REF!+#REF!+#REF!+#REF!+#REF!+#REF!+#REF!+#REF!+#REF!+#REF!+#REF!+#REF!+#REF!+#REF!+#REF!+#REF!+#REF!+#REF!+#REF!+#REF!+#REF!+#REF!+#REF!+#REF!+#REF!+#REF!+#REF!+#REF!+#REF!+#REF!+#REF!</f>
        <v>#REF!</v>
      </c>
      <c r="AA15" s="156" t="e">
        <f>#REF!+#REF!+#REF!+#REF!+#REF!+#REF!+#REF!+#REF!+#REF!+#REF!+#REF!+#REF!+#REF!+#REF!+#REF!+#REF!+#REF!+#REF!+#REF!+#REF!+#REF!+#REF!+#REF!+#REF!+#REF!+#REF!+#REF!+#REF!+#REF!+#REF!+#REF!+#REF!+#REF!</f>
        <v>#REF!</v>
      </c>
      <c r="AB15" s="153" t="e">
        <f>#REF!+#REF!+#REF!+#REF!+#REF!+#REF!+#REF!+#REF!+#REF!+#REF!+#REF!+#REF!+#REF!+#REF!+#REF!+#REF!+#REF!+#REF!+#REF!+#REF!+#REF!+#REF!+#REF!+#REF!+#REF!+#REF!+#REF!+#REF!+#REF!+#REF!+#REF!+#REF!+#REF!</f>
        <v>#REF!</v>
      </c>
      <c r="AC15" s="153" t="e">
        <f>#REF!+#REF!+#REF!+#REF!+#REF!+#REF!+#REF!+#REF!+#REF!+#REF!+#REF!+#REF!+#REF!+#REF!+#REF!+#REF!+#REF!+#REF!+#REF!+#REF!+#REF!+#REF!+#REF!+#REF!+#REF!+#REF!+#REF!+#REF!+#REF!+#REF!+#REF!+#REF!+#REF!</f>
        <v>#REF!</v>
      </c>
      <c r="AD15" s="156" t="e">
        <f>#REF!+#REF!+#REF!+#REF!+#REF!+#REF!+#REF!+#REF!+#REF!+#REF!+#REF!+#REF!+#REF!+#REF!+#REF!+#REF!+#REF!+#REF!+#REF!+#REF!+#REF!+#REF!+#REF!+#REF!+#REF!+#REF!+#REF!+#REF!+#REF!+#REF!+#REF!+#REF!+#REF!</f>
        <v>#REF!</v>
      </c>
      <c r="AE15" s="159" t="e">
        <f>#REF!+#REF!+#REF!+#REF!+#REF!+#REF!+#REF!+#REF!+#REF!+#REF!+#REF!+#REF!+#REF!+#REF!+#REF!+#REF!+#REF!+#REF!+#REF!+#REF!+#REF!+#REF!+#REF!+#REF!+#REF!+#REF!+#REF!+#REF!+#REF!+#REF!+#REF!+#REF!+#REF!</f>
        <v>#REF!</v>
      </c>
      <c r="AF15" s="160">
        <f>'9_Per Pupil Summary'!N14</f>
        <v>7282</v>
      </c>
      <c r="AG15" s="161" t="e">
        <f>#REF!+#REF!+#REF!+#REF!+#REF!+#REF!+#REF!+#REF!+#REF!+#REF!+#REF!+#REF!+#REF!+#REF!+#REF!+#REF!+#REF!+#REF!+#REF!+#REF!+#REF!+#REF!+#REF!+#REF!+#REF!+#REF!+#REF!+#REF!+#REF!+#REF!+#REF!+#REF!+#REF!</f>
        <v>#REF!</v>
      </c>
      <c r="AH15" s="152" t="e">
        <f>#REF!+#REF!+#REF!+#REF!+#REF!+#REF!+#REF!+#REF!+#REF!+#REF!+#REF!+#REF!+#REF!+#REF!+#REF!+#REF!+#REF!+#REF!+#REF!+#REF!+#REF!+#REF!+#REF!+#REF!+#REF!+#REF!+#REF!+#REF!+#REF!+#REF!+#REF!+#REF!+#REF!</f>
        <v>#REF!</v>
      </c>
      <c r="AI15" s="160" t="e">
        <f>#REF!+#REF!+#REF!+#REF!+#REF!+#REF!+#REF!+#REF!+#REF!+#REF!+#REF!+#REF!+#REF!+#REF!+#REF!+#REF!+#REF!+#REF!+#REF!+#REF!+#REF!+#REF!+#REF!+#REF!+#REF!+#REF!+#REF!+#REF!+#REF!+#REF!+#REF!+#REF!+#REF!</f>
        <v>#REF!</v>
      </c>
      <c r="AJ15" s="152" t="e">
        <f>#REF!+#REF!+#REF!+#REF!+#REF!+#REF!+#REF!+#REF!+#REF!+#REF!+#REF!+#REF!+#REF!+#REF!+#REF!+#REF!+#REF!+#REF!+#REF!+#REF!+#REF!+#REF!+#REF!+#REF!+#REF!+#REF!+#REF!+#REF!+#REF!+#REF!+#REF!+#REF!+#REF!</f>
        <v>#REF!</v>
      </c>
      <c r="AK15" s="162" t="e">
        <f>#REF!+#REF!+#REF!+#REF!+#REF!+#REF!+#REF!+#REF!+#REF!+#REF!+#REF!+#REF!+#REF!+#REF!+#REF!+#REF!+#REF!+#REF!+#REF!+#REF!+#REF!+#REF!+#REF!+#REF!+#REF!+#REF!+#REF!+#REF!+#REF!+#REF!+#REF!+#REF!+#REF!</f>
        <v>#REF!</v>
      </c>
      <c r="AL15" s="163" t="e">
        <f>#REF!+#REF!+#REF!+#REF!+#REF!+#REF!+#REF!+#REF!+#REF!+#REF!+#REF!+#REF!+#REF!+#REF!+#REF!+#REF!+#REF!+#REF!+#REF!+#REF!+#REF!+#REF!+#REF!+#REF!+#REF!+#REF!+#REF!+#REF!+#REF!+#REF!+#REF!+#REF!+#REF!</f>
        <v>#REF!</v>
      </c>
      <c r="AM15" s="161" t="e">
        <f>#REF!+#REF!+#REF!+#REF!+#REF!+#REF!+#REF!+#REF!+#REF!+#REF!+#REF!+#REF!+#REF!+#REF!+#REF!+#REF!+#REF!+#REF!+#REF!+#REF!+#REF!+#REF!+#REF!+#REF!+#REF!+#REF!+#REF!+#REF!+#REF!+#REF!+#REF!+#REF!+#REF!</f>
        <v>#REF!</v>
      </c>
      <c r="AN15" s="164" t="e">
        <f>#REF!+#REF!+#REF!+#REF!+#REF!+#REF!+#REF!+#REF!+#REF!+#REF!+#REF!+#REF!+#REF!+#REF!+#REF!+#REF!+#REF!+#REF!+#REF!+#REF!+#REF!+#REF!+#REF!+#REF!+#REF!+#REF!+#REF!+#REF!+#REF!+#REF!+#REF!+#REF!+#REF!</f>
        <v>#REF!</v>
      </c>
      <c r="AO15" s="161" t="e">
        <f>#REF!+#REF!+#REF!+#REF!+#REF!+#REF!+#REF!+#REF!+#REF!+#REF!+#REF!+#REF!+#REF!+#REF!+#REF!+#REF!+#REF!+#REF!+#REF!+#REF!+#REF!+#REF!+#REF!+#REF!+#REF!+#REF!+#REF!+#REF!+#REF!+#REF!+#REF!+#REF!+#REF!</f>
        <v>#REF!</v>
      </c>
      <c r="AP15" s="162" t="e">
        <f>#REF!+#REF!+#REF!+#REF!+#REF!+#REF!+#REF!+#REF!+#REF!+#REF!+#REF!+#REF!+#REF!+#REF!+#REF!+#REF!+#REF!+#REF!+#REF!+#REF!+#REF!+#REF!+#REF!+#REF!+#REF!+#REF!+#REF!+#REF!+#REF!+#REF!+#REF!+#REF!+#REF!</f>
        <v>#REF!</v>
      </c>
      <c r="AQ15" s="161" t="e">
        <f>#REF!+#REF!+#REF!+#REF!+#REF!+#REF!+#REF!+#REF!+#REF!+#REF!+#REF!+#REF!+#REF!+#REF!+#REF!+#REF!+#REF!+#REF!+#REF!+#REF!+#REF!+#REF!+#REF!+#REF!+#REF!+#REF!+#REF!+#REF!+#REF!+#REF!+#REF!+#REF!+#REF!</f>
        <v>#REF!</v>
      </c>
      <c r="AR15" s="162" t="e">
        <f>#REF!+#REF!+#REF!+#REF!+#REF!+#REF!+#REF!+#REF!+#REF!+#REF!+#REF!+#REF!+#REF!+#REF!+#REF!+#REF!+#REF!+#REF!+#REF!+#REF!+#REF!+#REF!+#REF!+#REF!+#REF!+#REF!+#REF!+#REF!+#REF!+#REF!+#REF!+#REF!+#REF!</f>
        <v>#REF!</v>
      </c>
      <c r="AS15" s="162" t="e">
        <f>#REF!+#REF!+#REF!+#REF!+#REF!+#REF!+#REF!+#REF!+#REF!+#REF!+#REF!+#REF!+#REF!+#REF!+#REF!+#REF!+#REF!+#REF!+#REF!+#REF!+#REF!+#REF!+#REF!+#REF!+#REF!+#REF!+#REF!+#REF!+#REF!+#REF!+#REF!+#REF!+#REF!</f>
        <v>#REF!</v>
      </c>
      <c r="AT15" s="161" t="e">
        <f>#REF!+#REF!+#REF!+#REF!+#REF!+#REF!+#REF!+#REF!+#REF!+#REF!+#REF!+#REF!+#REF!+#REF!+#REF!+#REF!+#REF!+#REF!+#REF!+#REF!+#REF!+#REF!+#REF!+#REF!+#REF!+#REF!+#REF!+#REF!+#REF!+#REF!+#REF!+#REF!+#REF!</f>
        <v>#REF!</v>
      </c>
      <c r="AU15" s="544" t="e">
        <f t="shared" si="2"/>
        <v>#REF!</v>
      </c>
      <c r="AV15" s="545" t="e">
        <f t="shared" si="3"/>
        <v>#REF!</v>
      </c>
      <c r="AW15" s="154" t="e">
        <f>#REF!+#REF!+#REF!+#REF!+#REF!+#REF!+#REF!+#REF!+#REF!+#REF!+#REF!+#REF!+#REF!+#REF!+#REF!+#REF!+#REF!+#REF!+#REF!+#REF!+#REF!+#REF!+#REF!+#REF!+#REF!+#REF!+#REF!+#REF!+#REF!+#REF!+#REF!+#REF!+#REF!</f>
        <v>#REF!</v>
      </c>
      <c r="AX15" s="154"/>
      <c r="AY15" s="154" t="e">
        <f t="shared" si="4"/>
        <v>#REF!</v>
      </c>
    </row>
    <row r="16" spans="1:51" ht="16.149999999999999" customHeight="1" x14ac:dyDescent="0.2">
      <c r="A16" s="325">
        <v>10</v>
      </c>
      <c r="B16" s="165" t="s">
        <v>13</v>
      </c>
      <c r="C16" s="166" t="e">
        <f>#REF!+#REF!+#REF!+#REF!+#REF!+#REF!+#REF!+#REF!+#REF!+#REF!+#REF!+#REF!+#REF!+#REF!+#REF!+#REF!+#REF!+#REF!+#REF!+#REF!+#REF!+#REF!+#REF!+#REF!+#REF!+#REF!+#REF!+#REF!+#REF!+#REF!+#REF!+#REF!+#REF!</f>
        <v>#REF!</v>
      </c>
      <c r="D16" s="167">
        <f>'9_Per Pupil Summary'!H15</f>
        <v>3409.2528940406437</v>
      </c>
      <c r="E16" s="168" t="e">
        <f>#REF!+#REF!+#REF!+#REF!+#REF!+#REF!+#REF!+#REF!+#REF!+#REF!+#REF!+#REF!+#REF!+#REF!+#REF!+#REF!+#REF!+#REF!+#REF!+#REF!+#REF!+#REF!+#REF!+#REF!+#REF!+#REF!+#REF!+#REF!+#REF!+#REF!+#REF!+#REF!+#REF!</f>
        <v>#REF!</v>
      </c>
      <c r="F16" s="169" t="e">
        <f>#REF!+#REF!+#REF!+#REF!+#REF!+#REF!+#REF!+#REF!+#REF!+#REF!+#REF!+#REF!+#REF!+#REF!+#REF!+#REF!+#REF!+#REF!+#REF!+#REF!+#REF!+#REF!+#REF!+#REF!+#REF!+#REF!+#REF!+#REF!+#REF!+#REF!+#REF!+#REF!+#REF!</f>
        <v>#REF!</v>
      </c>
      <c r="G16" s="167">
        <f>'9_Per Pupil Summary'!I15</f>
        <v>482.95778367986406</v>
      </c>
      <c r="H16" s="168" t="e">
        <f>#REF!+#REF!+#REF!+#REF!+#REF!+#REF!+#REF!+#REF!+#REF!+#REF!+#REF!+#REF!+#REF!+#REF!+#REF!+#REF!+#REF!+#REF!+#REF!+#REF!+#REF!+#REF!+#REF!+#REF!+#REF!+#REF!+#REF!+#REF!+#REF!+#REF!+#REF!+#REF!+#REF!</f>
        <v>#REF!</v>
      </c>
      <c r="I16" s="169" t="e">
        <f>#REF!+#REF!+#REF!+#REF!+#REF!+#REF!+#REF!+#REF!+#REF!+#REF!+#REF!+#REF!+#REF!+#REF!+#REF!+#REF!+#REF!+#REF!+#REF!+#REF!+#REF!+#REF!+#REF!+#REF!+#REF!+#REF!+#REF!+#REF!+#REF!+#REF!+#REF!+#REF!+#REF!</f>
        <v>#REF!</v>
      </c>
      <c r="J16" s="167">
        <f>'9_Per Pupil Summary'!J15</f>
        <v>131.71575918541743</v>
      </c>
      <c r="K16" s="168" t="e">
        <f>#REF!+#REF!+#REF!+#REF!+#REF!+#REF!+#REF!+#REF!+#REF!+#REF!+#REF!+#REF!+#REF!+#REF!+#REF!+#REF!+#REF!+#REF!+#REF!+#REF!+#REF!+#REF!+#REF!+#REF!+#REF!+#REF!+#REF!+#REF!+#REF!+#REF!+#REF!+#REF!+#REF!</f>
        <v>#REF!</v>
      </c>
      <c r="L16" s="169" t="e">
        <f>#REF!+#REF!+#REF!+#REF!+#REF!+#REF!+#REF!+#REF!+#REF!+#REF!+#REF!+#REF!+#REF!+#REF!+#REF!+#REF!+#REF!+#REF!+#REF!+#REF!+#REF!+#REF!+#REF!+#REF!+#REF!+#REF!+#REF!+#REF!+#REF!+#REF!+#REF!+#REF!+#REF!</f>
        <v>#REF!</v>
      </c>
      <c r="M16" s="167">
        <f>'9_Per Pupil Summary'!K15</f>
        <v>3292.8939796354366</v>
      </c>
      <c r="N16" s="168" t="e">
        <f>#REF!+#REF!+#REF!+#REF!+#REF!+#REF!+#REF!+#REF!+#REF!+#REF!+#REF!+#REF!+#REF!+#REF!+#REF!+#REF!+#REF!+#REF!+#REF!+#REF!+#REF!+#REF!+#REF!+#REF!+#REF!+#REF!+#REF!+#REF!+#REF!+#REF!+#REF!+#REF!+#REF!</f>
        <v>#REF!</v>
      </c>
      <c r="O16" s="169" t="e">
        <f>#REF!+#REF!+#REF!+#REF!+#REF!+#REF!+#REF!+#REF!+#REF!+#REF!+#REF!+#REF!+#REF!+#REF!+#REF!+#REF!+#REF!+#REF!+#REF!+#REF!+#REF!+#REF!+#REF!+#REF!+#REF!+#REF!+#REF!+#REF!+#REF!+#REF!+#REF!+#REF!+#REF!</f>
        <v>#REF!</v>
      </c>
      <c r="P16" s="167">
        <f>'9_Per Pupil Summary'!L15</f>
        <v>1317.1575918541744</v>
      </c>
      <c r="Q16" s="168" t="e">
        <f>#REF!+#REF!+#REF!+#REF!+#REF!+#REF!+#REF!+#REF!+#REF!+#REF!+#REF!+#REF!+#REF!+#REF!+#REF!+#REF!+#REF!+#REF!+#REF!+#REF!+#REF!+#REF!+#REF!+#REF!+#REF!+#REF!+#REF!+#REF!+#REF!+#REF!+#REF!+#REF!+#REF!</f>
        <v>#REF!</v>
      </c>
      <c r="R16" s="170" t="e">
        <f>#REF!+#REF!+#REF!+#REF!+#REF!+#REF!+#REF!+#REF!+#REF!+#REF!+#REF!+#REF!+#REF!+#REF!+#REF!+#REF!+#REF!+#REF!+#REF!+#REF!+#REF!+#REF!+#REF!+#REF!+#REF!+#REF!+#REF!+#REF!+#REF!+#REF!+#REF!+#REF!+#REF!</f>
        <v>#REF!</v>
      </c>
      <c r="S16" s="666" t="e">
        <f>#REF!+#REF!</f>
        <v>#REF!</v>
      </c>
      <c r="T16" s="167" t="e">
        <f>#REF!+#REF!+#REF!+#REF!+#REF!+#REF!+#REF!+#REF!+#REF!+#REF!+#REF!+#REF!+#REF!+#REF!+#REF!+#REF!+#REF!+#REF!+#REF!+#REF!+#REF!+#REF!+#REF!+#REF!+#REF!+#REF!+#REF!+#REF!+#REF!+#REF!+#REF!+#REF!+#REF!</f>
        <v>#REF!</v>
      </c>
      <c r="U16" s="167" t="e">
        <f>#REF!+#REF!+#REF!+#REF!+#REF!+#REF!+#REF!+#REF!+#REF!+#REF!+#REF!+#REF!+#REF!+#REF!+#REF!+#REF!+#REF!+#REF!+#REF!+#REF!+#REF!+#REF!+#REF!+#REF!+#REF!+#REF!+#REF!+#REF!+#REF!+#REF!+#REF!+#REF!+#REF!</f>
        <v>#REF!</v>
      </c>
      <c r="V16" s="171" t="e">
        <f>#REF!+#REF!+#REF!+#REF!+#REF!+#REF!+#REF!+#REF!+#REF!+#REF!+#REF!+#REF!+#REF!+#REF!+#REF!+#REF!+#REF!+#REF!+#REF!+#REF!+#REF!+#REF!+#REF!+#REF!+#REF!+#REF!+#REF!+#REF!+#REF!+#REF!+#REF!+#REF!+#REF!</f>
        <v>#REF!</v>
      </c>
      <c r="W16" s="170" t="e">
        <f>#REF!+#REF!+#REF!+#REF!+#REF!+#REF!+#REF!+#REF!+#REF!+#REF!+#REF!+#REF!+#REF!+#REF!+#REF!+#REF!+#REF!+#REF!+#REF!+#REF!+#REF!+#REF!+#REF!+#REF!+#REF!+#REF!+#REF!+#REF!+#REF!+#REF!+#REF!+#REF!+#REF!</f>
        <v>#REF!</v>
      </c>
      <c r="X16" s="168" t="e">
        <f>#REF!+#REF!+#REF!+#REF!+#REF!+#REF!+#REF!+#REF!+#REF!+#REF!+#REF!+#REF!+#REF!+#REF!+#REF!+#REF!+#REF!+#REF!+#REF!+#REF!+#REF!+#REF!+#REF!+#REF!+#REF!+#REF!+#REF!+#REF!+#REF!+#REF!+#REF!+#REF!+#REF!</f>
        <v>#REF!</v>
      </c>
      <c r="Y16" s="170" t="e">
        <f>#REF!+#REF!+#REF!+#REF!+#REF!+#REF!+#REF!+#REF!+#REF!+#REF!+#REF!+#REF!+#REF!+#REF!+#REF!+#REF!+#REF!+#REF!+#REF!+#REF!+#REF!+#REF!+#REF!+#REF!+#REF!+#REF!+#REF!+#REF!+#REF!+#REF!+#REF!+#REF!+#REF!</f>
        <v>#REF!</v>
      </c>
      <c r="Z16" s="167" t="e">
        <f>#REF!+#REF!+#REF!+#REF!+#REF!+#REF!+#REF!+#REF!+#REF!+#REF!+#REF!+#REF!+#REF!+#REF!+#REF!+#REF!+#REF!+#REF!+#REF!+#REF!+#REF!+#REF!+#REF!+#REF!+#REF!+#REF!+#REF!+#REF!+#REF!+#REF!+#REF!+#REF!+#REF!</f>
        <v>#REF!</v>
      </c>
      <c r="AA16" s="170" t="e">
        <f>#REF!+#REF!+#REF!+#REF!+#REF!+#REF!+#REF!+#REF!+#REF!+#REF!+#REF!+#REF!+#REF!+#REF!+#REF!+#REF!+#REF!+#REF!+#REF!+#REF!+#REF!+#REF!+#REF!+#REF!+#REF!+#REF!+#REF!+#REF!+#REF!+#REF!+#REF!+#REF!+#REF!</f>
        <v>#REF!</v>
      </c>
      <c r="AB16" s="173" t="e">
        <f>#REF!+#REF!+#REF!+#REF!+#REF!+#REF!+#REF!+#REF!+#REF!+#REF!+#REF!+#REF!+#REF!+#REF!+#REF!+#REF!+#REF!+#REF!+#REF!+#REF!+#REF!+#REF!+#REF!+#REF!+#REF!+#REF!+#REF!+#REF!+#REF!+#REF!+#REF!+#REF!+#REF!</f>
        <v>#REF!</v>
      </c>
      <c r="AC16" s="167" t="e">
        <f>#REF!+#REF!+#REF!+#REF!+#REF!+#REF!+#REF!+#REF!+#REF!+#REF!+#REF!+#REF!+#REF!+#REF!+#REF!+#REF!+#REF!+#REF!+#REF!+#REF!+#REF!+#REF!+#REF!+#REF!+#REF!+#REF!+#REF!+#REF!+#REF!+#REF!+#REF!+#REF!+#REF!</f>
        <v>#REF!</v>
      </c>
      <c r="AD16" s="174" t="e">
        <f>#REF!+#REF!+#REF!+#REF!+#REF!+#REF!+#REF!+#REF!+#REF!+#REF!+#REF!+#REF!+#REF!+#REF!+#REF!+#REF!+#REF!+#REF!+#REF!+#REF!+#REF!+#REF!+#REF!+#REF!+#REF!+#REF!+#REF!+#REF!+#REF!+#REF!+#REF!+#REF!+#REF!</f>
        <v>#REF!</v>
      </c>
      <c r="AE16" s="174" t="e">
        <f>#REF!+#REF!+#REF!+#REF!+#REF!+#REF!+#REF!+#REF!+#REF!+#REF!+#REF!+#REF!+#REF!+#REF!+#REF!+#REF!+#REF!+#REF!+#REF!+#REF!+#REF!+#REF!+#REF!+#REF!+#REF!+#REF!+#REF!+#REF!+#REF!+#REF!+#REF!+#REF!+#REF!</f>
        <v>#REF!</v>
      </c>
      <c r="AF16" s="175">
        <f>'9_Per Pupil Summary'!N15</f>
        <v>8322</v>
      </c>
      <c r="AG16" s="176" t="e">
        <f>#REF!+#REF!+#REF!+#REF!+#REF!+#REF!+#REF!+#REF!+#REF!+#REF!+#REF!+#REF!+#REF!+#REF!+#REF!+#REF!+#REF!+#REF!+#REF!+#REF!+#REF!+#REF!+#REF!+#REF!+#REF!+#REF!+#REF!+#REF!+#REF!+#REF!+#REF!+#REF!+#REF!</f>
        <v>#REF!</v>
      </c>
      <c r="AH16" s="166" t="e">
        <f>#REF!+#REF!+#REF!+#REF!+#REF!+#REF!+#REF!+#REF!+#REF!+#REF!+#REF!+#REF!+#REF!+#REF!+#REF!+#REF!+#REF!+#REF!+#REF!+#REF!+#REF!+#REF!+#REF!+#REF!+#REF!+#REF!+#REF!+#REF!+#REF!+#REF!+#REF!+#REF!+#REF!</f>
        <v>#REF!</v>
      </c>
      <c r="AI16" s="175" t="e">
        <f>#REF!+#REF!+#REF!+#REF!+#REF!+#REF!+#REF!+#REF!+#REF!+#REF!+#REF!+#REF!+#REF!+#REF!+#REF!+#REF!+#REF!+#REF!+#REF!+#REF!+#REF!+#REF!+#REF!+#REF!+#REF!+#REF!+#REF!+#REF!+#REF!+#REF!+#REF!+#REF!+#REF!</f>
        <v>#REF!</v>
      </c>
      <c r="AJ16" s="166" t="e">
        <f>#REF!+#REF!+#REF!+#REF!+#REF!+#REF!+#REF!+#REF!+#REF!+#REF!+#REF!+#REF!+#REF!+#REF!+#REF!+#REF!+#REF!+#REF!+#REF!+#REF!+#REF!+#REF!+#REF!+#REF!+#REF!+#REF!+#REF!+#REF!+#REF!+#REF!+#REF!+#REF!+#REF!</f>
        <v>#REF!</v>
      </c>
      <c r="AK16" s="177" t="e">
        <f>#REF!+#REF!+#REF!+#REF!+#REF!+#REF!+#REF!+#REF!+#REF!+#REF!+#REF!+#REF!+#REF!+#REF!+#REF!+#REF!+#REF!+#REF!+#REF!+#REF!+#REF!+#REF!+#REF!+#REF!+#REF!+#REF!+#REF!+#REF!+#REF!+#REF!+#REF!+#REF!+#REF!</f>
        <v>#REF!</v>
      </c>
      <c r="AL16" s="178" t="e">
        <f>#REF!+#REF!+#REF!+#REF!+#REF!+#REF!+#REF!+#REF!+#REF!+#REF!+#REF!+#REF!+#REF!+#REF!+#REF!+#REF!+#REF!+#REF!+#REF!+#REF!+#REF!+#REF!+#REF!+#REF!+#REF!+#REF!+#REF!+#REF!+#REF!+#REF!+#REF!+#REF!+#REF!</f>
        <v>#REF!</v>
      </c>
      <c r="AM16" s="176" t="e">
        <f>#REF!+#REF!+#REF!+#REF!+#REF!+#REF!+#REF!+#REF!+#REF!+#REF!+#REF!+#REF!+#REF!+#REF!+#REF!+#REF!+#REF!+#REF!+#REF!+#REF!+#REF!+#REF!+#REF!+#REF!+#REF!+#REF!+#REF!+#REF!+#REF!+#REF!+#REF!+#REF!+#REF!</f>
        <v>#REF!</v>
      </c>
      <c r="AN16" s="179" t="e">
        <f>#REF!+#REF!+#REF!+#REF!+#REF!+#REF!+#REF!+#REF!+#REF!+#REF!+#REF!+#REF!+#REF!+#REF!+#REF!+#REF!+#REF!+#REF!+#REF!+#REF!+#REF!+#REF!+#REF!+#REF!+#REF!+#REF!+#REF!+#REF!+#REF!+#REF!+#REF!+#REF!+#REF!</f>
        <v>#REF!</v>
      </c>
      <c r="AO16" s="176" t="e">
        <f>#REF!+#REF!+#REF!+#REF!+#REF!+#REF!+#REF!+#REF!+#REF!+#REF!+#REF!+#REF!+#REF!+#REF!+#REF!+#REF!+#REF!+#REF!+#REF!+#REF!+#REF!+#REF!+#REF!+#REF!+#REF!+#REF!+#REF!+#REF!+#REF!+#REF!+#REF!+#REF!+#REF!</f>
        <v>#REF!</v>
      </c>
      <c r="AP16" s="177" t="e">
        <f>#REF!+#REF!+#REF!+#REF!+#REF!+#REF!+#REF!+#REF!+#REF!+#REF!+#REF!+#REF!+#REF!+#REF!+#REF!+#REF!+#REF!+#REF!+#REF!+#REF!+#REF!+#REF!+#REF!+#REF!+#REF!+#REF!+#REF!+#REF!+#REF!+#REF!+#REF!+#REF!+#REF!</f>
        <v>#REF!</v>
      </c>
      <c r="AQ16" s="176" t="e">
        <f>#REF!+#REF!+#REF!+#REF!+#REF!+#REF!+#REF!+#REF!+#REF!+#REF!+#REF!+#REF!+#REF!+#REF!+#REF!+#REF!+#REF!+#REF!+#REF!+#REF!+#REF!+#REF!+#REF!+#REF!+#REF!+#REF!+#REF!+#REF!+#REF!+#REF!+#REF!+#REF!+#REF!</f>
        <v>#REF!</v>
      </c>
      <c r="AR16" s="177" t="e">
        <f>#REF!+#REF!+#REF!+#REF!+#REF!+#REF!+#REF!+#REF!+#REF!+#REF!+#REF!+#REF!+#REF!+#REF!+#REF!+#REF!+#REF!+#REF!+#REF!+#REF!+#REF!+#REF!+#REF!+#REF!+#REF!+#REF!+#REF!+#REF!+#REF!+#REF!+#REF!+#REF!+#REF!</f>
        <v>#REF!</v>
      </c>
      <c r="AS16" s="177" t="e">
        <f>#REF!+#REF!+#REF!+#REF!+#REF!+#REF!+#REF!+#REF!+#REF!+#REF!+#REF!+#REF!+#REF!+#REF!+#REF!+#REF!+#REF!+#REF!+#REF!+#REF!+#REF!+#REF!+#REF!+#REF!+#REF!+#REF!+#REF!+#REF!+#REF!+#REF!+#REF!+#REF!+#REF!</f>
        <v>#REF!</v>
      </c>
      <c r="AT16" s="176" t="e">
        <f>#REF!+#REF!+#REF!+#REF!+#REF!+#REF!+#REF!+#REF!+#REF!+#REF!+#REF!+#REF!+#REF!+#REF!+#REF!+#REF!+#REF!+#REF!+#REF!+#REF!+#REF!+#REF!+#REF!+#REF!+#REF!+#REF!+#REF!+#REF!+#REF!+#REF!+#REF!+#REF!+#REF!</f>
        <v>#REF!</v>
      </c>
      <c r="AU16" s="546" t="e">
        <f t="shared" si="2"/>
        <v>#REF!</v>
      </c>
      <c r="AV16" s="547" t="e">
        <f t="shared" si="3"/>
        <v>#REF!</v>
      </c>
      <c r="AW16" s="168" t="e">
        <f>#REF!+#REF!+#REF!+#REF!+#REF!+#REF!+#REF!+#REF!+#REF!+#REF!+#REF!+#REF!+#REF!+#REF!+#REF!+#REF!+#REF!+#REF!+#REF!+#REF!+#REF!+#REF!+#REF!+#REF!+#REF!+#REF!+#REF!+#REF!+#REF!+#REF!+#REF!+#REF!+#REF!</f>
        <v>#REF!</v>
      </c>
      <c r="AX16" s="168"/>
      <c r="AY16" s="168" t="e">
        <f t="shared" si="4"/>
        <v>#REF!</v>
      </c>
    </row>
    <row r="17" spans="1:51" ht="16.149999999999999" customHeight="1" x14ac:dyDescent="0.2">
      <c r="A17" s="323">
        <v>11</v>
      </c>
      <c r="B17" s="134" t="s">
        <v>14</v>
      </c>
      <c r="C17" s="135" t="e">
        <f>#REF!+#REF!+#REF!+#REF!+#REF!+#REF!+#REF!+#REF!+#REF!+#REF!+#REF!+#REF!+#REF!+#REF!+#REF!+#REF!+#REF!+#REF!+#REF!+#REF!+#REF!+#REF!+#REF!+#REF!+#REF!+#REF!+#REF!+#REF!+#REF!+#REF!+#REF!+#REF!+#REF!</f>
        <v>#REF!</v>
      </c>
      <c r="D17" s="136">
        <f>'9_Per Pupil Summary'!H16</f>
        <v>5824.0825289243139</v>
      </c>
      <c r="E17" s="137" t="e">
        <f>#REF!+#REF!+#REF!+#REF!+#REF!+#REF!+#REF!+#REF!+#REF!+#REF!+#REF!+#REF!+#REF!+#REF!+#REF!+#REF!+#REF!+#REF!+#REF!+#REF!+#REF!+#REF!+#REF!+#REF!+#REF!+#REF!+#REF!+#REF!+#REF!+#REF!+#REF!+#REF!+#REF!</f>
        <v>#REF!</v>
      </c>
      <c r="F17" s="138" t="e">
        <f>#REF!+#REF!+#REF!+#REF!+#REF!+#REF!+#REF!+#REF!+#REF!+#REF!+#REF!+#REF!+#REF!+#REF!+#REF!+#REF!+#REF!+#REF!+#REF!+#REF!+#REF!+#REF!+#REF!+#REF!+#REF!+#REF!+#REF!+#REF!+#REF!+#REF!+#REF!+#REF!+#REF!</f>
        <v>#REF!</v>
      </c>
      <c r="G17" s="136">
        <f>'9_Per Pupil Summary'!I16</f>
        <v>731.40810335427136</v>
      </c>
      <c r="H17" s="137" t="e">
        <f>#REF!+#REF!+#REF!+#REF!+#REF!+#REF!+#REF!+#REF!+#REF!+#REF!+#REF!+#REF!+#REF!+#REF!+#REF!+#REF!+#REF!+#REF!+#REF!+#REF!+#REF!+#REF!+#REF!+#REF!+#REF!+#REF!+#REF!+#REF!+#REF!+#REF!+#REF!+#REF!+#REF!</f>
        <v>#REF!</v>
      </c>
      <c r="I17" s="138" t="e">
        <f>#REF!+#REF!+#REF!+#REF!+#REF!+#REF!+#REF!+#REF!+#REF!+#REF!+#REF!+#REF!+#REF!+#REF!+#REF!+#REF!+#REF!+#REF!+#REF!+#REF!+#REF!+#REF!+#REF!+#REF!+#REF!+#REF!+#REF!+#REF!+#REF!+#REF!+#REF!+#REF!+#REF!</f>
        <v>#REF!</v>
      </c>
      <c r="J17" s="136">
        <f>'9_Per Pupil Summary'!J16</f>
        <v>199.47493727843764</v>
      </c>
      <c r="K17" s="137" t="e">
        <f>#REF!+#REF!+#REF!+#REF!+#REF!+#REF!+#REF!+#REF!+#REF!+#REF!+#REF!+#REF!+#REF!+#REF!+#REF!+#REF!+#REF!+#REF!+#REF!+#REF!+#REF!+#REF!+#REF!+#REF!+#REF!+#REF!+#REF!+#REF!+#REF!+#REF!+#REF!+#REF!+#REF!</f>
        <v>#REF!</v>
      </c>
      <c r="L17" s="138" t="e">
        <f>#REF!+#REF!+#REF!+#REF!+#REF!+#REF!+#REF!+#REF!+#REF!+#REF!+#REF!+#REF!+#REF!+#REF!+#REF!+#REF!+#REF!+#REF!+#REF!+#REF!+#REF!+#REF!+#REF!+#REF!+#REF!+#REF!+#REF!+#REF!+#REF!+#REF!+#REF!+#REF!+#REF!</f>
        <v>#REF!</v>
      </c>
      <c r="M17" s="136">
        <f>'9_Per Pupil Summary'!K16</f>
        <v>4986.8734319609412</v>
      </c>
      <c r="N17" s="137" t="e">
        <f>#REF!+#REF!+#REF!+#REF!+#REF!+#REF!+#REF!+#REF!+#REF!+#REF!+#REF!+#REF!+#REF!+#REF!+#REF!+#REF!+#REF!+#REF!+#REF!+#REF!+#REF!+#REF!+#REF!+#REF!+#REF!+#REF!+#REF!+#REF!+#REF!+#REF!+#REF!+#REF!+#REF!</f>
        <v>#REF!</v>
      </c>
      <c r="O17" s="138" t="e">
        <f>#REF!+#REF!+#REF!+#REF!+#REF!+#REF!+#REF!+#REF!+#REF!+#REF!+#REF!+#REF!+#REF!+#REF!+#REF!+#REF!+#REF!+#REF!+#REF!+#REF!+#REF!+#REF!+#REF!+#REF!+#REF!+#REF!+#REF!+#REF!+#REF!+#REF!+#REF!+#REF!+#REF!</f>
        <v>#REF!</v>
      </c>
      <c r="P17" s="136">
        <f>'9_Per Pupil Summary'!L16</f>
        <v>1994.7493727843764</v>
      </c>
      <c r="Q17" s="137" t="e">
        <f>#REF!+#REF!+#REF!+#REF!+#REF!+#REF!+#REF!+#REF!+#REF!+#REF!+#REF!+#REF!+#REF!+#REF!+#REF!+#REF!+#REF!+#REF!+#REF!+#REF!+#REF!+#REF!+#REF!+#REF!+#REF!+#REF!+#REF!+#REF!+#REF!+#REF!+#REF!+#REF!+#REF!</f>
        <v>#REF!</v>
      </c>
      <c r="R17" s="139" t="e">
        <f>#REF!+#REF!+#REF!+#REF!+#REF!+#REF!+#REF!+#REF!+#REF!+#REF!+#REF!+#REF!+#REF!+#REF!+#REF!+#REF!+#REF!+#REF!+#REF!+#REF!+#REF!+#REF!+#REF!+#REF!+#REF!+#REF!+#REF!+#REF!+#REF!+#REF!+#REF!+#REF!+#REF!</f>
        <v>#REF!</v>
      </c>
      <c r="S17" s="726" t="e">
        <f>#REF!+#REF!</f>
        <v>#REF!</v>
      </c>
      <c r="T17" s="136" t="e">
        <f>#REF!+#REF!+#REF!+#REF!+#REF!+#REF!+#REF!+#REF!+#REF!+#REF!+#REF!+#REF!+#REF!+#REF!+#REF!+#REF!+#REF!+#REF!+#REF!+#REF!+#REF!+#REF!+#REF!+#REF!+#REF!+#REF!+#REF!+#REF!+#REF!+#REF!+#REF!+#REF!+#REF!</f>
        <v>#REF!</v>
      </c>
      <c r="U17" s="136" t="e">
        <f>#REF!+#REF!+#REF!+#REF!+#REF!+#REF!+#REF!+#REF!+#REF!+#REF!+#REF!+#REF!+#REF!+#REF!+#REF!+#REF!+#REF!+#REF!+#REF!+#REF!+#REF!+#REF!+#REF!+#REF!+#REF!+#REF!+#REF!+#REF!+#REF!+#REF!+#REF!+#REF!+#REF!</f>
        <v>#REF!</v>
      </c>
      <c r="V17" s="140" t="e">
        <f>#REF!+#REF!+#REF!+#REF!+#REF!+#REF!+#REF!+#REF!+#REF!+#REF!+#REF!+#REF!+#REF!+#REF!+#REF!+#REF!+#REF!+#REF!+#REF!+#REF!+#REF!+#REF!+#REF!+#REF!+#REF!+#REF!+#REF!+#REF!+#REF!+#REF!+#REF!+#REF!+#REF!</f>
        <v>#REF!</v>
      </c>
      <c r="W17" s="139" t="e">
        <f>#REF!+#REF!+#REF!+#REF!+#REF!+#REF!+#REF!+#REF!+#REF!+#REF!+#REF!+#REF!+#REF!+#REF!+#REF!+#REF!+#REF!+#REF!+#REF!+#REF!+#REF!+#REF!+#REF!+#REF!+#REF!+#REF!+#REF!+#REF!+#REF!+#REF!+#REF!+#REF!+#REF!</f>
        <v>#REF!</v>
      </c>
      <c r="X17" s="137" t="e">
        <f>#REF!+#REF!+#REF!+#REF!+#REF!+#REF!+#REF!+#REF!+#REF!+#REF!+#REF!+#REF!+#REF!+#REF!+#REF!+#REF!+#REF!+#REF!+#REF!+#REF!+#REF!+#REF!+#REF!+#REF!+#REF!+#REF!+#REF!+#REF!+#REF!+#REF!+#REF!+#REF!+#REF!</f>
        <v>#REF!</v>
      </c>
      <c r="Y17" s="139" t="e">
        <f>#REF!+#REF!+#REF!+#REF!+#REF!+#REF!+#REF!+#REF!+#REF!+#REF!+#REF!+#REF!+#REF!+#REF!+#REF!+#REF!+#REF!+#REF!+#REF!+#REF!+#REF!+#REF!+#REF!+#REF!+#REF!+#REF!+#REF!+#REF!+#REF!+#REF!+#REF!+#REF!+#REF!</f>
        <v>#REF!</v>
      </c>
      <c r="Z17" s="136" t="e">
        <f>#REF!+#REF!+#REF!+#REF!+#REF!+#REF!+#REF!+#REF!+#REF!+#REF!+#REF!+#REF!+#REF!+#REF!+#REF!+#REF!+#REF!+#REF!+#REF!+#REF!+#REF!+#REF!+#REF!+#REF!+#REF!+#REF!+#REF!+#REF!+#REF!+#REF!+#REF!+#REF!+#REF!</f>
        <v>#REF!</v>
      </c>
      <c r="AA17" s="139" t="e">
        <f>#REF!+#REF!+#REF!+#REF!+#REF!+#REF!+#REF!+#REF!+#REF!+#REF!+#REF!+#REF!+#REF!+#REF!+#REF!+#REF!+#REF!+#REF!+#REF!+#REF!+#REF!+#REF!+#REF!+#REF!+#REF!+#REF!+#REF!+#REF!+#REF!+#REF!+#REF!+#REF!+#REF!</f>
        <v>#REF!</v>
      </c>
      <c r="AB17" s="136" t="e">
        <f>#REF!+#REF!+#REF!+#REF!+#REF!+#REF!+#REF!+#REF!+#REF!+#REF!+#REF!+#REF!+#REF!+#REF!+#REF!+#REF!+#REF!+#REF!+#REF!+#REF!+#REF!+#REF!+#REF!+#REF!+#REF!+#REF!+#REF!+#REF!+#REF!+#REF!+#REF!+#REF!+#REF!</f>
        <v>#REF!</v>
      </c>
      <c r="AC17" s="136" t="e">
        <f>#REF!+#REF!+#REF!+#REF!+#REF!+#REF!+#REF!+#REF!+#REF!+#REF!+#REF!+#REF!+#REF!+#REF!+#REF!+#REF!+#REF!+#REF!+#REF!+#REF!+#REF!+#REF!+#REF!+#REF!+#REF!+#REF!+#REF!+#REF!+#REF!+#REF!+#REF!+#REF!+#REF!</f>
        <v>#REF!</v>
      </c>
      <c r="AD17" s="139" t="e">
        <f>#REF!+#REF!+#REF!+#REF!+#REF!+#REF!+#REF!+#REF!+#REF!+#REF!+#REF!+#REF!+#REF!+#REF!+#REF!+#REF!+#REF!+#REF!+#REF!+#REF!+#REF!+#REF!+#REF!+#REF!+#REF!+#REF!+#REF!+#REF!+#REF!+#REF!+#REF!+#REF!+#REF!</f>
        <v>#REF!</v>
      </c>
      <c r="AE17" s="141" t="e">
        <f>#REF!+#REF!+#REF!+#REF!+#REF!+#REF!+#REF!+#REF!+#REF!+#REF!+#REF!+#REF!+#REF!+#REF!+#REF!+#REF!+#REF!+#REF!+#REF!+#REF!+#REF!+#REF!+#REF!+#REF!+#REF!+#REF!+#REF!+#REF!+#REF!+#REF!+#REF!+#REF!+#REF!</f>
        <v>#REF!</v>
      </c>
      <c r="AF17" s="142">
        <f>'9_Per Pupil Summary'!N16</f>
        <v>4286</v>
      </c>
      <c r="AG17" s="143" t="e">
        <f>#REF!+#REF!+#REF!+#REF!+#REF!+#REF!+#REF!+#REF!+#REF!+#REF!+#REF!+#REF!+#REF!+#REF!+#REF!+#REF!+#REF!+#REF!+#REF!+#REF!+#REF!+#REF!+#REF!+#REF!+#REF!+#REF!+#REF!+#REF!+#REF!+#REF!+#REF!+#REF!+#REF!</f>
        <v>#REF!</v>
      </c>
      <c r="AH17" s="135" t="e">
        <f>#REF!+#REF!+#REF!+#REF!+#REF!+#REF!+#REF!+#REF!+#REF!+#REF!+#REF!+#REF!+#REF!+#REF!+#REF!+#REF!+#REF!+#REF!+#REF!+#REF!+#REF!+#REF!+#REF!+#REF!+#REF!+#REF!+#REF!+#REF!+#REF!+#REF!+#REF!+#REF!+#REF!</f>
        <v>#REF!</v>
      </c>
      <c r="AI17" s="142" t="e">
        <f>#REF!+#REF!+#REF!+#REF!+#REF!+#REF!+#REF!+#REF!+#REF!+#REF!+#REF!+#REF!+#REF!+#REF!+#REF!+#REF!+#REF!+#REF!+#REF!+#REF!+#REF!+#REF!+#REF!+#REF!+#REF!+#REF!+#REF!+#REF!+#REF!+#REF!+#REF!+#REF!+#REF!</f>
        <v>#REF!</v>
      </c>
      <c r="AJ17" s="135" t="e">
        <f>#REF!+#REF!+#REF!+#REF!+#REF!+#REF!+#REF!+#REF!+#REF!+#REF!+#REF!+#REF!+#REF!+#REF!+#REF!+#REF!+#REF!+#REF!+#REF!+#REF!+#REF!+#REF!+#REF!+#REF!+#REF!+#REF!+#REF!+#REF!+#REF!+#REF!+#REF!+#REF!+#REF!</f>
        <v>#REF!</v>
      </c>
      <c r="AK17" s="144" t="e">
        <f>#REF!+#REF!+#REF!+#REF!+#REF!+#REF!+#REF!+#REF!+#REF!+#REF!+#REF!+#REF!+#REF!+#REF!+#REF!+#REF!+#REF!+#REF!+#REF!+#REF!+#REF!+#REF!+#REF!+#REF!+#REF!+#REF!+#REF!+#REF!+#REF!+#REF!+#REF!+#REF!+#REF!</f>
        <v>#REF!</v>
      </c>
      <c r="AL17" s="145" t="e">
        <f>#REF!+#REF!+#REF!+#REF!+#REF!+#REF!+#REF!+#REF!+#REF!+#REF!+#REF!+#REF!+#REF!+#REF!+#REF!+#REF!+#REF!+#REF!+#REF!+#REF!+#REF!+#REF!+#REF!+#REF!+#REF!+#REF!+#REF!+#REF!+#REF!+#REF!+#REF!+#REF!+#REF!</f>
        <v>#REF!</v>
      </c>
      <c r="AM17" s="143" t="e">
        <f>#REF!+#REF!+#REF!+#REF!+#REF!+#REF!+#REF!+#REF!+#REF!+#REF!+#REF!+#REF!+#REF!+#REF!+#REF!+#REF!+#REF!+#REF!+#REF!+#REF!+#REF!+#REF!+#REF!+#REF!+#REF!+#REF!+#REF!+#REF!+#REF!+#REF!+#REF!+#REF!+#REF!</f>
        <v>#REF!</v>
      </c>
      <c r="AN17" s="146" t="e">
        <f>#REF!+#REF!+#REF!+#REF!+#REF!+#REF!+#REF!+#REF!+#REF!+#REF!+#REF!+#REF!+#REF!+#REF!+#REF!+#REF!+#REF!+#REF!+#REF!+#REF!+#REF!+#REF!+#REF!+#REF!+#REF!+#REF!+#REF!+#REF!+#REF!+#REF!+#REF!+#REF!+#REF!</f>
        <v>#REF!</v>
      </c>
      <c r="AO17" s="143" t="e">
        <f>#REF!+#REF!+#REF!+#REF!+#REF!+#REF!+#REF!+#REF!+#REF!+#REF!+#REF!+#REF!+#REF!+#REF!+#REF!+#REF!+#REF!+#REF!+#REF!+#REF!+#REF!+#REF!+#REF!+#REF!+#REF!+#REF!+#REF!+#REF!+#REF!+#REF!+#REF!+#REF!+#REF!</f>
        <v>#REF!</v>
      </c>
      <c r="AP17" s="144" t="e">
        <f>#REF!+#REF!+#REF!+#REF!+#REF!+#REF!+#REF!+#REF!+#REF!+#REF!+#REF!+#REF!+#REF!+#REF!+#REF!+#REF!+#REF!+#REF!+#REF!+#REF!+#REF!+#REF!+#REF!+#REF!+#REF!+#REF!+#REF!+#REF!+#REF!+#REF!+#REF!+#REF!+#REF!</f>
        <v>#REF!</v>
      </c>
      <c r="AQ17" s="143" t="e">
        <f>#REF!+#REF!+#REF!+#REF!+#REF!+#REF!+#REF!+#REF!+#REF!+#REF!+#REF!+#REF!+#REF!+#REF!+#REF!+#REF!+#REF!+#REF!+#REF!+#REF!+#REF!+#REF!+#REF!+#REF!+#REF!+#REF!+#REF!+#REF!+#REF!+#REF!+#REF!+#REF!+#REF!</f>
        <v>#REF!</v>
      </c>
      <c r="AR17" s="144" t="e">
        <f>#REF!+#REF!+#REF!+#REF!+#REF!+#REF!+#REF!+#REF!+#REF!+#REF!+#REF!+#REF!+#REF!+#REF!+#REF!+#REF!+#REF!+#REF!+#REF!+#REF!+#REF!+#REF!+#REF!+#REF!+#REF!+#REF!+#REF!+#REF!+#REF!+#REF!+#REF!+#REF!+#REF!</f>
        <v>#REF!</v>
      </c>
      <c r="AS17" s="144" t="e">
        <f>#REF!+#REF!+#REF!+#REF!+#REF!+#REF!+#REF!+#REF!+#REF!+#REF!+#REF!+#REF!+#REF!+#REF!+#REF!+#REF!+#REF!+#REF!+#REF!+#REF!+#REF!+#REF!+#REF!+#REF!+#REF!+#REF!+#REF!+#REF!+#REF!+#REF!+#REF!+#REF!+#REF!</f>
        <v>#REF!</v>
      </c>
      <c r="AT17" s="143" t="e">
        <f>#REF!+#REF!+#REF!+#REF!+#REF!+#REF!+#REF!+#REF!+#REF!+#REF!+#REF!+#REF!+#REF!+#REF!+#REF!+#REF!+#REF!+#REF!+#REF!+#REF!+#REF!+#REF!+#REF!+#REF!+#REF!+#REF!+#REF!+#REF!+#REF!+#REF!+#REF!+#REF!+#REF!</f>
        <v>#REF!</v>
      </c>
      <c r="AU17" s="542" t="e">
        <f t="shared" si="2"/>
        <v>#REF!</v>
      </c>
      <c r="AV17" s="543" t="e">
        <f t="shared" si="3"/>
        <v>#REF!</v>
      </c>
      <c r="AW17" s="137" t="e">
        <f>#REF!+#REF!+#REF!+#REF!+#REF!+#REF!+#REF!+#REF!+#REF!+#REF!+#REF!+#REF!+#REF!+#REF!+#REF!+#REF!+#REF!+#REF!+#REF!+#REF!+#REF!+#REF!+#REF!+#REF!+#REF!+#REF!+#REF!+#REF!+#REF!+#REF!+#REF!+#REF!+#REF!</f>
        <v>#REF!</v>
      </c>
      <c r="AX17" s="137"/>
      <c r="AY17" s="137" t="e">
        <f t="shared" si="4"/>
        <v>#REF!</v>
      </c>
    </row>
    <row r="18" spans="1:51" ht="16.149999999999999" customHeight="1" x14ac:dyDescent="0.2">
      <c r="A18" s="324">
        <v>12</v>
      </c>
      <c r="B18" s="151" t="s">
        <v>15</v>
      </c>
      <c r="C18" s="152" t="e">
        <f>#REF!+#REF!+#REF!+#REF!+#REF!+#REF!+#REF!+#REF!+#REF!+#REF!+#REF!+#REF!+#REF!+#REF!+#REF!+#REF!+#REF!+#REF!+#REF!+#REF!+#REF!+#REF!+#REF!+#REF!+#REF!+#REF!+#REF!+#REF!+#REF!+#REF!+#REF!+#REF!+#REF!</f>
        <v>#REF!</v>
      </c>
      <c r="D18" s="153">
        <f>'9_Per Pupil Summary'!H17</f>
        <v>2240.0099252878713</v>
      </c>
      <c r="E18" s="154" t="e">
        <f>#REF!+#REF!+#REF!+#REF!+#REF!+#REF!+#REF!+#REF!+#REF!+#REF!+#REF!+#REF!+#REF!+#REF!+#REF!+#REF!+#REF!+#REF!+#REF!+#REF!+#REF!+#REF!+#REF!+#REF!+#REF!+#REF!+#REF!+#REF!+#REF!+#REF!+#REF!+#REF!+#REF!</f>
        <v>#REF!</v>
      </c>
      <c r="F18" s="155" t="e">
        <f>#REF!+#REF!+#REF!+#REF!+#REF!+#REF!+#REF!+#REF!+#REF!+#REF!+#REF!+#REF!+#REF!+#REF!+#REF!+#REF!+#REF!+#REF!+#REF!+#REF!+#REF!+#REF!+#REF!+#REF!+#REF!+#REF!+#REF!+#REF!+#REF!+#REF!+#REF!+#REF!+#REF!</f>
        <v>#REF!</v>
      </c>
      <c r="G18" s="153">
        <f>'9_Per Pupil Summary'!I17</f>
        <v>220.82493055425402</v>
      </c>
      <c r="H18" s="154" t="e">
        <f>#REF!+#REF!+#REF!+#REF!+#REF!+#REF!+#REF!+#REF!+#REF!+#REF!+#REF!+#REF!+#REF!+#REF!+#REF!+#REF!+#REF!+#REF!+#REF!+#REF!+#REF!+#REF!+#REF!+#REF!+#REF!+#REF!+#REF!+#REF!+#REF!+#REF!+#REF!+#REF!+#REF!</f>
        <v>#REF!</v>
      </c>
      <c r="I18" s="155" t="e">
        <f>#REF!+#REF!+#REF!+#REF!+#REF!+#REF!+#REF!+#REF!+#REF!+#REF!+#REF!+#REF!+#REF!+#REF!+#REF!+#REF!+#REF!+#REF!+#REF!+#REF!+#REF!+#REF!+#REF!+#REF!+#REF!+#REF!+#REF!+#REF!+#REF!+#REF!+#REF!+#REF!+#REF!</f>
        <v>#REF!</v>
      </c>
      <c r="J18" s="153">
        <f>'9_Per Pupil Summary'!J17</f>
        <v>60.224981060251089</v>
      </c>
      <c r="K18" s="154" t="e">
        <f>#REF!+#REF!+#REF!+#REF!+#REF!+#REF!+#REF!+#REF!+#REF!+#REF!+#REF!+#REF!+#REF!+#REF!+#REF!+#REF!+#REF!+#REF!+#REF!+#REF!+#REF!+#REF!+#REF!+#REF!+#REF!+#REF!+#REF!+#REF!+#REF!+#REF!+#REF!+#REF!+#REF!</f>
        <v>#REF!</v>
      </c>
      <c r="L18" s="155" t="e">
        <f>#REF!+#REF!+#REF!+#REF!+#REF!+#REF!+#REF!+#REF!+#REF!+#REF!+#REF!+#REF!+#REF!+#REF!+#REF!+#REF!+#REF!+#REF!+#REF!+#REF!+#REF!+#REF!+#REF!+#REF!+#REF!+#REF!+#REF!+#REF!+#REF!+#REF!+#REF!+#REF!+#REF!</f>
        <v>#REF!</v>
      </c>
      <c r="M18" s="153">
        <f>'9_Per Pupil Summary'!K17</f>
        <v>1505.6245265062773</v>
      </c>
      <c r="N18" s="154" t="e">
        <f>#REF!+#REF!+#REF!+#REF!+#REF!+#REF!+#REF!+#REF!+#REF!+#REF!+#REF!+#REF!+#REF!+#REF!+#REF!+#REF!+#REF!+#REF!+#REF!+#REF!+#REF!+#REF!+#REF!+#REF!+#REF!+#REF!+#REF!+#REF!+#REF!+#REF!+#REF!+#REF!+#REF!</f>
        <v>#REF!</v>
      </c>
      <c r="O18" s="155" t="e">
        <f>#REF!+#REF!+#REF!+#REF!+#REF!+#REF!+#REF!+#REF!+#REF!+#REF!+#REF!+#REF!+#REF!+#REF!+#REF!+#REF!+#REF!+#REF!+#REF!+#REF!+#REF!+#REF!+#REF!+#REF!+#REF!+#REF!+#REF!+#REF!+#REF!+#REF!+#REF!+#REF!+#REF!</f>
        <v>#REF!</v>
      </c>
      <c r="P18" s="153">
        <f>'9_Per Pupil Summary'!L17</f>
        <v>602.24981060251093</v>
      </c>
      <c r="Q18" s="154" t="e">
        <f>#REF!+#REF!+#REF!+#REF!+#REF!+#REF!+#REF!+#REF!+#REF!+#REF!+#REF!+#REF!+#REF!+#REF!+#REF!+#REF!+#REF!+#REF!+#REF!+#REF!+#REF!+#REF!+#REF!+#REF!+#REF!+#REF!+#REF!+#REF!+#REF!+#REF!+#REF!+#REF!+#REF!</f>
        <v>#REF!</v>
      </c>
      <c r="R18" s="156" t="e">
        <f>#REF!+#REF!+#REF!+#REF!+#REF!+#REF!+#REF!+#REF!+#REF!+#REF!+#REF!+#REF!+#REF!+#REF!+#REF!+#REF!+#REF!+#REF!+#REF!+#REF!+#REF!+#REF!+#REF!+#REF!+#REF!+#REF!+#REF!+#REF!+#REF!+#REF!+#REF!+#REF!+#REF!</f>
        <v>#REF!</v>
      </c>
      <c r="S18" s="605" t="e">
        <f>#REF!+#REF!</f>
        <v>#REF!</v>
      </c>
      <c r="T18" s="153" t="e">
        <f>#REF!+#REF!+#REF!+#REF!+#REF!+#REF!+#REF!+#REF!+#REF!+#REF!+#REF!+#REF!+#REF!+#REF!+#REF!+#REF!+#REF!+#REF!+#REF!+#REF!+#REF!+#REF!+#REF!+#REF!+#REF!+#REF!+#REF!+#REF!+#REF!+#REF!+#REF!+#REF!+#REF!</f>
        <v>#REF!</v>
      </c>
      <c r="U18" s="153" t="e">
        <f>#REF!+#REF!+#REF!+#REF!+#REF!+#REF!+#REF!+#REF!+#REF!+#REF!+#REF!+#REF!+#REF!+#REF!+#REF!+#REF!+#REF!+#REF!+#REF!+#REF!+#REF!+#REF!+#REF!+#REF!+#REF!+#REF!+#REF!+#REF!+#REF!+#REF!+#REF!+#REF!+#REF!</f>
        <v>#REF!</v>
      </c>
      <c r="V18" s="157" t="e">
        <f>#REF!+#REF!+#REF!+#REF!+#REF!+#REF!+#REF!+#REF!+#REF!+#REF!+#REF!+#REF!+#REF!+#REF!+#REF!+#REF!+#REF!+#REF!+#REF!+#REF!+#REF!+#REF!+#REF!+#REF!+#REF!+#REF!+#REF!+#REF!+#REF!+#REF!+#REF!+#REF!+#REF!</f>
        <v>#REF!</v>
      </c>
      <c r="W18" s="156" t="e">
        <f>#REF!+#REF!+#REF!+#REF!+#REF!+#REF!+#REF!+#REF!+#REF!+#REF!+#REF!+#REF!+#REF!+#REF!+#REF!+#REF!+#REF!+#REF!+#REF!+#REF!+#REF!+#REF!+#REF!+#REF!+#REF!+#REF!+#REF!+#REF!+#REF!+#REF!+#REF!+#REF!+#REF!</f>
        <v>#REF!</v>
      </c>
      <c r="X18" s="154" t="e">
        <f>#REF!+#REF!+#REF!+#REF!+#REF!+#REF!+#REF!+#REF!+#REF!+#REF!+#REF!+#REF!+#REF!+#REF!+#REF!+#REF!+#REF!+#REF!+#REF!+#REF!+#REF!+#REF!+#REF!+#REF!+#REF!+#REF!+#REF!+#REF!+#REF!+#REF!+#REF!+#REF!+#REF!</f>
        <v>#REF!</v>
      </c>
      <c r="Y18" s="156" t="e">
        <f>#REF!+#REF!+#REF!+#REF!+#REF!+#REF!+#REF!+#REF!+#REF!+#REF!+#REF!+#REF!+#REF!+#REF!+#REF!+#REF!+#REF!+#REF!+#REF!+#REF!+#REF!+#REF!+#REF!+#REF!+#REF!+#REF!+#REF!+#REF!+#REF!+#REF!+#REF!+#REF!+#REF!</f>
        <v>#REF!</v>
      </c>
      <c r="Z18" s="153" t="e">
        <f>#REF!+#REF!+#REF!+#REF!+#REF!+#REF!+#REF!+#REF!+#REF!+#REF!+#REF!+#REF!+#REF!+#REF!+#REF!+#REF!+#REF!+#REF!+#REF!+#REF!+#REF!+#REF!+#REF!+#REF!+#REF!+#REF!+#REF!+#REF!+#REF!+#REF!+#REF!+#REF!+#REF!</f>
        <v>#REF!</v>
      </c>
      <c r="AA18" s="156" t="e">
        <f>#REF!+#REF!+#REF!+#REF!+#REF!+#REF!+#REF!+#REF!+#REF!+#REF!+#REF!+#REF!+#REF!+#REF!+#REF!+#REF!+#REF!+#REF!+#REF!+#REF!+#REF!+#REF!+#REF!+#REF!+#REF!+#REF!+#REF!+#REF!+#REF!+#REF!+#REF!+#REF!+#REF!</f>
        <v>#REF!</v>
      </c>
      <c r="AB18" s="153" t="e">
        <f>#REF!+#REF!+#REF!+#REF!+#REF!+#REF!+#REF!+#REF!+#REF!+#REF!+#REF!+#REF!+#REF!+#REF!+#REF!+#REF!+#REF!+#REF!+#REF!+#REF!+#REF!+#REF!+#REF!+#REF!+#REF!+#REF!+#REF!+#REF!+#REF!+#REF!+#REF!+#REF!+#REF!</f>
        <v>#REF!</v>
      </c>
      <c r="AC18" s="153" t="e">
        <f>#REF!+#REF!+#REF!+#REF!+#REF!+#REF!+#REF!+#REF!+#REF!+#REF!+#REF!+#REF!+#REF!+#REF!+#REF!+#REF!+#REF!+#REF!+#REF!+#REF!+#REF!+#REF!+#REF!+#REF!+#REF!+#REF!+#REF!+#REF!+#REF!+#REF!+#REF!+#REF!+#REF!</f>
        <v>#REF!</v>
      </c>
      <c r="AD18" s="156" t="e">
        <f>#REF!+#REF!+#REF!+#REF!+#REF!+#REF!+#REF!+#REF!+#REF!+#REF!+#REF!+#REF!+#REF!+#REF!+#REF!+#REF!+#REF!+#REF!+#REF!+#REF!+#REF!+#REF!+#REF!+#REF!+#REF!+#REF!+#REF!+#REF!+#REF!+#REF!+#REF!+#REF!+#REF!</f>
        <v>#REF!</v>
      </c>
      <c r="AE18" s="159" t="e">
        <f>#REF!+#REF!+#REF!+#REF!+#REF!+#REF!+#REF!+#REF!+#REF!+#REF!+#REF!+#REF!+#REF!+#REF!+#REF!+#REF!+#REF!+#REF!+#REF!+#REF!+#REF!+#REF!+#REF!+#REF!+#REF!+#REF!+#REF!+#REF!+#REF!+#REF!+#REF!+#REF!+#REF!</f>
        <v>#REF!</v>
      </c>
      <c r="AF18" s="160">
        <f>'9_Per Pupil Summary'!N17</f>
        <v>17081</v>
      </c>
      <c r="AG18" s="161" t="e">
        <f>#REF!+#REF!+#REF!+#REF!+#REF!+#REF!+#REF!+#REF!+#REF!+#REF!+#REF!+#REF!+#REF!+#REF!+#REF!+#REF!+#REF!+#REF!+#REF!+#REF!+#REF!+#REF!+#REF!+#REF!+#REF!+#REF!+#REF!+#REF!+#REF!+#REF!+#REF!+#REF!+#REF!</f>
        <v>#REF!</v>
      </c>
      <c r="AH18" s="152" t="e">
        <f>#REF!+#REF!+#REF!+#REF!+#REF!+#REF!+#REF!+#REF!+#REF!+#REF!+#REF!+#REF!+#REF!+#REF!+#REF!+#REF!+#REF!+#REF!+#REF!+#REF!+#REF!+#REF!+#REF!+#REF!+#REF!+#REF!+#REF!+#REF!+#REF!+#REF!+#REF!+#REF!+#REF!</f>
        <v>#REF!</v>
      </c>
      <c r="AI18" s="160" t="e">
        <f>#REF!+#REF!+#REF!+#REF!+#REF!+#REF!+#REF!+#REF!+#REF!+#REF!+#REF!+#REF!+#REF!+#REF!+#REF!+#REF!+#REF!+#REF!+#REF!+#REF!+#REF!+#REF!+#REF!+#REF!+#REF!+#REF!+#REF!+#REF!+#REF!+#REF!+#REF!+#REF!+#REF!</f>
        <v>#REF!</v>
      </c>
      <c r="AJ18" s="152" t="e">
        <f>#REF!+#REF!+#REF!+#REF!+#REF!+#REF!+#REF!+#REF!+#REF!+#REF!+#REF!+#REF!+#REF!+#REF!+#REF!+#REF!+#REF!+#REF!+#REF!+#REF!+#REF!+#REF!+#REF!+#REF!+#REF!+#REF!+#REF!+#REF!+#REF!+#REF!+#REF!+#REF!+#REF!</f>
        <v>#REF!</v>
      </c>
      <c r="AK18" s="162" t="e">
        <f>#REF!+#REF!+#REF!+#REF!+#REF!+#REF!+#REF!+#REF!+#REF!+#REF!+#REF!+#REF!+#REF!+#REF!+#REF!+#REF!+#REF!+#REF!+#REF!+#REF!+#REF!+#REF!+#REF!+#REF!+#REF!+#REF!+#REF!+#REF!+#REF!+#REF!+#REF!+#REF!+#REF!</f>
        <v>#REF!</v>
      </c>
      <c r="AL18" s="163" t="e">
        <f>#REF!+#REF!+#REF!+#REF!+#REF!+#REF!+#REF!+#REF!+#REF!+#REF!+#REF!+#REF!+#REF!+#REF!+#REF!+#REF!+#REF!+#REF!+#REF!+#REF!+#REF!+#REF!+#REF!+#REF!+#REF!+#REF!+#REF!+#REF!+#REF!+#REF!+#REF!+#REF!+#REF!</f>
        <v>#REF!</v>
      </c>
      <c r="AM18" s="161" t="e">
        <f>#REF!+#REF!+#REF!+#REF!+#REF!+#REF!+#REF!+#REF!+#REF!+#REF!+#REF!+#REF!+#REF!+#REF!+#REF!+#REF!+#REF!+#REF!+#REF!+#REF!+#REF!+#REF!+#REF!+#REF!+#REF!+#REF!+#REF!+#REF!+#REF!+#REF!+#REF!+#REF!+#REF!</f>
        <v>#REF!</v>
      </c>
      <c r="AN18" s="164" t="e">
        <f>#REF!+#REF!+#REF!+#REF!+#REF!+#REF!+#REF!+#REF!+#REF!+#REF!+#REF!+#REF!+#REF!+#REF!+#REF!+#REF!+#REF!+#REF!+#REF!+#REF!+#REF!+#REF!+#REF!+#REF!+#REF!+#REF!+#REF!+#REF!+#REF!+#REF!+#REF!+#REF!+#REF!</f>
        <v>#REF!</v>
      </c>
      <c r="AO18" s="161" t="e">
        <f>#REF!+#REF!+#REF!+#REF!+#REF!+#REF!+#REF!+#REF!+#REF!+#REF!+#REF!+#REF!+#REF!+#REF!+#REF!+#REF!+#REF!+#REF!+#REF!+#REF!+#REF!+#REF!+#REF!+#REF!+#REF!+#REF!+#REF!+#REF!+#REF!+#REF!+#REF!+#REF!+#REF!</f>
        <v>#REF!</v>
      </c>
      <c r="AP18" s="162" t="e">
        <f>#REF!+#REF!+#REF!+#REF!+#REF!+#REF!+#REF!+#REF!+#REF!+#REF!+#REF!+#REF!+#REF!+#REF!+#REF!+#REF!+#REF!+#REF!+#REF!+#REF!+#REF!+#REF!+#REF!+#REF!+#REF!+#REF!+#REF!+#REF!+#REF!+#REF!+#REF!+#REF!+#REF!</f>
        <v>#REF!</v>
      </c>
      <c r="AQ18" s="161" t="e">
        <f>#REF!+#REF!+#REF!+#REF!+#REF!+#REF!+#REF!+#REF!+#REF!+#REF!+#REF!+#REF!+#REF!+#REF!+#REF!+#REF!+#REF!+#REF!+#REF!+#REF!+#REF!+#REF!+#REF!+#REF!+#REF!+#REF!+#REF!+#REF!+#REF!+#REF!+#REF!+#REF!+#REF!</f>
        <v>#REF!</v>
      </c>
      <c r="AR18" s="162" t="e">
        <f>#REF!+#REF!+#REF!+#REF!+#REF!+#REF!+#REF!+#REF!+#REF!+#REF!+#REF!+#REF!+#REF!+#REF!+#REF!+#REF!+#REF!+#REF!+#REF!+#REF!+#REF!+#REF!+#REF!+#REF!+#REF!+#REF!+#REF!+#REF!+#REF!+#REF!+#REF!+#REF!+#REF!</f>
        <v>#REF!</v>
      </c>
      <c r="AS18" s="162" t="e">
        <f>#REF!+#REF!+#REF!+#REF!+#REF!+#REF!+#REF!+#REF!+#REF!+#REF!+#REF!+#REF!+#REF!+#REF!+#REF!+#REF!+#REF!+#REF!+#REF!+#REF!+#REF!+#REF!+#REF!+#REF!+#REF!+#REF!+#REF!+#REF!+#REF!+#REF!+#REF!+#REF!+#REF!</f>
        <v>#REF!</v>
      </c>
      <c r="AT18" s="161" t="e">
        <f>#REF!+#REF!+#REF!+#REF!+#REF!+#REF!+#REF!+#REF!+#REF!+#REF!+#REF!+#REF!+#REF!+#REF!+#REF!+#REF!+#REF!+#REF!+#REF!+#REF!+#REF!+#REF!+#REF!+#REF!+#REF!+#REF!+#REF!+#REF!+#REF!+#REF!+#REF!+#REF!+#REF!</f>
        <v>#REF!</v>
      </c>
      <c r="AU18" s="544" t="e">
        <f t="shared" si="2"/>
        <v>#REF!</v>
      </c>
      <c r="AV18" s="545" t="e">
        <f t="shared" si="3"/>
        <v>#REF!</v>
      </c>
      <c r="AW18" s="154" t="e">
        <f>#REF!+#REF!+#REF!+#REF!+#REF!+#REF!+#REF!+#REF!+#REF!+#REF!+#REF!+#REF!+#REF!+#REF!+#REF!+#REF!+#REF!+#REF!+#REF!+#REF!+#REF!+#REF!+#REF!+#REF!+#REF!+#REF!+#REF!+#REF!+#REF!+#REF!+#REF!+#REF!+#REF!</f>
        <v>#REF!</v>
      </c>
      <c r="AX18" s="154"/>
      <c r="AY18" s="154" t="e">
        <f t="shared" si="4"/>
        <v>#REF!</v>
      </c>
    </row>
    <row r="19" spans="1:51" ht="16.149999999999999" customHeight="1" x14ac:dyDescent="0.2">
      <c r="A19" s="324">
        <v>13</v>
      </c>
      <c r="B19" s="151" t="s">
        <v>16</v>
      </c>
      <c r="C19" s="152" t="e">
        <f>#REF!+#REF!+#REF!+#REF!+#REF!+#REF!+#REF!+#REF!+#REF!+#REF!+#REF!+#REF!+#REF!+#REF!+#REF!+#REF!+#REF!+#REF!+#REF!+#REF!+#REF!+#REF!+#REF!+#REF!+#REF!+#REF!+#REF!+#REF!+#REF!+#REF!+#REF!+#REF!+#REF!</f>
        <v>#REF!</v>
      </c>
      <c r="D19" s="153">
        <f>'9_Per Pupil Summary'!H18</f>
        <v>5524.584336696611</v>
      </c>
      <c r="E19" s="154" t="e">
        <f>#REF!+#REF!+#REF!+#REF!+#REF!+#REF!+#REF!+#REF!+#REF!+#REF!+#REF!+#REF!+#REF!+#REF!+#REF!+#REF!+#REF!+#REF!+#REF!+#REF!+#REF!+#REF!+#REF!+#REF!+#REF!+#REF!+#REF!+#REF!+#REF!+#REF!+#REF!+#REF!+#REF!</f>
        <v>#REF!</v>
      </c>
      <c r="F19" s="155" t="e">
        <f>#REF!+#REF!+#REF!+#REF!+#REF!+#REF!+#REF!+#REF!+#REF!+#REF!+#REF!+#REF!+#REF!+#REF!+#REF!+#REF!+#REF!+#REF!+#REF!+#REF!+#REF!+#REF!+#REF!+#REF!+#REF!+#REF!+#REF!+#REF!+#REF!+#REF!+#REF!+#REF!+#REF!</f>
        <v>#REF!</v>
      </c>
      <c r="G19" s="153">
        <f>'9_Per Pupil Summary'!I18</f>
        <v>703.6049010641766</v>
      </c>
      <c r="H19" s="154" t="e">
        <f>#REF!+#REF!+#REF!+#REF!+#REF!+#REF!+#REF!+#REF!+#REF!+#REF!+#REF!+#REF!+#REF!+#REF!+#REF!+#REF!+#REF!+#REF!+#REF!+#REF!+#REF!+#REF!+#REF!+#REF!+#REF!+#REF!+#REF!+#REF!+#REF!+#REF!+#REF!+#REF!+#REF!</f>
        <v>#REF!</v>
      </c>
      <c r="I19" s="155" t="e">
        <f>#REF!+#REF!+#REF!+#REF!+#REF!+#REF!+#REF!+#REF!+#REF!+#REF!+#REF!+#REF!+#REF!+#REF!+#REF!+#REF!+#REF!+#REF!+#REF!+#REF!+#REF!+#REF!+#REF!+#REF!+#REF!+#REF!+#REF!+#REF!+#REF!+#REF!+#REF!+#REF!+#REF!</f>
        <v>#REF!</v>
      </c>
      <c r="J19" s="153">
        <f>'9_Per Pupil Summary'!J18</f>
        <v>191.89224574477544</v>
      </c>
      <c r="K19" s="154" t="e">
        <f>#REF!+#REF!+#REF!+#REF!+#REF!+#REF!+#REF!+#REF!+#REF!+#REF!+#REF!+#REF!+#REF!+#REF!+#REF!+#REF!+#REF!+#REF!+#REF!+#REF!+#REF!+#REF!+#REF!+#REF!+#REF!+#REF!+#REF!+#REF!+#REF!+#REF!+#REF!+#REF!+#REF!</f>
        <v>#REF!</v>
      </c>
      <c r="L19" s="155" t="e">
        <f>#REF!+#REF!+#REF!+#REF!+#REF!+#REF!+#REF!+#REF!+#REF!+#REF!+#REF!+#REF!+#REF!+#REF!+#REF!+#REF!+#REF!+#REF!+#REF!+#REF!+#REF!+#REF!+#REF!+#REF!+#REF!+#REF!+#REF!+#REF!+#REF!+#REF!+#REF!+#REF!+#REF!</f>
        <v>#REF!</v>
      </c>
      <c r="M19" s="153">
        <f>'9_Per Pupil Summary'!K18</f>
        <v>4797.3061436193857</v>
      </c>
      <c r="N19" s="154" t="e">
        <f>#REF!+#REF!+#REF!+#REF!+#REF!+#REF!+#REF!+#REF!+#REF!+#REF!+#REF!+#REF!+#REF!+#REF!+#REF!+#REF!+#REF!+#REF!+#REF!+#REF!+#REF!+#REF!+#REF!+#REF!+#REF!+#REF!+#REF!+#REF!+#REF!+#REF!+#REF!+#REF!+#REF!</f>
        <v>#REF!</v>
      </c>
      <c r="O19" s="155" t="e">
        <f>#REF!+#REF!+#REF!+#REF!+#REF!+#REF!+#REF!+#REF!+#REF!+#REF!+#REF!+#REF!+#REF!+#REF!+#REF!+#REF!+#REF!+#REF!+#REF!+#REF!+#REF!+#REF!+#REF!+#REF!+#REF!+#REF!+#REF!+#REF!+#REF!+#REF!+#REF!+#REF!+#REF!</f>
        <v>#REF!</v>
      </c>
      <c r="P19" s="153">
        <f>'9_Per Pupil Summary'!L18</f>
        <v>1918.9224574477539</v>
      </c>
      <c r="Q19" s="154" t="e">
        <f>#REF!+#REF!+#REF!+#REF!+#REF!+#REF!+#REF!+#REF!+#REF!+#REF!+#REF!+#REF!+#REF!+#REF!+#REF!+#REF!+#REF!+#REF!+#REF!+#REF!+#REF!+#REF!+#REF!+#REF!+#REF!+#REF!+#REF!+#REF!+#REF!+#REF!+#REF!+#REF!+#REF!</f>
        <v>#REF!</v>
      </c>
      <c r="R19" s="156" t="e">
        <f>#REF!+#REF!+#REF!+#REF!+#REF!+#REF!+#REF!+#REF!+#REF!+#REF!+#REF!+#REF!+#REF!+#REF!+#REF!+#REF!+#REF!+#REF!+#REF!+#REF!+#REF!+#REF!+#REF!+#REF!+#REF!+#REF!+#REF!+#REF!+#REF!+#REF!+#REF!+#REF!+#REF!</f>
        <v>#REF!</v>
      </c>
      <c r="S19" s="605" t="e">
        <f>#REF!+#REF!</f>
        <v>#REF!</v>
      </c>
      <c r="T19" s="153" t="e">
        <f>#REF!+#REF!+#REF!+#REF!+#REF!+#REF!+#REF!+#REF!+#REF!+#REF!+#REF!+#REF!+#REF!+#REF!+#REF!+#REF!+#REF!+#REF!+#REF!+#REF!+#REF!+#REF!+#REF!+#REF!+#REF!+#REF!+#REF!+#REF!+#REF!+#REF!+#REF!+#REF!+#REF!</f>
        <v>#REF!</v>
      </c>
      <c r="U19" s="153" t="e">
        <f>#REF!+#REF!+#REF!+#REF!+#REF!+#REF!+#REF!+#REF!+#REF!+#REF!+#REF!+#REF!+#REF!+#REF!+#REF!+#REF!+#REF!+#REF!+#REF!+#REF!+#REF!+#REF!+#REF!+#REF!+#REF!+#REF!+#REF!+#REF!+#REF!+#REF!+#REF!+#REF!+#REF!</f>
        <v>#REF!</v>
      </c>
      <c r="V19" s="157" t="e">
        <f>#REF!+#REF!+#REF!+#REF!+#REF!+#REF!+#REF!+#REF!+#REF!+#REF!+#REF!+#REF!+#REF!+#REF!+#REF!+#REF!+#REF!+#REF!+#REF!+#REF!+#REF!+#REF!+#REF!+#REF!+#REF!+#REF!+#REF!+#REF!+#REF!+#REF!+#REF!+#REF!+#REF!</f>
        <v>#REF!</v>
      </c>
      <c r="W19" s="156" t="e">
        <f>#REF!+#REF!+#REF!+#REF!+#REF!+#REF!+#REF!+#REF!+#REF!+#REF!+#REF!+#REF!+#REF!+#REF!+#REF!+#REF!+#REF!+#REF!+#REF!+#REF!+#REF!+#REF!+#REF!+#REF!+#REF!+#REF!+#REF!+#REF!+#REF!+#REF!+#REF!+#REF!+#REF!</f>
        <v>#REF!</v>
      </c>
      <c r="X19" s="154" t="e">
        <f>#REF!+#REF!+#REF!+#REF!+#REF!+#REF!+#REF!+#REF!+#REF!+#REF!+#REF!+#REF!+#REF!+#REF!+#REF!+#REF!+#REF!+#REF!+#REF!+#REF!+#REF!+#REF!+#REF!+#REF!+#REF!+#REF!+#REF!+#REF!+#REF!+#REF!+#REF!+#REF!+#REF!</f>
        <v>#REF!</v>
      </c>
      <c r="Y19" s="156" t="e">
        <f>#REF!+#REF!+#REF!+#REF!+#REF!+#REF!+#REF!+#REF!+#REF!+#REF!+#REF!+#REF!+#REF!+#REF!+#REF!+#REF!+#REF!+#REF!+#REF!+#REF!+#REF!+#REF!+#REF!+#REF!+#REF!+#REF!+#REF!+#REF!+#REF!+#REF!+#REF!+#REF!+#REF!</f>
        <v>#REF!</v>
      </c>
      <c r="Z19" s="153" t="e">
        <f>#REF!+#REF!+#REF!+#REF!+#REF!+#REF!+#REF!+#REF!+#REF!+#REF!+#REF!+#REF!+#REF!+#REF!+#REF!+#REF!+#REF!+#REF!+#REF!+#REF!+#REF!+#REF!+#REF!+#REF!+#REF!+#REF!+#REF!+#REF!+#REF!+#REF!+#REF!+#REF!+#REF!</f>
        <v>#REF!</v>
      </c>
      <c r="AA19" s="156" t="e">
        <f>#REF!+#REF!+#REF!+#REF!+#REF!+#REF!+#REF!+#REF!+#REF!+#REF!+#REF!+#REF!+#REF!+#REF!+#REF!+#REF!+#REF!+#REF!+#REF!+#REF!+#REF!+#REF!+#REF!+#REF!+#REF!+#REF!+#REF!+#REF!+#REF!+#REF!+#REF!+#REF!+#REF!</f>
        <v>#REF!</v>
      </c>
      <c r="AB19" s="153" t="e">
        <f>#REF!+#REF!+#REF!+#REF!+#REF!+#REF!+#REF!+#REF!+#REF!+#REF!+#REF!+#REF!+#REF!+#REF!+#REF!+#REF!+#REF!+#REF!+#REF!+#REF!+#REF!+#REF!+#REF!+#REF!+#REF!+#REF!+#REF!+#REF!+#REF!+#REF!+#REF!+#REF!+#REF!</f>
        <v>#REF!</v>
      </c>
      <c r="AC19" s="153" t="e">
        <f>#REF!+#REF!+#REF!+#REF!+#REF!+#REF!+#REF!+#REF!+#REF!+#REF!+#REF!+#REF!+#REF!+#REF!+#REF!+#REF!+#REF!+#REF!+#REF!+#REF!+#REF!+#REF!+#REF!+#REF!+#REF!+#REF!+#REF!+#REF!+#REF!+#REF!+#REF!+#REF!+#REF!</f>
        <v>#REF!</v>
      </c>
      <c r="AD19" s="156" t="e">
        <f>#REF!+#REF!+#REF!+#REF!+#REF!+#REF!+#REF!+#REF!+#REF!+#REF!+#REF!+#REF!+#REF!+#REF!+#REF!+#REF!+#REF!+#REF!+#REF!+#REF!+#REF!+#REF!+#REF!+#REF!+#REF!+#REF!+#REF!+#REF!+#REF!+#REF!+#REF!+#REF!+#REF!</f>
        <v>#REF!</v>
      </c>
      <c r="AE19" s="159" t="e">
        <f>#REF!+#REF!+#REF!+#REF!+#REF!+#REF!+#REF!+#REF!+#REF!+#REF!+#REF!+#REF!+#REF!+#REF!+#REF!+#REF!+#REF!+#REF!+#REF!+#REF!+#REF!+#REF!+#REF!+#REF!+#REF!+#REF!+#REF!+#REF!+#REF!+#REF!+#REF!+#REF!+#REF!</f>
        <v>#REF!</v>
      </c>
      <c r="AF19" s="160">
        <f>'9_Per Pupil Summary'!N18</f>
        <v>4183</v>
      </c>
      <c r="AG19" s="161" t="e">
        <f>#REF!+#REF!+#REF!+#REF!+#REF!+#REF!+#REF!+#REF!+#REF!+#REF!+#REF!+#REF!+#REF!+#REF!+#REF!+#REF!+#REF!+#REF!+#REF!+#REF!+#REF!+#REF!+#REF!+#REF!+#REF!+#REF!+#REF!+#REF!+#REF!+#REF!+#REF!+#REF!+#REF!</f>
        <v>#REF!</v>
      </c>
      <c r="AH19" s="152" t="e">
        <f>#REF!+#REF!+#REF!+#REF!+#REF!+#REF!+#REF!+#REF!+#REF!+#REF!+#REF!+#REF!+#REF!+#REF!+#REF!+#REF!+#REF!+#REF!+#REF!+#REF!+#REF!+#REF!+#REF!+#REF!+#REF!+#REF!+#REF!+#REF!+#REF!+#REF!+#REF!+#REF!+#REF!</f>
        <v>#REF!</v>
      </c>
      <c r="AI19" s="160" t="e">
        <f>#REF!+#REF!+#REF!+#REF!+#REF!+#REF!+#REF!+#REF!+#REF!+#REF!+#REF!+#REF!+#REF!+#REF!+#REF!+#REF!+#REF!+#REF!+#REF!+#REF!+#REF!+#REF!+#REF!+#REF!+#REF!+#REF!+#REF!+#REF!+#REF!+#REF!+#REF!+#REF!+#REF!</f>
        <v>#REF!</v>
      </c>
      <c r="AJ19" s="152" t="e">
        <f>#REF!+#REF!+#REF!+#REF!+#REF!+#REF!+#REF!+#REF!+#REF!+#REF!+#REF!+#REF!+#REF!+#REF!+#REF!+#REF!+#REF!+#REF!+#REF!+#REF!+#REF!+#REF!+#REF!+#REF!+#REF!+#REF!+#REF!+#REF!+#REF!+#REF!+#REF!+#REF!+#REF!</f>
        <v>#REF!</v>
      </c>
      <c r="AK19" s="162" t="e">
        <f>#REF!+#REF!+#REF!+#REF!+#REF!+#REF!+#REF!+#REF!+#REF!+#REF!+#REF!+#REF!+#REF!+#REF!+#REF!+#REF!+#REF!+#REF!+#REF!+#REF!+#REF!+#REF!+#REF!+#REF!+#REF!+#REF!+#REF!+#REF!+#REF!+#REF!+#REF!+#REF!+#REF!</f>
        <v>#REF!</v>
      </c>
      <c r="AL19" s="163" t="e">
        <f>#REF!+#REF!+#REF!+#REF!+#REF!+#REF!+#REF!+#REF!+#REF!+#REF!+#REF!+#REF!+#REF!+#REF!+#REF!+#REF!+#REF!+#REF!+#REF!+#REF!+#REF!+#REF!+#REF!+#REF!+#REF!+#REF!+#REF!+#REF!+#REF!+#REF!+#REF!+#REF!+#REF!</f>
        <v>#REF!</v>
      </c>
      <c r="AM19" s="161" t="e">
        <f>#REF!+#REF!+#REF!+#REF!+#REF!+#REF!+#REF!+#REF!+#REF!+#REF!+#REF!+#REF!+#REF!+#REF!+#REF!+#REF!+#REF!+#REF!+#REF!+#REF!+#REF!+#REF!+#REF!+#REF!+#REF!+#REF!+#REF!+#REF!+#REF!+#REF!+#REF!+#REF!+#REF!</f>
        <v>#REF!</v>
      </c>
      <c r="AN19" s="164" t="e">
        <f>#REF!+#REF!+#REF!+#REF!+#REF!+#REF!+#REF!+#REF!+#REF!+#REF!+#REF!+#REF!+#REF!+#REF!+#REF!+#REF!+#REF!+#REF!+#REF!+#REF!+#REF!+#REF!+#REF!+#REF!+#REF!+#REF!+#REF!+#REF!+#REF!+#REF!+#REF!+#REF!+#REF!</f>
        <v>#REF!</v>
      </c>
      <c r="AO19" s="161" t="e">
        <f>#REF!+#REF!+#REF!+#REF!+#REF!+#REF!+#REF!+#REF!+#REF!+#REF!+#REF!+#REF!+#REF!+#REF!+#REF!+#REF!+#REF!+#REF!+#REF!+#REF!+#REF!+#REF!+#REF!+#REF!+#REF!+#REF!+#REF!+#REF!+#REF!+#REF!+#REF!+#REF!+#REF!</f>
        <v>#REF!</v>
      </c>
      <c r="AP19" s="162" t="e">
        <f>#REF!+#REF!+#REF!+#REF!+#REF!+#REF!+#REF!+#REF!+#REF!+#REF!+#REF!+#REF!+#REF!+#REF!+#REF!+#REF!+#REF!+#REF!+#REF!+#REF!+#REF!+#REF!+#REF!+#REF!+#REF!+#REF!+#REF!+#REF!+#REF!+#REF!+#REF!+#REF!+#REF!</f>
        <v>#REF!</v>
      </c>
      <c r="AQ19" s="161" t="e">
        <f>#REF!+#REF!+#REF!+#REF!+#REF!+#REF!+#REF!+#REF!+#REF!+#REF!+#REF!+#REF!+#REF!+#REF!+#REF!+#REF!+#REF!+#REF!+#REF!+#REF!+#REF!+#REF!+#REF!+#REF!+#REF!+#REF!+#REF!+#REF!+#REF!+#REF!+#REF!+#REF!+#REF!</f>
        <v>#REF!</v>
      </c>
      <c r="AR19" s="162" t="e">
        <f>#REF!+#REF!+#REF!+#REF!+#REF!+#REF!+#REF!+#REF!+#REF!+#REF!+#REF!+#REF!+#REF!+#REF!+#REF!+#REF!+#REF!+#REF!+#REF!+#REF!+#REF!+#REF!+#REF!+#REF!+#REF!+#REF!+#REF!+#REF!+#REF!+#REF!+#REF!+#REF!+#REF!</f>
        <v>#REF!</v>
      </c>
      <c r="AS19" s="162" t="e">
        <f>#REF!+#REF!+#REF!+#REF!+#REF!+#REF!+#REF!+#REF!+#REF!+#REF!+#REF!+#REF!+#REF!+#REF!+#REF!+#REF!+#REF!+#REF!+#REF!+#REF!+#REF!+#REF!+#REF!+#REF!+#REF!+#REF!+#REF!+#REF!+#REF!+#REF!+#REF!+#REF!+#REF!</f>
        <v>#REF!</v>
      </c>
      <c r="AT19" s="161" t="e">
        <f>#REF!+#REF!+#REF!+#REF!+#REF!+#REF!+#REF!+#REF!+#REF!+#REF!+#REF!+#REF!+#REF!+#REF!+#REF!+#REF!+#REF!+#REF!+#REF!+#REF!+#REF!+#REF!+#REF!+#REF!+#REF!+#REF!+#REF!+#REF!+#REF!+#REF!+#REF!+#REF!+#REF!</f>
        <v>#REF!</v>
      </c>
      <c r="AU19" s="544" t="e">
        <f t="shared" si="2"/>
        <v>#REF!</v>
      </c>
      <c r="AV19" s="545" t="e">
        <f t="shared" si="3"/>
        <v>#REF!</v>
      </c>
      <c r="AW19" s="154" t="e">
        <f>#REF!+#REF!+#REF!+#REF!+#REF!+#REF!+#REF!+#REF!+#REF!+#REF!+#REF!+#REF!+#REF!+#REF!+#REF!+#REF!+#REF!+#REF!+#REF!+#REF!+#REF!+#REF!+#REF!+#REF!+#REF!+#REF!+#REF!+#REF!+#REF!+#REF!+#REF!+#REF!+#REF!</f>
        <v>#REF!</v>
      </c>
      <c r="AX19" s="154"/>
      <c r="AY19" s="154" t="e">
        <f t="shared" si="4"/>
        <v>#REF!</v>
      </c>
    </row>
    <row r="20" spans="1:51" ht="16.149999999999999" customHeight="1" x14ac:dyDescent="0.2">
      <c r="A20" s="324">
        <v>14</v>
      </c>
      <c r="B20" s="151" t="s">
        <v>17</v>
      </c>
      <c r="C20" s="152" t="e">
        <f>#REF!+#REF!+#REF!+#REF!+#REF!+#REF!+#REF!+#REF!+#REF!+#REF!+#REF!+#REF!+#REF!+#REF!+#REF!+#REF!+#REF!+#REF!+#REF!+#REF!+#REF!+#REF!+#REF!+#REF!+#REF!+#REF!+#REF!+#REF!+#REF!+#REF!+#REF!+#REF!+#REF!</f>
        <v>#REF!</v>
      </c>
      <c r="D20" s="153">
        <f>'9_Per Pupil Summary'!H19</f>
        <v>5637.0031119570076</v>
      </c>
      <c r="E20" s="154" t="e">
        <f>#REF!+#REF!+#REF!+#REF!+#REF!+#REF!+#REF!+#REF!+#REF!+#REF!+#REF!+#REF!+#REF!+#REF!+#REF!+#REF!+#REF!+#REF!+#REF!+#REF!+#REF!+#REF!+#REF!+#REF!+#REF!+#REF!+#REF!+#REF!+#REF!+#REF!+#REF!+#REF!+#REF!</f>
        <v>#REF!</v>
      </c>
      <c r="F20" s="155" t="e">
        <f>#REF!+#REF!+#REF!+#REF!+#REF!+#REF!+#REF!+#REF!+#REF!+#REF!+#REF!+#REF!+#REF!+#REF!+#REF!+#REF!+#REF!+#REF!+#REF!+#REF!+#REF!+#REF!+#REF!+#REF!+#REF!+#REF!+#REF!+#REF!+#REF!+#REF!+#REF!+#REF!+#REF!</f>
        <v>#REF!</v>
      </c>
      <c r="G20" s="153">
        <f>'9_Per Pupil Summary'!I19</f>
        <v>694.11603162146412</v>
      </c>
      <c r="H20" s="154" t="e">
        <f>#REF!+#REF!+#REF!+#REF!+#REF!+#REF!+#REF!+#REF!+#REF!+#REF!+#REF!+#REF!+#REF!+#REF!+#REF!+#REF!+#REF!+#REF!+#REF!+#REF!+#REF!+#REF!+#REF!+#REF!+#REF!+#REF!+#REF!+#REF!+#REF!+#REF!+#REF!+#REF!+#REF!</f>
        <v>#REF!</v>
      </c>
      <c r="I20" s="155" t="e">
        <f>#REF!+#REF!+#REF!+#REF!+#REF!+#REF!+#REF!+#REF!+#REF!+#REF!+#REF!+#REF!+#REF!+#REF!+#REF!+#REF!+#REF!+#REF!+#REF!+#REF!+#REF!+#REF!+#REF!+#REF!+#REF!+#REF!+#REF!+#REF!+#REF!+#REF!+#REF!+#REF!+#REF!</f>
        <v>#REF!</v>
      </c>
      <c r="J20" s="153">
        <f>'9_Per Pupil Summary'!J19</f>
        <v>189.3043722603993</v>
      </c>
      <c r="K20" s="154" t="e">
        <f>#REF!+#REF!+#REF!+#REF!+#REF!+#REF!+#REF!+#REF!+#REF!+#REF!+#REF!+#REF!+#REF!+#REF!+#REF!+#REF!+#REF!+#REF!+#REF!+#REF!+#REF!+#REF!+#REF!+#REF!+#REF!+#REF!+#REF!+#REF!+#REF!+#REF!+#REF!+#REF!+#REF!</f>
        <v>#REF!</v>
      </c>
      <c r="L20" s="155" t="e">
        <f>#REF!+#REF!+#REF!+#REF!+#REF!+#REF!+#REF!+#REF!+#REF!+#REF!+#REF!+#REF!+#REF!+#REF!+#REF!+#REF!+#REF!+#REF!+#REF!+#REF!+#REF!+#REF!+#REF!+#REF!+#REF!+#REF!+#REF!+#REF!+#REF!+#REF!+#REF!+#REF!+#REF!</f>
        <v>#REF!</v>
      </c>
      <c r="M20" s="153">
        <f>'9_Per Pupil Summary'!K19</f>
        <v>4732.6093065099831</v>
      </c>
      <c r="N20" s="154" t="e">
        <f>#REF!+#REF!+#REF!+#REF!+#REF!+#REF!+#REF!+#REF!+#REF!+#REF!+#REF!+#REF!+#REF!+#REF!+#REF!+#REF!+#REF!+#REF!+#REF!+#REF!+#REF!+#REF!+#REF!+#REF!+#REF!+#REF!+#REF!+#REF!+#REF!+#REF!+#REF!+#REF!+#REF!</f>
        <v>#REF!</v>
      </c>
      <c r="O20" s="155" t="e">
        <f>#REF!+#REF!+#REF!+#REF!+#REF!+#REF!+#REF!+#REF!+#REF!+#REF!+#REF!+#REF!+#REF!+#REF!+#REF!+#REF!+#REF!+#REF!+#REF!+#REF!+#REF!+#REF!+#REF!+#REF!+#REF!+#REF!+#REF!+#REF!+#REF!+#REF!+#REF!+#REF!+#REF!</f>
        <v>#REF!</v>
      </c>
      <c r="P20" s="153">
        <f>'9_Per Pupil Summary'!L19</f>
        <v>1893.0437226039928</v>
      </c>
      <c r="Q20" s="154" t="e">
        <f>#REF!+#REF!+#REF!+#REF!+#REF!+#REF!+#REF!+#REF!+#REF!+#REF!+#REF!+#REF!+#REF!+#REF!+#REF!+#REF!+#REF!+#REF!+#REF!+#REF!+#REF!+#REF!+#REF!+#REF!+#REF!+#REF!+#REF!+#REF!+#REF!+#REF!+#REF!+#REF!+#REF!</f>
        <v>#REF!</v>
      </c>
      <c r="R20" s="156" t="e">
        <f>#REF!+#REF!+#REF!+#REF!+#REF!+#REF!+#REF!+#REF!+#REF!+#REF!+#REF!+#REF!+#REF!+#REF!+#REF!+#REF!+#REF!+#REF!+#REF!+#REF!+#REF!+#REF!+#REF!+#REF!+#REF!+#REF!+#REF!+#REF!+#REF!+#REF!+#REF!+#REF!+#REF!</f>
        <v>#REF!</v>
      </c>
      <c r="S20" s="605" t="e">
        <f>#REF!+#REF!</f>
        <v>#REF!</v>
      </c>
      <c r="T20" s="153" t="e">
        <f>#REF!+#REF!+#REF!+#REF!+#REF!+#REF!+#REF!+#REF!+#REF!+#REF!+#REF!+#REF!+#REF!+#REF!+#REF!+#REF!+#REF!+#REF!+#REF!+#REF!+#REF!+#REF!+#REF!+#REF!+#REF!+#REF!+#REF!+#REF!+#REF!+#REF!+#REF!+#REF!+#REF!</f>
        <v>#REF!</v>
      </c>
      <c r="U20" s="153" t="e">
        <f>#REF!+#REF!+#REF!+#REF!+#REF!+#REF!+#REF!+#REF!+#REF!+#REF!+#REF!+#REF!+#REF!+#REF!+#REF!+#REF!+#REF!+#REF!+#REF!+#REF!+#REF!+#REF!+#REF!+#REF!+#REF!+#REF!+#REF!+#REF!+#REF!+#REF!+#REF!+#REF!+#REF!</f>
        <v>#REF!</v>
      </c>
      <c r="V20" s="157" t="e">
        <f>#REF!+#REF!+#REF!+#REF!+#REF!+#REF!+#REF!+#REF!+#REF!+#REF!+#REF!+#REF!+#REF!+#REF!+#REF!+#REF!+#REF!+#REF!+#REF!+#REF!+#REF!+#REF!+#REF!+#REF!+#REF!+#REF!+#REF!+#REF!+#REF!+#REF!+#REF!+#REF!+#REF!</f>
        <v>#REF!</v>
      </c>
      <c r="W20" s="156" t="e">
        <f>#REF!+#REF!+#REF!+#REF!+#REF!+#REF!+#REF!+#REF!+#REF!+#REF!+#REF!+#REF!+#REF!+#REF!+#REF!+#REF!+#REF!+#REF!+#REF!+#REF!+#REF!+#REF!+#REF!+#REF!+#REF!+#REF!+#REF!+#REF!+#REF!+#REF!+#REF!+#REF!+#REF!</f>
        <v>#REF!</v>
      </c>
      <c r="X20" s="154" t="e">
        <f>#REF!+#REF!+#REF!+#REF!+#REF!+#REF!+#REF!+#REF!+#REF!+#REF!+#REF!+#REF!+#REF!+#REF!+#REF!+#REF!+#REF!+#REF!+#REF!+#REF!+#REF!+#REF!+#REF!+#REF!+#REF!+#REF!+#REF!+#REF!+#REF!+#REF!+#REF!+#REF!+#REF!</f>
        <v>#REF!</v>
      </c>
      <c r="Y20" s="156" t="e">
        <f>#REF!+#REF!+#REF!+#REF!+#REF!+#REF!+#REF!+#REF!+#REF!+#REF!+#REF!+#REF!+#REF!+#REF!+#REF!+#REF!+#REF!+#REF!+#REF!+#REF!+#REF!+#REF!+#REF!+#REF!+#REF!+#REF!+#REF!+#REF!+#REF!+#REF!+#REF!+#REF!+#REF!</f>
        <v>#REF!</v>
      </c>
      <c r="Z20" s="153" t="e">
        <f>#REF!+#REF!+#REF!+#REF!+#REF!+#REF!+#REF!+#REF!+#REF!+#REF!+#REF!+#REF!+#REF!+#REF!+#REF!+#REF!+#REF!+#REF!+#REF!+#REF!+#REF!+#REF!+#REF!+#REF!+#REF!+#REF!+#REF!+#REF!+#REF!+#REF!+#REF!+#REF!+#REF!</f>
        <v>#REF!</v>
      </c>
      <c r="AA20" s="156" t="e">
        <f>#REF!+#REF!+#REF!+#REF!+#REF!+#REF!+#REF!+#REF!+#REF!+#REF!+#REF!+#REF!+#REF!+#REF!+#REF!+#REF!+#REF!+#REF!+#REF!+#REF!+#REF!+#REF!+#REF!+#REF!+#REF!+#REF!+#REF!+#REF!+#REF!+#REF!+#REF!+#REF!+#REF!</f>
        <v>#REF!</v>
      </c>
      <c r="AB20" s="153" t="e">
        <f>#REF!+#REF!+#REF!+#REF!+#REF!+#REF!+#REF!+#REF!+#REF!+#REF!+#REF!+#REF!+#REF!+#REF!+#REF!+#REF!+#REF!+#REF!+#REF!+#REF!+#REF!+#REF!+#REF!+#REF!+#REF!+#REF!+#REF!+#REF!+#REF!+#REF!+#REF!+#REF!+#REF!</f>
        <v>#REF!</v>
      </c>
      <c r="AC20" s="153" t="e">
        <f>#REF!+#REF!+#REF!+#REF!+#REF!+#REF!+#REF!+#REF!+#REF!+#REF!+#REF!+#REF!+#REF!+#REF!+#REF!+#REF!+#REF!+#REF!+#REF!+#REF!+#REF!+#REF!+#REF!+#REF!+#REF!+#REF!+#REF!+#REF!+#REF!+#REF!+#REF!+#REF!+#REF!</f>
        <v>#REF!</v>
      </c>
      <c r="AD20" s="156" t="e">
        <f>#REF!+#REF!+#REF!+#REF!+#REF!+#REF!+#REF!+#REF!+#REF!+#REF!+#REF!+#REF!+#REF!+#REF!+#REF!+#REF!+#REF!+#REF!+#REF!+#REF!+#REF!+#REF!+#REF!+#REF!+#REF!+#REF!+#REF!+#REF!+#REF!+#REF!+#REF!+#REF!+#REF!</f>
        <v>#REF!</v>
      </c>
      <c r="AE20" s="159" t="e">
        <f>#REF!+#REF!+#REF!+#REF!+#REF!+#REF!+#REF!+#REF!+#REF!+#REF!+#REF!+#REF!+#REF!+#REF!+#REF!+#REF!+#REF!+#REF!+#REF!+#REF!+#REF!+#REF!+#REF!+#REF!+#REF!+#REF!+#REF!+#REF!+#REF!+#REF!+#REF!+#REF!+#REF!</f>
        <v>#REF!</v>
      </c>
      <c r="AF20" s="160">
        <f>'9_Per Pupil Summary'!N19</f>
        <v>4251</v>
      </c>
      <c r="AG20" s="161" t="e">
        <f>#REF!+#REF!+#REF!+#REF!+#REF!+#REF!+#REF!+#REF!+#REF!+#REF!+#REF!+#REF!+#REF!+#REF!+#REF!+#REF!+#REF!+#REF!+#REF!+#REF!+#REF!+#REF!+#REF!+#REF!+#REF!+#REF!+#REF!+#REF!+#REF!+#REF!+#REF!+#REF!+#REF!</f>
        <v>#REF!</v>
      </c>
      <c r="AH20" s="152" t="e">
        <f>#REF!+#REF!+#REF!+#REF!+#REF!+#REF!+#REF!+#REF!+#REF!+#REF!+#REF!+#REF!+#REF!+#REF!+#REF!+#REF!+#REF!+#REF!+#REF!+#REF!+#REF!+#REF!+#REF!+#REF!+#REF!+#REF!+#REF!+#REF!+#REF!+#REF!+#REF!+#REF!+#REF!</f>
        <v>#REF!</v>
      </c>
      <c r="AI20" s="160" t="e">
        <f>#REF!+#REF!+#REF!+#REF!+#REF!+#REF!+#REF!+#REF!+#REF!+#REF!+#REF!+#REF!+#REF!+#REF!+#REF!+#REF!+#REF!+#REF!+#REF!+#REF!+#REF!+#REF!+#REF!+#REF!+#REF!+#REF!+#REF!+#REF!+#REF!+#REF!+#REF!+#REF!+#REF!</f>
        <v>#REF!</v>
      </c>
      <c r="AJ20" s="152" t="e">
        <f>#REF!+#REF!+#REF!+#REF!+#REF!+#REF!+#REF!+#REF!+#REF!+#REF!+#REF!+#REF!+#REF!+#REF!+#REF!+#REF!+#REF!+#REF!+#REF!+#REF!+#REF!+#REF!+#REF!+#REF!+#REF!+#REF!+#REF!+#REF!+#REF!+#REF!+#REF!+#REF!+#REF!</f>
        <v>#REF!</v>
      </c>
      <c r="AK20" s="162" t="e">
        <f>#REF!+#REF!+#REF!+#REF!+#REF!+#REF!+#REF!+#REF!+#REF!+#REF!+#REF!+#REF!+#REF!+#REF!+#REF!+#REF!+#REF!+#REF!+#REF!+#REF!+#REF!+#REF!+#REF!+#REF!+#REF!+#REF!+#REF!+#REF!+#REF!+#REF!+#REF!+#REF!+#REF!</f>
        <v>#REF!</v>
      </c>
      <c r="AL20" s="163" t="e">
        <f>#REF!+#REF!+#REF!+#REF!+#REF!+#REF!+#REF!+#REF!+#REF!+#REF!+#REF!+#REF!+#REF!+#REF!+#REF!+#REF!+#REF!+#REF!+#REF!+#REF!+#REF!+#REF!+#REF!+#REF!+#REF!+#REF!+#REF!+#REF!+#REF!+#REF!+#REF!+#REF!+#REF!</f>
        <v>#REF!</v>
      </c>
      <c r="AM20" s="161" t="e">
        <f>#REF!+#REF!+#REF!+#REF!+#REF!+#REF!+#REF!+#REF!+#REF!+#REF!+#REF!+#REF!+#REF!+#REF!+#REF!+#REF!+#REF!+#REF!+#REF!+#REF!+#REF!+#REF!+#REF!+#REF!+#REF!+#REF!+#REF!+#REF!+#REF!+#REF!+#REF!+#REF!+#REF!</f>
        <v>#REF!</v>
      </c>
      <c r="AN20" s="164" t="e">
        <f>#REF!+#REF!+#REF!+#REF!+#REF!+#REF!+#REF!+#REF!+#REF!+#REF!+#REF!+#REF!+#REF!+#REF!+#REF!+#REF!+#REF!+#REF!+#REF!+#REF!+#REF!+#REF!+#REF!+#REF!+#REF!+#REF!+#REF!+#REF!+#REF!+#REF!+#REF!+#REF!+#REF!</f>
        <v>#REF!</v>
      </c>
      <c r="AO20" s="161" t="e">
        <f>#REF!+#REF!+#REF!+#REF!+#REF!+#REF!+#REF!+#REF!+#REF!+#REF!+#REF!+#REF!+#REF!+#REF!+#REF!+#REF!+#REF!+#REF!+#REF!+#REF!+#REF!+#REF!+#REF!+#REF!+#REF!+#REF!+#REF!+#REF!+#REF!+#REF!+#REF!+#REF!+#REF!</f>
        <v>#REF!</v>
      </c>
      <c r="AP20" s="162" t="e">
        <f>#REF!+#REF!+#REF!+#REF!+#REF!+#REF!+#REF!+#REF!+#REF!+#REF!+#REF!+#REF!+#REF!+#REF!+#REF!+#REF!+#REF!+#REF!+#REF!+#REF!+#REF!+#REF!+#REF!+#REF!+#REF!+#REF!+#REF!+#REF!+#REF!+#REF!+#REF!+#REF!+#REF!</f>
        <v>#REF!</v>
      </c>
      <c r="AQ20" s="161" t="e">
        <f>#REF!+#REF!+#REF!+#REF!+#REF!+#REF!+#REF!+#REF!+#REF!+#REF!+#REF!+#REF!+#REF!+#REF!+#REF!+#REF!+#REF!+#REF!+#REF!+#REF!+#REF!+#REF!+#REF!+#REF!+#REF!+#REF!+#REF!+#REF!+#REF!+#REF!+#REF!+#REF!+#REF!</f>
        <v>#REF!</v>
      </c>
      <c r="AR20" s="162" t="e">
        <f>#REF!+#REF!+#REF!+#REF!+#REF!+#REF!+#REF!+#REF!+#REF!+#REF!+#REF!+#REF!+#REF!+#REF!+#REF!+#REF!+#REF!+#REF!+#REF!+#REF!+#REF!+#REF!+#REF!+#REF!+#REF!+#REF!+#REF!+#REF!+#REF!+#REF!+#REF!+#REF!+#REF!</f>
        <v>#REF!</v>
      </c>
      <c r="AS20" s="162" t="e">
        <f>#REF!+#REF!+#REF!+#REF!+#REF!+#REF!+#REF!+#REF!+#REF!+#REF!+#REF!+#REF!+#REF!+#REF!+#REF!+#REF!+#REF!+#REF!+#REF!+#REF!+#REF!+#REF!+#REF!+#REF!+#REF!+#REF!+#REF!+#REF!+#REF!+#REF!+#REF!+#REF!+#REF!</f>
        <v>#REF!</v>
      </c>
      <c r="AT20" s="161" t="e">
        <f>#REF!+#REF!+#REF!+#REF!+#REF!+#REF!+#REF!+#REF!+#REF!+#REF!+#REF!+#REF!+#REF!+#REF!+#REF!+#REF!+#REF!+#REF!+#REF!+#REF!+#REF!+#REF!+#REF!+#REF!+#REF!+#REF!+#REF!+#REF!+#REF!+#REF!+#REF!+#REF!+#REF!</f>
        <v>#REF!</v>
      </c>
      <c r="AU20" s="544" t="e">
        <f t="shared" si="2"/>
        <v>#REF!</v>
      </c>
      <c r="AV20" s="545" t="e">
        <f t="shared" si="3"/>
        <v>#REF!</v>
      </c>
      <c r="AW20" s="154" t="e">
        <f>#REF!+#REF!+#REF!+#REF!+#REF!+#REF!+#REF!+#REF!+#REF!+#REF!+#REF!+#REF!+#REF!+#REF!+#REF!+#REF!+#REF!+#REF!+#REF!+#REF!+#REF!+#REF!+#REF!+#REF!+#REF!+#REF!+#REF!+#REF!+#REF!+#REF!+#REF!+#REF!+#REF!</f>
        <v>#REF!</v>
      </c>
      <c r="AX20" s="154"/>
      <c r="AY20" s="154" t="e">
        <f t="shared" si="4"/>
        <v>#REF!</v>
      </c>
    </row>
    <row r="21" spans="1:51" ht="16.149999999999999" customHeight="1" x14ac:dyDescent="0.2">
      <c r="A21" s="325">
        <v>15</v>
      </c>
      <c r="B21" s="165" t="s">
        <v>18</v>
      </c>
      <c r="C21" s="166" t="e">
        <f>#REF!+#REF!+#REF!+#REF!+#REF!+#REF!+#REF!+#REF!+#REF!+#REF!+#REF!+#REF!+#REF!+#REF!+#REF!+#REF!+#REF!+#REF!+#REF!+#REF!+#REF!+#REF!+#REF!+#REF!+#REF!+#REF!+#REF!+#REF!+#REF!+#REF!+#REF!+#REF!+#REF!</f>
        <v>#REF!</v>
      </c>
      <c r="D21" s="167">
        <f>'9_Per Pupil Summary'!H20</f>
        <v>5286.4460988832316</v>
      </c>
      <c r="E21" s="168" t="e">
        <f>#REF!+#REF!+#REF!+#REF!+#REF!+#REF!+#REF!+#REF!+#REF!+#REF!+#REF!+#REF!+#REF!+#REF!+#REF!+#REF!+#REF!+#REF!+#REF!+#REF!+#REF!+#REF!+#REF!+#REF!+#REF!+#REF!+#REF!+#REF!+#REF!+#REF!+#REF!+#REF!+#REF!</f>
        <v>#REF!</v>
      </c>
      <c r="F21" s="169" t="e">
        <f>#REF!+#REF!+#REF!+#REF!+#REF!+#REF!+#REF!+#REF!+#REF!+#REF!+#REF!+#REF!+#REF!+#REF!+#REF!+#REF!+#REF!+#REF!+#REF!+#REF!+#REF!+#REF!+#REF!+#REF!+#REF!+#REF!+#REF!+#REF!+#REF!+#REF!+#REF!+#REF!+#REF!</f>
        <v>#REF!</v>
      </c>
      <c r="G21" s="167">
        <f>'9_Per Pupil Summary'!I20</f>
        <v>703.93308874523325</v>
      </c>
      <c r="H21" s="168" t="e">
        <f>#REF!+#REF!+#REF!+#REF!+#REF!+#REF!+#REF!+#REF!+#REF!+#REF!+#REF!+#REF!+#REF!+#REF!+#REF!+#REF!+#REF!+#REF!+#REF!+#REF!+#REF!+#REF!+#REF!+#REF!+#REF!+#REF!+#REF!+#REF!+#REF!+#REF!+#REF!+#REF!+#REF!</f>
        <v>#REF!</v>
      </c>
      <c r="I21" s="169" t="e">
        <f>#REF!+#REF!+#REF!+#REF!+#REF!+#REF!+#REF!+#REF!+#REF!+#REF!+#REF!+#REF!+#REF!+#REF!+#REF!+#REF!+#REF!+#REF!+#REF!+#REF!+#REF!+#REF!+#REF!+#REF!+#REF!+#REF!+#REF!+#REF!+#REF!+#REF!+#REF!+#REF!+#REF!</f>
        <v>#REF!</v>
      </c>
      <c r="J21" s="167">
        <f>'9_Per Pupil Summary'!J20</f>
        <v>191.98175147597269</v>
      </c>
      <c r="K21" s="168" t="e">
        <f>#REF!+#REF!+#REF!+#REF!+#REF!+#REF!+#REF!+#REF!+#REF!+#REF!+#REF!+#REF!+#REF!+#REF!+#REF!+#REF!+#REF!+#REF!+#REF!+#REF!+#REF!+#REF!+#REF!+#REF!+#REF!+#REF!+#REF!+#REF!+#REF!+#REF!+#REF!+#REF!+#REF!</f>
        <v>#REF!</v>
      </c>
      <c r="L21" s="169" t="e">
        <f>#REF!+#REF!+#REF!+#REF!+#REF!+#REF!+#REF!+#REF!+#REF!+#REF!+#REF!+#REF!+#REF!+#REF!+#REF!+#REF!+#REF!+#REF!+#REF!+#REF!+#REF!+#REF!+#REF!+#REF!+#REF!+#REF!+#REF!+#REF!+#REF!+#REF!+#REF!+#REF!+#REF!</f>
        <v>#REF!</v>
      </c>
      <c r="M21" s="167">
        <f>'9_Per Pupil Summary'!K20</f>
        <v>4799.5437868993176</v>
      </c>
      <c r="N21" s="168" t="e">
        <f>#REF!+#REF!+#REF!+#REF!+#REF!+#REF!+#REF!+#REF!+#REF!+#REF!+#REF!+#REF!+#REF!+#REF!+#REF!+#REF!+#REF!+#REF!+#REF!+#REF!+#REF!+#REF!+#REF!+#REF!+#REF!+#REF!+#REF!+#REF!+#REF!+#REF!+#REF!+#REF!+#REF!</f>
        <v>#REF!</v>
      </c>
      <c r="O21" s="169" t="e">
        <f>#REF!+#REF!+#REF!+#REF!+#REF!+#REF!+#REF!+#REF!+#REF!+#REF!+#REF!+#REF!+#REF!+#REF!+#REF!+#REF!+#REF!+#REF!+#REF!+#REF!+#REF!+#REF!+#REF!+#REF!+#REF!+#REF!+#REF!+#REF!+#REF!+#REF!+#REF!+#REF!+#REF!</f>
        <v>#REF!</v>
      </c>
      <c r="P21" s="167">
        <f>'9_Per Pupil Summary'!L20</f>
        <v>1919.8175147597267</v>
      </c>
      <c r="Q21" s="168" t="e">
        <f>#REF!+#REF!+#REF!+#REF!+#REF!+#REF!+#REF!+#REF!+#REF!+#REF!+#REF!+#REF!+#REF!+#REF!+#REF!+#REF!+#REF!+#REF!+#REF!+#REF!+#REF!+#REF!+#REF!+#REF!+#REF!+#REF!+#REF!+#REF!+#REF!+#REF!+#REF!+#REF!+#REF!</f>
        <v>#REF!</v>
      </c>
      <c r="R21" s="170" t="e">
        <f>#REF!+#REF!+#REF!+#REF!+#REF!+#REF!+#REF!+#REF!+#REF!+#REF!+#REF!+#REF!+#REF!+#REF!+#REF!+#REF!+#REF!+#REF!+#REF!+#REF!+#REF!+#REF!+#REF!+#REF!+#REF!+#REF!+#REF!+#REF!+#REF!+#REF!+#REF!+#REF!+#REF!</f>
        <v>#REF!</v>
      </c>
      <c r="S21" s="666" t="e">
        <f>#REF!+#REF!</f>
        <v>#REF!</v>
      </c>
      <c r="T21" s="167" t="e">
        <f>#REF!+#REF!+#REF!+#REF!+#REF!+#REF!+#REF!+#REF!+#REF!+#REF!+#REF!+#REF!+#REF!+#REF!+#REF!+#REF!+#REF!+#REF!+#REF!+#REF!+#REF!+#REF!+#REF!+#REF!+#REF!+#REF!+#REF!+#REF!+#REF!+#REF!+#REF!+#REF!+#REF!</f>
        <v>#REF!</v>
      </c>
      <c r="U21" s="167" t="e">
        <f>#REF!+#REF!+#REF!+#REF!+#REF!+#REF!+#REF!+#REF!+#REF!+#REF!+#REF!+#REF!+#REF!+#REF!+#REF!+#REF!+#REF!+#REF!+#REF!+#REF!+#REF!+#REF!+#REF!+#REF!+#REF!+#REF!+#REF!+#REF!+#REF!+#REF!+#REF!+#REF!+#REF!</f>
        <v>#REF!</v>
      </c>
      <c r="V21" s="171" t="e">
        <f>#REF!+#REF!+#REF!+#REF!+#REF!+#REF!+#REF!+#REF!+#REF!+#REF!+#REF!+#REF!+#REF!+#REF!+#REF!+#REF!+#REF!+#REF!+#REF!+#REF!+#REF!+#REF!+#REF!+#REF!+#REF!+#REF!+#REF!+#REF!+#REF!+#REF!+#REF!+#REF!+#REF!</f>
        <v>#REF!</v>
      </c>
      <c r="W21" s="170" t="e">
        <f>#REF!+#REF!+#REF!+#REF!+#REF!+#REF!+#REF!+#REF!+#REF!+#REF!+#REF!+#REF!+#REF!+#REF!+#REF!+#REF!+#REF!+#REF!+#REF!+#REF!+#REF!+#REF!+#REF!+#REF!+#REF!+#REF!+#REF!+#REF!+#REF!+#REF!+#REF!+#REF!+#REF!</f>
        <v>#REF!</v>
      </c>
      <c r="X21" s="168" t="e">
        <f>#REF!+#REF!+#REF!+#REF!+#REF!+#REF!+#REF!+#REF!+#REF!+#REF!+#REF!+#REF!+#REF!+#REF!+#REF!+#REF!+#REF!+#REF!+#REF!+#REF!+#REF!+#REF!+#REF!+#REF!+#REF!+#REF!+#REF!+#REF!+#REF!+#REF!+#REF!+#REF!+#REF!</f>
        <v>#REF!</v>
      </c>
      <c r="Y21" s="170" t="e">
        <f>#REF!+#REF!+#REF!+#REF!+#REF!+#REF!+#REF!+#REF!+#REF!+#REF!+#REF!+#REF!+#REF!+#REF!+#REF!+#REF!+#REF!+#REF!+#REF!+#REF!+#REF!+#REF!+#REF!+#REF!+#REF!+#REF!+#REF!+#REF!+#REF!+#REF!+#REF!+#REF!+#REF!</f>
        <v>#REF!</v>
      </c>
      <c r="Z21" s="167" t="e">
        <f>#REF!+#REF!+#REF!+#REF!+#REF!+#REF!+#REF!+#REF!+#REF!+#REF!+#REF!+#REF!+#REF!+#REF!+#REF!+#REF!+#REF!+#REF!+#REF!+#REF!+#REF!+#REF!+#REF!+#REF!+#REF!+#REF!+#REF!+#REF!+#REF!+#REF!+#REF!+#REF!+#REF!</f>
        <v>#REF!</v>
      </c>
      <c r="AA21" s="170" t="e">
        <f>#REF!+#REF!+#REF!+#REF!+#REF!+#REF!+#REF!+#REF!+#REF!+#REF!+#REF!+#REF!+#REF!+#REF!+#REF!+#REF!+#REF!+#REF!+#REF!+#REF!+#REF!+#REF!+#REF!+#REF!+#REF!+#REF!+#REF!+#REF!+#REF!+#REF!+#REF!+#REF!+#REF!</f>
        <v>#REF!</v>
      </c>
      <c r="AB21" s="173" t="e">
        <f>#REF!+#REF!+#REF!+#REF!+#REF!+#REF!+#REF!+#REF!+#REF!+#REF!+#REF!+#REF!+#REF!+#REF!+#REF!+#REF!+#REF!+#REF!+#REF!+#REF!+#REF!+#REF!+#REF!+#REF!+#REF!+#REF!+#REF!+#REF!+#REF!+#REF!+#REF!+#REF!+#REF!</f>
        <v>#REF!</v>
      </c>
      <c r="AC21" s="167" t="e">
        <f>#REF!+#REF!+#REF!+#REF!+#REF!+#REF!+#REF!+#REF!+#REF!+#REF!+#REF!+#REF!+#REF!+#REF!+#REF!+#REF!+#REF!+#REF!+#REF!+#REF!+#REF!+#REF!+#REF!+#REF!+#REF!+#REF!+#REF!+#REF!+#REF!+#REF!+#REF!+#REF!+#REF!</f>
        <v>#REF!</v>
      </c>
      <c r="AD21" s="174" t="e">
        <f>#REF!+#REF!+#REF!+#REF!+#REF!+#REF!+#REF!+#REF!+#REF!+#REF!+#REF!+#REF!+#REF!+#REF!+#REF!+#REF!+#REF!+#REF!+#REF!+#REF!+#REF!+#REF!+#REF!+#REF!+#REF!+#REF!+#REF!+#REF!+#REF!+#REF!+#REF!+#REF!+#REF!</f>
        <v>#REF!</v>
      </c>
      <c r="AE21" s="174" t="e">
        <f>#REF!+#REF!+#REF!+#REF!+#REF!+#REF!+#REF!+#REF!+#REF!+#REF!+#REF!+#REF!+#REF!+#REF!+#REF!+#REF!+#REF!+#REF!+#REF!+#REF!+#REF!+#REF!+#REF!+#REF!+#REF!+#REF!+#REF!+#REF!+#REF!+#REF!+#REF!+#REF!+#REF!</f>
        <v>#REF!</v>
      </c>
      <c r="AF21" s="175">
        <f>'9_Per Pupil Summary'!N20</f>
        <v>4022</v>
      </c>
      <c r="AG21" s="176" t="e">
        <f>#REF!+#REF!+#REF!+#REF!+#REF!+#REF!+#REF!+#REF!+#REF!+#REF!+#REF!+#REF!+#REF!+#REF!+#REF!+#REF!+#REF!+#REF!+#REF!+#REF!+#REF!+#REF!+#REF!+#REF!+#REF!+#REF!+#REF!+#REF!+#REF!+#REF!+#REF!+#REF!+#REF!</f>
        <v>#REF!</v>
      </c>
      <c r="AH21" s="166" t="e">
        <f>#REF!+#REF!+#REF!+#REF!+#REF!+#REF!+#REF!+#REF!+#REF!+#REF!+#REF!+#REF!+#REF!+#REF!+#REF!+#REF!+#REF!+#REF!+#REF!+#REF!+#REF!+#REF!+#REF!+#REF!+#REF!+#REF!+#REF!+#REF!+#REF!+#REF!+#REF!+#REF!+#REF!</f>
        <v>#REF!</v>
      </c>
      <c r="AI21" s="175" t="e">
        <f>#REF!+#REF!+#REF!+#REF!+#REF!+#REF!+#REF!+#REF!+#REF!+#REF!+#REF!+#REF!+#REF!+#REF!+#REF!+#REF!+#REF!+#REF!+#REF!+#REF!+#REF!+#REF!+#REF!+#REF!+#REF!+#REF!+#REF!+#REF!+#REF!+#REF!+#REF!+#REF!+#REF!</f>
        <v>#REF!</v>
      </c>
      <c r="AJ21" s="166" t="e">
        <f>#REF!+#REF!+#REF!+#REF!+#REF!+#REF!+#REF!+#REF!+#REF!+#REF!+#REF!+#REF!+#REF!+#REF!+#REF!+#REF!+#REF!+#REF!+#REF!+#REF!+#REF!+#REF!+#REF!+#REF!+#REF!+#REF!+#REF!+#REF!+#REF!+#REF!+#REF!+#REF!+#REF!</f>
        <v>#REF!</v>
      </c>
      <c r="AK21" s="177" t="e">
        <f>#REF!+#REF!+#REF!+#REF!+#REF!+#REF!+#REF!+#REF!+#REF!+#REF!+#REF!+#REF!+#REF!+#REF!+#REF!+#REF!+#REF!+#REF!+#REF!+#REF!+#REF!+#REF!+#REF!+#REF!+#REF!+#REF!+#REF!+#REF!+#REF!+#REF!+#REF!+#REF!+#REF!</f>
        <v>#REF!</v>
      </c>
      <c r="AL21" s="178" t="e">
        <f>#REF!+#REF!+#REF!+#REF!+#REF!+#REF!+#REF!+#REF!+#REF!+#REF!+#REF!+#REF!+#REF!+#REF!+#REF!+#REF!+#REF!+#REF!+#REF!+#REF!+#REF!+#REF!+#REF!+#REF!+#REF!+#REF!+#REF!+#REF!+#REF!+#REF!+#REF!+#REF!+#REF!</f>
        <v>#REF!</v>
      </c>
      <c r="AM21" s="176" t="e">
        <f>#REF!+#REF!+#REF!+#REF!+#REF!+#REF!+#REF!+#REF!+#REF!+#REF!+#REF!+#REF!+#REF!+#REF!+#REF!+#REF!+#REF!+#REF!+#REF!+#REF!+#REF!+#REF!+#REF!+#REF!+#REF!+#REF!+#REF!+#REF!+#REF!+#REF!+#REF!+#REF!+#REF!</f>
        <v>#REF!</v>
      </c>
      <c r="AN21" s="179" t="e">
        <f>#REF!+#REF!+#REF!+#REF!+#REF!+#REF!+#REF!+#REF!+#REF!+#REF!+#REF!+#REF!+#REF!+#REF!+#REF!+#REF!+#REF!+#REF!+#REF!+#REF!+#REF!+#REF!+#REF!+#REF!+#REF!+#REF!+#REF!+#REF!+#REF!+#REF!+#REF!+#REF!+#REF!</f>
        <v>#REF!</v>
      </c>
      <c r="AO21" s="176" t="e">
        <f>#REF!+#REF!+#REF!+#REF!+#REF!+#REF!+#REF!+#REF!+#REF!+#REF!+#REF!+#REF!+#REF!+#REF!+#REF!+#REF!+#REF!+#REF!+#REF!+#REF!+#REF!+#REF!+#REF!+#REF!+#REF!+#REF!+#REF!+#REF!+#REF!+#REF!+#REF!+#REF!+#REF!</f>
        <v>#REF!</v>
      </c>
      <c r="AP21" s="177" t="e">
        <f>#REF!+#REF!+#REF!+#REF!+#REF!+#REF!+#REF!+#REF!+#REF!+#REF!+#REF!+#REF!+#REF!+#REF!+#REF!+#REF!+#REF!+#REF!+#REF!+#REF!+#REF!+#REF!+#REF!+#REF!+#REF!+#REF!+#REF!+#REF!+#REF!+#REF!+#REF!+#REF!+#REF!</f>
        <v>#REF!</v>
      </c>
      <c r="AQ21" s="176" t="e">
        <f>#REF!+#REF!+#REF!+#REF!+#REF!+#REF!+#REF!+#REF!+#REF!+#REF!+#REF!+#REF!+#REF!+#REF!+#REF!+#REF!+#REF!+#REF!+#REF!+#REF!+#REF!+#REF!+#REF!+#REF!+#REF!+#REF!+#REF!+#REF!+#REF!+#REF!+#REF!+#REF!+#REF!</f>
        <v>#REF!</v>
      </c>
      <c r="AR21" s="177" t="e">
        <f>#REF!+#REF!+#REF!+#REF!+#REF!+#REF!+#REF!+#REF!+#REF!+#REF!+#REF!+#REF!+#REF!+#REF!+#REF!+#REF!+#REF!+#REF!+#REF!+#REF!+#REF!+#REF!+#REF!+#REF!+#REF!+#REF!+#REF!+#REF!+#REF!+#REF!+#REF!+#REF!+#REF!</f>
        <v>#REF!</v>
      </c>
      <c r="AS21" s="177" t="e">
        <f>#REF!+#REF!+#REF!+#REF!+#REF!+#REF!+#REF!+#REF!+#REF!+#REF!+#REF!+#REF!+#REF!+#REF!+#REF!+#REF!+#REF!+#REF!+#REF!+#REF!+#REF!+#REF!+#REF!+#REF!+#REF!+#REF!+#REF!+#REF!+#REF!+#REF!+#REF!+#REF!+#REF!</f>
        <v>#REF!</v>
      </c>
      <c r="AT21" s="176" t="e">
        <f>#REF!+#REF!+#REF!+#REF!+#REF!+#REF!+#REF!+#REF!+#REF!+#REF!+#REF!+#REF!+#REF!+#REF!+#REF!+#REF!+#REF!+#REF!+#REF!+#REF!+#REF!+#REF!+#REF!+#REF!+#REF!+#REF!+#REF!+#REF!+#REF!+#REF!+#REF!+#REF!+#REF!</f>
        <v>#REF!</v>
      </c>
      <c r="AU21" s="546" t="e">
        <f t="shared" si="2"/>
        <v>#REF!</v>
      </c>
      <c r="AV21" s="547" t="e">
        <f t="shared" si="3"/>
        <v>#REF!</v>
      </c>
      <c r="AW21" s="168" t="e">
        <f>#REF!+#REF!+#REF!+#REF!+#REF!+#REF!+#REF!+#REF!+#REF!+#REF!+#REF!+#REF!+#REF!+#REF!+#REF!+#REF!+#REF!+#REF!+#REF!+#REF!+#REF!+#REF!+#REF!+#REF!+#REF!+#REF!+#REF!+#REF!+#REF!+#REF!+#REF!+#REF!+#REF!</f>
        <v>#REF!</v>
      </c>
      <c r="AX21" s="168"/>
      <c r="AY21" s="168" t="e">
        <f t="shared" si="4"/>
        <v>#REF!</v>
      </c>
    </row>
    <row r="22" spans="1:51" ht="16.149999999999999" customHeight="1" x14ac:dyDescent="0.2">
      <c r="A22" s="323">
        <v>16</v>
      </c>
      <c r="B22" s="134" t="s">
        <v>19</v>
      </c>
      <c r="C22" s="135" t="e">
        <f>#REF!+#REF!+#REF!+#REF!+#REF!+#REF!+#REF!+#REF!+#REF!+#REF!+#REF!+#REF!+#REF!+#REF!+#REF!+#REF!+#REF!+#REF!+#REF!+#REF!+#REF!+#REF!+#REF!+#REF!+#REF!+#REF!+#REF!+#REF!+#REF!+#REF!+#REF!+#REF!+#REF!</f>
        <v>#REF!</v>
      </c>
      <c r="D22" s="136">
        <f>'9_Per Pupil Summary'!H21</f>
        <v>2470.9324146707086</v>
      </c>
      <c r="E22" s="137" t="e">
        <f>#REF!+#REF!+#REF!+#REF!+#REF!+#REF!+#REF!+#REF!+#REF!+#REF!+#REF!+#REF!+#REF!+#REF!+#REF!+#REF!+#REF!+#REF!+#REF!+#REF!+#REF!+#REF!+#REF!+#REF!+#REF!+#REF!+#REF!+#REF!+#REF!+#REF!+#REF!+#REF!+#REF!</f>
        <v>#REF!</v>
      </c>
      <c r="F22" s="138" t="e">
        <f>#REF!+#REF!+#REF!+#REF!+#REF!+#REF!+#REF!+#REF!+#REF!+#REF!+#REF!+#REF!+#REF!+#REF!+#REF!+#REF!+#REF!+#REF!+#REF!+#REF!+#REF!+#REF!+#REF!+#REF!+#REF!+#REF!+#REF!+#REF!+#REF!+#REF!+#REF!+#REF!+#REF!</f>
        <v>#REF!</v>
      </c>
      <c r="G22" s="136">
        <f>'9_Per Pupil Summary'!I21</f>
        <v>354.47547821847826</v>
      </c>
      <c r="H22" s="137" t="e">
        <f>#REF!+#REF!+#REF!+#REF!+#REF!+#REF!+#REF!+#REF!+#REF!+#REF!+#REF!+#REF!+#REF!+#REF!+#REF!+#REF!+#REF!+#REF!+#REF!+#REF!+#REF!+#REF!+#REF!+#REF!+#REF!+#REF!+#REF!+#REF!+#REF!+#REF!+#REF!+#REF!+#REF!</f>
        <v>#REF!</v>
      </c>
      <c r="I22" s="138" t="e">
        <f>#REF!+#REF!+#REF!+#REF!+#REF!+#REF!+#REF!+#REF!+#REF!+#REF!+#REF!+#REF!+#REF!+#REF!+#REF!+#REF!+#REF!+#REF!+#REF!+#REF!+#REF!+#REF!+#REF!+#REF!+#REF!+#REF!+#REF!+#REF!+#REF!+#REF!+#REF!+#REF!+#REF!</f>
        <v>#REF!</v>
      </c>
      <c r="J22" s="136">
        <f>'9_Per Pupil Summary'!J21</f>
        <v>96.675130423221333</v>
      </c>
      <c r="K22" s="137" t="e">
        <f>#REF!+#REF!+#REF!+#REF!+#REF!+#REF!+#REF!+#REF!+#REF!+#REF!+#REF!+#REF!+#REF!+#REF!+#REF!+#REF!+#REF!+#REF!+#REF!+#REF!+#REF!+#REF!+#REF!+#REF!+#REF!+#REF!+#REF!+#REF!+#REF!+#REF!+#REF!+#REF!+#REF!</f>
        <v>#REF!</v>
      </c>
      <c r="L22" s="138" t="e">
        <f>#REF!+#REF!+#REF!+#REF!+#REF!+#REF!+#REF!+#REF!+#REF!+#REF!+#REF!+#REF!+#REF!+#REF!+#REF!+#REF!+#REF!+#REF!+#REF!+#REF!+#REF!+#REF!+#REF!+#REF!+#REF!+#REF!+#REF!+#REF!+#REF!+#REF!+#REF!+#REF!+#REF!</f>
        <v>#REF!</v>
      </c>
      <c r="M22" s="136">
        <f>'9_Per Pupil Summary'!K21</f>
        <v>2416.8782605805332</v>
      </c>
      <c r="N22" s="137" t="e">
        <f>#REF!+#REF!+#REF!+#REF!+#REF!+#REF!+#REF!+#REF!+#REF!+#REF!+#REF!+#REF!+#REF!+#REF!+#REF!+#REF!+#REF!+#REF!+#REF!+#REF!+#REF!+#REF!+#REF!+#REF!+#REF!+#REF!+#REF!+#REF!+#REF!+#REF!+#REF!+#REF!+#REF!</f>
        <v>#REF!</v>
      </c>
      <c r="O22" s="138" t="e">
        <f>#REF!+#REF!+#REF!+#REF!+#REF!+#REF!+#REF!+#REF!+#REF!+#REF!+#REF!+#REF!+#REF!+#REF!+#REF!+#REF!+#REF!+#REF!+#REF!+#REF!+#REF!+#REF!+#REF!+#REF!+#REF!+#REF!+#REF!+#REF!+#REF!+#REF!+#REF!+#REF!+#REF!</f>
        <v>#REF!</v>
      </c>
      <c r="P22" s="136">
        <f>'9_Per Pupil Summary'!L21</f>
        <v>966.75130423221333</v>
      </c>
      <c r="Q22" s="137" t="e">
        <f>#REF!+#REF!+#REF!+#REF!+#REF!+#REF!+#REF!+#REF!+#REF!+#REF!+#REF!+#REF!+#REF!+#REF!+#REF!+#REF!+#REF!+#REF!+#REF!+#REF!+#REF!+#REF!+#REF!+#REF!+#REF!+#REF!+#REF!+#REF!+#REF!+#REF!+#REF!+#REF!+#REF!</f>
        <v>#REF!</v>
      </c>
      <c r="R22" s="139" t="e">
        <f>#REF!+#REF!+#REF!+#REF!+#REF!+#REF!+#REF!+#REF!+#REF!+#REF!+#REF!+#REF!+#REF!+#REF!+#REF!+#REF!+#REF!+#REF!+#REF!+#REF!+#REF!+#REF!+#REF!+#REF!+#REF!+#REF!+#REF!+#REF!+#REF!+#REF!+#REF!+#REF!+#REF!</f>
        <v>#REF!</v>
      </c>
      <c r="S22" s="726" t="e">
        <f>#REF!+#REF!</f>
        <v>#REF!</v>
      </c>
      <c r="T22" s="136" t="e">
        <f>#REF!+#REF!+#REF!+#REF!+#REF!+#REF!+#REF!+#REF!+#REF!+#REF!+#REF!+#REF!+#REF!+#REF!+#REF!+#REF!+#REF!+#REF!+#REF!+#REF!+#REF!+#REF!+#REF!+#REF!+#REF!+#REF!+#REF!+#REF!+#REF!+#REF!+#REF!+#REF!+#REF!</f>
        <v>#REF!</v>
      </c>
      <c r="U22" s="136" t="e">
        <f>#REF!+#REF!+#REF!+#REF!+#REF!+#REF!+#REF!+#REF!+#REF!+#REF!+#REF!+#REF!+#REF!+#REF!+#REF!+#REF!+#REF!+#REF!+#REF!+#REF!+#REF!+#REF!+#REF!+#REF!+#REF!+#REF!+#REF!+#REF!+#REF!+#REF!+#REF!+#REF!+#REF!</f>
        <v>#REF!</v>
      </c>
      <c r="V22" s="140" t="e">
        <f>#REF!+#REF!+#REF!+#REF!+#REF!+#REF!+#REF!+#REF!+#REF!+#REF!+#REF!+#REF!+#REF!+#REF!+#REF!+#REF!+#REF!+#REF!+#REF!+#REF!+#REF!+#REF!+#REF!+#REF!+#REF!+#REF!+#REF!+#REF!+#REF!+#REF!+#REF!+#REF!+#REF!</f>
        <v>#REF!</v>
      </c>
      <c r="W22" s="139" t="e">
        <f>#REF!+#REF!+#REF!+#REF!+#REF!+#REF!+#REF!+#REF!+#REF!+#REF!+#REF!+#REF!+#REF!+#REF!+#REF!+#REF!+#REF!+#REF!+#REF!+#REF!+#REF!+#REF!+#REF!+#REF!+#REF!+#REF!+#REF!+#REF!+#REF!+#REF!+#REF!+#REF!+#REF!</f>
        <v>#REF!</v>
      </c>
      <c r="X22" s="137" t="e">
        <f>#REF!+#REF!+#REF!+#REF!+#REF!+#REF!+#REF!+#REF!+#REF!+#REF!+#REF!+#REF!+#REF!+#REF!+#REF!+#REF!+#REF!+#REF!+#REF!+#REF!+#REF!+#REF!+#REF!+#REF!+#REF!+#REF!+#REF!+#REF!+#REF!+#REF!+#REF!+#REF!+#REF!</f>
        <v>#REF!</v>
      </c>
      <c r="Y22" s="139" t="e">
        <f>#REF!+#REF!+#REF!+#REF!+#REF!+#REF!+#REF!+#REF!+#REF!+#REF!+#REF!+#REF!+#REF!+#REF!+#REF!+#REF!+#REF!+#REF!+#REF!+#REF!+#REF!+#REF!+#REF!+#REF!+#REF!+#REF!+#REF!+#REF!+#REF!+#REF!+#REF!+#REF!+#REF!</f>
        <v>#REF!</v>
      </c>
      <c r="Z22" s="136" t="e">
        <f>#REF!+#REF!+#REF!+#REF!+#REF!+#REF!+#REF!+#REF!+#REF!+#REF!+#REF!+#REF!+#REF!+#REF!+#REF!+#REF!+#REF!+#REF!+#REF!+#REF!+#REF!+#REF!+#REF!+#REF!+#REF!+#REF!+#REF!+#REF!+#REF!+#REF!+#REF!+#REF!+#REF!</f>
        <v>#REF!</v>
      </c>
      <c r="AA22" s="139" t="e">
        <f>#REF!+#REF!+#REF!+#REF!+#REF!+#REF!+#REF!+#REF!+#REF!+#REF!+#REF!+#REF!+#REF!+#REF!+#REF!+#REF!+#REF!+#REF!+#REF!+#REF!+#REF!+#REF!+#REF!+#REF!+#REF!+#REF!+#REF!+#REF!+#REF!+#REF!+#REF!+#REF!+#REF!</f>
        <v>#REF!</v>
      </c>
      <c r="AB22" s="136" t="e">
        <f>#REF!+#REF!+#REF!+#REF!+#REF!+#REF!+#REF!+#REF!+#REF!+#REF!+#REF!+#REF!+#REF!+#REF!+#REF!+#REF!+#REF!+#REF!+#REF!+#REF!+#REF!+#REF!+#REF!+#REF!+#REF!+#REF!+#REF!+#REF!+#REF!+#REF!+#REF!+#REF!+#REF!</f>
        <v>#REF!</v>
      </c>
      <c r="AC22" s="136" t="e">
        <f>#REF!+#REF!+#REF!+#REF!+#REF!+#REF!+#REF!+#REF!+#REF!+#REF!+#REF!+#REF!+#REF!+#REF!+#REF!+#REF!+#REF!+#REF!+#REF!+#REF!+#REF!+#REF!+#REF!+#REF!+#REF!+#REF!+#REF!+#REF!+#REF!+#REF!+#REF!+#REF!+#REF!</f>
        <v>#REF!</v>
      </c>
      <c r="AD22" s="139" t="e">
        <f>#REF!+#REF!+#REF!+#REF!+#REF!+#REF!+#REF!+#REF!+#REF!+#REF!+#REF!+#REF!+#REF!+#REF!+#REF!+#REF!+#REF!+#REF!+#REF!+#REF!+#REF!+#REF!+#REF!+#REF!+#REF!+#REF!+#REF!+#REF!+#REF!+#REF!+#REF!+#REF!+#REF!</f>
        <v>#REF!</v>
      </c>
      <c r="AE22" s="141" t="e">
        <f>#REF!+#REF!+#REF!+#REF!+#REF!+#REF!+#REF!+#REF!+#REF!+#REF!+#REF!+#REF!+#REF!+#REF!+#REF!+#REF!+#REF!+#REF!+#REF!+#REF!+#REF!+#REF!+#REF!+#REF!+#REF!+#REF!+#REF!+#REF!+#REF!+#REF!+#REF!+#REF!+#REF!</f>
        <v>#REF!</v>
      </c>
      <c r="AF22" s="142">
        <f>'9_Per Pupil Summary'!N21</f>
        <v>15901</v>
      </c>
      <c r="AG22" s="143" t="e">
        <f>#REF!+#REF!+#REF!+#REF!+#REF!+#REF!+#REF!+#REF!+#REF!+#REF!+#REF!+#REF!+#REF!+#REF!+#REF!+#REF!+#REF!+#REF!+#REF!+#REF!+#REF!+#REF!+#REF!+#REF!+#REF!+#REF!+#REF!+#REF!+#REF!+#REF!+#REF!+#REF!+#REF!</f>
        <v>#REF!</v>
      </c>
      <c r="AH22" s="135" t="e">
        <f>#REF!+#REF!+#REF!+#REF!+#REF!+#REF!+#REF!+#REF!+#REF!+#REF!+#REF!+#REF!+#REF!+#REF!+#REF!+#REF!+#REF!+#REF!+#REF!+#REF!+#REF!+#REF!+#REF!+#REF!+#REF!+#REF!+#REF!+#REF!+#REF!+#REF!+#REF!+#REF!+#REF!</f>
        <v>#REF!</v>
      </c>
      <c r="AI22" s="142" t="e">
        <f>#REF!+#REF!+#REF!+#REF!+#REF!+#REF!+#REF!+#REF!+#REF!+#REF!+#REF!+#REF!+#REF!+#REF!+#REF!+#REF!+#REF!+#REF!+#REF!+#REF!+#REF!+#REF!+#REF!+#REF!+#REF!+#REF!+#REF!+#REF!+#REF!+#REF!+#REF!+#REF!+#REF!</f>
        <v>#REF!</v>
      </c>
      <c r="AJ22" s="135" t="e">
        <f>#REF!+#REF!+#REF!+#REF!+#REF!+#REF!+#REF!+#REF!+#REF!+#REF!+#REF!+#REF!+#REF!+#REF!+#REF!+#REF!+#REF!+#REF!+#REF!+#REF!+#REF!+#REF!+#REF!+#REF!+#REF!+#REF!+#REF!+#REF!+#REF!+#REF!+#REF!+#REF!+#REF!</f>
        <v>#REF!</v>
      </c>
      <c r="AK22" s="144" t="e">
        <f>#REF!+#REF!+#REF!+#REF!+#REF!+#REF!+#REF!+#REF!+#REF!+#REF!+#REF!+#REF!+#REF!+#REF!+#REF!+#REF!+#REF!+#REF!+#REF!+#REF!+#REF!+#REF!+#REF!+#REF!+#REF!+#REF!+#REF!+#REF!+#REF!+#REF!+#REF!+#REF!+#REF!</f>
        <v>#REF!</v>
      </c>
      <c r="AL22" s="145" t="e">
        <f>#REF!+#REF!+#REF!+#REF!+#REF!+#REF!+#REF!+#REF!+#REF!+#REF!+#REF!+#REF!+#REF!+#REF!+#REF!+#REF!+#REF!+#REF!+#REF!+#REF!+#REF!+#REF!+#REF!+#REF!+#REF!+#REF!+#REF!+#REF!+#REF!+#REF!+#REF!+#REF!+#REF!</f>
        <v>#REF!</v>
      </c>
      <c r="AM22" s="143" t="e">
        <f>#REF!+#REF!+#REF!+#REF!+#REF!+#REF!+#REF!+#REF!+#REF!+#REF!+#REF!+#REF!+#REF!+#REF!+#REF!+#REF!+#REF!+#REF!+#REF!+#REF!+#REF!+#REF!+#REF!+#REF!+#REF!+#REF!+#REF!+#REF!+#REF!+#REF!+#REF!+#REF!+#REF!</f>
        <v>#REF!</v>
      </c>
      <c r="AN22" s="146" t="e">
        <f>#REF!+#REF!+#REF!+#REF!+#REF!+#REF!+#REF!+#REF!+#REF!+#REF!+#REF!+#REF!+#REF!+#REF!+#REF!+#REF!+#REF!+#REF!+#REF!+#REF!+#REF!+#REF!+#REF!+#REF!+#REF!+#REF!+#REF!+#REF!+#REF!+#REF!+#REF!+#REF!+#REF!</f>
        <v>#REF!</v>
      </c>
      <c r="AO22" s="143" t="e">
        <f>#REF!+#REF!+#REF!+#REF!+#REF!+#REF!+#REF!+#REF!+#REF!+#REF!+#REF!+#REF!+#REF!+#REF!+#REF!+#REF!+#REF!+#REF!+#REF!+#REF!+#REF!+#REF!+#REF!+#REF!+#REF!+#REF!+#REF!+#REF!+#REF!+#REF!+#REF!+#REF!+#REF!</f>
        <v>#REF!</v>
      </c>
      <c r="AP22" s="144" t="e">
        <f>#REF!+#REF!+#REF!+#REF!+#REF!+#REF!+#REF!+#REF!+#REF!+#REF!+#REF!+#REF!+#REF!+#REF!+#REF!+#REF!+#REF!+#REF!+#REF!+#REF!+#REF!+#REF!+#REF!+#REF!+#REF!+#REF!+#REF!+#REF!+#REF!+#REF!+#REF!+#REF!+#REF!</f>
        <v>#REF!</v>
      </c>
      <c r="AQ22" s="143" t="e">
        <f>#REF!+#REF!+#REF!+#REF!+#REF!+#REF!+#REF!+#REF!+#REF!+#REF!+#REF!+#REF!+#REF!+#REF!+#REF!+#REF!+#REF!+#REF!+#REF!+#REF!+#REF!+#REF!+#REF!+#REF!+#REF!+#REF!+#REF!+#REF!+#REF!+#REF!+#REF!+#REF!+#REF!</f>
        <v>#REF!</v>
      </c>
      <c r="AR22" s="144" t="e">
        <f>#REF!+#REF!+#REF!+#REF!+#REF!+#REF!+#REF!+#REF!+#REF!+#REF!+#REF!+#REF!+#REF!+#REF!+#REF!+#REF!+#REF!+#REF!+#REF!+#REF!+#REF!+#REF!+#REF!+#REF!+#REF!+#REF!+#REF!+#REF!+#REF!+#REF!+#REF!+#REF!+#REF!</f>
        <v>#REF!</v>
      </c>
      <c r="AS22" s="144" t="e">
        <f>#REF!+#REF!+#REF!+#REF!+#REF!+#REF!+#REF!+#REF!+#REF!+#REF!+#REF!+#REF!+#REF!+#REF!+#REF!+#REF!+#REF!+#REF!+#REF!+#REF!+#REF!+#REF!+#REF!+#REF!+#REF!+#REF!+#REF!+#REF!+#REF!+#REF!+#REF!+#REF!+#REF!</f>
        <v>#REF!</v>
      </c>
      <c r="AT22" s="143" t="e">
        <f>#REF!+#REF!+#REF!+#REF!+#REF!+#REF!+#REF!+#REF!+#REF!+#REF!+#REF!+#REF!+#REF!+#REF!+#REF!+#REF!+#REF!+#REF!+#REF!+#REF!+#REF!+#REF!+#REF!+#REF!+#REF!+#REF!+#REF!+#REF!+#REF!+#REF!+#REF!+#REF!+#REF!</f>
        <v>#REF!</v>
      </c>
      <c r="AU22" s="542" t="e">
        <f t="shared" si="2"/>
        <v>#REF!</v>
      </c>
      <c r="AV22" s="543" t="e">
        <f t="shared" si="3"/>
        <v>#REF!</v>
      </c>
      <c r="AW22" s="137" t="e">
        <f>#REF!+#REF!+#REF!+#REF!+#REF!+#REF!+#REF!+#REF!+#REF!+#REF!+#REF!+#REF!+#REF!+#REF!+#REF!+#REF!+#REF!+#REF!+#REF!+#REF!+#REF!+#REF!+#REF!+#REF!+#REF!+#REF!+#REF!+#REF!+#REF!+#REF!+#REF!+#REF!+#REF!</f>
        <v>#REF!</v>
      </c>
      <c r="AX22" s="137"/>
      <c r="AY22" s="137" t="e">
        <f t="shared" si="4"/>
        <v>#REF!</v>
      </c>
    </row>
    <row r="23" spans="1:51" ht="16.149999999999999" customHeight="1" x14ac:dyDescent="0.2">
      <c r="A23" s="324">
        <v>17</v>
      </c>
      <c r="B23" s="151" t="s">
        <v>20</v>
      </c>
      <c r="C23" s="152" t="e">
        <f>#REF!+#REF!+#REF!+#REF!+#REF!+#REF!+#REF!+#REF!+#REF!+#REF!+#REF!+#REF!+#REF!+#REF!+#REF!+#REF!+#REF!+#REF!+#REF!+#REF!+#REF!+#REF!+#REF!+#REF!+#REF!+#REF!+#REF!+#REF!+#REF!+#REF!+#REF!+#REF!+#REF!</f>
        <v>#REF!</v>
      </c>
      <c r="D23" s="153">
        <f>'9_Per Pupil Summary'!H22</f>
        <v>3166.0913501266259</v>
      </c>
      <c r="E23" s="154" t="e">
        <f>#REF!+#REF!+#REF!+#REF!+#REF!+#REF!+#REF!+#REF!+#REF!+#REF!+#REF!+#REF!+#REF!+#REF!+#REF!+#REF!+#REF!+#REF!+#REF!+#REF!+#REF!+#REF!+#REF!+#REF!+#REF!+#REF!+#REF!+#REF!+#REF!+#REF!+#REF!+#REF!+#REF!</f>
        <v>#REF!</v>
      </c>
      <c r="F23" s="155" t="e">
        <f>#REF!+#REF!+#REF!+#REF!+#REF!+#REF!+#REF!+#REF!+#REF!+#REF!+#REF!+#REF!+#REF!+#REF!+#REF!+#REF!+#REF!+#REF!+#REF!+#REF!+#REF!+#REF!+#REF!+#REF!+#REF!+#REF!+#REF!+#REF!+#REF!+#REF!+#REF!+#REF!+#REF!</f>
        <v>#REF!</v>
      </c>
      <c r="G23" s="153">
        <f>'9_Per Pupil Summary'!I22</f>
        <v>431.56544401878006</v>
      </c>
      <c r="H23" s="154" t="e">
        <f>#REF!+#REF!+#REF!+#REF!+#REF!+#REF!+#REF!+#REF!+#REF!+#REF!+#REF!+#REF!+#REF!+#REF!+#REF!+#REF!+#REF!+#REF!+#REF!+#REF!+#REF!+#REF!+#REF!+#REF!+#REF!+#REF!+#REF!+#REF!+#REF!+#REF!+#REF!+#REF!+#REF!</f>
        <v>#REF!</v>
      </c>
      <c r="I23" s="155" t="e">
        <f>#REF!+#REF!+#REF!+#REF!+#REF!+#REF!+#REF!+#REF!+#REF!+#REF!+#REF!+#REF!+#REF!+#REF!+#REF!+#REF!+#REF!+#REF!+#REF!+#REF!+#REF!+#REF!+#REF!+#REF!+#REF!+#REF!+#REF!+#REF!+#REF!+#REF!+#REF!+#REF!+#REF!</f>
        <v>#REF!</v>
      </c>
      <c r="J23" s="153">
        <f>'9_Per Pupil Summary'!J22</f>
        <v>117.69966655057637</v>
      </c>
      <c r="K23" s="154" t="e">
        <f>#REF!+#REF!+#REF!+#REF!+#REF!+#REF!+#REF!+#REF!+#REF!+#REF!+#REF!+#REF!+#REF!+#REF!+#REF!+#REF!+#REF!+#REF!+#REF!+#REF!+#REF!+#REF!+#REF!+#REF!+#REF!+#REF!+#REF!+#REF!+#REF!+#REF!+#REF!+#REF!+#REF!</f>
        <v>#REF!</v>
      </c>
      <c r="L23" s="155" t="e">
        <f>#REF!+#REF!+#REF!+#REF!+#REF!+#REF!+#REF!+#REF!+#REF!+#REF!+#REF!+#REF!+#REF!+#REF!+#REF!+#REF!+#REF!+#REF!+#REF!+#REF!+#REF!+#REF!+#REF!+#REF!+#REF!+#REF!+#REF!+#REF!+#REF!+#REF!+#REF!+#REF!+#REF!</f>
        <v>#REF!</v>
      </c>
      <c r="M23" s="153">
        <f>'9_Per Pupil Summary'!K22</f>
        <v>2942.4916637644096</v>
      </c>
      <c r="N23" s="154" t="e">
        <f>#REF!+#REF!+#REF!+#REF!+#REF!+#REF!+#REF!+#REF!+#REF!+#REF!+#REF!+#REF!+#REF!+#REF!+#REF!+#REF!+#REF!+#REF!+#REF!+#REF!+#REF!+#REF!+#REF!+#REF!+#REF!+#REF!+#REF!+#REF!+#REF!+#REF!+#REF!+#REF!+#REF!</f>
        <v>#REF!</v>
      </c>
      <c r="O23" s="155" t="e">
        <f>#REF!+#REF!+#REF!+#REF!+#REF!+#REF!+#REF!+#REF!+#REF!+#REF!+#REF!+#REF!+#REF!+#REF!+#REF!+#REF!+#REF!+#REF!+#REF!+#REF!+#REF!+#REF!+#REF!+#REF!+#REF!+#REF!+#REF!+#REF!+#REF!+#REF!+#REF!+#REF!+#REF!</f>
        <v>#REF!</v>
      </c>
      <c r="P23" s="153">
        <f>'9_Per Pupil Summary'!L22</f>
        <v>1176.9966655057635</v>
      </c>
      <c r="Q23" s="154" t="e">
        <f>#REF!+#REF!+#REF!+#REF!+#REF!+#REF!+#REF!+#REF!+#REF!+#REF!+#REF!+#REF!+#REF!+#REF!+#REF!+#REF!+#REF!+#REF!+#REF!+#REF!+#REF!+#REF!+#REF!+#REF!+#REF!+#REF!+#REF!+#REF!+#REF!+#REF!+#REF!+#REF!+#REF!</f>
        <v>#REF!</v>
      </c>
      <c r="R23" s="156" t="e">
        <f>#REF!+#REF!+#REF!+#REF!+#REF!+#REF!+#REF!+#REF!+#REF!+#REF!+#REF!+#REF!+#REF!+#REF!+#REF!+#REF!+#REF!+#REF!+#REF!+#REF!+#REF!+#REF!+#REF!+#REF!+#REF!+#REF!+#REF!+#REF!+#REF!+#REF!+#REF!+#REF!+#REF!</f>
        <v>#REF!</v>
      </c>
      <c r="S23" s="605" t="e">
        <f>#REF!+#REF!</f>
        <v>#REF!</v>
      </c>
      <c r="T23" s="153" t="e">
        <f>#REF!+#REF!+#REF!+#REF!+#REF!+#REF!+#REF!+#REF!+#REF!+#REF!+#REF!+#REF!+#REF!+#REF!+#REF!+#REF!+#REF!+#REF!+#REF!+#REF!+#REF!+#REF!+#REF!+#REF!+#REF!+#REF!+#REF!+#REF!+#REF!+#REF!+#REF!+#REF!+#REF!</f>
        <v>#REF!</v>
      </c>
      <c r="U23" s="153" t="e">
        <f>#REF!+#REF!+#REF!+#REF!+#REF!+#REF!+#REF!+#REF!+#REF!+#REF!+#REF!+#REF!+#REF!+#REF!+#REF!+#REF!+#REF!+#REF!+#REF!+#REF!+#REF!+#REF!+#REF!+#REF!+#REF!+#REF!+#REF!+#REF!+#REF!+#REF!+#REF!+#REF!+#REF!</f>
        <v>#REF!</v>
      </c>
      <c r="V23" s="157" t="e">
        <f>#REF!+#REF!+#REF!+#REF!+#REF!+#REF!+#REF!+#REF!+#REF!+#REF!+#REF!+#REF!+#REF!+#REF!+#REF!+#REF!+#REF!+#REF!+#REF!+#REF!+#REF!+#REF!+#REF!+#REF!+#REF!+#REF!+#REF!+#REF!+#REF!+#REF!+#REF!+#REF!+#REF!</f>
        <v>#REF!</v>
      </c>
      <c r="W23" s="156" t="e">
        <f>#REF!+#REF!+#REF!+#REF!+#REF!+#REF!+#REF!+#REF!+#REF!+#REF!+#REF!+#REF!+#REF!+#REF!+#REF!+#REF!+#REF!+#REF!+#REF!+#REF!+#REF!+#REF!+#REF!+#REF!+#REF!+#REF!+#REF!+#REF!+#REF!+#REF!+#REF!+#REF!+#REF!</f>
        <v>#REF!</v>
      </c>
      <c r="X23" s="154" t="e">
        <f>#REF!+#REF!+#REF!+#REF!+#REF!+#REF!+#REF!+#REF!+#REF!+#REF!+#REF!+#REF!+#REF!+#REF!+#REF!+#REF!+#REF!+#REF!+#REF!+#REF!+#REF!+#REF!+#REF!+#REF!+#REF!+#REF!+#REF!+#REF!+#REF!+#REF!+#REF!+#REF!+#REF!</f>
        <v>#REF!</v>
      </c>
      <c r="Y23" s="156" t="e">
        <f>#REF!+#REF!+#REF!+#REF!+#REF!+#REF!+#REF!+#REF!+#REF!+#REF!+#REF!+#REF!+#REF!+#REF!+#REF!+#REF!+#REF!+#REF!+#REF!+#REF!+#REF!+#REF!+#REF!+#REF!+#REF!+#REF!+#REF!+#REF!+#REF!+#REF!+#REF!+#REF!+#REF!</f>
        <v>#REF!</v>
      </c>
      <c r="Z23" s="153" t="e">
        <f>#REF!+#REF!+#REF!+#REF!+#REF!+#REF!+#REF!+#REF!+#REF!+#REF!+#REF!+#REF!+#REF!+#REF!+#REF!+#REF!+#REF!+#REF!+#REF!+#REF!+#REF!+#REF!+#REF!+#REF!+#REF!+#REF!+#REF!+#REF!+#REF!+#REF!+#REF!+#REF!+#REF!</f>
        <v>#REF!</v>
      </c>
      <c r="AA23" s="156" t="e">
        <f>#REF!+#REF!+#REF!+#REF!+#REF!+#REF!+#REF!+#REF!+#REF!+#REF!+#REF!+#REF!+#REF!+#REF!+#REF!+#REF!+#REF!+#REF!+#REF!+#REF!+#REF!+#REF!+#REF!+#REF!+#REF!+#REF!+#REF!+#REF!+#REF!+#REF!+#REF!+#REF!+#REF!</f>
        <v>#REF!</v>
      </c>
      <c r="AB23" s="153" t="e">
        <f>#REF!+#REF!+#REF!+#REF!+#REF!+#REF!+#REF!+#REF!+#REF!+#REF!+#REF!+#REF!+#REF!+#REF!+#REF!+#REF!+#REF!+#REF!+#REF!+#REF!+#REF!+#REF!+#REF!+#REF!+#REF!+#REF!+#REF!+#REF!+#REF!+#REF!+#REF!+#REF!+#REF!</f>
        <v>#REF!</v>
      </c>
      <c r="AC23" s="153" t="e">
        <f>#REF!+#REF!+#REF!+#REF!+#REF!+#REF!+#REF!+#REF!+#REF!+#REF!+#REF!+#REF!+#REF!+#REF!+#REF!+#REF!+#REF!+#REF!+#REF!+#REF!+#REF!+#REF!+#REF!+#REF!+#REF!+#REF!+#REF!+#REF!+#REF!+#REF!+#REF!+#REF!+#REF!</f>
        <v>#REF!</v>
      </c>
      <c r="AD23" s="156" t="e">
        <f>#REF!+#REF!+#REF!+#REF!+#REF!+#REF!+#REF!+#REF!+#REF!+#REF!+#REF!+#REF!+#REF!+#REF!+#REF!+#REF!+#REF!+#REF!+#REF!+#REF!+#REF!+#REF!+#REF!+#REF!+#REF!+#REF!+#REF!+#REF!+#REF!+#REF!+#REF!+#REF!+#REF!</f>
        <v>#REF!</v>
      </c>
      <c r="AE23" s="159" t="e">
        <f>#REF!+#REF!+#REF!+#REF!+#REF!+#REF!+#REF!+#REF!+#REF!+#REF!+#REF!+#REF!+#REF!+#REF!+#REF!+#REF!+#REF!+#REF!+#REF!+#REF!+#REF!+#REF!+#REF!+#REF!+#REF!+#REF!+#REF!+#REF!+#REF!+#REF!+#REF!+#REF!+#REF!</f>
        <v>#REF!</v>
      </c>
      <c r="AF23" s="160">
        <f>'9_Per Pupil Summary'!N22</f>
        <v>9537</v>
      </c>
      <c r="AG23" s="161" t="e">
        <f>#REF!+#REF!+#REF!+#REF!+#REF!+#REF!+#REF!+#REF!+#REF!+#REF!+#REF!+#REF!+#REF!+#REF!+#REF!+#REF!+#REF!+#REF!+#REF!+#REF!+#REF!+#REF!+#REF!+#REF!+#REF!+#REF!+#REF!+#REF!+#REF!+#REF!+#REF!+#REF!+#REF!</f>
        <v>#REF!</v>
      </c>
      <c r="AH23" s="152" t="e">
        <f>#REF!+#REF!+#REF!+#REF!+#REF!+#REF!+#REF!+#REF!+#REF!+#REF!+#REF!+#REF!+#REF!+#REF!+#REF!+#REF!+#REF!+#REF!+#REF!+#REF!+#REF!+#REF!+#REF!+#REF!+#REF!+#REF!+#REF!+#REF!+#REF!+#REF!+#REF!+#REF!+#REF!</f>
        <v>#REF!</v>
      </c>
      <c r="AI23" s="160" t="e">
        <f>#REF!+#REF!+#REF!+#REF!+#REF!+#REF!+#REF!+#REF!+#REF!+#REF!+#REF!+#REF!+#REF!+#REF!+#REF!+#REF!+#REF!+#REF!+#REF!+#REF!+#REF!+#REF!+#REF!+#REF!+#REF!+#REF!+#REF!+#REF!+#REF!+#REF!+#REF!+#REF!+#REF!</f>
        <v>#REF!</v>
      </c>
      <c r="AJ23" s="152" t="e">
        <f>#REF!+#REF!+#REF!+#REF!+#REF!+#REF!+#REF!+#REF!+#REF!+#REF!+#REF!+#REF!+#REF!+#REF!+#REF!+#REF!+#REF!+#REF!+#REF!+#REF!+#REF!+#REF!+#REF!+#REF!+#REF!+#REF!+#REF!+#REF!+#REF!+#REF!+#REF!+#REF!+#REF!</f>
        <v>#REF!</v>
      </c>
      <c r="AK23" s="162" t="e">
        <f>#REF!+#REF!+#REF!+#REF!+#REF!+#REF!+#REF!+#REF!+#REF!+#REF!+#REF!+#REF!+#REF!+#REF!+#REF!+#REF!+#REF!+#REF!+#REF!+#REF!+#REF!+#REF!+#REF!+#REF!+#REF!+#REF!+#REF!+#REF!+#REF!+#REF!+#REF!+#REF!+#REF!</f>
        <v>#REF!</v>
      </c>
      <c r="AL23" s="163" t="e">
        <f>#REF!+#REF!+#REF!+#REF!+#REF!+#REF!+#REF!+#REF!+#REF!+#REF!+#REF!+#REF!+#REF!+#REF!+#REF!+#REF!+#REF!+#REF!+#REF!+#REF!+#REF!+#REF!+#REF!+#REF!+#REF!+#REF!+#REF!+#REF!+#REF!+#REF!+#REF!+#REF!+#REF!</f>
        <v>#REF!</v>
      </c>
      <c r="AM23" s="161" t="e">
        <f>#REF!+#REF!+#REF!+#REF!+#REF!+#REF!+#REF!+#REF!+#REF!+#REF!+#REF!+#REF!+#REF!+#REF!+#REF!+#REF!+#REF!+#REF!+#REF!+#REF!+#REF!+#REF!+#REF!+#REF!+#REF!+#REF!+#REF!+#REF!+#REF!+#REF!+#REF!+#REF!+#REF!</f>
        <v>#REF!</v>
      </c>
      <c r="AN23" s="164" t="e">
        <f>#REF!+#REF!+#REF!+#REF!+#REF!+#REF!+#REF!+#REF!+#REF!+#REF!+#REF!+#REF!+#REF!+#REF!+#REF!+#REF!+#REF!+#REF!+#REF!+#REF!+#REF!+#REF!+#REF!+#REF!+#REF!+#REF!+#REF!+#REF!+#REF!+#REF!+#REF!+#REF!+#REF!</f>
        <v>#REF!</v>
      </c>
      <c r="AO23" s="161" t="e">
        <f>#REF!+#REF!+#REF!+#REF!+#REF!+#REF!+#REF!+#REF!+#REF!+#REF!+#REF!+#REF!+#REF!+#REF!+#REF!+#REF!+#REF!+#REF!+#REF!+#REF!+#REF!+#REF!+#REF!+#REF!+#REF!+#REF!+#REF!+#REF!+#REF!+#REF!+#REF!+#REF!+#REF!</f>
        <v>#REF!</v>
      </c>
      <c r="AP23" s="162" t="e">
        <f>#REF!+#REF!+#REF!+#REF!+#REF!+#REF!+#REF!+#REF!+#REF!+#REF!+#REF!+#REF!+#REF!+#REF!+#REF!+#REF!+#REF!+#REF!+#REF!+#REF!+#REF!+#REF!+#REF!+#REF!+#REF!+#REF!+#REF!+#REF!+#REF!+#REF!+#REF!+#REF!+#REF!</f>
        <v>#REF!</v>
      </c>
      <c r="AQ23" s="161" t="e">
        <f>#REF!+#REF!+#REF!+#REF!+#REF!+#REF!+#REF!+#REF!+#REF!+#REF!+#REF!+#REF!+#REF!+#REF!+#REF!+#REF!+#REF!+#REF!+#REF!+#REF!+#REF!+#REF!+#REF!+#REF!+#REF!+#REF!+#REF!+#REF!+#REF!+#REF!+#REF!+#REF!+#REF!</f>
        <v>#REF!</v>
      </c>
      <c r="AR23" s="162" t="e">
        <f>#REF!+#REF!+#REF!+#REF!+#REF!+#REF!+#REF!+#REF!+#REF!+#REF!+#REF!+#REF!+#REF!+#REF!+#REF!+#REF!+#REF!+#REF!+#REF!+#REF!+#REF!+#REF!+#REF!+#REF!+#REF!+#REF!+#REF!+#REF!+#REF!+#REF!+#REF!+#REF!+#REF!</f>
        <v>#REF!</v>
      </c>
      <c r="AS23" s="162" t="e">
        <f>#REF!+#REF!+#REF!+#REF!+#REF!+#REF!+#REF!+#REF!+#REF!+#REF!+#REF!+#REF!+#REF!+#REF!+#REF!+#REF!+#REF!+#REF!+#REF!+#REF!+#REF!+#REF!+#REF!+#REF!+#REF!+#REF!+#REF!+#REF!+#REF!+#REF!+#REF!+#REF!+#REF!</f>
        <v>#REF!</v>
      </c>
      <c r="AT23" s="161" t="e">
        <f>#REF!+#REF!+#REF!+#REF!+#REF!+#REF!+#REF!+#REF!+#REF!+#REF!+#REF!+#REF!+#REF!+#REF!+#REF!+#REF!+#REF!+#REF!+#REF!+#REF!+#REF!+#REF!+#REF!+#REF!+#REF!+#REF!+#REF!+#REF!+#REF!+#REF!+#REF!+#REF!+#REF!</f>
        <v>#REF!</v>
      </c>
      <c r="AU23" s="544" t="e">
        <f t="shared" si="2"/>
        <v>#REF!</v>
      </c>
      <c r="AV23" s="545" t="e">
        <f t="shared" si="3"/>
        <v>#REF!</v>
      </c>
      <c r="AW23" s="154" t="e">
        <f>#REF!+#REF!+#REF!+#REF!+#REF!+#REF!+#REF!+#REF!+#REF!+#REF!+#REF!+#REF!+#REF!+#REF!+#REF!+#REF!+#REF!+#REF!+#REF!+#REF!+#REF!+#REF!+#REF!+#REF!+#REF!+#REF!+#REF!+#REF!+#REF!+#REF!+#REF!+#REF!+#REF!</f>
        <v>#REF!</v>
      </c>
      <c r="AX23" s="154"/>
      <c r="AY23" s="154" t="e">
        <f t="shared" si="4"/>
        <v>#REF!</v>
      </c>
    </row>
    <row r="24" spans="1:51" ht="16.149999999999999" customHeight="1" x14ac:dyDescent="0.2">
      <c r="A24" s="324">
        <v>18</v>
      </c>
      <c r="B24" s="151" t="s">
        <v>21</v>
      </c>
      <c r="C24" s="152" t="e">
        <f>#REF!+#REF!+#REF!+#REF!+#REF!+#REF!+#REF!+#REF!+#REF!+#REF!+#REF!+#REF!+#REF!+#REF!+#REF!+#REF!+#REF!+#REF!+#REF!+#REF!+#REF!+#REF!+#REF!+#REF!+#REF!+#REF!+#REF!+#REF!+#REF!+#REF!+#REF!+#REF!+#REF!</f>
        <v>#REF!</v>
      </c>
      <c r="D24" s="153">
        <f>'9_Per Pupil Summary'!H23</f>
        <v>5439.7619552396309</v>
      </c>
      <c r="E24" s="154" t="e">
        <f>#REF!+#REF!+#REF!+#REF!+#REF!+#REF!+#REF!+#REF!+#REF!+#REF!+#REF!+#REF!+#REF!+#REF!+#REF!+#REF!+#REF!+#REF!+#REF!+#REF!+#REF!+#REF!+#REF!+#REF!+#REF!+#REF!+#REF!+#REF!+#REF!+#REF!+#REF!+#REF!+#REF!</f>
        <v>#REF!</v>
      </c>
      <c r="F24" s="155" t="e">
        <f>#REF!+#REF!+#REF!+#REF!+#REF!+#REF!+#REF!+#REF!+#REF!+#REF!+#REF!+#REF!+#REF!+#REF!+#REF!+#REF!+#REF!+#REF!+#REF!+#REF!+#REF!+#REF!+#REF!+#REF!+#REF!+#REF!+#REF!+#REF!+#REF!+#REF!+#REF!+#REF!+#REF!</f>
        <v>#REF!</v>
      </c>
      <c r="G24" s="153">
        <f>'9_Per Pupil Summary'!I23</f>
        <v>678.44957714364136</v>
      </c>
      <c r="H24" s="154" t="e">
        <f>#REF!+#REF!+#REF!+#REF!+#REF!+#REF!+#REF!+#REF!+#REF!+#REF!+#REF!+#REF!+#REF!+#REF!+#REF!+#REF!+#REF!+#REF!+#REF!+#REF!+#REF!+#REF!+#REF!+#REF!+#REF!+#REF!+#REF!+#REF!+#REF!+#REF!+#REF!+#REF!+#REF!</f>
        <v>#REF!</v>
      </c>
      <c r="I24" s="155" t="e">
        <f>#REF!+#REF!+#REF!+#REF!+#REF!+#REF!+#REF!+#REF!+#REF!+#REF!+#REF!+#REF!+#REF!+#REF!+#REF!+#REF!+#REF!+#REF!+#REF!+#REF!+#REF!+#REF!+#REF!+#REF!+#REF!+#REF!+#REF!+#REF!+#REF!+#REF!+#REF!+#REF!+#REF!</f>
        <v>#REF!</v>
      </c>
      <c r="J24" s="153">
        <f>'9_Per Pupil Summary'!J23</f>
        <v>185.03170285735675</v>
      </c>
      <c r="K24" s="154" t="e">
        <f>#REF!+#REF!+#REF!+#REF!+#REF!+#REF!+#REF!+#REF!+#REF!+#REF!+#REF!+#REF!+#REF!+#REF!+#REF!+#REF!+#REF!+#REF!+#REF!+#REF!+#REF!+#REF!+#REF!+#REF!+#REF!+#REF!+#REF!+#REF!+#REF!+#REF!+#REF!+#REF!+#REF!</f>
        <v>#REF!</v>
      </c>
      <c r="L24" s="155" t="e">
        <f>#REF!+#REF!+#REF!+#REF!+#REF!+#REF!+#REF!+#REF!+#REF!+#REF!+#REF!+#REF!+#REF!+#REF!+#REF!+#REF!+#REF!+#REF!+#REF!+#REF!+#REF!+#REF!+#REF!+#REF!+#REF!+#REF!+#REF!+#REF!+#REF!+#REF!+#REF!+#REF!+#REF!</f>
        <v>#REF!</v>
      </c>
      <c r="M24" s="153">
        <f>'9_Per Pupil Summary'!K23</f>
        <v>4625.7925714339181</v>
      </c>
      <c r="N24" s="154" t="e">
        <f>#REF!+#REF!+#REF!+#REF!+#REF!+#REF!+#REF!+#REF!+#REF!+#REF!+#REF!+#REF!+#REF!+#REF!+#REF!+#REF!+#REF!+#REF!+#REF!+#REF!+#REF!+#REF!+#REF!+#REF!+#REF!+#REF!+#REF!+#REF!+#REF!+#REF!+#REF!+#REF!+#REF!</f>
        <v>#REF!</v>
      </c>
      <c r="O24" s="155" t="e">
        <f>#REF!+#REF!+#REF!+#REF!+#REF!+#REF!+#REF!+#REF!+#REF!+#REF!+#REF!+#REF!+#REF!+#REF!+#REF!+#REF!+#REF!+#REF!+#REF!+#REF!+#REF!+#REF!+#REF!+#REF!+#REF!+#REF!+#REF!+#REF!+#REF!+#REF!+#REF!+#REF!+#REF!</f>
        <v>#REF!</v>
      </c>
      <c r="P24" s="153">
        <f>'9_Per Pupil Summary'!L23</f>
        <v>0</v>
      </c>
      <c r="Q24" s="154" t="e">
        <f>#REF!+#REF!+#REF!+#REF!+#REF!+#REF!+#REF!+#REF!+#REF!+#REF!+#REF!+#REF!+#REF!+#REF!+#REF!+#REF!+#REF!+#REF!+#REF!+#REF!+#REF!+#REF!+#REF!+#REF!+#REF!+#REF!+#REF!+#REF!+#REF!+#REF!+#REF!+#REF!+#REF!</f>
        <v>#REF!</v>
      </c>
      <c r="R24" s="156" t="e">
        <f>#REF!+#REF!+#REF!+#REF!+#REF!+#REF!+#REF!+#REF!+#REF!+#REF!+#REF!+#REF!+#REF!+#REF!+#REF!+#REF!+#REF!+#REF!+#REF!+#REF!+#REF!+#REF!+#REF!+#REF!+#REF!+#REF!+#REF!+#REF!+#REF!+#REF!+#REF!+#REF!+#REF!</f>
        <v>#REF!</v>
      </c>
      <c r="S24" s="605" t="e">
        <f>#REF!+#REF!</f>
        <v>#REF!</v>
      </c>
      <c r="T24" s="153" t="e">
        <f>#REF!+#REF!+#REF!+#REF!+#REF!+#REF!+#REF!+#REF!+#REF!+#REF!+#REF!+#REF!+#REF!+#REF!+#REF!+#REF!+#REF!+#REF!+#REF!+#REF!+#REF!+#REF!+#REF!+#REF!+#REF!+#REF!+#REF!+#REF!+#REF!+#REF!+#REF!+#REF!+#REF!</f>
        <v>#REF!</v>
      </c>
      <c r="U24" s="153" t="e">
        <f>#REF!+#REF!+#REF!+#REF!+#REF!+#REF!+#REF!+#REF!+#REF!+#REF!+#REF!+#REF!+#REF!+#REF!+#REF!+#REF!+#REF!+#REF!+#REF!+#REF!+#REF!+#REF!+#REF!+#REF!+#REF!+#REF!+#REF!+#REF!+#REF!+#REF!+#REF!+#REF!+#REF!</f>
        <v>#REF!</v>
      </c>
      <c r="V24" s="157" t="e">
        <f>#REF!+#REF!+#REF!+#REF!+#REF!+#REF!+#REF!+#REF!+#REF!+#REF!+#REF!+#REF!+#REF!+#REF!+#REF!+#REF!+#REF!+#REF!+#REF!+#REF!+#REF!+#REF!+#REF!+#REF!+#REF!+#REF!+#REF!+#REF!+#REF!+#REF!+#REF!+#REF!+#REF!</f>
        <v>#REF!</v>
      </c>
      <c r="W24" s="156" t="e">
        <f>#REF!+#REF!+#REF!+#REF!+#REF!+#REF!+#REF!+#REF!+#REF!+#REF!+#REF!+#REF!+#REF!+#REF!+#REF!+#REF!+#REF!+#REF!+#REF!+#REF!+#REF!+#REF!+#REF!+#REF!+#REF!+#REF!+#REF!+#REF!+#REF!+#REF!+#REF!+#REF!+#REF!</f>
        <v>#REF!</v>
      </c>
      <c r="X24" s="154" t="e">
        <f>#REF!+#REF!+#REF!+#REF!+#REF!+#REF!+#REF!+#REF!+#REF!+#REF!+#REF!+#REF!+#REF!+#REF!+#REF!+#REF!+#REF!+#REF!+#REF!+#REF!+#REF!+#REF!+#REF!+#REF!+#REF!+#REF!+#REF!+#REF!+#REF!+#REF!+#REF!+#REF!+#REF!</f>
        <v>#REF!</v>
      </c>
      <c r="Y24" s="156" t="e">
        <f>#REF!+#REF!+#REF!+#REF!+#REF!+#REF!+#REF!+#REF!+#REF!+#REF!+#REF!+#REF!+#REF!+#REF!+#REF!+#REF!+#REF!+#REF!+#REF!+#REF!+#REF!+#REF!+#REF!+#REF!+#REF!+#REF!+#REF!+#REF!+#REF!+#REF!+#REF!+#REF!+#REF!</f>
        <v>#REF!</v>
      </c>
      <c r="Z24" s="153" t="e">
        <f>#REF!+#REF!+#REF!+#REF!+#REF!+#REF!+#REF!+#REF!+#REF!+#REF!+#REF!+#REF!+#REF!+#REF!+#REF!+#REF!+#REF!+#REF!+#REF!+#REF!+#REF!+#REF!+#REF!+#REF!+#REF!+#REF!+#REF!+#REF!+#REF!+#REF!+#REF!+#REF!+#REF!</f>
        <v>#REF!</v>
      </c>
      <c r="AA24" s="156" t="e">
        <f>#REF!+#REF!+#REF!+#REF!+#REF!+#REF!+#REF!+#REF!+#REF!+#REF!+#REF!+#REF!+#REF!+#REF!+#REF!+#REF!+#REF!+#REF!+#REF!+#REF!+#REF!+#REF!+#REF!+#REF!+#REF!+#REF!+#REF!+#REF!+#REF!+#REF!+#REF!+#REF!+#REF!</f>
        <v>#REF!</v>
      </c>
      <c r="AB24" s="153" t="e">
        <f>#REF!+#REF!+#REF!+#REF!+#REF!+#REF!+#REF!+#REF!+#REF!+#REF!+#REF!+#REF!+#REF!+#REF!+#REF!+#REF!+#REF!+#REF!+#REF!+#REF!+#REF!+#REF!+#REF!+#REF!+#REF!+#REF!+#REF!+#REF!+#REF!+#REF!+#REF!+#REF!+#REF!</f>
        <v>#REF!</v>
      </c>
      <c r="AC24" s="153" t="e">
        <f>#REF!+#REF!+#REF!+#REF!+#REF!+#REF!+#REF!+#REF!+#REF!+#REF!+#REF!+#REF!+#REF!+#REF!+#REF!+#REF!+#REF!+#REF!+#REF!+#REF!+#REF!+#REF!+#REF!+#REF!+#REF!+#REF!+#REF!+#REF!+#REF!+#REF!+#REF!+#REF!+#REF!</f>
        <v>#REF!</v>
      </c>
      <c r="AD24" s="156" t="e">
        <f>#REF!+#REF!+#REF!+#REF!+#REF!+#REF!+#REF!+#REF!+#REF!+#REF!+#REF!+#REF!+#REF!+#REF!+#REF!+#REF!+#REF!+#REF!+#REF!+#REF!+#REF!+#REF!+#REF!+#REF!+#REF!+#REF!+#REF!+#REF!+#REF!+#REF!+#REF!+#REF!+#REF!</f>
        <v>#REF!</v>
      </c>
      <c r="AE24" s="159" t="e">
        <f>#REF!+#REF!+#REF!+#REF!+#REF!+#REF!+#REF!+#REF!+#REF!+#REF!+#REF!+#REF!+#REF!+#REF!+#REF!+#REF!+#REF!+#REF!+#REF!+#REF!+#REF!+#REF!+#REF!+#REF!+#REF!+#REF!+#REF!+#REF!+#REF!+#REF!+#REF!+#REF!+#REF!</f>
        <v>#REF!</v>
      </c>
      <c r="AF24" s="160">
        <f>'9_Per Pupil Summary'!N23</f>
        <v>4025</v>
      </c>
      <c r="AG24" s="161" t="e">
        <f>#REF!+#REF!+#REF!+#REF!+#REF!+#REF!+#REF!+#REF!+#REF!+#REF!+#REF!+#REF!+#REF!+#REF!+#REF!+#REF!+#REF!+#REF!+#REF!+#REF!+#REF!+#REF!+#REF!+#REF!+#REF!+#REF!+#REF!+#REF!+#REF!+#REF!+#REF!+#REF!+#REF!</f>
        <v>#REF!</v>
      </c>
      <c r="AH24" s="152" t="e">
        <f>#REF!+#REF!+#REF!+#REF!+#REF!+#REF!+#REF!+#REF!+#REF!+#REF!+#REF!+#REF!+#REF!+#REF!+#REF!+#REF!+#REF!+#REF!+#REF!+#REF!+#REF!+#REF!+#REF!+#REF!+#REF!+#REF!+#REF!+#REF!+#REF!+#REF!+#REF!+#REF!+#REF!</f>
        <v>#REF!</v>
      </c>
      <c r="AI24" s="160" t="e">
        <f>#REF!+#REF!+#REF!+#REF!+#REF!+#REF!+#REF!+#REF!+#REF!+#REF!+#REF!+#REF!+#REF!+#REF!+#REF!+#REF!+#REF!+#REF!+#REF!+#REF!+#REF!+#REF!+#REF!+#REF!+#REF!+#REF!+#REF!+#REF!+#REF!+#REF!+#REF!+#REF!+#REF!</f>
        <v>#REF!</v>
      </c>
      <c r="AJ24" s="152" t="e">
        <f>#REF!+#REF!+#REF!+#REF!+#REF!+#REF!+#REF!+#REF!+#REF!+#REF!+#REF!+#REF!+#REF!+#REF!+#REF!+#REF!+#REF!+#REF!+#REF!+#REF!+#REF!+#REF!+#REF!+#REF!+#REF!+#REF!+#REF!+#REF!+#REF!+#REF!+#REF!+#REF!+#REF!</f>
        <v>#REF!</v>
      </c>
      <c r="AK24" s="162" t="e">
        <f>#REF!+#REF!+#REF!+#REF!+#REF!+#REF!+#REF!+#REF!+#REF!+#REF!+#REF!+#REF!+#REF!+#REF!+#REF!+#REF!+#REF!+#REF!+#REF!+#REF!+#REF!+#REF!+#REF!+#REF!+#REF!+#REF!+#REF!+#REF!+#REF!+#REF!+#REF!+#REF!+#REF!</f>
        <v>#REF!</v>
      </c>
      <c r="AL24" s="163" t="e">
        <f>#REF!+#REF!+#REF!+#REF!+#REF!+#REF!+#REF!+#REF!+#REF!+#REF!+#REF!+#REF!+#REF!+#REF!+#REF!+#REF!+#REF!+#REF!+#REF!+#REF!+#REF!+#REF!+#REF!+#REF!+#REF!+#REF!+#REF!+#REF!+#REF!+#REF!+#REF!+#REF!+#REF!</f>
        <v>#REF!</v>
      </c>
      <c r="AM24" s="161" t="e">
        <f>#REF!+#REF!+#REF!+#REF!+#REF!+#REF!+#REF!+#REF!+#REF!+#REF!+#REF!+#REF!+#REF!+#REF!+#REF!+#REF!+#REF!+#REF!+#REF!+#REF!+#REF!+#REF!+#REF!+#REF!+#REF!+#REF!+#REF!+#REF!+#REF!+#REF!+#REF!+#REF!+#REF!</f>
        <v>#REF!</v>
      </c>
      <c r="AN24" s="164" t="e">
        <f>#REF!+#REF!+#REF!+#REF!+#REF!+#REF!+#REF!+#REF!+#REF!+#REF!+#REF!+#REF!+#REF!+#REF!+#REF!+#REF!+#REF!+#REF!+#REF!+#REF!+#REF!+#REF!+#REF!+#REF!+#REF!+#REF!+#REF!+#REF!+#REF!+#REF!+#REF!+#REF!+#REF!</f>
        <v>#REF!</v>
      </c>
      <c r="AO24" s="161" t="e">
        <f>#REF!+#REF!+#REF!+#REF!+#REF!+#REF!+#REF!+#REF!+#REF!+#REF!+#REF!+#REF!+#REF!+#REF!+#REF!+#REF!+#REF!+#REF!+#REF!+#REF!+#REF!+#REF!+#REF!+#REF!+#REF!+#REF!+#REF!+#REF!+#REF!+#REF!+#REF!+#REF!+#REF!</f>
        <v>#REF!</v>
      </c>
      <c r="AP24" s="162" t="e">
        <f>#REF!+#REF!+#REF!+#REF!+#REF!+#REF!+#REF!+#REF!+#REF!+#REF!+#REF!+#REF!+#REF!+#REF!+#REF!+#REF!+#REF!+#REF!+#REF!+#REF!+#REF!+#REF!+#REF!+#REF!+#REF!+#REF!+#REF!+#REF!+#REF!+#REF!+#REF!+#REF!+#REF!</f>
        <v>#REF!</v>
      </c>
      <c r="AQ24" s="161" t="e">
        <f>#REF!+#REF!+#REF!+#REF!+#REF!+#REF!+#REF!+#REF!+#REF!+#REF!+#REF!+#REF!+#REF!+#REF!+#REF!+#REF!+#REF!+#REF!+#REF!+#REF!+#REF!+#REF!+#REF!+#REF!+#REF!+#REF!+#REF!+#REF!+#REF!+#REF!+#REF!+#REF!+#REF!</f>
        <v>#REF!</v>
      </c>
      <c r="AR24" s="162" t="e">
        <f>#REF!+#REF!+#REF!+#REF!+#REF!+#REF!+#REF!+#REF!+#REF!+#REF!+#REF!+#REF!+#REF!+#REF!+#REF!+#REF!+#REF!+#REF!+#REF!+#REF!+#REF!+#REF!+#REF!+#REF!+#REF!+#REF!+#REF!+#REF!+#REF!+#REF!+#REF!+#REF!+#REF!</f>
        <v>#REF!</v>
      </c>
      <c r="AS24" s="162" t="e">
        <f>#REF!+#REF!+#REF!+#REF!+#REF!+#REF!+#REF!+#REF!+#REF!+#REF!+#REF!+#REF!+#REF!+#REF!+#REF!+#REF!+#REF!+#REF!+#REF!+#REF!+#REF!+#REF!+#REF!+#REF!+#REF!+#REF!+#REF!+#REF!+#REF!+#REF!+#REF!+#REF!+#REF!</f>
        <v>#REF!</v>
      </c>
      <c r="AT24" s="161" t="e">
        <f>#REF!+#REF!+#REF!+#REF!+#REF!+#REF!+#REF!+#REF!+#REF!+#REF!+#REF!+#REF!+#REF!+#REF!+#REF!+#REF!+#REF!+#REF!+#REF!+#REF!+#REF!+#REF!+#REF!+#REF!+#REF!+#REF!+#REF!+#REF!+#REF!+#REF!+#REF!+#REF!+#REF!</f>
        <v>#REF!</v>
      </c>
      <c r="AU24" s="544" t="e">
        <f t="shared" si="2"/>
        <v>#REF!</v>
      </c>
      <c r="AV24" s="545" t="e">
        <f t="shared" si="3"/>
        <v>#REF!</v>
      </c>
      <c r="AW24" s="154" t="e">
        <f>#REF!+#REF!+#REF!+#REF!+#REF!+#REF!+#REF!+#REF!+#REF!+#REF!+#REF!+#REF!+#REF!+#REF!+#REF!+#REF!+#REF!+#REF!+#REF!+#REF!+#REF!+#REF!+#REF!+#REF!+#REF!+#REF!+#REF!+#REF!+#REF!+#REF!+#REF!+#REF!+#REF!</f>
        <v>#REF!</v>
      </c>
      <c r="AX24" s="154"/>
      <c r="AY24" s="154" t="e">
        <f t="shared" si="4"/>
        <v>#REF!</v>
      </c>
    </row>
    <row r="25" spans="1:51" ht="16.149999999999999" customHeight="1" x14ac:dyDescent="0.2">
      <c r="A25" s="324">
        <v>19</v>
      </c>
      <c r="B25" s="151" t="s">
        <v>22</v>
      </c>
      <c r="C25" s="152" t="e">
        <f>#REF!+#REF!+#REF!+#REF!+#REF!+#REF!+#REF!+#REF!+#REF!+#REF!+#REF!+#REF!+#REF!+#REF!+#REF!+#REF!+#REF!+#REF!+#REF!+#REF!+#REF!+#REF!+#REF!+#REF!+#REF!+#REF!+#REF!+#REF!+#REF!+#REF!+#REF!+#REF!+#REF!</f>
        <v>#REF!</v>
      </c>
      <c r="D25" s="153">
        <f>'9_Per Pupil Summary'!H24</f>
        <v>4217.6134340189483</v>
      </c>
      <c r="E25" s="154" t="e">
        <f>#REF!+#REF!+#REF!+#REF!+#REF!+#REF!+#REF!+#REF!+#REF!+#REF!+#REF!+#REF!+#REF!+#REF!+#REF!+#REF!+#REF!+#REF!+#REF!+#REF!+#REF!+#REF!+#REF!+#REF!+#REF!+#REF!+#REF!+#REF!+#REF!+#REF!+#REF!+#REF!+#REF!</f>
        <v>#REF!</v>
      </c>
      <c r="F25" s="155" t="e">
        <f>#REF!+#REF!+#REF!+#REF!+#REF!+#REF!+#REF!+#REF!+#REF!+#REF!+#REF!+#REF!+#REF!+#REF!+#REF!+#REF!+#REF!+#REF!+#REF!+#REF!+#REF!+#REF!+#REF!+#REF!+#REF!+#REF!+#REF!+#REF!+#REF!+#REF!+#REF!+#REF!+#REF!</f>
        <v>#REF!</v>
      </c>
      <c r="G25" s="153">
        <f>'9_Per Pupil Summary'!I24</f>
        <v>536.63130247509093</v>
      </c>
      <c r="H25" s="154" t="e">
        <f>#REF!+#REF!+#REF!+#REF!+#REF!+#REF!+#REF!+#REF!+#REF!+#REF!+#REF!+#REF!+#REF!+#REF!+#REF!+#REF!+#REF!+#REF!+#REF!+#REF!+#REF!+#REF!+#REF!+#REF!+#REF!+#REF!+#REF!+#REF!+#REF!+#REF!+#REF!+#REF!+#REF!</f>
        <v>#REF!</v>
      </c>
      <c r="I25" s="155" t="e">
        <f>#REF!+#REF!+#REF!+#REF!+#REF!+#REF!+#REF!+#REF!+#REF!+#REF!+#REF!+#REF!+#REF!+#REF!+#REF!+#REF!+#REF!+#REF!+#REF!+#REF!+#REF!+#REF!+#REF!+#REF!+#REF!+#REF!+#REF!+#REF!+#REF!+#REF!+#REF!+#REF!+#REF!</f>
        <v>#REF!</v>
      </c>
      <c r="J25" s="153">
        <f>'9_Per Pupil Summary'!J24</f>
        <v>146.35399158411568</v>
      </c>
      <c r="K25" s="154" t="e">
        <f>#REF!+#REF!+#REF!+#REF!+#REF!+#REF!+#REF!+#REF!+#REF!+#REF!+#REF!+#REF!+#REF!+#REF!+#REF!+#REF!+#REF!+#REF!+#REF!+#REF!+#REF!+#REF!+#REF!+#REF!+#REF!+#REF!+#REF!+#REF!+#REF!+#REF!+#REF!+#REF!+#REF!</f>
        <v>#REF!</v>
      </c>
      <c r="L25" s="155" t="e">
        <f>#REF!+#REF!+#REF!+#REF!+#REF!+#REF!+#REF!+#REF!+#REF!+#REF!+#REF!+#REF!+#REF!+#REF!+#REF!+#REF!+#REF!+#REF!+#REF!+#REF!+#REF!+#REF!+#REF!+#REF!+#REF!+#REF!+#REF!+#REF!+#REF!+#REF!+#REF!+#REF!+#REF!</f>
        <v>#REF!</v>
      </c>
      <c r="M25" s="153">
        <f>'9_Per Pupil Summary'!K24</f>
        <v>3658.849789602893</v>
      </c>
      <c r="N25" s="154" t="e">
        <f>#REF!+#REF!+#REF!+#REF!+#REF!+#REF!+#REF!+#REF!+#REF!+#REF!+#REF!+#REF!+#REF!+#REF!+#REF!+#REF!+#REF!+#REF!+#REF!+#REF!+#REF!+#REF!+#REF!+#REF!+#REF!+#REF!+#REF!+#REF!+#REF!+#REF!+#REF!+#REF!+#REF!</f>
        <v>#REF!</v>
      </c>
      <c r="O25" s="155" t="e">
        <f>#REF!+#REF!+#REF!+#REF!+#REF!+#REF!+#REF!+#REF!+#REF!+#REF!+#REF!+#REF!+#REF!+#REF!+#REF!+#REF!+#REF!+#REF!+#REF!+#REF!+#REF!+#REF!+#REF!+#REF!+#REF!+#REF!+#REF!+#REF!+#REF!+#REF!+#REF!+#REF!+#REF!</f>
        <v>#REF!</v>
      </c>
      <c r="P25" s="153">
        <f>'9_Per Pupil Summary'!L24</f>
        <v>1463.5399158411569</v>
      </c>
      <c r="Q25" s="154" t="e">
        <f>#REF!+#REF!+#REF!+#REF!+#REF!+#REF!+#REF!+#REF!+#REF!+#REF!+#REF!+#REF!+#REF!+#REF!+#REF!+#REF!+#REF!+#REF!+#REF!+#REF!+#REF!+#REF!+#REF!+#REF!+#REF!+#REF!+#REF!+#REF!+#REF!+#REF!+#REF!+#REF!+#REF!</f>
        <v>#REF!</v>
      </c>
      <c r="R25" s="156" t="e">
        <f>#REF!+#REF!+#REF!+#REF!+#REF!+#REF!+#REF!+#REF!+#REF!+#REF!+#REF!+#REF!+#REF!+#REF!+#REF!+#REF!+#REF!+#REF!+#REF!+#REF!+#REF!+#REF!+#REF!+#REF!+#REF!+#REF!+#REF!+#REF!+#REF!+#REF!+#REF!+#REF!+#REF!</f>
        <v>#REF!</v>
      </c>
      <c r="S25" s="605" t="e">
        <f>#REF!+#REF!</f>
        <v>#REF!</v>
      </c>
      <c r="T25" s="153" t="e">
        <f>#REF!+#REF!+#REF!+#REF!+#REF!+#REF!+#REF!+#REF!+#REF!+#REF!+#REF!+#REF!+#REF!+#REF!+#REF!+#REF!+#REF!+#REF!+#REF!+#REF!+#REF!+#REF!+#REF!+#REF!+#REF!+#REF!+#REF!+#REF!+#REF!+#REF!+#REF!+#REF!+#REF!</f>
        <v>#REF!</v>
      </c>
      <c r="U25" s="153" t="e">
        <f>#REF!+#REF!+#REF!+#REF!+#REF!+#REF!+#REF!+#REF!+#REF!+#REF!+#REF!+#REF!+#REF!+#REF!+#REF!+#REF!+#REF!+#REF!+#REF!+#REF!+#REF!+#REF!+#REF!+#REF!+#REF!+#REF!+#REF!+#REF!+#REF!+#REF!+#REF!+#REF!+#REF!</f>
        <v>#REF!</v>
      </c>
      <c r="V25" s="157" t="e">
        <f>#REF!+#REF!+#REF!+#REF!+#REF!+#REF!+#REF!+#REF!+#REF!+#REF!+#REF!+#REF!+#REF!+#REF!+#REF!+#REF!+#REF!+#REF!+#REF!+#REF!+#REF!+#REF!+#REF!+#REF!+#REF!+#REF!+#REF!+#REF!+#REF!+#REF!+#REF!+#REF!+#REF!</f>
        <v>#REF!</v>
      </c>
      <c r="W25" s="156" t="e">
        <f>#REF!+#REF!+#REF!+#REF!+#REF!+#REF!+#REF!+#REF!+#REF!+#REF!+#REF!+#REF!+#REF!+#REF!+#REF!+#REF!+#REF!+#REF!+#REF!+#REF!+#REF!+#REF!+#REF!+#REF!+#REF!+#REF!+#REF!+#REF!+#REF!+#REF!+#REF!+#REF!+#REF!</f>
        <v>#REF!</v>
      </c>
      <c r="X25" s="154" t="e">
        <f>#REF!+#REF!+#REF!+#REF!+#REF!+#REF!+#REF!+#REF!+#REF!+#REF!+#REF!+#REF!+#REF!+#REF!+#REF!+#REF!+#REF!+#REF!+#REF!+#REF!+#REF!+#REF!+#REF!+#REF!+#REF!+#REF!+#REF!+#REF!+#REF!+#REF!+#REF!+#REF!+#REF!</f>
        <v>#REF!</v>
      </c>
      <c r="Y25" s="156" t="e">
        <f>#REF!+#REF!+#REF!+#REF!+#REF!+#REF!+#REF!+#REF!+#REF!+#REF!+#REF!+#REF!+#REF!+#REF!+#REF!+#REF!+#REF!+#REF!+#REF!+#REF!+#REF!+#REF!+#REF!+#REF!+#REF!+#REF!+#REF!+#REF!+#REF!+#REF!+#REF!+#REF!+#REF!</f>
        <v>#REF!</v>
      </c>
      <c r="Z25" s="153" t="e">
        <f>#REF!+#REF!+#REF!+#REF!+#REF!+#REF!+#REF!+#REF!+#REF!+#REF!+#REF!+#REF!+#REF!+#REF!+#REF!+#REF!+#REF!+#REF!+#REF!+#REF!+#REF!+#REF!+#REF!+#REF!+#REF!+#REF!+#REF!+#REF!+#REF!+#REF!+#REF!+#REF!+#REF!</f>
        <v>#REF!</v>
      </c>
      <c r="AA25" s="156" t="e">
        <f>#REF!+#REF!+#REF!+#REF!+#REF!+#REF!+#REF!+#REF!+#REF!+#REF!+#REF!+#REF!+#REF!+#REF!+#REF!+#REF!+#REF!+#REF!+#REF!+#REF!+#REF!+#REF!+#REF!+#REF!+#REF!+#REF!+#REF!+#REF!+#REF!+#REF!+#REF!+#REF!+#REF!</f>
        <v>#REF!</v>
      </c>
      <c r="AB25" s="153" t="e">
        <f>#REF!+#REF!+#REF!+#REF!+#REF!+#REF!+#REF!+#REF!+#REF!+#REF!+#REF!+#REF!+#REF!+#REF!+#REF!+#REF!+#REF!+#REF!+#REF!+#REF!+#REF!+#REF!+#REF!+#REF!+#REF!+#REF!+#REF!+#REF!+#REF!+#REF!+#REF!+#REF!+#REF!</f>
        <v>#REF!</v>
      </c>
      <c r="AC25" s="153" t="e">
        <f>#REF!+#REF!+#REF!+#REF!+#REF!+#REF!+#REF!+#REF!+#REF!+#REF!+#REF!+#REF!+#REF!+#REF!+#REF!+#REF!+#REF!+#REF!+#REF!+#REF!+#REF!+#REF!+#REF!+#REF!+#REF!+#REF!+#REF!+#REF!+#REF!+#REF!+#REF!+#REF!+#REF!</f>
        <v>#REF!</v>
      </c>
      <c r="AD25" s="156" t="e">
        <f>#REF!+#REF!+#REF!+#REF!+#REF!+#REF!+#REF!+#REF!+#REF!+#REF!+#REF!+#REF!+#REF!+#REF!+#REF!+#REF!+#REF!+#REF!+#REF!+#REF!+#REF!+#REF!+#REF!+#REF!+#REF!+#REF!+#REF!+#REF!+#REF!+#REF!+#REF!+#REF!+#REF!</f>
        <v>#REF!</v>
      </c>
      <c r="AE25" s="159" t="e">
        <f>#REF!+#REF!+#REF!+#REF!+#REF!+#REF!+#REF!+#REF!+#REF!+#REF!+#REF!+#REF!+#REF!+#REF!+#REF!+#REF!+#REF!+#REF!+#REF!+#REF!+#REF!+#REF!+#REF!+#REF!+#REF!+#REF!+#REF!+#REF!+#REF!+#REF!+#REF!+#REF!+#REF!</f>
        <v>#REF!</v>
      </c>
      <c r="AF25" s="160">
        <f>'9_Per Pupil Summary'!N24</f>
        <v>6033</v>
      </c>
      <c r="AG25" s="161" t="e">
        <f>#REF!+#REF!+#REF!+#REF!+#REF!+#REF!+#REF!+#REF!+#REF!+#REF!+#REF!+#REF!+#REF!+#REF!+#REF!+#REF!+#REF!+#REF!+#REF!+#REF!+#REF!+#REF!+#REF!+#REF!+#REF!+#REF!+#REF!+#REF!+#REF!+#REF!+#REF!+#REF!+#REF!</f>
        <v>#REF!</v>
      </c>
      <c r="AH25" s="152" t="e">
        <f>#REF!+#REF!+#REF!+#REF!+#REF!+#REF!+#REF!+#REF!+#REF!+#REF!+#REF!+#REF!+#REF!+#REF!+#REF!+#REF!+#REF!+#REF!+#REF!+#REF!+#REF!+#REF!+#REF!+#REF!+#REF!+#REF!+#REF!+#REF!+#REF!+#REF!+#REF!+#REF!+#REF!</f>
        <v>#REF!</v>
      </c>
      <c r="AI25" s="160" t="e">
        <f>#REF!+#REF!+#REF!+#REF!+#REF!+#REF!+#REF!+#REF!+#REF!+#REF!+#REF!+#REF!+#REF!+#REF!+#REF!+#REF!+#REF!+#REF!+#REF!+#REF!+#REF!+#REF!+#REF!+#REF!+#REF!+#REF!+#REF!+#REF!+#REF!+#REF!+#REF!+#REF!+#REF!</f>
        <v>#REF!</v>
      </c>
      <c r="AJ25" s="152" t="e">
        <f>#REF!+#REF!+#REF!+#REF!+#REF!+#REF!+#REF!+#REF!+#REF!+#REF!+#REF!+#REF!+#REF!+#REF!+#REF!+#REF!+#REF!+#REF!+#REF!+#REF!+#REF!+#REF!+#REF!+#REF!+#REF!+#REF!+#REF!+#REF!+#REF!+#REF!+#REF!+#REF!+#REF!</f>
        <v>#REF!</v>
      </c>
      <c r="AK25" s="162" t="e">
        <f>#REF!+#REF!+#REF!+#REF!+#REF!+#REF!+#REF!+#REF!+#REF!+#REF!+#REF!+#REF!+#REF!+#REF!+#REF!+#REF!+#REF!+#REF!+#REF!+#REF!+#REF!+#REF!+#REF!+#REF!+#REF!+#REF!+#REF!+#REF!+#REF!+#REF!+#REF!+#REF!+#REF!</f>
        <v>#REF!</v>
      </c>
      <c r="AL25" s="163" t="e">
        <f>#REF!+#REF!+#REF!+#REF!+#REF!+#REF!+#REF!+#REF!+#REF!+#REF!+#REF!+#REF!+#REF!+#REF!+#REF!+#REF!+#REF!+#REF!+#REF!+#REF!+#REF!+#REF!+#REF!+#REF!+#REF!+#REF!+#REF!+#REF!+#REF!+#REF!+#REF!+#REF!+#REF!</f>
        <v>#REF!</v>
      </c>
      <c r="AM25" s="161" t="e">
        <f>#REF!+#REF!+#REF!+#REF!+#REF!+#REF!+#REF!+#REF!+#REF!+#REF!+#REF!+#REF!+#REF!+#REF!+#REF!+#REF!+#REF!+#REF!+#REF!+#REF!+#REF!+#REF!+#REF!+#REF!+#REF!+#REF!+#REF!+#REF!+#REF!+#REF!+#REF!+#REF!+#REF!</f>
        <v>#REF!</v>
      </c>
      <c r="AN25" s="164" t="e">
        <f>#REF!+#REF!+#REF!+#REF!+#REF!+#REF!+#REF!+#REF!+#REF!+#REF!+#REF!+#REF!+#REF!+#REF!+#REF!+#REF!+#REF!+#REF!+#REF!+#REF!+#REF!+#REF!+#REF!+#REF!+#REF!+#REF!+#REF!+#REF!+#REF!+#REF!+#REF!+#REF!+#REF!</f>
        <v>#REF!</v>
      </c>
      <c r="AO25" s="161" t="e">
        <f>#REF!+#REF!+#REF!+#REF!+#REF!+#REF!+#REF!+#REF!+#REF!+#REF!+#REF!+#REF!+#REF!+#REF!+#REF!+#REF!+#REF!+#REF!+#REF!+#REF!+#REF!+#REF!+#REF!+#REF!+#REF!+#REF!+#REF!+#REF!+#REF!+#REF!+#REF!+#REF!+#REF!</f>
        <v>#REF!</v>
      </c>
      <c r="AP25" s="162" t="e">
        <f>#REF!+#REF!+#REF!+#REF!+#REF!+#REF!+#REF!+#REF!+#REF!+#REF!+#REF!+#REF!+#REF!+#REF!+#REF!+#REF!+#REF!+#REF!+#REF!+#REF!+#REF!+#REF!+#REF!+#REF!+#REF!+#REF!+#REF!+#REF!+#REF!+#REF!+#REF!+#REF!+#REF!</f>
        <v>#REF!</v>
      </c>
      <c r="AQ25" s="161" t="e">
        <f>#REF!+#REF!+#REF!+#REF!+#REF!+#REF!+#REF!+#REF!+#REF!+#REF!+#REF!+#REF!+#REF!+#REF!+#REF!+#REF!+#REF!+#REF!+#REF!+#REF!+#REF!+#REF!+#REF!+#REF!+#REF!+#REF!+#REF!+#REF!+#REF!+#REF!+#REF!+#REF!+#REF!</f>
        <v>#REF!</v>
      </c>
      <c r="AR25" s="162" t="e">
        <f>#REF!+#REF!+#REF!+#REF!+#REF!+#REF!+#REF!+#REF!+#REF!+#REF!+#REF!+#REF!+#REF!+#REF!+#REF!+#REF!+#REF!+#REF!+#REF!+#REF!+#REF!+#REF!+#REF!+#REF!+#REF!+#REF!+#REF!+#REF!+#REF!+#REF!+#REF!+#REF!+#REF!</f>
        <v>#REF!</v>
      </c>
      <c r="AS25" s="162" t="e">
        <f>#REF!+#REF!+#REF!+#REF!+#REF!+#REF!+#REF!+#REF!+#REF!+#REF!+#REF!+#REF!+#REF!+#REF!+#REF!+#REF!+#REF!+#REF!+#REF!+#REF!+#REF!+#REF!+#REF!+#REF!+#REF!+#REF!+#REF!+#REF!+#REF!+#REF!+#REF!+#REF!+#REF!</f>
        <v>#REF!</v>
      </c>
      <c r="AT25" s="161" t="e">
        <f>#REF!+#REF!+#REF!+#REF!+#REF!+#REF!+#REF!+#REF!+#REF!+#REF!+#REF!+#REF!+#REF!+#REF!+#REF!+#REF!+#REF!+#REF!+#REF!+#REF!+#REF!+#REF!+#REF!+#REF!+#REF!+#REF!+#REF!+#REF!+#REF!+#REF!+#REF!+#REF!+#REF!</f>
        <v>#REF!</v>
      </c>
      <c r="AU25" s="544" t="e">
        <f t="shared" si="2"/>
        <v>#REF!</v>
      </c>
      <c r="AV25" s="545" t="e">
        <f t="shared" si="3"/>
        <v>#REF!</v>
      </c>
      <c r="AW25" s="154" t="e">
        <f>#REF!+#REF!+#REF!+#REF!+#REF!+#REF!+#REF!+#REF!+#REF!+#REF!+#REF!+#REF!+#REF!+#REF!+#REF!+#REF!+#REF!+#REF!+#REF!+#REF!+#REF!+#REF!+#REF!+#REF!+#REF!+#REF!+#REF!+#REF!+#REF!+#REF!+#REF!+#REF!+#REF!</f>
        <v>#REF!</v>
      </c>
      <c r="AX25" s="154"/>
      <c r="AY25" s="154" t="e">
        <f t="shared" si="4"/>
        <v>#REF!</v>
      </c>
    </row>
    <row r="26" spans="1:51" ht="16.149999999999999" customHeight="1" x14ac:dyDescent="0.2">
      <c r="A26" s="325">
        <v>20</v>
      </c>
      <c r="B26" s="165" t="s">
        <v>23</v>
      </c>
      <c r="C26" s="166" t="e">
        <f>#REF!+#REF!+#REF!+#REF!+#REF!+#REF!+#REF!+#REF!+#REF!+#REF!+#REF!+#REF!+#REF!+#REF!+#REF!+#REF!+#REF!+#REF!+#REF!+#REF!+#REF!+#REF!+#REF!+#REF!+#REF!+#REF!+#REF!+#REF!+#REF!+#REF!+#REF!+#REF!+#REF!</f>
        <v>#REF!</v>
      </c>
      <c r="D26" s="167">
        <f>'9_Per Pupil Summary'!H25</f>
        <v>5435.1591590194748</v>
      </c>
      <c r="E26" s="168" t="e">
        <f>#REF!+#REF!+#REF!+#REF!+#REF!+#REF!+#REF!+#REF!+#REF!+#REF!+#REF!+#REF!+#REF!+#REF!+#REF!+#REF!+#REF!+#REF!+#REF!+#REF!+#REF!+#REF!+#REF!+#REF!+#REF!+#REF!+#REF!+#REF!+#REF!+#REF!+#REF!+#REF!+#REF!</f>
        <v>#REF!</v>
      </c>
      <c r="F26" s="169" t="e">
        <f>#REF!+#REF!+#REF!+#REF!+#REF!+#REF!+#REF!+#REF!+#REF!+#REF!+#REF!+#REF!+#REF!+#REF!+#REF!+#REF!+#REF!+#REF!+#REF!+#REF!+#REF!+#REF!+#REF!+#REF!+#REF!+#REF!+#REF!+#REF!+#REF!+#REF!+#REF!+#REF!+#REF!</f>
        <v>#REF!</v>
      </c>
      <c r="G26" s="167">
        <f>'9_Per Pupil Summary'!I25</f>
        <v>717.86856197520683</v>
      </c>
      <c r="H26" s="168" t="e">
        <f>#REF!+#REF!+#REF!+#REF!+#REF!+#REF!+#REF!+#REF!+#REF!+#REF!+#REF!+#REF!+#REF!+#REF!+#REF!+#REF!+#REF!+#REF!+#REF!+#REF!+#REF!+#REF!+#REF!+#REF!+#REF!+#REF!+#REF!+#REF!+#REF!+#REF!+#REF!+#REF!+#REF!</f>
        <v>#REF!</v>
      </c>
      <c r="I26" s="169" t="e">
        <f>#REF!+#REF!+#REF!+#REF!+#REF!+#REF!+#REF!+#REF!+#REF!+#REF!+#REF!+#REF!+#REF!+#REF!+#REF!+#REF!+#REF!+#REF!+#REF!+#REF!+#REF!+#REF!+#REF!+#REF!+#REF!+#REF!+#REF!+#REF!+#REF!+#REF!+#REF!+#REF!+#REF!</f>
        <v>#REF!</v>
      </c>
      <c r="J26" s="167">
        <f>'9_Per Pupil Summary'!J25</f>
        <v>195.78233508414732</v>
      </c>
      <c r="K26" s="168" t="e">
        <f>#REF!+#REF!+#REF!+#REF!+#REF!+#REF!+#REF!+#REF!+#REF!+#REF!+#REF!+#REF!+#REF!+#REF!+#REF!+#REF!+#REF!+#REF!+#REF!+#REF!+#REF!+#REF!+#REF!+#REF!+#REF!+#REF!+#REF!+#REF!+#REF!+#REF!+#REF!+#REF!+#REF!</f>
        <v>#REF!</v>
      </c>
      <c r="L26" s="169" t="e">
        <f>#REF!+#REF!+#REF!+#REF!+#REF!+#REF!+#REF!+#REF!+#REF!+#REF!+#REF!+#REF!+#REF!+#REF!+#REF!+#REF!+#REF!+#REF!+#REF!+#REF!+#REF!+#REF!+#REF!+#REF!+#REF!+#REF!+#REF!+#REF!+#REF!+#REF!+#REF!+#REF!+#REF!</f>
        <v>#REF!</v>
      </c>
      <c r="M26" s="167">
        <f>'9_Per Pupil Summary'!K25</f>
        <v>4894.5583771036827</v>
      </c>
      <c r="N26" s="168" t="e">
        <f>#REF!+#REF!+#REF!+#REF!+#REF!+#REF!+#REF!+#REF!+#REF!+#REF!+#REF!+#REF!+#REF!+#REF!+#REF!+#REF!+#REF!+#REF!+#REF!+#REF!+#REF!+#REF!+#REF!+#REF!+#REF!+#REF!+#REF!+#REF!+#REF!+#REF!+#REF!+#REF!+#REF!</f>
        <v>#REF!</v>
      </c>
      <c r="O26" s="169" t="e">
        <f>#REF!+#REF!+#REF!+#REF!+#REF!+#REF!+#REF!+#REF!+#REF!+#REF!+#REF!+#REF!+#REF!+#REF!+#REF!+#REF!+#REF!+#REF!+#REF!+#REF!+#REF!+#REF!+#REF!+#REF!+#REF!+#REF!+#REF!+#REF!+#REF!+#REF!+#REF!+#REF!+#REF!</f>
        <v>#REF!</v>
      </c>
      <c r="P26" s="167">
        <f>'9_Per Pupil Summary'!L25</f>
        <v>1957.8233508414728</v>
      </c>
      <c r="Q26" s="168" t="e">
        <f>#REF!+#REF!+#REF!+#REF!+#REF!+#REF!+#REF!+#REF!+#REF!+#REF!+#REF!+#REF!+#REF!+#REF!+#REF!+#REF!+#REF!+#REF!+#REF!+#REF!+#REF!+#REF!+#REF!+#REF!+#REF!+#REF!+#REF!+#REF!+#REF!+#REF!+#REF!+#REF!+#REF!</f>
        <v>#REF!</v>
      </c>
      <c r="R26" s="170" t="e">
        <f>#REF!+#REF!+#REF!+#REF!+#REF!+#REF!+#REF!+#REF!+#REF!+#REF!+#REF!+#REF!+#REF!+#REF!+#REF!+#REF!+#REF!+#REF!+#REF!+#REF!+#REF!+#REF!+#REF!+#REF!+#REF!+#REF!+#REF!+#REF!+#REF!+#REF!+#REF!+#REF!+#REF!</f>
        <v>#REF!</v>
      </c>
      <c r="S26" s="666" t="e">
        <f>#REF!+#REF!</f>
        <v>#REF!</v>
      </c>
      <c r="T26" s="167" t="e">
        <f>#REF!+#REF!+#REF!+#REF!+#REF!+#REF!+#REF!+#REF!+#REF!+#REF!+#REF!+#REF!+#REF!+#REF!+#REF!+#REF!+#REF!+#REF!+#REF!+#REF!+#REF!+#REF!+#REF!+#REF!+#REF!+#REF!+#REF!+#REF!+#REF!+#REF!+#REF!+#REF!+#REF!</f>
        <v>#REF!</v>
      </c>
      <c r="U26" s="167" t="e">
        <f>#REF!+#REF!+#REF!+#REF!+#REF!+#REF!+#REF!+#REF!+#REF!+#REF!+#REF!+#REF!+#REF!+#REF!+#REF!+#REF!+#REF!+#REF!+#REF!+#REF!+#REF!+#REF!+#REF!+#REF!+#REF!+#REF!+#REF!+#REF!+#REF!+#REF!+#REF!+#REF!+#REF!</f>
        <v>#REF!</v>
      </c>
      <c r="V26" s="171" t="e">
        <f>#REF!+#REF!+#REF!+#REF!+#REF!+#REF!+#REF!+#REF!+#REF!+#REF!+#REF!+#REF!+#REF!+#REF!+#REF!+#REF!+#REF!+#REF!+#REF!+#REF!+#REF!+#REF!+#REF!+#REF!+#REF!+#REF!+#REF!+#REF!+#REF!+#REF!+#REF!+#REF!+#REF!</f>
        <v>#REF!</v>
      </c>
      <c r="W26" s="170" t="e">
        <f>#REF!+#REF!+#REF!+#REF!+#REF!+#REF!+#REF!+#REF!+#REF!+#REF!+#REF!+#REF!+#REF!+#REF!+#REF!+#REF!+#REF!+#REF!+#REF!+#REF!+#REF!+#REF!+#REF!+#REF!+#REF!+#REF!+#REF!+#REF!+#REF!+#REF!+#REF!+#REF!+#REF!</f>
        <v>#REF!</v>
      </c>
      <c r="X26" s="168" t="e">
        <f>#REF!+#REF!+#REF!+#REF!+#REF!+#REF!+#REF!+#REF!+#REF!+#REF!+#REF!+#REF!+#REF!+#REF!+#REF!+#REF!+#REF!+#REF!+#REF!+#REF!+#REF!+#REF!+#REF!+#REF!+#REF!+#REF!+#REF!+#REF!+#REF!+#REF!+#REF!+#REF!+#REF!</f>
        <v>#REF!</v>
      </c>
      <c r="Y26" s="170" t="e">
        <f>#REF!+#REF!+#REF!+#REF!+#REF!+#REF!+#REF!+#REF!+#REF!+#REF!+#REF!+#REF!+#REF!+#REF!+#REF!+#REF!+#REF!+#REF!+#REF!+#REF!+#REF!+#REF!+#REF!+#REF!+#REF!+#REF!+#REF!+#REF!+#REF!+#REF!+#REF!+#REF!+#REF!</f>
        <v>#REF!</v>
      </c>
      <c r="Z26" s="167" t="e">
        <f>#REF!+#REF!+#REF!+#REF!+#REF!+#REF!+#REF!+#REF!+#REF!+#REF!+#REF!+#REF!+#REF!+#REF!+#REF!+#REF!+#REF!+#REF!+#REF!+#REF!+#REF!+#REF!+#REF!+#REF!+#REF!+#REF!+#REF!+#REF!+#REF!+#REF!+#REF!+#REF!+#REF!</f>
        <v>#REF!</v>
      </c>
      <c r="AA26" s="170" t="e">
        <f>#REF!+#REF!+#REF!+#REF!+#REF!+#REF!+#REF!+#REF!+#REF!+#REF!+#REF!+#REF!+#REF!+#REF!+#REF!+#REF!+#REF!+#REF!+#REF!+#REF!+#REF!+#REF!+#REF!+#REF!+#REF!+#REF!+#REF!+#REF!+#REF!+#REF!+#REF!+#REF!+#REF!</f>
        <v>#REF!</v>
      </c>
      <c r="AB26" s="173" t="e">
        <f>#REF!+#REF!+#REF!+#REF!+#REF!+#REF!+#REF!+#REF!+#REF!+#REF!+#REF!+#REF!+#REF!+#REF!+#REF!+#REF!+#REF!+#REF!+#REF!+#REF!+#REF!+#REF!+#REF!+#REF!+#REF!+#REF!+#REF!+#REF!+#REF!+#REF!+#REF!+#REF!+#REF!</f>
        <v>#REF!</v>
      </c>
      <c r="AC26" s="167" t="e">
        <f>#REF!+#REF!+#REF!+#REF!+#REF!+#REF!+#REF!+#REF!+#REF!+#REF!+#REF!+#REF!+#REF!+#REF!+#REF!+#REF!+#REF!+#REF!+#REF!+#REF!+#REF!+#REF!+#REF!+#REF!+#REF!+#REF!+#REF!+#REF!+#REF!+#REF!+#REF!+#REF!+#REF!</f>
        <v>#REF!</v>
      </c>
      <c r="AD26" s="174" t="e">
        <f>#REF!+#REF!+#REF!+#REF!+#REF!+#REF!+#REF!+#REF!+#REF!+#REF!+#REF!+#REF!+#REF!+#REF!+#REF!+#REF!+#REF!+#REF!+#REF!+#REF!+#REF!+#REF!+#REF!+#REF!+#REF!+#REF!+#REF!+#REF!+#REF!+#REF!+#REF!+#REF!+#REF!</f>
        <v>#REF!</v>
      </c>
      <c r="AE26" s="174" t="e">
        <f>#REF!+#REF!+#REF!+#REF!+#REF!+#REF!+#REF!+#REF!+#REF!+#REF!+#REF!+#REF!+#REF!+#REF!+#REF!+#REF!+#REF!+#REF!+#REF!+#REF!+#REF!+#REF!+#REF!+#REF!+#REF!+#REF!+#REF!+#REF!+#REF!+#REF!+#REF!+#REF!+#REF!</f>
        <v>#REF!</v>
      </c>
      <c r="AF26" s="175">
        <f>'9_Per Pupil Summary'!N25</f>
        <v>3246</v>
      </c>
      <c r="AG26" s="176" t="e">
        <f>#REF!+#REF!+#REF!+#REF!+#REF!+#REF!+#REF!+#REF!+#REF!+#REF!+#REF!+#REF!+#REF!+#REF!+#REF!+#REF!+#REF!+#REF!+#REF!+#REF!+#REF!+#REF!+#REF!+#REF!+#REF!+#REF!+#REF!+#REF!+#REF!+#REF!+#REF!+#REF!+#REF!</f>
        <v>#REF!</v>
      </c>
      <c r="AH26" s="166" t="e">
        <f>#REF!+#REF!+#REF!+#REF!+#REF!+#REF!+#REF!+#REF!+#REF!+#REF!+#REF!+#REF!+#REF!+#REF!+#REF!+#REF!+#REF!+#REF!+#REF!+#REF!+#REF!+#REF!+#REF!+#REF!+#REF!+#REF!+#REF!+#REF!+#REF!+#REF!+#REF!+#REF!+#REF!</f>
        <v>#REF!</v>
      </c>
      <c r="AI26" s="175" t="e">
        <f>#REF!+#REF!+#REF!+#REF!+#REF!+#REF!+#REF!+#REF!+#REF!+#REF!+#REF!+#REF!+#REF!+#REF!+#REF!+#REF!+#REF!+#REF!+#REF!+#REF!+#REF!+#REF!+#REF!+#REF!+#REF!+#REF!+#REF!+#REF!+#REF!+#REF!+#REF!+#REF!+#REF!</f>
        <v>#REF!</v>
      </c>
      <c r="AJ26" s="166" t="e">
        <f>#REF!+#REF!+#REF!+#REF!+#REF!+#REF!+#REF!+#REF!+#REF!+#REF!+#REF!+#REF!+#REF!+#REF!+#REF!+#REF!+#REF!+#REF!+#REF!+#REF!+#REF!+#REF!+#REF!+#REF!+#REF!+#REF!+#REF!+#REF!+#REF!+#REF!+#REF!+#REF!+#REF!</f>
        <v>#REF!</v>
      </c>
      <c r="AK26" s="177" t="e">
        <f>#REF!+#REF!+#REF!+#REF!+#REF!+#REF!+#REF!+#REF!+#REF!+#REF!+#REF!+#REF!+#REF!+#REF!+#REF!+#REF!+#REF!+#REF!+#REF!+#REF!+#REF!+#REF!+#REF!+#REF!+#REF!+#REF!+#REF!+#REF!+#REF!+#REF!+#REF!+#REF!+#REF!</f>
        <v>#REF!</v>
      </c>
      <c r="AL26" s="178" t="e">
        <f>#REF!+#REF!+#REF!+#REF!+#REF!+#REF!+#REF!+#REF!+#REF!+#REF!+#REF!+#REF!+#REF!+#REF!+#REF!+#REF!+#REF!+#REF!+#REF!+#REF!+#REF!+#REF!+#REF!+#REF!+#REF!+#REF!+#REF!+#REF!+#REF!+#REF!+#REF!+#REF!+#REF!</f>
        <v>#REF!</v>
      </c>
      <c r="AM26" s="176" t="e">
        <f>#REF!+#REF!+#REF!+#REF!+#REF!+#REF!+#REF!+#REF!+#REF!+#REF!+#REF!+#REF!+#REF!+#REF!+#REF!+#REF!+#REF!+#REF!+#REF!+#REF!+#REF!+#REF!+#REF!+#REF!+#REF!+#REF!+#REF!+#REF!+#REF!+#REF!+#REF!+#REF!+#REF!</f>
        <v>#REF!</v>
      </c>
      <c r="AN26" s="179" t="e">
        <f>#REF!+#REF!+#REF!+#REF!+#REF!+#REF!+#REF!+#REF!+#REF!+#REF!+#REF!+#REF!+#REF!+#REF!+#REF!+#REF!+#REF!+#REF!+#REF!+#REF!+#REF!+#REF!+#REF!+#REF!+#REF!+#REF!+#REF!+#REF!+#REF!+#REF!+#REF!+#REF!+#REF!</f>
        <v>#REF!</v>
      </c>
      <c r="AO26" s="176" t="e">
        <f>#REF!+#REF!+#REF!+#REF!+#REF!+#REF!+#REF!+#REF!+#REF!+#REF!+#REF!+#REF!+#REF!+#REF!+#REF!+#REF!+#REF!+#REF!+#REF!+#REF!+#REF!+#REF!+#REF!+#REF!+#REF!+#REF!+#REF!+#REF!+#REF!+#REF!+#REF!+#REF!+#REF!</f>
        <v>#REF!</v>
      </c>
      <c r="AP26" s="177" t="e">
        <f>#REF!+#REF!+#REF!+#REF!+#REF!+#REF!+#REF!+#REF!+#REF!+#REF!+#REF!+#REF!+#REF!+#REF!+#REF!+#REF!+#REF!+#REF!+#REF!+#REF!+#REF!+#REF!+#REF!+#REF!+#REF!+#REF!+#REF!+#REF!+#REF!+#REF!+#REF!+#REF!+#REF!</f>
        <v>#REF!</v>
      </c>
      <c r="AQ26" s="176" t="e">
        <f>#REF!+#REF!+#REF!+#REF!+#REF!+#REF!+#REF!+#REF!+#REF!+#REF!+#REF!+#REF!+#REF!+#REF!+#REF!+#REF!+#REF!+#REF!+#REF!+#REF!+#REF!+#REF!+#REF!+#REF!+#REF!+#REF!+#REF!+#REF!+#REF!+#REF!+#REF!+#REF!+#REF!</f>
        <v>#REF!</v>
      </c>
      <c r="AR26" s="177" t="e">
        <f>#REF!+#REF!+#REF!+#REF!+#REF!+#REF!+#REF!+#REF!+#REF!+#REF!+#REF!+#REF!+#REF!+#REF!+#REF!+#REF!+#REF!+#REF!+#REF!+#REF!+#REF!+#REF!+#REF!+#REF!+#REF!+#REF!+#REF!+#REF!+#REF!+#REF!+#REF!+#REF!+#REF!</f>
        <v>#REF!</v>
      </c>
      <c r="AS26" s="177" t="e">
        <f>#REF!+#REF!+#REF!+#REF!+#REF!+#REF!+#REF!+#REF!+#REF!+#REF!+#REF!+#REF!+#REF!+#REF!+#REF!+#REF!+#REF!+#REF!+#REF!+#REF!+#REF!+#REF!+#REF!+#REF!+#REF!+#REF!+#REF!+#REF!+#REF!+#REF!+#REF!+#REF!+#REF!</f>
        <v>#REF!</v>
      </c>
      <c r="AT26" s="176" t="e">
        <f>#REF!+#REF!+#REF!+#REF!+#REF!+#REF!+#REF!+#REF!+#REF!+#REF!+#REF!+#REF!+#REF!+#REF!+#REF!+#REF!+#REF!+#REF!+#REF!+#REF!+#REF!+#REF!+#REF!+#REF!+#REF!+#REF!+#REF!+#REF!+#REF!+#REF!+#REF!+#REF!+#REF!</f>
        <v>#REF!</v>
      </c>
      <c r="AU26" s="546" t="e">
        <f t="shared" si="2"/>
        <v>#REF!</v>
      </c>
      <c r="AV26" s="547" t="e">
        <f t="shared" si="3"/>
        <v>#REF!</v>
      </c>
      <c r="AW26" s="168" t="e">
        <f>#REF!+#REF!+#REF!+#REF!+#REF!+#REF!+#REF!+#REF!+#REF!+#REF!+#REF!+#REF!+#REF!+#REF!+#REF!+#REF!+#REF!+#REF!+#REF!+#REF!+#REF!+#REF!+#REF!+#REF!+#REF!+#REF!+#REF!+#REF!+#REF!+#REF!+#REF!+#REF!+#REF!</f>
        <v>#REF!</v>
      </c>
      <c r="AX26" s="168"/>
      <c r="AY26" s="168" t="e">
        <f t="shared" si="4"/>
        <v>#REF!</v>
      </c>
    </row>
    <row r="27" spans="1:51" ht="16.149999999999999" customHeight="1" x14ac:dyDescent="0.2">
      <c r="A27" s="323">
        <v>21</v>
      </c>
      <c r="B27" s="134" t="s">
        <v>24</v>
      </c>
      <c r="C27" s="135" t="e">
        <f>#REF!+#REF!+#REF!+#REF!+#REF!+#REF!+#REF!+#REF!+#REF!+#REF!+#REF!+#REF!+#REF!+#REF!+#REF!+#REF!+#REF!+#REF!+#REF!+#REF!+#REF!+#REF!+#REF!+#REF!+#REF!+#REF!+#REF!+#REF!+#REF!+#REF!+#REF!+#REF!+#REF!</f>
        <v>#REF!</v>
      </c>
      <c r="D27" s="136">
        <f>'9_Per Pupil Summary'!H26</f>
        <v>5449.6498517721648</v>
      </c>
      <c r="E27" s="137" t="e">
        <f>#REF!+#REF!+#REF!+#REF!+#REF!+#REF!+#REF!+#REF!+#REF!+#REF!+#REF!+#REF!+#REF!+#REF!+#REF!+#REF!+#REF!+#REF!+#REF!+#REF!+#REF!+#REF!+#REF!+#REF!+#REF!+#REF!+#REF!+#REF!+#REF!+#REF!+#REF!+#REF!+#REF!</f>
        <v>#REF!</v>
      </c>
      <c r="F27" s="138" t="e">
        <f>#REF!+#REF!+#REF!+#REF!+#REF!+#REF!+#REF!+#REF!+#REF!+#REF!+#REF!+#REF!+#REF!+#REF!+#REF!+#REF!+#REF!+#REF!+#REF!+#REF!+#REF!+#REF!+#REF!+#REF!+#REF!+#REF!+#REF!+#REF!+#REF!+#REF!+#REF!+#REF!+#REF!</f>
        <v>#REF!</v>
      </c>
      <c r="G27" s="136">
        <f>'9_Per Pupil Summary'!I26</f>
        <v>707.81691438079838</v>
      </c>
      <c r="H27" s="137" t="e">
        <f>#REF!+#REF!+#REF!+#REF!+#REF!+#REF!+#REF!+#REF!+#REF!+#REF!+#REF!+#REF!+#REF!+#REF!+#REF!+#REF!+#REF!+#REF!+#REF!+#REF!+#REF!+#REF!+#REF!+#REF!+#REF!+#REF!+#REF!+#REF!+#REF!+#REF!+#REF!+#REF!+#REF!</f>
        <v>#REF!</v>
      </c>
      <c r="I27" s="138" t="e">
        <f>#REF!+#REF!+#REF!+#REF!+#REF!+#REF!+#REF!+#REF!+#REF!+#REF!+#REF!+#REF!+#REF!+#REF!+#REF!+#REF!+#REF!+#REF!+#REF!+#REF!+#REF!+#REF!+#REF!+#REF!+#REF!+#REF!+#REF!+#REF!+#REF!+#REF!+#REF!+#REF!+#REF!</f>
        <v>#REF!</v>
      </c>
      <c r="J27" s="136">
        <f>'9_Per Pupil Summary'!J26</f>
        <v>193.04097664930865</v>
      </c>
      <c r="K27" s="137" t="e">
        <f>#REF!+#REF!+#REF!+#REF!+#REF!+#REF!+#REF!+#REF!+#REF!+#REF!+#REF!+#REF!+#REF!+#REF!+#REF!+#REF!+#REF!+#REF!+#REF!+#REF!+#REF!+#REF!+#REF!+#REF!+#REF!+#REF!+#REF!+#REF!+#REF!+#REF!+#REF!+#REF!+#REF!</f>
        <v>#REF!</v>
      </c>
      <c r="L27" s="138" t="e">
        <f>#REF!+#REF!+#REF!+#REF!+#REF!+#REF!+#REF!+#REF!+#REF!+#REF!+#REF!+#REF!+#REF!+#REF!+#REF!+#REF!+#REF!+#REF!+#REF!+#REF!+#REF!+#REF!+#REF!+#REF!+#REF!+#REF!+#REF!+#REF!+#REF!+#REF!+#REF!+#REF!+#REF!</f>
        <v>#REF!</v>
      </c>
      <c r="M27" s="136">
        <f>'9_Per Pupil Summary'!K26</f>
        <v>4826.0244162327162</v>
      </c>
      <c r="N27" s="137" t="e">
        <f>#REF!+#REF!+#REF!+#REF!+#REF!+#REF!+#REF!+#REF!+#REF!+#REF!+#REF!+#REF!+#REF!+#REF!+#REF!+#REF!+#REF!+#REF!+#REF!+#REF!+#REF!+#REF!+#REF!+#REF!+#REF!+#REF!+#REF!+#REF!+#REF!+#REF!+#REF!+#REF!+#REF!</f>
        <v>#REF!</v>
      </c>
      <c r="O27" s="138" t="e">
        <f>#REF!+#REF!+#REF!+#REF!+#REF!+#REF!+#REF!+#REF!+#REF!+#REF!+#REF!+#REF!+#REF!+#REF!+#REF!+#REF!+#REF!+#REF!+#REF!+#REF!+#REF!+#REF!+#REF!+#REF!+#REF!+#REF!+#REF!+#REF!+#REF!+#REF!+#REF!+#REF!+#REF!</f>
        <v>#REF!</v>
      </c>
      <c r="P27" s="136">
        <f>'9_Per Pupil Summary'!L26</f>
        <v>1930.4097664930862</v>
      </c>
      <c r="Q27" s="137" t="e">
        <f>#REF!+#REF!+#REF!+#REF!+#REF!+#REF!+#REF!+#REF!+#REF!+#REF!+#REF!+#REF!+#REF!+#REF!+#REF!+#REF!+#REF!+#REF!+#REF!+#REF!+#REF!+#REF!+#REF!+#REF!+#REF!+#REF!+#REF!+#REF!+#REF!+#REF!+#REF!+#REF!+#REF!</f>
        <v>#REF!</v>
      </c>
      <c r="R27" s="139" t="e">
        <f>#REF!+#REF!+#REF!+#REF!+#REF!+#REF!+#REF!+#REF!+#REF!+#REF!+#REF!+#REF!+#REF!+#REF!+#REF!+#REF!+#REF!+#REF!+#REF!+#REF!+#REF!+#REF!+#REF!+#REF!+#REF!+#REF!+#REF!+#REF!+#REF!+#REF!+#REF!+#REF!+#REF!</f>
        <v>#REF!</v>
      </c>
      <c r="S27" s="726" t="e">
        <f>#REF!+#REF!</f>
        <v>#REF!</v>
      </c>
      <c r="T27" s="136" t="e">
        <f>#REF!+#REF!+#REF!+#REF!+#REF!+#REF!+#REF!+#REF!+#REF!+#REF!+#REF!+#REF!+#REF!+#REF!+#REF!+#REF!+#REF!+#REF!+#REF!+#REF!+#REF!+#REF!+#REF!+#REF!+#REF!+#REF!+#REF!+#REF!+#REF!+#REF!+#REF!+#REF!+#REF!</f>
        <v>#REF!</v>
      </c>
      <c r="U27" s="136" t="e">
        <f>#REF!+#REF!+#REF!+#REF!+#REF!+#REF!+#REF!+#REF!+#REF!+#REF!+#REF!+#REF!+#REF!+#REF!+#REF!+#REF!+#REF!+#REF!+#REF!+#REF!+#REF!+#REF!+#REF!+#REF!+#REF!+#REF!+#REF!+#REF!+#REF!+#REF!+#REF!+#REF!+#REF!</f>
        <v>#REF!</v>
      </c>
      <c r="V27" s="140" t="e">
        <f>#REF!+#REF!+#REF!+#REF!+#REF!+#REF!+#REF!+#REF!+#REF!+#REF!+#REF!+#REF!+#REF!+#REF!+#REF!+#REF!+#REF!+#REF!+#REF!+#REF!+#REF!+#REF!+#REF!+#REF!+#REF!+#REF!+#REF!+#REF!+#REF!+#REF!+#REF!+#REF!+#REF!</f>
        <v>#REF!</v>
      </c>
      <c r="W27" s="139" t="e">
        <f>#REF!+#REF!+#REF!+#REF!+#REF!+#REF!+#REF!+#REF!+#REF!+#REF!+#REF!+#REF!+#REF!+#REF!+#REF!+#REF!+#REF!+#REF!+#REF!+#REF!+#REF!+#REF!+#REF!+#REF!+#REF!+#REF!+#REF!+#REF!+#REF!+#REF!+#REF!+#REF!+#REF!</f>
        <v>#REF!</v>
      </c>
      <c r="X27" s="137" t="e">
        <f>#REF!+#REF!+#REF!+#REF!+#REF!+#REF!+#REF!+#REF!+#REF!+#REF!+#REF!+#REF!+#REF!+#REF!+#REF!+#REF!+#REF!+#REF!+#REF!+#REF!+#REF!+#REF!+#REF!+#REF!+#REF!+#REF!+#REF!+#REF!+#REF!+#REF!+#REF!+#REF!+#REF!</f>
        <v>#REF!</v>
      </c>
      <c r="Y27" s="139" t="e">
        <f>#REF!+#REF!+#REF!+#REF!+#REF!+#REF!+#REF!+#REF!+#REF!+#REF!+#REF!+#REF!+#REF!+#REF!+#REF!+#REF!+#REF!+#REF!+#REF!+#REF!+#REF!+#REF!+#REF!+#REF!+#REF!+#REF!+#REF!+#REF!+#REF!+#REF!+#REF!+#REF!+#REF!</f>
        <v>#REF!</v>
      </c>
      <c r="Z27" s="136" t="e">
        <f>#REF!+#REF!+#REF!+#REF!+#REF!+#REF!+#REF!+#REF!+#REF!+#REF!+#REF!+#REF!+#REF!+#REF!+#REF!+#REF!+#REF!+#REF!+#REF!+#REF!+#REF!+#REF!+#REF!+#REF!+#REF!+#REF!+#REF!+#REF!+#REF!+#REF!+#REF!+#REF!+#REF!</f>
        <v>#REF!</v>
      </c>
      <c r="AA27" s="139" t="e">
        <f>#REF!+#REF!+#REF!+#REF!+#REF!+#REF!+#REF!+#REF!+#REF!+#REF!+#REF!+#REF!+#REF!+#REF!+#REF!+#REF!+#REF!+#REF!+#REF!+#REF!+#REF!+#REF!+#REF!+#REF!+#REF!+#REF!+#REF!+#REF!+#REF!+#REF!+#REF!+#REF!+#REF!</f>
        <v>#REF!</v>
      </c>
      <c r="AB27" s="136" t="e">
        <f>#REF!+#REF!+#REF!+#REF!+#REF!+#REF!+#REF!+#REF!+#REF!+#REF!+#REF!+#REF!+#REF!+#REF!+#REF!+#REF!+#REF!+#REF!+#REF!+#REF!+#REF!+#REF!+#REF!+#REF!+#REF!+#REF!+#REF!+#REF!+#REF!+#REF!+#REF!+#REF!+#REF!</f>
        <v>#REF!</v>
      </c>
      <c r="AC27" s="136" t="e">
        <f>#REF!+#REF!+#REF!+#REF!+#REF!+#REF!+#REF!+#REF!+#REF!+#REF!+#REF!+#REF!+#REF!+#REF!+#REF!+#REF!+#REF!+#REF!+#REF!+#REF!+#REF!+#REF!+#REF!+#REF!+#REF!+#REF!+#REF!+#REF!+#REF!+#REF!+#REF!+#REF!+#REF!</f>
        <v>#REF!</v>
      </c>
      <c r="AD27" s="139" t="e">
        <f>#REF!+#REF!+#REF!+#REF!+#REF!+#REF!+#REF!+#REF!+#REF!+#REF!+#REF!+#REF!+#REF!+#REF!+#REF!+#REF!+#REF!+#REF!+#REF!+#REF!+#REF!+#REF!+#REF!+#REF!+#REF!+#REF!+#REF!+#REF!+#REF!+#REF!+#REF!+#REF!+#REF!</f>
        <v>#REF!</v>
      </c>
      <c r="AE27" s="141" t="e">
        <f>#REF!+#REF!+#REF!+#REF!+#REF!+#REF!+#REF!+#REF!+#REF!+#REF!+#REF!+#REF!+#REF!+#REF!+#REF!+#REF!+#REF!+#REF!+#REF!+#REF!+#REF!+#REF!+#REF!+#REF!+#REF!+#REF!+#REF!+#REF!+#REF!+#REF!+#REF!+#REF!+#REF!</f>
        <v>#REF!</v>
      </c>
      <c r="AF27" s="142">
        <f>'9_Per Pupil Summary'!N26</f>
        <v>3515</v>
      </c>
      <c r="AG27" s="143" t="e">
        <f>#REF!+#REF!+#REF!+#REF!+#REF!+#REF!+#REF!+#REF!+#REF!+#REF!+#REF!+#REF!+#REF!+#REF!+#REF!+#REF!+#REF!+#REF!+#REF!+#REF!+#REF!+#REF!+#REF!+#REF!+#REF!+#REF!+#REF!+#REF!+#REF!+#REF!+#REF!+#REF!+#REF!</f>
        <v>#REF!</v>
      </c>
      <c r="AH27" s="135" t="e">
        <f>#REF!+#REF!+#REF!+#REF!+#REF!+#REF!+#REF!+#REF!+#REF!+#REF!+#REF!+#REF!+#REF!+#REF!+#REF!+#REF!+#REF!+#REF!+#REF!+#REF!+#REF!+#REF!+#REF!+#REF!+#REF!+#REF!+#REF!+#REF!+#REF!+#REF!+#REF!+#REF!+#REF!</f>
        <v>#REF!</v>
      </c>
      <c r="AI27" s="142" t="e">
        <f>#REF!+#REF!+#REF!+#REF!+#REF!+#REF!+#REF!+#REF!+#REF!+#REF!+#REF!+#REF!+#REF!+#REF!+#REF!+#REF!+#REF!+#REF!+#REF!+#REF!+#REF!+#REF!+#REF!+#REF!+#REF!+#REF!+#REF!+#REF!+#REF!+#REF!+#REF!+#REF!+#REF!</f>
        <v>#REF!</v>
      </c>
      <c r="AJ27" s="135" t="e">
        <f>#REF!+#REF!+#REF!+#REF!+#REF!+#REF!+#REF!+#REF!+#REF!+#REF!+#REF!+#REF!+#REF!+#REF!+#REF!+#REF!+#REF!+#REF!+#REF!+#REF!+#REF!+#REF!+#REF!+#REF!+#REF!+#REF!+#REF!+#REF!+#REF!+#REF!+#REF!+#REF!+#REF!</f>
        <v>#REF!</v>
      </c>
      <c r="AK27" s="144" t="e">
        <f>#REF!+#REF!+#REF!+#REF!+#REF!+#REF!+#REF!+#REF!+#REF!+#REF!+#REF!+#REF!+#REF!+#REF!+#REF!+#REF!+#REF!+#REF!+#REF!+#REF!+#REF!+#REF!+#REF!+#REF!+#REF!+#REF!+#REF!+#REF!+#REF!+#REF!+#REF!+#REF!+#REF!</f>
        <v>#REF!</v>
      </c>
      <c r="AL27" s="145" t="e">
        <f>#REF!+#REF!+#REF!+#REF!+#REF!+#REF!+#REF!+#REF!+#REF!+#REF!+#REF!+#REF!+#REF!+#REF!+#REF!+#REF!+#REF!+#REF!+#REF!+#REF!+#REF!+#REF!+#REF!+#REF!+#REF!+#REF!+#REF!+#REF!+#REF!+#REF!+#REF!+#REF!+#REF!</f>
        <v>#REF!</v>
      </c>
      <c r="AM27" s="143" t="e">
        <f>#REF!+#REF!+#REF!+#REF!+#REF!+#REF!+#REF!+#REF!+#REF!+#REF!+#REF!+#REF!+#REF!+#REF!+#REF!+#REF!+#REF!+#REF!+#REF!+#REF!+#REF!+#REF!+#REF!+#REF!+#REF!+#REF!+#REF!+#REF!+#REF!+#REF!+#REF!+#REF!+#REF!</f>
        <v>#REF!</v>
      </c>
      <c r="AN27" s="146" t="e">
        <f>#REF!+#REF!+#REF!+#REF!+#REF!+#REF!+#REF!+#REF!+#REF!+#REF!+#REF!+#REF!+#REF!+#REF!+#REF!+#REF!+#REF!+#REF!+#REF!+#REF!+#REF!+#REF!+#REF!+#REF!+#REF!+#REF!+#REF!+#REF!+#REF!+#REF!+#REF!+#REF!+#REF!</f>
        <v>#REF!</v>
      </c>
      <c r="AO27" s="143" t="e">
        <f>#REF!+#REF!+#REF!+#REF!+#REF!+#REF!+#REF!+#REF!+#REF!+#REF!+#REF!+#REF!+#REF!+#REF!+#REF!+#REF!+#REF!+#REF!+#REF!+#REF!+#REF!+#REF!+#REF!+#REF!+#REF!+#REF!+#REF!+#REF!+#REF!+#REF!+#REF!+#REF!+#REF!</f>
        <v>#REF!</v>
      </c>
      <c r="AP27" s="144" t="e">
        <f>#REF!+#REF!+#REF!+#REF!+#REF!+#REF!+#REF!+#REF!+#REF!+#REF!+#REF!+#REF!+#REF!+#REF!+#REF!+#REF!+#REF!+#REF!+#REF!+#REF!+#REF!+#REF!+#REF!+#REF!+#REF!+#REF!+#REF!+#REF!+#REF!+#REF!+#REF!+#REF!+#REF!</f>
        <v>#REF!</v>
      </c>
      <c r="AQ27" s="143" t="e">
        <f>#REF!+#REF!+#REF!+#REF!+#REF!+#REF!+#REF!+#REF!+#REF!+#REF!+#REF!+#REF!+#REF!+#REF!+#REF!+#REF!+#REF!+#REF!+#REF!+#REF!+#REF!+#REF!+#REF!+#REF!+#REF!+#REF!+#REF!+#REF!+#REF!+#REF!+#REF!+#REF!+#REF!</f>
        <v>#REF!</v>
      </c>
      <c r="AR27" s="144" t="e">
        <f>#REF!+#REF!+#REF!+#REF!+#REF!+#REF!+#REF!+#REF!+#REF!+#REF!+#REF!+#REF!+#REF!+#REF!+#REF!+#REF!+#REF!+#REF!+#REF!+#REF!+#REF!+#REF!+#REF!+#REF!+#REF!+#REF!+#REF!+#REF!+#REF!+#REF!+#REF!+#REF!+#REF!</f>
        <v>#REF!</v>
      </c>
      <c r="AS27" s="144" t="e">
        <f>#REF!+#REF!+#REF!+#REF!+#REF!+#REF!+#REF!+#REF!+#REF!+#REF!+#REF!+#REF!+#REF!+#REF!+#REF!+#REF!+#REF!+#REF!+#REF!+#REF!+#REF!+#REF!+#REF!+#REF!+#REF!+#REF!+#REF!+#REF!+#REF!+#REF!+#REF!+#REF!+#REF!</f>
        <v>#REF!</v>
      </c>
      <c r="AT27" s="143" t="e">
        <f>#REF!+#REF!+#REF!+#REF!+#REF!+#REF!+#REF!+#REF!+#REF!+#REF!+#REF!+#REF!+#REF!+#REF!+#REF!+#REF!+#REF!+#REF!+#REF!+#REF!+#REF!+#REF!+#REF!+#REF!+#REF!+#REF!+#REF!+#REF!+#REF!+#REF!+#REF!+#REF!+#REF!</f>
        <v>#REF!</v>
      </c>
      <c r="AU27" s="542" t="e">
        <f t="shared" si="2"/>
        <v>#REF!</v>
      </c>
      <c r="AV27" s="543" t="e">
        <f t="shared" si="3"/>
        <v>#REF!</v>
      </c>
      <c r="AW27" s="137" t="e">
        <f>#REF!+#REF!+#REF!+#REF!+#REF!+#REF!+#REF!+#REF!+#REF!+#REF!+#REF!+#REF!+#REF!+#REF!+#REF!+#REF!+#REF!+#REF!+#REF!+#REF!+#REF!+#REF!+#REF!+#REF!+#REF!+#REF!+#REF!+#REF!+#REF!+#REF!+#REF!+#REF!+#REF!</f>
        <v>#REF!</v>
      </c>
      <c r="AX27" s="137"/>
      <c r="AY27" s="137" t="e">
        <f t="shared" si="4"/>
        <v>#REF!</v>
      </c>
    </row>
    <row r="28" spans="1:51" ht="16.149999999999999" customHeight="1" x14ac:dyDescent="0.2">
      <c r="A28" s="324">
        <v>22</v>
      </c>
      <c r="B28" s="151" t="s">
        <v>25</v>
      </c>
      <c r="C28" s="152" t="e">
        <f>#REF!+#REF!+#REF!+#REF!+#REF!+#REF!+#REF!+#REF!+#REF!+#REF!+#REF!+#REF!+#REF!+#REF!+#REF!+#REF!+#REF!+#REF!+#REF!+#REF!+#REF!+#REF!+#REF!+#REF!+#REF!+#REF!+#REF!+#REF!+#REF!+#REF!+#REF!+#REF!+#REF!</f>
        <v>#REF!</v>
      </c>
      <c r="D28" s="153">
        <f>'9_Per Pupil Summary'!H27</f>
        <v>5705.823400063894</v>
      </c>
      <c r="E28" s="154" t="e">
        <f>#REF!+#REF!+#REF!+#REF!+#REF!+#REF!+#REF!+#REF!+#REF!+#REF!+#REF!+#REF!+#REF!+#REF!+#REF!+#REF!+#REF!+#REF!+#REF!+#REF!+#REF!+#REF!+#REF!+#REF!+#REF!+#REF!+#REF!+#REF!+#REF!+#REF!+#REF!+#REF!+#REF!</f>
        <v>#REF!</v>
      </c>
      <c r="F28" s="155" t="e">
        <f>#REF!+#REF!+#REF!+#REF!+#REF!+#REF!+#REF!+#REF!+#REF!+#REF!+#REF!+#REF!+#REF!+#REF!+#REF!+#REF!+#REF!+#REF!+#REF!+#REF!+#REF!+#REF!+#REF!+#REF!+#REF!+#REF!+#REF!+#REF!+#REF!+#REF!+#REF!+#REF!+#REF!</f>
        <v>#REF!</v>
      </c>
      <c r="G28" s="153">
        <f>'9_Per Pupil Summary'!I27</f>
        <v>768.79289500497907</v>
      </c>
      <c r="H28" s="154" t="e">
        <f>#REF!+#REF!+#REF!+#REF!+#REF!+#REF!+#REF!+#REF!+#REF!+#REF!+#REF!+#REF!+#REF!+#REF!+#REF!+#REF!+#REF!+#REF!+#REF!+#REF!+#REF!+#REF!+#REF!+#REF!+#REF!+#REF!+#REF!+#REF!+#REF!+#REF!+#REF!+#REF!+#REF!</f>
        <v>#REF!</v>
      </c>
      <c r="I28" s="155" t="e">
        <f>#REF!+#REF!+#REF!+#REF!+#REF!+#REF!+#REF!+#REF!+#REF!+#REF!+#REF!+#REF!+#REF!+#REF!+#REF!+#REF!+#REF!+#REF!+#REF!+#REF!+#REF!+#REF!+#REF!+#REF!+#REF!+#REF!+#REF!+#REF!+#REF!+#REF!+#REF!+#REF!+#REF!</f>
        <v>#REF!</v>
      </c>
      <c r="J28" s="153">
        <f>'9_Per Pupil Summary'!J27</f>
        <v>209.67078954681244</v>
      </c>
      <c r="K28" s="154" t="e">
        <f>#REF!+#REF!+#REF!+#REF!+#REF!+#REF!+#REF!+#REF!+#REF!+#REF!+#REF!+#REF!+#REF!+#REF!+#REF!+#REF!+#REF!+#REF!+#REF!+#REF!+#REF!+#REF!+#REF!+#REF!+#REF!+#REF!+#REF!+#REF!+#REF!+#REF!+#REF!+#REF!+#REF!</f>
        <v>#REF!</v>
      </c>
      <c r="L28" s="155" t="e">
        <f>#REF!+#REF!+#REF!+#REF!+#REF!+#REF!+#REF!+#REF!+#REF!+#REF!+#REF!+#REF!+#REF!+#REF!+#REF!+#REF!+#REF!+#REF!+#REF!+#REF!+#REF!+#REF!+#REF!+#REF!+#REF!+#REF!+#REF!+#REF!+#REF!+#REF!+#REF!+#REF!+#REF!</f>
        <v>#REF!</v>
      </c>
      <c r="M28" s="153">
        <f>'9_Per Pupil Summary'!K27</f>
        <v>5241.7697386703112</v>
      </c>
      <c r="N28" s="154" t="e">
        <f>#REF!+#REF!+#REF!+#REF!+#REF!+#REF!+#REF!+#REF!+#REF!+#REF!+#REF!+#REF!+#REF!+#REF!+#REF!+#REF!+#REF!+#REF!+#REF!+#REF!+#REF!+#REF!+#REF!+#REF!+#REF!+#REF!+#REF!+#REF!+#REF!+#REF!+#REF!+#REF!+#REF!</f>
        <v>#REF!</v>
      </c>
      <c r="O28" s="155" t="e">
        <f>#REF!+#REF!+#REF!+#REF!+#REF!+#REF!+#REF!+#REF!+#REF!+#REF!+#REF!+#REF!+#REF!+#REF!+#REF!+#REF!+#REF!+#REF!+#REF!+#REF!+#REF!+#REF!+#REF!+#REF!+#REF!+#REF!+#REF!+#REF!+#REF!+#REF!+#REF!+#REF!+#REF!</f>
        <v>#REF!</v>
      </c>
      <c r="P28" s="153">
        <f>'9_Per Pupil Summary'!L27</f>
        <v>2096.7078954681242</v>
      </c>
      <c r="Q28" s="154" t="e">
        <f>#REF!+#REF!+#REF!+#REF!+#REF!+#REF!+#REF!+#REF!+#REF!+#REF!+#REF!+#REF!+#REF!+#REF!+#REF!+#REF!+#REF!+#REF!+#REF!+#REF!+#REF!+#REF!+#REF!+#REF!+#REF!+#REF!+#REF!+#REF!+#REF!+#REF!+#REF!+#REF!+#REF!</f>
        <v>#REF!</v>
      </c>
      <c r="R28" s="156" t="e">
        <f>#REF!+#REF!+#REF!+#REF!+#REF!+#REF!+#REF!+#REF!+#REF!+#REF!+#REF!+#REF!+#REF!+#REF!+#REF!+#REF!+#REF!+#REF!+#REF!+#REF!+#REF!+#REF!+#REF!+#REF!+#REF!+#REF!+#REF!+#REF!+#REF!+#REF!+#REF!+#REF!+#REF!</f>
        <v>#REF!</v>
      </c>
      <c r="S28" s="605" t="e">
        <f>#REF!+#REF!</f>
        <v>#REF!</v>
      </c>
      <c r="T28" s="153" t="e">
        <f>#REF!+#REF!+#REF!+#REF!+#REF!+#REF!+#REF!+#REF!+#REF!+#REF!+#REF!+#REF!+#REF!+#REF!+#REF!+#REF!+#REF!+#REF!+#REF!+#REF!+#REF!+#REF!+#REF!+#REF!+#REF!+#REF!+#REF!+#REF!+#REF!+#REF!+#REF!+#REF!+#REF!</f>
        <v>#REF!</v>
      </c>
      <c r="U28" s="153" t="e">
        <f>#REF!+#REF!+#REF!+#REF!+#REF!+#REF!+#REF!+#REF!+#REF!+#REF!+#REF!+#REF!+#REF!+#REF!+#REF!+#REF!+#REF!+#REF!+#REF!+#REF!+#REF!+#REF!+#REF!+#REF!+#REF!+#REF!+#REF!+#REF!+#REF!+#REF!+#REF!+#REF!+#REF!</f>
        <v>#REF!</v>
      </c>
      <c r="V28" s="157" t="e">
        <f>#REF!+#REF!+#REF!+#REF!+#REF!+#REF!+#REF!+#REF!+#REF!+#REF!+#REF!+#REF!+#REF!+#REF!+#REF!+#REF!+#REF!+#REF!+#REF!+#REF!+#REF!+#REF!+#REF!+#REF!+#REF!+#REF!+#REF!+#REF!+#REF!+#REF!+#REF!+#REF!+#REF!</f>
        <v>#REF!</v>
      </c>
      <c r="W28" s="156" t="e">
        <f>#REF!+#REF!+#REF!+#REF!+#REF!+#REF!+#REF!+#REF!+#REF!+#REF!+#REF!+#REF!+#REF!+#REF!+#REF!+#REF!+#REF!+#REF!+#REF!+#REF!+#REF!+#REF!+#REF!+#REF!+#REF!+#REF!+#REF!+#REF!+#REF!+#REF!+#REF!+#REF!+#REF!</f>
        <v>#REF!</v>
      </c>
      <c r="X28" s="154" t="e">
        <f>#REF!+#REF!+#REF!+#REF!+#REF!+#REF!+#REF!+#REF!+#REF!+#REF!+#REF!+#REF!+#REF!+#REF!+#REF!+#REF!+#REF!+#REF!+#REF!+#REF!+#REF!+#REF!+#REF!+#REF!+#REF!+#REF!+#REF!+#REF!+#REF!+#REF!+#REF!+#REF!+#REF!</f>
        <v>#REF!</v>
      </c>
      <c r="Y28" s="156" t="e">
        <f>#REF!+#REF!+#REF!+#REF!+#REF!+#REF!+#REF!+#REF!+#REF!+#REF!+#REF!+#REF!+#REF!+#REF!+#REF!+#REF!+#REF!+#REF!+#REF!+#REF!+#REF!+#REF!+#REF!+#REF!+#REF!+#REF!+#REF!+#REF!+#REF!+#REF!+#REF!+#REF!+#REF!</f>
        <v>#REF!</v>
      </c>
      <c r="Z28" s="153" t="e">
        <f>#REF!+#REF!+#REF!+#REF!+#REF!+#REF!+#REF!+#REF!+#REF!+#REF!+#REF!+#REF!+#REF!+#REF!+#REF!+#REF!+#REF!+#REF!+#REF!+#REF!+#REF!+#REF!+#REF!+#REF!+#REF!+#REF!+#REF!+#REF!+#REF!+#REF!+#REF!+#REF!+#REF!</f>
        <v>#REF!</v>
      </c>
      <c r="AA28" s="156" t="e">
        <f>#REF!+#REF!+#REF!+#REF!+#REF!+#REF!+#REF!+#REF!+#REF!+#REF!+#REF!+#REF!+#REF!+#REF!+#REF!+#REF!+#REF!+#REF!+#REF!+#REF!+#REF!+#REF!+#REF!+#REF!+#REF!+#REF!+#REF!+#REF!+#REF!+#REF!+#REF!+#REF!+#REF!</f>
        <v>#REF!</v>
      </c>
      <c r="AB28" s="153" t="e">
        <f>#REF!+#REF!+#REF!+#REF!+#REF!+#REF!+#REF!+#REF!+#REF!+#REF!+#REF!+#REF!+#REF!+#REF!+#REF!+#REF!+#REF!+#REF!+#REF!+#REF!+#REF!+#REF!+#REF!+#REF!+#REF!+#REF!+#REF!+#REF!+#REF!+#REF!+#REF!+#REF!+#REF!</f>
        <v>#REF!</v>
      </c>
      <c r="AC28" s="153" t="e">
        <f>#REF!+#REF!+#REF!+#REF!+#REF!+#REF!+#REF!+#REF!+#REF!+#REF!+#REF!+#REF!+#REF!+#REF!+#REF!+#REF!+#REF!+#REF!+#REF!+#REF!+#REF!+#REF!+#REF!+#REF!+#REF!+#REF!+#REF!+#REF!+#REF!+#REF!+#REF!+#REF!+#REF!</f>
        <v>#REF!</v>
      </c>
      <c r="AD28" s="156" t="e">
        <f>#REF!+#REF!+#REF!+#REF!+#REF!+#REF!+#REF!+#REF!+#REF!+#REF!+#REF!+#REF!+#REF!+#REF!+#REF!+#REF!+#REF!+#REF!+#REF!+#REF!+#REF!+#REF!+#REF!+#REF!+#REF!+#REF!+#REF!+#REF!+#REF!+#REF!+#REF!+#REF!+#REF!</f>
        <v>#REF!</v>
      </c>
      <c r="AE28" s="159" t="e">
        <f>#REF!+#REF!+#REF!+#REF!+#REF!+#REF!+#REF!+#REF!+#REF!+#REF!+#REF!+#REF!+#REF!+#REF!+#REF!+#REF!+#REF!+#REF!+#REF!+#REF!+#REF!+#REF!+#REF!+#REF!+#REF!+#REF!+#REF!+#REF!+#REF!+#REF!+#REF!+#REF!+#REF!</f>
        <v>#REF!</v>
      </c>
      <c r="AF28" s="160">
        <f>'9_Per Pupil Summary'!N27</f>
        <v>2225</v>
      </c>
      <c r="AG28" s="161" t="e">
        <f>#REF!+#REF!+#REF!+#REF!+#REF!+#REF!+#REF!+#REF!+#REF!+#REF!+#REF!+#REF!+#REF!+#REF!+#REF!+#REF!+#REF!+#REF!+#REF!+#REF!+#REF!+#REF!+#REF!+#REF!+#REF!+#REF!+#REF!+#REF!+#REF!+#REF!+#REF!+#REF!+#REF!</f>
        <v>#REF!</v>
      </c>
      <c r="AH28" s="152" t="e">
        <f>#REF!+#REF!+#REF!+#REF!+#REF!+#REF!+#REF!+#REF!+#REF!+#REF!+#REF!+#REF!+#REF!+#REF!+#REF!+#REF!+#REF!+#REF!+#REF!+#REF!+#REF!+#REF!+#REF!+#REF!+#REF!+#REF!+#REF!+#REF!+#REF!+#REF!+#REF!+#REF!+#REF!</f>
        <v>#REF!</v>
      </c>
      <c r="AI28" s="160" t="e">
        <f>#REF!+#REF!+#REF!+#REF!+#REF!+#REF!+#REF!+#REF!+#REF!+#REF!+#REF!+#REF!+#REF!+#REF!+#REF!+#REF!+#REF!+#REF!+#REF!+#REF!+#REF!+#REF!+#REF!+#REF!+#REF!+#REF!+#REF!+#REF!+#REF!+#REF!+#REF!+#REF!+#REF!</f>
        <v>#REF!</v>
      </c>
      <c r="AJ28" s="152" t="e">
        <f>#REF!+#REF!+#REF!+#REF!+#REF!+#REF!+#REF!+#REF!+#REF!+#REF!+#REF!+#REF!+#REF!+#REF!+#REF!+#REF!+#REF!+#REF!+#REF!+#REF!+#REF!+#REF!+#REF!+#REF!+#REF!+#REF!+#REF!+#REF!+#REF!+#REF!+#REF!+#REF!+#REF!</f>
        <v>#REF!</v>
      </c>
      <c r="AK28" s="162" t="e">
        <f>#REF!+#REF!+#REF!+#REF!+#REF!+#REF!+#REF!+#REF!+#REF!+#REF!+#REF!+#REF!+#REF!+#REF!+#REF!+#REF!+#REF!+#REF!+#REF!+#REF!+#REF!+#REF!+#REF!+#REF!+#REF!+#REF!+#REF!+#REF!+#REF!+#REF!+#REF!+#REF!+#REF!</f>
        <v>#REF!</v>
      </c>
      <c r="AL28" s="163" t="e">
        <f>#REF!+#REF!+#REF!+#REF!+#REF!+#REF!+#REF!+#REF!+#REF!+#REF!+#REF!+#REF!+#REF!+#REF!+#REF!+#REF!+#REF!+#REF!+#REF!+#REF!+#REF!+#REF!+#REF!+#REF!+#REF!+#REF!+#REF!+#REF!+#REF!+#REF!+#REF!+#REF!+#REF!</f>
        <v>#REF!</v>
      </c>
      <c r="AM28" s="161" t="e">
        <f>#REF!+#REF!+#REF!+#REF!+#REF!+#REF!+#REF!+#REF!+#REF!+#REF!+#REF!+#REF!+#REF!+#REF!+#REF!+#REF!+#REF!+#REF!+#REF!+#REF!+#REF!+#REF!+#REF!+#REF!+#REF!+#REF!+#REF!+#REF!+#REF!+#REF!+#REF!+#REF!+#REF!</f>
        <v>#REF!</v>
      </c>
      <c r="AN28" s="164" t="e">
        <f>#REF!+#REF!+#REF!+#REF!+#REF!+#REF!+#REF!+#REF!+#REF!+#REF!+#REF!+#REF!+#REF!+#REF!+#REF!+#REF!+#REF!+#REF!+#REF!+#REF!+#REF!+#REF!+#REF!+#REF!+#REF!+#REF!+#REF!+#REF!+#REF!+#REF!+#REF!+#REF!+#REF!</f>
        <v>#REF!</v>
      </c>
      <c r="AO28" s="161" t="e">
        <f>#REF!+#REF!+#REF!+#REF!+#REF!+#REF!+#REF!+#REF!+#REF!+#REF!+#REF!+#REF!+#REF!+#REF!+#REF!+#REF!+#REF!+#REF!+#REF!+#REF!+#REF!+#REF!+#REF!+#REF!+#REF!+#REF!+#REF!+#REF!+#REF!+#REF!+#REF!+#REF!+#REF!</f>
        <v>#REF!</v>
      </c>
      <c r="AP28" s="162" t="e">
        <f>#REF!+#REF!+#REF!+#REF!+#REF!+#REF!+#REF!+#REF!+#REF!+#REF!+#REF!+#REF!+#REF!+#REF!+#REF!+#REF!+#REF!+#REF!+#REF!+#REF!+#REF!+#REF!+#REF!+#REF!+#REF!+#REF!+#REF!+#REF!+#REF!+#REF!+#REF!+#REF!+#REF!</f>
        <v>#REF!</v>
      </c>
      <c r="AQ28" s="161" t="e">
        <f>#REF!+#REF!+#REF!+#REF!+#REF!+#REF!+#REF!+#REF!+#REF!+#REF!+#REF!+#REF!+#REF!+#REF!+#REF!+#REF!+#REF!+#REF!+#REF!+#REF!+#REF!+#REF!+#REF!+#REF!+#REF!+#REF!+#REF!+#REF!+#REF!+#REF!+#REF!+#REF!+#REF!</f>
        <v>#REF!</v>
      </c>
      <c r="AR28" s="162" t="e">
        <f>#REF!+#REF!+#REF!+#REF!+#REF!+#REF!+#REF!+#REF!+#REF!+#REF!+#REF!+#REF!+#REF!+#REF!+#REF!+#REF!+#REF!+#REF!+#REF!+#REF!+#REF!+#REF!+#REF!+#REF!+#REF!+#REF!+#REF!+#REF!+#REF!+#REF!+#REF!+#REF!+#REF!</f>
        <v>#REF!</v>
      </c>
      <c r="AS28" s="162" t="e">
        <f>#REF!+#REF!+#REF!+#REF!+#REF!+#REF!+#REF!+#REF!+#REF!+#REF!+#REF!+#REF!+#REF!+#REF!+#REF!+#REF!+#REF!+#REF!+#REF!+#REF!+#REF!+#REF!+#REF!+#REF!+#REF!+#REF!+#REF!+#REF!+#REF!+#REF!+#REF!+#REF!+#REF!</f>
        <v>#REF!</v>
      </c>
      <c r="AT28" s="161" t="e">
        <f>#REF!+#REF!+#REF!+#REF!+#REF!+#REF!+#REF!+#REF!+#REF!+#REF!+#REF!+#REF!+#REF!+#REF!+#REF!+#REF!+#REF!+#REF!+#REF!+#REF!+#REF!+#REF!+#REF!+#REF!+#REF!+#REF!+#REF!+#REF!+#REF!+#REF!+#REF!+#REF!+#REF!</f>
        <v>#REF!</v>
      </c>
      <c r="AU28" s="544" t="e">
        <f t="shared" si="2"/>
        <v>#REF!</v>
      </c>
      <c r="AV28" s="545" t="e">
        <f t="shared" si="3"/>
        <v>#REF!</v>
      </c>
      <c r="AW28" s="154" t="e">
        <f>#REF!+#REF!+#REF!+#REF!+#REF!+#REF!+#REF!+#REF!+#REF!+#REF!+#REF!+#REF!+#REF!+#REF!+#REF!+#REF!+#REF!+#REF!+#REF!+#REF!+#REF!+#REF!+#REF!+#REF!+#REF!+#REF!+#REF!+#REF!+#REF!+#REF!+#REF!+#REF!+#REF!</f>
        <v>#REF!</v>
      </c>
      <c r="AX28" s="154"/>
      <c r="AY28" s="154" t="e">
        <f t="shared" si="4"/>
        <v>#REF!</v>
      </c>
    </row>
    <row r="29" spans="1:51" ht="16.149999999999999" customHeight="1" x14ac:dyDescent="0.2">
      <c r="A29" s="324">
        <v>23</v>
      </c>
      <c r="B29" s="151" t="s">
        <v>26</v>
      </c>
      <c r="C29" s="152" t="e">
        <f>#REF!+#REF!+#REF!+#REF!+#REF!+#REF!+#REF!+#REF!+#REF!+#REF!+#REF!+#REF!+#REF!+#REF!+#REF!+#REF!+#REF!+#REF!+#REF!+#REF!+#REF!+#REF!+#REF!+#REF!+#REF!+#REF!+#REF!+#REF!+#REF!+#REF!+#REF!+#REF!+#REF!</f>
        <v>#REF!</v>
      </c>
      <c r="D29" s="153">
        <f>'9_Per Pupil Summary'!H28</f>
        <v>4952.8105001960857</v>
      </c>
      <c r="E29" s="154" t="e">
        <f>#REF!+#REF!+#REF!+#REF!+#REF!+#REF!+#REF!+#REF!+#REF!+#REF!+#REF!+#REF!+#REF!+#REF!+#REF!+#REF!+#REF!+#REF!+#REF!+#REF!+#REF!+#REF!+#REF!+#REF!+#REF!+#REF!+#REF!+#REF!+#REF!+#REF!+#REF!+#REF!+#REF!</f>
        <v>#REF!</v>
      </c>
      <c r="F29" s="155" t="e">
        <f>#REF!+#REF!+#REF!+#REF!+#REF!+#REF!+#REF!+#REF!+#REF!+#REF!+#REF!+#REF!+#REF!+#REF!+#REF!+#REF!+#REF!+#REF!+#REF!+#REF!+#REF!+#REF!+#REF!+#REF!+#REF!+#REF!+#REF!+#REF!+#REF!+#REF!+#REF!+#REF!+#REF!</f>
        <v>#REF!</v>
      </c>
      <c r="G29" s="153">
        <f>'9_Per Pupil Summary'!I28</f>
        <v>657.64165703406115</v>
      </c>
      <c r="H29" s="154" t="e">
        <f>#REF!+#REF!+#REF!+#REF!+#REF!+#REF!+#REF!+#REF!+#REF!+#REF!+#REF!+#REF!+#REF!+#REF!+#REF!+#REF!+#REF!+#REF!+#REF!+#REF!+#REF!+#REF!+#REF!+#REF!+#REF!+#REF!+#REF!+#REF!+#REF!+#REF!+#REF!+#REF!+#REF!</f>
        <v>#REF!</v>
      </c>
      <c r="I29" s="155" t="e">
        <f>#REF!+#REF!+#REF!+#REF!+#REF!+#REF!+#REF!+#REF!+#REF!+#REF!+#REF!+#REF!+#REF!+#REF!+#REF!+#REF!+#REF!+#REF!+#REF!+#REF!+#REF!+#REF!+#REF!+#REF!+#REF!+#REF!+#REF!+#REF!+#REF!+#REF!+#REF!+#REF!+#REF!</f>
        <v>#REF!</v>
      </c>
      <c r="J29" s="153">
        <f>'9_Per Pupil Summary'!J28</f>
        <v>179.35681555474395</v>
      </c>
      <c r="K29" s="154" t="e">
        <f>#REF!+#REF!+#REF!+#REF!+#REF!+#REF!+#REF!+#REF!+#REF!+#REF!+#REF!+#REF!+#REF!+#REF!+#REF!+#REF!+#REF!+#REF!+#REF!+#REF!+#REF!+#REF!+#REF!+#REF!+#REF!+#REF!+#REF!+#REF!+#REF!+#REF!+#REF!+#REF!+#REF!</f>
        <v>#REF!</v>
      </c>
      <c r="L29" s="155" t="e">
        <f>#REF!+#REF!+#REF!+#REF!+#REF!+#REF!+#REF!+#REF!+#REF!+#REF!+#REF!+#REF!+#REF!+#REF!+#REF!+#REF!+#REF!+#REF!+#REF!+#REF!+#REF!+#REF!+#REF!+#REF!+#REF!+#REF!+#REF!+#REF!+#REF!+#REF!+#REF!+#REF!+#REF!</f>
        <v>#REF!</v>
      </c>
      <c r="M29" s="153">
        <f>'9_Per Pupil Summary'!K28</f>
        <v>4483.9203888685997</v>
      </c>
      <c r="N29" s="154" t="e">
        <f>#REF!+#REF!+#REF!+#REF!+#REF!+#REF!+#REF!+#REF!+#REF!+#REF!+#REF!+#REF!+#REF!+#REF!+#REF!+#REF!+#REF!+#REF!+#REF!+#REF!+#REF!+#REF!+#REF!+#REF!+#REF!+#REF!+#REF!+#REF!+#REF!+#REF!+#REF!+#REF!+#REF!</f>
        <v>#REF!</v>
      </c>
      <c r="O29" s="155" t="e">
        <f>#REF!+#REF!+#REF!+#REF!+#REF!+#REF!+#REF!+#REF!+#REF!+#REF!+#REF!+#REF!+#REF!+#REF!+#REF!+#REF!+#REF!+#REF!+#REF!+#REF!+#REF!+#REF!+#REF!+#REF!+#REF!+#REF!+#REF!+#REF!+#REF!+#REF!+#REF!+#REF!+#REF!</f>
        <v>#REF!</v>
      </c>
      <c r="P29" s="153">
        <f>'9_Per Pupil Summary'!L28</f>
        <v>1793.5681555474393</v>
      </c>
      <c r="Q29" s="154" t="e">
        <f>#REF!+#REF!+#REF!+#REF!+#REF!+#REF!+#REF!+#REF!+#REF!+#REF!+#REF!+#REF!+#REF!+#REF!+#REF!+#REF!+#REF!+#REF!+#REF!+#REF!+#REF!+#REF!+#REF!+#REF!+#REF!+#REF!+#REF!+#REF!+#REF!+#REF!+#REF!+#REF!+#REF!</f>
        <v>#REF!</v>
      </c>
      <c r="R29" s="156" t="e">
        <f>#REF!+#REF!+#REF!+#REF!+#REF!+#REF!+#REF!+#REF!+#REF!+#REF!+#REF!+#REF!+#REF!+#REF!+#REF!+#REF!+#REF!+#REF!+#REF!+#REF!+#REF!+#REF!+#REF!+#REF!+#REF!+#REF!+#REF!+#REF!+#REF!+#REF!+#REF!+#REF!+#REF!</f>
        <v>#REF!</v>
      </c>
      <c r="S29" s="605" t="e">
        <f>#REF!+#REF!</f>
        <v>#REF!</v>
      </c>
      <c r="T29" s="153" t="e">
        <f>#REF!+#REF!+#REF!+#REF!+#REF!+#REF!+#REF!+#REF!+#REF!+#REF!+#REF!+#REF!+#REF!+#REF!+#REF!+#REF!+#REF!+#REF!+#REF!+#REF!+#REF!+#REF!+#REF!+#REF!+#REF!+#REF!+#REF!+#REF!+#REF!+#REF!+#REF!+#REF!+#REF!</f>
        <v>#REF!</v>
      </c>
      <c r="U29" s="153" t="e">
        <f>#REF!+#REF!+#REF!+#REF!+#REF!+#REF!+#REF!+#REF!+#REF!+#REF!+#REF!+#REF!+#REF!+#REF!+#REF!+#REF!+#REF!+#REF!+#REF!+#REF!+#REF!+#REF!+#REF!+#REF!+#REF!+#REF!+#REF!+#REF!+#REF!+#REF!+#REF!+#REF!+#REF!</f>
        <v>#REF!</v>
      </c>
      <c r="V29" s="157" t="e">
        <f>#REF!+#REF!+#REF!+#REF!+#REF!+#REF!+#REF!+#REF!+#REF!+#REF!+#REF!+#REF!+#REF!+#REF!+#REF!+#REF!+#REF!+#REF!+#REF!+#REF!+#REF!+#REF!+#REF!+#REF!+#REF!+#REF!+#REF!+#REF!+#REF!+#REF!+#REF!+#REF!+#REF!</f>
        <v>#REF!</v>
      </c>
      <c r="W29" s="156" t="e">
        <f>#REF!+#REF!+#REF!+#REF!+#REF!+#REF!+#REF!+#REF!+#REF!+#REF!+#REF!+#REF!+#REF!+#REF!+#REF!+#REF!+#REF!+#REF!+#REF!+#REF!+#REF!+#REF!+#REF!+#REF!+#REF!+#REF!+#REF!+#REF!+#REF!+#REF!+#REF!+#REF!+#REF!</f>
        <v>#REF!</v>
      </c>
      <c r="X29" s="154" t="e">
        <f>#REF!+#REF!+#REF!+#REF!+#REF!+#REF!+#REF!+#REF!+#REF!+#REF!+#REF!+#REF!+#REF!+#REF!+#REF!+#REF!+#REF!+#REF!+#REF!+#REF!+#REF!+#REF!+#REF!+#REF!+#REF!+#REF!+#REF!+#REF!+#REF!+#REF!+#REF!+#REF!+#REF!</f>
        <v>#REF!</v>
      </c>
      <c r="Y29" s="156" t="e">
        <f>#REF!+#REF!+#REF!+#REF!+#REF!+#REF!+#REF!+#REF!+#REF!+#REF!+#REF!+#REF!+#REF!+#REF!+#REF!+#REF!+#REF!+#REF!+#REF!+#REF!+#REF!+#REF!+#REF!+#REF!+#REF!+#REF!+#REF!+#REF!+#REF!+#REF!+#REF!+#REF!+#REF!</f>
        <v>#REF!</v>
      </c>
      <c r="Z29" s="153" t="e">
        <f>#REF!+#REF!+#REF!+#REF!+#REF!+#REF!+#REF!+#REF!+#REF!+#REF!+#REF!+#REF!+#REF!+#REF!+#REF!+#REF!+#REF!+#REF!+#REF!+#REF!+#REF!+#REF!+#REF!+#REF!+#REF!+#REF!+#REF!+#REF!+#REF!+#REF!+#REF!+#REF!+#REF!</f>
        <v>#REF!</v>
      </c>
      <c r="AA29" s="156" t="e">
        <f>#REF!+#REF!+#REF!+#REF!+#REF!+#REF!+#REF!+#REF!+#REF!+#REF!+#REF!+#REF!+#REF!+#REF!+#REF!+#REF!+#REF!+#REF!+#REF!+#REF!+#REF!+#REF!+#REF!+#REF!+#REF!+#REF!+#REF!+#REF!+#REF!+#REF!+#REF!+#REF!+#REF!</f>
        <v>#REF!</v>
      </c>
      <c r="AB29" s="153" t="e">
        <f>#REF!+#REF!+#REF!+#REF!+#REF!+#REF!+#REF!+#REF!+#REF!+#REF!+#REF!+#REF!+#REF!+#REF!+#REF!+#REF!+#REF!+#REF!+#REF!+#REF!+#REF!+#REF!+#REF!+#REF!+#REF!+#REF!+#REF!+#REF!+#REF!+#REF!+#REF!+#REF!+#REF!</f>
        <v>#REF!</v>
      </c>
      <c r="AC29" s="153" t="e">
        <f>#REF!+#REF!+#REF!+#REF!+#REF!+#REF!+#REF!+#REF!+#REF!+#REF!+#REF!+#REF!+#REF!+#REF!+#REF!+#REF!+#REF!+#REF!+#REF!+#REF!+#REF!+#REF!+#REF!+#REF!+#REF!+#REF!+#REF!+#REF!+#REF!+#REF!+#REF!+#REF!+#REF!</f>
        <v>#REF!</v>
      </c>
      <c r="AD29" s="156" t="e">
        <f>#REF!+#REF!+#REF!+#REF!+#REF!+#REF!+#REF!+#REF!+#REF!+#REF!+#REF!+#REF!+#REF!+#REF!+#REF!+#REF!+#REF!+#REF!+#REF!+#REF!+#REF!+#REF!+#REF!+#REF!+#REF!+#REF!+#REF!+#REF!+#REF!+#REF!+#REF!+#REF!+#REF!</f>
        <v>#REF!</v>
      </c>
      <c r="AE29" s="159" t="e">
        <f>#REF!+#REF!+#REF!+#REF!+#REF!+#REF!+#REF!+#REF!+#REF!+#REF!+#REF!+#REF!+#REF!+#REF!+#REF!+#REF!+#REF!+#REF!+#REF!+#REF!+#REF!+#REF!+#REF!+#REF!+#REF!+#REF!+#REF!+#REF!+#REF!+#REF!+#REF!+#REF!+#REF!</f>
        <v>#REF!</v>
      </c>
      <c r="AF29" s="160">
        <f>'9_Per Pupil Summary'!N28</f>
        <v>4579</v>
      </c>
      <c r="AG29" s="161" t="e">
        <f>#REF!+#REF!+#REF!+#REF!+#REF!+#REF!+#REF!+#REF!+#REF!+#REF!+#REF!+#REF!+#REF!+#REF!+#REF!+#REF!+#REF!+#REF!+#REF!+#REF!+#REF!+#REF!+#REF!+#REF!+#REF!+#REF!+#REF!+#REF!+#REF!+#REF!+#REF!+#REF!+#REF!</f>
        <v>#REF!</v>
      </c>
      <c r="AH29" s="152" t="e">
        <f>#REF!+#REF!+#REF!+#REF!+#REF!+#REF!+#REF!+#REF!+#REF!+#REF!+#REF!+#REF!+#REF!+#REF!+#REF!+#REF!+#REF!+#REF!+#REF!+#REF!+#REF!+#REF!+#REF!+#REF!+#REF!+#REF!+#REF!+#REF!+#REF!+#REF!+#REF!+#REF!+#REF!</f>
        <v>#REF!</v>
      </c>
      <c r="AI29" s="160" t="e">
        <f>#REF!+#REF!+#REF!+#REF!+#REF!+#REF!+#REF!+#REF!+#REF!+#REF!+#REF!+#REF!+#REF!+#REF!+#REF!+#REF!+#REF!+#REF!+#REF!+#REF!+#REF!+#REF!+#REF!+#REF!+#REF!+#REF!+#REF!+#REF!+#REF!+#REF!+#REF!+#REF!+#REF!</f>
        <v>#REF!</v>
      </c>
      <c r="AJ29" s="152" t="e">
        <f>#REF!+#REF!+#REF!+#REF!+#REF!+#REF!+#REF!+#REF!+#REF!+#REF!+#REF!+#REF!+#REF!+#REF!+#REF!+#REF!+#REF!+#REF!+#REF!+#REF!+#REF!+#REF!+#REF!+#REF!+#REF!+#REF!+#REF!+#REF!+#REF!+#REF!+#REF!+#REF!+#REF!</f>
        <v>#REF!</v>
      </c>
      <c r="AK29" s="162" t="e">
        <f>#REF!+#REF!+#REF!+#REF!+#REF!+#REF!+#REF!+#REF!+#REF!+#REF!+#REF!+#REF!+#REF!+#REF!+#REF!+#REF!+#REF!+#REF!+#REF!+#REF!+#REF!+#REF!+#REF!+#REF!+#REF!+#REF!+#REF!+#REF!+#REF!+#REF!+#REF!+#REF!+#REF!</f>
        <v>#REF!</v>
      </c>
      <c r="AL29" s="163" t="e">
        <f>#REF!+#REF!+#REF!+#REF!+#REF!+#REF!+#REF!+#REF!+#REF!+#REF!+#REF!+#REF!+#REF!+#REF!+#REF!+#REF!+#REF!+#REF!+#REF!+#REF!+#REF!+#REF!+#REF!+#REF!+#REF!+#REF!+#REF!+#REF!+#REF!+#REF!+#REF!+#REF!+#REF!</f>
        <v>#REF!</v>
      </c>
      <c r="AM29" s="161" t="e">
        <f>#REF!+#REF!+#REF!+#REF!+#REF!+#REF!+#REF!+#REF!+#REF!+#REF!+#REF!+#REF!+#REF!+#REF!+#REF!+#REF!+#REF!+#REF!+#REF!+#REF!+#REF!+#REF!+#REF!+#REF!+#REF!+#REF!+#REF!+#REF!+#REF!+#REF!+#REF!+#REF!+#REF!</f>
        <v>#REF!</v>
      </c>
      <c r="AN29" s="164" t="e">
        <f>#REF!+#REF!+#REF!+#REF!+#REF!+#REF!+#REF!+#REF!+#REF!+#REF!+#REF!+#REF!+#REF!+#REF!+#REF!+#REF!+#REF!+#REF!+#REF!+#REF!+#REF!+#REF!+#REF!+#REF!+#REF!+#REF!+#REF!+#REF!+#REF!+#REF!+#REF!+#REF!+#REF!</f>
        <v>#REF!</v>
      </c>
      <c r="AO29" s="161" t="e">
        <f>#REF!+#REF!+#REF!+#REF!+#REF!+#REF!+#REF!+#REF!+#REF!+#REF!+#REF!+#REF!+#REF!+#REF!+#REF!+#REF!+#REF!+#REF!+#REF!+#REF!+#REF!+#REF!+#REF!+#REF!+#REF!+#REF!+#REF!+#REF!+#REF!+#REF!+#REF!+#REF!+#REF!</f>
        <v>#REF!</v>
      </c>
      <c r="AP29" s="162" t="e">
        <f>#REF!+#REF!+#REF!+#REF!+#REF!+#REF!+#REF!+#REF!+#REF!+#REF!+#REF!+#REF!+#REF!+#REF!+#REF!+#REF!+#REF!+#REF!+#REF!+#REF!+#REF!+#REF!+#REF!+#REF!+#REF!+#REF!+#REF!+#REF!+#REF!+#REF!+#REF!+#REF!+#REF!</f>
        <v>#REF!</v>
      </c>
      <c r="AQ29" s="161" t="e">
        <f>#REF!+#REF!+#REF!+#REF!+#REF!+#REF!+#REF!+#REF!+#REF!+#REF!+#REF!+#REF!+#REF!+#REF!+#REF!+#REF!+#REF!+#REF!+#REF!+#REF!+#REF!+#REF!+#REF!+#REF!+#REF!+#REF!+#REF!+#REF!+#REF!+#REF!+#REF!+#REF!+#REF!</f>
        <v>#REF!</v>
      </c>
      <c r="AR29" s="162" t="e">
        <f>#REF!+#REF!+#REF!+#REF!+#REF!+#REF!+#REF!+#REF!+#REF!+#REF!+#REF!+#REF!+#REF!+#REF!+#REF!+#REF!+#REF!+#REF!+#REF!+#REF!+#REF!+#REF!+#REF!+#REF!+#REF!+#REF!+#REF!+#REF!+#REF!+#REF!+#REF!+#REF!+#REF!</f>
        <v>#REF!</v>
      </c>
      <c r="AS29" s="162" t="e">
        <f>#REF!+#REF!+#REF!+#REF!+#REF!+#REF!+#REF!+#REF!+#REF!+#REF!+#REF!+#REF!+#REF!+#REF!+#REF!+#REF!+#REF!+#REF!+#REF!+#REF!+#REF!+#REF!+#REF!+#REF!+#REF!+#REF!+#REF!+#REF!+#REF!+#REF!+#REF!+#REF!+#REF!</f>
        <v>#REF!</v>
      </c>
      <c r="AT29" s="161" t="e">
        <f>#REF!+#REF!+#REF!+#REF!+#REF!+#REF!+#REF!+#REF!+#REF!+#REF!+#REF!+#REF!+#REF!+#REF!+#REF!+#REF!+#REF!+#REF!+#REF!+#REF!+#REF!+#REF!+#REF!+#REF!+#REF!+#REF!+#REF!+#REF!+#REF!+#REF!+#REF!+#REF!+#REF!</f>
        <v>#REF!</v>
      </c>
      <c r="AU29" s="544" t="e">
        <f t="shared" si="2"/>
        <v>#REF!</v>
      </c>
      <c r="AV29" s="545" t="e">
        <f t="shared" si="3"/>
        <v>#REF!</v>
      </c>
      <c r="AW29" s="154" t="e">
        <f>#REF!+#REF!+#REF!+#REF!+#REF!+#REF!+#REF!+#REF!+#REF!+#REF!+#REF!+#REF!+#REF!+#REF!+#REF!+#REF!+#REF!+#REF!+#REF!+#REF!+#REF!+#REF!+#REF!+#REF!+#REF!+#REF!+#REF!+#REF!+#REF!+#REF!+#REF!+#REF!+#REF!</f>
        <v>#REF!</v>
      </c>
      <c r="AX29" s="154"/>
      <c r="AY29" s="154" t="e">
        <f t="shared" si="4"/>
        <v>#REF!</v>
      </c>
    </row>
    <row r="30" spans="1:51" ht="16.149999999999999" customHeight="1" x14ac:dyDescent="0.2">
      <c r="A30" s="324">
        <v>24</v>
      </c>
      <c r="B30" s="151" t="s">
        <v>27</v>
      </c>
      <c r="C30" s="152" t="e">
        <f>#REF!+#REF!+#REF!+#REF!+#REF!+#REF!+#REF!+#REF!+#REF!+#REF!+#REF!+#REF!+#REF!+#REF!+#REF!+#REF!+#REF!+#REF!+#REF!+#REF!+#REF!+#REF!+#REF!+#REF!+#REF!+#REF!+#REF!+#REF!+#REF!+#REF!+#REF!+#REF!+#REF!</f>
        <v>#REF!</v>
      </c>
      <c r="D30" s="153">
        <f>'9_Per Pupil Summary'!H29</f>
        <v>2030.9502459847135</v>
      </c>
      <c r="E30" s="154" t="e">
        <f>#REF!+#REF!+#REF!+#REF!+#REF!+#REF!+#REF!+#REF!+#REF!+#REF!+#REF!+#REF!+#REF!+#REF!+#REF!+#REF!+#REF!+#REF!+#REF!+#REF!+#REF!+#REF!+#REF!+#REF!+#REF!+#REF!+#REF!+#REF!+#REF!+#REF!+#REF!+#REF!+#REF!</f>
        <v>#REF!</v>
      </c>
      <c r="F30" s="155" t="e">
        <f>#REF!+#REF!+#REF!+#REF!+#REF!+#REF!+#REF!+#REF!+#REF!+#REF!+#REF!+#REF!+#REF!+#REF!+#REF!+#REF!+#REF!+#REF!+#REF!+#REF!+#REF!+#REF!+#REF!+#REF!+#REF!+#REF!+#REF!+#REF!+#REF!+#REF!+#REF!+#REF!+#REF!</f>
        <v>#REF!</v>
      </c>
      <c r="G30" s="153">
        <f>'9_Per Pupil Summary'!I29</f>
        <v>220.82500110755942</v>
      </c>
      <c r="H30" s="154" t="e">
        <f>#REF!+#REF!+#REF!+#REF!+#REF!+#REF!+#REF!+#REF!+#REF!+#REF!+#REF!+#REF!+#REF!+#REF!+#REF!+#REF!+#REF!+#REF!+#REF!+#REF!+#REF!+#REF!+#REF!+#REF!+#REF!+#REF!+#REF!+#REF!+#REF!+#REF!+#REF!+#REF!+#REF!</f>
        <v>#REF!</v>
      </c>
      <c r="I30" s="155" t="e">
        <f>#REF!+#REF!+#REF!+#REF!+#REF!+#REF!+#REF!+#REF!+#REF!+#REF!+#REF!+#REF!+#REF!+#REF!+#REF!+#REF!+#REF!+#REF!+#REF!+#REF!+#REF!+#REF!+#REF!+#REF!+#REF!+#REF!+#REF!+#REF!+#REF!+#REF!+#REF!+#REF!+#REF!</f>
        <v>#REF!</v>
      </c>
      <c r="J30" s="153">
        <f>'9_Per Pupil Summary'!J29</f>
        <v>60.225000302061645</v>
      </c>
      <c r="K30" s="154" t="e">
        <f>#REF!+#REF!+#REF!+#REF!+#REF!+#REF!+#REF!+#REF!+#REF!+#REF!+#REF!+#REF!+#REF!+#REF!+#REF!+#REF!+#REF!+#REF!+#REF!+#REF!+#REF!+#REF!+#REF!+#REF!+#REF!+#REF!+#REF!+#REF!+#REF!+#REF!+#REF!+#REF!+#REF!</f>
        <v>#REF!</v>
      </c>
      <c r="L30" s="155" t="e">
        <f>#REF!+#REF!+#REF!+#REF!+#REF!+#REF!+#REF!+#REF!+#REF!+#REF!+#REF!+#REF!+#REF!+#REF!+#REF!+#REF!+#REF!+#REF!+#REF!+#REF!+#REF!+#REF!+#REF!+#REF!+#REF!+#REF!+#REF!+#REF!+#REF!+#REF!+#REF!+#REF!+#REF!</f>
        <v>#REF!</v>
      </c>
      <c r="M30" s="153">
        <f>'9_Per Pupil Summary'!K29</f>
        <v>1505.6250075515413</v>
      </c>
      <c r="N30" s="154" t="e">
        <f>#REF!+#REF!+#REF!+#REF!+#REF!+#REF!+#REF!+#REF!+#REF!+#REF!+#REF!+#REF!+#REF!+#REF!+#REF!+#REF!+#REF!+#REF!+#REF!+#REF!+#REF!+#REF!+#REF!+#REF!+#REF!+#REF!+#REF!+#REF!+#REF!+#REF!+#REF!+#REF!+#REF!</f>
        <v>#REF!</v>
      </c>
      <c r="O30" s="155" t="e">
        <f>#REF!+#REF!+#REF!+#REF!+#REF!+#REF!+#REF!+#REF!+#REF!+#REF!+#REF!+#REF!+#REF!+#REF!+#REF!+#REF!+#REF!+#REF!+#REF!+#REF!+#REF!+#REF!+#REF!+#REF!+#REF!+#REF!+#REF!+#REF!+#REF!+#REF!+#REF!+#REF!+#REF!</f>
        <v>#REF!</v>
      </c>
      <c r="P30" s="153">
        <f>'9_Per Pupil Summary'!L29</f>
        <v>602.25000302061642</v>
      </c>
      <c r="Q30" s="154" t="e">
        <f>#REF!+#REF!+#REF!+#REF!+#REF!+#REF!+#REF!+#REF!+#REF!+#REF!+#REF!+#REF!+#REF!+#REF!+#REF!+#REF!+#REF!+#REF!+#REF!+#REF!+#REF!+#REF!+#REF!+#REF!+#REF!+#REF!+#REF!+#REF!+#REF!+#REF!+#REF!+#REF!+#REF!</f>
        <v>#REF!</v>
      </c>
      <c r="R30" s="156" t="e">
        <f>#REF!+#REF!+#REF!+#REF!+#REF!+#REF!+#REF!+#REF!+#REF!+#REF!+#REF!+#REF!+#REF!+#REF!+#REF!+#REF!+#REF!+#REF!+#REF!+#REF!+#REF!+#REF!+#REF!+#REF!+#REF!+#REF!+#REF!+#REF!+#REF!+#REF!+#REF!+#REF!+#REF!</f>
        <v>#REF!</v>
      </c>
      <c r="S30" s="605" t="e">
        <f>#REF!+#REF!</f>
        <v>#REF!</v>
      </c>
      <c r="T30" s="153" t="e">
        <f>#REF!+#REF!+#REF!+#REF!+#REF!+#REF!+#REF!+#REF!+#REF!+#REF!+#REF!+#REF!+#REF!+#REF!+#REF!+#REF!+#REF!+#REF!+#REF!+#REF!+#REF!+#REF!+#REF!+#REF!+#REF!+#REF!+#REF!+#REF!+#REF!+#REF!+#REF!+#REF!+#REF!</f>
        <v>#REF!</v>
      </c>
      <c r="U30" s="153" t="e">
        <f>#REF!+#REF!+#REF!+#REF!+#REF!+#REF!+#REF!+#REF!+#REF!+#REF!+#REF!+#REF!+#REF!+#REF!+#REF!+#REF!+#REF!+#REF!+#REF!+#REF!+#REF!+#REF!+#REF!+#REF!+#REF!+#REF!+#REF!+#REF!+#REF!+#REF!+#REF!+#REF!+#REF!</f>
        <v>#REF!</v>
      </c>
      <c r="V30" s="157" t="e">
        <f>#REF!+#REF!+#REF!+#REF!+#REF!+#REF!+#REF!+#REF!+#REF!+#REF!+#REF!+#REF!+#REF!+#REF!+#REF!+#REF!+#REF!+#REF!+#REF!+#REF!+#REF!+#REF!+#REF!+#REF!+#REF!+#REF!+#REF!+#REF!+#REF!+#REF!+#REF!+#REF!+#REF!</f>
        <v>#REF!</v>
      </c>
      <c r="W30" s="156" t="e">
        <f>#REF!+#REF!+#REF!+#REF!+#REF!+#REF!+#REF!+#REF!+#REF!+#REF!+#REF!+#REF!+#REF!+#REF!+#REF!+#REF!+#REF!+#REF!+#REF!+#REF!+#REF!+#REF!+#REF!+#REF!+#REF!+#REF!+#REF!+#REF!+#REF!+#REF!+#REF!+#REF!+#REF!</f>
        <v>#REF!</v>
      </c>
      <c r="X30" s="154" t="e">
        <f>#REF!+#REF!+#REF!+#REF!+#REF!+#REF!+#REF!+#REF!+#REF!+#REF!+#REF!+#REF!+#REF!+#REF!+#REF!+#REF!+#REF!+#REF!+#REF!+#REF!+#REF!+#REF!+#REF!+#REF!+#REF!+#REF!+#REF!+#REF!+#REF!+#REF!+#REF!+#REF!+#REF!</f>
        <v>#REF!</v>
      </c>
      <c r="Y30" s="156" t="e">
        <f>#REF!+#REF!+#REF!+#REF!+#REF!+#REF!+#REF!+#REF!+#REF!+#REF!+#REF!+#REF!+#REF!+#REF!+#REF!+#REF!+#REF!+#REF!+#REF!+#REF!+#REF!+#REF!+#REF!+#REF!+#REF!+#REF!+#REF!+#REF!+#REF!+#REF!+#REF!+#REF!+#REF!</f>
        <v>#REF!</v>
      </c>
      <c r="Z30" s="153" t="e">
        <f>#REF!+#REF!+#REF!+#REF!+#REF!+#REF!+#REF!+#REF!+#REF!+#REF!+#REF!+#REF!+#REF!+#REF!+#REF!+#REF!+#REF!+#REF!+#REF!+#REF!+#REF!+#REF!+#REF!+#REF!+#REF!+#REF!+#REF!+#REF!+#REF!+#REF!+#REF!+#REF!+#REF!</f>
        <v>#REF!</v>
      </c>
      <c r="AA30" s="156" t="e">
        <f>#REF!+#REF!+#REF!+#REF!+#REF!+#REF!+#REF!+#REF!+#REF!+#REF!+#REF!+#REF!+#REF!+#REF!+#REF!+#REF!+#REF!+#REF!+#REF!+#REF!+#REF!+#REF!+#REF!+#REF!+#REF!+#REF!+#REF!+#REF!+#REF!+#REF!+#REF!+#REF!+#REF!</f>
        <v>#REF!</v>
      </c>
      <c r="AB30" s="153" t="e">
        <f>#REF!+#REF!+#REF!+#REF!+#REF!+#REF!+#REF!+#REF!+#REF!+#REF!+#REF!+#REF!+#REF!+#REF!+#REF!+#REF!+#REF!+#REF!+#REF!+#REF!+#REF!+#REF!+#REF!+#REF!+#REF!+#REF!+#REF!+#REF!+#REF!+#REF!+#REF!+#REF!+#REF!</f>
        <v>#REF!</v>
      </c>
      <c r="AC30" s="153" t="e">
        <f>#REF!+#REF!+#REF!+#REF!+#REF!+#REF!+#REF!+#REF!+#REF!+#REF!+#REF!+#REF!+#REF!+#REF!+#REF!+#REF!+#REF!+#REF!+#REF!+#REF!+#REF!+#REF!+#REF!+#REF!+#REF!+#REF!+#REF!+#REF!+#REF!+#REF!+#REF!+#REF!+#REF!</f>
        <v>#REF!</v>
      </c>
      <c r="AD30" s="156" t="e">
        <f>#REF!+#REF!+#REF!+#REF!+#REF!+#REF!+#REF!+#REF!+#REF!+#REF!+#REF!+#REF!+#REF!+#REF!+#REF!+#REF!+#REF!+#REF!+#REF!+#REF!+#REF!+#REF!+#REF!+#REF!+#REF!+#REF!+#REF!+#REF!+#REF!+#REF!+#REF!+#REF!+#REF!</f>
        <v>#REF!</v>
      </c>
      <c r="AE30" s="159" t="e">
        <f>#REF!+#REF!+#REF!+#REF!+#REF!+#REF!+#REF!+#REF!+#REF!+#REF!+#REF!+#REF!+#REF!+#REF!+#REF!+#REF!+#REF!+#REF!+#REF!+#REF!+#REF!+#REF!+#REF!+#REF!+#REF!+#REF!+#REF!+#REF!+#REF!+#REF!+#REF!+#REF!+#REF!</f>
        <v>#REF!</v>
      </c>
      <c r="AF30" s="160">
        <f>'9_Per Pupil Summary'!N29</f>
        <v>20220</v>
      </c>
      <c r="AG30" s="161" t="e">
        <f>#REF!+#REF!+#REF!+#REF!+#REF!+#REF!+#REF!+#REF!+#REF!+#REF!+#REF!+#REF!+#REF!+#REF!+#REF!+#REF!+#REF!+#REF!+#REF!+#REF!+#REF!+#REF!+#REF!+#REF!+#REF!+#REF!+#REF!+#REF!+#REF!+#REF!+#REF!+#REF!+#REF!</f>
        <v>#REF!</v>
      </c>
      <c r="AH30" s="152" t="e">
        <f>#REF!+#REF!+#REF!+#REF!+#REF!+#REF!+#REF!+#REF!+#REF!+#REF!+#REF!+#REF!+#REF!+#REF!+#REF!+#REF!+#REF!+#REF!+#REF!+#REF!+#REF!+#REF!+#REF!+#REF!+#REF!+#REF!+#REF!+#REF!+#REF!+#REF!+#REF!+#REF!+#REF!</f>
        <v>#REF!</v>
      </c>
      <c r="AI30" s="160" t="e">
        <f>#REF!+#REF!+#REF!+#REF!+#REF!+#REF!+#REF!+#REF!+#REF!+#REF!+#REF!+#REF!+#REF!+#REF!+#REF!+#REF!+#REF!+#REF!+#REF!+#REF!+#REF!+#REF!+#REF!+#REF!+#REF!+#REF!+#REF!+#REF!+#REF!+#REF!+#REF!+#REF!+#REF!</f>
        <v>#REF!</v>
      </c>
      <c r="AJ30" s="152" t="e">
        <f>#REF!+#REF!+#REF!+#REF!+#REF!+#REF!+#REF!+#REF!+#REF!+#REF!+#REF!+#REF!+#REF!+#REF!+#REF!+#REF!+#REF!+#REF!+#REF!+#REF!+#REF!+#REF!+#REF!+#REF!+#REF!+#REF!+#REF!+#REF!+#REF!+#REF!+#REF!+#REF!+#REF!</f>
        <v>#REF!</v>
      </c>
      <c r="AK30" s="162" t="e">
        <f>#REF!+#REF!+#REF!+#REF!+#REF!+#REF!+#REF!+#REF!+#REF!+#REF!+#REF!+#REF!+#REF!+#REF!+#REF!+#REF!+#REF!+#REF!+#REF!+#REF!+#REF!+#REF!+#REF!+#REF!+#REF!+#REF!+#REF!+#REF!+#REF!+#REF!+#REF!+#REF!+#REF!</f>
        <v>#REF!</v>
      </c>
      <c r="AL30" s="163" t="e">
        <f>#REF!+#REF!+#REF!+#REF!+#REF!+#REF!+#REF!+#REF!+#REF!+#REF!+#REF!+#REF!+#REF!+#REF!+#REF!+#REF!+#REF!+#REF!+#REF!+#REF!+#REF!+#REF!+#REF!+#REF!+#REF!+#REF!+#REF!+#REF!+#REF!+#REF!+#REF!+#REF!+#REF!</f>
        <v>#REF!</v>
      </c>
      <c r="AM30" s="161" t="e">
        <f>#REF!+#REF!+#REF!+#REF!+#REF!+#REF!+#REF!+#REF!+#REF!+#REF!+#REF!+#REF!+#REF!+#REF!+#REF!+#REF!+#REF!+#REF!+#REF!+#REF!+#REF!+#REF!+#REF!+#REF!+#REF!+#REF!+#REF!+#REF!+#REF!+#REF!+#REF!+#REF!+#REF!</f>
        <v>#REF!</v>
      </c>
      <c r="AN30" s="164" t="e">
        <f>#REF!+#REF!+#REF!+#REF!+#REF!+#REF!+#REF!+#REF!+#REF!+#REF!+#REF!+#REF!+#REF!+#REF!+#REF!+#REF!+#REF!+#REF!+#REF!+#REF!+#REF!+#REF!+#REF!+#REF!+#REF!+#REF!+#REF!+#REF!+#REF!+#REF!+#REF!+#REF!+#REF!</f>
        <v>#REF!</v>
      </c>
      <c r="AO30" s="161" t="e">
        <f>#REF!+#REF!+#REF!+#REF!+#REF!+#REF!+#REF!+#REF!+#REF!+#REF!+#REF!+#REF!+#REF!+#REF!+#REF!+#REF!+#REF!+#REF!+#REF!+#REF!+#REF!+#REF!+#REF!+#REF!+#REF!+#REF!+#REF!+#REF!+#REF!+#REF!+#REF!+#REF!+#REF!</f>
        <v>#REF!</v>
      </c>
      <c r="AP30" s="162" t="e">
        <f>#REF!+#REF!+#REF!+#REF!+#REF!+#REF!+#REF!+#REF!+#REF!+#REF!+#REF!+#REF!+#REF!+#REF!+#REF!+#REF!+#REF!+#REF!+#REF!+#REF!+#REF!+#REF!+#REF!+#REF!+#REF!+#REF!+#REF!+#REF!+#REF!+#REF!+#REF!+#REF!+#REF!</f>
        <v>#REF!</v>
      </c>
      <c r="AQ30" s="161" t="e">
        <f>#REF!+#REF!+#REF!+#REF!+#REF!+#REF!+#REF!+#REF!+#REF!+#REF!+#REF!+#REF!+#REF!+#REF!+#REF!+#REF!+#REF!+#REF!+#REF!+#REF!+#REF!+#REF!+#REF!+#REF!+#REF!+#REF!+#REF!+#REF!+#REF!+#REF!+#REF!+#REF!+#REF!</f>
        <v>#REF!</v>
      </c>
      <c r="AR30" s="162" t="e">
        <f>#REF!+#REF!+#REF!+#REF!+#REF!+#REF!+#REF!+#REF!+#REF!+#REF!+#REF!+#REF!+#REF!+#REF!+#REF!+#REF!+#REF!+#REF!+#REF!+#REF!+#REF!+#REF!+#REF!+#REF!+#REF!+#REF!+#REF!+#REF!+#REF!+#REF!+#REF!+#REF!+#REF!</f>
        <v>#REF!</v>
      </c>
      <c r="AS30" s="162" t="e">
        <f>#REF!+#REF!+#REF!+#REF!+#REF!+#REF!+#REF!+#REF!+#REF!+#REF!+#REF!+#REF!+#REF!+#REF!+#REF!+#REF!+#REF!+#REF!+#REF!+#REF!+#REF!+#REF!+#REF!+#REF!+#REF!+#REF!+#REF!+#REF!+#REF!+#REF!+#REF!+#REF!+#REF!</f>
        <v>#REF!</v>
      </c>
      <c r="AT30" s="161" t="e">
        <f>#REF!+#REF!+#REF!+#REF!+#REF!+#REF!+#REF!+#REF!+#REF!+#REF!+#REF!+#REF!+#REF!+#REF!+#REF!+#REF!+#REF!+#REF!+#REF!+#REF!+#REF!+#REF!+#REF!+#REF!+#REF!+#REF!+#REF!+#REF!+#REF!+#REF!+#REF!+#REF!+#REF!</f>
        <v>#REF!</v>
      </c>
      <c r="AU30" s="544" t="e">
        <f t="shared" si="2"/>
        <v>#REF!</v>
      </c>
      <c r="AV30" s="545" t="e">
        <f t="shared" si="3"/>
        <v>#REF!</v>
      </c>
      <c r="AW30" s="154" t="e">
        <f>#REF!+#REF!+#REF!+#REF!+#REF!+#REF!+#REF!+#REF!+#REF!+#REF!+#REF!+#REF!+#REF!+#REF!+#REF!+#REF!+#REF!+#REF!+#REF!+#REF!+#REF!+#REF!+#REF!+#REF!+#REF!+#REF!+#REF!+#REF!+#REF!+#REF!+#REF!+#REF!+#REF!</f>
        <v>#REF!</v>
      </c>
      <c r="AX30" s="154"/>
      <c r="AY30" s="154" t="e">
        <f t="shared" si="4"/>
        <v>#REF!</v>
      </c>
    </row>
    <row r="31" spans="1:51" ht="16.149999999999999" customHeight="1" x14ac:dyDescent="0.2">
      <c r="A31" s="325">
        <v>25</v>
      </c>
      <c r="B31" s="165" t="s">
        <v>28</v>
      </c>
      <c r="C31" s="166" t="e">
        <f>#REF!+#REF!+#REF!+#REF!+#REF!+#REF!+#REF!+#REF!+#REF!+#REF!+#REF!+#REF!+#REF!+#REF!+#REF!+#REF!+#REF!+#REF!+#REF!+#REF!+#REF!+#REF!+#REF!+#REF!+#REF!+#REF!+#REF!+#REF!+#REF!+#REF!+#REF!+#REF!+#REF!</f>
        <v>#REF!</v>
      </c>
      <c r="D31" s="167">
        <f>'9_Per Pupil Summary'!H30</f>
        <v>4671.5951035886301</v>
      </c>
      <c r="E31" s="168" t="e">
        <f>#REF!+#REF!+#REF!+#REF!+#REF!+#REF!+#REF!+#REF!+#REF!+#REF!+#REF!+#REF!+#REF!+#REF!+#REF!+#REF!+#REF!+#REF!+#REF!+#REF!+#REF!+#REF!+#REF!+#REF!+#REF!+#REF!+#REF!+#REF!+#REF!+#REF!+#REF!+#REF!+#REF!</f>
        <v>#REF!</v>
      </c>
      <c r="F31" s="169" t="e">
        <f>#REF!+#REF!+#REF!+#REF!+#REF!+#REF!+#REF!+#REF!+#REF!+#REF!+#REF!+#REF!+#REF!+#REF!+#REF!+#REF!+#REF!+#REF!+#REF!+#REF!+#REF!+#REF!+#REF!+#REF!+#REF!+#REF!+#REF!+#REF!+#REF!+#REF!+#REF!+#REF!+#REF!</f>
        <v>#REF!</v>
      </c>
      <c r="G31" s="167">
        <f>'9_Per Pupil Summary'!I30</f>
        <v>619.06126978042096</v>
      </c>
      <c r="H31" s="168" t="e">
        <f>#REF!+#REF!+#REF!+#REF!+#REF!+#REF!+#REF!+#REF!+#REF!+#REF!+#REF!+#REF!+#REF!+#REF!+#REF!+#REF!+#REF!+#REF!+#REF!+#REF!+#REF!+#REF!+#REF!+#REF!+#REF!+#REF!+#REF!+#REF!+#REF!+#REF!+#REF!+#REF!+#REF!</f>
        <v>#REF!</v>
      </c>
      <c r="I31" s="169" t="e">
        <f>#REF!+#REF!+#REF!+#REF!+#REF!+#REF!+#REF!+#REF!+#REF!+#REF!+#REF!+#REF!+#REF!+#REF!+#REF!+#REF!+#REF!+#REF!+#REF!+#REF!+#REF!+#REF!+#REF!+#REF!+#REF!+#REF!+#REF!+#REF!+#REF!+#REF!+#REF!+#REF!+#REF!</f>
        <v>#REF!</v>
      </c>
      <c r="J31" s="167">
        <f>'9_Per Pupil Summary'!J30</f>
        <v>168.83489175829661</v>
      </c>
      <c r="K31" s="168" t="e">
        <f>#REF!+#REF!+#REF!+#REF!+#REF!+#REF!+#REF!+#REF!+#REF!+#REF!+#REF!+#REF!+#REF!+#REF!+#REF!+#REF!+#REF!+#REF!+#REF!+#REF!+#REF!+#REF!+#REF!+#REF!+#REF!+#REF!+#REF!+#REF!+#REF!+#REF!+#REF!+#REF!+#REF!</f>
        <v>#REF!</v>
      </c>
      <c r="L31" s="169" t="e">
        <f>#REF!+#REF!+#REF!+#REF!+#REF!+#REF!+#REF!+#REF!+#REF!+#REF!+#REF!+#REF!+#REF!+#REF!+#REF!+#REF!+#REF!+#REF!+#REF!+#REF!+#REF!+#REF!+#REF!+#REF!+#REF!+#REF!+#REF!+#REF!+#REF!+#REF!+#REF!+#REF!+#REF!</f>
        <v>#REF!</v>
      </c>
      <c r="M31" s="167">
        <f>'9_Per Pupil Summary'!K30</f>
        <v>4220.8722939574154</v>
      </c>
      <c r="N31" s="168" t="e">
        <f>#REF!+#REF!+#REF!+#REF!+#REF!+#REF!+#REF!+#REF!+#REF!+#REF!+#REF!+#REF!+#REF!+#REF!+#REF!+#REF!+#REF!+#REF!+#REF!+#REF!+#REF!+#REF!+#REF!+#REF!+#REF!+#REF!+#REF!+#REF!+#REF!+#REF!+#REF!+#REF!+#REF!</f>
        <v>#REF!</v>
      </c>
      <c r="O31" s="169" t="e">
        <f>#REF!+#REF!+#REF!+#REF!+#REF!+#REF!+#REF!+#REF!+#REF!+#REF!+#REF!+#REF!+#REF!+#REF!+#REF!+#REF!+#REF!+#REF!+#REF!+#REF!+#REF!+#REF!+#REF!+#REF!+#REF!+#REF!+#REF!+#REF!+#REF!+#REF!+#REF!+#REF!+#REF!</f>
        <v>#REF!</v>
      </c>
      <c r="P31" s="167">
        <f>'9_Per Pupil Summary'!L30</f>
        <v>1688.3489175829659</v>
      </c>
      <c r="Q31" s="168" t="e">
        <f>#REF!+#REF!+#REF!+#REF!+#REF!+#REF!+#REF!+#REF!+#REF!+#REF!+#REF!+#REF!+#REF!+#REF!+#REF!+#REF!+#REF!+#REF!+#REF!+#REF!+#REF!+#REF!+#REF!+#REF!+#REF!+#REF!+#REF!+#REF!+#REF!+#REF!+#REF!+#REF!+#REF!</f>
        <v>#REF!</v>
      </c>
      <c r="R31" s="170" t="e">
        <f>#REF!+#REF!+#REF!+#REF!+#REF!+#REF!+#REF!+#REF!+#REF!+#REF!+#REF!+#REF!+#REF!+#REF!+#REF!+#REF!+#REF!+#REF!+#REF!+#REF!+#REF!+#REF!+#REF!+#REF!+#REF!+#REF!+#REF!+#REF!+#REF!+#REF!+#REF!+#REF!+#REF!</f>
        <v>#REF!</v>
      </c>
      <c r="S31" s="666" t="e">
        <f>#REF!+#REF!</f>
        <v>#REF!</v>
      </c>
      <c r="T31" s="167" t="e">
        <f>#REF!+#REF!+#REF!+#REF!+#REF!+#REF!+#REF!+#REF!+#REF!+#REF!+#REF!+#REF!+#REF!+#REF!+#REF!+#REF!+#REF!+#REF!+#REF!+#REF!+#REF!+#REF!+#REF!+#REF!+#REF!+#REF!+#REF!+#REF!+#REF!+#REF!+#REF!+#REF!+#REF!</f>
        <v>#REF!</v>
      </c>
      <c r="U31" s="167" t="e">
        <f>#REF!+#REF!+#REF!+#REF!+#REF!+#REF!+#REF!+#REF!+#REF!+#REF!+#REF!+#REF!+#REF!+#REF!+#REF!+#REF!+#REF!+#REF!+#REF!+#REF!+#REF!+#REF!+#REF!+#REF!+#REF!+#REF!+#REF!+#REF!+#REF!+#REF!+#REF!+#REF!+#REF!</f>
        <v>#REF!</v>
      </c>
      <c r="V31" s="171" t="e">
        <f>#REF!+#REF!+#REF!+#REF!+#REF!+#REF!+#REF!+#REF!+#REF!+#REF!+#REF!+#REF!+#REF!+#REF!+#REF!+#REF!+#REF!+#REF!+#REF!+#REF!+#REF!+#REF!+#REF!+#REF!+#REF!+#REF!+#REF!+#REF!+#REF!+#REF!+#REF!+#REF!+#REF!</f>
        <v>#REF!</v>
      </c>
      <c r="W31" s="170" t="e">
        <f>#REF!+#REF!+#REF!+#REF!+#REF!+#REF!+#REF!+#REF!+#REF!+#REF!+#REF!+#REF!+#REF!+#REF!+#REF!+#REF!+#REF!+#REF!+#REF!+#REF!+#REF!+#REF!+#REF!+#REF!+#REF!+#REF!+#REF!+#REF!+#REF!+#REF!+#REF!+#REF!+#REF!</f>
        <v>#REF!</v>
      </c>
      <c r="X31" s="168" t="e">
        <f>#REF!+#REF!+#REF!+#REF!+#REF!+#REF!+#REF!+#REF!+#REF!+#REF!+#REF!+#REF!+#REF!+#REF!+#REF!+#REF!+#REF!+#REF!+#REF!+#REF!+#REF!+#REF!+#REF!+#REF!+#REF!+#REF!+#REF!+#REF!+#REF!+#REF!+#REF!+#REF!+#REF!</f>
        <v>#REF!</v>
      </c>
      <c r="Y31" s="170" t="e">
        <f>#REF!+#REF!+#REF!+#REF!+#REF!+#REF!+#REF!+#REF!+#REF!+#REF!+#REF!+#REF!+#REF!+#REF!+#REF!+#REF!+#REF!+#REF!+#REF!+#REF!+#REF!+#REF!+#REF!+#REF!+#REF!+#REF!+#REF!+#REF!+#REF!+#REF!+#REF!+#REF!+#REF!</f>
        <v>#REF!</v>
      </c>
      <c r="Z31" s="167" t="e">
        <f>#REF!+#REF!+#REF!+#REF!+#REF!+#REF!+#REF!+#REF!+#REF!+#REF!+#REF!+#REF!+#REF!+#REF!+#REF!+#REF!+#REF!+#REF!+#REF!+#REF!+#REF!+#REF!+#REF!+#REF!+#REF!+#REF!+#REF!+#REF!+#REF!+#REF!+#REF!+#REF!+#REF!</f>
        <v>#REF!</v>
      </c>
      <c r="AA31" s="170" t="e">
        <f>#REF!+#REF!+#REF!+#REF!+#REF!+#REF!+#REF!+#REF!+#REF!+#REF!+#REF!+#REF!+#REF!+#REF!+#REF!+#REF!+#REF!+#REF!+#REF!+#REF!+#REF!+#REF!+#REF!+#REF!+#REF!+#REF!+#REF!+#REF!+#REF!+#REF!+#REF!+#REF!+#REF!</f>
        <v>#REF!</v>
      </c>
      <c r="AB31" s="173" t="e">
        <f>#REF!+#REF!+#REF!+#REF!+#REF!+#REF!+#REF!+#REF!+#REF!+#REF!+#REF!+#REF!+#REF!+#REF!+#REF!+#REF!+#REF!+#REF!+#REF!+#REF!+#REF!+#REF!+#REF!+#REF!+#REF!+#REF!+#REF!+#REF!+#REF!+#REF!+#REF!+#REF!+#REF!</f>
        <v>#REF!</v>
      </c>
      <c r="AC31" s="167" t="e">
        <f>#REF!+#REF!+#REF!+#REF!+#REF!+#REF!+#REF!+#REF!+#REF!+#REF!+#REF!+#REF!+#REF!+#REF!+#REF!+#REF!+#REF!+#REF!+#REF!+#REF!+#REF!+#REF!+#REF!+#REF!+#REF!+#REF!+#REF!+#REF!+#REF!+#REF!+#REF!+#REF!+#REF!</f>
        <v>#REF!</v>
      </c>
      <c r="AD31" s="174" t="e">
        <f>#REF!+#REF!+#REF!+#REF!+#REF!+#REF!+#REF!+#REF!+#REF!+#REF!+#REF!+#REF!+#REF!+#REF!+#REF!+#REF!+#REF!+#REF!+#REF!+#REF!+#REF!+#REF!+#REF!+#REF!+#REF!+#REF!+#REF!+#REF!+#REF!+#REF!+#REF!+#REF!+#REF!</f>
        <v>#REF!</v>
      </c>
      <c r="AE31" s="174" t="e">
        <f>#REF!+#REF!+#REF!+#REF!+#REF!+#REF!+#REF!+#REF!+#REF!+#REF!+#REF!+#REF!+#REF!+#REF!+#REF!+#REF!+#REF!+#REF!+#REF!+#REF!+#REF!+#REF!+#REF!+#REF!+#REF!+#REF!+#REF!+#REF!+#REF!+#REF!+#REF!+#REF!+#REF!</f>
        <v>#REF!</v>
      </c>
      <c r="AF31" s="175">
        <f>'9_Per Pupil Summary'!N30</f>
        <v>5391</v>
      </c>
      <c r="AG31" s="176" t="e">
        <f>#REF!+#REF!+#REF!+#REF!+#REF!+#REF!+#REF!+#REF!+#REF!+#REF!+#REF!+#REF!+#REF!+#REF!+#REF!+#REF!+#REF!+#REF!+#REF!+#REF!+#REF!+#REF!+#REF!+#REF!+#REF!+#REF!+#REF!+#REF!+#REF!+#REF!+#REF!+#REF!+#REF!</f>
        <v>#REF!</v>
      </c>
      <c r="AH31" s="166" t="e">
        <f>#REF!+#REF!+#REF!+#REF!+#REF!+#REF!+#REF!+#REF!+#REF!+#REF!+#REF!+#REF!+#REF!+#REF!+#REF!+#REF!+#REF!+#REF!+#REF!+#REF!+#REF!+#REF!+#REF!+#REF!+#REF!+#REF!+#REF!+#REF!+#REF!+#REF!+#REF!+#REF!+#REF!</f>
        <v>#REF!</v>
      </c>
      <c r="AI31" s="175" t="e">
        <f>#REF!+#REF!+#REF!+#REF!+#REF!+#REF!+#REF!+#REF!+#REF!+#REF!+#REF!+#REF!+#REF!+#REF!+#REF!+#REF!+#REF!+#REF!+#REF!+#REF!+#REF!+#REF!+#REF!+#REF!+#REF!+#REF!+#REF!+#REF!+#REF!+#REF!+#REF!+#REF!+#REF!</f>
        <v>#REF!</v>
      </c>
      <c r="AJ31" s="166" t="e">
        <f>#REF!+#REF!+#REF!+#REF!+#REF!+#REF!+#REF!+#REF!+#REF!+#REF!+#REF!+#REF!+#REF!+#REF!+#REF!+#REF!+#REF!+#REF!+#REF!+#REF!+#REF!+#REF!+#REF!+#REF!+#REF!+#REF!+#REF!+#REF!+#REF!+#REF!+#REF!+#REF!+#REF!</f>
        <v>#REF!</v>
      </c>
      <c r="AK31" s="177" t="e">
        <f>#REF!+#REF!+#REF!+#REF!+#REF!+#REF!+#REF!+#REF!+#REF!+#REF!+#REF!+#REF!+#REF!+#REF!+#REF!+#REF!+#REF!+#REF!+#REF!+#REF!+#REF!+#REF!+#REF!+#REF!+#REF!+#REF!+#REF!+#REF!+#REF!+#REF!+#REF!+#REF!+#REF!</f>
        <v>#REF!</v>
      </c>
      <c r="AL31" s="178" t="e">
        <f>#REF!+#REF!+#REF!+#REF!+#REF!+#REF!+#REF!+#REF!+#REF!+#REF!+#REF!+#REF!+#REF!+#REF!+#REF!+#REF!+#REF!+#REF!+#REF!+#REF!+#REF!+#REF!+#REF!+#REF!+#REF!+#REF!+#REF!+#REF!+#REF!+#REF!+#REF!+#REF!+#REF!</f>
        <v>#REF!</v>
      </c>
      <c r="AM31" s="176" t="e">
        <f>#REF!+#REF!+#REF!+#REF!+#REF!+#REF!+#REF!+#REF!+#REF!+#REF!+#REF!+#REF!+#REF!+#REF!+#REF!+#REF!+#REF!+#REF!+#REF!+#REF!+#REF!+#REF!+#REF!+#REF!+#REF!+#REF!+#REF!+#REF!+#REF!+#REF!+#REF!+#REF!+#REF!</f>
        <v>#REF!</v>
      </c>
      <c r="AN31" s="179" t="e">
        <f>#REF!+#REF!+#REF!+#REF!+#REF!+#REF!+#REF!+#REF!+#REF!+#REF!+#REF!+#REF!+#REF!+#REF!+#REF!+#REF!+#REF!+#REF!+#REF!+#REF!+#REF!+#REF!+#REF!+#REF!+#REF!+#REF!+#REF!+#REF!+#REF!+#REF!+#REF!+#REF!+#REF!</f>
        <v>#REF!</v>
      </c>
      <c r="AO31" s="176" t="e">
        <f>#REF!+#REF!+#REF!+#REF!+#REF!+#REF!+#REF!+#REF!+#REF!+#REF!+#REF!+#REF!+#REF!+#REF!+#REF!+#REF!+#REF!+#REF!+#REF!+#REF!+#REF!+#REF!+#REF!+#REF!+#REF!+#REF!+#REF!+#REF!+#REF!+#REF!+#REF!+#REF!+#REF!</f>
        <v>#REF!</v>
      </c>
      <c r="AP31" s="177" t="e">
        <f>#REF!+#REF!+#REF!+#REF!+#REF!+#REF!+#REF!+#REF!+#REF!+#REF!+#REF!+#REF!+#REF!+#REF!+#REF!+#REF!+#REF!+#REF!+#REF!+#REF!+#REF!+#REF!+#REF!+#REF!+#REF!+#REF!+#REF!+#REF!+#REF!+#REF!+#REF!+#REF!+#REF!</f>
        <v>#REF!</v>
      </c>
      <c r="AQ31" s="176" t="e">
        <f>#REF!+#REF!+#REF!+#REF!+#REF!+#REF!+#REF!+#REF!+#REF!+#REF!+#REF!+#REF!+#REF!+#REF!+#REF!+#REF!+#REF!+#REF!+#REF!+#REF!+#REF!+#REF!+#REF!+#REF!+#REF!+#REF!+#REF!+#REF!+#REF!+#REF!+#REF!+#REF!+#REF!</f>
        <v>#REF!</v>
      </c>
      <c r="AR31" s="177" t="e">
        <f>#REF!+#REF!+#REF!+#REF!+#REF!+#REF!+#REF!+#REF!+#REF!+#REF!+#REF!+#REF!+#REF!+#REF!+#REF!+#REF!+#REF!+#REF!+#REF!+#REF!+#REF!+#REF!+#REF!+#REF!+#REF!+#REF!+#REF!+#REF!+#REF!+#REF!+#REF!+#REF!+#REF!</f>
        <v>#REF!</v>
      </c>
      <c r="AS31" s="177" t="e">
        <f>#REF!+#REF!+#REF!+#REF!+#REF!+#REF!+#REF!+#REF!+#REF!+#REF!+#REF!+#REF!+#REF!+#REF!+#REF!+#REF!+#REF!+#REF!+#REF!+#REF!+#REF!+#REF!+#REF!+#REF!+#REF!+#REF!+#REF!+#REF!+#REF!+#REF!+#REF!+#REF!+#REF!</f>
        <v>#REF!</v>
      </c>
      <c r="AT31" s="176" t="e">
        <f>#REF!+#REF!+#REF!+#REF!+#REF!+#REF!+#REF!+#REF!+#REF!+#REF!+#REF!+#REF!+#REF!+#REF!+#REF!+#REF!+#REF!+#REF!+#REF!+#REF!+#REF!+#REF!+#REF!+#REF!+#REF!+#REF!+#REF!+#REF!+#REF!+#REF!+#REF!+#REF!+#REF!</f>
        <v>#REF!</v>
      </c>
      <c r="AU31" s="546" t="e">
        <f t="shared" si="2"/>
        <v>#REF!</v>
      </c>
      <c r="AV31" s="547" t="e">
        <f t="shared" si="3"/>
        <v>#REF!</v>
      </c>
      <c r="AW31" s="168" t="e">
        <f>#REF!+#REF!+#REF!+#REF!+#REF!+#REF!+#REF!+#REF!+#REF!+#REF!+#REF!+#REF!+#REF!+#REF!+#REF!+#REF!+#REF!+#REF!+#REF!+#REF!+#REF!+#REF!+#REF!+#REF!+#REF!+#REF!+#REF!+#REF!+#REF!+#REF!+#REF!+#REF!+#REF!</f>
        <v>#REF!</v>
      </c>
      <c r="AX31" s="168"/>
      <c r="AY31" s="168" t="e">
        <f t="shared" si="4"/>
        <v>#REF!</v>
      </c>
    </row>
    <row r="32" spans="1:51" ht="16.149999999999999" customHeight="1" x14ac:dyDescent="0.2">
      <c r="A32" s="323">
        <v>26</v>
      </c>
      <c r="B32" s="134" t="s">
        <v>29</v>
      </c>
      <c r="C32" s="135" t="e">
        <f>#REF!+#REF!+#REF!+#REF!+#REF!+#REF!+#REF!+#REF!+#REF!+#REF!+#REF!+#REF!+#REF!+#REF!+#REF!+#REF!+#REF!+#REF!+#REF!+#REF!+#REF!+#REF!+#REF!+#REF!+#REF!+#REF!+#REF!+#REF!+#REF!+#REF!+#REF!+#REF!+#REF!</f>
        <v>#REF!</v>
      </c>
      <c r="D32" s="136">
        <f>'9_Per Pupil Summary'!H31</f>
        <v>3564.8426066294105</v>
      </c>
      <c r="E32" s="137" t="e">
        <f>#REF!+#REF!+#REF!+#REF!+#REF!+#REF!+#REF!+#REF!+#REF!+#REF!+#REF!+#REF!+#REF!+#REF!+#REF!+#REF!+#REF!+#REF!+#REF!+#REF!+#REF!+#REF!+#REF!+#REF!+#REF!+#REF!+#REF!+#REF!+#REF!+#REF!+#REF!+#REF!+#REF!</f>
        <v>#REF!</v>
      </c>
      <c r="F32" s="138" t="e">
        <f>#REF!+#REF!+#REF!+#REF!+#REF!+#REF!+#REF!+#REF!+#REF!+#REF!+#REF!+#REF!+#REF!+#REF!+#REF!+#REF!+#REF!+#REF!+#REF!+#REF!+#REF!+#REF!+#REF!+#REF!+#REF!+#REF!+#REF!+#REF!+#REF!+#REF!+#REF!+#REF!+#REF!</f>
        <v>#REF!</v>
      </c>
      <c r="G32" s="136">
        <f>'9_Per Pupil Summary'!I31</f>
        <v>474.33372044939267</v>
      </c>
      <c r="H32" s="137" t="e">
        <f>#REF!+#REF!+#REF!+#REF!+#REF!+#REF!+#REF!+#REF!+#REF!+#REF!+#REF!+#REF!+#REF!+#REF!+#REF!+#REF!+#REF!+#REF!+#REF!+#REF!+#REF!+#REF!+#REF!+#REF!+#REF!+#REF!+#REF!+#REF!+#REF!+#REF!+#REF!+#REF!+#REF!</f>
        <v>#REF!</v>
      </c>
      <c r="I32" s="138" t="e">
        <f>#REF!+#REF!+#REF!+#REF!+#REF!+#REF!+#REF!+#REF!+#REF!+#REF!+#REF!+#REF!+#REF!+#REF!+#REF!+#REF!+#REF!+#REF!+#REF!+#REF!+#REF!+#REF!+#REF!+#REF!+#REF!+#REF!+#REF!+#REF!+#REF!+#REF!+#REF!+#REF!+#REF!</f>
        <v>#REF!</v>
      </c>
      <c r="J32" s="136">
        <f>'9_Per Pupil Summary'!J31</f>
        <v>129.36374194074347</v>
      </c>
      <c r="K32" s="137" t="e">
        <f>#REF!+#REF!+#REF!+#REF!+#REF!+#REF!+#REF!+#REF!+#REF!+#REF!+#REF!+#REF!+#REF!+#REF!+#REF!+#REF!+#REF!+#REF!+#REF!+#REF!+#REF!+#REF!+#REF!+#REF!+#REF!+#REF!+#REF!+#REF!+#REF!+#REF!+#REF!+#REF!+#REF!</f>
        <v>#REF!</v>
      </c>
      <c r="L32" s="138" t="e">
        <f>#REF!+#REF!+#REF!+#REF!+#REF!+#REF!+#REF!+#REF!+#REF!+#REF!+#REF!+#REF!+#REF!+#REF!+#REF!+#REF!+#REF!+#REF!+#REF!+#REF!+#REF!+#REF!+#REF!+#REF!+#REF!+#REF!+#REF!+#REF!+#REF!+#REF!+#REF!+#REF!+#REF!</f>
        <v>#REF!</v>
      </c>
      <c r="M32" s="136">
        <f>'9_Per Pupil Summary'!K31</f>
        <v>3234.0935485185864</v>
      </c>
      <c r="N32" s="137" t="e">
        <f>#REF!+#REF!+#REF!+#REF!+#REF!+#REF!+#REF!+#REF!+#REF!+#REF!+#REF!+#REF!+#REF!+#REF!+#REF!+#REF!+#REF!+#REF!+#REF!+#REF!+#REF!+#REF!+#REF!+#REF!+#REF!+#REF!+#REF!+#REF!+#REF!+#REF!+#REF!+#REF!+#REF!</f>
        <v>#REF!</v>
      </c>
      <c r="O32" s="138" t="e">
        <f>#REF!+#REF!+#REF!+#REF!+#REF!+#REF!+#REF!+#REF!+#REF!+#REF!+#REF!+#REF!+#REF!+#REF!+#REF!+#REF!+#REF!+#REF!+#REF!+#REF!+#REF!+#REF!+#REF!+#REF!+#REF!+#REF!+#REF!+#REF!+#REF!+#REF!+#REF!+#REF!+#REF!</f>
        <v>#REF!</v>
      </c>
      <c r="P32" s="136">
        <f>'9_Per Pupil Summary'!L31</f>
        <v>1293.6374194074344</v>
      </c>
      <c r="Q32" s="137" t="e">
        <f>#REF!+#REF!+#REF!+#REF!+#REF!+#REF!+#REF!+#REF!+#REF!+#REF!+#REF!+#REF!+#REF!+#REF!+#REF!+#REF!+#REF!+#REF!+#REF!+#REF!+#REF!+#REF!+#REF!+#REF!+#REF!+#REF!+#REF!+#REF!+#REF!+#REF!+#REF!+#REF!+#REF!</f>
        <v>#REF!</v>
      </c>
      <c r="R32" s="139" t="e">
        <f>#REF!+#REF!+#REF!+#REF!+#REF!+#REF!+#REF!+#REF!+#REF!+#REF!+#REF!+#REF!+#REF!+#REF!+#REF!+#REF!+#REF!+#REF!+#REF!+#REF!+#REF!+#REF!+#REF!+#REF!+#REF!+#REF!+#REF!+#REF!+#REF!+#REF!+#REF!+#REF!+#REF!</f>
        <v>#REF!</v>
      </c>
      <c r="S32" s="726" t="e">
        <f>#REF!+#REF!</f>
        <v>#REF!</v>
      </c>
      <c r="T32" s="136" t="e">
        <f>#REF!+#REF!+#REF!+#REF!+#REF!+#REF!+#REF!+#REF!+#REF!+#REF!+#REF!+#REF!+#REF!+#REF!+#REF!+#REF!+#REF!+#REF!+#REF!+#REF!+#REF!+#REF!+#REF!+#REF!+#REF!+#REF!+#REF!+#REF!+#REF!+#REF!+#REF!+#REF!+#REF!</f>
        <v>#REF!</v>
      </c>
      <c r="U32" s="136" t="e">
        <f>#REF!+#REF!+#REF!+#REF!+#REF!+#REF!+#REF!+#REF!+#REF!+#REF!+#REF!+#REF!+#REF!+#REF!+#REF!+#REF!+#REF!+#REF!+#REF!+#REF!+#REF!+#REF!+#REF!+#REF!+#REF!+#REF!+#REF!+#REF!+#REF!+#REF!+#REF!+#REF!+#REF!</f>
        <v>#REF!</v>
      </c>
      <c r="V32" s="140" t="e">
        <f>#REF!+#REF!+#REF!+#REF!+#REF!+#REF!+#REF!+#REF!+#REF!+#REF!+#REF!+#REF!+#REF!+#REF!+#REF!+#REF!+#REF!+#REF!+#REF!+#REF!+#REF!+#REF!+#REF!+#REF!+#REF!+#REF!+#REF!+#REF!+#REF!+#REF!+#REF!+#REF!+#REF!</f>
        <v>#REF!</v>
      </c>
      <c r="W32" s="139" t="e">
        <f>#REF!+#REF!+#REF!+#REF!+#REF!+#REF!+#REF!+#REF!+#REF!+#REF!+#REF!+#REF!+#REF!+#REF!+#REF!+#REF!+#REF!+#REF!+#REF!+#REF!+#REF!+#REF!+#REF!+#REF!+#REF!+#REF!+#REF!+#REF!+#REF!+#REF!+#REF!+#REF!+#REF!</f>
        <v>#REF!</v>
      </c>
      <c r="X32" s="137" t="e">
        <f>#REF!+#REF!+#REF!+#REF!+#REF!+#REF!+#REF!+#REF!+#REF!+#REF!+#REF!+#REF!+#REF!+#REF!+#REF!+#REF!+#REF!+#REF!+#REF!+#REF!+#REF!+#REF!+#REF!+#REF!+#REF!+#REF!+#REF!+#REF!+#REF!+#REF!+#REF!+#REF!+#REF!</f>
        <v>#REF!</v>
      </c>
      <c r="Y32" s="139" t="e">
        <f>#REF!+#REF!+#REF!+#REF!+#REF!+#REF!+#REF!+#REF!+#REF!+#REF!+#REF!+#REF!+#REF!+#REF!+#REF!+#REF!+#REF!+#REF!+#REF!+#REF!+#REF!+#REF!+#REF!+#REF!+#REF!+#REF!+#REF!+#REF!+#REF!+#REF!+#REF!+#REF!+#REF!</f>
        <v>#REF!</v>
      </c>
      <c r="Z32" s="136" t="e">
        <f>#REF!+#REF!+#REF!+#REF!+#REF!+#REF!+#REF!+#REF!+#REF!+#REF!+#REF!+#REF!+#REF!+#REF!+#REF!+#REF!+#REF!+#REF!+#REF!+#REF!+#REF!+#REF!+#REF!+#REF!+#REF!+#REF!+#REF!+#REF!+#REF!+#REF!+#REF!+#REF!+#REF!</f>
        <v>#REF!</v>
      </c>
      <c r="AA32" s="139" t="e">
        <f>#REF!+#REF!+#REF!+#REF!+#REF!+#REF!+#REF!+#REF!+#REF!+#REF!+#REF!+#REF!+#REF!+#REF!+#REF!+#REF!+#REF!+#REF!+#REF!+#REF!+#REF!+#REF!+#REF!+#REF!+#REF!+#REF!+#REF!+#REF!+#REF!+#REF!+#REF!+#REF!+#REF!</f>
        <v>#REF!</v>
      </c>
      <c r="AB32" s="136" t="e">
        <f>#REF!+#REF!+#REF!+#REF!+#REF!+#REF!+#REF!+#REF!+#REF!+#REF!+#REF!+#REF!+#REF!+#REF!+#REF!+#REF!+#REF!+#REF!+#REF!+#REF!+#REF!+#REF!+#REF!+#REF!+#REF!+#REF!+#REF!+#REF!+#REF!+#REF!+#REF!+#REF!+#REF!</f>
        <v>#REF!</v>
      </c>
      <c r="AC32" s="136" t="e">
        <f>#REF!+#REF!+#REF!+#REF!+#REF!+#REF!+#REF!+#REF!+#REF!+#REF!+#REF!+#REF!+#REF!+#REF!+#REF!+#REF!+#REF!+#REF!+#REF!+#REF!+#REF!+#REF!+#REF!+#REF!+#REF!+#REF!+#REF!+#REF!+#REF!+#REF!+#REF!+#REF!+#REF!</f>
        <v>#REF!</v>
      </c>
      <c r="AD32" s="139" t="e">
        <f>#REF!+#REF!+#REF!+#REF!+#REF!+#REF!+#REF!+#REF!+#REF!+#REF!+#REF!+#REF!+#REF!+#REF!+#REF!+#REF!+#REF!+#REF!+#REF!+#REF!+#REF!+#REF!+#REF!+#REF!+#REF!+#REF!+#REF!+#REF!+#REF!+#REF!+#REF!+#REF!+#REF!</f>
        <v>#REF!</v>
      </c>
      <c r="AE32" s="141" t="e">
        <f>#REF!+#REF!+#REF!+#REF!+#REF!+#REF!+#REF!+#REF!+#REF!+#REF!+#REF!+#REF!+#REF!+#REF!+#REF!+#REF!+#REF!+#REF!+#REF!+#REF!+#REF!+#REF!+#REF!+#REF!+#REF!+#REF!+#REF!+#REF!+#REF!+#REF!+#REF!+#REF!+#REF!</f>
        <v>#REF!</v>
      </c>
      <c r="AF32" s="142">
        <f>'9_Per Pupil Summary'!N31</f>
        <v>7320</v>
      </c>
      <c r="AG32" s="143" t="e">
        <f>#REF!+#REF!+#REF!+#REF!+#REF!+#REF!+#REF!+#REF!+#REF!+#REF!+#REF!+#REF!+#REF!+#REF!+#REF!+#REF!+#REF!+#REF!+#REF!+#REF!+#REF!+#REF!+#REF!+#REF!+#REF!+#REF!+#REF!+#REF!+#REF!+#REF!+#REF!+#REF!+#REF!</f>
        <v>#REF!</v>
      </c>
      <c r="AH32" s="135" t="e">
        <f>#REF!+#REF!+#REF!+#REF!+#REF!+#REF!+#REF!+#REF!+#REF!+#REF!+#REF!+#REF!+#REF!+#REF!+#REF!+#REF!+#REF!+#REF!+#REF!+#REF!+#REF!+#REF!+#REF!+#REF!+#REF!+#REF!+#REF!+#REF!+#REF!+#REF!+#REF!+#REF!+#REF!</f>
        <v>#REF!</v>
      </c>
      <c r="AI32" s="142" t="e">
        <f>#REF!+#REF!+#REF!+#REF!+#REF!+#REF!+#REF!+#REF!+#REF!+#REF!+#REF!+#REF!+#REF!+#REF!+#REF!+#REF!+#REF!+#REF!+#REF!+#REF!+#REF!+#REF!+#REF!+#REF!+#REF!+#REF!+#REF!+#REF!+#REF!+#REF!+#REF!+#REF!+#REF!</f>
        <v>#REF!</v>
      </c>
      <c r="AJ32" s="135" t="e">
        <f>#REF!+#REF!+#REF!+#REF!+#REF!+#REF!+#REF!+#REF!+#REF!+#REF!+#REF!+#REF!+#REF!+#REF!+#REF!+#REF!+#REF!+#REF!+#REF!+#REF!+#REF!+#REF!+#REF!+#REF!+#REF!+#REF!+#REF!+#REF!+#REF!+#REF!+#REF!+#REF!+#REF!</f>
        <v>#REF!</v>
      </c>
      <c r="AK32" s="144" t="e">
        <f>#REF!+#REF!+#REF!+#REF!+#REF!+#REF!+#REF!+#REF!+#REF!+#REF!+#REF!+#REF!+#REF!+#REF!+#REF!+#REF!+#REF!+#REF!+#REF!+#REF!+#REF!+#REF!+#REF!+#REF!+#REF!+#REF!+#REF!+#REF!+#REF!+#REF!+#REF!+#REF!+#REF!</f>
        <v>#REF!</v>
      </c>
      <c r="AL32" s="145" t="e">
        <f>#REF!+#REF!+#REF!+#REF!+#REF!+#REF!+#REF!+#REF!+#REF!+#REF!+#REF!+#REF!+#REF!+#REF!+#REF!+#REF!+#REF!+#REF!+#REF!+#REF!+#REF!+#REF!+#REF!+#REF!+#REF!+#REF!+#REF!+#REF!+#REF!+#REF!+#REF!+#REF!+#REF!</f>
        <v>#REF!</v>
      </c>
      <c r="AM32" s="143" t="e">
        <f>#REF!+#REF!+#REF!+#REF!+#REF!+#REF!+#REF!+#REF!+#REF!+#REF!+#REF!+#REF!+#REF!+#REF!+#REF!+#REF!+#REF!+#REF!+#REF!+#REF!+#REF!+#REF!+#REF!+#REF!+#REF!+#REF!+#REF!+#REF!+#REF!+#REF!+#REF!+#REF!+#REF!</f>
        <v>#REF!</v>
      </c>
      <c r="AN32" s="146" t="e">
        <f>#REF!+#REF!+#REF!+#REF!+#REF!+#REF!+#REF!+#REF!+#REF!+#REF!+#REF!+#REF!+#REF!+#REF!+#REF!+#REF!+#REF!+#REF!+#REF!+#REF!+#REF!+#REF!+#REF!+#REF!+#REF!+#REF!+#REF!+#REF!+#REF!+#REF!+#REF!+#REF!+#REF!</f>
        <v>#REF!</v>
      </c>
      <c r="AO32" s="143" t="e">
        <f>#REF!+#REF!+#REF!+#REF!+#REF!+#REF!+#REF!+#REF!+#REF!+#REF!+#REF!+#REF!+#REF!+#REF!+#REF!+#REF!+#REF!+#REF!+#REF!+#REF!+#REF!+#REF!+#REF!+#REF!+#REF!+#REF!+#REF!+#REF!+#REF!+#REF!+#REF!+#REF!+#REF!</f>
        <v>#REF!</v>
      </c>
      <c r="AP32" s="144" t="e">
        <f>#REF!+#REF!+#REF!+#REF!+#REF!+#REF!+#REF!+#REF!+#REF!+#REF!+#REF!+#REF!+#REF!+#REF!+#REF!+#REF!+#REF!+#REF!+#REF!+#REF!+#REF!+#REF!+#REF!+#REF!+#REF!+#REF!+#REF!+#REF!+#REF!+#REF!+#REF!+#REF!+#REF!</f>
        <v>#REF!</v>
      </c>
      <c r="AQ32" s="143" t="e">
        <f>#REF!+#REF!+#REF!+#REF!+#REF!+#REF!+#REF!+#REF!+#REF!+#REF!+#REF!+#REF!+#REF!+#REF!+#REF!+#REF!+#REF!+#REF!+#REF!+#REF!+#REF!+#REF!+#REF!+#REF!+#REF!+#REF!+#REF!+#REF!+#REF!+#REF!+#REF!+#REF!+#REF!</f>
        <v>#REF!</v>
      </c>
      <c r="AR32" s="144" t="e">
        <f>#REF!+#REF!+#REF!+#REF!+#REF!+#REF!+#REF!+#REF!+#REF!+#REF!+#REF!+#REF!+#REF!+#REF!+#REF!+#REF!+#REF!+#REF!+#REF!+#REF!+#REF!+#REF!+#REF!+#REF!+#REF!+#REF!+#REF!+#REF!+#REF!+#REF!+#REF!+#REF!+#REF!</f>
        <v>#REF!</v>
      </c>
      <c r="AS32" s="144" t="e">
        <f>#REF!+#REF!+#REF!+#REF!+#REF!+#REF!+#REF!+#REF!+#REF!+#REF!+#REF!+#REF!+#REF!+#REF!+#REF!+#REF!+#REF!+#REF!+#REF!+#REF!+#REF!+#REF!+#REF!+#REF!+#REF!+#REF!+#REF!+#REF!+#REF!+#REF!+#REF!+#REF!+#REF!</f>
        <v>#REF!</v>
      </c>
      <c r="AT32" s="143" t="e">
        <f>#REF!+#REF!+#REF!+#REF!+#REF!+#REF!+#REF!+#REF!+#REF!+#REF!+#REF!+#REF!+#REF!+#REF!+#REF!+#REF!+#REF!+#REF!+#REF!+#REF!+#REF!+#REF!+#REF!+#REF!+#REF!+#REF!+#REF!+#REF!+#REF!+#REF!+#REF!+#REF!+#REF!</f>
        <v>#REF!</v>
      </c>
      <c r="AU32" s="542" t="e">
        <f t="shared" si="2"/>
        <v>#REF!</v>
      </c>
      <c r="AV32" s="543" t="e">
        <f t="shared" si="3"/>
        <v>#REF!</v>
      </c>
      <c r="AW32" s="137" t="e">
        <f>#REF!+#REF!+#REF!+#REF!+#REF!+#REF!+#REF!+#REF!+#REF!+#REF!+#REF!+#REF!+#REF!+#REF!+#REF!+#REF!+#REF!+#REF!+#REF!+#REF!+#REF!+#REF!+#REF!+#REF!+#REF!+#REF!+#REF!+#REF!+#REF!+#REF!+#REF!+#REF!+#REF!</f>
        <v>#REF!</v>
      </c>
      <c r="AX32" s="137"/>
      <c r="AY32" s="137" t="e">
        <f t="shared" si="4"/>
        <v>#REF!</v>
      </c>
    </row>
    <row r="33" spans="1:51" ht="16.149999999999999" customHeight="1" x14ac:dyDescent="0.2">
      <c r="A33" s="324">
        <v>27</v>
      </c>
      <c r="B33" s="151" t="s">
        <v>30</v>
      </c>
      <c r="C33" s="152" t="e">
        <f>#REF!+#REF!+#REF!+#REF!+#REF!+#REF!+#REF!+#REF!+#REF!+#REF!+#REF!+#REF!+#REF!+#REF!+#REF!+#REF!+#REF!+#REF!+#REF!+#REF!+#REF!+#REF!+#REF!+#REF!+#REF!+#REF!+#REF!+#REF!+#REF!+#REF!+#REF!+#REF!+#REF!</f>
        <v>#REF!</v>
      </c>
      <c r="D33" s="153">
        <f>'9_Per Pupil Summary'!H32</f>
        <v>5249.0863298315689</v>
      </c>
      <c r="E33" s="154" t="e">
        <f>#REF!+#REF!+#REF!+#REF!+#REF!+#REF!+#REF!+#REF!+#REF!+#REF!+#REF!+#REF!+#REF!+#REF!+#REF!+#REF!+#REF!+#REF!+#REF!+#REF!+#REF!+#REF!+#REF!+#REF!+#REF!+#REF!+#REF!+#REF!+#REF!+#REF!+#REF!+#REF!+#REF!</f>
        <v>#REF!</v>
      </c>
      <c r="F33" s="155" t="e">
        <f>#REF!+#REF!+#REF!+#REF!+#REF!+#REF!+#REF!+#REF!+#REF!+#REF!+#REF!+#REF!+#REF!+#REF!+#REF!+#REF!+#REF!+#REF!+#REF!+#REF!+#REF!+#REF!+#REF!+#REF!+#REF!+#REF!+#REF!+#REF!+#REF!+#REF!+#REF!+#REF!+#REF!</f>
        <v>#REF!</v>
      </c>
      <c r="G33" s="153">
        <f>'9_Per Pupil Summary'!I32</f>
        <v>685.31673955386759</v>
      </c>
      <c r="H33" s="154" t="e">
        <f>#REF!+#REF!+#REF!+#REF!+#REF!+#REF!+#REF!+#REF!+#REF!+#REF!+#REF!+#REF!+#REF!+#REF!+#REF!+#REF!+#REF!+#REF!+#REF!+#REF!+#REF!+#REF!+#REF!+#REF!+#REF!+#REF!+#REF!+#REF!+#REF!+#REF!+#REF!+#REF!+#REF!</f>
        <v>#REF!</v>
      </c>
      <c r="I33" s="155" t="e">
        <f>#REF!+#REF!+#REF!+#REF!+#REF!+#REF!+#REF!+#REF!+#REF!+#REF!+#REF!+#REF!+#REF!+#REF!+#REF!+#REF!+#REF!+#REF!+#REF!+#REF!+#REF!+#REF!+#REF!+#REF!+#REF!+#REF!+#REF!+#REF!+#REF!+#REF!+#REF!+#REF!+#REF!</f>
        <v>#REF!</v>
      </c>
      <c r="J33" s="153">
        <f>'9_Per Pupil Summary'!J32</f>
        <v>186.90456533287301</v>
      </c>
      <c r="K33" s="154" t="e">
        <f>#REF!+#REF!+#REF!+#REF!+#REF!+#REF!+#REF!+#REF!+#REF!+#REF!+#REF!+#REF!+#REF!+#REF!+#REF!+#REF!+#REF!+#REF!+#REF!+#REF!+#REF!+#REF!+#REF!+#REF!+#REF!+#REF!+#REF!+#REF!+#REF!+#REF!+#REF!+#REF!+#REF!</f>
        <v>#REF!</v>
      </c>
      <c r="L33" s="155" t="e">
        <f>#REF!+#REF!+#REF!+#REF!+#REF!+#REF!+#REF!+#REF!+#REF!+#REF!+#REF!+#REF!+#REF!+#REF!+#REF!+#REF!+#REF!+#REF!+#REF!+#REF!+#REF!+#REF!+#REF!+#REF!+#REF!+#REF!+#REF!+#REF!+#REF!+#REF!+#REF!+#REF!+#REF!</f>
        <v>#REF!</v>
      </c>
      <c r="M33" s="153">
        <f>'9_Per Pupil Summary'!K32</f>
        <v>4672.6141333218238</v>
      </c>
      <c r="N33" s="154" t="e">
        <f>#REF!+#REF!+#REF!+#REF!+#REF!+#REF!+#REF!+#REF!+#REF!+#REF!+#REF!+#REF!+#REF!+#REF!+#REF!+#REF!+#REF!+#REF!+#REF!+#REF!+#REF!+#REF!+#REF!+#REF!+#REF!+#REF!+#REF!+#REF!+#REF!+#REF!+#REF!+#REF!+#REF!</f>
        <v>#REF!</v>
      </c>
      <c r="O33" s="155" t="e">
        <f>#REF!+#REF!+#REF!+#REF!+#REF!+#REF!+#REF!+#REF!+#REF!+#REF!+#REF!+#REF!+#REF!+#REF!+#REF!+#REF!+#REF!+#REF!+#REF!+#REF!+#REF!+#REF!+#REF!+#REF!+#REF!+#REF!+#REF!+#REF!+#REF!+#REF!+#REF!+#REF!+#REF!</f>
        <v>#REF!</v>
      </c>
      <c r="P33" s="153">
        <f>'9_Per Pupil Summary'!L32</f>
        <v>1869.0456533287297</v>
      </c>
      <c r="Q33" s="154" t="e">
        <f>#REF!+#REF!+#REF!+#REF!+#REF!+#REF!+#REF!+#REF!+#REF!+#REF!+#REF!+#REF!+#REF!+#REF!+#REF!+#REF!+#REF!+#REF!+#REF!+#REF!+#REF!+#REF!+#REF!+#REF!+#REF!+#REF!+#REF!+#REF!+#REF!+#REF!+#REF!+#REF!+#REF!</f>
        <v>#REF!</v>
      </c>
      <c r="R33" s="156" t="e">
        <f>#REF!+#REF!+#REF!+#REF!+#REF!+#REF!+#REF!+#REF!+#REF!+#REF!+#REF!+#REF!+#REF!+#REF!+#REF!+#REF!+#REF!+#REF!+#REF!+#REF!+#REF!+#REF!+#REF!+#REF!+#REF!+#REF!+#REF!+#REF!+#REF!+#REF!+#REF!+#REF!+#REF!</f>
        <v>#REF!</v>
      </c>
      <c r="S33" s="605" t="e">
        <f>#REF!+#REF!</f>
        <v>#REF!</v>
      </c>
      <c r="T33" s="153" t="e">
        <f>#REF!+#REF!+#REF!+#REF!+#REF!+#REF!+#REF!+#REF!+#REF!+#REF!+#REF!+#REF!+#REF!+#REF!+#REF!+#REF!+#REF!+#REF!+#REF!+#REF!+#REF!+#REF!+#REF!+#REF!+#REF!+#REF!+#REF!+#REF!+#REF!+#REF!+#REF!+#REF!+#REF!</f>
        <v>#REF!</v>
      </c>
      <c r="U33" s="153" t="e">
        <f>#REF!+#REF!+#REF!+#REF!+#REF!+#REF!+#REF!+#REF!+#REF!+#REF!+#REF!+#REF!+#REF!+#REF!+#REF!+#REF!+#REF!+#REF!+#REF!+#REF!+#REF!+#REF!+#REF!+#REF!+#REF!+#REF!+#REF!+#REF!+#REF!+#REF!+#REF!+#REF!+#REF!</f>
        <v>#REF!</v>
      </c>
      <c r="V33" s="157" t="e">
        <f>#REF!+#REF!+#REF!+#REF!+#REF!+#REF!+#REF!+#REF!+#REF!+#REF!+#REF!+#REF!+#REF!+#REF!+#REF!+#REF!+#REF!+#REF!+#REF!+#REF!+#REF!+#REF!+#REF!+#REF!+#REF!+#REF!+#REF!+#REF!+#REF!+#REF!+#REF!+#REF!+#REF!</f>
        <v>#REF!</v>
      </c>
      <c r="W33" s="156" t="e">
        <f>#REF!+#REF!+#REF!+#REF!+#REF!+#REF!+#REF!+#REF!+#REF!+#REF!+#REF!+#REF!+#REF!+#REF!+#REF!+#REF!+#REF!+#REF!+#REF!+#REF!+#REF!+#REF!+#REF!+#REF!+#REF!+#REF!+#REF!+#REF!+#REF!+#REF!+#REF!+#REF!+#REF!</f>
        <v>#REF!</v>
      </c>
      <c r="X33" s="154" t="e">
        <f>#REF!+#REF!+#REF!+#REF!+#REF!+#REF!+#REF!+#REF!+#REF!+#REF!+#REF!+#REF!+#REF!+#REF!+#REF!+#REF!+#REF!+#REF!+#REF!+#REF!+#REF!+#REF!+#REF!+#REF!+#REF!+#REF!+#REF!+#REF!+#REF!+#REF!+#REF!+#REF!+#REF!</f>
        <v>#REF!</v>
      </c>
      <c r="Y33" s="156" t="e">
        <f>#REF!+#REF!+#REF!+#REF!+#REF!+#REF!+#REF!+#REF!+#REF!+#REF!+#REF!+#REF!+#REF!+#REF!+#REF!+#REF!+#REF!+#REF!+#REF!+#REF!+#REF!+#REF!+#REF!+#REF!+#REF!+#REF!+#REF!+#REF!+#REF!+#REF!+#REF!+#REF!+#REF!</f>
        <v>#REF!</v>
      </c>
      <c r="Z33" s="153" t="e">
        <f>#REF!+#REF!+#REF!+#REF!+#REF!+#REF!+#REF!+#REF!+#REF!+#REF!+#REF!+#REF!+#REF!+#REF!+#REF!+#REF!+#REF!+#REF!+#REF!+#REF!+#REF!+#REF!+#REF!+#REF!+#REF!+#REF!+#REF!+#REF!+#REF!+#REF!+#REF!+#REF!+#REF!</f>
        <v>#REF!</v>
      </c>
      <c r="AA33" s="156" t="e">
        <f>#REF!+#REF!+#REF!+#REF!+#REF!+#REF!+#REF!+#REF!+#REF!+#REF!+#REF!+#REF!+#REF!+#REF!+#REF!+#REF!+#REF!+#REF!+#REF!+#REF!+#REF!+#REF!+#REF!+#REF!+#REF!+#REF!+#REF!+#REF!+#REF!+#REF!+#REF!+#REF!+#REF!</f>
        <v>#REF!</v>
      </c>
      <c r="AB33" s="153" t="e">
        <f>#REF!+#REF!+#REF!+#REF!+#REF!+#REF!+#REF!+#REF!+#REF!+#REF!+#REF!+#REF!+#REF!+#REF!+#REF!+#REF!+#REF!+#REF!+#REF!+#REF!+#REF!+#REF!+#REF!+#REF!+#REF!+#REF!+#REF!+#REF!+#REF!+#REF!+#REF!+#REF!+#REF!</f>
        <v>#REF!</v>
      </c>
      <c r="AC33" s="153" t="e">
        <f>#REF!+#REF!+#REF!+#REF!+#REF!+#REF!+#REF!+#REF!+#REF!+#REF!+#REF!+#REF!+#REF!+#REF!+#REF!+#REF!+#REF!+#REF!+#REF!+#REF!+#REF!+#REF!+#REF!+#REF!+#REF!+#REF!+#REF!+#REF!+#REF!+#REF!+#REF!+#REF!+#REF!</f>
        <v>#REF!</v>
      </c>
      <c r="AD33" s="156" t="e">
        <f>#REF!+#REF!+#REF!+#REF!+#REF!+#REF!+#REF!+#REF!+#REF!+#REF!+#REF!+#REF!+#REF!+#REF!+#REF!+#REF!+#REF!+#REF!+#REF!+#REF!+#REF!+#REF!+#REF!+#REF!+#REF!+#REF!+#REF!+#REF!+#REF!+#REF!+#REF!+#REF!+#REF!</f>
        <v>#REF!</v>
      </c>
      <c r="AE33" s="159" t="e">
        <f>#REF!+#REF!+#REF!+#REF!+#REF!+#REF!+#REF!+#REF!+#REF!+#REF!+#REF!+#REF!+#REF!+#REF!+#REF!+#REF!+#REF!+#REF!+#REF!+#REF!+#REF!+#REF!+#REF!+#REF!+#REF!+#REF!+#REF!+#REF!+#REF!+#REF!+#REF!+#REF!+#REF!</f>
        <v>#REF!</v>
      </c>
      <c r="AF33" s="160">
        <f>'9_Per Pupil Summary'!N32</f>
        <v>4667</v>
      </c>
      <c r="AG33" s="161" t="e">
        <f>#REF!+#REF!+#REF!+#REF!+#REF!+#REF!+#REF!+#REF!+#REF!+#REF!+#REF!+#REF!+#REF!+#REF!+#REF!+#REF!+#REF!+#REF!+#REF!+#REF!+#REF!+#REF!+#REF!+#REF!+#REF!+#REF!+#REF!+#REF!+#REF!+#REF!+#REF!+#REF!+#REF!</f>
        <v>#REF!</v>
      </c>
      <c r="AH33" s="152" t="e">
        <f>#REF!+#REF!+#REF!+#REF!+#REF!+#REF!+#REF!+#REF!+#REF!+#REF!+#REF!+#REF!+#REF!+#REF!+#REF!+#REF!+#REF!+#REF!+#REF!+#REF!+#REF!+#REF!+#REF!+#REF!+#REF!+#REF!+#REF!+#REF!+#REF!+#REF!+#REF!+#REF!+#REF!</f>
        <v>#REF!</v>
      </c>
      <c r="AI33" s="160" t="e">
        <f>#REF!+#REF!+#REF!+#REF!+#REF!+#REF!+#REF!+#REF!+#REF!+#REF!+#REF!+#REF!+#REF!+#REF!+#REF!+#REF!+#REF!+#REF!+#REF!+#REF!+#REF!+#REF!+#REF!+#REF!+#REF!+#REF!+#REF!+#REF!+#REF!+#REF!+#REF!+#REF!+#REF!</f>
        <v>#REF!</v>
      </c>
      <c r="AJ33" s="152" t="e">
        <f>#REF!+#REF!+#REF!+#REF!+#REF!+#REF!+#REF!+#REF!+#REF!+#REF!+#REF!+#REF!+#REF!+#REF!+#REF!+#REF!+#REF!+#REF!+#REF!+#REF!+#REF!+#REF!+#REF!+#REF!+#REF!+#REF!+#REF!+#REF!+#REF!+#REF!+#REF!+#REF!+#REF!</f>
        <v>#REF!</v>
      </c>
      <c r="AK33" s="162" t="e">
        <f>#REF!+#REF!+#REF!+#REF!+#REF!+#REF!+#REF!+#REF!+#REF!+#REF!+#REF!+#REF!+#REF!+#REF!+#REF!+#REF!+#REF!+#REF!+#REF!+#REF!+#REF!+#REF!+#REF!+#REF!+#REF!+#REF!+#REF!+#REF!+#REF!+#REF!+#REF!+#REF!+#REF!</f>
        <v>#REF!</v>
      </c>
      <c r="AL33" s="163" t="e">
        <f>#REF!+#REF!+#REF!+#REF!+#REF!+#REF!+#REF!+#REF!+#REF!+#REF!+#REF!+#REF!+#REF!+#REF!+#REF!+#REF!+#REF!+#REF!+#REF!+#REF!+#REF!+#REF!+#REF!+#REF!+#REF!+#REF!+#REF!+#REF!+#REF!+#REF!+#REF!+#REF!+#REF!</f>
        <v>#REF!</v>
      </c>
      <c r="AM33" s="161" t="e">
        <f>#REF!+#REF!+#REF!+#REF!+#REF!+#REF!+#REF!+#REF!+#REF!+#REF!+#REF!+#REF!+#REF!+#REF!+#REF!+#REF!+#REF!+#REF!+#REF!+#REF!+#REF!+#REF!+#REF!+#REF!+#REF!+#REF!+#REF!+#REF!+#REF!+#REF!+#REF!+#REF!+#REF!</f>
        <v>#REF!</v>
      </c>
      <c r="AN33" s="164" t="e">
        <f>#REF!+#REF!+#REF!+#REF!+#REF!+#REF!+#REF!+#REF!+#REF!+#REF!+#REF!+#REF!+#REF!+#REF!+#REF!+#REF!+#REF!+#REF!+#REF!+#REF!+#REF!+#REF!+#REF!+#REF!+#REF!+#REF!+#REF!+#REF!+#REF!+#REF!+#REF!+#REF!+#REF!</f>
        <v>#REF!</v>
      </c>
      <c r="AO33" s="161" t="e">
        <f>#REF!+#REF!+#REF!+#REF!+#REF!+#REF!+#REF!+#REF!+#REF!+#REF!+#REF!+#REF!+#REF!+#REF!+#REF!+#REF!+#REF!+#REF!+#REF!+#REF!+#REF!+#REF!+#REF!+#REF!+#REF!+#REF!+#REF!+#REF!+#REF!+#REF!+#REF!+#REF!+#REF!</f>
        <v>#REF!</v>
      </c>
      <c r="AP33" s="162" t="e">
        <f>#REF!+#REF!+#REF!+#REF!+#REF!+#REF!+#REF!+#REF!+#REF!+#REF!+#REF!+#REF!+#REF!+#REF!+#REF!+#REF!+#REF!+#REF!+#REF!+#REF!+#REF!+#REF!+#REF!+#REF!+#REF!+#REF!+#REF!+#REF!+#REF!+#REF!+#REF!+#REF!+#REF!</f>
        <v>#REF!</v>
      </c>
      <c r="AQ33" s="161" t="e">
        <f>#REF!+#REF!+#REF!+#REF!+#REF!+#REF!+#REF!+#REF!+#REF!+#REF!+#REF!+#REF!+#REF!+#REF!+#REF!+#REF!+#REF!+#REF!+#REF!+#REF!+#REF!+#REF!+#REF!+#REF!+#REF!+#REF!+#REF!+#REF!+#REF!+#REF!+#REF!+#REF!+#REF!</f>
        <v>#REF!</v>
      </c>
      <c r="AR33" s="162" t="e">
        <f>#REF!+#REF!+#REF!+#REF!+#REF!+#REF!+#REF!+#REF!+#REF!+#REF!+#REF!+#REF!+#REF!+#REF!+#REF!+#REF!+#REF!+#REF!+#REF!+#REF!+#REF!+#REF!+#REF!+#REF!+#REF!+#REF!+#REF!+#REF!+#REF!+#REF!+#REF!+#REF!+#REF!</f>
        <v>#REF!</v>
      </c>
      <c r="AS33" s="162" t="e">
        <f>#REF!+#REF!+#REF!+#REF!+#REF!+#REF!+#REF!+#REF!+#REF!+#REF!+#REF!+#REF!+#REF!+#REF!+#REF!+#REF!+#REF!+#REF!+#REF!+#REF!+#REF!+#REF!+#REF!+#REF!+#REF!+#REF!+#REF!+#REF!+#REF!+#REF!+#REF!+#REF!+#REF!</f>
        <v>#REF!</v>
      </c>
      <c r="AT33" s="161" t="e">
        <f>#REF!+#REF!+#REF!+#REF!+#REF!+#REF!+#REF!+#REF!+#REF!+#REF!+#REF!+#REF!+#REF!+#REF!+#REF!+#REF!+#REF!+#REF!+#REF!+#REF!+#REF!+#REF!+#REF!+#REF!+#REF!+#REF!+#REF!+#REF!+#REF!+#REF!+#REF!+#REF!+#REF!</f>
        <v>#REF!</v>
      </c>
      <c r="AU33" s="544" t="e">
        <f t="shared" si="2"/>
        <v>#REF!</v>
      </c>
      <c r="AV33" s="545" t="e">
        <f t="shared" si="3"/>
        <v>#REF!</v>
      </c>
      <c r="AW33" s="154" t="e">
        <f>#REF!+#REF!+#REF!+#REF!+#REF!+#REF!+#REF!+#REF!+#REF!+#REF!+#REF!+#REF!+#REF!+#REF!+#REF!+#REF!+#REF!+#REF!+#REF!+#REF!+#REF!+#REF!+#REF!+#REF!+#REF!+#REF!+#REF!+#REF!+#REF!+#REF!+#REF!+#REF!+#REF!</f>
        <v>#REF!</v>
      </c>
      <c r="AX33" s="154"/>
      <c r="AY33" s="154" t="e">
        <f t="shared" si="4"/>
        <v>#REF!</v>
      </c>
    </row>
    <row r="34" spans="1:51" ht="16.149999999999999" customHeight="1" x14ac:dyDescent="0.2">
      <c r="A34" s="324">
        <v>28</v>
      </c>
      <c r="B34" s="151" t="s">
        <v>31</v>
      </c>
      <c r="C34" s="152" t="e">
        <f>#REF!+#REF!+#REF!+#REF!+#REF!+#REF!+#REF!+#REF!+#REF!+#REF!+#REF!+#REF!+#REF!+#REF!+#REF!+#REF!+#REF!+#REF!+#REF!+#REF!+#REF!+#REF!+#REF!+#REF!+#REF!+#REF!+#REF!+#REF!+#REF!+#REF!+#REF!+#REF!+#REF!</f>
        <v>#REF!</v>
      </c>
      <c r="D34" s="153">
        <f>'9_Per Pupil Summary'!H33</f>
        <v>3785.5625477197959</v>
      </c>
      <c r="E34" s="154" t="e">
        <f>#REF!+#REF!+#REF!+#REF!+#REF!+#REF!+#REF!+#REF!+#REF!+#REF!+#REF!+#REF!+#REF!+#REF!+#REF!+#REF!+#REF!+#REF!+#REF!+#REF!+#REF!+#REF!+#REF!+#REF!+#REF!+#REF!+#REF!+#REF!+#REF!+#REF!+#REF!+#REF!+#REF!</f>
        <v>#REF!</v>
      </c>
      <c r="F34" s="155" t="e">
        <f>#REF!+#REF!+#REF!+#REF!+#REF!+#REF!+#REF!+#REF!+#REF!+#REF!+#REF!+#REF!+#REF!+#REF!+#REF!+#REF!+#REF!+#REF!+#REF!+#REF!+#REF!+#REF!+#REF!+#REF!+#REF!+#REF!+#REF!+#REF!+#REF!+#REF!+#REF!+#REF!+#REF!</f>
        <v>#REF!</v>
      </c>
      <c r="G34" s="153">
        <f>'9_Per Pupil Summary'!I33</f>
        <v>522.3267074892774</v>
      </c>
      <c r="H34" s="154" t="e">
        <f>#REF!+#REF!+#REF!+#REF!+#REF!+#REF!+#REF!+#REF!+#REF!+#REF!+#REF!+#REF!+#REF!+#REF!+#REF!+#REF!+#REF!+#REF!+#REF!+#REF!+#REF!+#REF!+#REF!+#REF!+#REF!+#REF!+#REF!+#REF!+#REF!+#REF!+#REF!+#REF!+#REF!</f>
        <v>#REF!</v>
      </c>
      <c r="I34" s="155" t="e">
        <f>#REF!+#REF!+#REF!+#REF!+#REF!+#REF!+#REF!+#REF!+#REF!+#REF!+#REF!+#REF!+#REF!+#REF!+#REF!+#REF!+#REF!+#REF!+#REF!+#REF!+#REF!+#REF!+#REF!+#REF!+#REF!+#REF!+#REF!+#REF!+#REF!+#REF!+#REF!+#REF!+#REF!</f>
        <v>#REF!</v>
      </c>
      <c r="J34" s="153">
        <f>'9_Per Pupil Summary'!J33</f>
        <v>142.45273840616659</v>
      </c>
      <c r="K34" s="154" t="e">
        <f>#REF!+#REF!+#REF!+#REF!+#REF!+#REF!+#REF!+#REF!+#REF!+#REF!+#REF!+#REF!+#REF!+#REF!+#REF!+#REF!+#REF!+#REF!+#REF!+#REF!+#REF!+#REF!+#REF!+#REF!+#REF!+#REF!+#REF!+#REF!+#REF!+#REF!+#REF!+#REF!+#REF!</f>
        <v>#REF!</v>
      </c>
      <c r="L34" s="155" t="e">
        <f>#REF!+#REF!+#REF!+#REF!+#REF!+#REF!+#REF!+#REF!+#REF!+#REF!+#REF!+#REF!+#REF!+#REF!+#REF!+#REF!+#REF!+#REF!+#REF!+#REF!+#REF!+#REF!+#REF!+#REF!+#REF!+#REF!+#REF!+#REF!+#REF!+#REF!+#REF!+#REF!+#REF!</f>
        <v>#REF!</v>
      </c>
      <c r="M34" s="153">
        <f>'9_Per Pupil Summary'!K33</f>
        <v>3561.3184601541639</v>
      </c>
      <c r="N34" s="154" t="e">
        <f>#REF!+#REF!+#REF!+#REF!+#REF!+#REF!+#REF!+#REF!+#REF!+#REF!+#REF!+#REF!+#REF!+#REF!+#REF!+#REF!+#REF!+#REF!+#REF!+#REF!+#REF!+#REF!+#REF!+#REF!+#REF!+#REF!+#REF!+#REF!+#REF!+#REF!+#REF!+#REF!+#REF!</f>
        <v>#REF!</v>
      </c>
      <c r="O34" s="155" t="e">
        <f>#REF!+#REF!+#REF!+#REF!+#REF!+#REF!+#REF!+#REF!+#REF!+#REF!+#REF!+#REF!+#REF!+#REF!+#REF!+#REF!+#REF!+#REF!+#REF!+#REF!+#REF!+#REF!+#REF!+#REF!+#REF!+#REF!+#REF!+#REF!+#REF!+#REF!+#REF!+#REF!+#REF!</f>
        <v>#REF!</v>
      </c>
      <c r="P34" s="153">
        <f>'9_Per Pupil Summary'!L33</f>
        <v>1424.5273840616655</v>
      </c>
      <c r="Q34" s="154" t="e">
        <f>#REF!+#REF!+#REF!+#REF!+#REF!+#REF!+#REF!+#REF!+#REF!+#REF!+#REF!+#REF!+#REF!+#REF!+#REF!+#REF!+#REF!+#REF!+#REF!+#REF!+#REF!+#REF!+#REF!+#REF!+#REF!+#REF!+#REF!+#REF!+#REF!+#REF!+#REF!+#REF!+#REF!</f>
        <v>#REF!</v>
      </c>
      <c r="R34" s="156" t="e">
        <f>#REF!+#REF!+#REF!+#REF!+#REF!+#REF!+#REF!+#REF!+#REF!+#REF!+#REF!+#REF!+#REF!+#REF!+#REF!+#REF!+#REF!+#REF!+#REF!+#REF!+#REF!+#REF!+#REF!+#REF!+#REF!+#REF!+#REF!+#REF!+#REF!+#REF!+#REF!+#REF!+#REF!</f>
        <v>#REF!</v>
      </c>
      <c r="S34" s="605" t="e">
        <f>#REF!+#REF!</f>
        <v>#REF!</v>
      </c>
      <c r="T34" s="153" t="e">
        <f>#REF!+#REF!+#REF!+#REF!+#REF!+#REF!+#REF!+#REF!+#REF!+#REF!+#REF!+#REF!+#REF!+#REF!+#REF!+#REF!+#REF!+#REF!+#REF!+#REF!+#REF!+#REF!+#REF!+#REF!+#REF!+#REF!+#REF!+#REF!+#REF!+#REF!+#REF!+#REF!+#REF!</f>
        <v>#REF!</v>
      </c>
      <c r="U34" s="153" t="e">
        <f>#REF!+#REF!+#REF!+#REF!+#REF!+#REF!+#REF!+#REF!+#REF!+#REF!+#REF!+#REF!+#REF!+#REF!+#REF!+#REF!+#REF!+#REF!+#REF!+#REF!+#REF!+#REF!+#REF!+#REF!+#REF!+#REF!+#REF!+#REF!+#REF!+#REF!+#REF!+#REF!+#REF!</f>
        <v>#REF!</v>
      </c>
      <c r="V34" s="157" t="e">
        <f>#REF!+#REF!+#REF!+#REF!+#REF!+#REF!+#REF!+#REF!+#REF!+#REF!+#REF!+#REF!+#REF!+#REF!+#REF!+#REF!+#REF!+#REF!+#REF!+#REF!+#REF!+#REF!+#REF!+#REF!+#REF!+#REF!+#REF!+#REF!+#REF!+#REF!+#REF!+#REF!+#REF!</f>
        <v>#REF!</v>
      </c>
      <c r="W34" s="156" t="e">
        <f>#REF!+#REF!+#REF!+#REF!+#REF!+#REF!+#REF!+#REF!+#REF!+#REF!+#REF!+#REF!+#REF!+#REF!+#REF!+#REF!+#REF!+#REF!+#REF!+#REF!+#REF!+#REF!+#REF!+#REF!+#REF!+#REF!+#REF!+#REF!+#REF!+#REF!+#REF!+#REF!+#REF!</f>
        <v>#REF!</v>
      </c>
      <c r="X34" s="154" t="e">
        <f>#REF!+#REF!+#REF!+#REF!+#REF!+#REF!+#REF!+#REF!+#REF!+#REF!+#REF!+#REF!+#REF!+#REF!+#REF!+#REF!+#REF!+#REF!+#REF!+#REF!+#REF!+#REF!+#REF!+#REF!+#REF!+#REF!+#REF!+#REF!+#REF!+#REF!+#REF!+#REF!+#REF!</f>
        <v>#REF!</v>
      </c>
      <c r="Y34" s="156" t="e">
        <f>#REF!+#REF!+#REF!+#REF!+#REF!+#REF!+#REF!+#REF!+#REF!+#REF!+#REF!+#REF!+#REF!+#REF!+#REF!+#REF!+#REF!+#REF!+#REF!+#REF!+#REF!+#REF!+#REF!+#REF!+#REF!+#REF!+#REF!+#REF!+#REF!+#REF!+#REF!+#REF!+#REF!</f>
        <v>#REF!</v>
      </c>
      <c r="Z34" s="153" t="e">
        <f>#REF!+#REF!+#REF!+#REF!+#REF!+#REF!+#REF!+#REF!+#REF!+#REF!+#REF!+#REF!+#REF!+#REF!+#REF!+#REF!+#REF!+#REF!+#REF!+#REF!+#REF!+#REF!+#REF!+#REF!+#REF!+#REF!+#REF!+#REF!+#REF!+#REF!+#REF!+#REF!+#REF!</f>
        <v>#REF!</v>
      </c>
      <c r="AA34" s="156" t="e">
        <f>#REF!+#REF!+#REF!+#REF!+#REF!+#REF!+#REF!+#REF!+#REF!+#REF!+#REF!+#REF!+#REF!+#REF!+#REF!+#REF!+#REF!+#REF!+#REF!+#REF!+#REF!+#REF!+#REF!+#REF!+#REF!+#REF!+#REF!+#REF!+#REF!+#REF!+#REF!+#REF!+#REF!</f>
        <v>#REF!</v>
      </c>
      <c r="AB34" s="153" t="e">
        <f>#REF!+#REF!+#REF!+#REF!+#REF!+#REF!+#REF!+#REF!+#REF!+#REF!+#REF!+#REF!+#REF!+#REF!+#REF!+#REF!+#REF!+#REF!+#REF!+#REF!+#REF!+#REF!+#REF!+#REF!+#REF!+#REF!+#REF!+#REF!+#REF!+#REF!+#REF!+#REF!+#REF!</f>
        <v>#REF!</v>
      </c>
      <c r="AC34" s="153" t="e">
        <f>#REF!+#REF!+#REF!+#REF!+#REF!+#REF!+#REF!+#REF!+#REF!+#REF!+#REF!+#REF!+#REF!+#REF!+#REF!+#REF!+#REF!+#REF!+#REF!+#REF!+#REF!+#REF!+#REF!+#REF!+#REF!+#REF!+#REF!+#REF!+#REF!+#REF!+#REF!+#REF!+#REF!</f>
        <v>#REF!</v>
      </c>
      <c r="AD34" s="156" t="e">
        <f>#REF!+#REF!+#REF!+#REF!+#REF!+#REF!+#REF!+#REF!+#REF!+#REF!+#REF!+#REF!+#REF!+#REF!+#REF!+#REF!+#REF!+#REF!+#REF!+#REF!+#REF!+#REF!+#REF!+#REF!+#REF!+#REF!+#REF!+#REF!+#REF!+#REF!+#REF!+#REF!+#REF!</f>
        <v>#REF!</v>
      </c>
      <c r="AE34" s="159" t="e">
        <f>#REF!+#REF!+#REF!+#REF!+#REF!+#REF!+#REF!+#REF!+#REF!+#REF!+#REF!+#REF!+#REF!+#REF!+#REF!+#REF!+#REF!+#REF!+#REF!+#REF!+#REF!+#REF!+#REF!+#REF!+#REF!+#REF!+#REF!+#REF!+#REF!+#REF!+#REF!+#REF!+#REF!</f>
        <v>#REF!</v>
      </c>
      <c r="AF34" s="160">
        <f>'9_Per Pupil Summary'!N33</f>
        <v>6924</v>
      </c>
      <c r="AG34" s="161" t="e">
        <f>#REF!+#REF!+#REF!+#REF!+#REF!+#REF!+#REF!+#REF!+#REF!+#REF!+#REF!+#REF!+#REF!+#REF!+#REF!+#REF!+#REF!+#REF!+#REF!+#REF!+#REF!+#REF!+#REF!+#REF!+#REF!+#REF!+#REF!+#REF!+#REF!+#REF!+#REF!+#REF!+#REF!</f>
        <v>#REF!</v>
      </c>
      <c r="AH34" s="152" t="e">
        <f>#REF!+#REF!+#REF!+#REF!+#REF!+#REF!+#REF!+#REF!+#REF!+#REF!+#REF!+#REF!+#REF!+#REF!+#REF!+#REF!+#REF!+#REF!+#REF!+#REF!+#REF!+#REF!+#REF!+#REF!+#REF!+#REF!+#REF!+#REF!+#REF!+#REF!+#REF!+#REF!+#REF!</f>
        <v>#REF!</v>
      </c>
      <c r="AI34" s="160" t="e">
        <f>#REF!+#REF!+#REF!+#REF!+#REF!+#REF!+#REF!+#REF!+#REF!+#REF!+#REF!+#REF!+#REF!+#REF!+#REF!+#REF!+#REF!+#REF!+#REF!+#REF!+#REF!+#REF!+#REF!+#REF!+#REF!+#REF!+#REF!+#REF!+#REF!+#REF!+#REF!+#REF!+#REF!</f>
        <v>#REF!</v>
      </c>
      <c r="AJ34" s="152" t="e">
        <f>#REF!+#REF!+#REF!+#REF!+#REF!+#REF!+#REF!+#REF!+#REF!+#REF!+#REF!+#REF!+#REF!+#REF!+#REF!+#REF!+#REF!+#REF!+#REF!+#REF!+#REF!+#REF!+#REF!+#REF!+#REF!+#REF!+#REF!+#REF!+#REF!+#REF!+#REF!+#REF!+#REF!</f>
        <v>#REF!</v>
      </c>
      <c r="AK34" s="162" t="e">
        <f>#REF!+#REF!+#REF!+#REF!+#REF!+#REF!+#REF!+#REF!+#REF!+#REF!+#REF!+#REF!+#REF!+#REF!+#REF!+#REF!+#REF!+#REF!+#REF!+#REF!+#REF!+#REF!+#REF!+#REF!+#REF!+#REF!+#REF!+#REF!+#REF!+#REF!+#REF!+#REF!+#REF!</f>
        <v>#REF!</v>
      </c>
      <c r="AL34" s="163" t="e">
        <f>#REF!+#REF!+#REF!+#REF!+#REF!+#REF!+#REF!+#REF!+#REF!+#REF!+#REF!+#REF!+#REF!+#REF!+#REF!+#REF!+#REF!+#REF!+#REF!+#REF!+#REF!+#REF!+#REF!+#REF!+#REF!+#REF!+#REF!+#REF!+#REF!+#REF!+#REF!+#REF!+#REF!</f>
        <v>#REF!</v>
      </c>
      <c r="AM34" s="161" t="e">
        <f>#REF!+#REF!+#REF!+#REF!+#REF!+#REF!+#REF!+#REF!+#REF!+#REF!+#REF!+#REF!+#REF!+#REF!+#REF!+#REF!+#REF!+#REF!+#REF!+#REF!+#REF!+#REF!+#REF!+#REF!+#REF!+#REF!+#REF!+#REF!+#REF!+#REF!+#REF!+#REF!+#REF!</f>
        <v>#REF!</v>
      </c>
      <c r="AN34" s="164" t="e">
        <f>#REF!+#REF!+#REF!+#REF!+#REF!+#REF!+#REF!+#REF!+#REF!+#REF!+#REF!+#REF!+#REF!+#REF!+#REF!+#REF!+#REF!+#REF!+#REF!+#REF!+#REF!+#REF!+#REF!+#REF!+#REF!+#REF!+#REF!+#REF!+#REF!+#REF!+#REF!+#REF!+#REF!</f>
        <v>#REF!</v>
      </c>
      <c r="AO34" s="161" t="e">
        <f>#REF!+#REF!+#REF!+#REF!+#REF!+#REF!+#REF!+#REF!+#REF!+#REF!+#REF!+#REF!+#REF!+#REF!+#REF!+#REF!+#REF!+#REF!+#REF!+#REF!+#REF!+#REF!+#REF!+#REF!+#REF!+#REF!+#REF!+#REF!+#REF!+#REF!+#REF!+#REF!+#REF!</f>
        <v>#REF!</v>
      </c>
      <c r="AP34" s="162" t="e">
        <f>#REF!+#REF!+#REF!+#REF!+#REF!+#REF!+#REF!+#REF!+#REF!+#REF!+#REF!+#REF!+#REF!+#REF!+#REF!+#REF!+#REF!+#REF!+#REF!+#REF!+#REF!+#REF!+#REF!+#REF!+#REF!+#REF!+#REF!+#REF!+#REF!+#REF!+#REF!+#REF!+#REF!</f>
        <v>#REF!</v>
      </c>
      <c r="AQ34" s="161" t="e">
        <f>#REF!+#REF!+#REF!+#REF!+#REF!+#REF!+#REF!+#REF!+#REF!+#REF!+#REF!+#REF!+#REF!+#REF!+#REF!+#REF!+#REF!+#REF!+#REF!+#REF!+#REF!+#REF!+#REF!+#REF!+#REF!+#REF!+#REF!+#REF!+#REF!+#REF!+#REF!+#REF!+#REF!</f>
        <v>#REF!</v>
      </c>
      <c r="AR34" s="162" t="e">
        <f>#REF!+#REF!+#REF!+#REF!+#REF!+#REF!+#REF!+#REF!+#REF!+#REF!+#REF!+#REF!+#REF!+#REF!+#REF!+#REF!+#REF!+#REF!+#REF!+#REF!+#REF!+#REF!+#REF!+#REF!+#REF!+#REF!+#REF!+#REF!+#REF!+#REF!+#REF!+#REF!+#REF!</f>
        <v>#REF!</v>
      </c>
      <c r="AS34" s="162" t="e">
        <f>#REF!+#REF!+#REF!+#REF!+#REF!+#REF!+#REF!+#REF!+#REF!+#REF!+#REF!+#REF!+#REF!+#REF!+#REF!+#REF!+#REF!+#REF!+#REF!+#REF!+#REF!+#REF!+#REF!+#REF!+#REF!+#REF!+#REF!+#REF!+#REF!+#REF!+#REF!+#REF!+#REF!</f>
        <v>#REF!</v>
      </c>
      <c r="AT34" s="161" t="e">
        <f>#REF!+#REF!+#REF!+#REF!+#REF!+#REF!+#REF!+#REF!+#REF!+#REF!+#REF!+#REF!+#REF!+#REF!+#REF!+#REF!+#REF!+#REF!+#REF!+#REF!+#REF!+#REF!+#REF!+#REF!+#REF!+#REF!+#REF!+#REF!+#REF!+#REF!+#REF!+#REF!+#REF!</f>
        <v>#REF!</v>
      </c>
      <c r="AU34" s="544" t="e">
        <f t="shared" si="2"/>
        <v>#REF!</v>
      </c>
      <c r="AV34" s="545" t="e">
        <f t="shared" si="3"/>
        <v>#REF!</v>
      </c>
      <c r="AW34" s="154" t="e">
        <f>#REF!+#REF!+#REF!+#REF!+#REF!+#REF!+#REF!+#REF!+#REF!+#REF!+#REF!+#REF!+#REF!+#REF!+#REF!+#REF!+#REF!+#REF!+#REF!+#REF!+#REF!+#REF!+#REF!+#REF!+#REF!+#REF!+#REF!+#REF!+#REF!+#REF!+#REF!+#REF!+#REF!</f>
        <v>#REF!</v>
      </c>
      <c r="AX34" s="154"/>
      <c r="AY34" s="154" t="e">
        <f t="shared" si="4"/>
        <v>#REF!</v>
      </c>
    </row>
    <row r="35" spans="1:51" ht="16.149999999999999" customHeight="1" x14ac:dyDescent="0.2">
      <c r="A35" s="324">
        <v>29</v>
      </c>
      <c r="B35" s="151" t="s">
        <v>32</v>
      </c>
      <c r="C35" s="152" t="e">
        <f>#REF!+#REF!+#REF!+#REF!+#REF!+#REF!+#REF!+#REF!+#REF!+#REF!+#REF!+#REF!+#REF!+#REF!+#REF!+#REF!+#REF!+#REF!+#REF!+#REF!+#REF!+#REF!+#REF!+#REF!+#REF!+#REF!+#REF!+#REF!+#REF!+#REF!+#REF!+#REF!+#REF!</f>
        <v>#REF!</v>
      </c>
      <c r="D35" s="153">
        <f>'9_Per Pupil Summary'!H34</f>
        <v>4641.0750440912079</v>
      </c>
      <c r="E35" s="154" t="e">
        <f>#REF!+#REF!+#REF!+#REF!+#REF!+#REF!+#REF!+#REF!+#REF!+#REF!+#REF!+#REF!+#REF!+#REF!+#REF!+#REF!+#REF!+#REF!+#REF!+#REF!+#REF!+#REF!+#REF!+#REF!+#REF!+#REF!+#REF!+#REF!+#REF!+#REF!+#REF!+#REF!+#REF!</f>
        <v>#REF!</v>
      </c>
      <c r="F35" s="155" t="e">
        <f>#REF!+#REF!+#REF!+#REF!+#REF!+#REF!+#REF!+#REF!+#REF!+#REF!+#REF!+#REF!+#REF!+#REF!+#REF!+#REF!+#REF!+#REF!+#REF!+#REF!+#REF!+#REF!+#REF!+#REF!+#REF!+#REF!+#REF!+#REF!+#REF!+#REF!+#REF!+#REF!+#REF!</f>
        <v>#REF!</v>
      </c>
      <c r="G35" s="153">
        <f>'9_Per Pupil Summary'!I34</f>
        <v>619.11845669098818</v>
      </c>
      <c r="H35" s="154" t="e">
        <f>#REF!+#REF!+#REF!+#REF!+#REF!+#REF!+#REF!+#REF!+#REF!+#REF!+#REF!+#REF!+#REF!+#REF!+#REF!+#REF!+#REF!+#REF!+#REF!+#REF!+#REF!+#REF!+#REF!+#REF!+#REF!+#REF!+#REF!+#REF!+#REF!+#REF!+#REF!+#REF!+#REF!</f>
        <v>#REF!</v>
      </c>
      <c r="I35" s="155" t="e">
        <f>#REF!+#REF!+#REF!+#REF!+#REF!+#REF!+#REF!+#REF!+#REF!+#REF!+#REF!+#REF!+#REF!+#REF!+#REF!+#REF!+#REF!+#REF!+#REF!+#REF!+#REF!+#REF!+#REF!+#REF!+#REF!+#REF!+#REF!+#REF!+#REF!+#REF!+#REF!+#REF!+#REF!</f>
        <v>#REF!</v>
      </c>
      <c r="J35" s="153">
        <f>'9_Per Pupil Summary'!J34</f>
        <v>168.85048818845129</v>
      </c>
      <c r="K35" s="154" t="e">
        <f>#REF!+#REF!+#REF!+#REF!+#REF!+#REF!+#REF!+#REF!+#REF!+#REF!+#REF!+#REF!+#REF!+#REF!+#REF!+#REF!+#REF!+#REF!+#REF!+#REF!+#REF!+#REF!+#REF!+#REF!+#REF!+#REF!+#REF!+#REF!+#REF!+#REF!+#REF!+#REF!+#REF!</f>
        <v>#REF!</v>
      </c>
      <c r="L35" s="155" t="e">
        <f>#REF!+#REF!+#REF!+#REF!+#REF!+#REF!+#REF!+#REF!+#REF!+#REF!+#REF!+#REF!+#REF!+#REF!+#REF!+#REF!+#REF!+#REF!+#REF!+#REF!+#REF!+#REF!+#REF!+#REF!+#REF!+#REF!+#REF!+#REF!+#REF!+#REF!+#REF!+#REF!+#REF!</f>
        <v>#REF!</v>
      </c>
      <c r="M35" s="153">
        <f>'9_Per Pupil Summary'!K34</f>
        <v>4221.2622047112827</v>
      </c>
      <c r="N35" s="154" t="e">
        <f>#REF!+#REF!+#REF!+#REF!+#REF!+#REF!+#REF!+#REF!+#REF!+#REF!+#REF!+#REF!+#REF!+#REF!+#REF!+#REF!+#REF!+#REF!+#REF!+#REF!+#REF!+#REF!+#REF!+#REF!+#REF!+#REF!+#REF!+#REF!+#REF!+#REF!+#REF!+#REF!+#REF!</f>
        <v>#REF!</v>
      </c>
      <c r="O35" s="155" t="e">
        <f>#REF!+#REF!+#REF!+#REF!+#REF!+#REF!+#REF!+#REF!+#REF!+#REF!+#REF!+#REF!+#REF!+#REF!+#REF!+#REF!+#REF!+#REF!+#REF!+#REF!+#REF!+#REF!+#REF!+#REF!+#REF!+#REF!+#REF!+#REF!+#REF!+#REF!+#REF!+#REF!+#REF!</f>
        <v>#REF!</v>
      </c>
      <c r="P35" s="153">
        <f>'9_Per Pupil Summary'!L34</f>
        <v>1688.504881884513</v>
      </c>
      <c r="Q35" s="154" t="e">
        <f>#REF!+#REF!+#REF!+#REF!+#REF!+#REF!+#REF!+#REF!+#REF!+#REF!+#REF!+#REF!+#REF!+#REF!+#REF!+#REF!+#REF!+#REF!+#REF!+#REF!+#REF!+#REF!+#REF!+#REF!+#REF!+#REF!+#REF!+#REF!+#REF!+#REF!+#REF!+#REF!+#REF!</f>
        <v>#REF!</v>
      </c>
      <c r="R35" s="156" t="e">
        <f>#REF!+#REF!+#REF!+#REF!+#REF!+#REF!+#REF!+#REF!+#REF!+#REF!+#REF!+#REF!+#REF!+#REF!+#REF!+#REF!+#REF!+#REF!+#REF!+#REF!+#REF!+#REF!+#REF!+#REF!+#REF!+#REF!+#REF!+#REF!+#REF!+#REF!+#REF!+#REF!+#REF!</f>
        <v>#REF!</v>
      </c>
      <c r="S35" s="605" t="e">
        <f>#REF!+#REF!</f>
        <v>#REF!</v>
      </c>
      <c r="T35" s="153" t="e">
        <f>#REF!+#REF!+#REF!+#REF!+#REF!+#REF!+#REF!+#REF!+#REF!+#REF!+#REF!+#REF!+#REF!+#REF!+#REF!+#REF!+#REF!+#REF!+#REF!+#REF!+#REF!+#REF!+#REF!+#REF!+#REF!+#REF!+#REF!+#REF!+#REF!+#REF!+#REF!+#REF!+#REF!</f>
        <v>#REF!</v>
      </c>
      <c r="U35" s="153" t="e">
        <f>#REF!+#REF!+#REF!+#REF!+#REF!+#REF!+#REF!+#REF!+#REF!+#REF!+#REF!+#REF!+#REF!+#REF!+#REF!+#REF!+#REF!+#REF!+#REF!+#REF!+#REF!+#REF!+#REF!+#REF!+#REF!+#REF!+#REF!+#REF!+#REF!+#REF!+#REF!+#REF!+#REF!</f>
        <v>#REF!</v>
      </c>
      <c r="V35" s="157" t="e">
        <f>#REF!+#REF!+#REF!+#REF!+#REF!+#REF!+#REF!+#REF!+#REF!+#REF!+#REF!+#REF!+#REF!+#REF!+#REF!+#REF!+#REF!+#REF!+#REF!+#REF!+#REF!+#REF!+#REF!+#REF!+#REF!+#REF!+#REF!+#REF!+#REF!+#REF!+#REF!+#REF!+#REF!</f>
        <v>#REF!</v>
      </c>
      <c r="W35" s="156" t="e">
        <f>#REF!+#REF!+#REF!+#REF!+#REF!+#REF!+#REF!+#REF!+#REF!+#REF!+#REF!+#REF!+#REF!+#REF!+#REF!+#REF!+#REF!+#REF!+#REF!+#REF!+#REF!+#REF!+#REF!+#REF!+#REF!+#REF!+#REF!+#REF!+#REF!+#REF!+#REF!+#REF!+#REF!</f>
        <v>#REF!</v>
      </c>
      <c r="X35" s="154" t="e">
        <f>#REF!+#REF!+#REF!+#REF!+#REF!+#REF!+#REF!+#REF!+#REF!+#REF!+#REF!+#REF!+#REF!+#REF!+#REF!+#REF!+#REF!+#REF!+#REF!+#REF!+#REF!+#REF!+#REF!+#REF!+#REF!+#REF!+#REF!+#REF!+#REF!+#REF!+#REF!+#REF!+#REF!</f>
        <v>#REF!</v>
      </c>
      <c r="Y35" s="156" t="e">
        <f>#REF!+#REF!+#REF!+#REF!+#REF!+#REF!+#REF!+#REF!+#REF!+#REF!+#REF!+#REF!+#REF!+#REF!+#REF!+#REF!+#REF!+#REF!+#REF!+#REF!+#REF!+#REF!+#REF!+#REF!+#REF!+#REF!+#REF!+#REF!+#REF!+#REF!+#REF!+#REF!+#REF!</f>
        <v>#REF!</v>
      </c>
      <c r="Z35" s="153" t="e">
        <f>#REF!+#REF!+#REF!+#REF!+#REF!+#REF!+#REF!+#REF!+#REF!+#REF!+#REF!+#REF!+#REF!+#REF!+#REF!+#REF!+#REF!+#REF!+#REF!+#REF!+#REF!+#REF!+#REF!+#REF!+#REF!+#REF!+#REF!+#REF!+#REF!+#REF!+#REF!+#REF!+#REF!</f>
        <v>#REF!</v>
      </c>
      <c r="AA35" s="156" t="e">
        <f>#REF!+#REF!+#REF!+#REF!+#REF!+#REF!+#REF!+#REF!+#REF!+#REF!+#REF!+#REF!+#REF!+#REF!+#REF!+#REF!+#REF!+#REF!+#REF!+#REF!+#REF!+#REF!+#REF!+#REF!+#REF!+#REF!+#REF!+#REF!+#REF!+#REF!+#REF!+#REF!+#REF!</f>
        <v>#REF!</v>
      </c>
      <c r="AB35" s="153" t="e">
        <f>#REF!+#REF!+#REF!+#REF!+#REF!+#REF!+#REF!+#REF!+#REF!+#REF!+#REF!+#REF!+#REF!+#REF!+#REF!+#REF!+#REF!+#REF!+#REF!+#REF!+#REF!+#REF!+#REF!+#REF!+#REF!+#REF!+#REF!+#REF!+#REF!+#REF!+#REF!+#REF!+#REF!</f>
        <v>#REF!</v>
      </c>
      <c r="AC35" s="153" t="e">
        <f>#REF!+#REF!+#REF!+#REF!+#REF!+#REF!+#REF!+#REF!+#REF!+#REF!+#REF!+#REF!+#REF!+#REF!+#REF!+#REF!+#REF!+#REF!+#REF!+#REF!+#REF!+#REF!+#REF!+#REF!+#REF!+#REF!+#REF!+#REF!+#REF!+#REF!+#REF!+#REF!+#REF!</f>
        <v>#REF!</v>
      </c>
      <c r="AD35" s="156" t="e">
        <f>#REF!+#REF!+#REF!+#REF!+#REF!+#REF!+#REF!+#REF!+#REF!+#REF!+#REF!+#REF!+#REF!+#REF!+#REF!+#REF!+#REF!+#REF!+#REF!+#REF!+#REF!+#REF!+#REF!+#REF!+#REF!+#REF!+#REF!+#REF!+#REF!+#REF!+#REF!+#REF!+#REF!</f>
        <v>#REF!</v>
      </c>
      <c r="AE35" s="159" t="e">
        <f>#REF!+#REF!+#REF!+#REF!+#REF!+#REF!+#REF!+#REF!+#REF!+#REF!+#REF!+#REF!+#REF!+#REF!+#REF!+#REF!+#REF!+#REF!+#REF!+#REF!+#REF!+#REF!+#REF!+#REF!+#REF!+#REF!+#REF!+#REF!+#REF!+#REF!+#REF!+#REF!+#REF!</f>
        <v>#REF!</v>
      </c>
      <c r="AF35" s="160">
        <f>'9_Per Pupil Summary'!N34</f>
        <v>5929</v>
      </c>
      <c r="AG35" s="161" t="e">
        <f>#REF!+#REF!+#REF!+#REF!+#REF!+#REF!+#REF!+#REF!+#REF!+#REF!+#REF!+#REF!+#REF!+#REF!+#REF!+#REF!+#REF!+#REF!+#REF!+#REF!+#REF!+#REF!+#REF!+#REF!+#REF!+#REF!+#REF!+#REF!+#REF!+#REF!+#REF!+#REF!+#REF!</f>
        <v>#REF!</v>
      </c>
      <c r="AH35" s="152" t="e">
        <f>#REF!+#REF!+#REF!+#REF!+#REF!+#REF!+#REF!+#REF!+#REF!+#REF!+#REF!+#REF!+#REF!+#REF!+#REF!+#REF!+#REF!+#REF!+#REF!+#REF!+#REF!+#REF!+#REF!+#REF!+#REF!+#REF!+#REF!+#REF!+#REF!+#REF!+#REF!+#REF!+#REF!</f>
        <v>#REF!</v>
      </c>
      <c r="AI35" s="160" t="e">
        <f>#REF!+#REF!+#REF!+#REF!+#REF!+#REF!+#REF!+#REF!+#REF!+#REF!+#REF!+#REF!+#REF!+#REF!+#REF!+#REF!+#REF!+#REF!+#REF!+#REF!+#REF!+#REF!+#REF!+#REF!+#REF!+#REF!+#REF!+#REF!+#REF!+#REF!+#REF!+#REF!+#REF!</f>
        <v>#REF!</v>
      </c>
      <c r="AJ35" s="152" t="e">
        <f>#REF!+#REF!+#REF!+#REF!+#REF!+#REF!+#REF!+#REF!+#REF!+#REF!+#REF!+#REF!+#REF!+#REF!+#REF!+#REF!+#REF!+#REF!+#REF!+#REF!+#REF!+#REF!+#REF!+#REF!+#REF!+#REF!+#REF!+#REF!+#REF!+#REF!+#REF!+#REF!+#REF!</f>
        <v>#REF!</v>
      </c>
      <c r="AK35" s="162" t="e">
        <f>#REF!+#REF!+#REF!+#REF!+#REF!+#REF!+#REF!+#REF!+#REF!+#REF!+#REF!+#REF!+#REF!+#REF!+#REF!+#REF!+#REF!+#REF!+#REF!+#REF!+#REF!+#REF!+#REF!+#REF!+#REF!+#REF!+#REF!+#REF!+#REF!+#REF!+#REF!+#REF!+#REF!</f>
        <v>#REF!</v>
      </c>
      <c r="AL35" s="163" t="e">
        <f>#REF!+#REF!+#REF!+#REF!+#REF!+#REF!+#REF!+#REF!+#REF!+#REF!+#REF!+#REF!+#REF!+#REF!+#REF!+#REF!+#REF!+#REF!+#REF!+#REF!+#REF!+#REF!+#REF!+#REF!+#REF!+#REF!+#REF!+#REF!+#REF!+#REF!+#REF!+#REF!+#REF!</f>
        <v>#REF!</v>
      </c>
      <c r="AM35" s="161" t="e">
        <f>#REF!+#REF!+#REF!+#REF!+#REF!+#REF!+#REF!+#REF!+#REF!+#REF!+#REF!+#REF!+#REF!+#REF!+#REF!+#REF!+#REF!+#REF!+#REF!+#REF!+#REF!+#REF!+#REF!+#REF!+#REF!+#REF!+#REF!+#REF!+#REF!+#REF!+#REF!+#REF!+#REF!</f>
        <v>#REF!</v>
      </c>
      <c r="AN35" s="164" t="e">
        <f>#REF!+#REF!+#REF!+#REF!+#REF!+#REF!+#REF!+#REF!+#REF!+#REF!+#REF!+#REF!+#REF!+#REF!+#REF!+#REF!+#REF!+#REF!+#REF!+#REF!+#REF!+#REF!+#REF!+#REF!+#REF!+#REF!+#REF!+#REF!+#REF!+#REF!+#REF!+#REF!+#REF!</f>
        <v>#REF!</v>
      </c>
      <c r="AO35" s="161" t="e">
        <f>#REF!+#REF!+#REF!+#REF!+#REF!+#REF!+#REF!+#REF!+#REF!+#REF!+#REF!+#REF!+#REF!+#REF!+#REF!+#REF!+#REF!+#REF!+#REF!+#REF!+#REF!+#REF!+#REF!+#REF!+#REF!+#REF!+#REF!+#REF!+#REF!+#REF!+#REF!+#REF!+#REF!</f>
        <v>#REF!</v>
      </c>
      <c r="AP35" s="162" t="e">
        <f>#REF!+#REF!+#REF!+#REF!+#REF!+#REF!+#REF!+#REF!+#REF!+#REF!+#REF!+#REF!+#REF!+#REF!+#REF!+#REF!+#REF!+#REF!+#REF!+#REF!+#REF!+#REF!+#REF!+#REF!+#REF!+#REF!+#REF!+#REF!+#REF!+#REF!+#REF!+#REF!+#REF!</f>
        <v>#REF!</v>
      </c>
      <c r="AQ35" s="161" t="e">
        <f>#REF!+#REF!+#REF!+#REF!+#REF!+#REF!+#REF!+#REF!+#REF!+#REF!+#REF!+#REF!+#REF!+#REF!+#REF!+#REF!+#REF!+#REF!+#REF!+#REF!+#REF!+#REF!+#REF!+#REF!+#REF!+#REF!+#REF!+#REF!+#REF!+#REF!+#REF!+#REF!+#REF!</f>
        <v>#REF!</v>
      </c>
      <c r="AR35" s="162" t="e">
        <f>#REF!+#REF!+#REF!+#REF!+#REF!+#REF!+#REF!+#REF!+#REF!+#REF!+#REF!+#REF!+#REF!+#REF!+#REF!+#REF!+#REF!+#REF!+#REF!+#REF!+#REF!+#REF!+#REF!+#REF!+#REF!+#REF!+#REF!+#REF!+#REF!+#REF!+#REF!+#REF!+#REF!</f>
        <v>#REF!</v>
      </c>
      <c r="AS35" s="162" t="e">
        <f>#REF!+#REF!+#REF!+#REF!+#REF!+#REF!+#REF!+#REF!+#REF!+#REF!+#REF!+#REF!+#REF!+#REF!+#REF!+#REF!+#REF!+#REF!+#REF!+#REF!+#REF!+#REF!+#REF!+#REF!+#REF!+#REF!+#REF!+#REF!+#REF!+#REF!+#REF!+#REF!+#REF!</f>
        <v>#REF!</v>
      </c>
      <c r="AT35" s="161" t="e">
        <f>#REF!+#REF!+#REF!+#REF!+#REF!+#REF!+#REF!+#REF!+#REF!+#REF!+#REF!+#REF!+#REF!+#REF!+#REF!+#REF!+#REF!+#REF!+#REF!+#REF!+#REF!+#REF!+#REF!+#REF!+#REF!+#REF!+#REF!+#REF!+#REF!+#REF!+#REF!+#REF!+#REF!</f>
        <v>#REF!</v>
      </c>
      <c r="AU35" s="544" t="e">
        <f t="shared" si="2"/>
        <v>#REF!</v>
      </c>
      <c r="AV35" s="545" t="e">
        <f t="shared" si="3"/>
        <v>#REF!</v>
      </c>
      <c r="AW35" s="154" t="e">
        <f>#REF!+#REF!+#REF!+#REF!+#REF!+#REF!+#REF!+#REF!+#REF!+#REF!+#REF!+#REF!+#REF!+#REF!+#REF!+#REF!+#REF!+#REF!+#REF!+#REF!+#REF!+#REF!+#REF!+#REF!+#REF!+#REF!+#REF!+#REF!+#REF!+#REF!+#REF!+#REF!+#REF!</f>
        <v>#REF!</v>
      </c>
      <c r="AX35" s="154"/>
      <c r="AY35" s="154" t="e">
        <f t="shared" si="4"/>
        <v>#REF!</v>
      </c>
    </row>
    <row r="36" spans="1:51" ht="16.149999999999999" customHeight="1" x14ac:dyDescent="0.2">
      <c r="A36" s="325">
        <v>30</v>
      </c>
      <c r="B36" s="165" t="s">
        <v>33</v>
      </c>
      <c r="C36" s="166" t="e">
        <f>#REF!+#REF!+#REF!+#REF!+#REF!+#REF!+#REF!+#REF!+#REF!+#REF!+#REF!+#REF!+#REF!+#REF!+#REF!+#REF!+#REF!+#REF!+#REF!+#REF!+#REF!+#REF!+#REF!+#REF!+#REF!+#REF!+#REF!+#REF!+#REF!+#REF!+#REF!+#REF!+#REF!</f>
        <v>#REF!</v>
      </c>
      <c r="D36" s="167">
        <f>'9_Per Pupil Summary'!H35</f>
        <v>5444.570302972932</v>
      </c>
      <c r="E36" s="168" t="e">
        <f>#REF!+#REF!+#REF!+#REF!+#REF!+#REF!+#REF!+#REF!+#REF!+#REF!+#REF!+#REF!+#REF!+#REF!+#REF!+#REF!+#REF!+#REF!+#REF!+#REF!+#REF!+#REF!+#REF!+#REF!+#REF!+#REF!+#REF!+#REF!+#REF!+#REF!+#REF!+#REF!+#REF!</f>
        <v>#REF!</v>
      </c>
      <c r="F36" s="169" t="e">
        <f>#REF!+#REF!+#REF!+#REF!+#REF!+#REF!+#REF!+#REF!+#REF!+#REF!+#REF!+#REF!+#REF!+#REF!+#REF!+#REF!+#REF!+#REF!+#REF!+#REF!+#REF!+#REF!+#REF!+#REF!+#REF!+#REF!+#REF!+#REF!+#REF!+#REF!+#REF!+#REF!+#REF!</f>
        <v>#REF!</v>
      </c>
      <c r="G36" s="167">
        <f>'9_Per Pupil Summary'!I35</f>
        <v>707.17901364496743</v>
      </c>
      <c r="H36" s="168" t="e">
        <f>#REF!+#REF!+#REF!+#REF!+#REF!+#REF!+#REF!+#REF!+#REF!+#REF!+#REF!+#REF!+#REF!+#REF!+#REF!+#REF!+#REF!+#REF!+#REF!+#REF!+#REF!+#REF!+#REF!+#REF!+#REF!+#REF!+#REF!+#REF!+#REF!+#REF!+#REF!+#REF!+#REF!</f>
        <v>#REF!</v>
      </c>
      <c r="I36" s="169" t="e">
        <f>#REF!+#REF!+#REF!+#REF!+#REF!+#REF!+#REF!+#REF!+#REF!+#REF!+#REF!+#REF!+#REF!+#REF!+#REF!+#REF!+#REF!+#REF!+#REF!+#REF!+#REF!+#REF!+#REF!+#REF!+#REF!+#REF!+#REF!+#REF!+#REF!+#REF!+#REF!+#REF!+#REF!</f>
        <v>#REF!</v>
      </c>
      <c r="J36" s="167">
        <f>'9_Per Pupil Summary'!J35</f>
        <v>192.86700372135473</v>
      </c>
      <c r="K36" s="168" t="e">
        <f>#REF!+#REF!+#REF!+#REF!+#REF!+#REF!+#REF!+#REF!+#REF!+#REF!+#REF!+#REF!+#REF!+#REF!+#REF!+#REF!+#REF!+#REF!+#REF!+#REF!+#REF!+#REF!+#REF!+#REF!+#REF!+#REF!+#REF!+#REF!+#REF!+#REF!+#REF!+#REF!+#REF!</f>
        <v>#REF!</v>
      </c>
      <c r="L36" s="169" t="e">
        <f>#REF!+#REF!+#REF!+#REF!+#REF!+#REF!+#REF!+#REF!+#REF!+#REF!+#REF!+#REF!+#REF!+#REF!+#REF!+#REF!+#REF!+#REF!+#REF!+#REF!+#REF!+#REF!+#REF!+#REF!+#REF!+#REF!+#REF!+#REF!+#REF!+#REF!+#REF!+#REF!+#REF!</f>
        <v>#REF!</v>
      </c>
      <c r="M36" s="167">
        <f>'9_Per Pupil Summary'!K35</f>
        <v>4821.6750930338685</v>
      </c>
      <c r="N36" s="168" t="e">
        <f>#REF!+#REF!+#REF!+#REF!+#REF!+#REF!+#REF!+#REF!+#REF!+#REF!+#REF!+#REF!+#REF!+#REF!+#REF!+#REF!+#REF!+#REF!+#REF!+#REF!+#REF!+#REF!+#REF!+#REF!+#REF!+#REF!+#REF!+#REF!+#REF!+#REF!+#REF!+#REF!+#REF!</f>
        <v>#REF!</v>
      </c>
      <c r="O36" s="169" t="e">
        <f>#REF!+#REF!+#REF!+#REF!+#REF!+#REF!+#REF!+#REF!+#REF!+#REF!+#REF!+#REF!+#REF!+#REF!+#REF!+#REF!+#REF!+#REF!+#REF!+#REF!+#REF!+#REF!+#REF!+#REF!+#REF!+#REF!+#REF!+#REF!+#REF!+#REF!+#REF!+#REF!+#REF!</f>
        <v>#REF!</v>
      </c>
      <c r="P36" s="167">
        <f>'9_Per Pupil Summary'!L35</f>
        <v>1928.6700372135476</v>
      </c>
      <c r="Q36" s="168" t="e">
        <f>#REF!+#REF!+#REF!+#REF!+#REF!+#REF!+#REF!+#REF!+#REF!+#REF!+#REF!+#REF!+#REF!+#REF!+#REF!+#REF!+#REF!+#REF!+#REF!+#REF!+#REF!+#REF!+#REF!+#REF!+#REF!+#REF!+#REF!+#REF!+#REF!+#REF!+#REF!+#REF!+#REF!</f>
        <v>#REF!</v>
      </c>
      <c r="R36" s="170" t="e">
        <f>#REF!+#REF!+#REF!+#REF!+#REF!+#REF!+#REF!+#REF!+#REF!+#REF!+#REF!+#REF!+#REF!+#REF!+#REF!+#REF!+#REF!+#REF!+#REF!+#REF!+#REF!+#REF!+#REF!+#REF!+#REF!+#REF!+#REF!+#REF!+#REF!+#REF!+#REF!+#REF!+#REF!</f>
        <v>#REF!</v>
      </c>
      <c r="S36" s="666" t="e">
        <f>#REF!+#REF!</f>
        <v>#REF!</v>
      </c>
      <c r="T36" s="167" t="e">
        <f>#REF!+#REF!+#REF!+#REF!+#REF!+#REF!+#REF!+#REF!+#REF!+#REF!+#REF!+#REF!+#REF!+#REF!+#REF!+#REF!+#REF!+#REF!+#REF!+#REF!+#REF!+#REF!+#REF!+#REF!+#REF!+#REF!+#REF!+#REF!+#REF!+#REF!+#REF!+#REF!+#REF!</f>
        <v>#REF!</v>
      </c>
      <c r="U36" s="167" t="e">
        <f>#REF!+#REF!+#REF!+#REF!+#REF!+#REF!+#REF!+#REF!+#REF!+#REF!+#REF!+#REF!+#REF!+#REF!+#REF!+#REF!+#REF!+#REF!+#REF!+#REF!+#REF!+#REF!+#REF!+#REF!+#REF!+#REF!+#REF!+#REF!+#REF!+#REF!+#REF!+#REF!+#REF!</f>
        <v>#REF!</v>
      </c>
      <c r="V36" s="171" t="e">
        <f>#REF!+#REF!+#REF!+#REF!+#REF!+#REF!+#REF!+#REF!+#REF!+#REF!+#REF!+#REF!+#REF!+#REF!+#REF!+#REF!+#REF!+#REF!+#REF!+#REF!+#REF!+#REF!+#REF!+#REF!+#REF!+#REF!+#REF!+#REF!+#REF!+#REF!+#REF!+#REF!+#REF!</f>
        <v>#REF!</v>
      </c>
      <c r="W36" s="170" t="e">
        <f>#REF!+#REF!+#REF!+#REF!+#REF!+#REF!+#REF!+#REF!+#REF!+#REF!+#REF!+#REF!+#REF!+#REF!+#REF!+#REF!+#REF!+#REF!+#REF!+#REF!+#REF!+#REF!+#REF!+#REF!+#REF!+#REF!+#REF!+#REF!+#REF!+#REF!+#REF!+#REF!+#REF!</f>
        <v>#REF!</v>
      </c>
      <c r="X36" s="168" t="e">
        <f>#REF!+#REF!+#REF!+#REF!+#REF!+#REF!+#REF!+#REF!+#REF!+#REF!+#REF!+#REF!+#REF!+#REF!+#REF!+#REF!+#REF!+#REF!+#REF!+#REF!+#REF!+#REF!+#REF!+#REF!+#REF!+#REF!+#REF!+#REF!+#REF!+#REF!+#REF!+#REF!+#REF!</f>
        <v>#REF!</v>
      </c>
      <c r="Y36" s="170" t="e">
        <f>#REF!+#REF!+#REF!+#REF!+#REF!+#REF!+#REF!+#REF!+#REF!+#REF!+#REF!+#REF!+#REF!+#REF!+#REF!+#REF!+#REF!+#REF!+#REF!+#REF!+#REF!+#REF!+#REF!+#REF!+#REF!+#REF!+#REF!+#REF!+#REF!+#REF!+#REF!+#REF!+#REF!</f>
        <v>#REF!</v>
      </c>
      <c r="Z36" s="167" t="e">
        <f>#REF!+#REF!+#REF!+#REF!+#REF!+#REF!+#REF!+#REF!+#REF!+#REF!+#REF!+#REF!+#REF!+#REF!+#REF!+#REF!+#REF!+#REF!+#REF!+#REF!+#REF!+#REF!+#REF!+#REF!+#REF!+#REF!+#REF!+#REF!+#REF!+#REF!+#REF!+#REF!+#REF!</f>
        <v>#REF!</v>
      </c>
      <c r="AA36" s="170" t="e">
        <f>#REF!+#REF!+#REF!+#REF!+#REF!+#REF!+#REF!+#REF!+#REF!+#REF!+#REF!+#REF!+#REF!+#REF!+#REF!+#REF!+#REF!+#REF!+#REF!+#REF!+#REF!+#REF!+#REF!+#REF!+#REF!+#REF!+#REF!+#REF!+#REF!+#REF!+#REF!+#REF!+#REF!</f>
        <v>#REF!</v>
      </c>
      <c r="AB36" s="173" t="e">
        <f>#REF!+#REF!+#REF!+#REF!+#REF!+#REF!+#REF!+#REF!+#REF!+#REF!+#REF!+#REF!+#REF!+#REF!+#REF!+#REF!+#REF!+#REF!+#REF!+#REF!+#REF!+#REF!+#REF!+#REF!+#REF!+#REF!+#REF!+#REF!+#REF!+#REF!+#REF!+#REF!+#REF!</f>
        <v>#REF!</v>
      </c>
      <c r="AC36" s="167" t="e">
        <f>#REF!+#REF!+#REF!+#REF!+#REF!+#REF!+#REF!+#REF!+#REF!+#REF!+#REF!+#REF!+#REF!+#REF!+#REF!+#REF!+#REF!+#REF!+#REF!+#REF!+#REF!+#REF!+#REF!+#REF!+#REF!+#REF!+#REF!+#REF!+#REF!+#REF!+#REF!+#REF!+#REF!</f>
        <v>#REF!</v>
      </c>
      <c r="AD36" s="174" t="e">
        <f>#REF!+#REF!+#REF!+#REF!+#REF!+#REF!+#REF!+#REF!+#REF!+#REF!+#REF!+#REF!+#REF!+#REF!+#REF!+#REF!+#REF!+#REF!+#REF!+#REF!+#REF!+#REF!+#REF!+#REF!+#REF!+#REF!+#REF!+#REF!+#REF!+#REF!+#REF!+#REF!+#REF!</f>
        <v>#REF!</v>
      </c>
      <c r="AE36" s="174" t="e">
        <f>#REF!+#REF!+#REF!+#REF!+#REF!+#REF!+#REF!+#REF!+#REF!+#REF!+#REF!+#REF!+#REF!+#REF!+#REF!+#REF!+#REF!+#REF!+#REF!+#REF!+#REF!+#REF!+#REF!+#REF!+#REF!+#REF!+#REF!+#REF!+#REF!+#REF!+#REF!+#REF!+#REF!</f>
        <v>#REF!</v>
      </c>
      <c r="AF36" s="175">
        <f>'9_Per Pupil Summary'!N35</f>
        <v>5335</v>
      </c>
      <c r="AG36" s="176" t="e">
        <f>#REF!+#REF!+#REF!+#REF!+#REF!+#REF!+#REF!+#REF!+#REF!+#REF!+#REF!+#REF!+#REF!+#REF!+#REF!+#REF!+#REF!+#REF!+#REF!+#REF!+#REF!+#REF!+#REF!+#REF!+#REF!+#REF!+#REF!+#REF!+#REF!+#REF!+#REF!+#REF!+#REF!</f>
        <v>#REF!</v>
      </c>
      <c r="AH36" s="166" t="e">
        <f>#REF!+#REF!+#REF!+#REF!+#REF!+#REF!+#REF!+#REF!+#REF!+#REF!+#REF!+#REF!+#REF!+#REF!+#REF!+#REF!+#REF!+#REF!+#REF!+#REF!+#REF!+#REF!+#REF!+#REF!+#REF!+#REF!+#REF!+#REF!+#REF!+#REF!+#REF!+#REF!+#REF!</f>
        <v>#REF!</v>
      </c>
      <c r="AI36" s="175" t="e">
        <f>#REF!+#REF!+#REF!+#REF!+#REF!+#REF!+#REF!+#REF!+#REF!+#REF!+#REF!+#REF!+#REF!+#REF!+#REF!+#REF!+#REF!+#REF!+#REF!+#REF!+#REF!+#REF!+#REF!+#REF!+#REF!+#REF!+#REF!+#REF!+#REF!+#REF!+#REF!+#REF!+#REF!</f>
        <v>#REF!</v>
      </c>
      <c r="AJ36" s="166" t="e">
        <f>#REF!+#REF!+#REF!+#REF!+#REF!+#REF!+#REF!+#REF!+#REF!+#REF!+#REF!+#REF!+#REF!+#REF!+#REF!+#REF!+#REF!+#REF!+#REF!+#REF!+#REF!+#REF!+#REF!+#REF!+#REF!+#REF!+#REF!+#REF!+#REF!+#REF!+#REF!+#REF!+#REF!</f>
        <v>#REF!</v>
      </c>
      <c r="AK36" s="177" t="e">
        <f>#REF!+#REF!+#REF!+#REF!+#REF!+#REF!+#REF!+#REF!+#REF!+#REF!+#REF!+#REF!+#REF!+#REF!+#REF!+#REF!+#REF!+#REF!+#REF!+#REF!+#REF!+#REF!+#REF!+#REF!+#REF!+#REF!+#REF!+#REF!+#REF!+#REF!+#REF!+#REF!+#REF!</f>
        <v>#REF!</v>
      </c>
      <c r="AL36" s="178" t="e">
        <f>#REF!+#REF!+#REF!+#REF!+#REF!+#REF!+#REF!+#REF!+#REF!+#REF!+#REF!+#REF!+#REF!+#REF!+#REF!+#REF!+#REF!+#REF!+#REF!+#REF!+#REF!+#REF!+#REF!+#REF!+#REF!+#REF!+#REF!+#REF!+#REF!+#REF!+#REF!+#REF!+#REF!</f>
        <v>#REF!</v>
      </c>
      <c r="AM36" s="176" t="e">
        <f>#REF!+#REF!+#REF!+#REF!+#REF!+#REF!+#REF!+#REF!+#REF!+#REF!+#REF!+#REF!+#REF!+#REF!+#REF!+#REF!+#REF!+#REF!+#REF!+#REF!+#REF!+#REF!+#REF!+#REF!+#REF!+#REF!+#REF!+#REF!+#REF!+#REF!+#REF!+#REF!+#REF!</f>
        <v>#REF!</v>
      </c>
      <c r="AN36" s="179" t="e">
        <f>#REF!+#REF!+#REF!+#REF!+#REF!+#REF!+#REF!+#REF!+#REF!+#REF!+#REF!+#REF!+#REF!+#REF!+#REF!+#REF!+#REF!+#REF!+#REF!+#REF!+#REF!+#REF!+#REF!+#REF!+#REF!+#REF!+#REF!+#REF!+#REF!+#REF!+#REF!+#REF!+#REF!</f>
        <v>#REF!</v>
      </c>
      <c r="AO36" s="176" t="e">
        <f>#REF!+#REF!+#REF!+#REF!+#REF!+#REF!+#REF!+#REF!+#REF!+#REF!+#REF!+#REF!+#REF!+#REF!+#REF!+#REF!+#REF!+#REF!+#REF!+#REF!+#REF!+#REF!+#REF!+#REF!+#REF!+#REF!+#REF!+#REF!+#REF!+#REF!+#REF!+#REF!+#REF!</f>
        <v>#REF!</v>
      </c>
      <c r="AP36" s="177" t="e">
        <f>#REF!+#REF!+#REF!+#REF!+#REF!+#REF!+#REF!+#REF!+#REF!+#REF!+#REF!+#REF!+#REF!+#REF!+#REF!+#REF!+#REF!+#REF!+#REF!+#REF!+#REF!+#REF!+#REF!+#REF!+#REF!+#REF!+#REF!+#REF!+#REF!+#REF!+#REF!+#REF!+#REF!</f>
        <v>#REF!</v>
      </c>
      <c r="AQ36" s="176" t="e">
        <f>#REF!+#REF!+#REF!+#REF!+#REF!+#REF!+#REF!+#REF!+#REF!+#REF!+#REF!+#REF!+#REF!+#REF!+#REF!+#REF!+#REF!+#REF!+#REF!+#REF!+#REF!+#REF!+#REF!+#REF!+#REF!+#REF!+#REF!+#REF!+#REF!+#REF!+#REF!+#REF!+#REF!</f>
        <v>#REF!</v>
      </c>
      <c r="AR36" s="177" t="e">
        <f>#REF!+#REF!+#REF!+#REF!+#REF!+#REF!+#REF!+#REF!+#REF!+#REF!+#REF!+#REF!+#REF!+#REF!+#REF!+#REF!+#REF!+#REF!+#REF!+#REF!+#REF!+#REF!+#REF!+#REF!+#REF!+#REF!+#REF!+#REF!+#REF!+#REF!+#REF!+#REF!+#REF!</f>
        <v>#REF!</v>
      </c>
      <c r="AS36" s="177" t="e">
        <f>#REF!+#REF!+#REF!+#REF!+#REF!+#REF!+#REF!+#REF!+#REF!+#REF!+#REF!+#REF!+#REF!+#REF!+#REF!+#REF!+#REF!+#REF!+#REF!+#REF!+#REF!+#REF!+#REF!+#REF!+#REF!+#REF!+#REF!+#REF!+#REF!+#REF!+#REF!+#REF!+#REF!</f>
        <v>#REF!</v>
      </c>
      <c r="AT36" s="176" t="e">
        <f>#REF!+#REF!+#REF!+#REF!+#REF!+#REF!+#REF!+#REF!+#REF!+#REF!+#REF!+#REF!+#REF!+#REF!+#REF!+#REF!+#REF!+#REF!+#REF!+#REF!+#REF!+#REF!+#REF!+#REF!+#REF!+#REF!+#REF!+#REF!+#REF!+#REF!+#REF!+#REF!+#REF!</f>
        <v>#REF!</v>
      </c>
      <c r="AU36" s="546" t="e">
        <f t="shared" si="2"/>
        <v>#REF!</v>
      </c>
      <c r="AV36" s="547" t="e">
        <f t="shared" si="3"/>
        <v>#REF!</v>
      </c>
      <c r="AW36" s="168" t="e">
        <f>#REF!+#REF!+#REF!+#REF!+#REF!+#REF!+#REF!+#REF!+#REF!+#REF!+#REF!+#REF!+#REF!+#REF!+#REF!+#REF!+#REF!+#REF!+#REF!+#REF!+#REF!+#REF!+#REF!+#REF!+#REF!+#REF!+#REF!+#REF!+#REF!+#REF!+#REF!+#REF!+#REF!</f>
        <v>#REF!</v>
      </c>
      <c r="AX36" s="168"/>
      <c r="AY36" s="168" t="e">
        <f t="shared" si="4"/>
        <v>#REF!</v>
      </c>
    </row>
    <row r="37" spans="1:51" ht="16.149999999999999" customHeight="1" x14ac:dyDescent="0.2">
      <c r="A37" s="323">
        <v>31</v>
      </c>
      <c r="B37" s="134" t="s">
        <v>34</v>
      </c>
      <c r="C37" s="135" t="e">
        <f>#REF!+#REF!+#REF!+#REF!+#REF!+#REF!+#REF!+#REF!+#REF!+#REF!+#REF!+#REF!+#REF!+#REF!+#REF!+#REF!+#REF!+#REF!+#REF!+#REF!+#REF!+#REF!+#REF!+#REF!+#REF!+#REF!+#REF!+#REF!+#REF!+#REF!+#REF!+#REF!+#REF!</f>
        <v>#REF!</v>
      </c>
      <c r="D37" s="136">
        <f>'9_Per Pupil Summary'!H36</f>
        <v>4252.071107688088</v>
      </c>
      <c r="E37" s="137" t="e">
        <f>#REF!+#REF!+#REF!+#REF!+#REF!+#REF!+#REF!+#REF!+#REF!+#REF!+#REF!+#REF!+#REF!+#REF!+#REF!+#REF!+#REF!+#REF!+#REF!+#REF!+#REF!+#REF!+#REF!+#REF!+#REF!+#REF!+#REF!+#REF!+#REF!+#REF!+#REF!+#REF!+#REF!</f>
        <v>#REF!</v>
      </c>
      <c r="F37" s="138" t="e">
        <f>#REF!+#REF!+#REF!+#REF!+#REF!+#REF!+#REF!+#REF!+#REF!+#REF!+#REF!+#REF!+#REF!+#REF!+#REF!+#REF!+#REF!+#REF!+#REF!+#REF!+#REF!+#REF!+#REF!+#REF!+#REF!+#REF!+#REF!+#REF!+#REF!+#REF!+#REF!+#REF!+#REF!</f>
        <v>#REF!</v>
      </c>
      <c r="G37" s="136">
        <f>'9_Per Pupil Summary'!I36</f>
        <v>578.44399068230177</v>
      </c>
      <c r="H37" s="137" t="e">
        <f>#REF!+#REF!+#REF!+#REF!+#REF!+#REF!+#REF!+#REF!+#REF!+#REF!+#REF!+#REF!+#REF!+#REF!+#REF!+#REF!+#REF!+#REF!+#REF!+#REF!+#REF!+#REF!+#REF!+#REF!+#REF!+#REF!+#REF!+#REF!+#REF!+#REF!+#REF!+#REF!+#REF!</f>
        <v>#REF!</v>
      </c>
      <c r="I37" s="138" t="e">
        <f>#REF!+#REF!+#REF!+#REF!+#REF!+#REF!+#REF!+#REF!+#REF!+#REF!+#REF!+#REF!+#REF!+#REF!+#REF!+#REF!+#REF!+#REF!+#REF!+#REF!+#REF!+#REF!+#REF!+#REF!+#REF!+#REF!+#REF!+#REF!+#REF!+#REF!+#REF!+#REF!+#REF!</f>
        <v>#REF!</v>
      </c>
      <c r="J37" s="136">
        <f>'9_Per Pupil Summary'!J36</f>
        <v>157.75745200426411</v>
      </c>
      <c r="K37" s="137" t="e">
        <f>#REF!+#REF!+#REF!+#REF!+#REF!+#REF!+#REF!+#REF!+#REF!+#REF!+#REF!+#REF!+#REF!+#REF!+#REF!+#REF!+#REF!+#REF!+#REF!+#REF!+#REF!+#REF!+#REF!+#REF!+#REF!+#REF!+#REF!+#REF!+#REF!+#REF!+#REF!+#REF!+#REF!</f>
        <v>#REF!</v>
      </c>
      <c r="L37" s="138" t="e">
        <f>#REF!+#REF!+#REF!+#REF!+#REF!+#REF!+#REF!+#REF!+#REF!+#REF!+#REF!+#REF!+#REF!+#REF!+#REF!+#REF!+#REF!+#REF!+#REF!+#REF!+#REF!+#REF!+#REF!+#REF!+#REF!+#REF!+#REF!+#REF!+#REF!+#REF!+#REF!+#REF!+#REF!</f>
        <v>#REF!</v>
      </c>
      <c r="M37" s="136">
        <f>'9_Per Pupil Summary'!K36</f>
        <v>3943.9363001066026</v>
      </c>
      <c r="N37" s="137" t="e">
        <f>#REF!+#REF!+#REF!+#REF!+#REF!+#REF!+#REF!+#REF!+#REF!+#REF!+#REF!+#REF!+#REF!+#REF!+#REF!+#REF!+#REF!+#REF!+#REF!+#REF!+#REF!+#REF!+#REF!+#REF!+#REF!+#REF!+#REF!+#REF!+#REF!+#REF!+#REF!+#REF!+#REF!</f>
        <v>#REF!</v>
      </c>
      <c r="O37" s="138" t="e">
        <f>#REF!+#REF!+#REF!+#REF!+#REF!+#REF!+#REF!+#REF!+#REF!+#REF!+#REF!+#REF!+#REF!+#REF!+#REF!+#REF!+#REF!+#REF!+#REF!+#REF!+#REF!+#REF!+#REF!+#REF!+#REF!+#REF!+#REF!+#REF!+#REF!+#REF!+#REF!+#REF!+#REF!</f>
        <v>#REF!</v>
      </c>
      <c r="P37" s="136">
        <f>'9_Per Pupil Summary'!L36</f>
        <v>1577.5745200426411</v>
      </c>
      <c r="Q37" s="137" t="e">
        <f>#REF!+#REF!+#REF!+#REF!+#REF!+#REF!+#REF!+#REF!+#REF!+#REF!+#REF!+#REF!+#REF!+#REF!+#REF!+#REF!+#REF!+#REF!+#REF!+#REF!+#REF!+#REF!+#REF!+#REF!+#REF!+#REF!+#REF!+#REF!+#REF!+#REF!+#REF!+#REF!+#REF!</f>
        <v>#REF!</v>
      </c>
      <c r="R37" s="139" t="e">
        <f>#REF!+#REF!+#REF!+#REF!+#REF!+#REF!+#REF!+#REF!+#REF!+#REF!+#REF!+#REF!+#REF!+#REF!+#REF!+#REF!+#REF!+#REF!+#REF!+#REF!+#REF!+#REF!+#REF!+#REF!+#REF!+#REF!+#REF!+#REF!+#REF!+#REF!+#REF!+#REF!+#REF!</f>
        <v>#REF!</v>
      </c>
      <c r="S37" s="726" t="e">
        <f>#REF!+#REF!</f>
        <v>#REF!</v>
      </c>
      <c r="T37" s="136" t="e">
        <f>#REF!+#REF!+#REF!+#REF!+#REF!+#REF!+#REF!+#REF!+#REF!+#REF!+#REF!+#REF!+#REF!+#REF!+#REF!+#REF!+#REF!+#REF!+#REF!+#REF!+#REF!+#REF!+#REF!+#REF!+#REF!+#REF!+#REF!+#REF!+#REF!+#REF!+#REF!+#REF!+#REF!</f>
        <v>#REF!</v>
      </c>
      <c r="U37" s="136" t="e">
        <f>#REF!+#REF!+#REF!+#REF!+#REF!+#REF!+#REF!+#REF!+#REF!+#REF!+#REF!+#REF!+#REF!+#REF!+#REF!+#REF!+#REF!+#REF!+#REF!+#REF!+#REF!+#REF!+#REF!+#REF!+#REF!+#REF!+#REF!+#REF!+#REF!+#REF!+#REF!+#REF!+#REF!</f>
        <v>#REF!</v>
      </c>
      <c r="V37" s="140" t="e">
        <f>#REF!+#REF!+#REF!+#REF!+#REF!+#REF!+#REF!+#REF!+#REF!+#REF!+#REF!+#REF!+#REF!+#REF!+#REF!+#REF!+#REF!+#REF!+#REF!+#REF!+#REF!+#REF!+#REF!+#REF!+#REF!+#REF!+#REF!+#REF!+#REF!+#REF!+#REF!+#REF!+#REF!</f>
        <v>#REF!</v>
      </c>
      <c r="W37" s="139" t="e">
        <f>#REF!+#REF!+#REF!+#REF!+#REF!+#REF!+#REF!+#REF!+#REF!+#REF!+#REF!+#REF!+#REF!+#REF!+#REF!+#REF!+#REF!+#REF!+#REF!+#REF!+#REF!+#REF!+#REF!+#REF!+#REF!+#REF!+#REF!+#REF!+#REF!+#REF!+#REF!+#REF!+#REF!</f>
        <v>#REF!</v>
      </c>
      <c r="X37" s="137" t="e">
        <f>#REF!+#REF!+#REF!+#REF!+#REF!+#REF!+#REF!+#REF!+#REF!+#REF!+#REF!+#REF!+#REF!+#REF!+#REF!+#REF!+#REF!+#REF!+#REF!+#REF!+#REF!+#REF!+#REF!+#REF!+#REF!+#REF!+#REF!+#REF!+#REF!+#REF!+#REF!+#REF!+#REF!</f>
        <v>#REF!</v>
      </c>
      <c r="Y37" s="139" t="e">
        <f>#REF!+#REF!+#REF!+#REF!+#REF!+#REF!+#REF!+#REF!+#REF!+#REF!+#REF!+#REF!+#REF!+#REF!+#REF!+#REF!+#REF!+#REF!+#REF!+#REF!+#REF!+#REF!+#REF!+#REF!+#REF!+#REF!+#REF!+#REF!+#REF!+#REF!+#REF!+#REF!+#REF!</f>
        <v>#REF!</v>
      </c>
      <c r="Z37" s="136" t="e">
        <f>#REF!+#REF!+#REF!+#REF!+#REF!+#REF!+#REF!+#REF!+#REF!+#REF!+#REF!+#REF!+#REF!+#REF!+#REF!+#REF!+#REF!+#REF!+#REF!+#REF!+#REF!+#REF!+#REF!+#REF!+#REF!+#REF!+#REF!+#REF!+#REF!+#REF!+#REF!+#REF!+#REF!</f>
        <v>#REF!</v>
      </c>
      <c r="AA37" s="139" t="e">
        <f>#REF!+#REF!+#REF!+#REF!+#REF!+#REF!+#REF!+#REF!+#REF!+#REF!+#REF!+#REF!+#REF!+#REF!+#REF!+#REF!+#REF!+#REF!+#REF!+#REF!+#REF!+#REF!+#REF!+#REF!+#REF!+#REF!+#REF!+#REF!+#REF!+#REF!+#REF!+#REF!+#REF!</f>
        <v>#REF!</v>
      </c>
      <c r="AB37" s="136" t="e">
        <f>#REF!+#REF!+#REF!+#REF!+#REF!+#REF!+#REF!+#REF!+#REF!+#REF!+#REF!+#REF!+#REF!+#REF!+#REF!+#REF!+#REF!+#REF!+#REF!+#REF!+#REF!+#REF!+#REF!+#REF!+#REF!+#REF!+#REF!+#REF!+#REF!+#REF!+#REF!+#REF!+#REF!</f>
        <v>#REF!</v>
      </c>
      <c r="AC37" s="136" t="e">
        <f>#REF!+#REF!+#REF!+#REF!+#REF!+#REF!+#REF!+#REF!+#REF!+#REF!+#REF!+#REF!+#REF!+#REF!+#REF!+#REF!+#REF!+#REF!+#REF!+#REF!+#REF!+#REF!+#REF!+#REF!+#REF!+#REF!+#REF!+#REF!+#REF!+#REF!+#REF!+#REF!+#REF!</f>
        <v>#REF!</v>
      </c>
      <c r="AD37" s="139" t="e">
        <f>#REF!+#REF!+#REF!+#REF!+#REF!+#REF!+#REF!+#REF!+#REF!+#REF!+#REF!+#REF!+#REF!+#REF!+#REF!+#REF!+#REF!+#REF!+#REF!+#REF!+#REF!+#REF!+#REF!+#REF!+#REF!+#REF!+#REF!+#REF!+#REF!+#REF!+#REF!+#REF!+#REF!</f>
        <v>#REF!</v>
      </c>
      <c r="AE37" s="141" t="e">
        <f>#REF!+#REF!+#REF!+#REF!+#REF!+#REF!+#REF!+#REF!+#REF!+#REF!+#REF!+#REF!+#REF!+#REF!+#REF!+#REF!+#REF!+#REF!+#REF!+#REF!+#REF!+#REF!+#REF!+#REF!+#REF!+#REF!+#REF!+#REF!+#REF!+#REF!+#REF!+#REF!+#REF!</f>
        <v>#REF!</v>
      </c>
      <c r="AF37" s="142">
        <f>'9_Per Pupil Summary'!N36</f>
        <v>8405</v>
      </c>
      <c r="AG37" s="143" t="e">
        <f>#REF!+#REF!+#REF!+#REF!+#REF!+#REF!+#REF!+#REF!+#REF!+#REF!+#REF!+#REF!+#REF!+#REF!+#REF!+#REF!+#REF!+#REF!+#REF!+#REF!+#REF!+#REF!+#REF!+#REF!+#REF!+#REF!+#REF!+#REF!+#REF!+#REF!+#REF!+#REF!+#REF!</f>
        <v>#REF!</v>
      </c>
      <c r="AH37" s="135" t="e">
        <f>#REF!+#REF!+#REF!+#REF!+#REF!+#REF!+#REF!+#REF!+#REF!+#REF!+#REF!+#REF!+#REF!+#REF!+#REF!+#REF!+#REF!+#REF!+#REF!+#REF!+#REF!+#REF!+#REF!+#REF!+#REF!+#REF!+#REF!+#REF!+#REF!+#REF!+#REF!+#REF!+#REF!</f>
        <v>#REF!</v>
      </c>
      <c r="AI37" s="142" t="e">
        <f>#REF!+#REF!+#REF!+#REF!+#REF!+#REF!+#REF!+#REF!+#REF!+#REF!+#REF!+#REF!+#REF!+#REF!+#REF!+#REF!+#REF!+#REF!+#REF!+#REF!+#REF!+#REF!+#REF!+#REF!+#REF!+#REF!+#REF!+#REF!+#REF!+#REF!+#REF!+#REF!+#REF!</f>
        <v>#REF!</v>
      </c>
      <c r="AJ37" s="135" t="e">
        <f>#REF!+#REF!+#REF!+#REF!+#REF!+#REF!+#REF!+#REF!+#REF!+#REF!+#REF!+#REF!+#REF!+#REF!+#REF!+#REF!+#REF!+#REF!+#REF!+#REF!+#REF!+#REF!+#REF!+#REF!+#REF!+#REF!+#REF!+#REF!+#REF!+#REF!+#REF!+#REF!+#REF!</f>
        <v>#REF!</v>
      </c>
      <c r="AK37" s="144" t="e">
        <f>#REF!+#REF!+#REF!+#REF!+#REF!+#REF!+#REF!+#REF!+#REF!+#REF!+#REF!+#REF!+#REF!+#REF!+#REF!+#REF!+#REF!+#REF!+#REF!+#REF!+#REF!+#REF!+#REF!+#REF!+#REF!+#REF!+#REF!+#REF!+#REF!+#REF!+#REF!+#REF!+#REF!</f>
        <v>#REF!</v>
      </c>
      <c r="AL37" s="145" t="e">
        <f>#REF!+#REF!+#REF!+#REF!+#REF!+#REF!+#REF!+#REF!+#REF!+#REF!+#REF!+#REF!+#REF!+#REF!+#REF!+#REF!+#REF!+#REF!+#REF!+#REF!+#REF!+#REF!+#REF!+#REF!+#REF!+#REF!+#REF!+#REF!+#REF!+#REF!+#REF!+#REF!+#REF!</f>
        <v>#REF!</v>
      </c>
      <c r="AM37" s="143" t="e">
        <f>#REF!+#REF!+#REF!+#REF!+#REF!+#REF!+#REF!+#REF!+#REF!+#REF!+#REF!+#REF!+#REF!+#REF!+#REF!+#REF!+#REF!+#REF!+#REF!+#REF!+#REF!+#REF!+#REF!+#REF!+#REF!+#REF!+#REF!+#REF!+#REF!+#REF!+#REF!+#REF!+#REF!</f>
        <v>#REF!</v>
      </c>
      <c r="AN37" s="146" t="e">
        <f>#REF!+#REF!+#REF!+#REF!+#REF!+#REF!+#REF!+#REF!+#REF!+#REF!+#REF!+#REF!+#REF!+#REF!+#REF!+#REF!+#REF!+#REF!+#REF!+#REF!+#REF!+#REF!+#REF!+#REF!+#REF!+#REF!+#REF!+#REF!+#REF!+#REF!+#REF!+#REF!+#REF!</f>
        <v>#REF!</v>
      </c>
      <c r="AO37" s="143" t="e">
        <f>#REF!+#REF!+#REF!+#REF!+#REF!+#REF!+#REF!+#REF!+#REF!+#REF!+#REF!+#REF!+#REF!+#REF!+#REF!+#REF!+#REF!+#REF!+#REF!+#REF!+#REF!+#REF!+#REF!+#REF!+#REF!+#REF!+#REF!+#REF!+#REF!+#REF!+#REF!+#REF!+#REF!</f>
        <v>#REF!</v>
      </c>
      <c r="AP37" s="144" t="e">
        <f>#REF!+#REF!+#REF!+#REF!+#REF!+#REF!+#REF!+#REF!+#REF!+#REF!+#REF!+#REF!+#REF!+#REF!+#REF!+#REF!+#REF!+#REF!+#REF!+#REF!+#REF!+#REF!+#REF!+#REF!+#REF!+#REF!+#REF!+#REF!+#REF!+#REF!+#REF!+#REF!+#REF!</f>
        <v>#REF!</v>
      </c>
      <c r="AQ37" s="143" t="e">
        <f>#REF!+#REF!+#REF!+#REF!+#REF!+#REF!+#REF!+#REF!+#REF!+#REF!+#REF!+#REF!+#REF!+#REF!+#REF!+#REF!+#REF!+#REF!+#REF!+#REF!+#REF!+#REF!+#REF!+#REF!+#REF!+#REF!+#REF!+#REF!+#REF!+#REF!+#REF!+#REF!+#REF!</f>
        <v>#REF!</v>
      </c>
      <c r="AR37" s="144" t="e">
        <f>#REF!+#REF!+#REF!+#REF!+#REF!+#REF!+#REF!+#REF!+#REF!+#REF!+#REF!+#REF!+#REF!+#REF!+#REF!+#REF!+#REF!+#REF!+#REF!+#REF!+#REF!+#REF!+#REF!+#REF!+#REF!+#REF!+#REF!+#REF!+#REF!+#REF!+#REF!+#REF!+#REF!</f>
        <v>#REF!</v>
      </c>
      <c r="AS37" s="144" t="e">
        <f>#REF!+#REF!+#REF!+#REF!+#REF!+#REF!+#REF!+#REF!+#REF!+#REF!+#REF!+#REF!+#REF!+#REF!+#REF!+#REF!+#REF!+#REF!+#REF!+#REF!+#REF!+#REF!+#REF!+#REF!+#REF!+#REF!+#REF!+#REF!+#REF!+#REF!+#REF!+#REF!+#REF!</f>
        <v>#REF!</v>
      </c>
      <c r="AT37" s="143" t="e">
        <f>#REF!+#REF!+#REF!+#REF!+#REF!+#REF!+#REF!+#REF!+#REF!+#REF!+#REF!+#REF!+#REF!+#REF!+#REF!+#REF!+#REF!+#REF!+#REF!+#REF!+#REF!+#REF!+#REF!+#REF!+#REF!+#REF!+#REF!+#REF!+#REF!+#REF!+#REF!+#REF!+#REF!</f>
        <v>#REF!</v>
      </c>
      <c r="AU37" s="542" t="e">
        <f t="shared" si="2"/>
        <v>#REF!</v>
      </c>
      <c r="AV37" s="543" t="e">
        <f t="shared" si="3"/>
        <v>#REF!</v>
      </c>
      <c r="AW37" s="137" t="e">
        <f>#REF!+#REF!+#REF!+#REF!+#REF!+#REF!+#REF!+#REF!+#REF!+#REF!+#REF!+#REF!+#REF!+#REF!+#REF!+#REF!+#REF!+#REF!+#REF!+#REF!+#REF!+#REF!+#REF!+#REF!+#REF!+#REF!+#REF!+#REF!+#REF!+#REF!+#REF!+#REF!+#REF!</f>
        <v>#REF!</v>
      </c>
      <c r="AX37" s="137"/>
      <c r="AY37" s="137" t="e">
        <f t="shared" si="4"/>
        <v>#REF!</v>
      </c>
    </row>
    <row r="38" spans="1:51" ht="16.149999999999999" customHeight="1" x14ac:dyDescent="0.2">
      <c r="A38" s="324">
        <v>32</v>
      </c>
      <c r="B38" s="151" t="s">
        <v>35</v>
      </c>
      <c r="C38" s="152" t="e">
        <f>#REF!+#REF!+#REF!+#REF!+#REF!+#REF!+#REF!+#REF!+#REF!+#REF!+#REF!+#REF!+#REF!+#REF!+#REF!+#REF!+#REF!+#REF!+#REF!+#REF!+#REF!+#REF!+#REF!+#REF!+#REF!+#REF!+#REF!+#REF!+#REF!+#REF!+#REF!+#REF!+#REF!</f>
        <v>#REF!</v>
      </c>
      <c r="D38" s="153">
        <f>'9_Per Pupil Summary'!H37</f>
        <v>5369.9173004585136</v>
      </c>
      <c r="E38" s="154" t="e">
        <f>#REF!+#REF!+#REF!+#REF!+#REF!+#REF!+#REF!+#REF!+#REF!+#REF!+#REF!+#REF!+#REF!+#REF!+#REF!+#REF!+#REF!+#REF!+#REF!+#REF!+#REF!+#REF!+#REF!+#REF!+#REF!+#REF!+#REF!+#REF!+#REF!+#REF!+#REF!+#REF!+#REF!</f>
        <v>#REF!</v>
      </c>
      <c r="F38" s="155" t="e">
        <f>#REF!+#REF!+#REF!+#REF!+#REF!+#REF!+#REF!+#REF!+#REF!+#REF!+#REF!+#REF!+#REF!+#REF!+#REF!+#REF!+#REF!+#REF!+#REF!+#REF!+#REF!+#REF!+#REF!+#REF!+#REF!+#REF!+#REF!+#REF!+#REF!+#REF!+#REF!+#REF!+#REF!</f>
        <v>#REF!</v>
      </c>
      <c r="G38" s="153">
        <f>'9_Per Pupil Summary'!I37</f>
        <v>725.82335309179541</v>
      </c>
      <c r="H38" s="154" t="e">
        <f>#REF!+#REF!+#REF!+#REF!+#REF!+#REF!+#REF!+#REF!+#REF!+#REF!+#REF!+#REF!+#REF!+#REF!+#REF!+#REF!+#REF!+#REF!+#REF!+#REF!+#REF!+#REF!+#REF!+#REF!+#REF!+#REF!+#REF!+#REF!+#REF!+#REF!+#REF!+#REF!+#REF!</f>
        <v>#REF!</v>
      </c>
      <c r="I38" s="155" t="e">
        <f>#REF!+#REF!+#REF!+#REF!+#REF!+#REF!+#REF!+#REF!+#REF!+#REF!+#REF!+#REF!+#REF!+#REF!+#REF!+#REF!+#REF!+#REF!+#REF!+#REF!+#REF!+#REF!+#REF!+#REF!+#REF!+#REF!+#REF!+#REF!+#REF!+#REF!+#REF!+#REF!+#REF!</f>
        <v>#REF!</v>
      </c>
      <c r="J38" s="153">
        <f>'9_Per Pupil Summary'!J37</f>
        <v>197.95182357048964</v>
      </c>
      <c r="K38" s="154" t="e">
        <f>#REF!+#REF!+#REF!+#REF!+#REF!+#REF!+#REF!+#REF!+#REF!+#REF!+#REF!+#REF!+#REF!+#REF!+#REF!+#REF!+#REF!+#REF!+#REF!+#REF!+#REF!+#REF!+#REF!+#REF!+#REF!+#REF!+#REF!+#REF!+#REF!+#REF!+#REF!+#REF!+#REF!</f>
        <v>#REF!</v>
      </c>
      <c r="L38" s="155" t="e">
        <f>#REF!+#REF!+#REF!+#REF!+#REF!+#REF!+#REF!+#REF!+#REF!+#REF!+#REF!+#REF!+#REF!+#REF!+#REF!+#REF!+#REF!+#REF!+#REF!+#REF!+#REF!+#REF!+#REF!+#REF!+#REF!+#REF!+#REF!+#REF!+#REF!+#REF!+#REF!+#REF!+#REF!</f>
        <v>#REF!</v>
      </c>
      <c r="M38" s="153">
        <f>'9_Per Pupil Summary'!K37</f>
        <v>4948.7955892622413</v>
      </c>
      <c r="N38" s="154" t="e">
        <f>#REF!+#REF!+#REF!+#REF!+#REF!+#REF!+#REF!+#REF!+#REF!+#REF!+#REF!+#REF!+#REF!+#REF!+#REF!+#REF!+#REF!+#REF!+#REF!+#REF!+#REF!+#REF!+#REF!+#REF!+#REF!+#REF!+#REF!+#REF!+#REF!+#REF!+#REF!+#REF!+#REF!</f>
        <v>#REF!</v>
      </c>
      <c r="O38" s="155" t="e">
        <f>#REF!+#REF!+#REF!+#REF!+#REF!+#REF!+#REF!+#REF!+#REF!+#REF!+#REF!+#REF!+#REF!+#REF!+#REF!+#REF!+#REF!+#REF!+#REF!+#REF!+#REF!+#REF!+#REF!+#REF!+#REF!+#REF!+#REF!+#REF!+#REF!+#REF!+#REF!+#REF!+#REF!</f>
        <v>#REF!</v>
      </c>
      <c r="P38" s="153">
        <f>'9_Per Pupil Summary'!L37</f>
        <v>1979.5182357048966</v>
      </c>
      <c r="Q38" s="154" t="e">
        <f>#REF!+#REF!+#REF!+#REF!+#REF!+#REF!+#REF!+#REF!+#REF!+#REF!+#REF!+#REF!+#REF!+#REF!+#REF!+#REF!+#REF!+#REF!+#REF!+#REF!+#REF!+#REF!+#REF!+#REF!+#REF!+#REF!+#REF!+#REF!+#REF!+#REF!+#REF!+#REF!+#REF!</f>
        <v>#REF!</v>
      </c>
      <c r="R38" s="156" t="e">
        <f>#REF!+#REF!+#REF!+#REF!+#REF!+#REF!+#REF!+#REF!+#REF!+#REF!+#REF!+#REF!+#REF!+#REF!+#REF!+#REF!+#REF!+#REF!+#REF!+#REF!+#REF!+#REF!+#REF!+#REF!+#REF!+#REF!+#REF!+#REF!+#REF!+#REF!+#REF!+#REF!+#REF!</f>
        <v>#REF!</v>
      </c>
      <c r="S38" s="605" t="e">
        <f>#REF!+#REF!</f>
        <v>#REF!</v>
      </c>
      <c r="T38" s="153" t="e">
        <f>#REF!+#REF!+#REF!+#REF!+#REF!+#REF!+#REF!+#REF!+#REF!+#REF!+#REF!+#REF!+#REF!+#REF!+#REF!+#REF!+#REF!+#REF!+#REF!+#REF!+#REF!+#REF!+#REF!+#REF!+#REF!+#REF!+#REF!+#REF!+#REF!+#REF!+#REF!+#REF!+#REF!</f>
        <v>#REF!</v>
      </c>
      <c r="U38" s="153" t="e">
        <f>#REF!+#REF!+#REF!+#REF!+#REF!+#REF!+#REF!+#REF!+#REF!+#REF!+#REF!+#REF!+#REF!+#REF!+#REF!+#REF!+#REF!+#REF!+#REF!+#REF!+#REF!+#REF!+#REF!+#REF!+#REF!+#REF!+#REF!+#REF!+#REF!+#REF!+#REF!+#REF!+#REF!</f>
        <v>#REF!</v>
      </c>
      <c r="V38" s="157" t="e">
        <f>#REF!+#REF!+#REF!+#REF!+#REF!+#REF!+#REF!+#REF!+#REF!+#REF!+#REF!+#REF!+#REF!+#REF!+#REF!+#REF!+#REF!+#REF!+#REF!+#REF!+#REF!+#REF!+#REF!+#REF!+#REF!+#REF!+#REF!+#REF!+#REF!+#REF!+#REF!+#REF!+#REF!</f>
        <v>#REF!</v>
      </c>
      <c r="W38" s="156" t="e">
        <f>#REF!+#REF!+#REF!+#REF!+#REF!+#REF!+#REF!+#REF!+#REF!+#REF!+#REF!+#REF!+#REF!+#REF!+#REF!+#REF!+#REF!+#REF!+#REF!+#REF!+#REF!+#REF!+#REF!+#REF!+#REF!+#REF!+#REF!+#REF!+#REF!+#REF!+#REF!+#REF!+#REF!</f>
        <v>#REF!</v>
      </c>
      <c r="X38" s="154" t="e">
        <f>#REF!+#REF!+#REF!+#REF!+#REF!+#REF!+#REF!+#REF!+#REF!+#REF!+#REF!+#REF!+#REF!+#REF!+#REF!+#REF!+#REF!+#REF!+#REF!+#REF!+#REF!+#REF!+#REF!+#REF!+#REF!+#REF!+#REF!+#REF!+#REF!+#REF!+#REF!+#REF!+#REF!</f>
        <v>#REF!</v>
      </c>
      <c r="Y38" s="156" t="e">
        <f>#REF!+#REF!+#REF!+#REF!+#REF!+#REF!+#REF!+#REF!+#REF!+#REF!+#REF!+#REF!+#REF!+#REF!+#REF!+#REF!+#REF!+#REF!+#REF!+#REF!+#REF!+#REF!+#REF!+#REF!+#REF!+#REF!+#REF!+#REF!+#REF!+#REF!+#REF!+#REF!+#REF!</f>
        <v>#REF!</v>
      </c>
      <c r="Z38" s="153" t="e">
        <f>#REF!+#REF!+#REF!+#REF!+#REF!+#REF!+#REF!+#REF!+#REF!+#REF!+#REF!+#REF!+#REF!+#REF!+#REF!+#REF!+#REF!+#REF!+#REF!+#REF!+#REF!+#REF!+#REF!+#REF!+#REF!+#REF!+#REF!+#REF!+#REF!+#REF!+#REF!+#REF!+#REF!</f>
        <v>#REF!</v>
      </c>
      <c r="AA38" s="156" t="e">
        <f>#REF!+#REF!+#REF!+#REF!+#REF!+#REF!+#REF!+#REF!+#REF!+#REF!+#REF!+#REF!+#REF!+#REF!+#REF!+#REF!+#REF!+#REF!+#REF!+#REF!+#REF!+#REF!+#REF!+#REF!+#REF!+#REF!+#REF!+#REF!+#REF!+#REF!+#REF!+#REF!+#REF!</f>
        <v>#REF!</v>
      </c>
      <c r="AB38" s="153" t="e">
        <f>#REF!+#REF!+#REF!+#REF!+#REF!+#REF!+#REF!+#REF!+#REF!+#REF!+#REF!+#REF!+#REF!+#REF!+#REF!+#REF!+#REF!+#REF!+#REF!+#REF!+#REF!+#REF!+#REF!+#REF!+#REF!+#REF!+#REF!+#REF!+#REF!+#REF!+#REF!+#REF!+#REF!</f>
        <v>#REF!</v>
      </c>
      <c r="AC38" s="153" t="e">
        <f>#REF!+#REF!+#REF!+#REF!+#REF!+#REF!+#REF!+#REF!+#REF!+#REF!+#REF!+#REF!+#REF!+#REF!+#REF!+#REF!+#REF!+#REF!+#REF!+#REF!+#REF!+#REF!+#REF!+#REF!+#REF!+#REF!+#REF!+#REF!+#REF!+#REF!+#REF!+#REF!+#REF!</f>
        <v>#REF!</v>
      </c>
      <c r="AD38" s="156" t="e">
        <f>#REF!+#REF!+#REF!+#REF!+#REF!+#REF!+#REF!+#REF!+#REF!+#REF!+#REF!+#REF!+#REF!+#REF!+#REF!+#REF!+#REF!+#REF!+#REF!+#REF!+#REF!+#REF!+#REF!+#REF!+#REF!+#REF!+#REF!+#REF!+#REF!+#REF!+#REF!+#REF!+#REF!</f>
        <v>#REF!</v>
      </c>
      <c r="AE38" s="159" t="e">
        <f>#REF!+#REF!+#REF!+#REF!+#REF!+#REF!+#REF!+#REF!+#REF!+#REF!+#REF!+#REF!+#REF!+#REF!+#REF!+#REF!+#REF!+#REF!+#REF!+#REF!+#REF!+#REF!+#REF!+#REF!+#REF!+#REF!+#REF!+#REF!+#REF!+#REF!+#REF!+#REF!+#REF!</f>
        <v>#REF!</v>
      </c>
      <c r="AF38" s="160">
        <f>'9_Per Pupil Summary'!N37</f>
        <v>3646</v>
      </c>
      <c r="AG38" s="161" t="e">
        <f>#REF!+#REF!+#REF!+#REF!+#REF!+#REF!+#REF!+#REF!+#REF!+#REF!+#REF!+#REF!+#REF!+#REF!+#REF!+#REF!+#REF!+#REF!+#REF!+#REF!+#REF!+#REF!+#REF!+#REF!+#REF!+#REF!+#REF!+#REF!+#REF!+#REF!+#REF!+#REF!+#REF!</f>
        <v>#REF!</v>
      </c>
      <c r="AH38" s="152" t="e">
        <f>#REF!+#REF!+#REF!+#REF!+#REF!+#REF!+#REF!+#REF!+#REF!+#REF!+#REF!+#REF!+#REF!+#REF!+#REF!+#REF!+#REF!+#REF!+#REF!+#REF!+#REF!+#REF!+#REF!+#REF!+#REF!+#REF!+#REF!+#REF!+#REF!+#REF!+#REF!+#REF!+#REF!</f>
        <v>#REF!</v>
      </c>
      <c r="AI38" s="160" t="e">
        <f>#REF!+#REF!+#REF!+#REF!+#REF!+#REF!+#REF!+#REF!+#REF!+#REF!+#REF!+#REF!+#REF!+#REF!+#REF!+#REF!+#REF!+#REF!+#REF!+#REF!+#REF!+#REF!+#REF!+#REF!+#REF!+#REF!+#REF!+#REF!+#REF!+#REF!+#REF!+#REF!+#REF!</f>
        <v>#REF!</v>
      </c>
      <c r="AJ38" s="152" t="e">
        <f>#REF!+#REF!+#REF!+#REF!+#REF!+#REF!+#REF!+#REF!+#REF!+#REF!+#REF!+#REF!+#REF!+#REF!+#REF!+#REF!+#REF!+#REF!+#REF!+#REF!+#REF!+#REF!+#REF!+#REF!+#REF!+#REF!+#REF!+#REF!+#REF!+#REF!+#REF!+#REF!+#REF!</f>
        <v>#REF!</v>
      </c>
      <c r="AK38" s="162" t="e">
        <f>#REF!+#REF!+#REF!+#REF!+#REF!+#REF!+#REF!+#REF!+#REF!+#REF!+#REF!+#REF!+#REF!+#REF!+#REF!+#REF!+#REF!+#REF!+#REF!+#REF!+#REF!+#REF!+#REF!+#REF!+#REF!+#REF!+#REF!+#REF!+#REF!+#REF!+#REF!+#REF!+#REF!</f>
        <v>#REF!</v>
      </c>
      <c r="AL38" s="163" t="e">
        <f>#REF!+#REF!+#REF!+#REF!+#REF!+#REF!+#REF!+#REF!+#REF!+#REF!+#REF!+#REF!+#REF!+#REF!+#REF!+#REF!+#REF!+#REF!+#REF!+#REF!+#REF!+#REF!+#REF!+#REF!+#REF!+#REF!+#REF!+#REF!+#REF!+#REF!+#REF!+#REF!+#REF!</f>
        <v>#REF!</v>
      </c>
      <c r="AM38" s="161" t="e">
        <f>#REF!+#REF!+#REF!+#REF!+#REF!+#REF!+#REF!+#REF!+#REF!+#REF!+#REF!+#REF!+#REF!+#REF!+#REF!+#REF!+#REF!+#REF!+#REF!+#REF!+#REF!+#REF!+#REF!+#REF!+#REF!+#REF!+#REF!+#REF!+#REF!+#REF!+#REF!+#REF!+#REF!</f>
        <v>#REF!</v>
      </c>
      <c r="AN38" s="164" t="e">
        <f>#REF!+#REF!+#REF!+#REF!+#REF!+#REF!+#REF!+#REF!+#REF!+#REF!+#REF!+#REF!+#REF!+#REF!+#REF!+#REF!+#REF!+#REF!+#REF!+#REF!+#REF!+#REF!+#REF!+#REF!+#REF!+#REF!+#REF!+#REF!+#REF!+#REF!+#REF!+#REF!+#REF!</f>
        <v>#REF!</v>
      </c>
      <c r="AO38" s="161" t="e">
        <f>#REF!+#REF!+#REF!+#REF!+#REF!+#REF!+#REF!+#REF!+#REF!+#REF!+#REF!+#REF!+#REF!+#REF!+#REF!+#REF!+#REF!+#REF!+#REF!+#REF!+#REF!+#REF!+#REF!+#REF!+#REF!+#REF!+#REF!+#REF!+#REF!+#REF!+#REF!+#REF!+#REF!</f>
        <v>#REF!</v>
      </c>
      <c r="AP38" s="162" t="e">
        <f>#REF!+#REF!+#REF!+#REF!+#REF!+#REF!+#REF!+#REF!+#REF!+#REF!+#REF!+#REF!+#REF!+#REF!+#REF!+#REF!+#REF!+#REF!+#REF!+#REF!+#REF!+#REF!+#REF!+#REF!+#REF!+#REF!+#REF!+#REF!+#REF!+#REF!+#REF!+#REF!+#REF!</f>
        <v>#REF!</v>
      </c>
      <c r="AQ38" s="161" t="e">
        <f>#REF!+#REF!+#REF!+#REF!+#REF!+#REF!+#REF!+#REF!+#REF!+#REF!+#REF!+#REF!+#REF!+#REF!+#REF!+#REF!+#REF!+#REF!+#REF!+#REF!+#REF!+#REF!+#REF!+#REF!+#REF!+#REF!+#REF!+#REF!+#REF!+#REF!+#REF!+#REF!+#REF!</f>
        <v>#REF!</v>
      </c>
      <c r="AR38" s="162" t="e">
        <f>#REF!+#REF!+#REF!+#REF!+#REF!+#REF!+#REF!+#REF!+#REF!+#REF!+#REF!+#REF!+#REF!+#REF!+#REF!+#REF!+#REF!+#REF!+#REF!+#REF!+#REF!+#REF!+#REF!+#REF!+#REF!+#REF!+#REF!+#REF!+#REF!+#REF!+#REF!+#REF!+#REF!</f>
        <v>#REF!</v>
      </c>
      <c r="AS38" s="162" t="e">
        <f>#REF!+#REF!+#REF!+#REF!+#REF!+#REF!+#REF!+#REF!+#REF!+#REF!+#REF!+#REF!+#REF!+#REF!+#REF!+#REF!+#REF!+#REF!+#REF!+#REF!+#REF!+#REF!+#REF!+#REF!+#REF!+#REF!+#REF!+#REF!+#REF!+#REF!+#REF!+#REF!+#REF!</f>
        <v>#REF!</v>
      </c>
      <c r="AT38" s="161" t="e">
        <f>#REF!+#REF!+#REF!+#REF!+#REF!+#REF!+#REF!+#REF!+#REF!+#REF!+#REF!+#REF!+#REF!+#REF!+#REF!+#REF!+#REF!+#REF!+#REF!+#REF!+#REF!+#REF!+#REF!+#REF!+#REF!+#REF!+#REF!+#REF!+#REF!+#REF!+#REF!+#REF!+#REF!</f>
        <v>#REF!</v>
      </c>
      <c r="AU38" s="544" t="e">
        <f t="shared" si="2"/>
        <v>#REF!</v>
      </c>
      <c r="AV38" s="545" t="e">
        <f t="shared" si="3"/>
        <v>#REF!</v>
      </c>
      <c r="AW38" s="154" t="e">
        <f>#REF!+#REF!+#REF!+#REF!+#REF!+#REF!+#REF!+#REF!+#REF!+#REF!+#REF!+#REF!+#REF!+#REF!+#REF!+#REF!+#REF!+#REF!+#REF!+#REF!+#REF!+#REF!+#REF!+#REF!+#REF!+#REF!+#REF!+#REF!+#REF!+#REF!+#REF!+#REF!+#REF!</f>
        <v>#REF!</v>
      </c>
      <c r="AX38" s="154"/>
      <c r="AY38" s="154" t="e">
        <f t="shared" si="4"/>
        <v>#REF!</v>
      </c>
    </row>
    <row r="39" spans="1:51" ht="16.149999999999999" customHeight="1" x14ac:dyDescent="0.2">
      <c r="A39" s="324">
        <v>33</v>
      </c>
      <c r="B39" s="151" t="s">
        <v>36</v>
      </c>
      <c r="C39" s="152" t="e">
        <f>#REF!+#REF!+#REF!+#REF!+#REF!+#REF!+#REF!+#REF!+#REF!+#REF!+#REF!+#REF!+#REF!+#REF!+#REF!+#REF!+#REF!+#REF!+#REF!+#REF!+#REF!+#REF!+#REF!+#REF!+#REF!+#REF!+#REF!+#REF!+#REF!+#REF!+#REF!+#REF!+#REF!</f>
        <v>#REF!</v>
      </c>
      <c r="D39" s="153">
        <f>'9_Per Pupil Summary'!H38</f>
        <v>4826.3207592029066</v>
      </c>
      <c r="E39" s="154" t="e">
        <f>#REF!+#REF!+#REF!+#REF!+#REF!+#REF!+#REF!+#REF!+#REF!+#REF!+#REF!+#REF!+#REF!+#REF!+#REF!+#REF!+#REF!+#REF!+#REF!+#REF!+#REF!+#REF!+#REF!+#REF!+#REF!+#REF!+#REF!+#REF!+#REF!+#REF!+#REF!+#REF!+#REF!</f>
        <v>#REF!</v>
      </c>
      <c r="F39" s="155" t="e">
        <f>#REF!+#REF!+#REF!+#REF!+#REF!+#REF!+#REF!+#REF!+#REF!+#REF!+#REF!+#REF!+#REF!+#REF!+#REF!+#REF!+#REF!+#REF!+#REF!+#REF!+#REF!+#REF!+#REF!+#REF!+#REF!+#REF!+#REF!+#REF!+#REF!+#REF!+#REF!+#REF!+#REF!</f>
        <v>#REF!</v>
      </c>
      <c r="G39" s="153">
        <f>'9_Per Pupil Summary'!I38</f>
        <v>629.65331401556159</v>
      </c>
      <c r="H39" s="154" t="e">
        <f>#REF!+#REF!+#REF!+#REF!+#REF!+#REF!+#REF!+#REF!+#REF!+#REF!+#REF!+#REF!+#REF!+#REF!+#REF!+#REF!+#REF!+#REF!+#REF!+#REF!+#REF!+#REF!+#REF!+#REF!+#REF!+#REF!+#REF!+#REF!+#REF!+#REF!+#REF!+#REF!+#REF!</f>
        <v>#REF!</v>
      </c>
      <c r="I39" s="155" t="e">
        <f>#REF!+#REF!+#REF!+#REF!+#REF!+#REF!+#REF!+#REF!+#REF!+#REF!+#REF!+#REF!+#REF!+#REF!+#REF!+#REF!+#REF!+#REF!+#REF!+#REF!+#REF!+#REF!+#REF!+#REF!+#REF!+#REF!+#REF!+#REF!+#REF!+#REF!+#REF!+#REF!+#REF!</f>
        <v>#REF!</v>
      </c>
      <c r="J39" s="153">
        <f>'9_Per Pupil Summary'!J38</f>
        <v>171.72363109515319</v>
      </c>
      <c r="K39" s="154" t="e">
        <f>#REF!+#REF!+#REF!+#REF!+#REF!+#REF!+#REF!+#REF!+#REF!+#REF!+#REF!+#REF!+#REF!+#REF!+#REF!+#REF!+#REF!+#REF!+#REF!+#REF!+#REF!+#REF!+#REF!+#REF!+#REF!+#REF!+#REF!+#REF!+#REF!+#REF!+#REF!+#REF!+#REF!</f>
        <v>#REF!</v>
      </c>
      <c r="L39" s="155" t="e">
        <f>#REF!+#REF!+#REF!+#REF!+#REF!+#REF!+#REF!+#REF!+#REF!+#REF!+#REF!+#REF!+#REF!+#REF!+#REF!+#REF!+#REF!+#REF!+#REF!+#REF!+#REF!+#REF!+#REF!+#REF!+#REF!+#REF!+#REF!+#REF!+#REF!+#REF!+#REF!+#REF!+#REF!</f>
        <v>#REF!</v>
      </c>
      <c r="M39" s="153">
        <f>'9_Per Pupil Summary'!K38</f>
        <v>4293.0907773788304</v>
      </c>
      <c r="N39" s="154" t="e">
        <f>#REF!+#REF!+#REF!+#REF!+#REF!+#REF!+#REF!+#REF!+#REF!+#REF!+#REF!+#REF!+#REF!+#REF!+#REF!+#REF!+#REF!+#REF!+#REF!+#REF!+#REF!+#REF!+#REF!+#REF!+#REF!+#REF!+#REF!+#REF!+#REF!+#REF!+#REF!+#REF!+#REF!</f>
        <v>#REF!</v>
      </c>
      <c r="O39" s="155" t="e">
        <f>#REF!+#REF!+#REF!+#REF!+#REF!+#REF!+#REF!+#REF!+#REF!+#REF!+#REF!+#REF!+#REF!+#REF!+#REF!+#REF!+#REF!+#REF!+#REF!+#REF!+#REF!+#REF!+#REF!+#REF!+#REF!+#REF!+#REF!+#REF!+#REF!+#REF!+#REF!+#REF!+#REF!</f>
        <v>#REF!</v>
      </c>
      <c r="P39" s="153">
        <f>'9_Per Pupil Summary'!L38</f>
        <v>1717.2363109515318</v>
      </c>
      <c r="Q39" s="154" t="e">
        <f>#REF!+#REF!+#REF!+#REF!+#REF!+#REF!+#REF!+#REF!+#REF!+#REF!+#REF!+#REF!+#REF!+#REF!+#REF!+#REF!+#REF!+#REF!+#REF!+#REF!+#REF!+#REF!+#REF!+#REF!+#REF!+#REF!+#REF!+#REF!+#REF!+#REF!+#REF!+#REF!+#REF!</f>
        <v>#REF!</v>
      </c>
      <c r="R39" s="156" t="e">
        <f>#REF!+#REF!+#REF!+#REF!+#REF!+#REF!+#REF!+#REF!+#REF!+#REF!+#REF!+#REF!+#REF!+#REF!+#REF!+#REF!+#REF!+#REF!+#REF!+#REF!+#REF!+#REF!+#REF!+#REF!+#REF!+#REF!+#REF!+#REF!+#REF!+#REF!+#REF!+#REF!+#REF!</f>
        <v>#REF!</v>
      </c>
      <c r="S39" s="605" t="e">
        <f>#REF!+#REF!</f>
        <v>#REF!</v>
      </c>
      <c r="T39" s="153" t="e">
        <f>#REF!+#REF!+#REF!+#REF!+#REF!+#REF!+#REF!+#REF!+#REF!+#REF!+#REF!+#REF!+#REF!+#REF!+#REF!+#REF!+#REF!+#REF!+#REF!+#REF!+#REF!+#REF!+#REF!+#REF!+#REF!+#REF!+#REF!+#REF!+#REF!+#REF!+#REF!+#REF!+#REF!</f>
        <v>#REF!</v>
      </c>
      <c r="U39" s="153" t="e">
        <f>#REF!+#REF!+#REF!+#REF!+#REF!+#REF!+#REF!+#REF!+#REF!+#REF!+#REF!+#REF!+#REF!+#REF!+#REF!+#REF!+#REF!+#REF!+#REF!+#REF!+#REF!+#REF!+#REF!+#REF!+#REF!+#REF!+#REF!+#REF!+#REF!+#REF!+#REF!+#REF!+#REF!</f>
        <v>#REF!</v>
      </c>
      <c r="V39" s="157" t="e">
        <f>#REF!+#REF!+#REF!+#REF!+#REF!+#REF!+#REF!+#REF!+#REF!+#REF!+#REF!+#REF!+#REF!+#REF!+#REF!+#REF!+#REF!+#REF!+#REF!+#REF!+#REF!+#REF!+#REF!+#REF!+#REF!+#REF!+#REF!+#REF!+#REF!+#REF!+#REF!+#REF!+#REF!</f>
        <v>#REF!</v>
      </c>
      <c r="W39" s="156" t="e">
        <f>#REF!+#REF!+#REF!+#REF!+#REF!+#REF!+#REF!+#REF!+#REF!+#REF!+#REF!+#REF!+#REF!+#REF!+#REF!+#REF!+#REF!+#REF!+#REF!+#REF!+#REF!+#REF!+#REF!+#REF!+#REF!+#REF!+#REF!+#REF!+#REF!+#REF!+#REF!+#REF!+#REF!</f>
        <v>#REF!</v>
      </c>
      <c r="X39" s="154" t="e">
        <f>#REF!+#REF!+#REF!+#REF!+#REF!+#REF!+#REF!+#REF!+#REF!+#REF!+#REF!+#REF!+#REF!+#REF!+#REF!+#REF!+#REF!+#REF!+#REF!+#REF!+#REF!+#REF!+#REF!+#REF!+#REF!+#REF!+#REF!+#REF!+#REF!+#REF!+#REF!+#REF!+#REF!</f>
        <v>#REF!</v>
      </c>
      <c r="Y39" s="156" t="e">
        <f>#REF!+#REF!+#REF!+#REF!+#REF!+#REF!+#REF!+#REF!+#REF!+#REF!+#REF!+#REF!+#REF!+#REF!+#REF!+#REF!+#REF!+#REF!+#REF!+#REF!+#REF!+#REF!+#REF!+#REF!+#REF!+#REF!+#REF!+#REF!+#REF!+#REF!+#REF!+#REF!+#REF!</f>
        <v>#REF!</v>
      </c>
      <c r="Z39" s="153" t="e">
        <f>#REF!+#REF!+#REF!+#REF!+#REF!+#REF!+#REF!+#REF!+#REF!+#REF!+#REF!+#REF!+#REF!+#REF!+#REF!+#REF!+#REF!+#REF!+#REF!+#REF!+#REF!+#REF!+#REF!+#REF!+#REF!+#REF!+#REF!+#REF!+#REF!+#REF!+#REF!+#REF!+#REF!</f>
        <v>#REF!</v>
      </c>
      <c r="AA39" s="156" t="e">
        <f>#REF!+#REF!+#REF!+#REF!+#REF!+#REF!+#REF!+#REF!+#REF!+#REF!+#REF!+#REF!+#REF!+#REF!+#REF!+#REF!+#REF!+#REF!+#REF!+#REF!+#REF!+#REF!+#REF!+#REF!+#REF!+#REF!+#REF!+#REF!+#REF!+#REF!+#REF!+#REF!+#REF!</f>
        <v>#REF!</v>
      </c>
      <c r="AB39" s="153" t="e">
        <f>#REF!+#REF!+#REF!+#REF!+#REF!+#REF!+#REF!+#REF!+#REF!+#REF!+#REF!+#REF!+#REF!+#REF!+#REF!+#REF!+#REF!+#REF!+#REF!+#REF!+#REF!+#REF!+#REF!+#REF!+#REF!+#REF!+#REF!+#REF!+#REF!+#REF!+#REF!+#REF!+#REF!</f>
        <v>#REF!</v>
      </c>
      <c r="AC39" s="153" t="e">
        <f>#REF!+#REF!+#REF!+#REF!+#REF!+#REF!+#REF!+#REF!+#REF!+#REF!+#REF!+#REF!+#REF!+#REF!+#REF!+#REF!+#REF!+#REF!+#REF!+#REF!+#REF!+#REF!+#REF!+#REF!+#REF!+#REF!+#REF!+#REF!+#REF!+#REF!+#REF!+#REF!+#REF!</f>
        <v>#REF!</v>
      </c>
      <c r="AD39" s="156" t="e">
        <f>#REF!+#REF!+#REF!+#REF!+#REF!+#REF!+#REF!+#REF!+#REF!+#REF!+#REF!+#REF!+#REF!+#REF!+#REF!+#REF!+#REF!+#REF!+#REF!+#REF!+#REF!+#REF!+#REF!+#REF!+#REF!+#REF!+#REF!+#REF!+#REF!+#REF!+#REF!+#REF!+#REF!</f>
        <v>#REF!</v>
      </c>
      <c r="AE39" s="159" t="e">
        <f>#REF!+#REF!+#REF!+#REF!+#REF!+#REF!+#REF!+#REF!+#REF!+#REF!+#REF!+#REF!+#REF!+#REF!+#REF!+#REF!+#REF!+#REF!+#REF!+#REF!+#REF!+#REF!+#REF!+#REF!+#REF!+#REF!+#REF!+#REF!+#REF!+#REF!+#REF!+#REF!+#REF!</f>
        <v>#REF!</v>
      </c>
      <c r="AF39" s="160">
        <f>'9_Per Pupil Summary'!N38</f>
        <v>4761</v>
      </c>
      <c r="AG39" s="161" t="e">
        <f>#REF!+#REF!+#REF!+#REF!+#REF!+#REF!+#REF!+#REF!+#REF!+#REF!+#REF!+#REF!+#REF!+#REF!+#REF!+#REF!+#REF!+#REF!+#REF!+#REF!+#REF!+#REF!+#REF!+#REF!+#REF!+#REF!+#REF!+#REF!+#REF!+#REF!+#REF!+#REF!+#REF!</f>
        <v>#REF!</v>
      </c>
      <c r="AH39" s="152" t="e">
        <f>#REF!+#REF!+#REF!+#REF!+#REF!+#REF!+#REF!+#REF!+#REF!+#REF!+#REF!+#REF!+#REF!+#REF!+#REF!+#REF!+#REF!+#REF!+#REF!+#REF!+#REF!+#REF!+#REF!+#REF!+#REF!+#REF!+#REF!+#REF!+#REF!+#REF!+#REF!+#REF!+#REF!</f>
        <v>#REF!</v>
      </c>
      <c r="AI39" s="160" t="e">
        <f>#REF!+#REF!+#REF!+#REF!+#REF!+#REF!+#REF!+#REF!+#REF!+#REF!+#REF!+#REF!+#REF!+#REF!+#REF!+#REF!+#REF!+#REF!+#REF!+#REF!+#REF!+#REF!+#REF!+#REF!+#REF!+#REF!+#REF!+#REF!+#REF!+#REF!+#REF!+#REF!+#REF!</f>
        <v>#REF!</v>
      </c>
      <c r="AJ39" s="152" t="e">
        <f>#REF!+#REF!+#REF!+#REF!+#REF!+#REF!+#REF!+#REF!+#REF!+#REF!+#REF!+#REF!+#REF!+#REF!+#REF!+#REF!+#REF!+#REF!+#REF!+#REF!+#REF!+#REF!+#REF!+#REF!+#REF!+#REF!+#REF!+#REF!+#REF!+#REF!+#REF!+#REF!+#REF!</f>
        <v>#REF!</v>
      </c>
      <c r="AK39" s="162" t="e">
        <f>#REF!+#REF!+#REF!+#REF!+#REF!+#REF!+#REF!+#REF!+#REF!+#REF!+#REF!+#REF!+#REF!+#REF!+#REF!+#REF!+#REF!+#REF!+#REF!+#REF!+#REF!+#REF!+#REF!+#REF!+#REF!+#REF!+#REF!+#REF!+#REF!+#REF!+#REF!+#REF!+#REF!</f>
        <v>#REF!</v>
      </c>
      <c r="AL39" s="163" t="e">
        <f>#REF!+#REF!+#REF!+#REF!+#REF!+#REF!+#REF!+#REF!+#REF!+#REF!+#REF!+#REF!+#REF!+#REF!+#REF!+#REF!+#REF!+#REF!+#REF!+#REF!+#REF!+#REF!+#REF!+#REF!+#REF!+#REF!+#REF!+#REF!+#REF!+#REF!+#REF!+#REF!+#REF!</f>
        <v>#REF!</v>
      </c>
      <c r="AM39" s="161" t="e">
        <f>#REF!+#REF!+#REF!+#REF!+#REF!+#REF!+#REF!+#REF!+#REF!+#REF!+#REF!+#REF!+#REF!+#REF!+#REF!+#REF!+#REF!+#REF!+#REF!+#REF!+#REF!+#REF!+#REF!+#REF!+#REF!+#REF!+#REF!+#REF!+#REF!+#REF!+#REF!+#REF!+#REF!</f>
        <v>#REF!</v>
      </c>
      <c r="AN39" s="164" t="e">
        <f>#REF!+#REF!+#REF!+#REF!+#REF!+#REF!+#REF!+#REF!+#REF!+#REF!+#REF!+#REF!+#REF!+#REF!+#REF!+#REF!+#REF!+#REF!+#REF!+#REF!+#REF!+#REF!+#REF!+#REF!+#REF!+#REF!+#REF!+#REF!+#REF!+#REF!+#REF!+#REF!+#REF!</f>
        <v>#REF!</v>
      </c>
      <c r="AO39" s="161" t="e">
        <f>#REF!+#REF!+#REF!+#REF!+#REF!+#REF!+#REF!+#REF!+#REF!+#REF!+#REF!+#REF!+#REF!+#REF!+#REF!+#REF!+#REF!+#REF!+#REF!+#REF!+#REF!+#REF!+#REF!+#REF!+#REF!+#REF!+#REF!+#REF!+#REF!+#REF!+#REF!+#REF!+#REF!</f>
        <v>#REF!</v>
      </c>
      <c r="AP39" s="162" t="e">
        <f>#REF!+#REF!+#REF!+#REF!+#REF!+#REF!+#REF!+#REF!+#REF!+#REF!+#REF!+#REF!+#REF!+#REF!+#REF!+#REF!+#REF!+#REF!+#REF!+#REF!+#REF!+#REF!+#REF!+#REF!+#REF!+#REF!+#REF!+#REF!+#REF!+#REF!+#REF!+#REF!+#REF!</f>
        <v>#REF!</v>
      </c>
      <c r="AQ39" s="161" t="e">
        <f>#REF!+#REF!+#REF!+#REF!+#REF!+#REF!+#REF!+#REF!+#REF!+#REF!+#REF!+#REF!+#REF!+#REF!+#REF!+#REF!+#REF!+#REF!+#REF!+#REF!+#REF!+#REF!+#REF!+#REF!+#REF!+#REF!+#REF!+#REF!+#REF!+#REF!+#REF!+#REF!+#REF!</f>
        <v>#REF!</v>
      </c>
      <c r="AR39" s="162" t="e">
        <f>#REF!+#REF!+#REF!+#REF!+#REF!+#REF!+#REF!+#REF!+#REF!+#REF!+#REF!+#REF!+#REF!+#REF!+#REF!+#REF!+#REF!+#REF!+#REF!+#REF!+#REF!+#REF!+#REF!+#REF!+#REF!+#REF!+#REF!+#REF!+#REF!+#REF!+#REF!+#REF!+#REF!</f>
        <v>#REF!</v>
      </c>
      <c r="AS39" s="162" t="e">
        <f>#REF!+#REF!+#REF!+#REF!+#REF!+#REF!+#REF!+#REF!+#REF!+#REF!+#REF!+#REF!+#REF!+#REF!+#REF!+#REF!+#REF!+#REF!+#REF!+#REF!+#REF!+#REF!+#REF!+#REF!+#REF!+#REF!+#REF!+#REF!+#REF!+#REF!+#REF!+#REF!+#REF!</f>
        <v>#REF!</v>
      </c>
      <c r="AT39" s="161" t="e">
        <f>#REF!+#REF!+#REF!+#REF!+#REF!+#REF!+#REF!+#REF!+#REF!+#REF!+#REF!+#REF!+#REF!+#REF!+#REF!+#REF!+#REF!+#REF!+#REF!+#REF!+#REF!+#REF!+#REF!+#REF!+#REF!+#REF!+#REF!+#REF!+#REF!+#REF!+#REF!+#REF!+#REF!</f>
        <v>#REF!</v>
      </c>
      <c r="AU39" s="544" t="e">
        <f t="shared" si="2"/>
        <v>#REF!</v>
      </c>
      <c r="AV39" s="545" t="e">
        <f t="shared" si="3"/>
        <v>#REF!</v>
      </c>
      <c r="AW39" s="154" t="e">
        <f>#REF!+#REF!+#REF!+#REF!+#REF!+#REF!+#REF!+#REF!+#REF!+#REF!+#REF!+#REF!+#REF!+#REF!+#REF!+#REF!+#REF!+#REF!+#REF!+#REF!+#REF!+#REF!+#REF!+#REF!+#REF!+#REF!+#REF!+#REF!+#REF!+#REF!+#REF!+#REF!+#REF!</f>
        <v>#REF!</v>
      </c>
      <c r="AX39" s="154"/>
      <c r="AY39" s="154" t="e">
        <f t="shared" si="4"/>
        <v>#REF!</v>
      </c>
    </row>
    <row r="40" spans="1:51" ht="16.149999999999999" customHeight="1" x14ac:dyDescent="0.2">
      <c r="A40" s="324">
        <v>34</v>
      </c>
      <c r="B40" s="151" t="s">
        <v>37</v>
      </c>
      <c r="C40" s="152" t="e">
        <f>#REF!+#REF!+#REF!+#REF!+#REF!+#REF!+#REF!+#REF!+#REF!+#REF!+#REF!+#REF!+#REF!+#REF!+#REF!+#REF!+#REF!+#REF!+#REF!+#REF!+#REF!+#REF!+#REF!+#REF!+#REF!+#REF!+#REF!+#REF!+#REF!+#REF!+#REF!+#REF!+#REF!</f>
        <v>#REF!</v>
      </c>
      <c r="D40" s="153">
        <f>'9_Per Pupil Summary'!H39</f>
        <v>5281.337313591077</v>
      </c>
      <c r="E40" s="154" t="e">
        <f>#REF!+#REF!+#REF!+#REF!+#REF!+#REF!+#REF!+#REF!+#REF!+#REF!+#REF!+#REF!+#REF!+#REF!+#REF!+#REF!+#REF!+#REF!+#REF!+#REF!+#REF!+#REF!+#REF!+#REF!+#REF!+#REF!+#REF!+#REF!+#REF!+#REF!+#REF!+#REF!+#REF!</f>
        <v>#REF!</v>
      </c>
      <c r="F40" s="155" t="e">
        <f>#REF!+#REF!+#REF!+#REF!+#REF!+#REF!+#REF!+#REF!+#REF!+#REF!+#REF!+#REF!+#REF!+#REF!+#REF!+#REF!+#REF!+#REF!+#REF!+#REF!+#REF!+#REF!+#REF!+#REF!+#REF!+#REF!+#REF!+#REF!+#REF!+#REF!+#REF!+#REF!+#REF!</f>
        <v>#REF!</v>
      </c>
      <c r="G40" s="153">
        <f>'9_Per Pupil Summary'!I39</f>
        <v>688.66095598095944</v>
      </c>
      <c r="H40" s="154" t="e">
        <f>#REF!+#REF!+#REF!+#REF!+#REF!+#REF!+#REF!+#REF!+#REF!+#REF!+#REF!+#REF!+#REF!+#REF!+#REF!+#REF!+#REF!+#REF!+#REF!+#REF!+#REF!+#REF!+#REF!+#REF!+#REF!+#REF!+#REF!+#REF!+#REF!+#REF!+#REF!+#REF!+#REF!</f>
        <v>#REF!</v>
      </c>
      <c r="I40" s="155" t="e">
        <f>#REF!+#REF!+#REF!+#REF!+#REF!+#REF!+#REF!+#REF!+#REF!+#REF!+#REF!+#REF!+#REF!+#REF!+#REF!+#REF!+#REF!+#REF!+#REF!+#REF!+#REF!+#REF!+#REF!+#REF!+#REF!+#REF!+#REF!+#REF!+#REF!+#REF!+#REF!+#REF!+#REF!</f>
        <v>#REF!</v>
      </c>
      <c r="J40" s="153">
        <f>'9_Per Pupil Summary'!J39</f>
        <v>187.81662435844345</v>
      </c>
      <c r="K40" s="154" t="e">
        <f>#REF!+#REF!+#REF!+#REF!+#REF!+#REF!+#REF!+#REF!+#REF!+#REF!+#REF!+#REF!+#REF!+#REF!+#REF!+#REF!+#REF!+#REF!+#REF!+#REF!+#REF!+#REF!+#REF!+#REF!+#REF!+#REF!+#REF!+#REF!+#REF!+#REF!+#REF!+#REF!+#REF!</f>
        <v>#REF!</v>
      </c>
      <c r="L40" s="155" t="e">
        <f>#REF!+#REF!+#REF!+#REF!+#REF!+#REF!+#REF!+#REF!+#REF!+#REF!+#REF!+#REF!+#REF!+#REF!+#REF!+#REF!+#REF!+#REF!+#REF!+#REF!+#REF!+#REF!+#REF!+#REF!+#REF!+#REF!+#REF!+#REF!+#REF!+#REF!+#REF!+#REF!+#REF!</f>
        <v>#REF!</v>
      </c>
      <c r="M40" s="153">
        <f>'9_Per Pupil Summary'!K39</f>
        <v>4695.4156089610869</v>
      </c>
      <c r="N40" s="154" t="e">
        <f>#REF!+#REF!+#REF!+#REF!+#REF!+#REF!+#REF!+#REF!+#REF!+#REF!+#REF!+#REF!+#REF!+#REF!+#REF!+#REF!+#REF!+#REF!+#REF!+#REF!+#REF!+#REF!+#REF!+#REF!+#REF!+#REF!+#REF!+#REF!+#REF!+#REF!+#REF!+#REF!+#REF!</f>
        <v>#REF!</v>
      </c>
      <c r="O40" s="155" t="e">
        <f>#REF!+#REF!+#REF!+#REF!+#REF!+#REF!+#REF!+#REF!+#REF!+#REF!+#REF!+#REF!+#REF!+#REF!+#REF!+#REF!+#REF!+#REF!+#REF!+#REF!+#REF!+#REF!+#REF!+#REF!+#REF!+#REF!+#REF!+#REF!+#REF!+#REF!+#REF!+#REF!+#REF!</f>
        <v>#REF!</v>
      </c>
      <c r="P40" s="153">
        <f>'9_Per Pupil Summary'!L39</f>
        <v>1878.1662435844341</v>
      </c>
      <c r="Q40" s="154" t="e">
        <f>#REF!+#REF!+#REF!+#REF!+#REF!+#REF!+#REF!+#REF!+#REF!+#REF!+#REF!+#REF!+#REF!+#REF!+#REF!+#REF!+#REF!+#REF!+#REF!+#REF!+#REF!+#REF!+#REF!+#REF!+#REF!+#REF!+#REF!+#REF!+#REF!+#REF!+#REF!+#REF!+#REF!</f>
        <v>#REF!</v>
      </c>
      <c r="R40" s="156" t="e">
        <f>#REF!+#REF!+#REF!+#REF!+#REF!+#REF!+#REF!+#REF!+#REF!+#REF!+#REF!+#REF!+#REF!+#REF!+#REF!+#REF!+#REF!+#REF!+#REF!+#REF!+#REF!+#REF!+#REF!+#REF!+#REF!+#REF!+#REF!+#REF!+#REF!+#REF!+#REF!+#REF!+#REF!</f>
        <v>#REF!</v>
      </c>
      <c r="S40" s="605" t="e">
        <f>#REF!+#REF!</f>
        <v>#REF!</v>
      </c>
      <c r="T40" s="153" t="e">
        <f>#REF!+#REF!+#REF!+#REF!+#REF!+#REF!+#REF!+#REF!+#REF!+#REF!+#REF!+#REF!+#REF!+#REF!+#REF!+#REF!+#REF!+#REF!+#REF!+#REF!+#REF!+#REF!+#REF!+#REF!+#REF!+#REF!+#REF!+#REF!+#REF!+#REF!+#REF!+#REF!+#REF!</f>
        <v>#REF!</v>
      </c>
      <c r="U40" s="153" t="e">
        <f>#REF!+#REF!+#REF!+#REF!+#REF!+#REF!+#REF!+#REF!+#REF!+#REF!+#REF!+#REF!+#REF!+#REF!+#REF!+#REF!+#REF!+#REF!+#REF!+#REF!+#REF!+#REF!+#REF!+#REF!+#REF!+#REF!+#REF!+#REF!+#REF!+#REF!+#REF!+#REF!+#REF!</f>
        <v>#REF!</v>
      </c>
      <c r="V40" s="157" t="e">
        <f>#REF!+#REF!+#REF!+#REF!+#REF!+#REF!+#REF!+#REF!+#REF!+#REF!+#REF!+#REF!+#REF!+#REF!+#REF!+#REF!+#REF!+#REF!+#REF!+#REF!+#REF!+#REF!+#REF!+#REF!+#REF!+#REF!+#REF!+#REF!+#REF!+#REF!+#REF!+#REF!+#REF!</f>
        <v>#REF!</v>
      </c>
      <c r="W40" s="156" t="e">
        <f>#REF!+#REF!+#REF!+#REF!+#REF!+#REF!+#REF!+#REF!+#REF!+#REF!+#REF!+#REF!+#REF!+#REF!+#REF!+#REF!+#REF!+#REF!+#REF!+#REF!+#REF!+#REF!+#REF!+#REF!+#REF!+#REF!+#REF!+#REF!+#REF!+#REF!+#REF!+#REF!+#REF!</f>
        <v>#REF!</v>
      </c>
      <c r="X40" s="154" t="e">
        <f>#REF!+#REF!+#REF!+#REF!+#REF!+#REF!+#REF!+#REF!+#REF!+#REF!+#REF!+#REF!+#REF!+#REF!+#REF!+#REF!+#REF!+#REF!+#REF!+#REF!+#REF!+#REF!+#REF!+#REF!+#REF!+#REF!+#REF!+#REF!+#REF!+#REF!+#REF!+#REF!+#REF!</f>
        <v>#REF!</v>
      </c>
      <c r="Y40" s="156" t="e">
        <f>#REF!+#REF!+#REF!+#REF!+#REF!+#REF!+#REF!+#REF!+#REF!+#REF!+#REF!+#REF!+#REF!+#REF!+#REF!+#REF!+#REF!+#REF!+#REF!+#REF!+#REF!+#REF!+#REF!+#REF!+#REF!+#REF!+#REF!+#REF!+#REF!+#REF!+#REF!+#REF!+#REF!</f>
        <v>#REF!</v>
      </c>
      <c r="Z40" s="153" t="e">
        <f>#REF!+#REF!+#REF!+#REF!+#REF!+#REF!+#REF!+#REF!+#REF!+#REF!+#REF!+#REF!+#REF!+#REF!+#REF!+#REF!+#REF!+#REF!+#REF!+#REF!+#REF!+#REF!+#REF!+#REF!+#REF!+#REF!+#REF!+#REF!+#REF!+#REF!+#REF!+#REF!+#REF!</f>
        <v>#REF!</v>
      </c>
      <c r="AA40" s="156" t="e">
        <f>#REF!+#REF!+#REF!+#REF!+#REF!+#REF!+#REF!+#REF!+#REF!+#REF!+#REF!+#REF!+#REF!+#REF!+#REF!+#REF!+#REF!+#REF!+#REF!+#REF!+#REF!+#REF!+#REF!+#REF!+#REF!+#REF!+#REF!+#REF!+#REF!+#REF!+#REF!+#REF!+#REF!</f>
        <v>#REF!</v>
      </c>
      <c r="AB40" s="153" t="e">
        <f>#REF!+#REF!+#REF!+#REF!+#REF!+#REF!+#REF!+#REF!+#REF!+#REF!+#REF!+#REF!+#REF!+#REF!+#REF!+#REF!+#REF!+#REF!+#REF!+#REF!+#REF!+#REF!+#REF!+#REF!+#REF!+#REF!+#REF!+#REF!+#REF!+#REF!+#REF!+#REF!+#REF!</f>
        <v>#REF!</v>
      </c>
      <c r="AC40" s="153" t="e">
        <f>#REF!+#REF!+#REF!+#REF!+#REF!+#REF!+#REF!+#REF!+#REF!+#REF!+#REF!+#REF!+#REF!+#REF!+#REF!+#REF!+#REF!+#REF!+#REF!+#REF!+#REF!+#REF!+#REF!+#REF!+#REF!+#REF!+#REF!+#REF!+#REF!+#REF!+#REF!+#REF!+#REF!</f>
        <v>#REF!</v>
      </c>
      <c r="AD40" s="156" t="e">
        <f>#REF!+#REF!+#REF!+#REF!+#REF!+#REF!+#REF!+#REF!+#REF!+#REF!+#REF!+#REF!+#REF!+#REF!+#REF!+#REF!+#REF!+#REF!+#REF!+#REF!+#REF!+#REF!+#REF!+#REF!+#REF!+#REF!+#REF!+#REF!+#REF!+#REF!+#REF!+#REF!+#REF!</f>
        <v>#REF!</v>
      </c>
      <c r="AE40" s="159" t="e">
        <f>#REF!+#REF!+#REF!+#REF!+#REF!+#REF!+#REF!+#REF!+#REF!+#REF!+#REF!+#REF!+#REF!+#REF!+#REF!+#REF!+#REF!+#REF!+#REF!+#REF!+#REF!+#REF!+#REF!+#REF!+#REF!+#REF!+#REF!+#REF!+#REF!+#REF!+#REF!+#REF!+#REF!</f>
        <v>#REF!</v>
      </c>
      <c r="AF40" s="160">
        <f>'9_Per Pupil Summary'!N39</f>
        <v>4965</v>
      </c>
      <c r="AG40" s="161" t="e">
        <f>#REF!+#REF!+#REF!+#REF!+#REF!+#REF!+#REF!+#REF!+#REF!+#REF!+#REF!+#REF!+#REF!+#REF!+#REF!+#REF!+#REF!+#REF!+#REF!+#REF!+#REF!+#REF!+#REF!+#REF!+#REF!+#REF!+#REF!+#REF!+#REF!+#REF!+#REF!+#REF!+#REF!</f>
        <v>#REF!</v>
      </c>
      <c r="AH40" s="152" t="e">
        <f>#REF!+#REF!+#REF!+#REF!+#REF!+#REF!+#REF!+#REF!+#REF!+#REF!+#REF!+#REF!+#REF!+#REF!+#REF!+#REF!+#REF!+#REF!+#REF!+#REF!+#REF!+#REF!+#REF!+#REF!+#REF!+#REF!+#REF!+#REF!+#REF!+#REF!+#REF!+#REF!+#REF!</f>
        <v>#REF!</v>
      </c>
      <c r="AI40" s="160" t="e">
        <f>#REF!+#REF!+#REF!+#REF!+#REF!+#REF!+#REF!+#REF!+#REF!+#REF!+#REF!+#REF!+#REF!+#REF!+#REF!+#REF!+#REF!+#REF!+#REF!+#REF!+#REF!+#REF!+#REF!+#REF!+#REF!+#REF!+#REF!+#REF!+#REF!+#REF!+#REF!+#REF!+#REF!</f>
        <v>#REF!</v>
      </c>
      <c r="AJ40" s="152" t="e">
        <f>#REF!+#REF!+#REF!+#REF!+#REF!+#REF!+#REF!+#REF!+#REF!+#REF!+#REF!+#REF!+#REF!+#REF!+#REF!+#REF!+#REF!+#REF!+#REF!+#REF!+#REF!+#REF!+#REF!+#REF!+#REF!+#REF!+#REF!+#REF!+#REF!+#REF!+#REF!+#REF!+#REF!</f>
        <v>#REF!</v>
      </c>
      <c r="AK40" s="162" t="e">
        <f>#REF!+#REF!+#REF!+#REF!+#REF!+#REF!+#REF!+#REF!+#REF!+#REF!+#REF!+#REF!+#REF!+#REF!+#REF!+#REF!+#REF!+#REF!+#REF!+#REF!+#REF!+#REF!+#REF!+#REF!+#REF!+#REF!+#REF!+#REF!+#REF!+#REF!+#REF!+#REF!+#REF!</f>
        <v>#REF!</v>
      </c>
      <c r="AL40" s="163" t="e">
        <f>#REF!+#REF!+#REF!+#REF!+#REF!+#REF!+#REF!+#REF!+#REF!+#REF!+#REF!+#REF!+#REF!+#REF!+#REF!+#REF!+#REF!+#REF!+#REF!+#REF!+#REF!+#REF!+#REF!+#REF!+#REF!+#REF!+#REF!+#REF!+#REF!+#REF!+#REF!+#REF!+#REF!</f>
        <v>#REF!</v>
      </c>
      <c r="AM40" s="161" t="e">
        <f>#REF!+#REF!+#REF!+#REF!+#REF!+#REF!+#REF!+#REF!+#REF!+#REF!+#REF!+#REF!+#REF!+#REF!+#REF!+#REF!+#REF!+#REF!+#REF!+#REF!+#REF!+#REF!+#REF!+#REF!+#REF!+#REF!+#REF!+#REF!+#REF!+#REF!+#REF!+#REF!+#REF!</f>
        <v>#REF!</v>
      </c>
      <c r="AN40" s="164" t="e">
        <f>#REF!+#REF!+#REF!+#REF!+#REF!+#REF!+#REF!+#REF!+#REF!+#REF!+#REF!+#REF!+#REF!+#REF!+#REF!+#REF!+#REF!+#REF!+#REF!+#REF!+#REF!+#REF!+#REF!+#REF!+#REF!+#REF!+#REF!+#REF!+#REF!+#REF!+#REF!+#REF!+#REF!</f>
        <v>#REF!</v>
      </c>
      <c r="AO40" s="161" t="e">
        <f>#REF!+#REF!+#REF!+#REF!+#REF!+#REF!+#REF!+#REF!+#REF!+#REF!+#REF!+#REF!+#REF!+#REF!+#REF!+#REF!+#REF!+#REF!+#REF!+#REF!+#REF!+#REF!+#REF!+#REF!+#REF!+#REF!+#REF!+#REF!+#REF!+#REF!+#REF!+#REF!+#REF!</f>
        <v>#REF!</v>
      </c>
      <c r="AP40" s="162" t="e">
        <f>#REF!+#REF!+#REF!+#REF!+#REF!+#REF!+#REF!+#REF!+#REF!+#REF!+#REF!+#REF!+#REF!+#REF!+#REF!+#REF!+#REF!+#REF!+#REF!+#REF!+#REF!+#REF!+#REF!+#REF!+#REF!+#REF!+#REF!+#REF!+#REF!+#REF!+#REF!+#REF!+#REF!</f>
        <v>#REF!</v>
      </c>
      <c r="AQ40" s="161" t="e">
        <f>#REF!+#REF!+#REF!+#REF!+#REF!+#REF!+#REF!+#REF!+#REF!+#REF!+#REF!+#REF!+#REF!+#REF!+#REF!+#REF!+#REF!+#REF!+#REF!+#REF!+#REF!+#REF!+#REF!+#REF!+#REF!+#REF!+#REF!+#REF!+#REF!+#REF!+#REF!+#REF!+#REF!</f>
        <v>#REF!</v>
      </c>
      <c r="AR40" s="162" t="e">
        <f>#REF!+#REF!+#REF!+#REF!+#REF!+#REF!+#REF!+#REF!+#REF!+#REF!+#REF!+#REF!+#REF!+#REF!+#REF!+#REF!+#REF!+#REF!+#REF!+#REF!+#REF!+#REF!+#REF!+#REF!+#REF!+#REF!+#REF!+#REF!+#REF!+#REF!+#REF!+#REF!+#REF!</f>
        <v>#REF!</v>
      </c>
      <c r="AS40" s="162" t="e">
        <f>#REF!+#REF!+#REF!+#REF!+#REF!+#REF!+#REF!+#REF!+#REF!+#REF!+#REF!+#REF!+#REF!+#REF!+#REF!+#REF!+#REF!+#REF!+#REF!+#REF!+#REF!+#REF!+#REF!+#REF!+#REF!+#REF!+#REF!+#REF!+#REF!+#REF!+#REF!+#REF!+#REF!</f>
        <v>#REF!</v>
      </c>
      <c r="AT40" s="161" t="e">
        <f>#REF!+#REF!+#REF!+#REF!+#REF!+#REF!+#REF!+#REF!+#REF!+#REF!+#REF!+#REF!+#REF!+#REF!+#REF!+#REF!+#REF!+#REF!+#REF!+#REF!+#REF!+#REF!+#REF!+#REF!+#REF!+#REF!+#REF!+#REF!+#REF!+#REF!+#REF!+#REF!+#REF!</f>
        <v>#REF!</v>
      </c>
      <c r="AU40" s="544" t="e">
        <f t="shared" si="2"/>
        <v>#REF!</v>
      </c>
      <c r="AV40" s="545" t="e">
        <f t="shared" si="3"/>
        <v>#REF!</v>
      </c>
      <c r="AW40" s="154" t="e">
        <f>#REF!+#REF!+#REF!+#REF!+#REF!+#REF!+#REF!+#REF!+#REF!+#REF!+#REF!+#REF!+#REF!+#REF!+#REF!+#REF!+#REF!+#REF!+#REF!+#REF!+#REF!+#REF!+#REF!+#REF!+#REF!+#REF!+#REF!+#REF!+#REF!+#REF!+#REF!+#REF!+#REF!</f>
        <v>#REF!</v>
      </c>
      <c r="AX40" s="154"/>
      <c r="AY40" s="154" t="e">
        <f t="shared" si="4"/>
        <v>#REF!</v>
      </c>
    </row>
    <row r="41" spans="1:51" ht="16.149999999999999" customHeight="1" x14ac:dyDescent="0.2">
      <c r="A41" s="325">
        <v>35</v>
      </c>
      <c r="B41" s="165" t="s">
        <v>38</v>
      </c>
      <c r="C41" s="166" t="e">
        <f>#REF!+#REF!+#REF!+#REF!+#REF!+#REF!+#REF!+#REF!+#REF!+#REF!+#REF!+#REF!+#REF!+#REF!+#REF!+#REF!+#REF!+#REF!+#REF!+#REF!+#REF!+#REF!+#REF!+#REF!+#REF!+#REF!+#REF!+#REF!+#REF!+#REF!+#REF!+#REF!+#REF!</f>
        <v>#REF!</v>
      </c>
      <c r="D41" s="167">
        <f>'9_Per Pupil Summary'!H40</f>
        <v>4144.3747948367545</v>
      </c>
      <c r="E41" s="168" t="e">
        <f>#REF!+#REF!+#REF!+#REF!+#REF!+#REF!+#REF!+#REF!+#REF!+#REF!+#REF!+#REF!+#REF!+#REF!+#REF!+#REF!+#REF!+#REF!+#REF!+#REF!+#REF!+#REF!+#REF!+#REF!+#REF!+#REF!+#REF!+#REF!+#REF!+#REF!+#REF!+#REF!+#REF!</f>
        <v>#REF!</v>
      </c>
      <c r="F41" s="169" t="e">
        <f>#REF!+#REF!+#REF!+#REF!+#REF!+#REF!+#REF!+#REF!+#REF!+#REF!+#REF!+#REF!+#REF!+#REF!+#REF!+#REF!+#REF!+#REF!+#REF!+#REF!+#REF!+#REF!+#REF!+#REF!+#REF!+#REF!+#REF!+#REF!+#REF!+#REF!+#REF!+#REF!+#REF!</f>
        <v>#REF!</v>
      </c>
      <c r="G41" s="167">
        <f>'9_Per Pupil Summary'!I40</f>
        <v>575.84220185500828</v>
      </c>
      <c r="H41" s="168" t="e">
        <f>#REF!+#REF!+#REF!+#REF!+#REF!+#REF!+#REF!+#REF!+#REF!+#REF!+#REF!+#REF!+#REF!+#REF!+#REF!+#REF!+#REF!+#REF!+#REF!+#REF!+#REF!+#REF!+#REF!+#REF!+#REF!+#REF!+#REF!+#REF!+#REF!+#REF!+#REF!+#REF!+#REF!</f>
        <v>#REF!</v>
      </c>
      <c r="I41" s="169" t="e">
        <f>#REF!+#REF!+#REF!+#REF!+#REF!+#REF!+#REF!+#REF!+#REF!+#REF!+#REF!+#REF!+#REF!+#REF!+#REF!+#REF!+#REF!+#REF!+#REF!+#REF!+#REF!+#REF!+#REF!+#REF!+#REF!+#REF!+#REF!+#REF!+#REF!+#REF!+#REF!+#REF!+#REF!</f>
        <v>#REF!</v>
      </c>
      <c r="J41" s="167">
        <f>'9_Per Pupil Summary'!J40</f>
        <v>157.04787323318405</v>
      </c>
      <c r="K41" s="168" t="e">
        <f>#REF!+#REF!+#REF!+#REF!+#REF!+#REF!+#REF!+#REF!+#REF!+#REF!+#REF!+#REF!+#REF!+#REF!+#REF!+#REF!+#REF!+#REF!+#REF!+#REF!+#REF!+#REF!+#REF!+#REF!+#REF!+#REF!+#REF!+#REF!+#REF!+#REF!+#REF!+#REF!+#REF!</f>
        <v>#REF!</v>
      </c>
      <c r="L41" s="169" t="e">
        <f>#REF!+#REF!+#REF!+#REF!+#REF!+#REF!+#REF!+#REF!+#REF!+#REF!+#REF!+#REF!+#REF!+#REF!+#REF!+#REF!+#REF!+#REF!+#REF!+#REF!+#REF!+#REF!+#REF!+#REF!+#REF!+#REF!+#REF!+#REF!+#REF!+#REF!+#REF!+#REF!+#REF!</f>
        <v>#REF!</v>
      </c>
      <c r="M41" s="167">
        <f>'9_Per Pupil Summary'!K40</f>
        <v>3926.1968308296014</v>
      </c>
      <c r="N41" s="168" t="e">
        <f>#REF!+#REF!+#REF!+#REF!+#REF!+#REF!+#REF!+#REF!+#REF!+#REF!+#REF!+#REF!+#REF!+#REF!+#REF!+#REF!+#REF!+#REF!+#REF!+#REF!+#REF!+#REF!+#REF!+#REF!+#REF!+#REF!+#REF!+#REF!+#REF!+#REF!+#REF!+#REF!+#REF!</f>
        <v>#REF!</v>
      </c>
      <c r="O41" s="169" t="e">
        <f>#REF!+#REF!+#REF!+#REF!+#REF!+#REF!+#REF!+#REF!+#REF!+#REF!+#REF!+#REF!+#REF!+#REF!+#REF!+#REF!+#REF!+#REF!+#REF!+#REF!+#REF!+#REF!+#REF!+#REF!+#REF!+#REF!+#REF!+#REF!+#REF!+#REF!+#REF!+#REF!+#REF!</f>
        <v>#REF!</v>
      </c>
      <c r="P41" s="167">
        <f>'9_Per Pupil Summary'!L40</f>
        <v>1570.4787323318403</v>
      </c>
      <c r="Q41" s="168" t="e">
        <f>#REF!+#REF!+#REF!+#REF!+#REF!+#REF!+#REF!+#REF!+#REF!+#REF!+#REF!+#REF!+#REF!+#REF!+#REF!+#REF!+#REF!+#REF!+#REF!+#REF!+#REF!+#REF!+#REF!+#REF!+#REF!+#REF!+#REF!+#REF!+#REF!+#REF!+#REF!+#REF!+#REF!</f>
        <v>#REF!</v>
      </c>
      <c r="R41" s="170" t="e">
        <f>#REF!+#REF!+#REF!+#REF!+#REF!+#REF!+#REF!+#REF!+#REF!+#REF!+#REF!+#REF!+#REF!+#REF!+#REF!+#REF!+#REF!+#REF!+#REF!+#REF!+#REF!+#REF!+#REF!+#REF!+#REF!+#REF!+#REF!+#REF!+#REF!+#REF!+#REF!+#REF!+#REF!</f>
        <v>#REF!</v>
      </c>
      <c r="S41" s="666" t="e">
        <f>#REF!+#REF!</f>
        <v>#REF!</v>
      </c>
      <c r="T41" s="167" t="e">
        <f>#REF!+#REF!+#REF!+#REF!+#REF!+#REF!+#REF!+#REF!+#REF!+#REF!+#REF!+#REF!+#REF!+#REF!+#REF!+#REF!+#REF!+#REF!+#REF!+#REF!+#REF!+#REF!+#REF!+#REF!+#REF!+#REF!+#REF!+#REF!+#REF!+#REF!+#REF!+#REF!+#REF!</f>
        <v>#REF!</v>
      </c>
      <c r="U41" s="167" t="e">
        <f>#REF!+#REF!+#REF!+#REF!+#REF!+#REF!+#REF!+#REF!+#REF!+#REF!+#REF!+#REF!+#REF!+#REF!+#REF!+#REF!+#REF!+#REF!+#REF!+#REF!+#REF!+#REF!+#REF!+#REF!+#REF!+#REF!+#REF!+#REF!+#REF!+#REF!+#REF!+#REF!+#REF!</f>
        <v>#REF!</v>
      </c>
      <c r="V41" s="171" t="e">
        <f>#REF!+#REF!+#REF!+#REF!+#REF!+#REF!+#REF!+#REF!+#REF!+#REF!+#REF!+#REF!+#REF!+#REF!+#REF!+#REF!+#REF!+#REF!+#REF!+#REF!+#REF!+#REF!+#REF!+#REF!+#REF!+#REF!+#REF!+#REF!+#REF!+#REF!+#REF!+#REF!+#REF!</f>
        <v>#REF!</v>
      </c>
      <c r="W41" s="170" t="e">
        <f>#REF!+#REF!+#REF!+#REF!+#REF!+#REF!+#REF!+#REF!+#REF!+#REF!+#REF!+#REF!+#REF!+#REF!+#REF!+#REF!+#REF!+#REF!+#REF!+#REF!+#REF!+#REF!+#REF!+#REF!+#REF!+#REF!+#REF!+#REF!+#REF!+#REF!+#REF!+#REF!+#REF!</f>
        <v>#REF!</v>
      </c>
      <c r="X41" s="168" t="e">
        <f>#REF!+#REF!+#REF!+#REF!+#REF!+#REF!+#REF!+#REF!+#REF!+#REF!+#REF!+#REF!+#REF!+#REF!+#REF!+#REF!+#REF!+#REF!+#REF!+#REF!+#REF!+#REF!+#REF!+#REF!+#REF!+#REF!+#REF!+#REF!+#REF!+#REF!+#REF!+#REF!+#REF!</f>
        <v>#REF!</v>
      </c>
      <c r="Y41" s="170" t="e">
        <f>#REF!+#REF!+#REF!+#REF!+#REF!+#REF!+#REF!+#REF!+#REF!+#REF!+#REF!+#REF!+#REF!+#REF!+#REF!+#REF!+#REF!+#REF!+#REF!+#REF!+#REF!+#REF!+#REF!+#REF!+#REF!+#REF!+#REF!+#REF!+#REF!+#REF!+#REF!+#REF!+#REF!</f>
        <v>#REF!</v>
      </c>
      <c r="Z41" s="167" t="e">
        <f>#REF!+#REF!+#REF!+#REF!+#REF!+#REF!+#REF!+#REF!+#REF!+#REF!+#REF!+#REF!+#REF!+#REF!+#REF!+#REF!+#REF!+#REF!+#REF!+#REF!+#REF!+#REF!+#REF!+#REF!+#REF!+#REF!+#REF!+#REF!+#REF!+#REF!+#REF!+#REF!+#REF!</f>
        <v>#REF!</v>
      </c>
      <c r="AA41" s="170" t="e">
        <f>#REF!+#REF!+#REF!+#REF!+#REF!+#REF!+#REF!+#REF!+#REF!+#REF!+#REF!+#REF!+#REF!+#REF!+#REF!+#REF!+#REF!+#REF!+#REF!+#REF!+#REF!+#REF!+#REF!+#REF!+#REF!+#REF!+#REF!+#REF!+#REF!+#REF!+#REF!+#REF!+#REF!</f>
        <v>#REF!</v>
      </c>
      <c r="AB41" s="173" t="e">
        <f>#REF!+#REF!+#REF!+#REF!+#REF!+#REF!+#REF!+#REF!+#REF!+#REF!+#REF!+#REF!+#REF!+#REF!+#REF!+#REF!+#REF!+#REF!+#REF!+#REF!+#REF!+#REF!+#REF!+#REF!+#REF!+#REF!+#REF!+#REF!+#REF!+#REF!+#REF!+#REF!+#REF!</f>
        <v>#REF!</v>
      </c>
      <c r="AC41" s="167" t="e">
        <f>#REF!+#REF!+#REF!+#REF!+#REF!+#REF!+#REF!+#REF!+#REF!+#REF!+#REF!+#REF!+#REF!+#REF!+#REF!+#REF!+#REF!+#REF!+#REF!+#REF!+#REF!+#REF!+#REF!+#REF!+#REF!+#REF!+#REF!+#REF!+#REF!+#REF!+#REF!+#REF!+#REF!</f>
        <v>#REF!</v>
      </c>
      <c r="AD41" s="174" t="e">
        <f>#REF!+#REF!+#REF!+#REF!+#REF!+#REF!+#REF!+#REF!+#REF!+#REF!+#REF!+#REF!+#REF!+#REF!+#REF!+#REF!+#REF!+#REF!+#REF!+#REF!+#REF!+#REF!+#REF!+#REF!+#REF!+#REF!+#REF!+#REF!+#REF!+#REF!+#REF!+#REF!+#REF!</f>
        <v>#REF!</v>
      </c>
      <c r="AE41" s="174" t="e">
        <f>#REF!+#REF!+#REF!+#REF!+#REF!+#REF!+#REF!+#REF!+#REF!+#REF!+#REF!+#REF!+#REF!+#REF!+#REF!+#REF!+#REF!+#REF!+#REF!+#REF!+#REF!+#REF!+#REF!+#REF!+#REF!+#REF!+#REF!+#REF!+#REF!+#REF!+#REF!+#REF!+#REF!</f>
        <v>#REF!</v>
      </c>
      <c r="AF41" s="175">
        <f>'9_Per Pupil Summary'!N40</f>
        <v>6778</v>
      </c>
      <c r="AG41" s="176" t="e">
        <f>#REF!+#REF!+#REF!+#REF!+#REF!+#REF!+#REF!+#REF!+#REF!+#REF!+#REF!+#REF!+#REF!+#REF!+#REF!+#REF!+#REF!+#REF!+#REF!+#REF!+#REF!+#REF!+#REF!+#REF!+#REF!+#REF!+#REF!+#REF!+#REF!+#REF!+#REF!+#REF!+#REF!</f>
        <v>#REF!</v>
      </c>
      <c r="AH41" s="166" t="e">
        <f>#REF!+#REF!+#REF!+#REF!+#REF!+#REF!+#REF!+#REF!+#REF!+#REF!+#REF!+#REF!+#REF!+#REF!+#REF!+#REF!+#REF!+#REF!+#REF!+#REF!+#REF!+#REF!+#REF!+#REF!+#REF!+#REF!+#REF!+#REF!+#REF!+#REF!+#REF!+#REF!+#REF!</f>
        <v>#REF!</v>
      </c>
      <c r="AI41" s="175" t="e">
        <f>#REF!+#REF!+#REF!+#REF!+#REF!+#REF!+#REF!+#REF!+#REF!+#REF!+#REF!+#REF!+#REF!+#REF!+#REF!+#REF!+#REF!+#REF!+#REF!+#REF!+#REF!+#REF!+#REF!+#REF!+#REF!+#REF!+#REF!+#REF!+#REF!+#REF!+#REF!+#REF!+#REF!</f>
        <v>#REF!</v>
      </c>
      <c r="AJ41" s="166" t="e">
        <f>#REF!+#REF!+#REF!+#REF!+#REF!+#REF!+#REF!+#REF!+#REF!+#REF!+#REF!+#REF!+#REF!+#REF!+#REF!+#REF!+#REF!+#REF!+#REF!+#REF!+#REF!+#REF!+#REF!+#REF!+#REF!+#REF!+#REF!+#REF!+#REF!+#REF!+#REF!+#REF!+#REF!</f>
        <v>#REF!</v>
      </c>
      <c r="AK41" s="177" t="e">
        <f>#REF!+#REF!+#REF!+#REF!+#REF!+#REF!+#REF!+#REF!+#REF!+#REF!+#REF!+#REF!+#REF!+#REF!+#REF!+#REF!+#REF!+#REF!+#REF!+#REF!+#REF!+#REF!+#REF!+#REF!+#REF!+#REF!+#REF!+#REF!+#REF!+#REF!+#REF!+#REF!+#REF!</f>
        <v>#REF!</v>
      </c>
      <c r="AL41" s="178" t="e">
        <f>#REF!+#REF!+#REF!+#REF!+#REF!+#REF!+#REF!+#REF!+#REF!+#REF!+#REF!+#REF!+#REF!+#REF!+#REF!+#REF!+#REF!+#REF!+#REF!+#REF!+#REF!+#REF!+#REF!+#REF!+#REF!+#REF!+#REF!+#REF!+#REF!+#REF!+#REF!+#REF!+#REF!</f>
        <v>#REF!</v>
      </c>
      <c r="AM41" s="176" t="e">
        <f>#REF!+#REF!+#REF!+#REF!+#REF!+#REF!+#REF!+#REF!+#REF!+#REF!+#REF!+#REF!+#REF!+#REF!+#REF!+#REF!+#REF!+#REF!+#REF!+#REF!+#REF!+#REF!+#REF!+#REF!+#REF!+#REF!+#REF!+#REF!+#REF!+#REF!+#REF!+#REF!+#REF!</f>
        <v>#REF!</v>
      </c>
      <c r="AN41" s="179" t="e">
        <f>#REF!+#REF!+#REF!+#REF!+#REF!+#REF!+#REF!+#REF!+#REF!+#REF!+#REF!+#REF!+#REF!+#REF!+#REF!+#REF!+#REF!+#REF!+#REF!+#REF!+#REF!+#REF!+#REF!+#REF!+#REF!+#REF!+#REF!+#REF!+#REF!+#REF!+#REF!+#REF!+#REF!</f>
        <v>#REF!</v>
      </c>
      <c r="AO41" s="176" t="e">
        <f>#REF!+#REF!+#REF!+#REF!+#REF!+#REF!+#REF!+#REF!+#REF!+#REF!+#REF!+#REF!+#REF!+#REF!+#REF!+#REF!+#REF!+#REF!+#REF!+#REF!+#REF!+#REF!+#REF!+#REF!+#REF!+#REF!+#REF!+#REF!+#REF!+#REF!+#REF!+#REF!+#REF!</f>
        <v>#REF!</v>
      </c>
      <c r="AP41" s="177" t="e">
        <f>#REF!+#REF!+#REF!+#REF!+#REF!+#REF!+#REF!+#REF!+#REF!+#REF!+#REF!+#REF!+#REF!+#REF!+#REF!+#REF!+#REF!+#REF!+#REF!+#REF!+#REF!+#REF!+#REF!+#REF!+#REF!+#REF!+#REF!+#REF!+#REF!+#REF!+#REF!+#REF!+#REF!</f>
        <v>#REF!</v>
      </c>
      <c r="AQ41" s="176" t="e">
        <f>#REF!+#REF!+#REF!+#REF!+#REF!+#REF!+#REF!+#REF!+#REF!+#REF!+#REF!+#REF!+#REF!+#REF!+#REF!+#REF!+#REF!+#REF!+#REF!+#REF!+#REF!+#REF!+#REF!+#REF!+#REF!+#REF!+#REF!+#REF!+#REF!+#REF!+#REF!+#REF!+#REF!</f>
        <v>#REF!</v>
      </c>
      <c r="AR41" s="177" t="e">
        <f>#REF!+#REF!+#REF!+#REF!+#REF!+#REF!+#REF!+#REF!+#REF!+#REF!+#REF!+#REF!+#REF!+#REF!+#REF!+#REF!+#REF!+#REF!+#REF!+#REF!+#REF!+#REF!+#REF!+#REF!+#REF!+#REF!+#REF!+#REF!+#REF!+#REF!+#REF!+#REF!+#REF!</f>
        <v>#REF!</v>
      </c>
      <c r="AS41" s="177" t="e">
        <f>#REF!+#REF!+#REF!+#REF!+#REF!+#REF!+#REF!+#REF!+#REF!+#REF!+#REF!+#REF!+#REF!+#REF!+#REF!+#REF!+#REF!+#REF!+#REF!+#REF!+#REF!+#REF!+#REF!+#REF!+#REF!+#REF!+#REF!+#REF!+#REF!+#REF!+#REF!+#REF!+#REF!</f>
        <v>#REF!</v>
      </c>
      <c r="AT41" s="176" t="e">
        <f>#REF!+#REF!+#REF!+#REF!+#REF!+#REF!+#REF!+#REF!+#REF!+#REF!+#REF!+#REF!+#REF!+#REF!+#REF!+#REF!+#REF!+#REF!+#REF!+#REF!+#REF!+#REF!+#REF!+#REF!+#REF!+#REF!+#REF!+#REF!+#REF!+#REF!+#REF!+#REF!+#REF!</f>
        <v>#REF!</v>
      </c>
      <c r="AU41" s="546" t="e">
        <f t="shared" si="2"/>
        <v>#REF!</v>
      </c>
      <c r="AV41" s="547" t="e">
        <f t="shared" si="3"/>
        <v>#REF!</v>
      </c>
      <c r="AW41" s="168" t="e">
        <f>#REF!+#REF!+#REF!+#REF!+#REF!+#REF!+#REF!+#REF!+#REF!+#REF!+#REF!+#REF!+#REF!+#REF!+#REF!+#REF!+#REF!+#REF!+#REF!+#REF!+#REF!+#REF!+#REF!+#REF!+#REF!+#REF!+#REF!+#REF!+#REF!+#REF!+#REF!+#REF!+#REF!</f>
        <v>#REF!</v>
      </c>
      <c r="AX41" s="168"/>
      <c r="AY41" s="168" t="e">
        <f t="shared" si="4"/>
        <v>#REF!</v>
      </c>
    </row>
    <row r="42" spans="1:51" ht="16.149999999999999" customHeight="1" x14ac:dyDescent="0.2">
      <c r="A42" s="323">
        <v>36</v>
      </c>
      <c r="B42" s="134" t="s">
        <v>39</v>
      </c>
      <c r="C42" s="135" t="e">
        <f>#REF!+#REF!+#REF!+#REF!+#REF!+#REF!+#REF!+#REF!+#REF!+#REF!+#REF!+#REF!+#REF!+#REF!+#REF!+#REF!+#REF!+#REF!+#REF!+#REF!+#REF!+#REF!+#REF!+#REF!+#REF!+#REF!+#REF!+#REF!+#REF!+#REF!+#REF!+#REF!+#REF!</f>
        <v>#REF!</v>
      </c>
      <c r="D42" s="136">
        <f>'9_Per Pupil Summary'!H41</f>
        <v>3722.3634411156918</v>
      </c>
      <c r="E42" s="137" t="e">
        <f>#REF!+#REF!+#REF!+#REF!+#REF!+#REF!+#REF!+#REF!+#REF!+#REF!+#REF!+#REF!+#REF!+#REF!+#REF!+#REF!+#REF!+#REF!+#REF!+#REF!+#REF!+#REF!+#REF!+#REF!+#REF!+#REF!+#REF!+#REF!+#REF!+#REF!+#REF!+#REF!+#REF!</f>
        <v>#REF!</v>
      </c>
      <c r="F42" s="138" t="e">
        <f>#REF!+#REF!+#REF!+#REF!+#REF!+#REF!+#REF!+#REF!+#REF!+#REF!+#REF!+#REF!+#REF!+#REF!+#REF!+#REF!+#REF!+#REF!+#REF!+#REF!+#REF!+#REF!+#REF!+#REF!+#REF!+#REF!+#REF!+#REF!+#REF!+#REF!+#REF!+#REF!+#REF!</f>
        <v>#REF!</v>
      </c>
      <c r="G42" s="136">
        <f>'9_Per Pupil Summary'!I41</f>
        <v>503.66430403637469</v>
      </c>
      <c r="H42" s="137" t="e">
        <f>#REF!+#REF!+#REF!+#REF!+#REF!+#REF!+#REF!+#REF!+#REF!+#REF!+#REF!+#REF!+#REF!+#REF!+#REF!+#REF!+#REF!+#REF!+#REF!+#REF!+#REF!+#REF!+#REF!+#REF!+#REF!+#REF!+#REF!+#REF!+#REF!+#REF!+#REF!+#REF!+#REF!</f>
        <v>#REF!</v>
      </c>
      <c r="I42" s="138" t="e">
        <f>#REF!+#REF!+#REF!+#REF!+#REF!+#REF!+#REF!+#REF!+#REF!+#REF!+#REF!+#REF!+#REF!+#REF!+#REF!+#REF!+#REF!+#REF!+#REF!+#REF!+#REF!+#REF!+#REF!+#REF!+#REF!+#REF!+#REF!+#REF!+#REF!+#REF!+#REF!+#REF!+#REF!</f>
        <v>#REF!</v>
      </c>
      <c r="J42" s="136">
        <f>'9_Per Pupil Summary'!J41</f>
        <v>137.36299200992033</v>
      </c>
      <c r="K42" s="137" t="e">
        <f>#REF!+#REF!+#REF!+#REF!+#REF!+#REF!+#REF!+#REF!+#REF!+#REF!+#REF!+#REF!+#REF!+#REF!+#REF!+#REF!+#REF!+#REF!+#REF!+#REF!+#REF!+#REF!+#REF!+#REF!+#REF!+#REF!+#REF!+#REF!+#REF!+#REF!+#REF!+#REF!+#REF!</f>
        <v>#REF!</v>
      </c>
      <c r="L42" s="138" t="e">
        <f>#REF!+#REF!+#REF!+#REF!+#REF!+#REF!+#REF!+#REF!+#REF!+#REF!+#REF!+#REF!+#REF!+#REF!+#REF!+#REF!+#REF!+#REF!+#REF!+#REF!+#REF!+#REF!+#REF!+#REF!+#REF!+#REF!+#REF!+#REF!+#REF!+#REF!+#REF!+#REF!+#REF!</f>
        <v>#REF!</v>
      </c>
      <c r="M42" s="136">
        <f>'9_Per Pupil Summary'!K41</f>
        <v>3434.0748002480082</v>
      </c>
      <c r="N42" s="137" t="e">
        <f>#REF!+#REF!+#REF!+#REF!+#REF!+#REF!+#REF!+#REF!+#REF!+#REF!+#REF!+#REF!+#REF!+#REF!+#REF!+#REF!+#REF!+#REF!+#REF!+#REF!+#REF!+#REF!+#REF!+#REF!+#REF!+#REF!+#REF!+#REF!+#REF!+#REF!+#REF!+#REF!+#REF!</f>
        <v>#REF!</v>
      </c>
      <c r="O42" s="138" t="e">
        <f>#REF!+#REF!+#REF!+#REF!+#REF!+#REF!+#REF!+#REF!+#REF!+#REF!+#REF!+#REF!+#REF!+#REF!+#REF!+#REF!+#REF!+#REF!+#REF!+#REF!+#REF!+#REF!+#REF!+#REF!+#REF!+#REF!+#REF!+#REF!+#REF!+#REF!+#REF!+#REF!+#REF!</f>
        <v>#REF!</v>
      </c>
      <c r="P42" s="136">
        <f>'9_Per Pupil Summary'!L41</f>
        <v>1373.629920099203</v>
      </c>
      <c r="Q42" s="137" t="e">
        <f>#REF!+#REF!+#REF!+#REF!+#REF!+#REF!+#REF!+#REF!+#REF!+#REF!+#REF!+#REF!+#REF!+#REF!+#REF!+#REF!+#REF!+#REF!+#REF!+#REF!+#REF!+#REF!+#REF!+#REF!+#REF!+#REF!+#REF!+#REF!+#REF!+#REF!+#REF!+#REF!+#REF!</f>
        <v>#REF!</v>
      </c>
      <c r="R42" s="139" t="e">
        <f>#REF!+#REF!+#REF!+#REF!+#REF!+#REF!+#REF!+#REF!+#REF!+#REF!+#REF!+#REF!+#REF!+#REF!+#REF!+#REF!+#REF!+#REF!+#REF!+#REF!+#REF!+#REF!+#REF!+#REF!+#REF!+#REF!+#REF!+#REF!+#REF!+#REF!+#REF!+#REF!+#REF!</f>
        <v>#REF!</v>
      </c>
      <c r="S42" s="726" t="e">
        <f>#REF!+#REF!</f>
        <v>#REF!</v>
      </c>
      <c r="T42" s="136" t="e">
        <f>#REF!+#REF!+#REF!+#REF!+#REF!+#REF!+#REF!+#REF!+#REF!+#REF!+#REF!+#REF!+#REF!+#REF!+#REF!+#REF!+#REF!+#REF!+#REF!+#REF!+#REF!+#REF!+#REF!+#REF!+#REF!+#REF!+#REF!+#REF!+#REF!+#REF!+#REF!+#REF!+#REF!</f>
        <v>#REF!</v>
      </c>
      <c r="U42" s="136" t="e">
        <f>#REF!+#REF!+#REF!+#REF!+#REF!+#REF!+#REF!+#REF!+#REF!+#REF!+#REF!+#REF!+#REF!+#REF!+#REF!+#REF!+#REF!+#REF!+#REF!+#REF!+#REF!+#REF!+#REF!+#REF!+#REF!+#REF!+#REF!+#REF!+#REF!+#REF!+#REF!+#REF!+#REF!</f>
        <v>#REF!</v>
      </c>
      <c r="V42" s="140" t="e">
        <f>#REF!+#REF!+#REF!+#REF!+#REF!+#REF!+#REF!+#REF!+#REF!+#REF!+#REF!+#REF!+#REF!+#REF!+#REF!+#REF!+#REF!+#REF!+#REF!+#REF!+#REF!+#REF!+#REF!+#REF!+#REF!+#REF!+#REF!+#REF!+#REF!+#REF!+#REF!+#REF!+#REF!</f>
        <v>#REF!</v>
      </c>
      <c r="W42" s="139" t="e">
        <f>#REF!+#REF!+#REF!+#REF!+#REF!+#REF!+#REF!+#REF!+#REF!+#REF!+#REF!+#REF!+#REF!+#REF!+#REF!+#REF!+#REF!+#REF!+#REF!+#REF!+#REF!+#REF!+#REF!+#REF!+#REF!+#REF!+#REF!+#REF!+#REF!+#REF!+#REF!+#REF!+#REF!</f>
        <v>#REF!</v>
      </c>
      <c r="X42" s="137" t="e">
        <f>#REF!+#REF!+#REF!+#REF!+#REF!+#REF!+#REF!+#REF!+#REF!+#REF!+#REF!+#REF!+#REF!+#REF!+#REF!+#REF!+#REF!+#REF!+#REF!+#REF!+#REF!+#REF!+#REF!+#REF!+#REF!+#REF!+#REF!+#REF!+#REF!+#REF!+#REF!+#REF!+#REF!</f>
        <v>#REF!</v>
      </c>
      <c r="Y42" s="139" t="e">
        <f>#REF!+#REF!+#REF!+#REF!+#REF!+#REF!+#REF!+#REF!+#REF!+#REF!+#REF!+#REF!+#REF!+#REF!+#REF!+#REF!+#REF!+#REF!+#REF!+#REF!+#REF!+#REF!+#REF!+#REF!+#REF!+#REF!+#REF!+#REF!+#REF!+#REF!+#REF!+#REF!+#REF!</f>
        <v>#REF!</v>
      </c>
      <c r="Z42" s="136" t="e">
        <f>#REF!+#REF!+#REF!+#REF!+#REF!+#REF!+#REF!+#REF!+#REF!+#REF!+#REF!+#REF!+#REF!+#REF!+#REF!+#REF!+#REF!+#REF!+#REF!+#REF!+#REF!+#REF!+#REF!+#REF!+#REF!+#REF!+#REF!+#REF!+#REF!+#REF!+#REF!+#REF!+#REF!</f>
        <v>#REF!</v>
      </c>
      <c r="AA42" s="139" t="e">
        <f>#REF!+#REF!+#REF!+#REF!+#REF!+#REF!+#REF!+#REF!+#REF!+#REF!+#REF!+#REF!+#REF!+#REF!+#REF!+#REF!+#REF!+#REF!+#REF!+#REF!+#REF!+#REF!+#REF!+#REF!+#REF!+#REF!+#REF!+#REF!+#REF!+#REF!+#REF!+#REF!+#REF!</f>
        <v>#REF!</v>
      </c>
      <c r="AB42" s="136" t="e">
        <f>#REF!+#REF!+#REF!+#REF!+#REF!+#REF!+#REF!+#REF!+#REF!+#REF!+#REF!+#REF!+#REF!+#REF!+#REF!+#REF!+#REF!+#REF!+#REF!+#REF!+#REF!+#REF!+#REF!+#REF!+#REF!+#REF!+#REF!+#REF!+#REF!+#REF!+#REF!+#REF!+#REF!</f>
        <v>#REF!</v>
      </c>
      <c r="AC42" s="136" t="e">
        <f>#REF!+#REF!+#REF!+#REF!+#REF!+#REF!+#REF!+#REF!+#REF!+#REF!+#REF!+#REF!+#REF!+#REF!+#REF!+#REF!+#REF!+#REF!+#REF!+#REF!+#REF!+#REF!+#REF!+#REF!+#REF!+#REF!+#REF!+#REF!+#REF!+#REF!+#REF!+#REF!+#REF!</f>
        <v>#REF!</v>
      </c>
      <c r="AD42" s="139" t="e">
        <f>#REF!+#REF!+#REF!+#REF!+#REF!+#REF!+#REF!+#REF!+#REF!+#REF!+#REF!+#REF!+#REF!+#REF!+#REF!+#REF!+#REF!+#REF!+#REF!+#REF!+#REF!+#REF!+#REF!+#REF!+#REF!+#REF!+#REF!+#REF!+#REF!+#REF!+#REF!+#REF!+#REF!</f>
        <v>#REF!</v>
      </c>
      <c r="AE42" s="141" t="e">
        <f>#REF!+#REF!+#REF!+#REF!+#REF!+#REF!+#REF!+#REF!+#REF!+#REF!+#REF!+#REF!+#REF!+#REF!+#REF!+#REF!+#REF!+#REF!+#REF!+#REF!+#REF!+#REF!+#REF!+#REF!+#REF!+#REF!+#REF!+#REF!+#REF!+#REF!+#REF!+#REF!+#REF!</f>
        <v>#REF!</v>
      </c>
      <c r="AF42" s="142">
        <f>'9_Per Pupil Summary'!N41</f>
        <v>7482</v>
      </c>
      <c r="AG42" s="143" t="e">
        <f>#REF!+#REF!+#REF!+#REF!+#REF!+#REF!+#REF!+#REF!+#REF!+#REF!+#REF!+#REF!+#REF!+#REF!+#REF!+#REF!+#REF!+#REF!+#REF!+#REF!+#REF!+#REF!+#REF!+#REF!+#REF!+#REF!+#REF!+#REF!+#REF!+#REF!+#REF!+#REF!+#REF!</f>
        <v>#REF!</v>
      </c>
      <c r="AH42" s="135" t="e">
        <f>#REF!+#REF!+#REF!+#REF!+#REF!+#REF!+#REF!+#REF!+#REF!+#REF!+#REF!+#REF!+#REF!+#REF!+#REF!+#REF!+#REF!+#REF!+#REF!+#REF!+#REF!+#REF!+#REF!+#REF!+#REF!+#REF!+#REF!+#REF!+#REF!+#REF!+#REF!+#REF!+#REF!</f>
        <v>#REF!</v>
      </c>
      <c r="AI42" s="142" t="e">
        <f>#REF!+#REF!+#REF!+#REF!+#REF!+#REF!+#REF!+#REF!+#REF!+#REF!+#REF!+#REF!+#REF!+#REF!+#REF!+#REF!+#REF!+#REF!+#REF!+#REF!+#REF!+#REF!+#REF!+#REF!+#REF!+#REF!+#REF!+#REF!+#REF!+#REF!+#REF!+#REF!+#REF!</f>
        <v>#REF!</v>
      </c>
      <c r="AJ42" s="135" t="e">
        <f>#REF!+#REF!+#REF!+#REF!+#REF!+#REF!+#REF!+#REF!+#REF!+#REF!+#REF!+#REF!+#REF!+#REF!+#REF!+#REF!+#REF!+#REF!+#REF!+#REF!+#REF!+#REF!+#REF!+#REF!+#REF!+#REF!+#REF!+#REF!+#REF!+#REF!+#REF!+#REF!+#REF!</f>
        <v>#REF!</v>
      </c>
      <c r="AK42" s="144" t="e">
        <f>#REF!+#REF!+#REF!+#REF!+#REF!+#REF!+#REF!+#REF!+#REF!+#REF!+#REF!+#REF!+#REF!+#REF!+#REF!+#REF!+#REF!+#REF!+#REF!+#REF!+#REF!+#REF!+#REF!+#REF!+#REF!+#REF!+#REF!+#REF!+#REF!+#REF!+#REF!+#REF!+#REF!</f>
        <v>#REF!</v>
      </c>
      <c r="AL42" s="145" t="e">
        <f>#REF!+#REF!+#REF!+#REF!+#REF!+#REF!+#REF!+#REF!+#REF!+#REF!+#REF!+#REF!+#REF!+#REF!+#REF!+#REF!+#REF!+#REF!+#REF!+#REF!+#REF!+#REF!+#REF!+#REF!+#REF!+#REF!+#REF!+#REF!+#REF!+#REF!+#REF!+#REF!+#REF!</f>
        <v>#REF!</v>
      </c>
      <c r="AM42" s="143" t="e">
        <f>#REF!+#REF!+#REF!+#REF!+#REF!+#REF!+#REF!+#REF!+#REF!+#REF!+#REF!+#REF!+#REF!+#REF!+#REF!+#REF!+#REF!+#REF!+#REF!+#REF!+#REF!+#REF!+#REF!+#REF!+#REF!+#REF!+#REF!+#REF!+#REF!+#REF!+#REF!+#REF!+#REF!</f>
        <v>#REF!</v>
      </c>
      <c r="AN42" s="146" t="e">
        <f>#REF!+#REF!+#REF!+#REF!+#REF!+#REF!+#REF!+#REF!+#REF!+#REF!+#REF!+#REF!+#REF!+#REF!+#REF!+#REF!+#REF!+#REF!+#REF!+#REF!+#REF!+#REF!+#REF!+#REF!+#REF!+#REF!+#REF!+#REF!+#REF!+#REF!+#REF!+#REF!+#REF!</f>
        <v>#REF!</v>
      </c>
      <c r="AO42" s="143" t="e">
        <f>#REF!+#REF!+#REF!+#REF!+#REF!+#REF!+#REF!+#REF!+#REF!+#REF!+#REF!+#REF!+#REF!+#REF!+#REF!+#REF!+#REF!+#REF!+#REF!+#REF!+#REF!+#REF!+#REF!+#REF!+#REF!+#REF!+#REF!+#REF!+#REF!+#REF!+#REF!+#REF!+#REF!</f>
        <v>#REF!</v>
      </c>
      <c r="AP42" s="144" t="e">
        <f>#REF!+#REF!+#REF!+#REF!+#REF!+#REF!+#REF!+#REF!+#REF!+#REF!+#REF!+#REF!+#REF!+#REF!+#REF!+#REF!+#REF!+#REF!+#REF!+#REF!+#REF!+#REF!+#REF!+#REF!+#REF!+#REF!+#REF!+#REF!+#REF!+#REF!+#REF!+#REF!+#REF!</f>
        <v>#REF!</v>
      </c>
      <c r="AQ42" s="143" t="e">
        <f>#REF!+#REF!+#REF!+#REF!+#REF!+#REF!+#REF!+#REF!+#REF!+#REF!+#REF!+#REF!+#REF!+#REF!+#REF!+#REF!+#REF!+#REF!+#REF!+#REF!+#REF!+#REF!+#REF!+#REF!+#REF!+#REF!+#REF!+#REF!+#REF!+#REF!+#REF!+#REF!+#REF!</f>
        <v>#REF!</v>
      </c>
      <c r="AR42" s="144" t="e">
        <f>#REF!+#REF!+#REF!+#REF!+#REF!+#REF!+#REF!+#REF!+#REF!+#REF!+#REF!+#REF!+#REF!+#REF!+#REF!+#REF!+#REF!+#REF!+#REF!+#REF!+#REF!+#REF!+#REF!+#REF!+#REF!+#REF!+#REF!+#REF!+#REF!+#REF!+#REF!+#REF!+#REF!</f>
        <v>#REF!</v>
      </c>
      <c r="AS42" s="144" t="e">
        <f>#REF!+#REF!+#REF!+#REF!+#REF!+#REF!+#REF!+#REF!+#REF!+#REF!+#REF!+#REF!+#REF!+#REF!+#REF!+#REF!+#REF!+#REF!+#REF!+#REF!+#REF!+#REF!+#REF!+#REF!+#REF!+#REF!+#REF!+#REF!+#REF!+#REF!+#REF!+#REF!+#REF!</f>
        <v>#REF!</v>
      </c>
      <c r="AT42" s="143" t="e">
        <f>#REF!+#REF!+#REF!+#REF!+#REF!+#REF!+#REF!+#REF!+#REF!+#REF!+#REF!+#REF!+#REF!+#REF!+#REF!+#REF!+#REF!+#REF!+#REF!+#REF!+#REF!+#REF!+#REF!+#REF!+#REF!+#REF!+#REF!+#REF!+#REF!+#REF!+#REF!+#REF!+#REF!</f>
        <v>#REF!</v>
      </c>
      <c r="AU42" s="542" t="e">
        <f t="shared" si="2"/>
        <v>#REF!</v>
      </c>
      <c r="AV42" s="543" t="e">
        <f t="shared" si="3"/>
        <v>#REF!</v>
      </c>
      <c r="AW42" s="137" t="e">
        <f>#REF!+#REF!+#REF!+#REF!+#REF!+#REF!+#REF!+#REF!+#REF!+#REF!+#REF!+#REF!+#REF!+#REF!+#REF!+#REF!+#REF!+#REF!+#REF!+#REF!+#REF!+#REF!+#REF!+#REF!+#REF!+#REF!+#REF!+#REF!+#REF!+#REF!+#REF!+#REF!+#REF!</f>
        <v>#REF!</v>
      </c>
      <c r="AX42" s="137"/>
      <c r="AY42" s="137" t="e">
        <f t="shared" si="4"/>
        <v>#REF!</v>
      </c>
    </row>
    <row r="43" spans="1:51" ht="16.149999999999999" customHeight="1" x14ac:dyDescent="0.2">
      <c r="A43" s="324">
        <v>37</v>
      </c>
      <c r="B43" s="151" t="s">
        <v>40</v>
      </c>
      <c r="C43" s="152" t="e">
        <f>#REF!+#REF!+#REF!+#REF!+#REF!+#REF!+#REF!+#REF!+#REF!+#REF!+#REF!+#REF!+#REF!+#REF!+#REF!+#REF!+#REF!+#REF!+#REF!+#REF!+#REF!+#REF!+#REF!+#REF!+#REF!+#REF!+#REF!+#REF!+#REF!+#REF!+#REF!+#REF!+#REF!</f>
        <v>#REF!</v>
      </c>
      <c r="D43" s="153">
        <f>'9_Per Pupil Summary'!H42</f>
        <v>5133.9089461060094</v>
      </c>
      <c r="E43" s="154" t="e">
        <f>#REF!+#REF!+#REF!+#REF!+#REF!+#REF!+#REF!+#REF!+#REF!+#REF!+#REF!+#REF!+#REF!+#REF!+#REF!+#REF!+#REF!+#REF!+#REF!+#REF!+#REF!+#REF!+#REF!+#REF!+#REF!+#REF!+#REF!+#REF!+#REF!+#REF!+#REF!+#REF!+#REF!</f>
        <v>#REF!</v>
      </c>
      <c r="F43" s="155" t="e">
        <f>#REF!+#REF!+#REF!+#REF!+#REF!+#REF!+#REF!+#REF!+#REF!+#REF!+#REF!+#REF!+#REF!+#REF!+#REF!+#REF!+#REF!+#REF!+#REF!+#REF!+#REF!+#REF!+#REF!+#REF!+#REF!+#REF!+#REF!+#REF!+#REF!+#REF!+#REF!+#REF!+#REF!</f>
        <v>#REF!</v>
      </c>
      <c r="G43" s="153">
        <f>'9_Per Pupil Summary'!I42</f>
        <v>687.3567151342445</v>
      </c>
      <c r="H43" s="154" t="e">
        <f>#REF!+#REF!+#REF!+#REF!+#REF!+#REF!+#REF!+#REF!+#REF!+#REF!+#REF!+#REF!+#REF!+#REF!+#REF!+#REF!+#REF!+#REF!+#REF!+#REF!+#REF!+#REF!+#REF!+#REF!+#REF!+#REF!+#REF!+#REF!+#REF!+#REF!+#REF!+#REF!+#REF!</f>
        <v>#REF!</v>
      </c>
      <c r="I43" s="155" t="e">
        <f>#REF!+#REF!+#REF!+#REF!+#REF!+#REF!+#REF!+#REF!+#REF!+#REF!+#REF!+#REF!+#REF!+#REF!+#REF!+#REF!+#REF!+#REF!+#REF!+#REF!+#REF!+#REF!+#REF!+#REF!+#REF!+#REF!+#REF!+#REF!+#REF!+#REF!+#REF!+#REF!+#REF!</f>
        <v>#REF!</v>
      </c>
      <c r="J43" s="153">
        <f>'9_Per Pupil Summary'!J42</f>
        <v>187.4609223093394</v>
      </c>
      <c r="K43" s="154" t="e">
        <f>#REF!+#REF!+#REF!+#REF!+#REF!+#REF!+#REF!+#REF!+#REF!+#REF!+#REF!+#REF!+#REF!+#REF!+#REF!+#REF!+#REF!+#REF!+#REF!+#REF!+#REF!+#REF!+#REF!+#REF!+#REF!+#REF!+#REF!+#REF!+#REF!+#REF!+#REF!+#REF!+#REF!</f>
        <v>#REF!</v>
      </c>
      <c r="L43" s="155" t="e">
        <f>#REF!+#REF!+#REF!+#REF!+#REF!+#REF!+#REF!+#REF!+#REF!+#REF!+#REF!+#REF!+#REF!+#REF!+#REF!+#REF!+#REF!+#REF!+#REF!+#REF!+#REF!+#REF!+#REF!+#REF!+#REF!+#REF!+#REF!+#REF!+#REF!+#REF!+#REF!+#REF!+#REF!</f>
        <v>#REF!</v>
      </c>
      <c r="M43" s="153">
        <f>'9_Per Pupil Summary'!K42</f>
        <v>4686.5230577334851</v>
      </c>
      <c r="N43" s="154" t="e">
        <f>#REF!+#REF!+#REF!+#REF!+#REF!+#REF!+#REF!+#REF!+#REF!+#REF!+#REF!+#REF!+#REF!+#REF!+#REF!+#REF!+#REF!+#REF!+#REF!+#REF!+#REF!+#REF!+#REF!+#REF!+#REF!+#REF!+#REF!+#REF!+#REF!+#REF!+#REF!+#REF!+#REF!</f>
        <v>#REF!</v>
      </c>
      <c r="O43" s="155" t="e">
        <f>#REF!+#REF!+#REF!+#REF!+#REF!+#REF!+#REF!+#REF!+#REF!+#REF!+#REF!+#REF!+#REF!+#REF!+#REF!+#REF!+#REF!+#REF!+#REF!+#REF!+#REF!+#REF!+#REF!+#REF!+#REF!+#REF!+#REF!+#REF!+#REF!+#REF!+#REF!+#REF!+#REF!</f>
        <v>#REF!</v>
      </c>
      <c r="P43" s="153">
        <f>'9_Per Pupil Summary'!L42</f>
        <v>1874.6092230933943</v>
      </c>
      <c r="Q43" s="154" t="e">
        <f>#REF!+#REF!+#REF!+#REF!+#REF!+#REF!+#REF!+#REF!+#REF!+#REF!+#REF!+#REF!+#REF!+#REF!+#REF!+#REF!+#REF!+#REF!+#REF!+#REF!+#REF!+#REF!+#REF!+#REF!+#REF!+#REF!+#REF!+#REF!+#REF!+#REF!+#REF!+#REF!+#REF!</f>
        <v>#REF!</v>
      </c>
      <c r="R43" s="156" t="e">
        <f>#REF!+#REF!+#REF!+#REF!+#REF!+#REF!+#REF!+#REF!+#REF!+#REF!+#REF!+#REF!+#REF!+#REF!+#REF!+#REF!+#REF!+#REF!+#REF!+#REF!+#REF!+#REF!+#REF!+#REF!+#REF!+#REF!+#REF!+#REF!+#REF!+#REF!+#REF!+#REF!+#REF!</f>
        <v>#REF!</v>
      </c>
      <c r="S43" s="605" t="e">
        <f>#REF!+#REF!</f>
        <v>#REF!</v>
      </c>
      <c r="T43" s="153" t="e">
        <f>#REF!+#REF!+#REF!+#REF!+#REF!+#REF!+#REF!+#REF!+#REF!+#REF!+#REF!+#REF!+#REF!+#REF!+#REF!+#REF!+#REF!+#REF!+#REF!+#REF!+#REF!+#REF!+#REF!+#REF!+#REF!+#REF!+#REF!+#REF!+#REF!+#REF!+#REF!+#REF!+#REF!</f>
        <v>#REF!</v>
      </c>
      <c r="U43" s="153" t="e">
        <f>#REF!+#REF!+#REF!+#REF!+#REF!+#REF!+#REF!+#REF!+#REF!+#REF!+#REF!+#REF!+#REF!+#REF!+#REF!+#REF!+#REF!+#REF!+#REF!+#REF!+#REF!+#REF!+#REF!+#REF!+#REF!+#REF!+#REF!+#REF!+#REF!+#REF!+#REF!+#REF!+#REF!</f>
        <v>#REF!</v>
      </c>
      <c r="V43" s="157" t="e">
        <f>#REF!+#REF!+#REF!+#REF!+#REF!+#REF!+#REF!+#REF!+#REF!+#REF!+#REF!+#REF!+#REF!+#REF!+#REF!+#REF!+#REF!+#REF!+#REF!+#REF!+#REF!+#REF!+#REF!+#REF!+#REF!+#REF!+#REF!+#REF!+#REF!+#REF!+#REF!+#REF!+#REF!</f>
        <v>#REF!</v>
      </c>
      <c r="W43" s="156" t="e">
        <f>#REF!+#REF!+#REF!+#REF!+#REF!+#REF!+#REF!+#REF!+#REF!+#REF!+#REF!+#REF!+#REF!+#REF!+#REF!+#REF!+#REF!+#REF!+#REF!+#REF!+#REF!+#REF!+#REF!+#REF!+#REF!+#REF!+#REF!+#REF!+#REF!+#REF!+#REF!+#REF!+#REF!</f>
        <v>#REF!</v>
      </c>
      <c r="X43" s="154" t="e">
        <f>#REF!+#REF!+#REF!+#REF!+#REF!+#REF!+#REF!+#REF!+#REF!+#REF!+#REF!+#REF!+#REF!+#REF!+#REF!+#REF!+#REF!+#REF!+#REF!+#REF!+#REF!+#REF!+#REF!+#REF!+#REF!+#REF!+#REF!+#REF!+#REF!+#REF!+#REF!+#REF!+#REF!</f>
        <v>#REF!</v>
      </c>
      <c r="Y43" s="156" t="e">
        <f>#REF!+#REF!+#REF!+#REF!+#REF!+#REF!+#REF!+#REF!+#REF!+#REF!+#REF!+#REF!+#REF!+#REF!+#REF!+#REF!+#REF!+#REF!+#REF!+#REF!+#REF!+#REF!+#REF!+#REF!+#REF!+#REF!+#REF!+#REF!+#REF!+#REF!+#REF!+#REF!+#REF!</f>
        <v>#REF!</v>
      </c>
      <c r="Z43" s="153" t="e">
        <f>#REF!+#REF!+#REF!+#REF!+#REF!+#REF!+#REF!+#REF!+#REF!+#REF!+#REF!+#REF!+#REF!+#REF!+#REF!+#REF!+#REF!+#REF!+#REF!+#REF!+#REF!+#REF!+#REF!+#REF!+#REF!+#REF!+#REF!+#REF!+#REF!+#REF!+#REF!+#REF!+#REF!</f>
        <v>#REF!</v>
      </c>
      <c r="AA43" s="156" t="e">
        <f>#REF!+#REF!+#REF!+#REF!+#REF!+#REF!+#REF!+#REF!+#REF!+#REF!+#REF!+#REF!+#REF!+#REF!+#REF!+#REF!+#REF!+#REF!+#REF!+#REF!+#REF!+#REF!+#REF!+#REF!+#REF!+#REF!+#REF!+#REF!+#REF!+#REF!+#REF!+#REF!+#REF!</f>
        <v>#REF!</v>
      </c>
      <c r="AB43" s="153" t="e">
        <f>#REF!+#REF!+#REF!+#REF!+#REF!+#REF!+#REF!+#REF!+#REF!+#REF!+#REF!+#REF!+#REF!+#REF!+#REF!+#REF!+#REF!+#REF!+#REF!+#REF!+#REF!+#REF!+#REF!+#REF!+#REF!+#REF!+#REF!+#REF!+#REF!+#REF!+#REF!+#REF!+#REF!</f>
        <v>#REF!</v>
      </c>
      <c r="AC43" s="153" t="e">
        <f>#REF!+#REF!+#REF!+#REF!+#REF!+#REF!+#REF!+#REF!+#REF!+#REF!+#REF!+#REF!+#REF!+#REF!+#REF!+#REF!+#REF!+#REF!+#REF!+#REF!+#REF!+#REF!+#REF!+#REF!+#REF!+#REF!+#REF!+#REF!+#REF!+#REF!+#REF!+#REF!+#REF!</f>
        <v>#REF!</v>
      </c>
      <c r="AD43" s="156" t="e">
        <f>#REF!+#REF!+#REF!+#REF!+#REF!+#REF!+#REF!+#REF!+#REF!+#REF!+#REF!+#REF!+#REF!+#REF!+#REF!+#REF!+#REF!+#REF!+#REF!+#REF!+#REF!+#REF!+#REF!+#REF!+#REF!+#REF!+#REF!+#REF!+#REF!+#REF!+#REF!+#REF!+#REF!</f>
        <v>#REF!</v>
      </c>
      <c r="AE43" s="159" t="e">
        <f>#REF!+#REF!+#REF!+#REF!+#REF!+#REF!+#REF!+#REF!+#REF!+#REF!+#REF!+#REF!+#REF!+#REF!+#REF!+#REF!+#REF!+#REF!+#REF!+#REF!+#REF!+#REF!+#REF!+#REF!+#REF!+#REF!+#REF!+#REF!+#REF!+#REF!+#REF!+#REF!+#REF!</f>
        <v>#REF!</v>
      </c>
      <c r="AF43" s="160">
        <f>'9_Per Pupil Summary'!N42</f>
        <v>5339</v>
      </c>
      <c r="AG43" s="161" t="e">
        <f>#REF!+#REF!+#REF!+#REF!+#REF!+#REF!+#REF!+#REF!+#REF!+#REF!+#REF!+#REF!+#REF!+#REF!+#REF!+#REF!+#REF!+#REF!+#REF!+#REF!+#REF!+#REF!+#REF!+#REF!+#REF!+#REF!+#REF!+#REF!+#REF!+#REF!+#REF!+#REF!+#REF!</f>
        <v>#REF!</v>
      </c>
      <c r="AH43" s="152" t="e">
        <f>#REF!+#REF!+#REF!+#REF!+#REF!+#REF!+#REF!+#REF!+#REF!+#REF!+#REF!+#REF!+#REF!+#REF!+#REF!+#REF!+#REF!+#REF!+#REF!+#REF!+#REF!+#REF!+#REF!+#REF!+#REF!+#REF!+#REF!+#REF!+#REF!+#REF!+#REF!+#REF!+#REF!</f>
        <v>#REF!</v>
      </c>
      <c r="AI43" s="160" t="e">
        <f>#REF!+#REF!+#REF!+#REF!+#REF!+#REF!+#REF!+#REF!+#REF!+#REF!+#REF!+#REF!+#REF!+#REF!+#REF!+#REF!+#REF!+#REF!+#REF!+#REF!+#REF!+#REF!+#REF!+#REF!+#REF!+#REF!+#REF!+#REF!+#REF!+#REF!+#REF!+#REF!+#REF!</f>
        <v>#REF!</v>
      </c>
      <c r="AJ43" s="152" t="e">
        <f>#REF!+#REF!+#REF!+#REF!+#REF!+#REF!+#REF!+#REF!+#REF!+#REF!+#REF!+#REF!+#REF!+#REF!+#REF!+#REF!+#REF!+#REF!+#REF!+#REF!+#REF!+#REF!+#REF!+#REF!+#REF!+#REF!+#REF!+#REF!+#REF!+#REF!+#REF!+#REF!+#REF!</f>
        <v>#REF!</v>
      </c>
      <c r="AK43" s="162" t="e">
        <f>#REF!+#REF!+#REF!+#REF!+#REF!+#REF!+#REF!+#REF!+#REF!+#REF!+#REF!+#REF!+#REF!+#REF!+#REF!+#REF!+#REF!+#REF!+#REF!+#REF!+#REF!+#REF!+#REF!+#REF!+#REF!+#REF!+#REF!+#REF!+#REF!+#REF!+#REF!+#REF!+#REF!</f>
        <v>#REF!</v>
      </c>
      <c r="AL43" s="163" t="e">
        <f>#REF!+#REF!+#REF!+#REF!+#REF!+#REF!+#REF!+#REF!+#REF!+#REF!+#REF!+#REF!+#REF!+#REF!+#REF!+#REF!+#REF!+#REF!+#REF!+#REF!+#REF!+#REF!+#REF!+#REF!+#REF!+#REF!+#REF!+#REF!+#REF!+#REF!+#REF!+#REF!+#REF!</f>
        <v>#REF!</v>
      </c>
      <c r="AM43" s="161" t="e">
        <f>#REF!+#REF!+#REF!+#REF!+#REF!+#REF!+#REF!+#REF!+#REF!+#REF!+#REF!+#REF!+#REF!+#REF!+#REF!+#REF!+#REF!+#REF!+#REF!+#REF!+#REF!+#REF!+#REF!+#REF!+#REF!+#REF!+#REF!+#REF!+#REF!+#REF!+#REF!+#REF!+#REF!</f>
        <v>#REF!</v>
      </c>
      <c r="AN43" s="164" t="e">
        <f>#REF!+#REF!+#REF!+#REF!+#REF!+#REF!+#REF!+#REF!+#REF!+#REF!+#REF!+#REF!+#REF!+#REF!+#REF!+#REF!+#REF!+#REF!+#REF!+#REF!+#REF!+#REF!+#REF!+#REF!+#REF!+#REF!+#REF!+#REF!+#REF!+#REF!+#REF!+#REF!+#REF!</f>
        <v>#REF!</v>
      </c>
      <c r="AO43" s="161" t="e">
        <f>#REF!+#REF!+#REF!+#REF!+#REF!+#REF!+#REF!+#REF!+#REF!+#REF!+#REF!+#REF!+#REF!+#REF!+#REF!+#REF!+#REF!+#REF!+#REF!+#REF!+#REF!+#REF!+#REF!+#REF!+#REF!+#REF!+#REF!+#REF!+#REF!+#REF!+#REF!+#REF!+#REF!</f>
        <v>#REF!</v>
      </c>
      <c r="AP43" s="162" t="e">
        <f>#REF!+#REF!+#REF!+#REF!+#REF!+#REF!+#REF!+#REF!+#REF!+#REF!+#REF!+#REF!+#REF!+#REF!+#REF!+#REF!+#REF!+#REF!+#REF!+#REF!+#REF!+#REF!+#REF!+#REF!+#REF!+#REF!+#REF!+#REF!+#REF!+#REF!+#REF!+#REF!+#REF!</f>
        <v>#REF!</v>
      </c>
      <c r="AQ43" s="161" t="e">
        <f>#REF!+#REF!+#REF!+#REF!+#REF!+#REF!+#REF!+#REF!+#REF!+#REF!+#REF!+#REF!+#REF!+#REF!+#REF!+#REF!+#REF!+#REF!+#REF!+#REF!+#REF!+#REF!+#REF!+#REF!+#REF!+#REF!+#REF!+#REF!+#REF!+#REF!+#REF!+#REF!+#REF!</f>
        <v>#REF!</v>
      </c>
      <c r="AR43" s="162" t="e">
        <f>#REF!+#REF!+#REF!+#REF!+#REF!+#REF!+#REF!+#REF!+#REF!+#REF!+#REF!+#REF!+#REF!+#REF!+#REF!+#REF!+#REF!+#REF!+#REF!+#REF!+#REF!+#REF!+#REF!+#REF!+#REF!+#REF!+#REF!+#REF!+#REF!+#REF!+#REF!+#REF!+#REF!</f>
        <v>#REF!</v>
      </c>
      <c r="AS43" s="162" t="e">
        <f>#REF!+#REF!+#REF!+#REF!+#REF!+#REF!+#REF!+#REF!+#REF!+#REF!+#REF!+#REF!+#REF!+#REF!+#REF!+#REF!+#REF!+#REF!+#REF!+#REF!+#REF!+#REF!+#REF!+#REF!+#REF!+#REF!+#REF!+#REF!+#REF!+#REF!+#REF!+#REF!+#REF!</f>
        <v>#REF!</v>
      </c>
      <c r="AT43" s="161" t="e">
        <f>#REF!+#REF!+#REF!+#REF!+#REF!+#REF!+#REF!+#REF!+#REF!+#REF!+#REF!+#REF!+#REF!+#REF!+#REF!+#REF!+#REF!+#REF!+#REF!+#REF!+#REF!+#REF!+#REF!+#REF!+#REF!+#REF!+#REF!+#REF!+#REF!+#REF!+#REF!+#REF!+#REF!</f>
        <v>#REF!</v>
      </c>
      <c r="AU43" s="544" t="e">
        <f t="shared" si="2"/>
        <v>#REF!</v>
      </c>
      <c r="AV43" s="545" t="e">
        <f t="shared" si="3"/>
        <v>#REF!</v>
      </c>
      <c r="AW43" s="154" t="e">
        <f>#REF!+#REF!+#REF!+#REF!+#REF!+#REF!+#REF!+#REF!+#REF!+#REF!+#REF!+#REF!+#REF!+#REF!+#REF!+#REF!+#REF!+#REF!+#REF!+#REF!+#REF!+#REF!+#REF!+#REF!+#REF!+#REF!+#REF!+#REF!+#REF!+#REF!+#REF!+#REF!+#REF!</f>
        <v>#REF!</v>
      </c>
      <c r="AX43" s="154"/>
      <c r="AY43" s="154" t="e">
        <f t="shared" si="4"/>
        <v>#REF!</v>
      </c>
    </row>
    <row r="44" spans="1:51" ht="16.149999999999999" customHeight="1" x14ac:dyDescent="0.2">
      <c r="A44" s="324">
        <v>38</v>
      </c>
      <c r="B44" s="151" t="s">
        <v>41</v>
      </c>
      <c r="C44" s="152" t="e">
        <f>#REF!+#REF!+#REF!+#REF!+#REF!+#REF!+#REF!+#REF!+#REF!+#REF!+#REF!+#REF!+#REF!+#REF!+#REF!+#REF!+#REF!+#REF!+#REF!+#REF!+#REF!+#REF!+#REF!+#REF!+#REF!+#REF!+#REF!+#REF!+#REF!+#REF!+#REF!+#REF!+#REF!</f>
        <v>#REF!</v>
      </c>
      <c r="D44" s="153">
        <f>'9_Per Pupil Summary'!H43</f>
        <v>2283.7358640919792</v>
      </c>
      <c r="E44" s="154" t="e">
        <f>#REF!+#REF!+#REF!+#REF!+#REF!+#REF!+#REF!+#REF!+#REF!+#REF!+#REF!+#REF!+#REF!+#REF!+#REF!+#REF!+#REF!+#REF!+#REF!+#REF!+#REF!+#REF!+#REF!+#REF!+#REF!+#REF!+#REF!+#REF!+#REF!+#REF!+#REF!+#REF!+#REF!</f>
        <v>#REF!</v>
      </c>
      <c r="F44" s="155" t="e">
        <f>#REF!+#REF!+#REF!+#REF!+#REF!+#REF!+#REF!+#REF!+#REF!+#REF!+#REF!+#REF!+#REF!+#REF!+#REF!+#REF!+#REF!+#REF!+#REF!+#REF!+#REF!+#REF!+#REF!+#REF!+#REF!+#REF!+#REF!+#REF!+#REF!+#REF!+#REF!+#REF!+#REF!</f>
        <v>#REF!</v>
      </c>
      <c r="G44" s="153">
        <f>'9_Per Pupil Summary'!I43</f>
        <v>281.7904370911578</v>
      </c>
      <c r="H44" s="154" t="e">
        <f>#REF!+#REF!+#REF!+#REF!+#REF!+#REF!+#REF!+#REF!+#REF!+#REF!+#REF!+#REF!+#REF!+#REF!+#REF!+#REF!+#REF!+#REF!+#REF!+#REF!+#REF!+#REF!+#REF!+#REF!+#REF!+#REF!+#REF!+#REF!+#REF!+#REF!+#REF!+#REF!+#REF!</f>
        <v>#REF!</v>
      </c>
      <c r="I44" s="155" t="e">
        <f>#REF!+#REF!+#REF!+#REF!+#REF!+#REF!+#REF!+#REF!+#REF!+#REF!+#REF!+#REF!+#REF!+#REF!+#REF!+#REF!+#REF!+#REF!+#REF!+#REF!+#REF!+#REF!+#REF!+#REF!+#REF!+#REF!+#REF!+#REF!+#REF!+#REF!+#REF!+#REF!+#REF!</f>
        <v>#REF!</v>
      </c>
      <c r="J44" s="153">
        <f>'9_Per Pupil Summary'!J43</f>
        <v>76.851937388497589</v>
      </c>
      <c r="K44" s="154" t="e">
        <f>#REF!+#REF!+#REF!+#REF!+#REF!+#REF!+#REF!+#REF!+#REF!+#REF!+#REF!+#REF!+#REF!+#REF!+#REF!+#REF!+#REF!+#REF!+#REF!+#REF!+#REF!+#REF!+#REF!+#REF!+#REF!+#REF!+#REF!+#REF!+#REF!+#REF!+#REF!+#REF!+#REF!</f>
        <v>#REF!</v>
      </c>
      <c r="L44" s="155" t="e">
        <f>#REF!+#REF!+#REF!+#REF!+#REF!+#REF!+#REF!+#REF!+#REF!+#REF!+#REF!+#REF!+#REF!+#REF!+#REF!+#REF!+#REF!+#REF!+#REF!+#REF!+#REF!+#REF!+#REF!+#REF!+#REF!+#REF!+#REF!+#REF!+#REF!+#REF!+#REF!+#REF!+#REF!</f>
        <v>#REF!</v>
      </c>
      <c r="M44" s="153">
        <f>'9_Per Pupil Summary'!K43</f>
        <v>1921.2984347124398</v>
      </c>
      <c r="N44" s="154" t="e">
        <f>#REF!+#REF!+#REF!+#REF!+#REF!+#REF!+#REF!+#REF!+#REF!+#REF!+#REF!+#REF!+#REF!+#REF!+#REF!+#REF!+#REF!+#REF!+#REF!+#REF!+#REF!+#REF!+#REF!+#REF!+#REF!+#REF!+#REF!+#REF!+#REF!+#REF!+#REF!+#REF!+#REF!</f>
        <v>#REF!</v>
      </c>
      <c r="O44" s="155" t="e">
        <f>#REF!+#REF!+#REF!+#REF!+#REF!+#REF!+#REF!+#REF!+#REF!+#REF!+#REF!+#REF!+#REF!+#REF!+#REF!+#REF!+#REF!+#REF!+#REF!+#REF!+#REF!+#REF!+#REF!+#REF!+#REF!+#REF!+#REF!+#REF!+#REF!+#REF!+#REF!+#REF!+#REF!</f>
        <v>#REF!</v>
      </c>
      <c r="P44" s="153">
        <f>'9_Per Pupil Summary'!L43</f>
        <v>768.51937388497583</v>
      </c>
      <c r="Q44" s="154" t="e">
        <f>#REF!+#REF!+#REF!+#REF!+#REF!+#REF!+#REF!+#REF!+#REF!+#REF!+#REF!+#REF!+#REF!+#REF!+#REF!+#REF!+#REF!+#REF!+#REF!+#REF!+#REF!+#REF!+#REF!+#REF!+#REF!+#REF!+#REF!+#REF!+#REF!+#REF!+#REF!+#REF!+#REF!</f>
        <v>#REF!</v>
      </c>
      <c r="R44" s="156" t="e">
        <f>#REF!+#REF!+#REF!+#REF!+#REF!+#REF!+#REF!+#REF!+#REF!+#REF!+#REF!+#REF!+#REF!+#REF!+#REF!+#REF!+#REF!+#REF!+#REF!+#REF!+#REF!+#REF!+#REF!+#REF!+#REF!+#REF!+#REF!+#REF!+#REF!+#REF!+#REF!+#REF!+#REF!</f>
        <v>#REF!</v>
      </c>
      <c r="S44" s="605" t="e">
        <f>#REF!+#REF!</f>
        <v>#REF!</v>
      </c>
      <c r="T44" s="153" t="e">
        <f>#REF!+#REF!+#REF!+#REF!+#REF!+#REF!+#REF!+#REF!+#REF!+#REF!+#REF!+#REF!+#REF!+#REF!+#REF!+#REF!+#REF!+#REF!+#REF!+#REF!+#REF!+#REF!+#REF!+#REF!+#REF!+#REF!+#REF!+#REF!+#REF!+#REF!+#REF!+#REF!+#REF!</f>
        <v>#REF!</v>
      </c>
      <c r="U44" s="153" t="e">
        <f>#REF!+#REF!+#REF!+#REF!+#REF!+#REF!+#REF!+#REF!+#REF!+#REF!+#REF!+#REF!+#REF!+#REF!+#REF!+#REF!+#REF!+#REF!+#REF!+#REF!+#REF!+#REF!+#REF!+#REF!+#REF!+#REF!+#REF!+#REF!+#REF!+#REF!+#REF!+#REF!+#REF!</f>
        <v>#REF!</v>
      </c>
      <c r="V44" s="157" t="e">
        <f>#REF!+#REF!+#REF!+#REF!+#REF!+#REF!+#REF!+#REF!+#REF!+#REF!+#REF!+#REF!+#REF!+#REF!+#REF!+#REF!+#REF!+#REF!+#REF!+#REF!+#REF!+#REF!+#REF!+#REF!+#REF!+#REF!+#REF!+#REF!+#REF!+#REF!+#REF!+#REF!+#REF!</f>
        <v>#REF!</v>
      </c>
      <c r="W44" s="156" t="e">
        <f>#REF!+#REF!+#REF!+#REF!+#REF!+#REF!+#REF!+#REF!+#REF!+#REF!+#REF!+#REF!+#REF!+#REF!+#REF!+#REF!+#REF!+#REF!+#REF!+#REF!+#REF!+#REF!+#REF!+#REF!+#REF!+#REF!+#REF!+#REF!+#REF!+#REF!+#REF!+#REF!+#REF!</f>
        <v>#REF!</v>
      </c>
      <c r="X44" s="154" t="e">
        <f>#REF!+#REF!+#REF!+#REF!+#REF!+#REF!+#REF!+#REF!+#REF!+#REF!+#REF!+#REF!+#REF!+#REF!+#REF!+#REF!+#REF!+#REF!+#REF!+#REF!+#REF!+#REF!+#REF!+#REF!+#REF!+#REF!+#REF!+#REF!+#REF!+#REF!+#REF!+#REF!+#REF!</f>
        <v>#REF!</v>
      </c>
      <c r="Y44" s="156" t="e">
        <f>#REF!+#REF!+#REF!+#REF!+#REF!+#REF!+#REF!+#REF!+#REF!+#REF!+#REF!+#REF!+#REF!+#REF!+#REF!+#REF!+#REF!+#REF!+#REF!+#REF!+#REF!+#REF!+#REF!+#REF!+#REF!+#REF!+#REF!+#REF!+#REF!+#REF!+#REF!+#REF!+#REF!</f>
        <v>#REF!</v>
      </c>
      <c r="Z44" s="153" t="e">
        <f>#REF!+#REF!+#REF!+#REF!+#REF!+#REF!+#REF!+#REF!+#REF!+#REF!+#REF!+#REF!+#REF!+#REF!+#REF!+#REF!+#REF!+#REF!+#REF!+#REF!+#REF!+#REF!+#REF!+#REF!+#REF!+#REF!+#REF!+#REF!+#REF!+#REF!+#REF!+#REF!+#REF!</f>
        <v>#REF!</v>
      </c>
      <c r="AA44" s="156" t="e">
        <f>#REF!+#REF!+#REF!+#REF!+#REF!+#REF!+#REF!+#REF!+#REF!+#REF!+#REF!+#REF!+#REF!+#REF!+#REF!+#REF!+#REF!+#REF!+#REF!+#REF!+#REF!+#REF!+#REF!+#REF!+#REF!+#REF!+#REF!+#REF!+#REF!+#REF!+#REF!+#REF!+#REF!</f>
        <v>#REF!</v>
      </c>
      <c r="AB44" s="153" t="e">
        <f>#REF!+#REF!+#REF!+#REF!+#REF!+#REF!+#REF!+#REF!+#REF!+#REF!+#REF!+#REF!+#REF!+#REF!+#REF!+#REF!+#REF!+#REF!+#REF!+#REF!+#REF!+#REF!+#REF!+#REF!+#REF!+#REF!+#REF!+#REF!+#REF!+#REF!+#REF!+#REF!+#REF!</f>
        <v>#REF!</v>
      </c>
      <c r="AC44" s="153" t="e">
        <f>#REF!+#REF!+#REF!+#REF!+#REF!+#REF!+#REF!+#REF!+#REF!+#REF!+#REF!+#REF!+#REF!+#REF!+#REF!+#REF!+#REF!+#REF!+#REF!+#REF!+#REF!+#REF!+#REF!+#REF!+#REF!+#REF!+#REF!+#REF!+#REF!+#REF!+#REF!+#REF!+#REF!</f>
        <v>#REF!</v>
      </c>
      <c r="AD44" s="156" t="e">
        <f>#REF!+#REF!+#REF!+#REF!+#REF!+#REF!+#REF!+#REF!+#REF!+#REF!+#REF!+#REF!+#REF!+#REF!+#REF!+#REF!+#REF!+#REF!+#REF!+#REF!+#REF!+#REF!+#REF!+#REF!+#REF!+#REF!+#REF!+#REF!+#REF!+#REF!+#REF!+#REF!+#REF!</f>
        <v>#REF!</v>
      </c>
      <c r="AE44" s="159" t="e">
        <f>#REF!+#REF!+#REF!+#REF!+#REF!+#REF!+#REF!+#REF!+#REF!+#REF!+#REF!+#REF!+#REF!+#REF!+#REF!+#REF!+#REF!+#REF!+#REF!+#REF!+#REF!+#REF!+#REF!+#REF!+#REF!+#REF!+#REF!+#REF!+#REF!+#REF!+#REF!+#REF!+#REF!</f>
        <v>#REF!</v>
      </c>
      <c r="AF44" s="160">
        <f>'9_Per Pupil Summary'!N43</f>
        <v>16265</v>
      </c>
      <c r="AG44" s="161" t="e">
        <f>#REF!+#REF!+#REF!+#REF!+#REF!+#REF!+#REF!+#REF!+#REF!+#REF!+#REF!+#REF!+#REF!+#REF!+#REF!+#REF!+#REF!+#REF!+#REF!+#REF!+#REF!+#REF!+#REF!+#REF!+#REF!+#REF!+#REF!+#REF!+#REF!+#REF!+#REF!+#REF!+#REF!</f>
        <v>#REF!</v>
      </c>
      <c r="AH44" s="152" t="e">
        <f>#REF!+#REF!+#REF!+#REF!+#REF!+#REF!+#REF!+#REF!+#REF!+#REF!+#REF!+#REF!+#REF!+#REF!+#REF!+#REF!+#REF!+#REF!+#REF!+#REF!+#REF!+#REF!+#REF!+#REF!+#REF!+#REF!+#REF!+#REF!+#REF!+#REF!+#REF!+#REF!+#REF!</f>
        <v>#REF!</v>
      </c>
      <c r="AI44" s="160" t="e">
        <f>#REF!+#REF!+#REF!+#REF!+#REF!+#REF!+#REF!+#REF!+#REF!+#REF!+#REF!+#REF!+#REF!+#REF!+#REF!+#REF!+#REF!+#REF!+#REF!+#REF!+#REF!+#REF!+#REF!+#REF!+#REF!+#REF!+#REF!+#REF!+#REF!+#REF!+#REF!+#REF!+#REF!</f>
        <v>#REF!</v>
      </c>
      <c r="AJ44" s="152" t="e">
        <f>#REF!+#REF!+#REF!+#REF!+#REF!+#REF!+#REF!+#REF!+#REF!+#REF!+#REF!+#REF!+#REF!+#REF!+#REF!+#REF!+#REF!+#REF!+#REF!+#REF!+#REF!+#REF!+#REF!+#REF!+#REF!+#REF!+#REF!+#REF!+#REF!+#REF!+#REF!+#REF!+#REF!</f>
        <v>#REF!</v>
      </c>
      <c r="AK44" s="162" t="e">
        <f>#REF!+#REF!+#REF!+#REF!+#REF!+#REF!+#REF!+#REF!+#REF!+#REF!+#REF!+#REF!+#REF!+#REF!+#REF!+#REF!+#REF!+#REF!+#REF!+#REF!+#REF!+#REF!+#REF!+#REF!+#REF!+#REF!+#REF!+#REF!+#REF!+#REF!+#REF!+#REF!+#REF!</f>
        <v>#REF!</v>
      </c>
      <c r="AL44" s="163" t="e">
        <f>#REF!+#REF!+#REF!+#REF!+#REF!+#REF!+#REF!+#REF!+#REF!+#REF!+#REF!+#REF!+#REF!+#REF!+#REF!+#REF!+#REF!+#REF!+#REF!+#REF!+#REF!+#REF!+#REF!+#REF!+#REF!+#REF!+#REF!+#REF!+#REF!+#REF!+#REF!+#REF!+#REF!</f>
        <v>#REF!</v>
      </c>
      <c r="AM44" s="161" t="e">
        <f>#REF!+#REF!+#REF!+#REF!+#REF!+#REF!+#REF!+#REF!+#REF!+#REF!+#REF!+#REF!+#REF!+#REF!+#REF!+#REF!+#REF!+#REF!+#REF!+#REF!+#REF!+#REF!+#REF!+#REF!+#REF!+#REF!+#REF!+#REF!+#REF!+#REF!+#REF!+#REF!+#REF!</f>
        <v>#REF!</v>
      </c>
      <c r="AN44" s="164" t="e">
        <f>#REF!+#REF!+#REF!+#REF!+#REF!+#REF!+#REF!+#REF!+#REF!+#REF!+#REF!+#REF!+#REF!+#REF!+#REF!+#REF!+#REF!+#REF!+#REF!+#REF!+#REF!+#REF!+#REF!+#REF!+#REF!+#REF!+#REF!+#REF!+#REF!+#REF!+#REF!+#REF!+#REF!</f>
        <v>#REF!</v>
      </c>
      <c r="AO44" s="161" t="e">
        <f>#REF!+#REF!+#REF!+#REF!+#REF!+#REF!+#REF!+#REF!+#REF!+#REF!+#REF!+#REF!+#REF!+#REF!+#REF!+#REF!+#REF!+#REF!+#REF!+#REF!+#REF!+#REF!+#REF!+#REF!+#REF!+#REF!+#REF!+#REF!+#REF!+#REF!+#REF!+#REF!+#REF!</f>
        <v>#REF!</v>
      </c>
      <c r="AP44" s="162" t="e">
        <f>#REF!+#REF!+#REF!+#REF!+#REF!+#REF!+#REF!+#REF!+#REF!+#REF!+#REF!+#REF!+#REF!+#REF!+#REF!+#REF!+#REF!+#REF!+#REF!+#REF!+#REF!+#REF!+#REF!+#REF!+#REF!+#REF!+#REF!+#REF!+#REF!+#REF!+#REF!+#REF!+#REF!</f>
        <v>#REF!</v>
      </c>
      <c r="AQ44" s="161" t="e">
        <f>#REF!+#REF!+#REF!+#REF!+#REF!+#REF!+#REF!+#REF!+#REF!+#REF!+#REF!+#REF!+#REF!+#REF!+#REF!+#REF!+#REF!+#REF!+#REF!+#REF!+#REF!+#REF!+#REF!+#REF!+#REF!+#REF!+#REF!+#REF!+#REF!+#REF!+#REF!+#REF!+#REF!</f>
        <v>#REF!</v>
      </c>
      <c r="AR44" s="162" t="e">
        <f>#REF!+#REF!+#REF!+#REF!+#REF!+#REF!+#REF!+#REF!+#REF!+#REF!+#REF!+#REF!+#REF!+#REF!+#REF!+#REF!+#REF!+#REF!+#REF!+#REF!+#REF!+#REF!+#REF!+#REF!+#REF!+#REF!+#REF!+#REF!+#REF!+#REF!+#REF!+#REF!+#REF!</f>
        <v>#REF!</v>
      </c>
      <c r="AS44" s="162" t="e">
        <f>#REF!+#REF!+#REF!+#REF!+#REF!+#REF!+#REF!+#REF!+#REF!+#REF!+#REF!+#REF!+#REF!+#REF!+#REF!+#REF!+#REF!+#REF!+#REF!+#REF!+#REF!+#REF!+#REF!+#REF!+#REF!+#REF!+#REF!+#REF!+#REF!+#REF!+#REF!+#REF!+#REF!</f>
        <v>#REF!</v>
      </c>
      <c r="AT44" s="161" t="e">
        <f>#REF!+#REF!+#REF!+#REF!+#REF!+#REF!+#REF!+#REF!+#REF!+#REF!+#REF!+#REF!+#REF!+#REF!+#REF!+#REF!+#REF!+#REF!+#REF!+#REF!+#REF!+#REF!+#REF!+#REF!+#REF!+#REF!+#REF!+#REF!+#REF!+#REF!+#REF!+#REF!+#REF!</f>
        <v>#REF!</v>
      </c>
      <c r="AU44" s="544" t="e">
        <f t="shared" si="2"/>
        <v>#REF!</v>
      </c>
      <c r="AV44" s="545" t="e">
        <f t="shared" si="3"/>
        <v>#REF!</v>
      </c>
      <c r="AW44" s="154" t="e">
        <f>#REF!+#REF!+#REF!+#REF!+#REF!+#REF!+#REF!+#REF!+#REF!+#REF!+#REF!+#REF!+#REF!+#REF!+#REF!+#REF!+#REF!+#REF!+#REF!+#REF!+#REF!+#REF!+#REF!+#REF!+#REF!+#REF!+#REF!+#REF!+#REF!+#REF!+#REF!+#REF!+#REF!</f>
        <v>#REF!</v>
      </c>
      <c r="AX44" s="154"/>
      <c r="AY44" s="154" t="e">
        <f t="shared" si="4"/>
        <v>#REF!</v>
      </c>
    </row>
    <row r="45" spans="1:51" ht="16.149999999999999" customHeight="1" x14ac:dyDescent="0.2">
      <c r="A45" s="324">
        <v>39</v>
      </c>
      <c r="B45" s="151" t="s">
        <v>42</v>
      </c>
      <c r="C45" s="152" t="e">
        <f>#REF!+#REF!+#REF!+#REF!+#REF!+#REF!+#REF!+#REF!+#REF!+#REF!+#REF!+#REF!+#REF!+#REF!+#REF!+#REF!+#REF!+#REF!+#REF!+#REF!+#REF!+#REF!+#REF!+#REF!+#REF!+#REF!+#REF!+#REF!+#REF!+#REF!+#REF!+#REF!+#REF!</f>
        <v>#REF!</v>
      </c>
      <c r="D45" s="153">
        <f>'9_Per Pupil Summary'!H44</f>
        <v>2915.5686643279359</v>
      </c>
      <c r="E45" s="154" t="e">
        <f>#REF!+#REF!+#REF!+#REF!+#REF!+#REF!+#REF!+#REF!+#REF!+#REF!+#REF!+#REF!+#REF!+#REF!+#REF!+#REF!+#REF!+#REF!+#REF!+#REF!+#REF!+#REF!+#REF!+#REF!+#REF!+#REF!+#REF!+#REF!+#REF!+#REF!+#REF!+#REF!+#REF!</f>
        <v>#REF!</v>
      </c>
      <c r="F45" s="155" t="e">
        <f>#REF!+#REF!+#REF!+#REF!+#REF!+#REF!+#REF!+#REF!+#REF!+#REF!+#REF!+#REF!+#REF!+#REF!+#REF!+#REF!+#REF!+#REF!+#REF!+#REF!+#REF!+#REF!+#REF!+#REF!+#REF!+#REF!+#REF!+#REF!+#REF!+#REF!+#REF!+#REF!+#REF!</f>
        <v>#REF!</v>
      </c>
      <c r="G45" s="153">
        <f>'9_Per Pupil Summary'!I44</f>
        <v>401.27085314306822</v>
      </c>
      <c r="H45" s="154" t="e">
        <f>#REF!+#REF!+#REF!+#REF!+#REF!+#REF!+#REF!+#REF!+#REF!+#REF!+#REF!+#REF!+#REF!+#REF!+#REF!+#REF!+#REF!+#REF!+#REF!+#REF!+#REF!+#REF!+#REF!+#REF!+#REF!+#REF!+#REF!+#REF!+#REF!+#REF!+#REF!+#REF!+#REF!</f>
        <v>#REF!</v>
      </c>
      <c r="I45" s="155" t="e">
        <f>#REF!+#REF!+#REF!+#REF!+#REF!+#REF!+#REF!+#REF!+#REF!+#REF!+#REF!+#REF!+#REF!+#REF!+#REF!+#REF!+#REF!+#REF!+#REF!+#REF!+#REF!+#REF!+#REF!+#REF!+#REF!+#REF!+#REF!+#REF!+#REF!+#REF!+#REF!+#REF!+#REF!</f>
        <v>#REF!</v>
      </c>
      <c r="J45" s="153">
        <f>'9_Per Pupil Summary'!J44</f>
        <v>109.43750540265496</v>
      </c>
      <c r="K45" s="154" t="e">
        <f>#REF!+#REF!+#REF!+#REF!+#REF!+#REF!+#REF!+#REF!+#REF!+#REF!+#REF!+#REF!+#REF!+#REF!+#REF!+#REF!+#REF!+#REF!+#REF!+#REF!+#REF!+#REF!+#REF!+#REF!+#REF!+#REF!+#REF!+#REF!+#REF!+#REF!+#REF!+#REF!+#REF!</f>
        <v>#REF!</v>
      </c>
      <c r="L45" s="155" t="e">
        <f>#REF!+#REF!+#REF!+#REF!+#REF!+#REF!+#REF!+#REF!+#REF!+#REF!+#REF!+#REF!+#REF!+#REF!+#REF!+#REF!+#REF!+#REF!+#REF!+#REF!+#REF!+#REF!+#REF!+#REF!+#REF!+#REF!+#REF!+#REF!+#REF!+#REF!+#REF!+#REF!+#REF!</f>
        <v>#REF!</v>
      </c>
      <c r="M45" s="153">
        <f>'9_Per Pupil Summary'!K44</f>
        <v>2735.9376350663742</v>
      </c>
      <c r="N45" s="154" t="e">
        <f>#REF!+#REF!+#REF!+#REF!+#REF!+#REF!+#REF!+#REF!+#REF!+#REF!+#REF!+#REF!+#REF!+#REF!+#REF!+#REF!+#REF!+#REF!+#REF!+#REF!+#REF!+#REF!+#REF!+#REF!+#REF!+#REF!+#REF!+#REF!+#REF!+#REF!+#REF!+#REF!+#REF!</f>
        <v>#REF!</v>
      </c>
      <c r="O45" s="155" t="e">
        <f>#REF!+#REF!+#REF!+#REF!+#REF!+#REF!+#REF!+#REF!+#REF!+#REF!+#REF!+#REF!+#REF!+#REF!+#REF!+#REF!+#REF!+#REF!+#REF!+#REF!+#REF!+#REF!+#REF!+#REF!+#REF!+#REF!+#REF!+#REF!+#REF!+#REF!+#REF!+#REF!+#REF!</f>
        <v>#REF!</v>
      </c>
      <c r="P45" s="153">
        <f>'9_Per Pupil Summary'!L44</f>
        <v>1094.3750540265496</v>
      </c>
      <c r="Q45" s="154" t="e">
        <f>#REF!+#REF!+#REF!+#REF!+#REF!+#REF!+#REF!+#REF!+#REF!+#REF!+#REF!+#REF!+#REF!+#REF!+#REF!+#REF!+#REF!+#REF!+#REF!+#REF!+#REF!+#REF!+#REF!+#REF!+#REF!+#REF!+#REF!+#REF!+#REF!+#REF!+#REF!+#REF!+#REF!</f>
        <v>#REF!</v>
      </c>
      <c r="R45" s="156" t="e">
        <f>#REF!+#REF!+#REF!+#REF!+#REF!+#REF!+#REF!+#REF!+#REF!+#REF!+#REF!+#REF!+#REF!+#REF!+#REF!+#REF!+#REF!+#REF!+#REF!+#REF!+#REF!+#REF!+#REF!+#REF!+#REF!+#REF!+#REF!+#REF!+#REF!+#REF!+#REF!+#REF!+#REF!</f>
        <v>#REF!</v>
      </c>
      <c r="S45" s="605" t="e">
        <f>#REF!+#REF!</f>
        <v>#REF!</v>
      </c>
      <c r="T45" s="153" t="e">
        <f>#REF!+#REF!+#REF!+#REF!+#REF!+#REF!+#REF!+#REF!+#REF!+#REF!+#REF!+#REF!+#REF!+#REF!+#REF!+#REF!+#REF!+#REF!+#REF!+#REF!+#REF!+#REF!+#REF!+#REF!+#REF!+#REF!+#REF!+#REF!+#REF!+#REF!+#REF!+#REF!+#REF!</f>
        <v>#REF!</v>
      </c>
      <c r="U45" s="153" t="e">
        <f>#REF!+#REF!+#REF!+#REF!+#REF!+#REF!+#REF!+#REF!+#REF!+#REF!+#REF!+#REF!+#REF!+#REF!+#REF!+#REF!+#REF!+#REF!+#REF!+#REF!+#REF!+#REF!+#REF!+#REF!+#REF!+#REF!+#REF!+#REF!+#REF!+#REF!+#REF!+#REF!+#REF!</f>
        <v>#REF!</v>
      </c>
      <c r="V45" s="157" t="e">
        <f>#REF!+#REF!+#REF!+#REF!+#REF!+#REF!+#REF!+#REF!+#REF!+#REF!+#REF!+#REF!+#REF!+#REF!+#REF!+#REF!+#REF!+#REF!+#REF!+#REF!+#REF!+#REF!+#REF!+#REF!+#REF!+#REF!+#REF!+#REF!+#REF!+#REF!+#REF!+#REF!+#REF!</f>
        <v>#REF!</v>
      </c>
      <c r="W45" s="156" t="e">
        <f>#REF!+#REF!+#REF!+#REF!+#REF!+#REF!+#REF!+#REF!+#REF!+#REF!+#REF!+#REF!+#REF!+#REF!+#REF!+#REF!+#REF!+#REF!+#REF!+#REF!+#REF!+#REF!+#REF!+#REF!+#REF!+#REF!+#REF!+#REF!+#REF!+#REF!+#REF!+#REF!+#REF!</f>
        <v>#REF!</v>
      </c>
      <c r="X45" s="154" t="e">
        <f>#REF!+#REF!+#REF!+#REF!+#REF!+#REF!+#REF!+#REF!+#REF!+#REF!+#REF!+#REF!+#REF!+#REF!+#REF!+#REF!+#REF!+#REF!+#REF!+#REF!+#REF!+#REF!+#REF!+#REF!+#REF!+#REF!+#REF!+#REF!+#REF!+#REF!+#REF!+#REF!+#REF!</f>
        <v>#REF!</v>
      </c>
      <c r="Y45" s="156" t="e">
        <f>#REF!+#REF!+#REF!+#REF!+#REF!+#REF!+#REF!+#REF!+#REF!+#REF!+#REF!+#REF!+#REF!+#REF!+#REF!+#REF!+#REF!+#REF!+#REF!+#REF!+#REF!+#REF!+#REF!+#REF!+#REF!+#REF!+#REF!+#REF!+#REF!+#REF!+#REF!+#REF!+#REF!</f>
        <v>#REF!</v>
      </c>
      <c r="Z45" s="153" t="e">
        <f>#REF!+#REF!+#REF!+#REF!+#REF!+#REF!+#REF!+#REF!+#REF!+#REF!+#REF!+#REF!+#REF!+#REF!+#REF!+#REF!+#REF!+#REF!+#REF!+#REF!+#REF!+#REF!+#REF!+#REF!+#REF!+#REF!+#REF!+#REF!+#REF!+#REF!+#REF!+#REF!+#REF!</f>
        <v>#REF!</v>
      </c>
      <c r="AA45" s="156" t="e">
        <f>#REF!+#REF!+#REF!+#REF!+#REF!+#REF!+#REF!+#REF!+#REF!+#REF!+#REF!+#REF!+#REF!+#REF!+#REF!+#REF!+#REF!+#REF!+#REF!+#REF!+#REF!+#REF!+#REF!+#REF!+#REF!+#REF!+#REF!+#REF!+#REF!+#REF!+#REF!+#REF!+#REF!</f>
        <v>#REF!</v>
      </c>
      <c r="AB45" s="153" t="e">
        <f>#REF!+#REF!+#REF!+#REF!+#REF!+#REF!+#REF!+#REF!+#REF!+#REF!+#REF!+#REF!+#REF!+#REF!+#REF!+#REF!+#REF!+#REF!+#REF!+#REF!+#REF!+#REF!+#REF!+#REF!+#REF!+#REF!+#REF!+#REF!+#REF!+#REF!+#REF!+#REF!+#REF!</f>
        <v>#REF!</v>
      </c>
      <c r="AC45" s="153" t="e">
        <f>#REF!+#REF!+#REF!+#REF!+#REF!+#REF!+#REF!+#REF!+#REF!+#REF!+#REF!+#REF!+#REF!+#REF!+#REF!+#REF!+#REF!+#REF!+#REF!+#REF!+#REF!+#REF!+#REF!+#REF!+#REF!+#REF!+#REF!+#REF!+#REF!+#REF!+#REF!+#REF!+#REF!</f>
        <v>#REF!</v>
      </c>
      <c r="AD45" s="156" t="e">
        <f>#REF!+#REF!+#REF!+#REF!+#REF!+#REF!+#REF!+#REF!+#REF!+#REF!+#REF!+#REF!+#REF!+#REF!+#REF!+#REF!+#REF!+#REF!+#REF!+#REF!+#REF!+#REF!+#REF!+#REF!+#REF!+#REF!+#REF!+#REF!+#REF!+#REF!+#REF!+#REF!+#REF!</f>
        <v>#REF!</v>
      </c>
      <c r="AE45" s="159" t="e">
        <f>#REF!+#REF!+#REF!+#REF!+#REF!+#REF!+#REF!+#REF!+#REF!+#REF!+#REF!+#REF!+#REF!+#REF!+#REF!+#REF!+#REF!+#REF!+#REF!+#REF!+#REF!+#REF!+#REF!+#REF!+#REF!+#REF!+#REF!+#REF!+#REF!+#REF!+#REF!+#REF!+#REF!</f>
        <v>#REF!</v>
      </c>
      <c r="AF45" s="160">
        <f>'9_Per Pupil Summary'!N44</f>
        <v>9118</v>
      </c>
      <c r="AG45" s="161" t="e">
        <f>#REF!+#REF!+#REF!+#REF!+#REF!+#REF!+#REF!+#REF!+#REF!+#REF!+#REF!+#REF!+#REF!+#REF!+#REF!+#REF!+#REF!+#REF!+#REF!+#REF!+#REF!+#REF!+#REF!+#REF!+#REF!+#REF!+#REF!+#REF!+#REF!+#REF!+#REF!+#REF!+#REF!</f>
        <v>#REF!</v>
      </c>
      <c r="AH45" s="152" t="e">
        <f>#REF!+#REF!+#REF!+#REF!+#REF!+#REF!+#REF!+#REF!+#REF!+#REF!+#REF!+#REF!+#REF!+#REF!+#REF!+#REF!+#REF!+#REF!+#REF!+#REF!+#REF!+#REF!+#REF!+#REF!+#REF!+#REF!+#REF!+#REF!+#REF!+#REF!+#REF!+#REF!+#REF!</f>
        <v>#REF!</v>
      </c>
      <c r="AI45" s="160" t="e">
        <f>#REF!+#REF!+#REF!+#REF!+#REF!+#REF!+#REF!+#REF!+#REF!+#REF!+#REF!+#REF!+#REF!+#REF!+#REF!+#REF!+#REF!+#REF!+#REF!+#REF!+#REF!+#REF!+#REF!+#REF!+#REF!+#REF!+#REF!+#REF!+#REF!+#REF!+#REF!+#REF!+#REF!</f>
        <v>#REF!</v>
      </c>
      <c r="AJ45" s="152" t="e">
        <f>#REF!+#REF!+#REF!+#REF!+#REF!+#REF!+#REF!+#REF!+#REF!+#REF!+#REF!+#REF!+#REF!+#REF!+#REF!+#REF!+#REF!+#REF!+#REF!+#REF!+#REF!+#REF!+#REF!+#REF!+#REF!+#REF!+#REF!+#REF!+#REF!+#REF!+#REF!+#REF!+#REF!</f>
        <v>#REF!</v>
      </c>
      <c r="AK45" s="162" t="e">
        <f>#REF!+#REF!+#REF!+#REF!+#REF!+#REF!+#REF!+#REF!+#REF!+#REF!+#REF!+#REF!+#REF!+#REF!+#REF!+#REF!+#REF!+#REF!+#REF!+#REF!+#REF!+#REF!+#REF!+#REF!+#REF!+#REF!+#REF!+#REF!+#REF!+#REF!+#REF!+#REF!+#REF!</f>
        <v>#REF!</v>
      </c>
      <c r="AL45" s="163" t="e">
        <f>#REF!+#REF!+#REF!+#REF!+#REF!+#REF!+#REF!+#REF!+#REF!+#REF!+#REF!+#REF!+#REF!+#REF!+#REF!+#REF!+#REF!+#REF!+#REF!+#REF!+#REF!+#REF!+#REF!+#REF!+#REF!+#REF!+#REF!+#REF!+#REF!+#REF!+#REF!+#REF!+#REF!</f>
        <v>#REF!</v>
      </c>
      <c r="AM45" s="161" t="e">
        <f>#REF!+#REF!+#REF!+#REF!+#REF!+#REF!+#REF!+#REF!+#REF!+#REF!+#REF!+#REF!+#REF!+#REF!+#REF!+#REF!+#REF!+#REF!+#REF!+#REF!+#REF!+#REF!+#REF!+#REF!+#REF!+#REF!+#REF!+#REF!+#REF!+#REF!+#REF!+#REF!+#REF!</f>
        <v>#REF!</v>
      </c>
      <c r="AN45" s="164" t="e">
        <f>#REF!+#REF!+#REF!+#REF!+#REF!+#REF!+#REF!+#REF!+#REF!+#REF!+#REF!+#REF!+#REF!+#REF!+#REF!+#REF!+#REF!+#REF!+#REF!+#REF!+#REF!+#REF!+#REF!+#REF!+#REF!+#REF!+#REF!+#REF!+#REF!+#REF!+#REF!+#REF!+#REF!</f>
        <v>#REF!</v>
      </c>
      <c r="AO45" s="161" t="e">
        <f>#REF!+#REF!+#REF!+#REF!+#REF!+#REF!+#REF!+#REF!+#REF!+#REF!+#REF!+#REF!+#REF!+#REF!+#REF!+#REF!+#REF!+#REF!+#REF!+#REF!+#REF!+#REF!+#REF!+#REF!+#REF!+#REF!+#REF!+#REF!+#REF!+#REF!+#REF!+#REF!+#REF!</f>
        <v>#REF!</v>
      </c>
      <c r="AP45" s="162" t="e">
        <f>#REF!+#REF!+#REF!+#REF!+#REF!+#REF!+#REF!+#REF!+#REF!+#REF!+#REF!+#REF!+#REF!+#REF!+#REF!+#REF!+#REF!+#REF!+#REF!+#REF!+#REF!+#REF!+#REF!+#REF!+#REF!+#REF!+#REF!+#REF!+#REF!+#REF!+#REF!+#REF!+#REF!</f>
        <v>#REF!</v>
      </c>
      <c r="AQ45" s="161" t="e">
        <f>#REF!+#REF!+#REF!+#REF!+#REF!+#REF!+#REF!+#REF!+#REF!+#REF!+#REF!+#REF!+#REF!+#REF!+#REF!+#REF!+#REF!+#REF!+#REF!+#REF!+#REF!+#REF!+#REF!+#REF!+#REF!+#REF!+#REF!+#REF!+#REF!+#REF!+#REF!+#REF!+#REF!</f>
        <v>#REF!</v>
      </c>
      <c r="AR45" s="162" t="e">
        <f>#REF!+#REF!+#REF!+#REF!+#REF!+#REF!+#REF!+#REF!+#REF!+#REF!+#REF!+#REF!+#REF!+#REF!+#REF!+#REF!+#REF!+#REF!+#REF!+#REF!+#REF!+#REF!+#REF!+#REF!+#REF!+#REF!+#REF!+#REF!+#REF!+#REF!+#REF!+#REF!+#REF!</f>
        <v>#REF!</v>
      </c>
      <c r="AS45" s="162" t="e">
        <f>#REF!+#REF!+#REF!+#REF!+#REF!+#REF!+#REF!+#REF!+#REF!+#REF!+#REF!+#REF!+#REF!+#REF!+#REF!+#REF!+#REF!+#REF!+#REF!+#REF!+#REF!+#REF!+#REF!+#REF!+#REF!+#REF!+#REF!+#REF!+#REF!+#REF!+#REF!+#REF!+#REF!</f>
        <v>#REF!</v>
      </c>
      <c r="AT45" s="161" t="e">
        <f>#REF!+#REF!+#REF!+#REF!+#REF!+#REF!+#REF!+#REF!+#REF!+#REF!+#REF!+#REF!+#REF!+#REF!+#REF!+#REF!+#REF!+#REF!+#REF!+#REF!+#REF!+#REF!+#REF!+#REF!+#REF!+#REF!+#REF!+#REF!+#REF!+#REF!+#REF!+#REF!+#REF!</f>
        <v>#REF!</v>
      </c>
      <c r="AU45" s="544" t="e">
        <f t="shared" si="2"/>
        <v>#REF!</v>
      </c>
      <c r="AV45" s="545" t="e">
        <f t="shared" si="3"/>
        <v>#REF!</v>
      </c>
      <c r="AW45" s="154" t="e">
        <f>#REF!+#REF!+#REF!+#REF!+#REF!+#REF!+#REF!+#REF!+#REF!+#REF!+#REF!+#REF!+#REF!+#REF!+#REF!+#REF!+#REF!+#REF!+#REF!+#REF!+#REF!+#REF!+#REF!+#REF!+#REF!+#REF!+#REF!+#REF!+#REF!+#REF!+#REF!+#REF!+#REF!</f>
        <v>#REF!</v>
      </c>
      <c r="AX45" s="154"/>
      <c r="AY45" s="154" t="e">
        <f t="shared" si="4"/>
        <v>#REF!</v>
      </c>
    </row>
    <row r="46" spans="1:51" ht="16.149999999999999" customHeight="1" x14ac:dyDescent="0.2">
      <c r="A46" s="325">
        <v>40</v>
      </c>
      <c r="B46" s="165" t="s">
        <v>43</v>
      </c>
      <c r="C46" s="166" t="e">
        <f>#REF!+#REF!+#REF!+#REF!+#REF!+#REF!+#REF!+#REF!+#REF!+#REF!+#REF!+#REF!+#REF!+#REF!+#REF!+#REF!+#REF!+#REF!+#REF!+#REF!+#REF!+#REF!+#REF!+#REF!+#REF!+#REF!+#REF!+#REF!+#REF!+#REF!+#REF!+#REF!+#REF!</f>
        <v>#REF!</v>
      </c>
      <c r="D46" s="167">
        <f>'9_Per Pupil Summary'!H45</f>
        <v>4850.4504472236813</v>
      </c>
      <c r="E46" s="168" t="e">
        <f>#REF!+#REF!+#REF!+#REF!+#REF!+#REF!+#REF!+#REF!+#REF!+#REF!+#REF!+#REF!+#REF!+#REF!+#REF!+#REF!+#REF!+#REF!+#REF!+#REF!+#REF!+#REF!+#REF!+#REF!+#REF!+#REF!+#REF!+#REF!+#REF!+#REF!+#REF!+#REF!+#REF!</f>
        <v>#REF!</v>
      </c>
      <c r="F46" s="169" t="e">
        <f>#REF!+#REF!+#REF!+#REF!+#REF!+#REF!+#REF!+#REF!+#REF!+#REF!+#REF!+#REF!+#REF!+#REF!+#REF!+#REF!+#REF!+#REF!+#REF!+#REF!+#REF!+#REF!+#REF!+#REF!+#REF!+#REF!+#REF!+#REF!+#REF!+#REF!+#REF!+#REF!+#REF!</f>
        <v>#REF!</v>
      </c>
      <c r="G46" s="167">
        <f>'9_Per Pupil Summary'!I45</f>
        <v>643.33064538013207</v>
      </c>
      <c r="H46" s="168" t="e">
        <f>#REF!+#REF!+#REF!+#REF!+#REF!+#REF!+#REF!+#REF!+#REF!+#REF!+#REF!+#REF!+#REF!+#REF!+#REF!+#REF!+#REF!+#REF!+#REF!+#REF!+#REF!+#REF!+#REF!+#REF!+#REF!+#REF!+#REF!+#REF!+#REF!+#REF!+#REF!+#REF!+#REF!</f>
        <v>#REF!</v>
      </c>
      <c r="I46" s="169" t="e">
        <f>#REF!+#REF!+#REF!+#REF!+#REF!+#REF!+#REF!+#REF!+#REF!+#REF!+#REF!+#REF!+#REF!+#REF!+#REF!+#REF!+#REF!+#REF!+#REF!+#REF!+#REF!+#REF!+#REF!+#REF!+#REF!+#REF!+#REF!+#REF!+#REF!+#REF!+#REF!+#REF!+#REF!</f>
        <v>#REF!</v>
      </c>
      <c r="J46" s="167">
        <f>'9_Per Pupil Summary'!J45</f>
        <v>175.45381237639967</v>
      </c>
      <c r="K46" s="168" t="e">
        <f>#REF!+#REF!+#REF!+#REF!+#REF!+#REF!+#REF!+#REF!+#REF!+#REF!+#REF!+#REF!+#REF!+#REF!+#REF!+#REF!+#REF!+#REF!+#REF!+#REF!+#REF!+#REF!+#REF!+#REF!+#REF!+#REF!+#REF!+#REF!+#REF!+#REF!+#REF!+#REF!+#REF!</f>
        <v>#REF!</v>
      </c>
      <c r="L46" s="169" t="e">
        <f>#REF!+#REF!+#REF!+#REF!+#REF!+#REF!+#REF!+#REF!+#REF!+#REF!+#REF!+#REF!+#REF!+#REF!+#REF!+#REF!+#REF!+#REF!+#REF!+#REF!+#REF!+#REF!+#REF!+#REF!+#REF!+#REF!+#REF!+#REF!+#REF!+#REF!+#REF!+#REF!+#REF!</f>
        <v>#REF!</v>
      </c>
      <c r="M46" s="167">
        <f>'9_Per Pupil Summary'!K45</f>
        <v>4386.3453094099914</v>
      </c>
      <c r="N46" s="168" t="e">
        <f>#REF!+#REF!+#REF!+#REF!+#REF!+#REF!+#REF!+#REF!+#REF!+#REF!+#REF!+#REF!+#REF!+#REF!+#REF!+#REF!+#REF!+#REF!+#REF!+#REF!+#REF!+#REF!+#REF!+#REF!+#REF!+#REF!+#REF!+#REF!+#REF!+#REF!+#REF!+#REF!+#REF!</f>
        <v>#REF!</v>
      </c>
      <c r="O46" s="169" t="e">
        <f>#REF!+#REF!+#REF!+#REF!+#REF!+#REF!+#REF!+#REF!+#REF!+#REF!+#REF!+#REF!+#REF!+#REF!+#REF!+#REF!+#REF!+#REF!+#REF!+#REF!+#REF!+#REF!+#REF!+#REF!+#REF!+#REF!+#REF!+#REF!+#REF!+#REF!+#REF!+#REF!+#REF!</f>
        <v>#REF!</v>
      </c>
      <c r="P46" s="167">
        <f>'9_Per Pupil Summary'!L45</f>
        <v>1754.5381237639965</v>
      </c>
      <c r="Q46" s="168" t="e">
        <f>#REF!+#REF!+#REF!+#REF!+#REF!+#REF!+#REF!+#REF!+#REF!+#REF!+#REF!+#REF!+#REF!+#REF!+#REF!+#REF!+#REF!+#REF!+#REF!+#REF!+#REF!+#REF!+#REF!+#REF!+#REF!+#REF!+#REF!+#REF!+#REF!+#REF!+#REF!+#REF!+#REF!</f>
        <v>#REF!</v>
      </c>
      <c r="R46" s="170" t="e">
        <f>#REF!+#REF!+#REF!+#REF!+#REF!+#REF!+#REF!+#REF!+#REF!+#REF!+#REF!+#REF!+#REF!+#REF!+#REF!+#REF!+#REF!+#REF!+#REF!+#REF!+#REF!+#REF!+#REF!+#REF!+#REF!+#REF!+#REF!+#REF!+#REF!+#REF!+#REF!+#REF!+#REF!</f>
        <v>#REF!</v>
      </c>
      <c r="S46" s="666" t="e">
        <f>#REF!+#REF!</f>
        <v>#REF!</v>
      </c>
      <c r="T46" s="167" t="e">
        <f>#REF!+#REF!+#REF!+#REF!+#REF!+#REF!+#REF!+#REF!+#REF!+#REF!+#REF!+#REF!+#REF!+#REF!+#REF!+#REF!+#REF!+#REF!+#REF!+#REF!+#REF!+#REF!+#REF!+#REF!+#REF!+#REF!+#REF!+#REF!+#REF!+#REF!+#REF!+#REF!+#REF!</f>
        <v>#REF!</v>
      </c>
      <c r="U46" s="167" t="e">
        <f>#REF!+#REF!+#REF!+#REF!+#REF!+#REF!+#REF!+#REF!+#REF!+#REF!+#REF!+#REF!+#REF!+#REF!+#REF!+#REF!+#REF!+#REF!+#REF!+#REF!+#REF!+#REF!+#REF!+#REF!+#REF!+#REF!+#REF!+#REF!+#REF!+#REF!+#REF!+#REF!+#REF!</f>
        <v>#REF!</v>
      </c>
      <c r="V46" s="171" t="e">
        <f>#REF!+#REF!+#REF!+#REF!+#REF!+#REF!+#REF!+#REF!+#REF!+#REF!+#REF!+#REF!+#REF!+#REF!+#REF!+#REF!+#REF!+#REF!+#REF!+#REF!+#REF!+#REF!+#REF!+#REF!+#REF!+#REF!+#REF!+#REF!+#REF!+#REF!+#REF!+#REF!+#REF!</f>
        <v>#REF!</v>
      </c>
      <c r="W46" s="170" t="e">
        <f>#REF!+#REF!+#REF!+#REF!+#REF!+#REF!+#REF!+#REF!+#REF!+#REF!+#REF!+#REF!+#REF!+#REF!+#REF!+#REF!+#REF!+#REF!+#REF!+#REF!+#REF!+#REF!+#REF!+#REF!+#REF!+#REF!+#REF!+#REF!+#REF!+#REF!+#REF!+#REF!+#REF!</f>
        <v>#REF!</v>
      </c>
      <c r="X46" s="168" t="e">
        <f>#REF!+#REF!+#REF!+#REF!+#REF!+#REF!+#REF!+#REF!+#REF!+#REF!+#REF!+#REF!+#REF!+#REF!+#REF!+#REF!+#REF!+#REF!+#REF!+#REF!+#REF!+#REF!+#REF!+#REF!+#REF!+#REF!+#REF!+#REF!+#REF!+#REF!+#REF!+#REF!+#REF!</f>
        <v>#REF!</v>
      </c>
      <c r="Y46" s="170" t="e">
        <f>#REF!+#REF!+#REF!+#REF!+#REF!+#REF!+#REF!+#REF!+#REF!+#REF!+#REF!+#REF!+#REF!+#REF!+#REF!+#REF!+#REF!+#REF!+#REF!+#REF!+#REF!+#REF!+#REF!+#REF!+#REF!+#REF!+#REF!+#REF!+#REF!+#REF!+#REF!+#REF!+#REF!</f>
        <v>#REF!</v>
      </c>
      <c r="Z46" s="167" t="e">
        <f>#REF!+#REF!+#REF!+#REF!+#REF!+#REF!+#REF!+#REF!+#REF!+#REF!+#REF!+#REF!+#REF!+#REF!+#REF!+#REF!+#REF!+#REF!+#REF!+#REF!+#REF!+#REF!+#REF!+#REF!+#REF!+#REF!+#REF!+#REF!+#REF!+#REF!+#REF!+#REF!+#REF!</f>
        <v>#REF!</v>
      </c>
      <c r="AA46" s="170" t="e">
        <f>#REF!+#REF!+#REF!+#REF!+#REF!+#REF!+#REF!+#REF!+#REF!+#REF!+#REF!+#REF!+#REF!+#REF!+#REF!+#REF!+#REF!+#REF!+#REF!+#REF!+#REF!+#REF!+#REF!+#REF!+#REF!+#REF!+#REF!+#REF!+#REF!+#REF!+#REF!+#REF!+#REF!</f>
        <v>#REF!</v>
      </c>
      <c r="AB46" s="173" t="e">
        <f>#REF!+#REF!+#REF!+#REF!+#REF!+#REF!+#REF!+#REF!+#REF!+#REF!+#REF!+#REF!+#REF!+#REF!+#REF!+#REF!+#REF!+#REF!+#REF!+#REF!+#REF!+#REF!+#REF!+#REF!+#REF!+#REF!+#REF!+#REF!+#REF!+#REF!+#REF!+#REF!+#REF!</f>
        <v>#REF!</v>
      </c>
      <c r="AC46" s="167" t="e">
        <f>#REF!+#REF!+#REF!+#REF!+#REF!+#REF!+#REF!+#REF!+#REF!+#REF!+#REF!+#REF!+#REF!+#REF!+#REF!+#REF!+#REF!+#REF!+#REF!+#REF!+#REF!+#REF!+#REF!+#REF!+#REF!+#REF!+#REF!+#REF!+#REF!+#REF!+#REF!+#REF!+#REF!</f>
        <v>#REF!</v>
      </c>
      <c r="AD46" s="174" t="e">
        <f>#REF!+#REF!+#REF!+#REF!+#REF!+#REF!+#REF!+#REF!+#REF!+#REF!+#REF!+#REF!+#REF!+#REF!+#REF!+#REF!+#REF!+#REF!+#REF!+#REF!+#REF!+#REF!+#REF!+#REF!+#REF!+#REF!+#REF!+#REF!+#REF!+#REF!+#REF!+#REF!+#REF!</f>
        <v>#REF!</v>
      </c>
      <c r="AE46" s="174" t="e">
        <f>#REF!+#REF!+#REF!+#REF!+#REF!+#REF!+#REF!+#REF!+#REF!+#REF!+#REF!+#REF!+#REF!+#REF!+#REF!+#REF!+#REF!+#REF!+#REF!+#REF!+#REF!+#REF!+#REF!+#REF!+#REF!+#REF!+#REF!+#REF!+#REF!+#REF!+#REF!+#REF!+#REF!</f>
        <v>#REF!</v>
      </c>
      <c r="AF46" s="175">
        <f>'9_Per Pupil Summary'!N45</f>
        <v>5734</v>
      </c>
      <c r="AG46" s="176" t="e">
        <f>#REF!+#REF!+#REF!+#REF!+#REF!+#REF!+#REF!+#REF!+#REF!+#REF!+#REF!+#REF!+#REF!+#REF!+#REF!+#REF!+#REF!+#REF!+#REF!+#REF!+#REF!+#REF!+#REF!+#REF!+#REF!+#REF!+#REF!+#REF!+#REF!+#REF!+#REF!+#REF!+#REF!</f>
        <v>#REF!</v>
      </c>
      <c r="AH46" s="166" t="e">
        <f>#REF!+#REF!+#REF!+#REF!+#REF!+#REF!+#REF!+#REF!+#REF!+#REF!+#REF!+#REF!+#REF!+#REF!+#REF!+#REF!+#REF!+#REF!+#REF!+#REF!+#REF!+#REF!+#REF!+#REF!+#REF!+#REF!+#REF!+#REF!+#REF!+#REF!+#REF!+#REF!+#REF!</f>
        <v>#REF!</v>
      </c>
      <c r="AI46" s="175" t="e">
        <f>#REF!+#REF!+#REF!+#REF!+#REF!+#REF!+#REF!+#REF!+#REF!+#REF!+#REF!+#REF!+#REF!+#REF!+#REF!+#REF!+#REF!+#REF!+#REF!+#REF!+#REF!+#REF!+#REF!+#REF!+#REF!+#REF!+#REF!+#REF!+#REF!+#REF!+#REF!+#REF!+#REF!</f>
        <v>#REF!</v>
      </c>
      <c r="AJ46" s="166" t="e">
        <f>#REF!+#REF!+#REF!+#REF!+#REF!+#REF!+#REF!+#REF!+#REF!+#REF!+#REF!+#REF!+#REF!+#REF!+#REF!+#REF!+#REF!+#REF!+#REF!+#REF!+#REF!+#REF!+#REF!+#REF!+#REF!+#REF!+#REF!+#REF!+#REF!+#REF!+#REF!+#REF!+#REF!</f>
        <v>#REF!</v>
      </c>
      <c r="AK46" s="177" t="e">
        <f>#REF!+#REF!+#REF!+#REF!+#REF!+#REF!+#REF!+#REF!+#REF!+#REF!+#REF!+#REF!+#REF!+#REF!+#REF!+#REF!+#REF!+#REF!+#REF!+#REF!+#REF!+#REF!+#REF!+#REF!+#REF!+#REF!+#REF!+#REF!+#REF!+#REF!+#REF!+#REF!+#REF!</f>
        <v>#REF!</v>
      </c>
      <c r="AL46" s="178" t="e">
        <f>#REF!+#REF!+#REF!+#REF!+#REF!+#REF!+#REF!+#REF!+#REF!+#REF!+#REF!+#REF!+#REF!+#REF!+#REF!+#REF!+#REF!+#REF!+#REF!+#REF!+#REF!+#REF!+#REF!+#REF!+#REF!+#REF!+#REF!+#REF!+#REF!+#REF!+#REF!+#REF!+#REF!</f>
        <v>#REF!</v>
      </c>
      <c r="AM46" s="176" t="e">
        <f>#REF!+#REF!+#REF!+#REF!+#REF!+#REF!+#REF!+#REF!+#REF!+#REF!+#REF!+#REF!+#REF!+#REF!+#REF!+#REF!+#REF!+#REF!+#REF!+#REF!+#REF!+#REF!+#REF!+#REF!+#REF!+#REF!+#REF!+#REF!+#REF!+#REF!+#REF!+#REF!+#REF!</f>
        <v>#REF!</v>
      </c>
      <c r="AN46" s="179" t="e">
        <f>#REF!+#REF!+#REF!+#REF!+#REF!+#REF!+#REF!+#REF!+#REF!+#REF!+#REF!+#REF!+#REF!+#REF!+#REF!+#REF!+#REF!+#REF!+#REF!+#REF!+#REF!+#REF!+#REF!+#REF!+#REF!+#REF!+#REF!+#REF!+#REF!+#REF!+#REF!+#REF!+#REF!</f>
        <v>#REF!</v>
      </c>
      <c r="AO46" s="176" t="e">
        <f>#REF!+#REF!+#REF!+#REF!+#REF!+#REF!+#REF!+#REF!+#REF!+#REF!+#REF!+#REF!+#REF!+#REF!+#REF!+#REF!+#REF!+#REF!+#REF!+#REF!+#REF!+#REF!+#REF!+#REF!+#REF!+#REF!+#REF!+#REF!+#REF!+#REF!+#REF!+#REF!+#REF!</f>
        <v>#REF!</v>
      </c>
      <c r="AP46" s="177" t="e">
        <f>#REF!+#REF!+#REF!+#REF!+#REF!+#REF!+#REF!+#REF!+#REF!+#REF!+#REF!+#REF!+#REF!+#REF!+#REF!+#REF!+#REF!+#REF!+#REF!+#REF!+#REF!+#REF!+#REF!+#REF!+#REF!+#REF!+#REF!+#REF!+#REF!+#REF!+#REF!+#REF!+#REF!</f>
        <v>#REF!</v>
      </c>
      <c r="AQ46" s="176" t="e">
        <f>#REF!+#REF!+#REF!+#REF!+#REF!+#REF!+#REF!+#REF!+#REF!+#REF!+#REF!+#REF!+#REF!+#REF!+#REF!+#REF!+#REF!+#REF!+#REF!+#REF!+#REF!+#REF!+#REF!+#REF!+#REF!+#REF!+#REF!+#REF!+#REF!+#REF!+#REF!+#REF!+#REF!</f>
        <v>#REF!</v>
      </c>
      <c r="AR46" s="177" t="e">
        <f>#REF!+#REF!+#REF!+#REF!+#REF!+#REF!+#REF!+#REF!+#REF!+#REF!+#REF!+#REF!+#REF!+#REF!+#REF!+#REF!+#REF!+#REF!+#REF!+#REF!+#REF!+#REF!+#REF!+#REF!+#REF!+#REF!+#REF!+#REF!+#REF!+#REF!+#REF!+#REF!+#REF!</f>
        <v>#REF!</v>
      </c>
      <c r="AS46" s="177" t="e">
        <f>#REF!+#REF!+#REF!+#REF!+#REF!+#REF!+#REF!+#REF!+#REF!+#REF!+#REF!+#REF!+#REF!+#REF!+#REF!+#REF!+#REF!+#REF!+#REF!+#REF!+#REF!+#REF!+#REF!+#REF!+#REF!+#REF!+#REF!+#REF!+#REF!+#REF!+#REF!+#REF!+#REF!</f>
        <v>#REF!</v>
      </c>
      <c r="AT46" s="176" t="e">
        <f>#REF!+#REF!+#REF!+#REF!+#REF!+#REF!+#REF!+#REF!+#REF!+#REF!+#REF!+#REF!+#REF!+#REF!+#REF!+#REF!+#REF!+#REF!+#REF!+#REF!+#REF!+#REF!+#REF!+#REF!+#REF!+#REF!+#REF!+#REF!+#REF!+#REF!+#REF!+#REF!+#REF!</f>
        <v>#REF!</v>
      </c>
      <c r="AU46" s="546" t="e">
        <f t="shared" si="2"/>
        <v>#REF!</v>
      </c>
      <c r="AV46" s="547" t="e">
        <f t="shared" si="3"/>
        <v>#REF!</v>
      </c>
      <c r="AW46" s="168" t="e">
        <f>#REF!+#REF!+#REF!+#REF!+#REF!+#REF!+#REF!+#REF!+#REF!+#REF!+#REF!+#REF!+#REF!+#REF!+#REF!+#REF!+#REF!+#REF!+#REF!+#REF!+#REF!+#REF!+#REF!+#REF!+#REF!+#REF!+#REF!+#REF!+#REF!+#REF!+#REF!+#REF!+#REF!</f>
        <v>#REF!</v>
      </c>
      <c r="AX46" s="168"/>
      <c r="AY46" s="168" t="e">
        <f t="shared" si="4"/>
        <v>#REF!</v>
      </c>
    </row>
    <row r="47" spans="1:51" ht="16.149999999999999" customHeight="1" x14ac:dyDescent="0.2">
      <c r="A47" s="323">
        <v>41</v>
      </c>
      <c r="B47" s="134" t="s">
        <v>44</v>
      </c>
      <c r="C47" s="135" t="e">
        <f>#REF!+#REF!+#REF!+#REF!+#REF!+#REF!+#REF!+#REF!+#REF!+#REF!+#REF!+#REF!+#REF!+#REF!+#REF!+#REF!+#REF!+#REF!+#REF!+#REF!+#REF!+#REF!+#REF!+#REF!+#REF!+#REF!+#REF!+#REF!+#REF!+#REF!+#REF!+#REF!+#REF!</f>
        <v>#REF!</v>
      </c>
      <c r="D47" s="136">
        <f>'9_Per Pupil Summary'!H46</f>
        <v>2703.6856571582657</v>
      </c>
      <c r="E47" s="137" t="e">
        <f>#REF!+#REF!+#REF!+#REF!+#REF!+#REF!+#REF!+#REF!+#REF!+#REF!+#REF!+#REF!+#REF!+#REF!+#REF!+#REF!+#REF!+#REF!+#REF!+#REF!+#REF!+#REF!+#REF!+#REF!+#REF!+#REF!+#REF!+#REF!+#REF!+#REF!+#REF!+#REF!+#REF!</f>
        <v>#REF!</v>
      </c>
      <c r="F47" s="138" t="e">
        <f>#REF!+#REF!+#REF!+#REF!+#REF!+#REF!+#REF!+#REF!+#REF!+#REF!+#REF!+#REF!+#REF!+#REF!+#REF!+#REF!+#REF!+#REF!+#REF!+#REF!+#REF!+#REF!+#REF!+#REF!+#REF!+#REF!+#REF!+#REF!+#REF!+#REF!+#REF!+#REF!+#REF!</f>
        <v>#REF!</v>
      </c>
      <c r="G47" s="136">
        <f>'9_Per Pupil Summary'!I46</f>
        <v>361.79339156574082</v>
      </c>
      <c r="H47" s="137" t="e">
        <f>#REF!+#REF!+#REF!+#REF!+#REF!+#REF!+#REF!+#REF!+#REF!+#REF!+#REF!+#REF!+#REF!+#REF!+#REF!+#REF!+#REF!+#REF!+#REF!+#REF!+#REF!+#REF!+#REF!+#REF!+#REF!+#REF!+#REF!+#REF!+#REF!+#REF!+#REF!+#REF!+#REF!</f>
        <v>#REF!</v>
      </c>
      <c r="I47" s="138" t="e">
        <f>#REF!+#REF!+#REF!+#REF!+#REF!+#REF!+#REF!+#REF!+#REF!+#REF!+#REF!+#REF!+#REF!+#REF!+#REF!+#REF!+#REF!+#REF!+#REF!+#REF!+#REF!+#REF!+#REF!+#REF!+#REF!+#REF!+#REF!+#REF!+#REF!+#REF!+#REF!+#REF!+#REF!</f>
        <v>#REF!</v>
      </c>
      <c r="J47" s="136">
        <f>'9_Per Pupil Summary'!J46</f>
        <v>98.670924972474765</v>
      </c>
      <c r="K47" s="137" t="e">
        <f>#REF!+#REF!+#REF!+#REF!+#REF!+#REF!+#REF!+#REF!+#REF!+#REF!+#REF!+#REF!+#REF!+#REF!+#REF!+#REF!+#REF!+#REF!+#REF!+#REF!+#REF!+#REF!+#REF!+#REF!+#REF!+#REF!+#REF!+#REF!+#REF!+#REF!+#REF!+#REF!+#REF!</f>
        <v>#REF!</v>
      </c>
      <c r="L47" s="138" t="e">
        <f>#REF!+#REF!+#REF!+#REF!+#REF!+#REF!+#REF!+#REF!+#REF!+#REF!+#REF!+#REF!+#REF!+#REF!+#REF!+#REF!+#REF!+#REF!+#REF!+#REF!+#REF!+#REF!+#REF!+#REF!+#REF!+#REF!+#REF!+#REF!+#REF!+#REF!+#REF!+#REF!+#REF!</f>
        <v>#REF!</v>
      </c>
      <c r="M47" s="136">
        <f>'9_Per Pupil Summary'!K46</f>
        <v>2466.7731243118697</v>
      </c>
      <c r="N47" s="137" t="e">
        <f>#REF!+#REF!+#REF!+#REF!+#REF!+#REF!+#REF!+#REF!+#REF!+#REF!+#REF!+#REF!+#REF!+#REF!+#REF!+#REF!+#REF!+#REF!+#REF!+#REF!+#REF!+#REF!+#REF!+#REF!+#REF!+#REF!+#REF!+#REF!+#REF!+#REF!+#REF!+#REF!+#REF!</f>
        <v>#REF!</v>
      </c>
      <c r="O47" s="138" t="e">
        <f>#REF!+#REF!+#REF!+#REF!+#REF!+#REF!+#REF!+#REF!+#REF!+#REF!+#REF!+#REF!+#REF!+#REF!+#REF!+#REF!+#REF!+#REF!+#REF!+#REF!+#REF!+#REF!+#REF!+#REF!+#REF!+#REF!+#REF!+#REF!+#REF!+#REF!+#REF!+#REF!+#REF!</f>
        <v>#REF!</v>
      </c>
      <c r="P47" s="136">
        <f>'9_Per Pupil Summary'!L46</f>
        <v>986.70924972474768</v>
      </c>
      <c r="Q47" s="137" t="e">
        <f>#REF!+#REF!+#REF!+#REF!+#REF!+#REF!+#REF!+#REF!+#REF!+#REF!+#REF!+#REF!+#REF!+#REF!+#REF!+#REF!+#REF!+#REF!+#REF!+#REF!+#REF!+#REF!+#REF!+#REF!+#REF!+#REF!+#REF!+#REF!+#REF!+#REF!+#REF!+#REF!+#REF!</f>
        <v>#REF!</v>
      </c>
      <c r="R47" s="139" t="e">
        <f>#REF!+#REF!+#REF!+#REF!+#REF!+#REF!+#REF!+#REF!+#REF!+#REF!+#REF!+#REF!+#REF!+#REF!+#REF!+#REF!+#REF!+#REF!+#REF!+#REF!+#REF!+#REF!+#REF!+#REF!+#REF!+#REF!+#REF!+#REF!+#REF!+#REF!+#REF!+#REF!+#REF!</f>
        <v>#REF!</v>
      </c>
      <c r="S47" s="726" t="e">
        <f>#REF!+#REF!</f>
        <v>#REF!</v>
      </c>
      <c r="T47" s="136" t="e">
        <f>#REF!+#REF!+#REF!+#REF!+#REF!+#REF!+#REF!+#REF!+#REF!+#REF!+#REF!+#REF!+#REF!+#REF!+#REF!+#REF!+#REF!+#REF!+#REF!+#REF!+#REF!+#REF!+#REF!+#REF!+#REF!+#REF!+#REF!+#REF!+#REF!+#REF!+#REF!+#REF!+#REF!</f>
        <v>#REF!</v>
      </c>
      <c r="U47" s="136" t="e">
        <f>#REF!+#REF!+#REF!+#REF!+#REF!+#REF!+#REF!+#REF!+#REF!+#REF!+#REF!+#REF!+#REF!+#REF!+#REF!+#REF!+#REF!+#REF!+#REF!+#REF!+#REF!+#REF!+#REF!+#REF!+#REF!+#REF!+#REF!+#REF!+#REF!+#REF!+#REF!+#REF!+#REF!</f>
        <v>#REF!</v>
      </c>
      <c r="V47" s="140" t="e">
        <f>#REF!+#REF!+#REF!+#REF!+#REF!+#REF!+#REF!+#REF!+#REF!+#REF!+#REF!+#REF!+#REF!+#REF!+#REF!+#REF!+#REF!+#REF!+#REF!+#REF!+#REF!+#REF!+#REF!+#REF!+#REF!+#REF!+#REF!+#REF!+#REF!+#REF!+#REF!+#REF!+#REF!</f>
        <v>#REF!</v>
      </c>
      <c r="W47" s="139" t="e">
        <f>#REF!+#REF!+#REF!+#REF!+#REF!+#REF!+#REF!+#REF!+#REF!+#REF!+#REF!+#REF!+#REF!+#REF!+#REF!+#REF!+#REF!+#REF!+#REF!+#REF!+#REF!+#REF!+#REF!+#REF!+#REF!+#REF!+#REF!+#REF!+#REF!+#REF!+#REF!+#REF!+#REF!</f>
        <v>#REF!</v>
      </c>
      <c r="X47" s="137" t="e">
        <f>#REF!+#REF!+#REF!+#REF!+#REF!+#REF!+#REF!+#REF!+#REF!+#REF!+#REF!+#REF!+#REF!+#REF!+#REF!+#REF!+#REF!+#REF!+#REF!+#REF!+#REF!+#REF!+#REF!+#REF!+#REF!+#REF!+#REF!+#REF!+#REF!+#REF!+#REF!+#REF!+#REF!</f>
        <v>#REF!</v>
      </c>
      <c r="Y47" s="139" t="e">
        <f>#REF!+#REF!+#REF!+#REF!+#REF!+#REF!+#REF!+#REF!+#REF!+#REF!+#REF!+#REF!+#REF!+#REF!+#REF!+#REF!+#REF!+#REF!+#REF!+#REF!+#REF!+#REF!+#REF!+#REF!+#REF!+#REF!+#REF!+#REF!+#REF!+#REF!+#REF!+#REF!+#REF!</f>
        <v>#REF!</v>
      </c>
      <c r="Z47" s="136" t="e">
        <f>#REF!+#REF!+#REF!+#REF!+#REF!+#REF!+#REF!+#REF!+#REF!+#REF!+#REF!+#REF!+#REF!+#REF!+#REF!+#REF!+#REF!+#REF!+#REF!+#REF!+#REF!+#REF!+#REF!+#REF!+#REF!+#REF!+#REF!+#REF!+#REF!+#REF!+#REF!+#REF!+#REF!</f>
        <v>#REF!</v>
      </c>
      <c r="AA47" s="139" t="e">
        <f>#REF!+#REF!+#REF!+#REF!+#REF!+#REF!+#REF!+#REF!+#REF!+#REF!+#REF!+#REF!+#REF!+#REF!+#REF!+#REF!+#REF!+#REF!+#REF!+#REF!+#REF!+#REF!+#REF!+#REF!+#REF!+#REF!+#REF!+#REF!+#REF!+#REF!+#REF!+#REF!+#REF!</f>
        <v>#REF!</v>
      </c>
      <c r="AB47" s="136" t="e">
        <f>#REF!+#REF!+#REF!+#REF!+#REF!+#REF!+#REF!+#REF!+#REF!+#REF!+#REF!+#REF!+#REF!+#REF!+#REF!+#REF!+#REF!+#REF!+#REF!+#REF!+#REF!+#REF!+#REF!+#REF!+#REF!+#REF!+#REF!+#REF!+#REF!+#REF!+#REF!+#REF!+#REF!</f>
        <v>#REF!</v>
      </c>
      <c r="AC47" s="136" t="e">
        <f>#REF!+#REF!+#REF!+#REF!+#REF!+#REF!+#REF!+#REF!+#REF!+#REF!+#REF!+#REF!+#REF!+#REF!+#REF!+#REF!+#REF!+#REF!+#REF!+#REF!+#REF!+#REF!+#REF!+#REF!+#REF!+#REF!+#REF!+#REF!+#REF!+#REF!+#REF!+#REF!+#REF!</f>
        <v>#REF!</v>
      </c>
      <c r="AD47" s="139" t="e">
        <f>#REF!+#REF!+#REF!+#REF!+#REF!+#REF!+#REF!+#REF!+#REF!+#REF!+#REF!+#REF!+#REF!+#REF!+#REF!+#REF!+#REF!+#REF!+#REF!+#REF!+#REF!+#REF!+#REF!+#REF!+#REF!+#REF!+#REF!+#REF!+#REF!+#REF!+#REF!+#REF!+#REF!</f>
        <v>#REF!</v>
      </c>
      <c r="AE47" s="141" t="e">
        <f>#REF!+#REF!+#REF!+#REF!+#REF!+#REF!+#REF!+#REF!+#REF!+#REF!+#REF!+#REF!+#REF!+#REF!+#REF!+#REF!+#REF!+#REF!+#REF!+#REF!+#REF!+#REF!+#REF!+#REF!+#REF!+#REF!+#REF!+#REF!+#REF!+#REF!+#REF!+#REF!+#REF!</f>
        <v>#REF!</v>
      </c>
      <c r="AF47" s="142">
        <f>'9_Per Pupil Summary'!N46</f>
        <v>14470</v>
      </c>
      <c r="AG47" s="143" t="e">
        <f>#REF!+#REF!+#REF!+#REF!+#REF!+#REF!+#REF!+#REF!+#REF!+#REF!+#REF!+#REF!+#REF!+#REF!+#REF!+#REF!+#REF!+#REF!+#REF!+#REF!+#REF!+#REF!+#REF!+#REF!+#REF!+#REF!+#REF!+#REF!+#REF!+#REF!+#REF!+#REF!+#REF!</f>
        <v>#REF!</v>
      </c>
      <c r="AH47" s="135" t="e">
        <f>#REF!+#REF!+#REF!+#REF!+#REF!+#REF!+#REF!+#REF!+#REF!+#REF!+#REF!+#REF!+#REF!+#REF!+#REF!+#REF!+#REF!+#REF!+#REF!+#REF!+#REF!+#REF!+#REF!+#REF!+#REF!+#REF!+#REF!+#REF!+#REF!+#REF!+#REF!+#REF!+#REF!</f>
        <v>#REF!</v>
      </c>
      <c r="AI47" s="142" t="e">
        <f>#REF!+#REF!+#REF!+#REF!+#REF!+#REF!+#REF!+#REF!+#REF!+#REF!+#REF!+#REF!+#REF!+#REF!+#REF!+#REF!+#REF!+#REF!+#REF!+#REF!+#REF!+#REF!+#REF!+#REF!+#REF!+#REF!+#REF!+#REF!+#REF!+#REF!+#REF!+#REF!+#REF!</f>
        <v>#REF!</v>
      </c>
      <c r="AJ47" s="135" t="e">
        <f>#REF!+#REF!+#REF!+#REF!+#REF!+#REF!+#REF!+#REF!+#REF!+#REF!+#REF!+#REF!+#REF!+#REF!+#REF!+#REF!+#REF!+#REF!+#REF!+#REF!+#REF!+#REF!+#REF!+#REF!+#REF!+#REF!+#REF!+#REF!+#REF!+#REF!+#REF!+#REF!+#REF!</f>
        <v>#REF!</v>
      </c>
      <c r="AK47" s="144" t="e">
        <f>#REF!+#REF!+#REF!+#REF!+#REF!+#REF!+#REF!+#REF!+#REF!+#REF!+#REF!+#REF!+#REF!+#REF!+#REF!+#REF!+#REF!+#REF!+#REF!+#REF!+#REF!+#REF!+#REF!+#REF!+#REF!+#REF!+#REF!+#REF!+#REF!+#REF!+#REF!+#REF!+#REF!</f>
        <v>#REF!</v>
      </c>
      <c r="AL47" s="145" t="e">
        <f>#REF!+#REF!+#REF!+#REF!+#REF!+#REF!+#REF!+#REF!+#REF!+#REF!+#REF!+#REF!+#REF!+#REF!+#REF!+#REF!+#REF!+#REF!+#REF!+#REF!+#REF!+#REF!+#REF!+#REF!+#REF!+#REF!+#REF!+#REF!+#REF!+#REF!+#REF!+#REF!+#REF!</f>
        <v>#REF!</v>
      </c>
      <c r="AM47" s="143" t="e">
        <f>#REF!+#REF!+#REF!+#REF!+#REF!+#REF!+#REF!+#REF!+#REF!+#REF!+#REF!+#REF!+#REF!+#REF!+#REF!+#REF!+#REF!+#REF!+#REF!+#REF!+#REF!+#REF!+#REF!+#REF!+#REF!+#REF!+#REF!+#REF!+#REF!+#REF!+#REF!+#REF!+#REF!</f>
        <v>#REF!</v>
      </c>
      <c r="AN47" s="146" t="e">
        <f>#REF!+#REF!+#REF!+#REF!+#REF!+#REF!+#REF!+#REF!+#REF!+#REF!+#REF!+#REF!+#REF!+#REF!+#REF!+#REF!+#REF!+#REF!+#REF!+#REF!+#REF!+#REF!+#REF!+#REF!+#REF!+#REF!+#REF!+#REF!+#REF!+#REF!+#REF!+#REF!+#REF!</f>
        <v>#REF!</v>
      </c>
      <c r="AO47" s="143" t="e">
        <f>#REF!+#REF!+#REF!+#REF!+#REF!+#REF!+#REF!+#REF!+#REF!+#REF!+#REF!+#REF!+#REF!+#REF!+#REF!+#REF!+#REF!+#REF!+#REF!+#REF!+#REF!+#REF!+#REF!+#REF!+#REF!+#REF!+#REF!+#REF!+#REF!+#REF!+#REF!+#REF!+#REF!</f>
        <v>#REF!</v>
      </c>
      <c r="AP47" s="144" t="e">
        <f>#REF!+#REF!+#REF!+#REF!+#REF!+#REF!+#REF!+#REF!+#REF!+#REF!+#REF!+#REF!+#REF!+#REF!+#REF!+#REF!+#REF!+#REF!+#REF!+#REF!+#REF!+#REF!+#REF!+#REF!+#REF!+#REF!+#REF!+#REF!+#REF!+#REF!+#REF!+#REF!+#REF!</f>
        <v>#REF!</v>
      </c>
      <c r="AQ47" s="143" t="e">
        <f>#REF!+#REF!+#REF!+#REF!+#REF!+#REF!+#REF!+#REF!+#REF!+#REF!+#REF!+#REF!+#REF!+#REF!+#REF!+#REF!+#REF!+#REF!+#REF!+#REF!+#REF!+#REF!+#REF!+#REF!+#REF!+#REF!+#REF!+#REF!+#REF!+#REF!+#REF!+#REF!+#REF!</f>
        <v>#REF!</v>
      </c>
      <c r="AR47" s="144" t="e">
        <f>#REF!+#REF!+#REF!+#REF!+#REF!+#REF!+#REF!+#REF!+#REF!+#REF!+#REF!+#REF!+#REF!+#REF!+#REF!+#REF!+#REF!+#REF!+#REF!+#REF!+#REF!+#REF!+#REF!+#REF!+#REF!+#REF!+#REF!+#REF!+#REF!+#REF!+#REF!+#REF!+#REF!</f>
        <v>#REF!</v>
      </c>
      <c r="AS47" s="144" t="e">
        <f>#REF!+#REF!+#REF!+#REF!+#REF!+#REF!+#REF!+#REF!+#REF!+#REF!+#REF!+#REF!+#REF!+#REF!+#REF!+#REF!+#REF!+#REF!+#REF!+#REF!+#REF!+#REF!+#REF!+#REF!+#REF!+#REF!+#REF!+#REF!+#REF!+#REF!+#REF!+#REF!+#REF!</f>
        <v>#REF!</v>
      </c>
      <c r="AT47" s="143" t="e">
        <f>#REF!+#REF!+#REF!+#REF!+#REF!+#REF!+#REF!+#REF!+#REF!+#REF!+#REF!+#REF!+#REF!+#REF!+#REF!+#REF!+#REF!+#REF!+#REF!+#REF!+#REF!+#REF!+#REF!+#REF!+#REF!+#REF!+#REF!+#REF!+#REF!+#REF!+#REF!+#REF!+#REF!</f>
        <v>#REF!</v>
      </c>
      <c r="AU47" s="542" t="e">
        <f t="shared" si="2"/>
        <v>#REF!</v>
      </c>
      <c r="AV47" s="543" t="e">
        <f t="shared" si="3"/>
        <v>#REF!</v>
      </c>
      <c r="AW47" s="137" t="e">
        <f>#REF!+#REF!+#REF!+#REF!+#REF!+#REF!+#REF!+#REF!+#REF!+#REF!+#REF!+#REF!+#REF!+#REF!+#REF!+#REF!+#REF!+#REF!+#REF!+#REF!+#REF!+#REF!+#REF!+#REF!+#REF!+#REF!+#REF!+#REF!+#REF!+#REF!+#REF!+#REF!+#REF!</f>
        <v>#REF!</v>
      </c>
      <c r="AX47" s="137"/>
      <c r="AY47" s="137" t="e">
        <f t="shared" si="4"/>
        <v>#REF!</v>
      </c>
    </row>
    <row r="48" spans="1:51" ht="16.149999999999999" customHeight="1" x14ac:dyDescent="0.2">
      <c r="A48" s="324">
        <v>42</v>
      </c>
      <c r="B48" s="151" t="s">
        <v>45</v>
      </c>
      <c r="C48" s="152" t="e">
        <f>#REF!+#REF!+#REF!+#REF!+#REF!+#REF!+#REF!+#REF!+#REF!+#REF!+#REF!+#REF!+#REF!+#REF!+#REF!+#REF!+#REF!+#REF!+#REF!+#REF!+#REF!+#REF!+#REF!+#REF!+#REF!+#REF!+#REF!+#REF!+#REF!+#REF!+#REF!+#REF!+#REF!</f>
        <v>#REF!</v>
      </c>
      <c r="D48" s="153">
        <f>'9_Per Pupil Summary'!H47</f>
        <v>4428.9031825441361</v>
      </c>
      <c r="E48" s="154" t="e">
        <f>#REF!+#REF!+#REF!+#REF!+#REF!+#REF!+#REF!+#REF!+#REF!+#REF!+#REF!+#REF!+#REF!+#REF!+#REF!+#REF!+#REF!+#REF!+#REF!+#REF!+#REF!+#REF!+#REF!+#REF!+#REF!+#REF!+#REF!+#REF!+#REF!+#REF!+#REF!+#REF!+#REF!</f>
        <v>#REF!</v>
      </c>
      <c r="F48" s="155" t="e">
        <f>#REF!+#REF!+#REF!+#REF!+#REF!+#REF!+#REF!+#REF!+#REF!+#REF!+#REF!+#REF!+#REF!+#REF!+#REF!+#REF!+#REF!+#REF!+#REF!+#REF!+#REF!+#REF!+#REF!+#REF!+#REF!+#REF!+#REF!+#REF!+#REF!+#REF!+#REF!+#REF!+#REF!</f>
        <v>#REF!</v>
      </c>
      <c r="G48" s="153">
        <f>'9_Per Pupil Summary'!I47</f>
        <v>604.48804715063227</v>
      </c>
      <c r="H48" s="154" t="e">
        <f>#REF!+#REF!+#REF!+#REF!+#REF!+#REF!+#REF!+#REF!+#REF!+#REF!+#REF!+#REF!+#REF!+#REF!+#REF!+#REF!+#REF!+#REF!+#REF!+#REF!+#REF!+#REF!+#REF!+#REF!+#REF!+#REF!+#REF!+#REF!+#REF!+#REF!+#REF!+#REF!+#REF!</f>
        <v>#REF!</v>
      </c>
      <c r="I48" s="155" t="e">
        <f>#REF!+#REF!+#REF!+#REF!+#REF!+#REF!+#REF!+#REF!+#REF!+#REF!+#REF!+#REF!+#REF!+#REF!+#REF!+#REF!+#REF!+#REF!+#REF!+#REF!+#REF!+#REF!+#REF!+#REF!+#REF!+#REF!+#REF!+#REF!+#REF!+#REF!+#REF!+#REF!+#REF!</f>
        <v>#REF!</v>
      </c>
      <c r="J48" s="153">
        <f>'9_Per Pupil Summary'!J47</f>
        <v>164.86037649562698</v>
      </c>
      <c r="K48" s="154" t="e">
        <f>#REF!+#REF!+#REF!+#REF!+#REF!+#REF!+#REF!+#REF!+#REF!+#REF!+#REF!+#REF!+#REF!+#REF!+#REF!+#REF!+#REF!+#REF!+#REF!+#REF!+#REF!+#REF!+#REF!+#REF!+#REF!+#REF!+#REF!+#REF!+#REF!+#REF!+#REF!+#REF!+#REF!</f>
        <v>#REF!</v>
      </c>
      <c r="L48" s="155" t="e">
        <f>#REF!+#REF!+#REF!+#REF!+#REF!+#REF!+#REF!+#REF!+#REF!+#REF!+#REF!+#REF!+#REF!+#REF!+#REF!+#REF!+#REF!+#REF!+#REF!+#REF!+#REF!+#REF!+#REF!+#REF!+#REF!+#REF!+#REF!+#REF!+#REF!+#REF!+#REF!+#REF!+#REF!</f>
        <v>#REF!</v>
      </c>
      <c r="M48" s="153">
        <f>'9_Per Pupil Summary'!K47</f>
        <v>4121.5094123906738</v>
      </c>
      <c r="N48" s="154" t="e">
        <f>#REF!+#REF!+#REF!+#REF!+#REF!+#REF!+#REF!+#REF!+#REF!+#REF!+#REF!+#REF!+#REF!+#REF!+#REF!+#REF!+#REF!+#REF!+#REF!+#REF!+#REF!+#REF!+#REF!+#REF!+#REF!+#REF!+#REF!+#REF!+#REF!+#REF!+#REF!+#REF!+#REF!</f>
        <v>#REF!</v>
      </c>
      <c r="O48" s="155" t="e">
        <f>#REF!+#REF!+#REF!+#REF!+#REF!+#REF!+#REF!+#REF!+#REF!+#REF!+#REF!+#REF!+#REF!+#REF!+#REF!+#REF!+#REF!+#REF!+#REF!+#REF!+#REF!+#REF!+#REF!+#REF!+#REF!+#REF!+#REF!+#REF!+#REF!+#REF!+#REF!+#REF!+#REF!</f>
        <v>#REF!</v>
      </c>
      <c r="P48" s="153">
        <f>'9_Per Pupil Summary'!L47</f>
        <v>1648.6037649562695</v>
      </c>
      <c r="Q48" s="154" t="e">
        <f>#REF!+#REF!+#REF!+#REF!+#REF!+#REF!+#REF!+#REF!+#REF!+#REF!+#REF!+#REF!+#REF!+#REF!+#REF!+#REF!+#REF!+#REF!+#REF!+#REF!+#REF!+#REF!+#REF!+#REF!+#REF!+#REF!+#REF!+#REF!+#REF!+#REF!+#REF!+#REF!+#REF!</f>
        <v>#REF!</v>
      </c>
      <c r="R48" s="156" t="e">
        <f>#REF!+#REF!+#REF!+#REF!+#REF!+#REF!+#REF!+#REF!+#REF!+#REF!+#REF!+#REF!+#REF!+#REF!+#REF!+#REF!+#REF!+#REF!+#REF!+#REF!+#REF!+#REF!+#REF!+#REF!+#REF!+#REF!+#REF!+#REF!+#REF!+#REF!+#REF!+#REF!+#REF!</f>
        <v>#REF!</v>
      </c>
      <c r="S48" s="605" t="e">
        <f>#REF!+#REF!</f>
        <v>#REF!</v>
      </c>
      <c r="T48" s="153" t="e">
        <f>#REF!+#REF!+#REF!+#REF!+#REF!+#REF!+#REF!+#REF!+#REF!+#REF!+#REF!+#REF!+#REF!+#REF!+#REF!+#REF!+#REF!+#REF!+#REF!+#REF!+#REF!+#REF!+#REF!+#REF!+#REF!+#REF!+#REF!+#REF!+#REF!+#REF!+#REF!+#REF!+#REF!</f>
        <v>#REF!</v>
      </c>
      <c r="U48" s="153" t="e">
        <f>#REF!+#REF!+#REF!+#REF!+#REF!+#REF!+#REF!+#REF!+#REF!+#REF!+#REF!+#REF!+#REF!+#REF!+#REF!+#REF!+#REF!+#REF!+#REF!+#REF!+#REF!+#REF!+#REF!+#REF!+#REF!+#REF!+#REF!+#REF!+#REF!+#REF!+#REF!+#REF!+#REF!</f>
        <v>#REF!</v>
      </c>
      <c r="V48" s="157" t="e">
        <f>#REF!+#REF!+#REF!+#REF!+#REF!+#REF!+#REF!+#REF!+#REF!+#REF!+#REF!+#REF!+#REF!+#REF!+#REF!+#REF!+#REF!+#REF!+#REF!+#REF!+#REF!+#REF!+#REF!+#REF!+#REF!+#REF!+#REF!+#REF!+#REF!+#REF!+#REF!+#REF!+#REF!</f>
        <v>#REF!</v>
      </c>
      <c r="W48" s="156" t="e">
        <f>#REF!+#REF!+#REF!+#REF!+#REF!+#REF!+#REF!+#REF!+#REF!+#REF!+#REF!+#REF!+#REF!+#REF!+#REF!+#REF!+#REF!+#REF!+#REF!+#REF!+#REF!+#REF!+#REF!+#REF!+#REF!+#REF!+#REF!+#REF!+#REF!+#REF!+#REF!+#REF!+#REF!</f>
        <v>#REF!</v>
      </c>
      <c r="X48" s="154" t="e">
        <f>#REF!+#REF!+#REF!+#REF!+#REF!+#REF!+#REF!+#REF!+#REF!+#REF!+#REF!+#REF!+#REF!+#REF!+#REF!+#REF!+#REF!+#REF!+#REF!+#REF!+#REF!+#REF!+#REF!+#REF!+#REF!+#REF!+#REF!+#REF!+#REF!+#REF!+#REF!+#REF!+#REF!</f>
        <v>#REF!</v>
      </c>
      <c r="Y48" s="156" t="e">
        <f>#REF!+#REF!+#REF!+#REF!+#REF!+#REF!+#REF!+#REF!+#REF!+#REF!+#REF!+#REF!+#REF!+#REF!+#REF!+#REF!+#REF!+#REF!+#REF!+#REF!+#REF!+#REF!+#REF!+#REF!+#REF!+#REF!+#REF!+#REF!+#REF!+#REF!+#REF!+#REF!+#REF!</f>
        <v>#REF!</v>
      </c>
      <c r="Z48" s="153" t="e">
        <f>#REF!+#REF!+#REF!+#REF!+#REF!+#REF!+#REF!+#REF!+#REF!+#REF!+#REF!+#REF!+#REF!+#REF!+#REF!+#REF!+#REF!+#REF!+#REF!+#REF!+#REF!+#REF!+#REF!+#REF!+#REF!+#REF!+#REF!+#REF!+#REF!+#REF!+#REF!+#REF!+#REF!</f>
        <v>#REF!</v>
      </c>
      <c r="AA48" s="156" t="e">
        <f>#REF!+#REF!+#REF!+#REF!+#REF!+#REF!+#REF!+#REF!+#REF!+#REF!+#REF!+#REF!+#REF!+#REF!+#REF!+#REF!+#REF!+#REF!+#REF!+#REF!+#REF!+#REF!+#REF!+#REF!+#REF!+#REF!+#REF!+#REF!+#REF!+#REF!+#REF!+#REF!+#REF!</f>
        <v>#REF!</v>
      </c>
      <c r="AB48" s="153" t="e">
        <f>#REF!+#REF!+#REF!+#REF!+#REF!+#REF!+#REF!+#REF!+#REF!+#REF!+#REF!+#REF!+#REF!+#REF!+#REF!+#REF!+#REF!+#REF!+#REF!+#REF!+#REF!+#REF!+#REF!+#REF!+#REF!+#REF!+#REF!+#REF!+#REF!+#REF!+#REF!+#REF!+#REF!</f>
        <v>#REF!</v>
      </c>
      <c r="AC48" s="153" t="e">
        <f>#REF!+#REF!+#REF!+#REF!+#REF!+#REF!+#REF!+#REF!+#REF!+#REF!+#REF!+#REF!+#REF!+#REF!+#REF!+#REF!+#REF!+#REF!+#REF!+#REF!+#REF!+#REF!+#REF!+#REF!+#REF!+#REF!+#REF!+#REF!+#REF!+#REF!+#REF!+#REF!+#REF!</f>
        <v>#REF!</v>
      </c>
      <c r="AD48" s="156" t="e">
        <f>#REF!+#REF!+#REF!+#REF!+#REF!+#REF!+#REF!+#REF!+#REF!+#REF!+#REF!+#REF!+#REF!+#REF!+#REF!+#REF!+#REF!+#REF!+#REF!+#REF!+#REF!+#REF!+#REF!+#REF!+#REF!+#REF!+#REF!+#REF!+#REF!+#REF!+#REF!+#REF!+#REF!</f>
        <v>#REF!</v>
      </c>
      <c r="AE48" s="159" t="e">
        <f>#REF!+#REF!+#REF!+#REF!+#REF!+#REF!+#REF!+#REF!+#REF!+#REF!+#REF!+#REF!+#REF!+#REF!+#REF!+#REF!+#REF!+#REF!+#REF!+#REF!+#REF!+#REF!+#REF!+#REF!+#REF!+#REF!+#REF!+#REF!+#REF!+#REF!+#REF!+#REF!+#REF!</f>
        <v>#REF!</v>
      </c>
      <c r="AF48" s="160">
        <f>'9_Per Pupil Summary'!N47</f>
        <v>5880</v>
      </c>
      <c r="AG48" s="161" t="e">
        <f>#REF!+#REF!+#REF!+#REF!+#REF!+#REF!+#REF!+#REF!+#REF!+#REF!+#REF!+#REF!+#REF!+#REF!+#REF!+#REF!+#REF!+#REF!+#REF!+#REF!+#REF!+#REF!+#REF!+#REF!+#REF!+#REF!+#REF!+#REF!+#REF!+#REF!+#REF!+#REF!+#REF!</f>
        <v>#REF!</v>
      </c>
      <c r="AH48" s="152" t="e">
        <f>#REF!+#REF!+#REF!+#REF!+#REF!+#REF!+#REF!+#REF!+#REF!+#REF!+#REF!+#REF!+#REF!+#REF!+#REF!+#REF!+#REF!+#REF!+#REF!+#REF!+#REF!+#REF!+#REF!+#REF!+#REF!+#REF!+#REF!+#REF!+#REF!+#REF!+#REF!+#REF!+#REF!</f>
        <v>#REF!</v>
      </c>
      <c r="AI48" s="160" t="e">
        <f>#REF!+#REF!+#REF!+#REF!+#REF!+#REF!+#REF!+#REF!+#REF!+#REF!+#REF!+#REF!+#REF!+#REF!+#REF!+#REF!+#REF!+#REF!+#REF!+#REF!+#REF!+#REF!+#REF!+#REF!+#REF!+#REF!+#REF!+#REF!+#REF!+#REF!+#REF!+#REF!+#REF!</f>
        <v>#REF!</v>
      </c>
      <c r="AJ48" s="152" t="e">
        <f>#REF!+#REF!+#REF!+#REF!+#REF!+#REF!+#REF!+#REF!+#REF!+#REF!+#REF!+#REF!+#REF!+#REF!+#REF!+#REF!+#REF!+#REF!+#REF!+#REF!+#REF!+#REF!+#REF!+#REF!+#REF!+#REF!+#REF!+#REF!+#REF!+#REF!+#REF!+#REF!+#REF!</f>
        <v>#REF!</v>
      </c>
      <c r="AK48" s="162" t="e">
        <f>#REF!+#REF!+#REF!+#REF!+#REF!+#REF!+#REF!+#REF!+#REF!+#REF!+#REF!+#REF!+#REF!+#REF!+#REF!+#REF!+#REF!+#REF!+#REF!+#REF!+#REF!+#REF!+#REF!+#REF!+#REF!+#REF!+#REF!+#REF!+#REF!+#REF!+#REF!+#REF!+#REF!</f>
        <v>#REF!</v>
      </c>
      <c r="AL48" s="163" t="e">
        <f>#REF!+#REF!+#REF!+#REF!+#REF!+#REF!+#REF!+#REF!+#REF!+#REF!+#REF!+#REF!+#REF!+#REF!+#REF!+#REF!+#REF!+#REF!+#REF!+#REF!+#REF!+#REF!+#REF!+#REF!+#REF!+#REF!+#REF!+#REF!+#REF!+#REF!+#REF!+#REF!+#REF!</f>
        <v>#REF!</v>
      </c>
      <c r="AM48" s="161" t="e">
        <f>#REF!+#REF!+#REF!+#REF!+#REF!+#REF!+#REF!+#REF!+#REF!+#REF!+#REF!+#REF!+#REF!+#REF!+#REF!+#REF!+#REF!+#REF!+#REF!+#REF!+#REF!+#REF!+#REF!+#REF!+#REF!+#REF!+#REF!+#REF!+#REF!+#REF!+#REF!+#REF!+#REF!</f>
        <v>#REF!</v>
      </c>
      <c r="AN48" s="164" t="e">
        <f>#REF!+#REF!+#REF!+#REF!+#REF!+#REF!+#REF!+#REF!+#REF!+#REF!+#REF!+#REF!+#REF!+#REF!+#REF!+#REF!+#REF!+#REF!+#REF!+#REF!+#REF!+#REF!+#REF!+#REF!+#REF!+#REF!+#REF!+#REF!+#REF!+#REF!+#REF!+#REF!+#REF!</f>
        <v>#REF!</v>
      </c>
      <c r="AO48" s="161" t="e">
        <f>#REF!+#REF!+#REF!+#REF!+#REF!+#REF!+#REF!+#REF!+#REF!+#REF!+#REF!+#REF!+#REF!+#REF!+#REF!+#REF!+#REF!+#REF!+#REF!+#REF!+#REF!+#REF!+#REF!+#REF!+#REF!+#REF!+#REF!+#REF!+#REF!+#REF!+#REF!+#REF!+#REF!</f>
        <v>#REF!</v>
      </c>
      <c r="AP48" s="162" t="e">
        <f>#REF!+#REF!+#REF!+#REF!+#REF!+#REF!+#REF!+#REF!+#REF!+#REF!+#REF!+#REF!+#REF!+#REF!+#REF!+#REF!+#REF!+#REF!+#REF!+#REF!+#REF!+#REF!+#REF!+#REF!+#REF!+#REF!+#REF!+#REF!+#REF!+#REF!+#REF!+#REF!+#REF!</f>
        <v>#REF!</v>
      </c>
      <c r="AQ48" s="161" t="e">
        <f>#REF!+#REF!+#REF!+#REF!+#REF!+#REF!+#REF!+#REF!+#REF!+#REF!+#REF!+#REF!+#REF!+#REF!+#REF!+#REF!+#REF!+#REF!+#REF!+#REF!+#REF!+#REF!+#REF!+#REF!+#REF!+#REF!+#REF!+#REF!+#REF!+#REF!+#REF!+#REF!+#REF!</f>
        <v>#REF!</v>
      </c>
      <c r="AR48" s="162" t="e">
        <f>#REF!+#REF!+#REF!+#REF!+#REF!+#REF!+#REF!+#REF!+#REF!+#REF!+#REF!+#REF!+#REF!+#REF!+#REF!+#REF!+#REF!+#REF!+#REF!+#REF!+#REF!+#REF!+#REF!+#REF!+#REF!+#REF!+#REF!+#REF!+#REF!+#REF!+#REF!+#REF!+#REF!</f>
        <v>#REF!</v>
      </c>
      <c r="AS48" s="162" t="e">
        <f>#REF!+#REF!+#REF!+#REF!+#REF!+#REF!+#REF!+#REF!+#REF!+#REF!+#REF!+#REF!+#REF!+#REF!+#REF!+#REF!+#REF!+#REF!+#REF!+#REF!+#REF!+#REF!+#REF!+#REF!+#REF!+#REF!+#REF!+#REF!+#REF!+#REF!+#REF!+#REF!+#REF!</f>
        <v>#REF!</v>
      </c>
      <c r="AT48" s="161" t="e">
        <f>#REF!+#REF!+#REF!+#REF!+#REF!+#REF!+#REF!+#REF!+#REF!+#REF!+#REF!+#REF!+#REF!+#REF!+#REF!+#REF!+#REF!+#REF!+#REF!+#REF!+#REF!+#REF!+#REF!+#REF!+#REF!+#REF!+#REF!+#REF!+#REF!+#REF!+#REF!+#REF!+#REF!</f>
        <v>#REF!</v>
      </c>
      <c r="AU48" s="544" t="e">
        <f t="shared" si="2"/>
        <v>#REF!</v>
      </c>
      <c r="AV48" s="545" t="e">
        <f t="shared" si="3"/>
        <v>#REF!</v>
      </c>
      <c r="AW48" s="154" t="e">
        <f>#REF!+#REF!+#REF!+#REF!+#REF!+#REF!+#REF!+#REF!+#REF!+#REF!+#REF!+#REF!+#REF!+#REF!+#REF!+#REF!+#REF!+#REF!+#REF!+#REF!+#REF!+#REF!+#REF!+#REF!+#REF!+#REF!+#REF!+#REF!+#REF!+#REF!+#REF!+#REF!+#REF!</f>
        <v>#REF!</v>
      </c>
      <c r="AX48" s="154"/>
      <c r="AY48" s="154" t="e">
        <f t="shared" si="4"/>
        <v>#REF!</v>
      </c>
    </row>
    <row r="49" spans="1:51" ht="16.149999999999999" customHeight="1" x14ac:dyDescent="0.2">
      <c r="A49" s="324">
        <v>43</v>
      </c>
      <c r="B49" s="151" t="s">
        <v>46</v>
      </c>
      <c r="C49" s="152" t="e">
        <f>#REF!+#REF!+#REF!+#REF!+#REF!+#REF!+#REF!+#REF!+#REF!+#REF!+#REF!+#REF!+#REF!+#REF!+#REF!+#REF!+#REF!+#REF!+#REF!+#REF!+#REF!+#REF!+#REF!+#REF!+#REF!+#REF!+#REF!+#REF!+#REF!+#REF!+#REF!+#REF!+#REF!</f>
        <v>#REF!</v>
      </c>
      <c r="D49" s="153">
        <f>'9_Per Pupil Summary'!H48</f>
        <v>4579.5981415265269</v>
      </c>
      <c r="E49" s="154" t="e">
        <f>#REF!+#REF!+#REF!+#REF!+#REF!+#REF!+#REF!+#REF!+#REF!+#REF!+#REF!+#REF!+#REF!+#REF!+#REF!+#REF!+#REF!+#REF!+#REF!+#REF!+#REF!+#REF!+#REF!+#REF!+#REF!+#REF!+#REF!+#REF!+#REF!+#REF!+#REF!+#REF!+#REF!</f>
        <v>#REF!</v>
      </c>
      <c r="F49" s="155" t="e">
        <f>#REF!+#REF!+#REF!+#REF!+#REF!+#REF!+#REF!+#REF!+#REF!+#REF!+#REF!+#REF!+#REF!+#REF!+#REF!+#REF!+#REF!+#REF!+#REF!+#REF!+#REF!+#REF!+#REF!+#REF!+#REF!+#REF!+#REF!+#REF!+#REF!+#REF!+#REF!+#REF!+#REF!</f>
        <v>#REF!</v>
      </c>
      <c r="G49" s="153">
        <f>'9_Per Pupil Summary'!I48</f>
        <v>620.84833812675834</v>
      </c>
      <c r="H49" s="154" t="e">
        <f>#REF!+#REF!+#REF!+#REF!+#REF!+#REF!+#REF!+#REF!+#REF!+#REF!+#REF!+#REF!+#REF!+#REF!+#REF!+#REF!+#REF!+#REF!+#REF!+#REF!+#REF!+#REF!+#REF!+#REF!+#REF!+#REF!+#REF!+#REF!+#REF!+#REF!+#REF!+#REF!+#REF!</f>
        <v>#REF!</v>
      </c>
      <c r="I49" s="155" t="e">
        <f>#REF!+#REF!+#REF!+#REF!+#REF!+#REF!+#REF!+#REF!+#REF!+#REF!+#REF!+#REF!+#REF!+#REF!+#REF!+#REF!+#REF!+#REF!+#REF!+#REF!+#REF!+#REF!+#REF!+#REF!+#REF!+#REF!+#REF!+#REF!+#REF!+#REF!+#REF!+#REF!+#REF!</f>
        <v>#REF!</v>
      </c>
      <c r="J49" s="153">
        <f>'9_Per Pupil Summary'!J48</f>
        <v>169.32227403457046</v>
      </c>
      <c r="K49" s="154" t="e">
        <f>#REF!+#REF!+#REF!+#REF!+#REF!+#REF!+#REF!+#REF!+#REF!+#REF!+#REF!+#REF!+#REF!+#REF!+#REF!+#REF!+#REF!+#REF!+#REF!+#REF!+#REF!+#REF!+#REF!+#REF!+#REF!+#REF!+#REF!+#REF!+#REF!+#REF!+#REF!+#REF!+#REF!</f>
        <v>#REF!</v>
      </c>
      <c r="L49" s="155" t="e">
        <f>#REF!+#REF!+#REF!+#REF!+#REF!+#REF!+#REF!+#REF!+#REF!+#REF!+#REF!+#REF!+#REF!+#REF!+#REF!+#REF!+#REF!+#REF!+#REF!+#REF!+#REF!+#REF!+#REF!+#REF!+#REF!+#REF!+#REF!+#REF!+#REF!+#REF!+#REF!+#REF!+#REF!</f>
        <v>#REF!</v>
      </c>
      <c r="M49" s="153">
        <f>'9_Per Pupil Summary'!K48</f>
        <v>4233.0568508642609</v>
      </c>
      <c r="N49" s="154" t="e">
        <f>#REF!+#REF!+#REF!+#REF!+#REF!+#REF!+#REF!+#REF!+#REF!+#REF!+#REF!+#REF!+#REF!+#REF!+#REF!+#REF!+#REF!+#REF!+#REF!+#REF!+#REF!+#REF!+#REF!+#REF!+#REF!+#REF!+#REF!+#REF!+#REF!+#REF!+#REF!+#REF!+#REF!</f>
        <v>#REF!</v>
      </c>
      <c r="O49" s="155" t="e">
        <f>#REF!+#REF!+#REF!+#REF!+#REF!+#REF!+#REF!+#REF!+#REF!+#REF!+#REF!+#REF!+#REF!+#REF!+#REF!+#REF!+#REF!+#REF!+#REF!+#REF!+#REF!+#REF!+#REF!+#REF!+#REF!+#REF!+#REF!+#REF!+#REF!+#REF!+#REF!+#REF!+#REF!</f>
        <v>#REF!</v>
      </c>
      <c r="P49" s="153">
        <f>'9_Per Pupil Summary'!L48</f>
        <v>1693.2227403457043</v>
      </c>
      <c r="Q49" s="154" t="e">
        <f>#REF!+#REF!+#REF!+#REF!+#REF!+#REF!+#REF!+#REF!+#REF!+#REF!+#REF!+#REF!+#REF!+#REF!+#REF!+#REF!+#REF!+#REF!+#REF!+#REF!+#REF!+#REF!+#REF!+#REF!+#REF!+#REF!+#REF!+#REF!+#REF!+#REF!+#REF!+#REF!+#REF!</f>
        <v>#REF!</v>
      </c>
      <c r="R49" s="156" t="e">
        <f>#REF!+#REF!+#REF!+#REF!+#REF!+#REF!+#REF!+#REF!+#REF!+#REF!+#REF!+#REF!+#REF!+#REF!+#REF!+#REF!+#REF!+#REF!+#REF!+#REF!+#REF!+#REF!+#REF!+#REF!+#REF!+#REF!+#REF!+#REF!+#REF!+#REF!+#REF!+#REF!+#REF!</f>
        <v>#REF!</v>
      </c>
      <c r="S49" s="605" t="e">
        <f>#REF!+#REF!</f>
        <v>#REF!</v>
      </c>
      <c r="T49" s="153" t="e">
        <f>#REF!+#REF!+#REF!+#REF!+#REF!+#REF!+#REF!+#REF!+#REF!+#REF!+#REF!+#REF!+#REF!+#REF!+#REF!+#REF!+#REF!+#REF!+#REF!+#REF!+#REF!+#REF!+#REF!+#REF!+#REF!+#REF!+#REF!+#REF!+#REF!+#REF!+#REF!+#REF!+#REF!</f>
        <v>#REF!</v>
      </c>
      <c r="U49" s="153" t="e">
        <f>#REF!+#REF!+#REF!+#REF!+#REF!+#REF!+#REF!+#REF!+#REF!+#REF!+#REF!+#REF!+#REF!+#REF!+#REF!+#REF!+#REF!+#REF!+#REF!+#REF!+#REF!+#REF!+#REF!+#REF!+#REF!+#REF!+#REF!+#REF!+#REF!+#REF!+#REF!+#REF!+#REF!</f>
        <v>#REF!</v>
      </c>
      <c r="V49" s="157" t="e">
        <f>#REF!+#REF!+#REF!+#REF!+#REF!+#REF!+#REF!+#REF!+#REF!+#REF!+#REF!+#REF!+#REF!+#REF!+#REF!+#REF!+#REF!+#REF!+#REF!+#REF!+#REF!+#REF!+#REF!+#REF!+#REF!+#REF!+#REF!+#REF!+#REF!+#REF!+#REF!+#REF!+#REF!</f>
        <v>#REF!</v>
      </c>
      <c r="W49" s="156" t="e">
        <f>#REF!+#REF!+#REF!+#REF!+#REF!+#REF!+#REF!+#REF!+#REF!+#REF!+#REF!+#REF!+#REF!+#REF!+#REF!+#REF!+#REF!+#REF!+#REF!+#REF!+#REF!+#REF!+#REF!+#REF!+#REF!+#REF!+#REF!+#REF!+#REF!+#REF!+#REF!+#REF!+#REF!</f>
        <v>#REF!</v>
      </c>
      <c r="X49" s="154" t="e">
        <f>#REF!+#REF!+#REF!+#REF!+#REF!+#REF!+#REF!+#REF!+#REF!+#REF!+#REF!+#REF!+#REF!+#REF!+#REF!+#REF!+#REF!+#REF!+#REF!+#REF!+#REF!+#REF!+#REF!+#REF!+#REF!+#REF!+#REF!+#REF!+#REF!+#REF!+#REF!+#REF!+#REF!</f>
        <v>#REF!</v>
      </c>
      <c r="Y49" s="156" t="e">
        <f>#REF!+#REF!+#REF!+#REF!+#REF!+#REF!+#REF!+#REF!+#REF!+#REF!+#REF!+#REF!+#REF!+#REF!+#REF!+#REF!+#REF!+#REF!+#REF!+#REF!+#REF!+#REF!+#REF!+#REF!+#REF!+#REF!+#REF!+#REF!+#REF!+#REF!+#REF!+#REF!+#REF!</f>
        <v>#REF!</v>
      </c>
      <c r="Z49" s="153" t="e">
        <f>#REF!+#REF!+#REF!+#REF!+#REF!+#REF!+#REF!+#REF!+#REF!+#REF!+#REF!+#REF!+#REF!+#REF!+#REF!+#REF!+#REF!+#REF!+#REF!+#REF!+#REF!+#REF!+#REF!+#REF!+#REF!+#REF!+#REF!+#REF!+#REF!+#REF!+#REF!+#REF!+#REF!</f>
        <v>#REF!</v>
      </c>
      <c r="AA49" s="156" t="e">
        <f>#REF!+#REF!+#REF!+#REF!+#REF!+#REF!+#REF!+#REF!+#REF!+#REF!+#REF!+#REF!+#REF!+#REF!+#REF!+#REF!+#REF!+#REF!+#REF!+#REF!+#REF!+#REF!+#REF!+#REF!+#REF!+#REF!+#REF!+#REF!+#REF!+#REF!+#REF!+#REF!+#REF!</f>
        <v>#REF!</v>
      </c>
      <c r="AB49" s="153" t="e">
        <f>#REF!+#REF!+#REF!+#REF!+#REF!+#REF!+#REF!+#REF!+#REF!+#REF!+#REF!+#REF!+#REF!+#REF!+#REF!+#REF!+#REF!+#REF!+#REF!+#REF!+#REF!+#REF!+#REF!+#REF!+#REF!+#REF!+#REF!+#REF!+#REF!+#REF!+#REF!+#REF!+#REF!</f>
        <v>#REF!</v>
      </c>
      <c r="AC49" s="153" t="e">
        <f>#REF!+#REF!+#REF!+#REF!+#REF!+#REF!+#REF!+#REF!+#REF!+#REF!+#REF!+#REF!+#REF!+#REF!+#REF!+#REF!+#REF!+#REF!+#REF!+#REF!+#REF!+#REF!+#REF!+#REF!+#REF!+#REF!+#REF!+#REF!+#REF!+#REF!+#REF!+#REF!+#REF!</f>
        <v>#REF!</v>
      </c>
      <c r="AD49" s="156" t="e">
        <f>#REF!+#REF!+#REF!+#REF!+#REF!+#REF!+#REF!+#REF!+#REF!+#REF!+#REF!+#REF!+#REF!+#REF!+#REF!+#REF!+#REF!+#REF!+#REF!+#REF!+#REF!+#REF!+#REF!+#REF!+#REF!+#REF!+#REF!+#REF!+#REF!+#REF!+#REF!+#REF!+#REF!</f>
        <v>#REF!</v>
      </c>
      <c r="AE49" s="159" t="e">
        <f>#REF!+#REF!+#REF!+#REF!+#REF!+#REF!+#REF!+#REF!+#REF!+#REF!+#REF!+#REF!+#REF!+#REF!+#REF!+#REF!+#REF!+#REF!+#REF!+#REF!+#REF!+#REF!+#REF!+#REF!+#REF!+#REF!+#REF!+#REF!+#REF!+#REF!+#REF!+#REF!+#REF!</f>
        <v>#REF!</v>
      </c>
      <c r="AF49" s="160">
        <f>'9_Per Pupil Summary'!N48</f>
        <v>6154</v>
      </c>
      <c r="AG49" s="161" t="e">
        <f>#REF!+#REF!+#REF!+#REF!+#REF!+#REF!+#REF!+#REF!+#REF!+#REF!+#REF!+#REF!+#REF!+#REF!+#REF!+#REF!+#REF!+#REF!+#REF!+#REF!+#REF!+#REF!+#REF!+#REF!+#REF!+#REF!+#REF!+#REF!+#REF!+#REF!+#REF!+#REF!+#REF!</f>
        <v>#REF!</v>
      </c>
      <c r="AH49" s="152" t="e">
        <f>#REF!+#REF!+#REF!+#REF!+#REF!+#REF!+#REF!+#REF!+#REF!+#REF!+#REF!+#REF!+#REF!+#REF!+#REF!+#REF!+#REF!+#REF!+#REF!+#REF!+#REF!+#REF!+#REF!+#REF!+#REF!+#REF!+#REF!+#REF!+#REF!+#REF!+#REF!+#REF!+#REF!</f>
        <v>#REF!</v>
      </c>
      <c r="AI49" s="160" t="e">
        <f>#REF!+#REF!+#REF!+#REF!+#REF!+#REF!+#REF!+#REF!+#REF!+#REF!+#REF!+#REF!+#REF!+#REF!+#REF!+#REF!+#REF!+#REF!+#REF!+#REF!+#REF!+#REF!+#REF!+#REF!+#REF!+#REF!+#REF!+#REF!+#REF!+#REF!+#REF!+#REF!+#REF!</f>
        <v>#REF!</v>
      </c>
      <c r="AJ49" s="152" t="e">
        <f>#REF!+#REF!+#REF!+#REF!+#REF!+#REF!+#REF!+#REF!+#REF!+#REF!+#REF!+#REF!+#REF!+#REF!+#REF!+#REF!+#REF!+#REF!+#REF!+#REF!+#REF!+#REF!+#REF!+#REF!+#REF!+#REF!+#REF!+#REF!+#REF!+#REF!+#REF!+#REF!+#REF!</f>
        <v>#REF!</v>
      </c>
      <c r="AK49" s="162" t="e">
        <f>#REF!+#REF!+#REF!+#REF!+#REF!+#REF!+#REF!+#REF!+#REF!+#REF!+#REF!+#REF!+#REF!+#REF!+#REF!+#REF!+#REF!+#REF!+#REF!+#REF!+#REF!+#REF!+#REF!+#REF!+#REF!+#REF!+#REF!+#REF!+#REF!+#REF!+#REF!+#REF!+#REF!</f>
        <v>#REF!</v>
      </c>
      <c r="AL49" s="163" t="e">
        <f>#REF!+#REF!+#REF!+#REF!+#REF!+#REF!+#REF!+#REF!+#REF!+#REF!+#REF!+#REF!+#REF!+#REF!+#REF!+#REF!+#REF!+#REF!+#REF!+#REF!+#REF!+#REF!+#REF!+#REF!+#REF!+#REF!+#REF!+#REF!+#REF!+#REF!+#REF!+#REF!+#REF!</f>
        <v>#REF!</v>
      </c>
      <c r="AM49" s="161" t="e">
        <f>#REF!+#REF!+#REF!+#REF!+#REF!+#REF!+#REF!+#REF!+#REF!+#REF!+#REF!+#REF!+#REF!+#REF!+#REF!+#REF!+#REF!+#REF!+#REF!+#REF!+#REF!+#REF!+#REF!+#REF!+#REF!+#REF!+#REF!+#REF!+#REF!+#REF!+#REF!+#REF!+#REF!</f>
        <v>#REF!</v>
      </c>
      <c r="AN49" s="164" t="e">
        <f>#REF!+#REF!+#REF!+#REF!+#REF!+#REF!+#REF!+#REF!+#REF!+#REF!+#REF!+#REF!+#REF!+#REF!+#REF!+#REF!+#REF!+#REF!+#REF!+#REF!+#REF!+#REF!+#REF!+#REF!+#REF!+#REF!+#REF!+#REF!+#REF!+#REF!+#REF!+#REF!+#REF!</f>
        <v>#REF!</v>
      </c>
      <c r="AO49" s="161" t="e">
        <f>#REF!+#REF!+#REF!+#REF!+#REF!+#REF!+#REF!+#REF!+#REF!+#REF!+#REF!+#REF!+#REF!+#REF!+#REF!+#REF!+#REF!+#REF!+#REF!+#REF!+#REF!+#REF!+#REF!+#REF!+#REF!+#REF!+#REF!+#REF!+#REF!+#REF!+#REF!+#REF!+#REF!</f>
        <v>#REF!</v>
      </c>
      <c r="AP49" s="162" t="e">
        <f>#REF!+#REF!+#REF!+#REF!+#REF!+#REF!+#REF!+#REF!+#REF!+#REF!+#REF!+#REF!+#REF!+#REF!+#REF!+#REF!+#REF!+#REF!+#REF!+#REF!+#REF!+#REF!+#REF!+#REF!+#REF!+#REF!+#REF!+#REF!+#REF!+#REF!+#REF!+#REF!+#REF!</f>
        <v>#REF!</v>
      </c>
      <c r="AQ49" s="161" t="e">
        <f>#REF!+#REF!+#REF!+#REF!+#REF!+#REF!+#REF!+#REF!+#REF!+#REF!+#REF!+#REF!+#REF!+#REF!+#REF!+#REF!+#REF!+#REF!+#REF!+#REF!+#REF!+#REF!+#REF!+#REF!+#REF!+#REF!+#REF!+#REF!+#REF!+#REF!+#REF!+#REF!+#REF!</f>
        <v>#REF!</v>
      </c>
      <c r="AR49" s="162" t="e">
        <f>#REF!+#REF!+#REF!+#REF!+#REF!+#REF!+#REF!+#REF!+#REF!+#REF!+#REF!+#REF!+#REF!+#REF!+#REF!+#REF!+#REF!+#REF!+#REF!+#REF!+#REF!+#REF!+#REF!+#REF!+#REF!+#REF!+#REF!+#REF!+#REF!+#REF!+#REF!+#REF!+#REF!</f>
        <v>#REF!</v>
      </c>
      <c r="AS49" s="162" t="e">
        <f>#REF!+#REF!+#REF!+#REF!+#REF!+#REF!+#REF!+#REF!+#REF!+#REF!+#REF!+#REF!+#REF!+#REF!+#REF!+#REF!+#REF!+#REF!+#REF!+#REF!+#REF!+#REF!+#REF!+#REF!+#REF!+#REF!+#REF!+#REF!+#REF!+#REF!+#REF!+#REF!+#REF!</f>
        <v>#REF!</v>
      </c>
      <c r="AT49" s="161" t="e">
        <f>#REF!+#REF!+#REF!+#REF!+#REF!+#REF!+#REF!+#REF!+#REF!+#REF!+#REF!+#REF!+#REF!+#REF!+#REF!+#REF!+#REF!+#REF!+#REF!+#REF!+#REF!+#REF!+#REF!+#REF!+#REF!+#REF!+#REF!+#REF!+#REF!+#REF!+#REF!+#REF!+#REF!</f>
        <v>#REF!</v>
      </c>
      <c r="AU49" s="544" t="e">
        <f t="shared" si="2"/>
        <v>#REF!</v>
      </c>
      <c r="AV49" s="545" t="e">
        <f t="shared" si="3"/>
        <v>#REF!</v>
      </c>
      <c r="AW49" s="154" t="e">
        <f>#REF!+#REF!+#REF!+#REF!+#REF!+#REF!+#REF!+#REF!+#REF!+#REF!+#REF!+#REF!+#REF!+#REF!+#REF!+#REF!+#REF!+#REF!+#REF!+#REF!+#REF!+#REF!+#REF!+#REF!+#REF!+#REF!+#REF!+#REF!+#REF!+#REF!+#REF!+#REF!+#REF!</f>
        <v>#REF!</v>
      </c>
      <c r="AX49" s="154"/>
      <c r="AY49" s="154" t="e">
        <f t="shared" si="4"/>
        <v>#REF!</v>
      </c>
    </row>
    <row r="50" spans="1:51" ht="16.149999999999999" customHeight="1" x14ac:dyDescent="0.2">
      <c r="A50" s="324">
        <v>44</v>
      </c>
      <c r="B50" s="151" t="s">
        <v>47</v>
      </c>
      <c r="C50" s="152" t="e">
        <f>#REF!+#REF!+#REF!+#REF!+#REF!+#REF!+#REF!+#REF!+#REF!+#REF!+#REF!+#REF!+#REF!+#REF!+#REF!+#REF!+#REF!+#REF!+#REF!+#REF!+#REF!+#REF!+#REF!+#REF!+#REF!+#REF!+#REF!+#REF!+#REF!+#REF!+#REF!+#REF!+#REF!</f>
        <v>#REF!</v>
      </c>
      <c r="D50" s="153">
        <f>'9_Per Pupil Summary'!H49</f>
        <v>4883.2794352290857</v>
      </c>
      <c r="E50" s="154" t="e">
        <f>#REF!+#REF!+#REF!+#REF!+#REF!+#REF!+#REF!+#REF!+#REF!+#REF!+#REF!+#REF!+#REF!+#REF!+#REF!+#REF!+#REF!+#REF!+#REF!+#REF!+#REF!+#REF!+#REF!+#REF!+#REF!+#REF!+#REF!+#REF!+#REF!+#REF!+#REF!+#REF!+#REF!</f>
        <v>#REF!</v>
      </c>
      <c r="F50" s="155" t="e">
        <f>#REF!+#REF!+#REF!+#REF!+#REF!+#REF!+#REF!+#REF!+#REF!+#REF!+#REF!+#REF!+#REF!+#REF!+#REF!+#REF!+#REF!+#REF!+#REF!+#REF!+#REF!+#REF!+#REF!+#REF!+#REF!+#REF!+#REF!+#REF!+#REF!+#REF!+#REF!+#REF!+#REF!</f>
        <v>#REF!</v>
      </c>
      <c r="G50" s="153">
        <f>'9_Per Pupil Summary'!I49</f>
        <v>656.95722274132106</v>
      </c>
      <c r="H50" s="154" t="e">
        <f>#REF!+#REF!+#REF!+#REF!+#REF!+#REF!+#REF!+#REF!+#REF!+#REF!+#REF!+#REF!+#REF!+#REF!+#REF!+#REF!+#REF!+#REF!+#REF!+#REF!+#REF!+#REF!+#REF!+#REF!+#REF!+#REF!+#REF!+#REF!+#REF!+#REF!+#REF!+#REF!+#REF!</f>
        <v>#REF!</v>
      </c>
      <c r="I50" s="155" t="e">
        <f>#REF!+#REF!+#REF!+#REF!+#REF!+#REF!+#REF!+#REF!+#REF!+#REF!+#REF!+#REF!+#REF!+#REF!+#REF!+#REF!+#REF!+#REF!+#REF!+#REF!+#REF!+#REF!+#REF!+#REF!+#REF!+#REF!+#REF!+#REF!+#REF!+#REF!+#REF!+#REF!+#REF!</f>
        <v>#REF!</v>
      </c>
      <c r="J50" s="153">
        <f>'9_Per Pupil Summary'!J49</f>
        <v>179.17015165672393</v>
      </c>
      <c r="K50" s="154" t="e">
        <f>#REF!+#REF!+#REF!+#REF!+#REF!+#REF!+#REF!+#REF!+#REF!+#REF!+#REF!+#REF!+#REF!+#REF!+#REF!+#REF!+#REF!+#REF!+#REF!+#REF!+#REF!+#REF!+#REF!+#REF!+#REF!+#REF!+#REF!+#REF!+#REF!+#REF!+#REF!+#REF!+#REF!</f>
        <v>#REF!</v>
      </c>
      <c r="L50" s="155" t="e">
        <f>#REF!+#REF!+#REF!+#REF!+#REF!+#REF!+#REF!+#REF!+#REF!+#REF!+#REF!+#REF!+#REF!+#REF!+#REF!+#REF!+#REF!+#REF!+#REF!+#REF!+#REF!+#REF!+#REF!+#REF!+#REF!+#REF!+#REF!+#REF!+#REF!+#REF!+#REF!+#REF!+#REF!</f>
        <v>#REF!</v>
      </c>
      <c r="M50" s="153">
        <f>'9_Per Pupil Summary'!K49</f>
        <v>4479.2537914180984</v>
      </c>
      <c r="N50" s="154" t="e">
        <f>#REF!+#REF!+#REF!+#REF!+#REF!+#REF!+#REF!+#REF!+#REF!+#REF!+#REF!+#REF!+#REF!+#REF!+#REF!+#REF!+#REF!+#REF!+#REF!+#REF!+#REF!+#REF!+#REF!+#REF!+#REF!+#REF!+#REF!+#REF!+#REF!+#REF!+#REF!+#REF!+#REF!</f>
        <v>#REF!</v>
      </c>
      <c r="O50" s="155" t="e">
        <f>#REF!+#REF!+#REF!+#REF!+#REF!+#REF!+#REF!+#REF!+#REF!+#REF!+#REF!+#REF!+#REF!+#REF!+#REF!+#REF!+#REF!+#REF!+#REF!+#REF!+#REF!+#REF!+#REF!+#REF!+#REF!+#REF!+#REF!+#REF!+#REF!+#REF!+#REF!+#REF!+#REF!</f>
        <v>#REF!</v>
      </c>
      <c r="P50" s="153">
        <f>'9_Per Pupil Summary'!L49</f>
        <v>1791.701516567239</v>
      </c>
      <c r="Q50" s="154" t="e">
        <f>#REF!+#REF!+#REF!+#REF!+#REF!+#REF!+#REF!+#REF!+#REF!+#REF!+#REF!+#REF!+#REF!+#REF!+#REF!+#REF!+#REF!+#REF!+#REF!+#REF!+#REF!+#REF!+#REF!+#REF!+#REF!+#REF!+#REF!+#REF!+#REF!+#REF!+#REF!+#REF!+#REF!</f>
        <v>#REF!</v>
      </c>
      <c r="R50" s="156" t="e">
        <f>#REF!+#REF!+#REF!+#REF!+#REF!+#REF!+#REF!+#REF!+#REF!+#REF!+#REF!+#REF!+#REF!+#REF!+#REF!+#REF!+#REF!+#REF!+#REF!+#REF!+#REF!+#REF!+#REF!+#REF!+#REF!+#REF!+#REF!+#REF!+#REF!+#REF!+#REF!+#REF!+#REF!</f>
        <v>#REF!</v>
      </c>
      <c r="S50" s="605" t="e">
        <f>#REF!+#REF!</f>
        <v>#REF!</v>
      </c>
      <c r="T50" s="153" t="e">
        <f>#REF!+#REF!+#REF!+#REF!+#REF!+#REF!+#REF!+#REF!+#REF!+#REF!+#REF!+#REF!+#REF!+#REF!+#REF!+#REF!+#REF!+#REF!+#REF!+#REF!+#REF!+#REF!+#REF!+#REF!+#REF!+#REF!+#REF!+#REF!+#REF!+#REF!+#REF!+#REF!+#REF!</f>
        <v>#REF!</v>
      </c>
      <c r="U50" s="153" t="e">
        <f>#REF!+#REF!+#REF!+#REF!+#REF!+#REF!+#REF!+#REF!+#REF!+#REF!+#REF!+#REF!+#REF!+#REF!+#REF!+#REF!+#REF!+#REF!+#REF!+#REF!+#REF!+#REF!+#REF!+#REF!+#REF!+#REF!+#REF!+#REF!+#REF!+#REF!+#REF!+#REF!+#REF!</f>
        <v>#REF!</v>
      </c>
      <c r="V50" s="157" t="e">
        <f>#REF!+#REF!+#REF!+#REF!+#REF!+#REF!+#REF!+#REF!+#REF!+#REF!+#REF!+#REF!+#REF!+#REF!+#REF!+#REF!+#REF!+#REF!+#REF!+#REF!+#REF!+#REF!+#REF!+#REF!+#REF!+#REF!+#REF!+#REF!+#REF!+#REF!+#REF!+#REF!+#REF!</f>
        <v>#REF!</v>
      </c>
      <c r="W50" s="156" t="e">
        <f>#REF!+#REF!+#REF!+#REF!+#REF!+#REF!+#REF!+#REF!+#REF!+#REF!+#REF!+#REF!+#REF!+#REF!+#REF!+#REF!+#REF!+#REF!+#REF!+#REF!+#REF!+#REF!+#REF!+#REF!+#REF!+#REF!+#REF!+#REF!+#REF!+#REF!+#REF!+#REF!+#REF!</f>
        <v>#REF!</v>
      </c>
      <c r="X50" s="154" t="e">
        <f>#REF!+#REF!+#REF!+#REF!+#REF!+#REF!+#REF!+#REF!+#REF!+#REF!+#REF!+#REF!+#REF!+#REF!+#REF!+#REF!+#REF!+#REF!+#REF!+#REF!+#REF!+#REF!+#REF!+#REF!+#REF!+#REF!+#REF!+#REF!+#REF!+#REF!+#REF!+#REF!+#REF!</f>
        <v>#REF!</v>
      </c>
      <c r="Y50" s="156" t="e">
        <f>#REF!+#REF!+#REF!+#REF!+#REF!+#REF!+#REF!+#REF!+#REF!+#REF!+#REF!+#REF!+#REF!+#REF!+#REF!+#REF!+#REF!+#REF!+#REF!+#REF!+#REF!+#REF!+#REF!+#REF!+#REF!+#REF!+#REF!+#REF!+#REF!+#REF!+#REF!+#REF!+#REF!</f>
        <v>#REF!</v>
      </c>
      <c r="Z50" s="153" t="e">
        <f>#REF!+#REF!+#REF!+#REF!+#REF!+#REF!+#REF!+#REF!+#REF!+#REF!+#REF!+#REF!+#REF!+#REF!+#REF!+#REF!+#REF!+#REF!+#REF!+#REF!+#REF!+#REF!+#REF!+#REF!+#REF!+#REF!+#REF!+#REF!+#REF!+#REF!+#REF!+#REF!+#REF!</f>
        <v>#REF!</v>
      </c>
      <c r="AA50" s="156" t="e">
        <f>#REF!+#REF!+#REF!+#REF!+#REF!+#REF!+#REF!+#REF!+#REF!+#REF!+#REF!+#REF!+#REF!+#REF!+#REF!+#REF!+#REF!+#REF!+#REF!+#REF!+#REF!+#REF!+#REF!+#REF!+#REF!+#REF!+#REF!+#REF!+#REF!+#REF!+#REF!+#REF!+#REF!</f>
        <v>#REF!</v>
      </c>
      <c r="AB50" s="153" t="e">
        <f>#REF!+#REF!+#REF!+#REF!+#REF!+#REF!+#REF!+#REF!+#REF!+#REF!+#REF!+#REF!+#REF!+#REF!+#REF!+#REF!+#REF!+#REF!+#REF!+#REF!+#REF!+#REF!+#REF!+#REF!+#REF!+#REF!+#REF!+#REF!+#REF!+#REF!+#REF!+#REF!+#REF!</f>
        <v>#REF!</v>
      </c>
      <c r="AC50" s="153" t="e">
        <f>#REF!+#REF!+#REF!+#REF!+#REF!+#REF!+#REF!+#REF!+#REF!+#REF!+#REF!+#REF!+#REF!+#REF!+#REF!+#REF!+#REF!+#REF!+#REF!+#REF!+#REF!+#REF!+#REF!+#REF!+#REF!+#REF!+#REF!+#REF!+#REF!+#REF!+#REF!+#REF!+#REF!</f>
        <v>#REF!</v>
      </c>
      <c r="AD50" s="156" t="e">
        <f>#REF!+#REF!+#REF!+#REF!+#REF!+#REF!+#REF!+#REF!+#REF!+#REF!+#REF!+#REF!+#REF!+#REF!+#REF!+#REF!+#REF!+#REF!+#REF!+#REF!+#REF!+#REF!+#REF!+#REF!+#REF!+#REF!+#REF!+#REF!+#REF!+#REF!+#REF!+#REF!+#REF!</f>
        <v>#REF!</v>
      </c>
      <c r="AE50" s="159" t="e">
        <f>#REF!+#REF!+#REF!+#REF!+#REF!+#REF!+#REF!+#REF!+#REF!+#REF!+#REF!+#REF!+#REF!+#REF!+#REF!+#REF!+#REF!+#REF!+#REF!+#REF!+#REF!+#REF!+#REF!+#REF!+#REF!+#REF!+#REF!+#REF!+#REF!+#REF!+#REF!+#REF!+#REF!</f>
        <v>#REF!</v>
      </c>
      <c r="AF50" s="160">
        <f>'9_Per Pupil Summary'!N49</f>
        <v>4983</v>
      </c>
      <c r="AG50" s="161" t="e">
        <f>#REF!+#REF!+#REF!+#REF!+#REF!+#REF!+#REF!+#REF!+#REF!+#REF!+#REF!+#REF!+#REF!+#REF!+#REF!+#REF!+#REF!+#REF!+#REF!+#REF!+#REF!+#REF!+#REF!+#REF!+#REF!+#REF!+#REF!+#REF!+#REF!+#REF!+#REF!+#REF!+#REF!</f>
        <v>#REF!</v>
      </c>
      <c r="AH50" s="152" t="e">
        <f>#REF!+#REF!+#REF!+#REF!+#REF!+#REF!+#REF!+#REF!+#REF!+#REF!+#REF!+#REF!+#REF!+#REF!+#REF!+#REF!+#REF!+#REF!+#REF!+#REF!+#REF!+#REF!+#REF!+#REF!+#REF!+#REF!+#REF!+#REF!+#REF!+#REF!+#REF!+#REF!+#REF!</f>
        <v>#REF!</v>
      </c>
      <c r="AI50" s="160" t="e">
        <f>#REF!+#REF!+#REF!+#REF!+#REF!+#REF!+#REF!+#REF!+#REF!+#REF!+#REF!+#REF!+#REF!+#REF!+#REF!+#REF!+#REF!+#REF!+#REF!+#REF!+#REF!+#REF!+#REF!+#REF!+#REF!+#REF!+#REF!+#REF!+#REF!+#REF!+#REF!+#REF!+#REF!</f>
        <v>#REF!</v>
      </c>
      <c r="AJ50" s="152" t="e">
        <f>#REF!+#REF!+#REF!+#REF!+#REF!+#REF!+#REF!+#REF!+#REF!+#REF!+#REF!+#REF!+#REF!+#REF!+#REF!+#REF!+#REF!+#REF!+#REF!+#REF!+#REF!+#REF!+#REF!+#REF!+#REF!+#REF!+#REF!+#REF!+#REF!+#REF!+#REF!+#REF!+#REF!</f>
        <v>#REF!</v>
      </c>
      <c r="AK50" s="162" t="e">
        <f>#REF!+#REF!+#REF!+#REF!+#REF!+#REF!+#REF!+#REF!+#REF!+#REF!+#REF!+#REF!+#REF!+#REF!+#REF!+#REF!+#REF!+#REF!+#REF!+#REF!+#REF!+#REF!+#REF!+#REF!+#REF!+#REF!+#REF!+#REF!+#REF!+#REF!+#REF!+#REF!+#REF!</f>
        <v>#REF!</v>
      </c>
      <c r="AL50" s="163" t="e">
        <f>#REF!+#REF!+#REF!+#REF!+#REF!+#REF!+#REF!+#REF!+#REF!+#REF!+#REF!+#REF!+#REF!+#REF!+#REF!+#REF!+#REF!+#REF!+#REF!+#REF!+#REF!+#REF!+#REF!+#REF!+#REF!+#REF!+#REF!+#REF!+#REF!+#REF!+#REF!+#REF!+#REF!</f>
        <v>#REF!</v>
      </c>
      <c r="AM50" s="161" t="e">
        <f>#REF!+#REF!+#REF!+#REF!+#REF!+#REF!+#REF!+#REF!+#REF!+#REF!+#REF!+#REF!+#REF!+#REF!+#REF!+#REF!+#REF!+#REF!+#REF!+#REF!+#REF!+#REF!+#REF!+#REF!+#REF!+#REF!+#REF!+#REF!+#REF!+#REF!+#REF!+#REF!+#REF!</f>
        <v>#REF!</v>
      </c>
      <c r="AN50" s="164" t="e">
        <f>#REF!+#REF!+#REF!+#REF!+#REF!+#REF!+#REF!+#REF!+#REF!+#REF!+#REF!+#REF!+#REF!+#REF!+#REF!+#REF!+#REF!+#REF!+#REF!+#REF!+#REF!+#REF!+#REF!+#REF!+#REF!+#REF!+#REF!+#REF!+#REF!+#REF!+#REF!+#REF!+#REF!</f>
        <v>#REF!</v>
      </c>
      <c r="AO50" s="161" t="e">
        <f>#REF!+#REF!+#REF!+#REF!+#REF!+#REF!+#REF!+#REF!+#REF!+#REF!+#REF!+#REF!+#REF!+#REF!+#REF!+#REF!+#REF!+#REF!+#REF!+#REF!+#REF!+#REF!+#REF!+#REF!+#REF!+#REF!+#REF!+#REF!+#REF!+#REF!+#REF!+#REF!+#REF!</f>
        <v>#REF!</v>
      </c>
      <c r="AP50" s="162" t="e">
        <f>#REF!+#REF!+#REF!+#REF!+#REF!+#REF!+#REF!+#REF!+#REF!+#REF!+#REF!+#REF!+#REF!+#REF!+#REF!+#REF!+#REF!+#REF!+#REF!+#REF!+#REF!+#REF!+#REF!+#REF!+#REF!+#REF!+#REF!+#REF!+#REF!+#REF!+#REF!+#REF!+#REF!</f>
        <v>#REF!</v>
      </c>
      <c r="AQ50" s="161" t="e">
        <f>#REF!+#REF!+#REF!+#REF!+#REF!+#REF!+#REF!+#REF!+#REF!+#REF!+#REF!+#REF!+#REF!+#REF!+#REF!+#REF!+#REF!+#REF!+#REF!+#REF!+#REF!+#REF!+#REF!+#REF!+#REF!+#REF!+#REF!+#REF!+#REF!+#REF!+#REF!+#REF!+#REF!</f>
        <v>#REF!</v>
      </c>
      <c r="AR50" s="162" t="e">
        <f>#REF!+#REF!+#REF!+#REF!+#REF!+#REF!+#REF!+#REF!+#REF!+#REF!+#REF!+#REF!+#REF!+#REF!+#REF!+#REF!+#REF!+#REF!+#REF!+#REF!+#REF!+#REF!+#REF!+#REF!+#REF!+#REF!+#REF!+#REF!+#REF!+#REF!+#REF!+#REF!+#REF!</f>
        <v>#REF!</v>
      </c>
      <c r="AS50" s="162" t="e">
        <f>#REF!+#REF!+#REF!+#REF!+#REF!+#REF!+#REF!+#REF!+#REF!+#REF!+#REF!+#REF!+#REF!+#REF!+#REF!+#REF!+#REF!+#REF!+#REF!+#REF!+#REF!+#REF!+#REF!+#REF!+#REF!+#REF!+#REF!+#REF!+#REF!+#REF!+#REF!+#REF!+#REF!</f>
        <v>#REF!</v>
      </c>
      <c r="AT50" s="161" t="e">
        <f>#REF!+#REF!+#REF!+#REF!+#REF!+#REF!+#REF!+#REF!+#REF!+#REF!+#REF!+#REF!+#REF!+#REF!+#REF!+#REF!+#REF!+#REF!+#REF!+#REF!+#REF!+#REF!+#REF!+#REF!+#REF!+#REF!+#REF!+#REF!+#REF!+#REF!+#REF!+#REF!+#REF!</f>
        <v>#REF!</v>
      </c>
      <c r="AU50" s="544" t="e">
        <f t="shared" si="2"/>
        <v>#REF!</v>
      </c>
      <c r="AV50" s="545" t="e">
        <f t="shared" si="3"/>
        <v>#REF!</v>
      </c>
      <c r="AW50" s="154" t="e">
        <f>#REF!+#REF!+#REF!+#REF!+#REF!+#REF!+#REF!+#REF!+#REF!+#REF!+#REF!+#REF!+#REF!+#REF!+#REF!+#REF!+#REF!+#REF!+#REF!+#REF!+#REF!+#REF!+#REF!+#REF!+#REF!+#REF!+#REF!+#REF!+#REF!+#REF!+#REF!+#REF!+#REF!</f>
        <v>#REF!</v>
      </c>
      <c r="AX50" s="154"/>
      <c r="AY50" s="154" t="e">
        <f t="shared" si="4"/>
        <v>#REF!</v>
      </c>
    </row>
    <row r="51" spans="1:51" ht="16.149999999999999" customHeight="1" x14ac:dyDescent="0.2">
      <c r="A51" s="325">
        <v>45</v>
      </c>
      <c r="B51" s="165" t="s">
        <v>48</v>
      </c>
      <c r="C51" s="166" t="e">
        <f>#REF!+#REF!+#REF!+#REF!+#REF!+#REF!+#REF!+#REF!+#REF!+#REF!+#REF!+#REF!+#REF!+#REF!+#REF!+#REF!+#REF!+#REF!+#REF!+#REF!+#REF!+#REF!+#REF!+#REF!+#REF!+#REF!+#REF!+#REF!+#REF!+#REF!+#REF!+#REF!+#REF!</f>
        <v>#REF!</v>
      </c>
      <c r="D51" s="167">
        <f>'9_Per Pupil Summary'!H50</f>
        <v>2351.9665880949401</v>
      </c>
      <c r="E51" s="168" t="e">
        <f>#REF!+#REF!+#REF!+#REF!+#REF!+#REF!+#REF!+#REF!+#REF!+#REF!+#REF!+#REF!+#REF!+#REF!+#REF!+#REF!+#REF!+#REF!+#REF!+#REF!+#REF!+#REF!+#REF!+#REF!+#REF!+#REF!+#REF!+#REF!+#REF!+#REF!+#REF!+#REF!+#REF!</f>
        <v>#REF!</v>
      </c>
      <c r="F51" s="169" t="e">
        <f>#REF!+#REF!+#REF!+#REF!+#REF!+#REF!+#REF!+#REF!+#REF!+#REF!+#REF!+#REF!+#REF!+#REF!+#REF!+#REF!+#REF!+#REF!+#REF!+#REF!+#REF!+#REF!+#REF!+#REF!+#REF!+#REF!+#REF!+#REF!+#REF!+#REF!+#REF!+#REF!+#REF!</f>
        <v>#REF!</v>
      </c>
      <c r="G51" s="167">
        <f>'9_Per Pupil Summary'!I50</f>
        <v>313.51239637180907</v>
      </c>
      <c r="H51" s="168" t="e">
        <f>#REF!+#REF!+#REF!+#REF!+#REF!+#REF!+#REF!+#REF!+#REF!+#REF!+#REF!+#REF!+#REF!+#REF!+#REF!+#REF!+#REF!+#REF!+#REF!+#REF!+#REF!+#REF!+#REF!+#REF!+#REF!+#REF!+#REF!+#REF!+#REF!+#REF!+#REF!+#REF!+#REF!</f>
        <v>#REF!</v>
      </c>
      <c r="I51" s="169" t="e">
        <f>#REF!+#REF!+#REF!+#REF!+#REF!+#REF!+#REF!+#REF!+#REF!+#REF!+#REF!+#REF!+#REF!+#REF!+#REF!+#REF!+#REF!+#REF!+#REF!+#REF!+#REF!+#REF!+#REF!+#REF!+#REF!+#REF!+#REF!+#REF!+#REF!+#REF!+#REF!+#REF!+#REF!</f>
        <v>#REF!</v>
      </c>
      <c r="J51" s="167">
        <f>'9_Per Pupil Summary'!J50</f>
        <v>85.503380828675205</v>
      </c>
      <c r="K51" s="168" t="e">
        <f>#REF!+#REF!+#REF!+#REF!+#REF!+#REF!+#REF!+#REF!+#REF!+#REF!+#REF!+#REF!+#REF!+#REF!+#REF!+#REF!+#REF!+#REF!+#REF!+#REF!+#REF!+#REF!+#REF!+#REF!+#REF!+#REF!+#REF!+#REF!+#REF!+#REF!+#REF!+#REF!+#REF!</f>
        <v>#REF!</v>
      </c>
      <c r="L51" s="169" t="e">
        <f>#REF!+#REF!+#REF!+#REF!+#REF!+#REF!+#REF!+#REF!+#REF!+#REF!+#REF!+#REF!+#REF!+#REF!+#REF!+#REF!+#REF!+#REF!+#REF!+#REF!+#REF!+#REF!+#REF!+#REF!+#REF!+#REF!+#REF!+#REF!+#REF!+#REF!+#REF!+#REF!+#REF!</f>
        <v>#REF!</v>
      </c>
      <c r="M51" s="167">
        <f>'9_Per Pupil Summary'!K50</f>
        <v>2137.5845207168804</v>
      </c>
      <c r="N51" s="168" t="e">
        <f>#REF!+#REF!+#REF!+#REF!+#REF!+#REF!+#REF!+#REF!+#REF!+#REF!+#REF!+#REF!+#REF!+#REF!+#REF!+#REF!+#REF!+#REF!+#REF!+#REF!+#REF!+#REF!+#REF!+#REF!+#REF!+#REF!+#REF!+#REF!+#REF!+#REF!+#REF!+#REF!+#REF!</f>
        <v>#REF!</v>
      </c>
      <c r="O51" s="169" t="e">
        <f>#REF!+#REF!+#REF!+#REF!+#REF!+#REF!+#REF!+#REF!+#REF!+#REF!+#REF!+#REF!+#REF!+#REF!+#REF!+#REF!+#REF!+#REF!+#REF!+#REF!+#REF!+#REF!+#REF!+#REF!+#REF!+#REF!+#REF!+#REF!+#REF!+#REF!+#REF!+#REF!+#REF!</f>
        <v>#REF!</v>
      </c>
      <c r="P51" s="167">
        <f>'9_Per Pupil Summary'!L50</f>
        <v>855.03380828675222</v>
      </c>
      <c r="Q51" s="168" t="e">
        <f>#REF!+#REF!+#REF!+#REF!+#REF!+#REF!+#REF!+#REF!+#REF!+#REF!+#REF!+#REF!+#REF!+#REF!+#REF!+#REF!+#REF!+#REF!+#REF!+#REF!+#REF!+#REF!+#REF!+#REF!+#REF!+#REF!+#REF!+#REF!+#REF!+#REF!+#REF!+#REF!+#REF!</f>
        <v>#REF!</v>
      </c>
      <c r="R51" s="170" t="e">
        <f>#REF!+#REF!+#REF!+#REF!+#REF!+#REF!+#REF!+#REF!+#REF!+#REF!+#REF!+#REF!+#REF!+#REF!+#REF!+#REF!+#REF!+#REF!+#REF!+#REF!+#REF!+#REF!+#REF!+#REF!+#REF!+#REF!+#REF!+#REF!+#REF!+#REF!+#REF!+#REF!+#REF!</f>
        <v>#REF!</v>
      </c>
      <c r="S51" s="666" t="e">
        <f>#REF!+#REF!</f>
        <v>#REF!</v>
      </c>
      <c r="T51" s="167" t="e">
        <f>#REF!+#REF!+#REF!+#REF!+#REF!+#REF!+#REF!+#REF!+#REF!+#REF!+#REF!+#REF!+#REF!+#REF!+#REF!+#REF!+#REF!+#REF!+#REF!+#REF!+#REF!+#REF!+#REF!+#REF!+#REF!+#REF!+#REF!+#REF!+#REF!+#REF!+#REF!+#REF!+#REF!</f>
        <v>#REF!</v>
      </c>
      <c r="U51" s="167" t="e">
        <f>#REF!+#REF!+#REF!+#REF!+#REF!+#REF!+#REF!+#REF!+#REF!+#REF!+#REF!+#REF!+#REF!+#REF!+#REF!+#REF!+#REF!+#REF!+#REF!+#REF!+#REF!+#REF!+#REF!+#REF!+#REF!+#REF!+#REF!+#REF!+#REF!+#REF!+#REF!+#REF!+#REF!</f>
        <v>#REF!</v>
      </c>
      <c r="V51" s="171" t="e">
        <f>#REF!+#REF!+#REF!+#REF!+#REF!+#REF!+#REF!+#REF!+#REF!+#REF!+#REF!+#REF!+#REF!+#REF!+#REF!+#REF!+#REF!+#REF!+#REF!+#REF!+#REF!+#REF!+#REF!+#REF!+#REF!+#REF!+#REF!+#REF!+#REF!+#REF!+#REF!+#REF!+#REF!</f>
        <v>#REF!</v>
      </c>
      <c r="W51" s="170" t="e">
        <f>#REF!+#REF!+#REF!+#REF!+#REF!+#REF!+#REF!+#REF!+#REF!+#REF!+#REF!+#REF!+#REF!+#REF!+#REF!+#REF!+#REF!+#REF!+#REF!+#REF!+#REF!+#REF!+#REF!+#REF!+#REF!+#REF!+#REF!+#REF!+#REF!+#REF!+#REF!+#REF!+#REF!</f>
        <v>#REF!</v>
      </c>
      <c r="X51" s="168" t="e">
        <f>#REF!+#REF!+#REF!+#REF!+#REF!+#REF!+#REF!+#REF!+#REF!+#REF!+#REF!+#REF!+#REF!+#REF!+#REF!+#REF!+#REF!+#REF!+#REF!+#REF!+#REF!+#REF!+#REF!+#REF!+#REF!+#REF!+#REF!+#REF!+#REF!+#REF!+#REF!+#REF!+#REF!</f>
        <v>#REF!</v>
      </c>
      <c r="Y51" s="170" t="e">
        <f>#REF!+#REF!+#REF!+#REF!+#REF!+#REF!+#REF!+#REF!+#REF!+#REF!+#REF!+#REF!+#REF!+#REF!+#REF!+#REF!+#REF!+#REF!+#REF!+#REF!+#REF!+#REF!+#REF!+#REF!+#REF!+#REF!+#REF!+#REF!+#REF!+#REF!+#REF!+#REF!+#REF!</f>
        <v>#REF!</v>
      </c>
      <c r="Z51" s="167" t="e">
        <f>#REF!+#REF!+#REF!+#REF!+#REF!+#REF!+#REF!+#REF!+#REF!+#REF!+#REF!+#REF!+#REF!+#REF!+#REF!+#REF!+#REF!+#REF!+#REF!+#REF!+#REF!+#REF!+#REF!+#REF!+#REF!+#REF!+#REF!+#REF!+#REF!+#REF!+#REF!+#REF!+#REF!</f>
        <v>#REF!</v>
      </c>
      <c r="AA51" s="170" t="e">
        <f>#REF!+#REF!+#REF!+#REF!+#REF!+#REF!+#REF!+#REF!+#REF!+#REF!+#REF!+#REF!+#REF!+#REF!+#REF!+#REF!+#REF!+#REF!+#REF!+#REF!+#REF!+#REF!+#REF!+#REF!+#REF!+#REF!+#REF!+#REF!+#REF!+#REF!+#REF!+#REF!+#REF!</f>
        <v>#REF!</v>
      </c>
      <c r="AB51" s="173" t="e">
        <f>#REF!+#REF!+#REF!+#REF!+#REF!+#REF!+#REF!+#REF!+#REF!+#REF!+#REF!+#REF!+#REF!+#REF!+#REF!+#REF!+#REF!+#REF!+#REF!+#REF!+#REF!+#REF!+#REF!+#REF!+#REF!+#REF!+#REF!+#REF!+#REF!+#REF!+#REF!+#REF!+#REF!</f>
        <v>#REF!</v>
      </c>
      <c r="AC51" s="167" t="e">
        <f>#REF!+#REF!+#REF!+#REF!+#REF!+#REF!+#REF!+#REF!+#REF!+#REF!+#REF!+#REF!+#REF!+#REF!+#REF!+#REF!+#REF!+#REF!+#REF!+#REF!+#REF!+#REF!+#REF!+#REF!+#REF!+#REF!+#REF!+#REF!+#REF!+#REF!+#REF!+#REF!+#REF!</f>
        <v>#REF!</v>
      </c>
      <c r="AD51" s="174" t="e">
        <f>#REF!+#REF!+#REF!+#REF!+#REF!+#REF!+#REF!+#REF!+#REF!+#REF!+#REF!+#REF!+#REF!+#REF!+#REF!+#REF!+#REF!+#REF!+#REF!+#REF!+#REF!+#REF!+#REF!+#REF!+#REF!+#REF!+#REF!+#REF!+#REF!+#REF!+#REF!+#REF!+#REF!</f>
        <v>#REF!</v>
      </c>
      <c r="AE51" s="174" t="e">
        <f>#REF!+#REF!+#REF!+#REF!+#REF!+#REF!+#REF!+#REF!+#REF!+#REF!+#REF!+#REF!+#REF!+#REF!+#REF!+#REF!+#REF!+#REF!+#REF!+#REF!+#REF!+#REF!+#REF!+#REF!+#REF!+#REF!+#REF!+#REF!+#REF!+#REF!+#REF!+#REF!+#REF!</f>
        <v>#REF!</v>
      </c>
      <c r="AF51" s="175">
        <f>'9_Per Pupil Summary'!N50</f>
        <v>16825</v>
      </c>
      <c r="AG51" s="176" t="e">
        <f>#REF!+#REF!+#REF!+#REF!+#REF!+#REF!+#REF!+#REF!+#REF!+#REF!+#REF!+#REF!+#REF!+#REF!+#REF!+#REF!+#REF!+#REF!+#REF!+#REF!+#REF!+#REF!+#REF!+#REF!+#REF!+#REF!+#REF!+#REF!+#REF!+#REF!+#REF!+#REF!+#REF!</f>
        <v>#REF!</v>
      </c>
      <c r="AH51" s="166" t="e">
        <f>#REF!+#REF!+#REF!+#REF!+#REF!+#REF!+#REF!+#REF!+#REF!+#REF!+#REF!+#REF!+#REF!+#REF!+#REF!+#REF!+#REF!+#REF!+#REF!+#REF!+#REF!+#REF!+#REF!+#REF!+#REF!+#REF!+#REF!+#REF!+#REF!+#REF!+#REF!+#REF!+#REF!</f>
        <v>#REF!</v>
      </c>
      <c r="AI51" s="175" t="e">
        <f>#REF!+#REF!+#REF!+#REF!+#REF!+#REF!+#REF!+#REF!+#REF!+#REF!+#REF!+#REF!+#REF!+#REF!+#REF!+#REF!+#REF!+#REF!+#REF!+#REF!+#REF!+#REF!+#REF!+#REF!+#REF!+#REF!+#REF!+#REF!+#REF!+#REF!+#REF!+#REF!+#REF!</f>
        <v>#REF!</v>
      </c>
      <c r="AJ51" s="166" t="e">
        <f>#REF!+#REF!+#REF!+#REF!+#REF!+#REF!+#REF!+#REF!+#REF!+#REF!+#REF!+#REF!+#REF!+#REF!+#REF!+#REF!+#REF!+#REF!+#REF!+#REF!+#REF!+#REF!+#REF!+#REF!+#REF!+#REF!+#REF!+#REF!+#REF!+#REF!+#REF!+#REF!+#REF!</f>
        <v>#REF!</v>
      </c>
      <c r="AK51" s="177" t="e">
        <f>#REF!+#REF!+#REF!+#REF!+#REF!+#REF!+#REF!+#REF!+#REF!+#REF!+#REF!+#REF!+#REF!+#REF!+#REF!+#REF!+#REF!+#REF!+#REF!+#REF!+#REF!+#REF!+#REF!+#REF!+#REF!+#REF!+#REF!+#REF!+#REF!+#REF!+#REF!+#REF!+#REF!</f>
        <v>#REF!</v>
      </c>
      <c r="AL51" s="178" t="e">
        <f>#REF!+#REF!+#REF!+#REF!+#REF!+#REF!+#REF!+#REF!+#REF!+#REF!+#REF!+#REF!+#REF!+#REF!+#REF!+#REF!+#REF!+#REF!+#REF!+#REF!+#REF!+#REF!+#REF!+#REF!+#REF!+#REF!+#REF!+#REF!+#REF!+#REF!+#REF!+#REF!+#REF!</f>
        <v>#REF!</v>
      </c>
      <c r="AM51" s="176" t="e">
        <f>#REF!+#REF!+#REF!+#REF!+#REF!+#REF!+#REF!+#REF!+#REF!+#REF!+#REF!+#REF!+#REF!+#REF!+#REF!+#REF!+#REF!+#REF!+#REF!+#REF!+#REF!+#REF!+#REF!+#REF!+#REF!+#REF!+#REF!+#REF!+#REF!+#REF!+#REF!+#REF!+#REF!</f>
        <v>#REF!</v>
      </c>
      <c r="AN51" s="179" t="e">
        <f>#REF!+#REF!+#REF!+#REF!+#REF!+#REF!+#REF!+#REF!+#REF!+#REF!+#REF!+#REF!+#REF!+#REF!+#REF!+#REF!+#REF!+#REF!+#REF!+#REF!+#REF!+#REF!+#REF!+#REF!+#REF!+#REF!+#REF!+#REF!+#REF!+#REF!+#REF!+#REF!+#REF!</f>
        <v>#REF!</v>
      </c>
      <c r="AO51" s="176" t="e">
        <f>#REF!+#REF!+#REF!+#REF!+#REF!+#REF!+#REF!+#REF!+#REF!+#REF!+#REF!+#REF!+#REF!+#REF!+#REF!+#REF!+#REF!+#REF!+#REF!+#REF!+#REF!+#REF!+#REF!+#REF!+#REF!+#REF!+#REF!+#REF!+#REF!+#REF!+#REF!+#REF!+#REF!</f>
        <v>#REF!</v>
      </c>
      <c r="AP51" s="177" t="e">
        <f>#REF!+#REF!+#REF!+#REF!+#REF!+#REF!+#REF!+#REF!+#REF!+#REF!+#REF!+#REF!+#REF!+#REF!+#REF!+#REF!+#REF!+#REF!+#REF!+#REF!+#REF!+#REF!+#REF!+#REF!+#REF!+#REF!+#REF!+#REF!+#REF!+#REF!+#REF!+#REF!+#REF!</f>
        <v>#REF!</v>
      </c>
      <c r="AQ51" s="176" t="e">
        <f>#REF!+#REF!+#REF!+#REF!+#REF!+#REF!+#REF!+#REF!+#REF!+#REF!+#REF!+#REF!+#REF!+#REF!+#REF!+#REF!+#REF!+#REF!+#REF!+#REF!+#REF!+#REF!+#REF!+#REF!+#REF!+#REF!+#REF!+#REF!+#REF!+#REF!+#REF!+#REF!+#REF!</f>
        <v>#REF!</v>
      </c>
      <c r="AR51" s="177" t="e">
        <f>#REF!+#REF!+#REF!+#REF!+#REF!+#REF!+#REF!+#REF!+#REF!+#REF!+#REF!+#REF!+#REF!+#REF!+#REF!+#REF!+#REF!+#REF!+#REF!+#REF!+#REF!+#REF!+#REF!+#REF!+#REF!+#REF!+#REF!+#REF!+#REF!+#REF!+#REF!+#REF!+#REF!</f>
        <v>#REF!</v>
      </c>
      <c r="AS51" s="177" t="e">
        <f>#REF!+#REF!+#REF!+#REF!+#REF!+#REF!+#REF!+#REF!+#REF!+#REF!+#REF!+#REF!+#REF!+#REF!+#REF!+#REF!+#REF!+#REF!+#REF!+#REF!+#REF!+#REF!+#REF!+#REF!+#REF!+#REF!+#REF!+#REF!+#REF!+#REF!+#REF!+#REF!+#REF!</f>
        <v>#REF!</v>
      </c>
      <c r="AT51" s="176" t="e">
        <f>#REF!+#REF!+#REF!+#REF!+#REF!+#REF!+#REF!+#REF!+#REF!+#REF!+#REF!+#REF!+#REF!+#REF!+#REF!+#REF!+#REF!+#REF!+#REF!+#REF!+#REF!+#REF!+#REF!+#REF!+#REF!+#REF!+#REF!+#REF!+#REF!+#REF!+#REF!+#REF!+#REF!</f>
        <v>#REF!</v>
      </c>
      <c r="AU51" s="546" t="e">
        <f t="shared" si="2"/>
        <v>#REF!</v>
      </c>
      <c r="AV51" s="547" t="e">
        <f t="shared" si="3"/>
        <v>#REF!</v>
      </c>
      <c r="AW51" s="168" t="e">
        <f>#REF!+#REF!+#REF!+#REF!+#REF!+#REF!+#REF!+#REF!+#REF!+#REF!+#REF!+#REF!+#REF!+#REF!+#REF!+#REF!+#REF!+#REF!+#REF!+#REF!+#REF!+#REF!+#REF!+#REF!+#REF!+#REF!+#REF!+#REF!+#REF!+#REF!+#REF!+#REF!+#REF!</f>
        <v>#REF!</v>
      </c>
      <c r="AX51" s="168"/>
      <c r="AY51" s="168" t="e">
        <f t="shared" si="4"/>
        <v>#REF!</v>
      </c>
    </row>
    <row r="52" spans="1:51" ht="16.149999999999999" customHeight="1" x14ac:dyDescent="0.2">
      <c r="A52" s="323">
        <v>46</v>
      </c>
      <c r="B52" s="134" t="s">
        <v>49</v>
      </c>
      <c r="C52" s="135" t="e">
        <f>#REF!+#REF!+#REF!+#REF!+#REF!+#REF!+#REF!+#REF!+#REF!+#REF!+#REF!+#REF!+#REF!+#REF!+#REF!+#REF!+#REF!+#REF!+#REF!+#REF!+#REF!+#REF!+#REF!+#REF!+#REF!+#REF!+#REF!+#REF!+#REF!+#REF!+#REF!+#REF!+#REF!</f>
        <v>#REF!</v>
      </c>
      <c r="D52" s="136">
        <f>'9_Per Pupil Summary'!H51</f>
        <v>5876.5969932829084</v>
      </c>
      <c r="E52" s="137" t="e">
        <f>#REF!+#REF!+#REF!+#REF!+#REF!+#REF!+#REF!+#REF!+#REF!+#REF!+#REF!+#REF!+#REF!+#REF!+#REF!+#REF!+#REF!+#REF!+#REF!+#REF!+#REF!+#REF!+#REF!+#REF!+#REF!+#REF!+#REF!+#REF!+#REF!+#REF!+#REF!+#REF!+#REF!</f>
        <v>#REF!</v>
      </c>
      <c r="F52" s="138" t="e">
        <f>#REF!+#REF!+#REF!+#REF!+#REF!+#REF!+#REF!+#REF!+#REF!+#REF!+#REF!+#REF!+#REF!+#REF!+#REF!+#REF!+#REF!+#REF!+#REF!+#REF!+#REF!+#REF!+#REF!+#REF!+#REF!+#REF!+#REF!+#REF!+#REF!+#REF!+#REF!+#REF!+#REF!</f>
        <v>#REF!</v>
      </c>
      <c r="G52" s="136">
        <f>'9_Per Pupil Summary'!I51</f>
        <v>732.50908551316218</v>
      </c>
      <c r="H52" s="137" t="e">
        <f>#REF!+#REF!+#REF!+#REF!+#REF!+#REF!+#REF!+#REF!+#REF!+#REF!+#REF!+#REF!+#REF!+#REF!+#REF!+#REF!+#REF!+#REF!+#REF!+#REF!+#REF!+#REF!+#REF!+#REF!+#REF!+#REF!+#REF!+#REF!+#REF!+#REF!+#REF!+#REF!+#REF!</f>
        <v>#REF!</v>
      </c>
      <c r="I52" s="138" t="e">
        <f>#REF!+#REF!+#REF!+#REF!+#REF!+#REF!+#REF!+#REF!+#REF!+#REF!+#REF!+#REF!+#REF!+#REF!+#REF!+#REF!+#REF!+#REF!+#REF!+#REF!+#REF!+#REF!+#REF!+#REF!+#REF!+#REF!+#REF!+#REF!+#REF!+#REF!+#REF!+#REF!+#REF!</f>
        <v>#REF!</v>
      </c>
      <c r="J52" s="136">
        <f>'9_Per Pupil Summary'!J51</f>
        <v>199.77520513995336</v>
      </c>
      <c r="K52" s="137" t="e">
        <f>#REF!+#REF!+#REF!+#REF!+#REF!+#REF!+#REF!+#REF!+#REF!+#REF!+#REF!+#REF!+#REF!+#REF!+#REF!+#REF!+#REF!+#REF!+#REF!+#REF!+#REF!+#REF!+#REF!+#REF!+#REF!+#REF!+#REF!+#REF!+#REF!+#REF!+#REF!+#REF!+#REF!</f>
        <v>#REF!</v>
      </c>
      <c r="L52" s="138" t="e">
        <f>#REF!+#REF!+#REF!+#REF!+#REF!+#REF!+#REF!+#REF!+#REF!+#REF!+#REF!+#REF!+#REF!+#REF!+#REF!+#REF!+#REF!+#REF!+#REF!+#REF!+#REF!+#REF!+#REF!+#REF!+#REF!+#REF!+#REF!+#REF!+#REF!+#REF!+#REF!+#REF!+#REF!</f>
        <v>#REF!</v>
      </c>
      <c r="M52" s="136">
        <f>'9_Per Pupil Summary'!K51</f>
        <v>4994.380128498834</v>
      </c>
      <c r="N52" s="137" t="e">
        <f>#REF!+#REF!+#REF!+#REF!+#REF!+#REF!+#REF!+#REF!+#REF!+#REF!+#REF!+#REF!+#REF!+#REF!+#REF!+#REF!+#REF!+#REF!+#REF!+#REF!+#REF!+#REF!+#REF!+#REF!+#REF!+#REF!+#REF!+#REF!+#REF!+#REF!+#REF!+#REF!+#REF!</f>
        <v>#REF!</v>
      </c>
      <c r="O52" s="138" t="e">
        <f>#REF!+#REF!+#REF!+#REF!+#REF!+#REF!+#REF!+#REF!+#REF!+#REF!+#REF!+#REF!+#REF!+#REF!+#REF!+#REF!+#REF!+#REF!+#REF!+#REF!+#REF!+#REF!+#REF!+#REF!+#REF!+#REF!+#REF!+#REF!+#REF!+#REF!+#REF!+#REF!+#REF!</f>
        <v>#REF!</v>
      </c>
      <c r="P52" s="136">
        <f>'9_Per Pupil Summary'!L51</f>
        <v>1997.7520513995332</v>
      </c>
      <c r="Q52" s="137" t="e">
        <f>#REF!+#REF!+#REF!+#REF!+#REF!+#REF!+#REF!+#REF!+#REF!+#REF!+#REF!+#REF!+#REF!+#REF!+#REF!+#REF!+#REF!+#REF!+#REF!+#REF!+#REF!+#REF!+#REF!+#REF!+#REF!+#REF!+#REF!+#REF!+#REF!+#REF!+#REF!+#REF!+#REF!</f>
        <v>#REF!</v>
      </c>
      <c r="R52" s="139" t="e">
        <f>#REF!+#REF!+#REF!+#REF!+#REF!+#REF!+#REF!+#REF!+#REF!+#REF!+#REF!+#REF!+#REF!+#REF!+#REF!+#REF!+#REF!+#REF!+#REF!+#REF!+#REF!+#REF!+#REF!+#REF!+#REF!+#REF!+#REF!+#REF!+#REF!+#REF!+#REF!+#REF!+#REF!</f>
        <v>#REF!</v>
      </c>
      <c r="S52" s="726" t="e">
        <f>#REF!+#REF!</f>
        <v>#REF!</v>
      </c>
      <c r="T52" s="136" t="e">
        <f>#REF!+#REF!+#REF!+#REF!+#REF!+#REF!+#REF!+#REF!+#REF!+#REF!+#REF!+#REF!+#REF!+#REF!+#REF!+#REF!+#REF!+#REF!+#REF!+#REF!+#REF!+#REF!+#REF!+#REF!+#REF!+#REF!+#REF!+#REF!+#REF!+#REF!+#REF!+#REF!+#REF!</f>
        <v>#REF!</v>
      </c>
      <c r="U52" s="136" t="e">
        <f>#REF!+#REF!+#REF!+#REF!+#REF!+#REF!+#REF!+#REF!+#REF!+#REF!+#REF!+#REF!+#REF!+#REF!+#REF!+#REF!+#REF!+#REF!+#REF!+#REF!+#REF!+#REF!+#REF!+#REF!+#REF!+#REF!+#REF!+#REF!+#REF!+#REF!+#REF!+#REF!+#REF!</f>
        <v>#REF!</v>
      </c>
      <c r="V52" s="140" t="e">
        <f>#REF!+#REF!+#REF!+#REF!+#REF!+#REF!+#REF!+#REF!+#REF!+#REF!+#REF!+#REF!+#REF!+#REF!+#REF!+#REF!+#REF!+#REF!+#REF!+#REF!+#REF!+#REF!+#REF!+#REF!+#REF!+#REF!+#REF!+#REF!+#REF!+#REF!+#REF!+#REF!+#REF!</f>
        <v>#REF!</v>
      </c>
      <c r="W52" s="139" t="e">
        <f>#REF!+#REF!+#REF!+#REF!+#REF!+#REF!+#REF!+#REF!+#REF!+#REF!+#REF!+#REF!+#REF!+#REF!+#REF!+#REF!+#REF!+#REF!+#REF!+#REF!+#REF!+#REF!+#REF!+#REF!+#REF!+#REF!+#REF!+#REF!+#REF!+#REF!+#REF!+#REF!+#REF!</f>
        <v>#REF!</v>
      </c>
      <c r="X52" s="137" t="e">
        <f>#REF!+#REF!+#REF!+#REF!+#REF!+#REF!+#REF!+#REF!+#REF!+#REF!+#REF!+#REF!+#REF!+#REF!+#REF!+#REF!+#REF!+#REF!+#REF!+#REF!+#REF!+#REF!+#REF!+#REF!+#REF!+#REF!+#REF!+#REF!+#REF!+#REF!+#REF!+#REF!+#REF!</f>
        <v>#REF!</v>
      </c>
      <c r="Y52" s="139" t="e">
        <f>#REF!+#REF!+#REF!+#REF!+#REF!+#REF!+#REF!+#REF!+#REF!+#REF!+#REF!+#REF!+#REF!+#REF!+#REF!+#REF!+#REF!+#REF!+#REF!+#REF!+#REF!+#REF!+#REF!+#REF!+#REF!+#REF!+#REF!+#REF!+#REF!+#REF!+#REF!+#REF!+#REF!</f>
        <v>#REF!</v>
      </c>
      <c r="Z52" s="136" t="e">
        <f>#REF!+#REF!+#REF!+#REF!+#REF!+#REF!+#REF!+#REF!+#REF!+#REF!+#REF!+#REF!+#REF!+#REF!+#REF!+#REF!+#REF!+#REF!+#REF!+#REF!+#REF!+#REF!+#REF!+#REF!+#REF!+#REF!+#REF!+#REF!+#REF!+#REF!+#REF!+#REF!+#REF!</f>
        <v>#REF!</v>
      </c>
      <c r="AA52" s="139" t="e">
        <f>#REF!+#REF!+#REF!+#REF!+#REF!+#REF!+#REF!+#REF!+#REF!+#REF!+#REF!+#REF!+#REF!+#REF!+#REF!+#REF!+#REF!+#REF!+#REF!+#REF!+#REF!+#REF!+#REF!+#REF!+#REF!+#REF!+#REF!+#REF!+#REF!+#REF!+#REF!+#REF!+#REF!</f>
        <v>#REF!</v>
      </c>
      <c r="AB52" s="136" t="e">
        <f>#REF!+#REF!+#REF!+#REF!+#REF!+#REF!+#REF!+#REF!+#REF!+#REF!+#REF!+#REF!+#REF!+#REF!+#REF!+#REF!+#REF!+#REF!+#REF!+#REF!+#REF!+#REF!+#REF!+#REF!+#REF!+#REF!+#REF!+#REF!+#REF!+#REF!+#REF!+#REF!+#REF!</f>
        <v>#REF!</v>
      </c>
      <c r="AC52" s="136" t="e">
        <f>#REF!+#REF!+#REF!+#REF!+#REF!+#REF!+#REF!+#REF!+#REF!+#REF!+#REF!+#REF!+#REF!+#REF!+#REF!+#REF!+#REF!+#REF!+#REF!+#REF!+#REF!+#REF!+#REF!+#REF!+#REF!+#REF!+#REF!+#REF!+#REF!+#REF!+#REF!+#REF!+#REF!</f>
        <v>#REF!</v>
      </c>
      <c r="AD52" s="139" t="e">
        <f>#REF!+#REF!+#REF!+#REF!+#REF!+#REF!+#REF!+#REF!+#REF!+#REF!+#REF!+#REF!+#REF!+#REF!+#REF!+#REF!+#REF!+#REF!+#REF!+#REF!+#REF!+#REF!+#REF!+#REF!+#REF!+#REF!+#REF!+#REF!+#REF!+#REF!+#REF!+#REF!+#REF!</f>
        <v>#REF!</v>
      </c>
      <c r="AE52" s="141" t="e">
        <f>#REF!+#REF!+#REF!+#REF!+#REF!+#REF!+#REF!+#REF!+#REF!+#REF!+#REF!+#REF!+#REF!+#REF!+#REF!+#REF!+#REF!+#REF!+#REF!+#REF!+#REF!+#REF!+#REF!+#REF!+#REF!+#REF!+#REF!+#REF!+#REF!+#REF!+#REF!+#REF!+#REF!</f>
        <v>#REF!</v>
      </c>
      <c r="AF52" s="142">
        <f>'9_Per Pupil Summary'!N51</f>
        <v>3957</v>
      </c>
      <c r="AG52" s="143" t="e">
        <f>#REF!+#REF!+#REF!+#REF!+#REF!+#REF!+#REF!+#REF!+#REF!+#REF!+#REF!+#REF!+#REF!+#REF!+#REF!+#REF!+#REF!+#REF!+#REF!+#REF!+#REF!+#REF!+#REF!+#REF!+#REF!+#REF!+#REF!+#REF!+#REF!+#REF!+#REF!+#REF!+#REF!</f>
        <v>#REF!</v>
      </c>
      <c r="AH52" s="135" t="e">
        <f>#REF!+#REF!+#REF!+#REF!+#REF!+#REF!+#REF!+#REF!+#REF!+#REF!+#REF!+#REF!+#REF!+#REF!+#REF!+#REF!+#REF!+#REF!+#REF!+#REF!+#REF!+#REF!+#REF!+#REF!+#REF!+#REF!+#REF!+#REF!+#REF!+#REF!+#REF!+#REF!+#REF!</f>
        <v>#REF!</v>
      </c>
      <c r="AI52" s="142" t="e">
        <f>#REF!+#REF!+#REF!+#REF!+#REF!+#REF!+#REF!+#REF!+#REF!+#REF!+#REF!+#REF!+#REF!+#REF!+#REF!+#REF!+#REF!+#REF!+#REF!+#REF!+#REF!+#REF!+#REF!+#REF!+#REF!+#REF!+#REF!+#REF!+#REF!+#REF!+#REF!+#REF!+#REF!</f>
        <v>#REF!</v>
      </c>
      <c r="AJ52" s="135" t="e">
        <f>#REF!+#REF!+#REF!+#REF!+#REF!+#REF!+#REF!+#REF!+#REF!+#REF!+#REF!+#REF!+#REF!+#REF!+#REF!+#REF!+#REF!+#REF!+#REF!+#REF!+#REF!+#REF!+#REF!+#REF!+#REF!+#REF!+#REF!+#REF!+#REF!+#REF!+#REF!+#REF!+#REF!</f>
        <v>#REF!</v>
      </c>
      <c r="AK52" s="144" t="e">
        <f>#REF!+#REF!+#REF!+#REF!+#REF!+#REF!+#REF!+#REF!+#REF!+#REF!+#REF!+#REF!+#REF!+#REF!+#REF!+#REF!+#REF!+#REF!+#REF!+#REF!+#REF!+#REF!+#REF!+#REF!+#REF!+#REF!+#REF!+#REF!+#REF!+#REF!+#REF!+#REF!+#REF!</f>
        <v>#REF!</v>
      </c>
      <c r="AL52" s="145" t="e">
        <f>#REF!+#REF!+#REF!+#REF!+#REF!+#REF!+#REF!+#REF!+#REF!+#REF!+#REF!+#REF!+#REF!+#REF!+#REF!+#REF!+#REF!+#REF!+#REF!+#REF!+#REF!+#REF!+#REF!+#REF!+#REF!+#REF!+#REF!+#REF!+#REF!+#REF!+#REF!+#REF!+#REF!</f>
        <v>#REF!</v>
      </c>
      <c r="AM52" s="143" t="e">
        <f>#REF!+#REF!+#REF!+#REF!+#REF!+#REF!+#REF!+#REF!+#REF!+#REF!+#REF!+#REF!+#REF!+#REF!+#REF!+#REF!+#REF!+#REF!+#REF!+#REF!+#REF!+#REF!+#REF!+#REF!+#REF!+#REF!+#REF!+#REF!+#REF!+#REF!+#REF!+#REF!+#REF!</f>
        <v>#REF!</v>
      </c>
      <c r="AN52" s="146" t="e">
        <f>#REF!+#REF!+#REF!+#REF!+#REF!+#REF!+#REF!+#REF!+#REF!+#REF!+#REF!+#REF!+#REF!+#REF!+#REF!+#REF!+#REF!+#REF!+#REF!+#REF!+#REF!+#REF!+#REF!+#REF!+#REF!+#REF!+#REF!+#REF!+#REF!+#REF!+#REF!+#REF!+#REF!</f>
        <v>#REF!</v>
      </c>
      <c r="AO52" s="143" t="e">
        <f>#REF!+#REF!+#REF!+#REF!+#REF!+#REF!+#REF!+#REF!+#REF!+#REF!+#REF!+#REF!+#REF!+#REF!+#REF!+#REF!+#REF!+#REF!+#REF!+#REF!+#REF!+#REF!+#REF!+#REF!+#REF!+#REF!+#REF!+#REF!+#REF!+#REF!+#REF!+#REF!+#REF!</f>
        <v>#REF!</v>
      </c>
      <c r="AP52" s="144" t="e">
        <f>#REF!+#REF!+#REF!+#REF!+#REF!+#REF!+#REF!+#REF!+#REF!+#REF!+#REF!+#REF!+#REF!+#REF!+#REF!+#REF!+#REF!+#REF!+#REF!+#REF!+#REF!+#REF!+#REF!+#REF!+#REF!+#REF!+#REF!+#REF!+#REF!+#REF!+#REF!+#REF!+#REF!</f>
        <v>#REF!</v>
      </c>
      <c r="AQ52" s="143" t="e">
        <f>#REF!+#REF!+#REF!+#REF!+#REF!+#REF!+#REF!+#REF!+#REF!+#REF!+#REF!+#REF!+#REF!+#REF!+#REF!+#REF!+#REF!+#REF!+#REF!+#REF!+#REF!+#REF!+#REF!+#REF!+#REF!+#REF!+#REF!+#REF!+#REF!+#REF!+#REF!+#REF!+#REF!</f>
        <v>#REF!</v>
      </c>
      <c r="AR52" s="144" t="e">
        <f>#REF!+#REF!+#REF!+#REF!+#REF!+#REF!+#REF!+#REF!+#REF!+#REF!+#REF!+#REF!+#REF!+#REF!+#REF!+#REF!+#REF!+#REF!+#REF!+#REF!+#REF!+#REF!+#REF!+#REF!+#REF!+#REF!+#REF!+#REF!+#REF!+#REF!+#REF!+#REF!+#REF!</f>
        <v>#REF!</v>
      </c>
      <c r="AS52" s="144" t="e">
        <f>#REF!+#REF!+#REF!+#REF!+#REF!+#REF!+#REF!+#REF!+#REF!+#REF!+#REF!+#REF!+#REF!+#REF!+#REF!+#REF!+#REF!+#REF!+#REF!+#REF!+#REF!+#REF!+#REF!+#REF!+#REF!+#REF!+#REF!+#REF!+#REF!+#REF!+#REF!+#REF!+#REF!</f>
        <v>#REF!</v>
      </c>
      <c r="AT52" s="143" t="e">
        <f>#REF!+#REF!+#REF!+#REF!+#REF!+#REF!+#REF!+#REF!+#REF!+#REF!+#REF!+#REF!+#REF!+#REF!+#REF!+#REF!+#REF!+#REF!+#REF!+#REF!+#REF!+#REF!+#REF!+#REF!+#REF!+#REF!+#REF!+#REF!+#REF!+#REF!+#REF!+#REF!+#REF!</f>
        <v>#REF!</v>
      </c>
      <c r="AU52" s="542" t="e">
        <f t="shared" si="2"/>
        <v>#REF!</v>
      </c>
      <c r="AV52" s="543" t="e">
        <f t="shared" si="3"/>
        <v>#REF!</v>
      </c>
      <c r="AW52" s="137" t="e">
        <f>#REF!+#REF!+#REF!+#REF!+#REF!+#REF!+#REF!+#REF!+#REF!+#REF!+#REF!+#REF!+#REF!+#REF!+#REF!+#REF!+#REF!+#REF!+#REF!+#REF!+#REF!+#REF!+#REF!+#REF!+#REF!+#REF!+#REF!+#REF!+#REF!+#REF!+#REF!+#REF!+#REF!</f>
        <v>#REF!</v>
      </c>
      <c r="AX52" s="137"/>
      <c r="AY52" s="137" t="e">
        <f t="shared" si="4"/>
        <v>#REF!</v>
      </c>
    </row>
    <row r="53" spans="1:51" ht="16.149999999999999" customHeight="1" x14ac:dyDescent="0.2">
      <c r="A53" s="324">
        <v>47</v>
      </c>
      <c r="B53" s="151" t="s">
        <v>50</v>
      </c>
      <c r="C53" s="152" t="e">
        <f>#REF!+#REF!+#REF!+#REF!+#REF!+#REF!+#REF!+#REF!+#REF!+#REF!+#REF!+#REF!+#REF!+#REF!+#REF!+#REF!+#REF!+#REF!+#REF!+#REF!+#REF!+#REF!+#REF!+#REF!+#REF!+#REF!+#REF!+#REF!+#REF!+#REF!+#REF!+#REF!+#REF!</f>
        <v>#REF!</v>
      </c>
      <c r="D53" s="153">
        <f>'9_Per Pupil Summary'!H52</f>
        <v>2611.6858609026926</v>
      </c>
      <c r="E53" s="154" t="e">
        <f>#REF!+#REF!+#REF!+#REF!+#REF!+#REF!+#REF!+#REF!+#REF!+#REF!+#REF!+#REF!+#REF!+#REF!+#REF!+#REF!+#REF!+#REF!+#REF!+#REF!+#REF!+#REF!+#REF!+#REF!+#REF!+#REF!+#REF!+#REF!+#REF!+#REF!+#REF!+#REF!+#REF!</f>
        <v>#REF!</v>
      </c>
      <c r="F53" s="155" t="e">
        <f>#REF!+#REF!+#REF!+#REF!+#REF!+#REF!+#REF!+#REF!+#REF!+#REF!+#REF!+#REF!+#REF!+#REF!+#REF!+#REF!+#REF!+#REF!+#REF!+#REF!+#REF!+#REF!+#REF!+#REF!+#REF!+#REF!+#REF!+#REF!+#REF!+#REF!+#REF!+#REF!+#REF!</f>
        <v>#REF!</v>
      </c>
      <c r="G53" s="153">
        <f>'9_Per Pupil Summary'!I52</f>
        <v>336.15463638951474</v>
      </c>
      <c r="H53" s="154" t="e">
        <f>#REF!+#REF!+#REF!+#REF!+#REF!+#REF!+#REF!+#REF!+#REF!+#REF!+#REF!+#REF!+#REF!+#REF!+#REF!+#REF!+#REF!+#REF!+#REF!+#REF!+#REF!+#REF!+#REF!+#REF!+#REF!+#REF!+#REF!+#REF!+#REF!+#REF!+#REF!+#REF!+#REF!</f>
        <v>#REF!</v>
      </c>
      <c r="I53" s="155" t="e">
        <f>#REF!+#REF!+#REF!+#REF!+#REF!+#REF!+#REF!+#REF!+#REF!+#REF!+#REF!+#REF!+#REF!+#REF!+#REF!+#REF!+#REF!+#REF!+#REF!+#REF!+#REF!+#REF!+#REF!+#REF!+#REF!+#REF!+#REF!+#REF!+#REF!+#REF!+#REF!+#REF!+#REF!</f>
        <v>#REF!</v>
      </c>
      <c r="J53" s="153">
        <f>'9_Per Pupil Summary'!J52</f>
        <v>91.678537197140372</v>
      </c>
      <c r="K53" s="154" t="e">
        <f>#REF!+#REF!+#REF!+#REF!+#REF!+#REF!+#REF!+#REF!+#REF!+#REF!+#REF!+#REF!+#REF!+#REF!+#REF!+#REF!+#REF!+#REF!+#REF!+#REF!+#REF!+#REF!+#REF!+#REF!+#REF!+#REF!+#REF!+#REF!+#REF!+#REF!+#REF!+#REF!+#REF!</f>
        <v>#REF!</v>
      </c>
      <c r="L53" s="155" t="e">
        <f>#REF!+#REF!+#REF!+#REF!+#REF!+#REF!+#REF!+#REF!+#REF!+#REF!+#REF!+#REF!+#REF!+#REF!+#REF!+#REF!+#REF!+#REF!+#REF!+#REF!+#REF!+#REF!+#REF!+#REF!+#REF!+#REF!+#REF!+#REF!+#REF!+#REF!+#REF!+#REF!+#REF!</f>
        <v>#REF!</v>
      </c>
      <c r="M53" s="153">
        <f>'9_Per Pupil Summary'!K52</f>
        <v>2291.9634299285094</v>
      </c>
      <c r="N53" s="154" t="e">
        <f>#REF!+#REF!+#REF!+#REF!+#REF!+#REF!+#REF!+#REF!+#REF!+#REF!+#REF!+#REF!+#REF!+#REF!+#REF!+#REF!+#REF!+#REF!+#REF!+#REF!+#REF!+#REF!+#REF!+#REF!+#REF!+#REF!+#REF!+#REF!+#REF!+#REF!+#REF!+#REF!+#REF!</f>
        <v>#REF!</v>
      </c>
      <c r="O53" s="155" t="e">
        <f>#REF!+#REF!+#REF!+#REF!+#REF!+#REF!+#REF!+#REF!+#REF!+#REF!+#REF!+#REF!+#REF!+#REF!+#REF!+#REF!+#REF!+#REF!+#REF!+#REF!+#REF!+#REF!+#REF!+#REF!+#REF!+#REF!+#REF!+#REF!+#REF!+#REF!+#REF!+#REF!+#REF!</f>
        <v>#REF!</v>
      </c>
      <c r="P53" s="153">
        <f>'9_Per Pupil Summary'!L52</f>
        <v>916.78537197140383</v>
      </c>
      <c r="Q53" s="154" t="e">
        <f>#REF!+#REF!+#REF!+#REF!+#REF!+#REF!+#REF!+#REF!+#REF!+#REF!+#REF!+#REF!+#REF!+#REF!+#REF!+#REF!+#REF!+#REF!+#REF!+#REF!+#REF!+#REF!+#REF!+#REF!+#REF!+#REF!+#REF!+#REF!+#REF!+#REF!+#REF!+#REF!+#REF!</f>
        <v>#REF!</v>
      </c>
      <c r="R53" s="156" t="e">
        <f>#REF!+#REF!+#REF!+#REF!+#REF!+#REF!+#REF!+#REF!+#REF!+#REF!+#REF!+#REF!+#REF!+#REF!+#REF!+#REF!+#REF!+#REF!+#REF!+#REF!+#REF!+#REF!+#REF!+#REF!+#REF!+#REF!+#REF!+#REF!+#REF!+#REF!+#REF!+#REF!+#REF!</f>
        <v>#REF!</v>
      </c>
      <c r="S53" s="605" t="e">
        <f>#REF!+#REF!</f>
        <v>#REF!</v>
      </c>
      <c r="T53" s="153" t="e">
        <f>#REF!+#REF!+#REF!+#REF!+#REF!+#REF!+#REF!+#REF!+#REF!+#REF!+#REF!+#REF!+#REF!+#REF!+#REF!+#REF!+#REF!+#REF!+#REF!+#REF!+#REF!+#REF!+#REF!+#REF!+#REF!+#REF!+#REF!+#REF!+#REF!+#REF!+#REF!+#REF!+#REF!</f>
        <v>#REF!</v>
      </c>
      <c r="U53" s="153" t="e">
        <f>#REF!+#REF!+#REF!+#REF!+#REF!+#REF!+#REF!+#REF!+#REF!+#REF!+#REF!+#REF!+#REF!+#REF!+#REF!+#REF!+#REF!+#REF!+#REF!+#REF!+#REF!+#REF!+#REF!+#REF!+#REF!+#REF!+#REF!+#REF!+#REF!+#REF!+#REF!+#REF!+#REF!</f>
        <v>#REF!</v>
      </c>
      <c r="V53" s="157" t="e">
        <f>#REF!+#REF!+#REF!+#REF!+#REF!+#REF!+#REF!+#REF!+#REF!+#REF!+#REF!+#REF!+#REF!+#REF!+#REF!+#REF!+#REF!+#REF!+#REF!+#REF!+#REF!+#REF!+#REF!+#REF!+#REF!+#REF!+#REF!+#REF!+#REF!+#REF!+#REF!+#REF!+#REF!</f>
        <v>#REF!</v>
      </c>
      <c r="W53" s="156" t="e">
        <f>#REF!+#REF!+#REF!+#REF!+#REF!+#REF!+#REF!+#REF!+#REF!+#REF!+#REF!+#REF!+#REF!+#REF!+#REF!+#REF!+#REF!+#REF!+#REF!+#REF!+#REF!+#REF!+#REF!+#REF!+#REF!+#REF!+#REF!+#REF!+#REF!+#REF!+#REF!+#REF!+#REF!</f>
        <v>#REF!</v>
      </c>
      <c r="X53" s="154" t="e">
        <f>#REF!+#REF!+#REF!+#REF!+#REF!+#REF!+#REF!+#REF!+#REF!+#REF!+#REF!+#REF!+#REF!+#REF!+#REF!+#REF!+#REF!+#REF!+#REF!+#REF!+#REF!+#REF!+#REF!+#REF!+#REF!+#REF!+#REF!+#REF!+#REF!+#REF!+#REF!+#REF!+#REF!</f>
        <v>#REF!</v>
      </c>
      <c r="Y53" s="156" t="e">
        <f>#REF!+#REF!+#REF!+#REF!+#REF!+#REF!+#REF!+#REF!+#REF!+#REF!+#REF!+#REF!+#REF!+#REF!+#REF!+#REF!+#REF!+#REF!+#REF!+#REF!+#REF!+#REF!+#REF!+#REF!+#REF!+#REF!+#REF!+#REF!+#REF!+#REF!+#REF!+#REF!+#REF!</f>
        <v>#REF!</v>
      </c>
      <c r="Z53" s="153" t="e">
        <f>#REF!+#REF!+#REF!+#REF!+#REF!+#REF!+#REF!+#REF!+#REF!+#REF!+#REF!+#REF!+#REF!+#REF!+#REF!+#REF!+#REF!+#REF!+#REF!+#REF!+#REF!+#REF!+#REF!+#REF!+#REF!+#REF!+#REF!+#REF!+#REF!+#REF!+#REF!+#REF!+#REF!</f>
        <v>#REF!</v>
      </c>
      <c r="AA53" s="156" t="e">
        <f>#REF!+#REF!+#REF!+#REF!+#REF!+#REF!+#REF!+#REF!+#REF!+#REF!+#REF!+#REF!+#REF!+#REF!+#REF!+#REF!+#REF!+#REF!+#REF!+#REF!+#REF!+#REF!+#REF!+#REF!+#REF!+#REF!+#REF!+#REF!+#REF!+#REF!+#REF!+#REF!+#REF!</f>
        <v>#REF!</v>
      </c>
      <c r="AB53" s="153" t="e">
        <f>#REF!+#REF!+#REF!+#REF!+#REF!+#REF!+#REF!+#REF!+#REF!+#REF!+#REF!+#REF!+#REF!+#REF!+#REF!+#REF!+#REF!+#REF!+#REF!+#REF!+#REF!+#REF!+#REF!+#REF!+#REF!+#REF!+#REF!+#REF!+#REF!+#REF!+#REF!+#REF!+#REF!</f>
        <v>#REF!</v>
      </c>
      <c r="AC53" s="153" t="e">
        <f>#REF!+#REF!+#REF!+#REF!+#REF!+#REF!+#REF!+#REF!+#REF!+#REF!+#REF!+#REF!+#REF!+#REF!+#REF!+#REF!+#REF!+#REF!+#REF!+#REF!+#REF!+#REF!+#REF!+#REF!+#REF!+#REF!+#REF!+#REF!+#REF!+#REF!+#REF!+#REF!+#REF!</f>
        <v>#REF!</v>
      </c>
      <c r="AD53" s="156" t="e">
        <f>#REF!+#REF!+#REF!+#REF!+#REF!+#REF!+#REF!+#REF!+#REF!+#REF!+#REF!+#REF!+#REF!+#REF!+#REF!+#REF!+#REF!+#REF!+#REF!+#REF!+#REF!+#REF!+#REF!+#REF!+#REF!+#REF!+#REF!+#REF!+#REF!+#REF!+#REF!+#REF!+#REF!</f>
        <v>#REF!</v>
      </c>
      <c r="AE53" s="159" t="e">
        <f>#REF!+#REF!+#REF!+#REF!+#REF!+#REF!+#REF!+#REF!+#REF!+#REF!+#REF!+#REF!+#REF!+#REF!+#REF!+#REF!+#REF!+#REF!+#REF!+#REF!+#REF!+#REF!+#REF!+#REF!+#REF!+#REF!+#REF!+#REF!+#REF!+#REF!+#REF!+#REF!+#REF!</f>
        <v>#REF!</v>
      </c>
      <c r="AF53" s="160">
        <f>'9_Per Pupil Summary'!N52</f>
        <v>15213</v>
      </c>
      <c r="AG53" s="161" t="e">
        <f>#REF!+#REF!+#REF!+#REF!+#REF!+#REF!+#REF!+#REF!+#REF!+#REF!+#REF!+#REF!+#REF!+#REF!+#REF!+#REF!+#REF!+#REF!+#REF!+#REF!+#REF!+#REF!+#REF!+#REF!+#REF!+#REF!+#REF!+#REF!+#REF!+#REF!+#REF!+#REF!+#REF!</f>
        <v>#REF!</v>
      </c>
      <c r="AH53" s="152" t="e">
        <f>#REF!+#REF!+#REF!+#REF!+#REF!+#REF!+#REF!+#REF!+#REF!+#REF!+#REF!+#REF!+#REF!+#REF!+#REF!+#REF!+#REF!+#REF!+#REF!+#REF!+#REF!+#REF!+#REF!+#REF!+#REF!+#REF!+#REF!+#REF!+#REF!+#REF!+#REF!+#REF!+#REF!</f>
        <v>#REF!</v>
      </c>
      <c r="AI53" s="160" t="e">
        <f>#REF!+#REF!+#REF!+#REF!+#REF!+#REF!+#REF!+#REF!+#REF!+#REF!+#REF!+#REF!+#REF!+#REF!+#REF!+#REF!+#REF!+#REF!+#REF!+#REF!+#REF!+#REF!+#REF!+#REF!+#REF!+#REF!+#REF!+#REF!+#REF!+#REF!+#REF!+#REF!+#REF!</f>
        <v>#REF!</v>
      </c>
      <c r="AJ53" s="152" t="e">
        <f>#REF!+#REF!+#REF!+#REF!+#REF!+#REF!+#REF!+#REF!+#REF!+#REF!+#REF!+#REF!+#REF!+#REF!+#REF!+#REF!+#REF!+#REF!+#REF!+#REF!+#REF!+#REF!+#REF!+#REF!+#REF!+#REF!+#REF!+#REF!+#REF!+#REF!+#REF!+#REF!+#REF!</f>
        <v>#REF!</v>
      </c>
      <c r="AK53" s="162" t="e">
        <f>#REF!+#REF!+#REF!+#REF!+#REF!+#REF!+#REF!+#REF!+#REF!+#REF!+#REF!+#REF!+#REF!+#REF!+#REF!+#REF!+#REF!+#REF!+#REF!+#REF!+#REF!+#REF!+#REF!+#REF!+#REF!+#REF!+#REF!+#REF!+#REF!+#REF!+#REF!+#REF!+#REF!</f>
        <v>#REF!</v>
      </c>
      <c r="AL53" s="163" t="e">
        <f>#REF!+#REF!+#REF!+#REF!+#REF!+#REF!+#REF!+#REF!+#REF!+#REF!+#REF!+#REF!+#REF!+#REF!+#REF!+#REF!+#REF!+#REF!+#REF!+#REF!+#REF!+#REF!+#REF!+#REF!+#REF!+#REF!+#REF!+#REF!+#REF!+#REF!+#REF!+#REF!+#REF!</f>
        <v>#REF!</v>
      </c>
      <c r="AM53" s="161" t="e">
        <f>#REF!+#REF!+#REF!+#REF!+#REF!+#REF!+#REF!+#REF!+#REF!+#REF!+#REF!+#REF!+#REF!+#REF!+#REF!+#REF!+#REF!+#REF!+#REF!+#REF!+#REF!+#REF!+#REF!+#REF!+#REF!+#REF!+#REF!+#REF!+#REF!+#REF!+#REF!+#REF!+#REF!</f>
        <v>#REF!</v>
      </c>
      <c r="AN53" s="164" t="e">
        <f>#REF!+#REF!+#REF!+#REF!+#REF!+#REF!+#REF!+#REF!+#REF!+#REF!+#REF!+#REF!+#REF!+#REF!+#REF!+#REF!+#REF!+#REF!+#REF!+#REF!+#REF!+#REF!+#REF!+#REF!+#REF!+#REF!+#REF!+#REF!+#REF!+#REF!+#REF!+#REF!+#REF!</f>
        <v>#REF!</v>
      </c>
      <c r="AO53" s="161" t="e">
        <f>#REF!+#REF!+#REF!+#REF!+#REF!+#REF!+#REF!+#REF!+#REF!+#REF!+#REF!+#REF!+#REF!+#REF!+#REF!+#REF!+#REF!+#REF!+#REF!+#REF!+#REF!+#REF!+#REF!+#REF!+#REF!+#REF!+#REF!+#REF!+#REF!+#REF!+#REF!+#REF!+#REF!</f>
        <v>#REF!</v>
      </c>
      <c r="AP53" s="162" t="e">
        <f>#REF!+#REF!+#REF!+#REF!+#REF!+#REF!+#REF!+#REF!+#REF!+#REF!+#REF!+#REF!+#REF!+#REF!+#REF!+#REF!+#REF!+#REF!+#REF!+#REF!+#REF!+#REF!+#REF!+#REF!+#REF!+#REF!+#REF!+#REF!+#REF!+#REF!+#REF!+#REF!+#REF!</f>
        <v>#REF!</v>
      </c>
      <c r="AQ53" s="161" t="e">
        <f>#REF!+#REF!+#REF!+#REF!+#REF!+#REF!+#REF!+#REF!+#REF!+#REF!+#REF!+#REF!+#REF!+#REF!+#REF!+#REF!+#REF!+#REF!+#REF!+#REF!+#REF!+#REF!+#REF!+#REF!+#REF!+#REF!+#REF!+#REF!+#REF!+#REF!+#REF!+#REF!+#REF!</f>
        <v>#REF!</v>
      </c>
      <c r="AR53" s="162" t="e">
        <f>#REF!+#REF!+#REF!+#REF!+#REF!+#REF!+#REF!+#REF!+#REF!+#REF!+#REF!+#REF!+#REF!+#REF!+#REF!+#REF!+#REF!+#REF!+#REF!+#REF!+#REF!+#REF!+#REF!+#REF!+#REF!+#REF!+#REF!+#REF!+#REF!+#REF!+#REF!+#REF!+#REF!</f>
        <v>#REF!</v>
      </c>
      <c r="AS53" s="162" t="e">
        <f>#REF!+#REF!+#REF!+#REF!+#REF!+#REF!+#REF!+#REF!+#REF!+#REF!+#REF!+#REF!+#REF!+#REF!+#REF!+#REF!+#REF!+#REF!+#REF!+#REF!+#REF!+#REF!+#REF!+#REF!+#REF!+#REF!+#REF!+#REF!+#REF!+#REF!+#REF!+#REF!+#REF!</f>
        <v>#REF!</v>
      </c>
      <c r="AT53" s="161" t="e">
        <f>#REF!+#REF!+#REF!+#REF!+#REF!+#REF!+#REF!+#REF!+#REF!+#REF!+#REF!+#REF!+#REF!+#REF!+#REF!+#REF!+#REF!+#REF!+#REF!+#REF!+#REF!+#REF!+#REF!+#REF!+#REF!+#REF!+#REF!+#REF!+#REF!+#REF!+#REF!+#REF!+#REF!</f>
        <v>#REF!</v>
      </c>
      <c r="AU53" s="544" t="e">
        <f t="shared" si="2"/>
        <v>#REF!</v>
      </c>
      <c r="AV53" s="545" t="e">
        <f t="shared" si="3"/>
        <v>#REF!</v>
      </c>
      <c r="AW53" s="154" t="e">
        <f>#REF!+#REF!+#REF!+#REF!+#REF!+#REF!+#REF!+#REF!+#REF!+#REF!+#REF!+#REF!+#REF!+#REF!+#REF!+#REF!+#REF!+#REF!+#REF!+#REF!+#REF!+#REF!+#REF!+#REF!+#REF!+#REF!+#REF!+#REF!+#REF!+#REF!+#REF!+#REF!+#REF!</f>
        <v>#REF!</v>
      </c>
      <c r="AX53" s="154"/>
      <c r="AY53" s="154" t="e">
        <f t="shared" si="4"/>
        <v>#REF!</v>
      </c>
    </row>
    <row r="54" spans="1:51" ht="16.149999999999999" customHeight="1" x14ac:dyDescent="0.2">
      <c r="A54" s="324">
        <v>48</v>
      </c>
      <c r="B54" s="151" t="s">
        <v>73</v>
      </c>
      <c r="C54" s="152" t="e">
        <f>#REF!+#REF!+#REF!+#REF!+#REF!+#REF!+#REF!+#REF!+#REF!+#REF!+#REF!+#REF!+#REF!+#REF!+#REF!+#REF!+#REF!+#REF!+#REF!+#REF!+#REF!+#REF!+#REF!+#REF!+#REF!+#REF!+#REF!+#REF!+#REF!+#REF!+#REF!+#REF!+#REF!</f>
        <v>#REF!</v>
      </c>
      <c r="D54" s="153">
        <f>'9_Per Pupil Summary'!H53</f>
        <v>2974.9002130273889</v>
      </c>
      <c r="E54" s="154" t="e">
        <f>#REF!+#REF!+#REF!+#REF!+#REF!+#REF!+#REF!+#REF!+#REF!+#REF!+#REF!+#REF!+#REF!+#REF!+#REF!+#REF!+#REF!+#REF!+#REF!+#REF!+#REF!+#REF!+#REF!+#REF!+#REF!+#REF!+#REF!+#REF!+#REF!+#REF!+#REF!+#REF!+#REF!</f>
        <v>#REF!</v>
      </c>
      <c r="F54" s="155" t="e">
        <f>#REF!+#REF!+#REF!+#REF!+#REF!+#REF!+#REF!+#REF!+#REF!+#REF!+#REF!+#REF!+#REF!+#REF!+#REF!+#REF!+#REF!+#REF!+#REF!+#REF!+#REF!+#REF!+#REF!+#REF!+#REF!+#REF!+#REF!+#REF!+#REF!+#REF!+#REF!+#REF!+#REF!</f>
        <v>#REF!</v>
      </c>
      <c r="G54" s="153">
        <f>'9_Per Pupil Summary'!I53</f>
        <v>399.05359385694783</v>
      </c>
      <c r="H54" s="154" t="e">
        <f>#REF!+#REF!+#REF!+#REF!+#REF!+#REF!+#REF!+#REF!+#REF!+#REF!+#REF!+#REF!+#REF!+#REF!+#REF!+#REF!+#REF!+#REF!+#REF!+#REF!+#REF!+#REF!+#REF!+#REF!+#REF!+#REF!+#REF!+#REF!+#REF!+#REF!+#REF!+#REF!+#REF!</f>
        <v>#REF!</v>
      </c>
      <c r="I54" s="155" t="e">
        <f>#REF!+#REF!+#REF!+#REF!+#REF!+#REF!+#REF!+#REF!+#REF!+#REF!+#REF!+#REF!+#REF!+#REF!+#REF!+#REF!+#REF!+#REF!+#REF!+#REF!+#REF!+#REF!+#REF!+#REF!+#REF!+#REF!+#REF!+#REF!+#REF!+#REF!+#REF!+#REF!+#REF!</f>
        <v>#REF!</v>
      </c>
      <c r="J54" s="153">
        <f>'9_Per Pupil Summary'!J53</f>
        <v>108.83279832462213</v>
      </c>
      <c r="K54" s="154" t="e">
        <f>#REF!+#REF!+#REF!+#REF!+#REF!+#REF!+#REF!+#REF!+#REF!+#REF!+#REF!+#REF!+#REF!+#REF!+#REF!+#REF!+#REF!+#REF!+#REF!+#REF!+#REF!+#REF!+#REF!+#REF!+#REF!+#REF!+#REF!+#REF!+#REF!+#REF!+#REF!+#REF!+#REF!</f>
        <v>#REF!</v>
      </c>
      <c r="L54" s="155" t="e">
        <f>#REF!+#REF!+#REF!+#REF!+#REF!+#REF!+#REF!+#REF!+#REF!+#REF!+#REF!+#REF!+#REF!+#REF!+#REF!+#REF!+#REF!+#REF!+#REF!+#REF!+#REF!+#REF!+#REF!+#REF!+#REF!+#REF!+#REF!+#REF!+#REF!+#REF!+#REF!+#REF!+#REF!</f>
        <v>#REF!</v>
      </c>
      <c r="M54" s="153">
        <f>'9_Per Pupil Summary'!K53</f>
        <v>2720.8199581155532</v>
      </c>
      <c r="N54" s="154" t="e">
        <f>#REF!+#REF!+#REF!+#REF!+#REF!+#REF!+#REF!+#REF!+#REF!+#REF!+#REF!+#REF!+#REF!+#REF!+#REF!+#REF!+#REF!+#REF!+#REF!+#REF!+#REF!+#REF!+#REF!+#REF!+#REF!+#REF!+#REF!+#REF!+#REF!+#REF!+#REF!+#REF!+#REF!</f>
        <v>#REF!</v>
      </c>
      <c r="O54" s="155" t="e">
        <f>#REF!+#REF!+#REF!+#REF!+#REF!+#REF!+#REF!+#REF!+#REF!+#REF!+#REF!+#REF!+#REF!+#REF!+#REF!+#REF!+#REF!+#REF!+#REF!+#REF!+#REF!+#REF!+#REF!+#REF!+#REF!+#REF!+#REF!+#REF!+#REF!+#REF!+#REF!+#REF!+#REF!</f>
        <v>#REF!</v>
      </c>
      <c r="P54" s="153">
        <f>'9_Per Pupil Summary'!L53</f>
        <v>1088.3279832462215</v>
      </c>
      <c r="Q54" s="154" t="e">
        <f>#REF!+#REF!+#REF!+#REF!+#REF!+#REF!+#REF!+#REF!+#REF!+#REF!+#REF!+#REF!+#REF!+#REF!+#REF!+#REF!+#REF!+#REF!+#REF!+#REF!+#REF!+#REF!+#REF!+#REF!+#REF!+#REF!+#REF!+#REF!+#REF!+#REF!+#REF!+#REF!+#REF!</f>
        <v>#REF!</v>
      </c>
      <c r="R54" s="156" t="e">
        <f>#REF!+#REF!+#REF!+#REF!+#REF!+#REF!+#REF!+#REF!+#REF!+#REF!+#REF!+#REF!+#REF!+#REF!+#REF!+#REF!+#REF!+#REF!+#REF!+#REF!+#REF!+#REF!+#REF!+#REF!+#REF!+#REF!+#REF!+#REF!+#REF!+#REF!+#REF!+#REF!+#REF!</f>
        <v>#REF!</v>
      </c>
      <c r="S54" s="605" t="e">
        <f>#REF!+#REF!</f>
        <v>#REF!</v>
      </c>
      <c r="T54" s="153" t="e">
        <f>#REF!+#REF!+#REF!+#REF!+#REF!+#REF!+#REF!+#REF!+#REF!+#REF!+#REF!+#REF!+#REF!+#REF!+#REF!+#REF!+#REF!+#REF!+#REF!+#REF!+#REF!+#REF!+#REF!+#REF!+#REF!+#REF!+#REF!+#REF!+#REF!+#REF!+#REF!+#REF!+#REF!</f>
        <v>#REF!</v>
      </c>
      <c r="U54" s="153" t="e">
        <f>#REF!+#REF!+#REF!+#REF!+#REF!+#REF!+#REF!+#REF!+#REF!+#REF!+#REF!+#REF!+#REF!+#REF!+#REF!+#REF!+#REF!+#REF!+#REF!+#REF!+#REF!+#REF!+#REF!+#REF!+#REF!+#REF!+#REF!+#REF!+#REF!+#REF!+#REF!+#REF!+#REF!</f>
        <v>#REF!</v>
      </c>
      <c r="V54" s="157" t="e">
        <f>#REF!+#REF!+#REF!+#REF!+#REF!+#REF!+#REF!+#REF!+#REF!+#REF!+#REF!+#REF!+#REF!+#REF!+#REF!+#REF!+#REF!+#REF!+#REF!+#REF!+#REF!+#REF!+#REF!+#REF!+#REF!+#REF!+#REF!+#REF!+#REF!+#REF!+#REF!+#REF!+#REF!</f>
        <v>#REF!</v>
      </c>
      <c r="W54" s="156" t="e">
        <f>#REF!+#REF!+#REF!+#REF!+#REF!+#REF!+#REF!+#REF!+#REF!+#REF!+#REF!+#REF!+#REF!+#REF!+#REF!+#REF!+#REF!+#REF!+#REF!+#REF!+#REF!+#REF!+#REF!+#REF!+#REF!+#REF!+#REF!+#REF!+#REF!+#REF!+#REF!+#REF!+#REF!</f>
        <v>#REF!</v>
      </c>
      <c r="X54" s="154" t="e">
        <f>#REF!+#REF!+#REF!+#REF!+#REF!+#REF!+#REF!+#REF!+#REF!+#REF!+#REF!+#REF!+#REF!+#REF!+#REF!+#REF!+#REF!+#REF!+#REF!+#REF!+#REF!+#REF!+#REF!+#REF!+#REF!+#REF!+#REF!+#REF!+#REF!+#REF!+#REF!+#REF!+#REF!</f>
        <v>#REF!</v>
      </c>
      <c r="Y54" s="156" t="e">
        <f>#REF!+#REF!+#REF!+#REF!+#REF!+#REF!+#REF!+#REF!+#REF!+#REF!+#REF!+#REF!+#REF!+#REF!+#REF!+#REF!+#REF!+#REF!+#REF!+#REF!+#REF!+#REF!+#REF!+#REF!+#REF!+#REF!+#REF!+#REF!+#REF!+#REF!+#REF!+#REF!+#REF!</f>
        <v>#REF!</v>
      </c>
      <c r="Z54" s="153" t="e">
        <f>#REF!+#REF!+#REF!+#REF!+#REF!+#REF!+#REF!+#REF!+#REF!+#REF!+#REF!+#REF!+#REF!+#REF!+#REF!+#REF!+#REF!+#REF!+#REF!+#REF!+#REF!+#REF!+#REF!+#REF!+#REF!+#REF!+#REF!+#REF!+#REF!+#REF!+#REF!+#REF!+#REF!</f>
        <v>#REF!</v>
      </c>
      <c r="AA54" s="156" t="e">
        <f>#REF!+#REF!+#REF!+#REF!+#REF!+#REF!+#REF!+#REF!+#REF!+#REF!+#REF!+#REF!+#REF!+#REF!+#REF!+#REF!+#REF!+#REF!+#REF!+#REF!+#REF!+#REF!+#REF!+#REF!+#REF!+#REF!+#REF!+#REF!+#REF!+#REF!+#REF!+#REF!+#REF!</f>
        <v>#REF!</v>
      </c>
      <c r="AB54" s="153" t="e">
        <f>#REF!+#REF!+#REF!+#REF!+#REF!+#REF!+#REF!+#REF!+#REF!+#REF!+#REF!+#REF!+#REF!+#REF!+#REF!+#REF!+#REF!+#REF!+#REF!+#REF!+#REF!+#REF!+#REF!+#REF!+#REF!+#REF!+#REF!+#REF!+#REF!+#REF!+#REF!+#REF!+#REF!</f>
        <v>#REF!</v>
      </c>
      <c r="AC54" s="153" t="e">
        <f>#REF!+#REF!+#REF!+#REF!+#REF!+#REF!+#REF!+#REF!+#REF!+#REF!+#REF!+#REF!+#REF!+#REF!+#REF!+#REF!+#REF!+#REF!+#REF!+#REF!+#REF!+#REF!+#REF!+#REF!+#REF!+#REF!+#REF!+#REF!+#REF!+#REF!+#REF!+#REF!+#REF!</f>
        <v>#REF!</v>
      </c>
      <c r="AD54" s="156" t="e">
        <f>#REF!+#REF!+#REF!+#REF!+#REF!+#REF!+#REF!+#REF!+#REF!+#REF!+#REF!+#REF!+#REF!+#REF!+#REF!+#REF!+#REF!+#REF!+#REF!+#REF!+#REF!+#REF!+#REF!+#REF!+#REF!+#REF!+#REF!+#REF!+#REF!+#REF!+#REF!+#REF!+#REF!</f>
        <v>#REF!</v>
      </c>
      <c r="AE54" s="159" t="e">
        <f>#REF!+#REF!+#REF!+#REF!+#REF!+#REF!+#REF!+#REF!+#REF!+#REF!+#REF!+#REF!+#REF!+#REF!+#REF!+#REF!+#REF!+#REF!+#REF!+#REF!+#REF!+#REF!+#REF!+#REF!+#REF!+#REF!+#REF!+#REF!+#REF!+#REF!+#REF!+#REF!+#REF!</f>
        <v>#REF!</v>
      </c>
      <c r="AF54" s="160">
        <f>'9_Per Pupil Summary'!N53</f>
        <v>10873</v>
      </c>
      <c r="AG54" s="161" t="e">
        <f>#REF!+#REF!+#REF!+#REF!+#REF!+#REF!+#REF!+#REF!+#REF!+#REF!+#REF!+#REF!+#REF!+#REF!+#REF!+#REF!+#REF!+#REF!+#REF!+#REF!+#REF!+#REF!+#REF!+#REF!+#REF!+#REF!+#REF!+#REF!+#REF!+#REF!+#REF!+#REF!+#REF!</f>
        <v>#REF!</v>
      </c>
      <c r="AH54" s="152" t="e">
        <f>#REF!+#REF!+#REF!+#REF!+#REF!+#REF!+#REF!+#REF!+#REF!+#REF!+#REF!+#REF!+#REF!+#REF!+#REF!+#REF!+#REF!+#REF!+#REF!+#REF!+#REF!+#REF!+#REF!+#REF!+#REF!+#REF!+#REF!+#REF!+#REF!+#REF!+#REF!+#REF!+#REF!</f>
        <v>#REF!</v>
      </c>
      <c r="AI54" s="160" t="e">
        <f>#REF!+#REF!+#REF!+#REF!+#REF!+#REF!+#REF!+#REF!+#REF!+#REF!+#REF!+#REF!+#REF!+#REF!+#REF!+#REF!+#REF!+#REF!+#REF!+#REF!+#REF!+#REF!+#REF!+#REF!+#REF!+#REF!+#REF!+#REF!+#REF!+#REF!+#REF!+#REF!+#REF!</f>
        <v>#REF!</v>
      </c>
      <c r="AJ54" s="152" t="e">
        <f>#REF!+#REF!+#REF!+#REF!+#REF!+#REF!+#REF!+#REF!+#REF!+#REF!+#REF!+#REF!+#REF!+#REF!+#REF!+#REF!+#REF!+#REF!+#REF!+#REF!+#REF!+#REF!+#REF!+#REF!+#REF!+#REF!+#REF!+#REF!+#REF!+#REF!+#REF!+#REF!+#REF!</f>
        <v>#REF!</v>
      </c>
      <c r="AK54" s="162" t="e">
        <f>#REF!+#REF!+#REF!+#REF!+#REF!+#REF!+#REF!+#REF!+#REF!+#REF!+#REF!+#REF!+#REF!+#REF!+#REF!+#REF!+#REF!+#REF!+#REF!+#REF!+#REF!+#REF!+#REF!+#REF!+#REF!+#REF!+#REF!+#REF!+#REF!+#REF!+#REF!+#REF!+#REF!</f>
        <v>#REF!</v>
      </c>
      <c r="AL54" s="163" t="e">
        <f>#REF!+#REF!+#REF!+#REF!+#REF!+#REF!+#REF!+#REF!+#REF!+#REF!+#REF!+#REF!+#REF!+#REF!+#REF!+#REF!+#REF!+#REF!+#REF!+#REF!+#REF!+#REF!+#REF!+#REF!+#REF!+#REF!+#REF!+#REF!+#REF!+#REF!+#REF!+#REF!+#REF!</f>
        <v>#REF!</v>
      </c>
      <c r="AM54" s="161" t="e">
        <f>#REF!+#REF!+#REF!+#REF!+#REF!+#REF!+#REF!+#REF!+#REF!+#REF!+#REF!+#REF!+#REF!+#REF!+#REF!+#REF!+#REF!+#REF!+#REF!+#REF!+#REF!+#REF!+#REF!+#REF!+#REF!+#REF!+#REF!+#REF!+#REF!+#REF!+#REF!+#REF!+#REF!</f>
        <v>#REF!</v>
      </c>
      <c r="AN54" s="164" t="e">
        <f>#REF!+#REF!+#REF!+#REF!+#REF!+#REF!+#REF!+#REF!+#REF!+#REF!+#REF!+#REF!+#REF!+#REF!+#REF!+#REF!+#REF!+#REF!+#REF!+#REF!+#REF!+#REF!+#REF!+#REF!+#REF!+#REF!+#REF!+#REF!+#REF!+#REF!+#REF!+#REF!+#REF!</f>
        <v>#REF!</v>
      </c>
      <c r="AO54" s="161" t="e">
        <f>#REF!+#REF!+#REF!+#REF!+#REF!+#REF!+#REF!+#REF!+#REF!+#REF!+#REF!+#REF!+#REF!+#REF!+#REF!+#REF!+#REF!+#REF!+#REF!+#REF!+#REF!+#REF!+#REF!+#REF!+#REF!+#REF!+#REF!+#REF!+#REF!+#REF!+#REF!+#REF!+#REF!</f>
        <v>#REF!</v>
      </c>
      <c r="AP54" s="162" t="e">
        <f>#REF!+#REF!+#REF!+#REF!+#REF!+#REF!+#REF!+#REF!+#REF!+#REF!+#REF!+#REF!+#REF!+#REF!+#REF!+#REF!+#REF!+#REF!+#REF!+#REF!+#REF!+#REF!+#REF!+#REF!+#REF!+#REF!+#REF!+#REF!+#REF!+#REF!+#REF!+#REF!+#REF!</f>
        <v>#REF!</v>
      </c>
      <c r="AQ54" s="161" t="e">
        <f>#REF!+#REF!+#REF!+#REF!+#REF!+#REF!+#REF!+#REF!+#REF!+#REF!+#REF!+#REF!+#REF!+#REF!+#REF!+#REF!+#REF!+#REF!+#REF!+#REF!+#REF!+#REF!+#REF!+#REF!+#REF!+#REF!+#REF!+#REF!+#REF!+#REF!+#REF!+#REF!+#REF!</f>
        <v>#REF!</v>
      </c>
      <c r="AR54" s="162" t="e">
        <f>#REF!+#REF!+#REF!+#REF!+#REF!+#REF!+#REF!+#REF!+#REF!+#REF!+#REF!+#REF!+#REF!+#REF!+#REF!+#REF!+#REF!+#REF!+#REF!+#REF!+#REF!+#REF!+#REF!+#REF!+#REF!+#REF!+#REF!+#REF!+#REF!+#REF!+#REF!+#REF!+#REF!</f>
        <v>#REF!</v>
      </c>
      <c r="AS54" s="162" t="e">
        <f>#REF!+#REF!+#REF!+#REF!+#REF!+#REF!+#REF!+#REF!+#REF!+#REF!+#REF!+#REF!+#REF!+#REF!+#REF!+#REF!+#REF!+#REF!+#REF!+#REF!+#REF!+#REF!+#REF!+#REF!+#REF!+#REF!+#REF!+#REF!+#REF!+#REF!+#REF!+#REF!+#REF!</f>
        <v>#REF!</v>
      </c>
      <c r="AT54" s="161" t="e">
        <f>#REF!+#REF!+#REF!+#REF!+#REF!+#REF!+#REF!+#REF!+#REF!+#REF!+#REF!+#REF!+#REF!+#REF!+#REF!+#REF!+#REF!+#REF!+#REF!+#REF!+#REF!+#REF!+#REF!+#REF!+#REF!+#REF!+#REF!+#REF!+#REF!+#REF!+#REF!+#REF!+#REF!</f>
        <v>#REF!</v>
      </c>
      <c r="AU54" s="544" t="e">
        <f t="shared" si="2"/>
        <v>#REF!</v>
      </c>
      <c r="AV54" s="545" t="e">
        <f t="shared" si="3"/>
        <v>#REF!</v>
      </c>
      <c r="AW54" s="154" t="e">
        <f>#REF!+#REF!+#REF!+#REF!+#REF!+#REF!+#REF!+#REF!+#REF!+#REF!+#REF!+#REF!+#REF!+#REF!+#REF!+#REF!+#REF!+#REF!+#REF!+#REF!+#REF!+#REF!+#REF!+#REF!+#REF!+#REF!+#REF!+#REF!+#REF!+#REF!+#REF!+#REF!+#REF!</f>
        <v>#REF!</v>
      </c>
      <c r="AX54" s="154"/>
      <c r="AY54" s="154" t="e">
        <f t="shared" si="4"/>
        <v>#REF!</v>
      </c>
    </row>
    <row r="55" spans="1:51" ht="16.149999999999999" customHeight="1" x14ac:dyDescent="0.2">
      <c r="A55" s="324">
        <v>49</v>
      </c>
      <c r="B55" s="151" t="s">
        <v>51</v>
      </c>
      <c r="C55" s="152" t="e">
        <f>#REF!+#REF!+#REF!+#REF!+#REF!+#REF!+#REF!+#REF!+#REF!+#REF!+#REF!+#REF!+#REF!+#REF!+#REF!+#REF!+#REF!+#REF!+#REF!+#REF!+#REF!+#REF!+#REF!+#REF!+#REF!+#REF!+#REF!+#REF!+#REF!+#REF!+#REF!+#REF!+#REF!</f>
        <v>#REF!</v>
      </c>
      <c r="D55" s="153">
        <f>'9_Per Pupil Summary'!H54</f>
        <v>4874.3448441117935</v>
      </c>
      <c r="E55" s="154" t="e">
        <f>#REF!+#REF!+#REF!+#REF!+#REF!+#REF!+#REF!+#REF!+#REF!+#REF!+#REF!+#REF!+#REF!+#REF!+#REF!+#REF!+#REF!+#REF!+#REF!+#REF!+#REF!+#REF!+#REF!+#REF!+#REF!+#REF!+#REF!+#REF!+#REF!+#REF!+#REF!+#REF!+#REF!</f>
        <v>#REF!</v>
      </c>
      <c r="F55" s="155" t="e">
        <f>#REF!+#REF!+#REF!+#REF!+#REF!+#REF!+#REF!+#REF!+#REF!+#REF!+#REF!+#REF!+#REF!+#REF!+#REF!+#REF!+#REF!+#REF!+#REF!+#REF!+#REF!+#REF!+#REF!+#REF!+#REF!+#REF!+#REF!+#REF!+#REF!+#REF!+#REF!+#REF!+#REF!</f>
        <v>#REF!</v>
      </c>
      <c r="G55" s="153">
        <f>'9_Per Pupil Summary'!I54</f>
        <v>660.87001269551706</v>
      </c>
      <c r="H55" s="154" t="e">
        <f>#REF!+#REF!+#REF!+#REF!+#REF!+#REF!+#REF!+#REF!+#REF!+#REF!+#REF!+#REF!+#REF!+#REF!+#REF!+#REF!+#REF!+#REF!+#REF!+#REF!+#REF!+#REF!+#REF!+#REF!+#REF!+#REF!+#REF!+#REF!+#REF!+#REF!+#REF!+#REF!+#REF!</f>
        <v>#REF!</v>
      </c>
      <c r="I55" s="155" t="e">
        <f>#REF!+#REF!+#REF!+#REF!+#REF!+#REF!+#REF!+#REF!+#REF!+#REF!+#REF!+#REF!+#REF!+#REF!+#REF!+#REF!+#REF!+#REF!+#REF!+#REF!+#REF!+#REF!+#REF!+#REF!+#REF!+#REF!+#REF!+#REF!+#REF!+#REF!+#REF!+#REF!+#REF!</f>
        <v>#REF!</v>
      </c>
      <c r="J55" s="153">
        <f>'9_Per Pupil Summary'!J54</f>
        <v>180.23727618968647</v>
      </c>
      <c r="K55" s="154" t="e">
        <f>#REF!+#REF!+#REF!+#REF!+#REF!+#REF!+#REF!+#REF!+#REF!+#REF!+#REF!+#REF!+#REF!+#REF!+#REF!+#REF!+#REF!+#REF!+#REF!+#REF!+#REF!+#REF!+#REF!+#REF!+#REF!+#REF!+#REF!+#REF!+#REF!+#REF!+#REF!+#REF!+#REF!</f>
        <v>#REF!</v>
      </c>
      <c r="L55" s="155" t="e">
        <f>#REF!+#REF!+#REF!+#REF!+#REF!+#REF!+#REF!+#REF!+#REF!+#REF!+#REF!+#REF!+#REF!+#REF!+#REF!+#REF!+#REF!+#REF!+#REF!+#REF!+#REF!+#REF!+#REF!+#REF!+#REF!+#REF!+#REF!+#REF!+#REF!+#REF!+#REF!+#REF!+#REF!</f>
        <v>#REF!</v>
      </c>
      <c r="M55" s="153">
        <f>'9_Per Pupil Summary'!K54</f>
        <v>4505.9319047421623</v>
      </c>
      <c r="N55" s="154" t="e">
        <f>#REF!+#REF!+#REF!+#REF!+#REF!+#REF!+#REF!+#REF!+#REF!+#REF!+#REF!+#REF!+#REF!+#REF!+#REF!+#REF!+#REF!+#REF!+#REF!+#REF!+#REF!+#REF!+#REF!+#REF!+#REF!+#REF!+#REF!+#REF!+#REF!+#REF!+#REF!+#REF!+#REF!</f>
        <v>#REF!</v>
      </c>
      <c r="O55" s="155" t="e">
        <f>#REF!+#REF!+#REF!+#REF!+#REF!+#REF!+#REF!+#REF!+#REF!+#REF!+#REF!+#REF!+#REF!+#REF!+#REF!+#REF!+#REF!+#REF!+#REF!+#REF!+#REF!+#REF!+#REF!+#REF!+#REF!+#REF!+#REF!+#REF!+#REF!+#REF!+#REF!+#REF!+#REF!</f>
        <v>#REF!</v>
      </c>
      <c r="P55" s="153">
        <f>'9_Per Pupil Summary'!L54</f>
        <v>1802.3727618968646</v>
      </c>
      <c r="Q55" s="154" t="e">
        <f>#REF!+#REF!+#REF!+#REF!+#REF!+#REF!+#REF!+#REF!+#REF!+#REF!+#REF!+#REF!+#REF!+#REF!+#REF!+#REF!+#REF!+#REF!+#REF!+#REF!+#REF!+#REF!+#REF!+#REF!+#REF!+#REF!+#REF!+#REF!+#REF!+#REF!+#REF!+#REF!+#REF!</f>
        <v>#REF!</v>
      </c>
      <c r="R55" s="156" t="e">
        <f>#REF!+#REF!+#REF!+#REF!+#REF!+#REF!+#REF!+#REF!+#REF!+#REF!+#REF!+#REF!+#REF!+#REF!+#REF!+#REF!+#REF!+#REF!+#REF!+#REF!+#REF!+#REF!+#REF!+#REF!+#REF!+#REF!+#REF!+#REF!+#REF!+#REF!+#REF!+#REF!+#REF!</f>
        <v>#REF!</v>
      </c>
      <c r="S55" s="605" t="e">
        <f>#REF!+#REF!</f>
        <v>#REF!</v>
      </c>
      <c r="T55" s="153" t="e">
        <f>#REF!+#REF!+#REF!+#REF!+#REF!+#REF!+#REF!+#REF!+#REF!+#REF!+#REF!+#REF!+#REF!+#REF!+#REF!+#REF!+#REF!+#REF!+#REF!+#REF!+#REF!+#REF!+#REF!+#REF!+#REF!+#REF!+#REF!+#REF!+#REF!+#REF!+#REF!+#REF!+#REF!</f>
        <v>#REF!</v>
      </c>
      <c r="U55" s="153" t="e">
        <f>#REF!+#REF!+#REF!+#REF!+#REF!+#REF!+#REF!+#REF!+#REF!+#REF!+#REF!+#REF!+#REF!+#REF!+#REF!+#REF!+#REF!+#REF!+#REF!+#REF!+#REF!+#REF!+#REF!+#REF!+#REF!+#REF!+#REF!+#REF!+#REF!+#REF!+#REF!+#REF!+#REF!</f>
        <v>#REF!</v>
      </c>
      <c r="V55" s="157" t="e">
        <f>#REF!+#REF!+#REF!+#REF!+#REF!+#REF!+#REF!+#REF!+#REF!+#REF!+#REF!+#REF!+#REF!+#REF!+#REF!+#REF!+#REF!+#REF!+#REF!+#REF!+#REF!+#REF!+#REF!+#REF!+#REF!+#REF!+#REF!+#REF!+#REF!+#REF!+#REF!+#REF!+#REF!</f>
        <v>#REF!</v>
      </c>
      <c r="W55" s="156" t="e">
        <f>#REF!+#REF!+#REF!+#REF!+#REF!+#REF!+#REF!+#REF!+#REF!+#REF!+#REF!+#REF!+#REF!+#REF!+#REF!+#REF!+#REF!+#REF!+#REF!+#REF!+#REF!+#REF!+#REF!+#REF!+#REF!+#REF!+#REF!+#REF!+#REF!+#REF!+#REF!+#REF!+#REF!</f>
        <v>#REF!</v>
      </c>
      <c r="X55" s="154" t="e">
        <f>#REF!+#REF!+#REF!+#REF!+#REF!+#REF!+#REF!+#REF!+#REF!+#REF!+#REF!+#REF!+#REF!+#REF!+#REF!+#REF!+#REF!+#REF!+#REF!+#REF!+#REF!+#REF!+#REF!+#REF!+#REF!+#REF!+#REF!+#REF!+#REF!+#REF!+#REF!+#REF!+#REF!</f>
        <v>#REF!</v>
      </c>
      <c r="Y55" s="156" t="e">
        <f>#REF!+#REF!+#REF!+#REF!+#REF!+#REF!+#REF!+#REF!+#REF!+#REF!+#REF!+#REF!+#REF!+#REF!+#REF!+#REF!+#REF!+#REF!+#REF!+#REF!+#REF!+#REF!+#REF!+#REF!+#REF!+#REF!+#REF!+#REF!+#REF!+#REF!+#REF!+#REF!+#REF!</f>
        <v>#REF!</v>
      </c>
      <c r="Z55" s="153" t="e">
        <f>#REF!+#REF!+#REF!+#REF!+#REF!+#REF!+#REF!+#REF!+#REF!+#REF!+#REF!+#REF!+#REF!+#REF!+#REF!+#REF!+#REF!+#REF!+#REF!+#REF!+#REF!+#REF!+#REF!+#REF!+#REF!+#REF!+#REF!+#REF!+#REF!+#REF!+#REF!+#REF!+#REF!</f>
        <v>#REF!</v>
      </c>
      <c r="AA55" s="156" t="e">
        <f>#REF!+#REF!+#REF!+#REF!+#REF!+#REF!+#REF!+#REF!+#REF!+#REF!+#REF!+#REF!+#REF!+#REF!+#REF!+#REF!+#REF!+#REF!+#REF!+#REF!+#REF!+#REF!+#REF!+#REF!+#REF!+#REF!+#REF!+#REF!+#REF!+#REF!+#REF!+#REF!+#REF!</f>
        <v>#REF!</v>
      </c>
      <c r="AB55" s="153" t="e">
        <f>#REF!+#REF!+#REF!+#REF!+#REF!+#REF!+#REF!+#REF!+#REF!+#REF!+#REF!+#REF!+#REF!+#REF!+#REF!+#REF!+#REF!+#REF!+#REF!+#REF!+#REF!+#REF!+#REF!+#REF!+#REF!+#REF!+#REF!+#REF!+#REF!+#REF!+#REF!+#REF!+#REF!</f>
        <v>#REF!</v>
      </c>
      <c r="AC55" s="153" t="e">
        <f>#REF!+#REF!+#REF!+#REF!+#REF!+#REF!+#REF!+#REF!+#REF!+#REF!+#REF!+#REF!+#REF!+#REF!+#REF!+#REF!+#REF!+#REF!+#REF!+#REF!+#REF!+#REF!+#REF!+#REF!+#REF!+#REF!+#REF!+#REF!+#REF!+#REF!+#REF!+#REF!+#REF!</f>
        <v>#REF!</v>
      </c>
      <c r="AD55" s="156" t="e">
        <f>#REF!+#REF!+#REF!+#REF!+#REF!+#REF!+#REF!+#REF!+#REF!+#REF!+#REF!+#REF!+#REF!+#REF!+#REF!+#REF!+#REF!+#REF!+#REF!+#REF!+#REF!+#REF!+#REF!+#REF!+#REF!+#REF!+#REF!+#REF!+#REF!+#REF!+#REF!+#REF!+#REF!</f>
        <v>#REF!</v>
      </c>
      <c r="AE55" s="159" t="e">
        <f>#REF!+#REF!+#REF!+#REF!+#REF!+#REF!+#REF!+#REF!+#REF!+#REF!+#REF!+#REF!+#REF!+#REF!+#REF!+#REF!+#REF!+#REF!+#REF!+#REF!+#REF!+#REF!+#REF!+#REF!+#REF!+#REF!+#REF!+#REF!+#REF!+#REF!+#REF!+#REF!+#REF!</f>
        <v>#REF!</v>
      </c>
      <c r="AF55" s="160">
        <f>'9_Per Pupil Summary'!N54</f>
        <v>3499</v>
      </c>
      <c r="AG55" s="161" t="e">
        <f>#REF!+#REF!+#REF!+#REF!+#REF!+#REF!+#REF!+#REF!+#REF!+#REF!+#REF!+#REF!+#REF!+#REF!+#REF!+#REF!+#REF!+#REF!+#REF!+#REF!+#REF!+#REF!+#REF!+#REF!+#REF!+#REF!+#REF!+#REF!+#REF!+#REF!+#REF!+#REF!+#REF!</f>
        <v>#REF!</v>
      </c>
      <c r="AH55" s="152" t="e">
        <f>#REF!+#REF!+#REF!+#REF!+#REF!+#REF!+#REF!+#REF!+#REF!+#REF!+#REF!+#REF!+#REF!+#REF!+#REF!+#REF!+#REF!+#REF!+#REF!+#REF!+#REF!+#REF!+#REF!+#REF!+#REF!+#REF!+#REF!+#REF!+#REF!+#REF!+#REF!+#REF!+#REF!</f>
        <v>#REF!</v>
      </c>
      <c r="AI55" s="160" t="e">
        <f>#REF!+#REF!+#REF!+#REF!+#REF!+#REF!+#REF!+#REF!+#REF!+#REF!+#REF!+#REF!+#REF!+#REF!+#REF!+#REF!+#REF!+#REF!+#REF!+#REF!+#REF!+#REF!+#REF!+#REF!+#REF!+#REF!+#REF!+#REF!+#REF!+#REF!+#REF!+#REF!+#REF!</f>
        <v>#REF!</v>
      </c>
      <c r="AJ55" s="152" t="e">
        <f>#REF!+#REF!+#REF!+#REF!+#REF!+#REF!+#REF!+#REF!+#REF!+#REF!+#REF!+#REF!+#REF!+#REF!+#REF!+#REF!+#REF!+#REF!+#REF!+#REF!+#REF!+#REF!+#REF!+#REF!+#REF!+#REF!+#REF!+#REF!+#REF!+#REF!+#REF!+#REF!+#REF!</f>
        <v>#REF!</v>
      </c>
      <c r="AK55" s="162" t="e">
        <f>#REF!+#REF!+#REF!+#REF!+#REF!+#REF!+#REF!+#REF!+#REF!+#REF!+#REF!+#REF!+#REF!+#REF!+#REF!+#REF!+#REF!+#REF!+#REF!+#REF!+#REF!+#REF!+#REF!+#REF!+#REF!+#REF!+#REF!+#REF!+#REF!+#REF!+#REF!+#REF!+#REF!</f>
        <v>#REF!</v>
      </c>
      <c r="AL55" s="163" t="e">
        <f>#REF!+#REF!+#REF!+#REF!+#REF!+#REF!+#REF!+#REF!+#REF!+#REF!+#REF!+#REF!+#REF!+#REF!+#REF!+#REF!+#REF!+#REF!+#REF!+#REF!+#REF!+#REF!+#REF!+#REF!+#REF!+#REF!+#REF!+#REF!+#REF!+#REF!+#REF!+#REF!+#REF!</f>
        <v>#REF!</v>
      </c>
      <c r="AM55" s="161" t="e">
        <f>#REF!+#REF!+#REF!+#REF!+#REF!+#REF!+#REF!+#REF!+#REF!+#REF!+#REF!+#REF!+#REF!+#REF!+#REF!+#REF!+#REF!+#REF!+#REF!+#REF!+#REF!+#REF!+#REF!+#REF!+#REF!+#REF!+#REF!+#REF!+#REF!+#REF!+#REF!+#REF!+#REF!</f>
        <v>#REF!</v>
      </c>
      <c r="AN55" s="164" t="e">
        <f>#REF!+#REF!+#REF!+#REF!+#REF!+#REF!+#REF!+#REF!+#REF!+#REF!+#REF!+#REF!+#REF!+#REF!+#REF!+#REF!+#REF!+#REF!+#REF!+#REF!+#REF!+#REF!+#REF!+#REF!+#REF!+#REF!+#REF!+#REF!+#REF!+#REF!+#REF!+#REF!+#REF!</f>
        <v>#REF!</v>
      </c>
      <c r="AO55" s="161" t="e">
        <f>#REF!+#REF!+#REF!+#REF!+#REF!+#REF!+#REF!+#REF!+#REF!+#REF!+#REF!+#REF!+#REF!+#REF!+#REF!+#REF!+#REF!+#REF!+#REF!+#REF!+#REF!+#REF!+#REF!+#REF!+#REF!+#REF!+#REF!+#REF!+#REF!+#REF!+#REF!+#REF!+#REF!</f>
        <v>#REF!</v>
      </c>
      <c r="AP55" s="162" t="e">
        <f>#REF!+#REF!+#REF!+#REF!+#REF!+#REF!+#REF!+#REF!+#REF!+#REF!+#REF!+#REF!+#REF!+#REF!+#REF!+#REF!+#REF!+#REF!+#REF!+#REF!+#REF!+#REF!+#REF!+#REF!+#REF!+#REF!+#REF!+#REF!+#REF!+#REF!+#REF!+#REF!+#REF!</f>
        <v>#REF!</v>
      </c>
      <c r="AQ55" s="161" t="e">
        <f>#REF!+#REF!+#REF!+#REF!+#REF!+#REF!+#REF!+#REF!+#REF!+#REF!+#REF!+#REF!+#REF!+#REF!+#REF!+#REF!+#REF!+#REF!+#REF!+#REF!+#REF!+#REF!+#REF!+#REF!+#REF!+#REF!+#REF!+#REF!+#REF!+#REF!+#REF!+#REF!+#REF!</f>
        <v>#REF!</v>
      </c>
      <c r="AR55" s="162" t="e">
        <f>#REF!+#REF!+#REF!+#REF!+#REF!+#REF!+#REF!+#REF!+#REF!+#REF!+#REF!+#REF!+#REF!+#REF!+#REF!+#REF!+#REF!+#REF!+#REF!+#REF!+#REF!+#REF!+#REF!+#REF!+#REF!+#REF!+#REF!+#REF!+#REF!+#REF!+#REF!+#REF!+#REF!</f>
        <v>#REF!</v>
      </c>
      <c r="AS55" s="162" t="e">
        <f>#REF!+#REF!+#REF!+#REF!+#REF!+#REF!+#REF!+#REF!+#REF!+#REF!+#REF!+#REF!+#REF!+#REF!+#REF!+#REF!+#REF!+#REF!+#REF!+#REF!+#REF!+#REF!+#REF!+#REF!+#REF!+#REF!+#REF!+#REF!+#REF!+#REF!+#REF!+#REF!+#REF!</f>
        <v>#REF!</v>
      </c>
      <c r="AT55" s="161" t="e">
        <f>#REF!+#REF!+#REF!+#REF!+#REF!+#REF!+#REF!+#REF!+#REF!+#REF!+#REF!+#REF!+#REF!+#REF!+#REF!+#REF!+#REF!+#REF!+#REF!+#REF!+#REF!+#REF!+#REF!+#REF!+#REF!+#REF!+#REF!+#REF!+#REF!+#REF!+#REF!+#REF!+#REF!</f>
        <v>#REF!</v>
      </c>
      <c r="AU55" s="544" t="e">
        <f t="shared" si="2"/>
        <v>#REF!</v>
      </c>
      <c r="AV55" s="545" t="e">
        <f t="shared" si="3"/>
        <v>#REF!</v>
      </c>
      <c r="AW55" s="154" t="e">
        <f>#REF!+#REF!+#REF!+#REF!+#REF!+#REF!+#REF!+#REF!+#REF!+#REF!+#REF!+#REF!+#REF!+#REF!+#REF!+#REF!+#REF!+#REF!+#REF!+#REF!+#REF!+#REF!+#REF!+#REF!+#REF!+#REF!+#REF!+#REF!+#REF!+#REF!+#REF!+#REF!+#REF!</f>
        <v>#REF!</v>
      </c>
      <c r="AX55" s="154"/>
      <c r="AY55" s="154" t="e">
        <f t="shared" si="4"/>
        <v>#REF!</v>
      </c>
    </row>
    <row r="56" spans="1:51" ht="16.149999999999999" customHeight="1" x14ac:dyDescent="0.2">
      <c r="A56" s="325">
        <v>50</v>
      </c>
      <c r="B56" s="165" t="s">
        <v>52</v>
      </c>
      <c r="C56" s="166" t="e">
        <f>#REF!+#REF!+#REF!+#REF!+#REF!+#REF!+#REF!+#REF!+#REF!+#REF!+#REF!+#REF!+#REF!+#REF!+#REF!+#REF!+#REF!+#REF!+#REF!+#REF!+#REF!+#REF!+#REF!+#REF!+#REF!+#REF!+#REF!+#REF!+#REF!+#REF!+#REF!+#REF!+#REF!</f>
        <v>#REF!</v>
      </c>
      <c r="D56" s="167">
        <f>'9_Per Pupil Summary'!H55</f>
        <v>4719.6983651310402</v>
      </c>
      <c r="E56" s="168" t="e">
        <f>#REF!+#REF!+#REF!+#REF!+#REF!+#REF!+#REF!+#REF!+#REF!+#REF!+#REF!+#REF!+#REF!+#REF!+#REF!+#REF!+#REF!+#REF!+#REF!+#REF!+#REF!+#REF!+#REF!+#REF!+#REF!+#REF!+#REF!+#REF!+#REF!+#REF!+#REF!+#REF!+#REF!</f>
        <v>#REF!</v>
      </c>
      <c r="F56" s="169" t="e">
        <f>#REF!+#REF!+#REF!+#REF!+#REF!+#REF!+#REF!+#REF!+#REF!+#REF!+#REF!+#REF!+#REF!+#REF!+#REF!+#REF!+#REF!+#REF!+#REF!+#REF!+#REF!+#REF!+#REF!+#REF!+#REF!+#REF!+#REF!+#REF!+#REF!+#REF!+#REF!+#REF!+#REF!</f>
        <v>#REF!</v>
      </c>
      <c r="G56" s="167">
        <f>'9_Per Pupil Summary'!I55</f>
        <v>639.38338731975114</v>
      </c>
      <c r="H56" s="168" t="e">
        <f>#REF!+#REF!+#REF!+#REF!+#REF!+#REF!+#REF!+#REF!+#REF!+#REF!+#REF!+#REF!+#REF!+#REF!+#REF!+#REF!+#REF!+#REF!+#REF!+#REF!+#REF!+#REF!+#REF!+#REF!+#REF!+#REF!+#REF!+#REF!+#REF!+#REF!+#REF!+#REF!+#REF!</f>
        <v>#REF!</v>
      </c>
      <c r="I56" s="169" t="e">
        <f>#REF!+#REF!+#REF!+#REF!+#REF!+#REF!+#REF!+#REF!+#REF!+#REF!+#REF!+#REF!+#REF!+#REF!+#REF!+#REF!+#REF!+#REF!+#REF!+#REF!+#REF!+#REF!+#REF!+#REF!+#REF!+#REF!+#REF!+#REF!+#REF!+#REF!+#REF!+#REF!+#REF!</f>
        <v>#REF!</v>
      </c>
      <c r="J56" s="167">
        <f>'9_Per Pupil Summary'!J55</f>
        <v>174.37728745084121</v>
      </c>
      <c r="K56" s="168" t="e">
        <f>#REF!+#REF!+#REF!+#REF!+#REF!+#REF!+#REF!+#REF!+#REF!+#REF!+#REF!+#REF!+#REF!+#REF!+#REF!+#REF!+#REF!+#REF!+#REF!+#REF!+#REF!+#REF!+#REF!+#REF!+#REF!+#REF!+#REF!+#REF!+#REF!+#REF!+#REF!+#REF!+#REF!</f>
        <v>#REF!</v>
      </c>
      <c r="L56" s="169" t="e">
        <f>#REF!+#REF!+#REF!+#REF!+#REF!+#REF!+#REF!+#REF!+#REF!+#REF!+#REF!+#REF!+#REF!+#REF!+#REF!+#REF!+#REF!+#REF!+#REF!+#REF!+#REF!+#REF!+#REF!+#REF!+#REF!+#REF!+#REF!+#REF!+#REF!+#REF!+#REF!+#REF!+#REF!</f>
        <v>#REF!</v>
      </c>
      <c r="M56" s="167">
        <f>'9_Per Pupil Summary'!K55</f>
        <v>4359.4321862710303</v>
      </c>
      <c r="N56" s="168" t="e">
        <f>#REF!+#REF!+#REF!+#REF!+#REF!+#REF!+#REF!+#REF!+#REF!+#REF!+#REF!+#REF!+#REF!+#REF!+#REF!+#REF!+#REF!+#REF!+#REF!+#REF!+#REF!+#REF!+#REF!+#REF!+#REF!+#REF!+#REF!+#REF!+#REF!+#REF!+#REF!+#REF!+#REF!</f>
        <v>#REF!</v>
      </c>
      <c r="O56" s="169" t="e">
        <f>#REF!+#REF!+#REF!+#REF!+#REF!+#REF!+#REF!+#REF!+#REF!+#REF!+#REF!+#REF!+#REF!+#REF!+#REF!+#REF!+#REF!+#REF!+#REF!+#REF!+#REF!+#REF!+#REF!+#REF!+#REF!+#REF!+#REF!+#REF!+#REF!+#REF!+#REF!+#REF!+#REF!</f>
        <v>#REF!</v>
      </c>
      <c r="P56" s="167">
        <f>'9_Per Pupil Summary'!L55</f>
        <v>1743.7728745084123</v>
      </c>
      <c r="Q56" s="168" t="e">
        <f>#REF!+#REF!+#REF!+#REF!+#REF!+#REF!+#REF!+#REF!+#REF!+#REF!+#REF!+#REF!+#REF!+#REF!+#REF!+#REF!+#REF!+#REF!+#REF!+#REF!+#REF!+#REF!+#REF!+#REF!+#REF!+#REF!+#REF!+#REF!+#REF!+#REF!+#REF!+#REF!+#REF!</f>
        <v>#REF!</v>
      </c>
      <c r="R56" s="170" t="e">
        <f>#REF!+#REF!+#REF!+#REF!+#REF!+#REF!+#REF!+#REF!+#REF!+#REF!+#REF!+#REF!+#REF!+#REF!+#REF!+#REF!+#REF!+#REF!+#REF!+#REF!+#REF!+#REF!+#REF!+#REF!+#REF!+#REF!+#REF!+#REF!+#REF!+#REF!+#REF!+#REF!+#REF!</f>
        <v>#REF!</v>
      </c>
      <c r="S56" s="666" t="e">
        <f>#REF!+#REF!</f>
        <v>#REF!</v>
      </c>
      <c r="T56" s="167" t="e">
        <f>#REF!+#REF!+#REF!+#REF!+#REF!+#REF!+#REF!+#REF!+#REF!+#REF!+#REF!+#REF!+#REF!+#REF!+#REF!+#REF!+#REF!+#REF!+#REF!+#REF!+#REF!+#REF!+#REF!+#REF!+#REF!+#REF!+#REF!+#REF!+#REF!+#REF!+#REF!+#REF!+#REF!</f>
        <v>#REF!</v>
      </c>
      <c r="U56" s="167" t="e">
        <f>#REF!+#REF!+#REF!+#REF!+#REF!+#REF!+#REF!+#REF!+#REF!+#REF!+#REF!+#REF!+#REF!+#REF!+#REF!+#REF!+#REF!+#REF!+#REF!+#REF!+#REF!+#REF!+#REF!+#REF!+#REF!+#REF!+#REF!+#REF!+#REF!+#REF!+#REF!+#REF!+#REF!</f>
        <v>#REF!</v>
      </c>
      <c r="V56" s="171" t="e">
        <f>#REF!+#REF!+#REF!+#REF!+#REF!+#REF!+#REF!+#REF!+#REF!+#REF!+#REF!+#REF!+#REF!+#REF!+#REF!+#REF!+#REF!+#REF!+#REF!+#REF!+#REF!+#REF!+#REF!+#REF!+#REF!+#REF!+#REF!+#REF!+#REF!+#REF!+#REF!+#REF!+#REF!</f>
        <v>#REF!</v>
      </c>
      <c r="W56" s="170" t="e">
        <f>#REF!+#REF!+#REF!+#REF!+#REF!+#REF!+#REF!+#REF!+#REF!+#REF!+#REF!+#REF!+#REF!+#REF!+#REF!+#REF!+#REF!+#REF!+#REF!+#REF!+#REF!+#REF!+#REF!+#REF!+#REF!+#REF!+#REF!+#REF!+#REF!+#REF!+#REF!+#REF!+#REF!</f>
        <v>#REF!</v>
      </c>
      <c r="X56" s="168" t="e">
        <f>#REF!+#REF!+#REF!+#REF!+#REF!+#REF!+#REF!+#REF!+#REF!+#REF!+#REF!+#REF!+#REF!+#REF!+#REF!+#REF!+#REF!+#REF!+#REF!+#REF!+#REF!+#REF!+#REF!+#REF!+#REF!+#REF!+#REF!+#REF!+#REF!+#REF!+#REF!+#REF!+#REF!</f>
        <v>#REF!</v>
      </c>
      <c r="Y56" s="170" t="e">
        <f>#REF!+#REF!+#REF!+#REF!+#REF!+#REF!+#REF!+#REF!+#REF!+#REF!+#REF!+#REF!+#REF!+#REF!+#REF!+#REF!+#REF!+#REF!+#REF!+#REF!+#REF!+#REF!+#REF!+#REF!+#REF!+#REF!+#REF!+#REF!+#REF!+#REF!+#REF!+#REF!+#REF!</f>
        <v>#REF!</v>
      </c>
      <c r="Z56" s="167" t="e">
        <f>#REF!+#REF!+#REF!+#REF!+#REF!+#REF!+#REF!+#REF!+#REF!+#REF!+#REF!+#REF!+#REF!+#REF!+#REF!+#REF!+#REF!+#REF!+#REF!+#REF!+#REF!+#REF!+#REF!+#REF!+#REF!+#REF!+#REF!+#REF!+#REF!+#REF!+#REF!+#REF!+#REF!</f>
        <v>#REF!</v>
      </c>
      <c r="AA56" s="170" t="e">
        <f>#REF!+#REF!+#REF!+#REF!+#REF!+#REF!+#REF!+#REF!+#REF!+#REF!+#REF!+#REF!+#REF!+#REF!+#REF!+#REF!+#REF!+#REF!+#REF!+#REF!+#REF!+#REF!+#REF!+#REF!+#REF!+#REF!+#REF!+#REF!+#REF!+#REF!+#REF!+#REF!+#REF!</f>
        <v>#REF!</v>
      </c>
      <c r="AB56" s="173" t="e">
        <f>#REF!+#REF!+#REF!+#REF!+#REF!+#REF!+#REF!+#REF!+#REF!+#REF!+#REF!+#REF!+#REF!+#REF!+#REF!+#REF!+#REF!+#REF!+#REF!+#REF!+#REF!+#REF!+#REF!+#REF!+#REF!+#REF!+#REF!+#REF!+#REF!+#REF!+#REF!+#REF!+#REF!</f>
        <v>#REF!</v>
      </c>
      <c r="AC56" s="167" t="e">
        <f>#REF!+#REF!+#REF!+#REF!+#REF!+#REF!+#REF!+#REF!+#REF!+#REF!+#REF!+#REF!+#REF!+#REF!+#REF!+#REF!+#REF!+#REF!+#REF!+#REF!+#REF!+#REF!+#REF!+#REF!+#REF!+#REF!+#REF!+#REF!+#REF!+#REF!+#REF!+#REF!+#REF!</f>
        <v>#REF!</v>
      </c>
      <c r="AD56" s="174" t="e">
        <f>#REF!+#REF!+#REF!+#REF!+#REF!+#REF!+#REF!+#REF!+#REF!+#REF!+#REF!+#REF!+#REF!+#REF!+#REF!+#REF!+#REF!+#REF!+#REF!+#REF!+#REF!+#REF!+#REF!+#REF!+#REF!+#REF!+#REF!+#REF!+#REF!+#REF!+#REF!+#REF!+#REF!</f>
        <v>#REF!</v>
      </c>
      <c r="AE56" s="174" t="e">
        <f>#REF!+#REF!+#REF!+#REF!+#REF!+#REF!+#REF!+#REF!+#REF!+#REF!+#REF!+#REF!+#REF!+#REF!+#REF!+#REF!+#REF!+#REF!+#REF!+#REF!+#REF!+#REF!+#REF!+#REF!+#REF!+#REF!+#REF!+#REF!+#REF!+#REF!+#REF!+#REF!+#REF!</f>
        <v>#REF!</v>
      </c>
      <c r="AF56" s="175">
        <f>'9_Per Pupil Summary'!N55</f>
        <v>4916</v>
      </c>
      <c r="AG56" s="176" t="e">
        <f>#REF!+#REF!+#REF!+#REF!+#REF!+#REF!+#REF!+#REF!+#REF!+#REF!+#REF!+#REF!+#REF!+#REF!+#REF!+#REF!+#REF!+#REF!+#REF!+#REF!+#REF!+#REF!+#REF!+#REF!+#REF!+#REF!+#REF!+#REF!+#REF!+#REF!+#REF!+#REF!+#REF!</f>
        <v>#REF!</v>
      </c>
      <c r="AH56" s="166" t="e">
        <f>#REF!+#REF!+#REF!+#REF!+#REF!+#REF!+#REF!+#REF!+#REF!+#REF!+#REF!+#REF!+#REF!+#REF!+#REF!+#REF!+#REF!+#REF!+#REF!+#REF!+#REF!+#REF!+#REF!+#REF!+#REF!+#REF!+#REF!+#REF!+#REF!+#REF!+#REF!+#REF!+#REF!</f>
        <v>#REF!</v>
      </c>
      <c r="AI56" s="175" t="e">
        <f>#REF!+#REF!+#REF!+#REF!+#REF!+#REF!+#REF!+#REF!+#REF!+#REF!+#REF!+#REF!+#REF!+#REF!+#REF!+#REF!+#REF!+#REF!+#REF!+#REF!+#REF!+#REF!+#REF!+#REF!+#REF!+#REF!+#REF!+#REF!+#REF!+#REF!+#REF!+#REF!+#REF!</f>
        <v>#REF!</v>
      </c>
      <c r="AJ56" s="166" t="e">
        <f>#REF!+#REF!+#REF!+#REF!+#REF!+#REF!+#REF!+#REF!+#REF!+#REF!+#REF!+#REF!+#REF!+#REF!+#REF!+#REF!+#REF!+#REF!+#REF!+#REF!+#REF!+#REF!+#REF!+#REF!+#REF!+#REF!+#REF!+#REF!+#REF!+#REF!+#REF!+#REF!+#REF!</f>
        <v>#REF!</v>
      </c>
      <c r="AK56" s="177" t="e">
        <f>#REF!+#REF!+#REF!+#REF!+#REF!+#REF!+#REF!+#REF!+#REF!+#REF!+#REF!+#REF!+#REF!+#REF!+#REF!+#REF!+#REF!+#REF!+#REF!+#REF!+#REF!+#REF!+#REF!+#REF!+#REF!+#REF!+#REF!+#REF!+#REF!+#REF!+#REF!+#REF!+#REF!</f>
        <v>#REF!</v>
      </c>
      <c r="AL56" s="178" t="e">
        <f>#REF!+#REF!+#REF!+#REF!+#REF!+#REF!+#REF!+#REF!+#REF!+#REF!+#REF!+#REF!+#REF!+#REF!+#REF!+#REF!+#REF!+#REF!+#REF!+#REF!+#REF!+#REF!+#REF!+#REF!+#REF!+#REF!+#REF!+#REF!+#REF!+#REF!+#REF!+#REF!+#REF!</f>
        <v>#REF!</v>
      </c>
      <c r="AM56" s="176" t="e">
        <f>#REF!+#REF!+#REF!+#REF!+#REF!+#REF!+#REF!+#REF!+#REF!+#REF!+#REF!+#REF!+#REF!+#REF!+#REF!+#REF!+#REF!+#REF!+#REF!+#REF!+#REF!+#REF!+#REF!+#REF!+#REF!+#REF!+#REF!+#REF!+#REF!+#REF!+#REF!+#REF!+#REF!</f>
        <v>#REF!</v>
      </c>
      <c r="AN56" s="179" t="e">
        <f>#REF!+#REF!+#REF!+#REF!+#REF!+#REF!+#REF!+#REF!+#REF!+#REF!+#REF!+#REF!+#REF!+#REF!+#REF!+#REF!+#REF!+#REF!+#REF!+#REF!+#REF!+#REF!+#REF!+#REF!+#REF!+#REF!+#REF!+#REF!+#REF!+#REF!+#REF!+#REF!+#REF!</f>
        <v>#REF!</v>
      </c>
      <c r="AO56" s="176" t="e">
        <f>#REF!+#REF!+#REF!+#REF!+#REF!+#REF!+#REF!+#REF!+#REF!+#REF!+#REF!+#REF!+#REF!+#REF!+#REF!+#REF!+#REF!+#REF!+#REF!+#REF!+#REF!+#REF!+#REF!+#REF!+#REF!+#REF!+#REF!+#REF!+#REF!+#REF!+#REF!+#REF!+#REF!</f>
        <v>#REF!</v>
      </c>
      <c r="AP56" s="177" t="e">
        <f>#REF!+#REF!+#REF!+#REF!+#REF!+#REF!+#REF!+#REF!+#REF!+#REF!+#REF!+#REF!+#REF!+#REF!+#REF!+#REF!+#REF!+#REF!+#REF!+#REF!+#REF!+#REF!+#REF!+#REF!+#REF!+#REF!+#REF!+#REF!+#REF!+#REF!+#REF!+#REF!+#REF!</f>
        <v>#REF!</v>
      </c>
      <c r="AQ56" s="176" t="e">
        <f>#REF!+#REF!+#REF!+#REF!+#REF!+#REF!+#REF!+#REF!+#REF!+#REF!+#REF!+#REF!+#REF!+#REF!+#REF!+#REF!+#REF!+#REF!+#REF!+#REF!+#REF!+#REF!+#REF!+#REF!+#REF!+#REF!+#REF!+#REF!+#REF!+#REF!+#REF!+#REF!+#REF!</f>
        <v>#REF!</v>
      </c>
      <c r="AR56" s="177" t="e">
        <f>#REF!+#REF!+#REF!+#REF!+#REF!+#REF!+#REF!+#REF!+#REF!+#REF!+#REF!+#REF!+#REF!+#REF!+#REF!+#REF!+#REF!+#REF!+#REF!+#REF!+#REF!+#REF!+#REF!+#REF!+#REF!+#REF!+#REF!+#REF!+#REF!+#REF!+#REF!+#REF!+#REF!</f>
        <v>#REF!</v>
      </c>
      <c r="AS56" s="177" t="e">
        <f>#REF!+#REF!+#REF!+#REF!+#REF!+#REF!+#REF!+#REF!+#REF!+#REF!+#REF!+#REF!+#REF!+#REF!+#REF!+#REF!+#REF!+#REF!+#REF!+#REF!+#REF!+#REF!+#REF!+#REF!+#REF!+#REF!+#REF!+#REF!+#REF!+#REF!+#REF!+#REF!+#REF!</f>
        <v>#REF!</v>
      </c>
      <c r="AT56" s="176" t="e">
        <f>#REF!+#REF!+#REF!+#REF!+#REF!+#REF!+#REF!+#REF!+#REF!+#REF!+#REF!+#REF!+#REF!+#REF!+#REF!+#REF!+#REF!+#REF!+#REF!+#REF!+#REF!+#REF!+#REF!+#REF!+#REF!+#REF!+#REF!+#REF!+#REF!+#REF!+#REF!+#REF!+#REF!</f>
        <v>#REF!</v>
      </c>
      <c r="AU56" s="546" t="e">
        <f t="shared" si="2"/>
        <v>#REF!</v>
      </c>
      <c r="AV56" s="547" t="e">
        <f t="shared" si="3"/>
        <v>#REF!</v>
      </c>
      <c r="AW56" s="168" t="e">
        <f>#REF!+#REF!+#REF!+#REF!+#REF!+#REF!+#REF!+#REF!+#REF!+#REF!+#REF!+#REF!+#REF!+#REF!+#REF!+#REF!+#REF!+#REF!+#REF!+#REF!+#REF!+#REF!+#REF!+#REF!+#REF!+#REF!+#REF!+#REF!+#REF!+#REF!+#REF!+#REF!+#REF!</f>
        <v>#REF!</v>
      </c>
      <c r="AX56" s="168"/>
      <c r="AY56" s="168" t="e">
        <f t="shared" si="4"/>
        <v>#REF!</v>
      </c>
    </row>
    <row r="57" spans="1:51" ht="16.149999999999999" customHeight="1" x14ac:dyDescent="0.2">
      <c r="A57" s="323">
        <v>51</v>
      </c>
      <c r="B57" s="134" t="s">
        <v>53</v>
      </c>
      <c r="C57" s="135" t="e">
        <f>#REF!+#REF!+#REF!+#REF!+#REF!+#REF!+#REF!+#REF!+#REF!+#REF!+#REF!+#REF!+#REF!+#REF!+#REF!+#REF!+#REF!+#REF!+#REF!+#REF!+#REF!+#REF!+#REF!+#REF!+#REF!+#REF!+#REF!+#REF!+#REF!+#REF!+#REF!+#REF!+#REF!</f>
        <v>#REF!</v>
      </c>
      <c r="D57" s="136">
        <f>'9_Per Pupil Summary'!H56</f>
        <v>4736.8328782073204</v>
      </c>
      <c r="E57" s="137" t="e">
        <f>#REF!+#REF!+#REF!+#REF!+#REF!+#REF!+#REF!+#REF!+#REF!+#REF!+#REF!+#REF!+#REF!+#REF!+#REF!+#REF!+#REF!+#REF!+#REF!+#REF!+#REF!+#REF!+#REF!+#REF!+#REF!+#REF!+#REF!+#REF!+#REF!+#REF!+#REF!+#REF!+#REF!</f>
        <v>#REF!</v>
      </c>
      <c r="F57" s="138" t="e">
        <f>#REF!+#REF!+#REF!+#REF!+#REF!+#REF!+#REF!+#REF!+#REF!+#REF!+#REF!+#REF!+#REF!+#REF!+#REF!+#REF!+#REF!+#REF!+#REF!+#REF!+#REF!+#REF!+#REF!+#REF!+#REF!+#REF!+#REF!+#REF!+#REF!+#REF!+#REF!+#REF!+#REF!</f>
        <v>#REF!</v>
      </c>
      <c r="G57" s="136">
        <f>'9_Per Pupil Summary'!I56</f>
        <v>625.06898019653272</v>
      </c>
      <c r="H57" s="137" t="e">
        <f>#REF!+#REF!+#REF!+#REF!+#REF!+#REF!+#REF!+#REF!+#REF!+#REF!+#REF!+#REF!+#REF!+#REF!+#REF!+#REF!+#REF!+#REF!+#REF!+#REF!+#REF!+#REF!+#REF!+#REF!+#REF!+#REF!+#REF!+#REF!+#REF!+#REF!+#REF!+#REF!+#REF!</f>
        <v>#REF!</v>
      </c>
      <c r="I57" s="138" t="e">
        <f>#REF!+#REF!+#REF!+#REF!+#REF!+#REF!+#REF!+#REF!+#REF!+#REF!+#REF!+#REF!+#REF!+#REF!+#REF!+#REF!+#REF!+#REF!+#REF!+#REF!+#REF!+#REF!+#REF!+#REF!+#REF!+#REF!+#REF!+#REF!+#REF!+#REF!+#REF!+#REF!+#REF!</f>
        <v>#REF!</v>
      </c>
      <c r="J57" s="136">
        <f>'9_Per Pupil Summary'!J56</f>
        <v>170.473358235418</v>
      </c>
      <c r="K57" s="137" t="e">
        <f>#REF!+#REF!+#REF!+#REF!+#REF!+#REF!+#REF!+#REF!+#REF!+#REF!+#REF!+#REF!+#REF!+#REF!+#REF!+#REF!+#REF!+#REF!+#REF!+#REF!+#REF!+#REF!+#REF!+#REF!+#REF!+#REF!+#REF!+#REF!+#REF!+#REF!+#REF!+#REF!+#REF!</f>
        <v>#REF!</v>
      </c>
      <c r="L57" s="138" t="e">
        <f>#REF!+#REF!+#REF!+#REF!+#REF!+#REF!+#REF!+#REF!+#REF!+#REF!+#REF!+#REF!+#REF!+#REF!+#REF!+#REF!+#REF!+#REF!+#REF!+#REF!+#REF!+#REF!+#REF!+#REF!+#REF!+#REF!+#REF!+#REF!+#REF!+#REF!+#REF!+#REF!+#REF!</f>
        <v>#REF!</v>
      </c>
      <c r="M57" s="136">
        <f>'9_Per Pupil Summary'!K56</f>
        <v>4261.8339558854505</v>
      </c>
      <c r="N57" s="137" t="e">
        <f>#REF!+#REF!+#REF!+#REF!+#REF!+#REF!+#REF!+#REF!+#REF!+#REF!+#REF!+#REF!+#REF!+#REF!+#REF!+#REF!+#REF!+#REF!+#REF!+#REF!+#REF!+#REF!+#REF!+#REF!+#REF!+#REF!+#REF!+#REF!+#REF!+#REF!+#REF!+#REF!+#REF!</f>
        <v>#REF!</v>
      </c>
      <c r="O57" s="138" t="e">
        <f>#REF!+#REF!+#REF!+#REF!+#REF!+#REF!+#REF!+#REF!+#REF!+#REF!+#REF!+#REF!+#REF!+#REF!+#REF!+#REF!+#REF!+#REF!+#REF!+#REF!+#REF!+#REF!+#REF!+#REF!+#REF!+#REF!+#REF!+#REF!+#REF!+#REF!+#REF!+#REF!+#REF!</f>
        <v>#REF!</v>
      </c>
      <c r="P57" s="136">
        <f>'9_Per Pupil Summary'!L56</f>
        <v>1704.73358235418</v>
      </c>
      <c r="Q57" s="137" t="e">
        <f>#REF!+#REF!+#REF!+#REF!+#REF!+#REF!+#REF!+#REF!+#REF!+#REF!+#REF!+#REF!+#REF!+#REF!+#REF!+#REF!+#REF!+#REF!+#REF!+#REF!+#REF!+#REF!+#REF!+#REF!+#REF!+#REF!+#REF!+#REF!+#REF!+#REF!+#REF!+#REF!+#REF!</f>
        <v>#REF!</v>
      </c>
      <c r="R57" s="139" t="e">
        <f>#REF!+#REF!+#REF!+#REF!+#REF!+#REF!+#REF!+#REF!+#REF!+#REF!+#REF!+#REF!+#REF!+#REF!+#REF!+#REF!+#REF!+#REF!+#REF!+#REF!+#REF!+#REF!+#REF!+#REF!+#REF!+#REF!+#REF!+#REF!+#REF!+#REF!+#REF!+#REF!+#REF!</f>
        <v>#REF!</v>
      </c>
      <c r="S57" s="726" t="e">
        <f>#REF!+#REF!</f>
        <v>#REF!</v>
      </c>
      <c r="T57" s="136" t="e">
        <f>#REF!+#REF!+#REF!+#REF!+#REF!+#REF!+#REF!+#REF!+#REF!+#REF!+#REF!+#REF!+#REF!+#REF!+#REF!+#REF!+#REF!+#REF!+#REF!+#REF!+#REF!+#REF!+#REF!+#REF!+#REF!+#REF!+#REF!+#REF!+#REF!+#REF!+#REF!+#REF!+#REF!</f>
        <v>#REF!</v>
      </c>
      <c r="U57" s="136" t="e">
        <f>#REF!+#REF!+#REF!+#REF!+#REF!+#REF!+#REF!+#REF!+#REF!+#REF!+#REF!+#REF!+#REF!+#REF!+#REF!+#REF!+#REF!+#REF!+#REF!+#REF!+#REF!+#REF!+#REF!+#REF!+#REF!+#REF!+#REF!+#REF!+#REF!+#REF!+#REF!+#REF!+#REF!</f>
        <v>#REF!</v>
      </c>
      <c r="V57" s="140" t="e">
        <f>#REF!+#REF!+#REF!+#REF!+#REF!+#REF!+#REF!+#REF!+#REF!+#REF!+#REF!+#REF!+#REF!+#REF!+#REF!+#REF!+#REF!+#REF!+#REF!+#REF!+#REF!+#REF!+#REF!+#REF!+#REF!+#REF!+#REF!+#REF!+#REF!+#REF!+#REF!+#REF!+#REF!</f>
        <v>#REF!</v>
      </c>
      <c r="W57" s="139" t="e">
        <f>#REF!+#REF!+#REF!+#REF!+#REF!+#REF!+#REF!+#REF!+#REF!+#REF!+#REF!+#REF!+#REF!+#REF!+#REF!+#REF!+#REF!+#REF!+#REF!+#REF!+#REF!+#REF!+#REF!+#REF!+#REF!+#REF!+#REF!+#REF!+#REF!+#REF!+#REF!+#REF!+#REF!</f>
        <v>#REF!</v>
      </c>
      <c r="X57" s="137" t="e">
        <f>#REF!+#REF!+#REF!+#REF!+#REF!+#REF!+#REF!+#REF!+#REF!+#REF!+#REF!+#REF!+#REF!+#REF!+#REF!+#REF!+#REF!+#REF!+#REF!+#REF!+#REF!+#REF!+#REF!+#REF!+#REF!+#REF!+#REF!+#REF!+#REF!+#REF!+#REF!+#REF!+#REF!</f>
        <v>#REF!</v>
      </c>
      <c r="Y57" s="139" t="e">
        <f>#REF!+#REF!+#REF!+#REF!+#REF!+#REF!+#REF!+#REF!+#REF!+#REF!+#REF!+#REF!+#REF!+#REF!+#REF!+#REF!+#REF!+#REF!+#REF!+#REF!+#REF!+#REF!+#REF!+#REF!+#REF!+#REF!+#REF!+#REF!+#REF!+#REF!+#REF!+#REF!+#REF!</f>
        <v>#REF!</v>
      </c>
      <c r="Z57" s="136" t="e">
        <f>#REF!+#REF!+#REF!+#REF!+#REF!+#REF!+#REF!+#REF!+#REF!+#REF!+#REF!+#REF!+#REF!+#REF!+#REF!+#REF!+#REF!+#REF!+#REF!+#REF!+#REF!+#REF!+#REF!+#REF!+#REF!+#REF!+#REF!+#REF!+#REF!+#REF!+#REF!+#REF!+#REF!</f>
        <v>#REF!</v>
      </c>
      <c r="AA57" s="139" t="e">
        <f>#REF!+#REF!+#REF!+#REF!+#REF!+#REF!+#REF!+#REF!+#REF!+#REF!+#REF!+#REF!+#REF!+#REF!+#REF!+#REF!+#REF!+#REF!+#REF!+#REF!+#REF!+#REF!+#REF!+#REF!+#REF!+#REF!+#REF!+#REF!+#REF!+#REF!+#REF!+#REF!+#REF!</f>
        <v>#REF!</v>
      </c>
      <c r="AB57" s="136" t="e">
        <f>#REF!+#REF!+#REF!+#REF!+#REF!+#REF!+#REF!+#REF!+#REF!+#REF!+#REF!+#REF!+#REF!+#REF!+#REF!+#REF!+#REF!+#REF!+#REF!+#REF!+#REF!+#REF!+#REF!+#REF!+#REF!+#REF!+#REF!+#REF!+#REF!+#REF!+#REF!+#REF!+#REF!</f>
        <v>#REF!</v>
      </c>
      <c r="AC57" s="136" t="e">
        <f>#REF!+#REF!+#REF!+#REF!+#REF!+#REF!+#REF!+#REF!+#REF!+#REF!+#REF!+#REF!+#REF!+#REF!+#REF!+#REF!+#REF!+#REF!+#REF!+#REF!+#REF!+#REF!+#REF!+#REF!+#REF!+#REF!+#REF!+#REF!+#REF!+#REF!+#REF!+#REF!+#REF!</f>
        <v>#REF!</v>
      </c>
      <c r="AD57" s="139" t="e">
        <f>#REF!+#REF!+#REF!+#REF!+#REF!+#REF!+#REF!+#REF!+#REF!+#REF!+#REF!+#REF!+#REF!+#REF!+#REF!+#REF!+#REF!+#REF!+#REF!+#REF!+#REF!+#REF!+#REF!+#REF!+#REF!+#REF!+#REF!+#REF!+#REF!+#REF!+#REF!+#REF!+#REF!</f>
        <v>#REF!</v>
      </c>
      <c r="AE57" s="141" t="e">
        <f>#REF!+#REF!+#REF!+#REF!+#REF!+#REF!+#REF!+#REF!+#REF!+#REF!+#REF!+#REF!+#REF!+#REF!+#REF!+#REF!+#REF!+#REF!+#REF!+#REF!+#REF!+#REF!+#REF!+#REF!+#REF!+#REF!+#REF!+#REF!+#REF!+#REF!+#REF!+#REF!+#REF!</f>
        <v>#REF!</v>
      </c>
      <c r="AF57" s="142">
        <f>'9_Per Pupil Summary'!N56</f>
        <v>6186</v>
      </c>
      <c r="AG57" s="143" t="e">
        <f>#REF!+#REF!+#REF!+#REF!+#REF!+#REF!+#REF!+#REF!+#REF!+#REF!+#REF!+#REF!+#REF!+#REF!+#REF!+#REF!+#REF!+#REF!+#REF!+#REF!+#REF!+#REF!+#REF!+#REF!+#REF!+#REF!+#REF!+#REF!+#REF!+#REF!+#REF!+#REF!+#REF!</f>
        <v>#REF!</v>
      </c>
      <c r="AH57" s="135" t="e">
        <f>#REF!+#REF!+#REF!+#REF!+#REF!+#REF!+#REF!+#REF!+#REF!+#REF!+#REF!+#REF!+#REF!+#REF!+#REF!+#REF!+#REF!+#REF!+#REF!+#REF!+#REF!+#REF!+#REF!+#REF!+#REF!+#REF!+#REF!+#REF!+#REF!+#REF!+#REF!+#REF!+#REF!</f>
        <v>#REF!</v>
      </c>
      <c r="AI57" s="142" t="e">
        <f>#REF!+#REF!+#REF!+#REF!+#REF!+#REF!+#REF!+#REF!+#REF!+#REF!+#REF!+#REF!+#REF!+#REF!+#REF!+#REF!+#REF!+#REF!+#REF!+#REF!+#REF!+#REF!+#REF!+#REF!+#REF!+#REF!+#REF!+#REF!+#REF!+#REF!+#REF!+#REF!+#REF!</f>
        <v>#REF!</v>
      </c>
      <c r="AJ57" s="135" t="e">
        <f>#REF!+#REF!+#REF!+#REF!+#REF!+#REF!+#REF!+#REF!+#REF!+#REF!+#REF!+#REF!+#REF!+#REF!+#REF!+#REF!+#REF!+#REF!+#REF!+#REF!+#REF!+#REF!+#REF!+#REF!+#REF!+#REF!+#REF!+#REF!+#REF!+#REF!+#REF!+#REF!+#REF!</f>
        <v>#REF!</v>
      </c>
      <c r="AK57" s="144" t="e">
        <f>#REF!+#REF!+#REF!+#REF!+#REF!+#REF!+#REF!+#REF!+#REF!+#REF!+#REF!+#REF!+#REF!+#REF!+#REF!+#REF!+#REF!+#REF!+#REF!+#REF!+#REF!+#REF!+#REF!+#REF!+#REF!+#REF!+#REF!+#REF!+#REF!+#REF!+#REF!+#REF!+#REF!</f>
        <v>#REF!</v>
      </c>
      <c r="AL57" s="145" t="e">
        <f>#REF!+#REF!+#REF!+#REF!+#REF!+#REF!+#REF!+#REF!+#REF!+#REF!+#REF!+#REF!+#REF!+#REF!+#REF!+#REF!+#REF!+#REF!+#REF!+#REF!+#REF!+#REF!+#REF!+#REF!+#REF!+#REF!+#REF!+#REF!+#REF!+#REF!+#REF!+#REF!+#REF!</f>
        <v>#REF!</v>
      </c>
      <c r="AM57" s="143" t="e">
        <f>#REF!+#REF!+#REF!+#REF!+#REF!+#REF!+#REF!+#REF!+#REF!+#REF!+#REF!+#REF!+#REF!+#REF!+#REF!+#REF!+#REF!+#REF!+#REF!+#REF!+#REF!+#REF!+#REF!+#REF!+#REF!+#REF!+#REF!+#REF!+#REF!+#REF!+#REF!+#REF!+#REF!</f>
        <v>#REF!</v>
      </c>
      <c r="AN57" s="146" t="e">
        <f>#REF!+#REF!+#REF!+#REF!+#REF!+#REF!+#REF!+#REF!+#REF!+#REF!+#REF!+#REF!+#REF!+#REF!+#REF!+#REF!+#REF!+#REF!+#REF!+#REF!+#REF!+#REF!+#REF!+#REF!+#REF!+#REF!+#REF!+#REF!+#REF!+#REF!+#REF!+#REF!+#REF!</f>
        <v>#REF!</v>
      </c>
      <c r="AO57" s="143" t="e">
        <f>#REF!+#REF!+#REF!+#REF!+#REF!+#REF!+#REF!+#REF!+#REF!+#REF!+#REF!+#REF!+#REF!+#REF!+#REF!+#REF!+#REF!+#REF!+#REF!+#REF!+#REF!+#REF!+#REF!+#REF!+#REF!+#REF!+#REF!+#REF!+#REF!+#REF!+#REF!+#REF!+#REF!</f>
        <v>#REF!</v>
      </c>
      <c r="AP57" s="144" t="e">
        <f>#REF!+#REF!+#REF!+#REF!+#REF!+#REF!+#REF!+#REF!+#REF!+#REF!+#REF!+#REF!+#REF!+#REF!+#REF!+#REF!+#REF!+#REF!+#REF!+#REF!+#REF!+#REF!+#REF!+#REF!+#REF!+#REF!+#REF!+#REF!+#REF!+#REF!+#REF!+#REF!+#REF!</f>
        <v>#REF!</v>
      </c>
      <c r="AQ57" s="143" t="e">
        <f>#REF!+#REF!+#REF!+#REF!+#REF!+#REF!+#REF!+#REF!+#REF!+#REF!+#REF!+#REF!+#REF!+#REF!+#REF!+#REF!+#REF!+#REF!+#REF!+#REF!+#REF!+#REF!+#REF!+#REF!+#REF!+#REF!+#REF!+#REF!+#REF!+#REF!+#REF!+#REF!+#REF!</f>
        <v>#REF!</v>
      </c>
      <c r="AR57" s="144" t="e">
        <f>#REF!+#REF!+#REF!+#REF!+#REF!+#REF!+#REF!+#REF!+#REF!+#REF!+#REF!+#REF!+#REF!+#REF!+#REF!+#REF!+#REF!+#REF!+#REF!+#REF!+#REF!+#REF!+#REF!+#REF!+#REF!+#REF!+#REF!+#REF!+#REF!+#REF!+#REF!+#REF!+#REF!</f>
        <v>#REF!</v>
      </c>
      <c r="AS57" s="144" t="e">
        <f>#REF!+#REF!+#REF!+#REF!+#REF!+#REF!+#REF!+#REF!+#REF!+#REF!+#REF!+#REF!+#REF!+#REF!+#REF!+#REF!+#REF!+#REF!+#REF!+#REF!+#REF!+#REF!+#REF!+#REF!+#REF!+#REF!+#REF!+#REF!+#REF!+#REF!+#REF!+#REF!+#REF!</f>
        <v>#REF!</v>
      </c>
      <c r="AT57" s="143" t="e">
        <f>#REF!+#REF!+#REF!+#REF!+#REF!+#REF!+#REF!+#REF!+#REF!+#REF!+#REF!+#REF!+#REF!+#REF!+#REF!+#REF!+#REF!+#REF!+#REF!+#REF!+#REF!+#REF!+#REF!+#REF!+#REF!+#REF!+#REF!+#REF!+#REF!+#REF!+#REF!+#REF!+#REF!</f>
        <v>#REF!</v>
      </c>
      <c r="AU57" s="542" t="e">
        <f t="shared" si="2"/>
        <v>#REF!</v>
      </c>
      <c r="AV57" s="543" t="e">
        <f t="shared" si="3"/>
        <v>#REF!</v>
      </c>
      <c r="AW57" s="137" t="e">
        <f>#REF!+#REF!+#REF!+#REF!+#REF!+#REF!+#REF!+#REF!+#REF!+#REF!+#REF!+#REF!+#REF!+#REF!+#REF!+#REF!+#REF!+#REF!+#REF!+#REF!+#REF!+#REF!+#REF!+#REF!+#REF!+#REF!+#REF!+#REF!+#REF!+#REF!+#REF!+#REF!+#REF!</f>
        <v>#REF!</v>
      </c>
      <c r="AX57" s="137"/>
      <c r="AY57" s="137" t="e">
        <f t="shared" si="4"/>
        <v>#REF!</v>
      </c>
    </row>
    <row r="58" spans="1:51" ht="16.149999999999999" customHeight="1" x14ac:dyDescent="0.2">
      <c r="A58" s="324">
        <v>52</v>
      </c>
      <c r="B58" s="151" t="s">
        <v>54</v>
      </c>
      <c r="C58" s="152" t="e">
        <f>#REF!+#REF!+#REF!+#REF!+#REF!+#REF!+#REF!+#REF!+#REF!+#REF!+#REF!+#REF!+#REF!+#REF!+#REF!+#REF!+#REF!+#REF!+#REF!+#REF!+#REF!+#REF!+#REF!+#REF!+#REF!+#REF!+#REF!+#REF!+#REF!+#REF!+#REF!+#REF!+#REF!</f>
        <v>#REF!</v>
      </c>
      <c r="D58" s="153">
        <f>'9_Per Pupil Summary'!H57</f>
        <v>4251.4879455012915</v>
      </c>
      <c r="E58" s="154" t="e">
        <f>#REF!+#REF!+#REF!+#REF!+#REF!+#REF!+#REF!+#REF!+#REF!+#REF!+#REF!+#REF!+#REF!+#REF!+#REF!+#REF!+#REF!+#REF!+#REF!+#REF!+#REF!+#REF!+#REF!+#REF!+#REF!+#REF!+#REF!+#REF!+#REF!+#REF!+#REF!+#REF!+#REF!</f>
        <v>#REF!</v>
      </c>
      <c r="F58" s="155" t="e">
        <f>#REF!+#REF!+#REF!+#REF!+#REF!+#REF!+#REF!+#REF!+#REF!+#REF!+#REF!+#REF!+#REF!+#REF!+#REF!+#REF!+#REF!+#REF!+#REF!+#REF!+#REF!+#REF!+#REF!+#REF!+#REF!+#REF!+#REF!+#REF!+#REF!+#REF!+#REF!+#REF!+#REF!</f>
        <v>#REF!</v>
      </c>
      <c r="G58" s="153">
        <f>'9_Per Pupil Summary'!I57</f>
        <v>577.09689500120646</v>
      </c>
      <c r="H58" s="154" t="e">
        <f>#REF!+#REF!+#REF!+#REF!+#REF!+#REF!+#REF!+#REF!+#REF!+#REF!+#REF!+#REF!+#REF!+#REF!+#REF!+#REF!+#REF!+#REF!+#REF!+#REF!+#REF!+#REF!+#REF!+#REF!+#REF!+#REF!+#REF!+#REF!+#REF!+#REF!+#REF!+#REF!+#REF!</f>
        <v>#REF!</v>
      </c>
      <c r="I58" s="155" t="e">
        <f>#REF!+#REF!+#REF!+#REF!+#REF!+#REF!+#REF!+#REF!+#REF!+#REF!+#REF!+#REF!+#REF!+#REF!+#REF!+#REF!+#REF!+#REF!+#REF!+#REF!+#REF!+#REF!+#REF!+#REF!+#REF!+#REF!+#REF!+#REF!+#REF!+#REF!+#REF!+#REF!+#REF!</f>
        <v>#REF!</v>
      </c>
      <c r="J58" s="153">
        <f>'9_Per Pupil Summary'!J57</f>
        <v>157.39006227305632</v>
      </c>
      <c r="K58" s="154" t="e">
        <f>#REF!+#REF!+#REF!+#REF!+#REF!+#REF!+#REF!+#REF!+#REF!+#REF!+#REF!+#REF!+#REF!+#REF!+#REF!+#REF!+#REF!+#REF!+#REF!+#REF!+#REF!+#REF!+#REF!+#REF!+#REF!+#REF!+#REF!+#REF!+#REF!+#REF!+#REF!+#REF!+#REF!</f>
        <v>#REF!</v>
      </c>
      <c r="L58" s="155" t="e">
        <f>#REF!+#REF!+#REF!+#REF!+#REF!+#REF!+#REF!+#REF!+#REF!+#REF!+#REF!+#REF!+#REF!+#REF!+#REF!+#REF!+#REF!+#REF!+#REF!+#REF!+#REF!+#REF!+#REF!+#REF!+#REF!+#REF!+#REF!+#REF!+#REF!+#REF!+#REF!+#REF!+#REF!</f>
        <v>#REF!</v>
      </c>
      <c r="M58" s="153">
        <f>'9_Per Pupil Summary'!K57</f>
        <v>3934.7515568264075</v>
      </c>
      <c r="N58" s="154" t="e">
        <f>#REF!+#REF!+#REF!+#REF!+#REF!+#REF!+#REF!+#REF!+#REF!+#REF!+#REF!+#REF!+#REF!+#REF!+#REF!+#REF!+#REF!+#REF!+#REF!+#REF!+#REF!+#REF!+#REF!+#REF!+#REF!+#REF!+#REF!+#REF!+#REF!+#REF!+#REF!+#REF!+#REF!</f>
        <v>#REF!</v>
      </c>
      <c r="O58" s="155" t="e">
        <f>#REF!+#REF!+#REF!+#REF!+#REF!+#REF!+#REF!+#REF!+#REF!+#REF!+#REF!+#REF!+#REF!+#REF!+#REF!+#REF!+#REF!+#REF!+#REF!+#REF!+#REF!+#REF!+#REF!+#REF!+#REF!+#REF!+#REF!+#REF!+#REF!+#REF!+#REF!+#REF!+#REF!</f>
        <v>#REF!</v>
      </c>
      <c r="P58" s="153">
        <f>'9_Per Pupil Summary'!L57</f>
        <v>1573.9006227305631</v>
      </c>
      <c r="Q58" s="154" t="e">
        <f>#REF!+#REF!+#REF!+#REF!+#REF!+#REF!+#REF!+#REF!+#REF!+#REF!+#REF!+#REF!+#REF!+#REF!+#REF!+#REF!+#REF!+#REF!+#REF!+#REF!+#REF!+#REF!+#REF!+#REF!+#REF!+#REF!+#REF!+#REF!+#REF!+#REF!+#REF!+#REF!+#REF!</f>
        <v>#REF!</v>
      </c>
      <c r="R58" s="156" t="e">
        <f>#REF!+#REF!+#REF!+#REF!+#REF!+#REF!+#REF!+#REF!+#REF!+#REF!+#REF!+#REF!+#REF!+#REF!+#REF!+#REF!+#REF!+#REF!+#REF!+#REF!+#REF!+#REF!+#REF!+#REF!+#REF!+#REF!+#REF!+#REF!+#REF!+#REF!+#REF!+#REF!+#REF!</f>
        <v>#REF!</v>
      </c>
      <c r="S58" s="605" t="e">
        <f>#REF!+#REF!</f>
        <v>#REF!</v>
      </c>
      <c r="T58" s="153" t="e">
        <f>#REF!+#REF!+#REF!+#REF!+#REF!+#REF!+#REF!+#REF!+#REF!+#REF!+#REF!+#REF!+#REF!+#REF!+#REF!+#REF!+#REF!+#REF!+#REF!+#REF!+#REF!+#REF!+#REF!+#REF!+#REF!+#REF!+#REF!+#REF!+#REF!+#REF!+#REF!+#REF!+#REF!</f>
        <v>#REF!</v>
      </c>
      <c r="U58" s="153" t="e">
        <f>#REF!+#REF!+#REF!+#REF!+#REF!+#REF!+#REF!+#REF!+#REF!+#REF!+#REF!+#REF!+#REF!+#REF!+#REF!+#REF!+#REF!+#REF!+#REF!+#REF!+#REF!+#REF!+#REF!+#REF!+#REF!+#REF!+#REF!+#REF!+#REF!+#REF!+#REF!+#REF!+#REF!</f>
        <v>#REF!</v>
      </c>
      <c r="V58" s="157" t="e">
        <f>#REF!+#REF!+#REF!+#REF!+#REF!+#REF!+#REF!+#REF!+#REF!+#REF!+#REF!+#REF!+#REF!+#REF!+#REF!+#REF!+#REF!+#REF!+#REF!+#REF!+#REF!+#REF!+#REF!+#REF!+#REF!+#REF!+#REF!+#REF!+#REF!+#REF!+#REF!+#REF!+#REF!</f>
        <v>#REF!</v>
      </c>
      <c r="W58" s="156" t="e">
        <f>#REF!+#REF!+#REF!+#REF!+#REF!+#REF!+#REF!+#REF!+#REF!+#REF!+#REF!+#REF!+#REF!+#REF!+#REF!+#REF!+#REF!+#REF!+#REF!+#REF!+#REF!+#REF!+#REF!+#REF!+#REF!+#REF!+#REF!+#REF!+#REF!+#REF!+#REF!+#REF!+#REF!</f>
        <v>#REF!</v>
      </c>
      <c r="X58" s="154" t="e">
        <f>#REF!+#REF!+#REF!+#REF!+#REF!+#REF!+#REF!+#REF!+#REF!+#REF!+#REF!+#REF!+#REF!+#REF!+#REF!+#REF!+#REF!+#REF!+#REF!+#REF!+#REF!+#REF!+#REF!+#REF!+#REF!+#REF!+#REF!+#REF!+#REF!+#REF!+#REF!+#REF!+#REF!</f>
        <v>#REF!</v>
      </c>
      <c r="Y58" s="156" t="e">
        <f>#REF!+#REF!+#REF!+#REF!+#REF!+#REF!+#REF!+#REF!+#REF!+#REF!+#REF!+#REF!+#REF!+#REF!+#REF!+#REF!+#REF!+#REF!+#REF!+#REF!+#REF!+#REF!+#REF!+#REF!+#REF!+#REF!+#REF!+#REF!+#REF!+#REF!+#REF!+#REF!+#REF!</f>
        <v>#REF!</v>
      </c>
      <c r="Z58" s="153" t="e">
        <f>#REF!+#REF!+#REF!+#REF!+#REF!+#REF!+#REF!+#REF!+#REF!+#REF!+#REF!+#REF!+#REF!+#REF!+#REF!+#REF!+#REF!+#REF!+#REF!+#REF!+#REF!+#REF!+#REF!+#REF!+#REF!+#REF!+#REF!+#REF!+#REF!+#REF!+#REF!+#REF!+#REF!</f>
        <v>#REF!</v>
      </c>
      <c r="AA58" s="156" t="e">
        <f>#REF!+#REF!+#REF!+#REF!+#REF!+#REF!+#REF!+#REF!+#REF!+#REF!+#REF!+#REF!+#REF!+#REF!+#REF!+#REF!+#REF!+#REF!+#REF!+#REF!+#REF!+#REF!+#REF!+#REF!+#REF!+#REF!+#REF!+#REF!+#REF!+#REF!+#REF!+#REF!+#REF!</f>
        <v>#REF!</v>
      </c>
      <c r="AB58" s="153" t="e">
        <f>#REF!+#REF!+#REF!+#REF!+#REF!+#REF!+#REF!+#REF!+#REF!+#REF!+#REF!+#REF!+#REF!+#REF!+#REF!+#REF!+#REF!+#REF!+#REF!+#REF!+#REF!+#REF!+#REF!+#REF!+#REF!+#REF!+#REF!+#REF!+#REF!+#REF!+#REF!+#REF!+#REF!</f>
        <v>#REF!</v>
      </c>
      <c r="AC58" s="153" t="e">
        <f>#REF!+#REF!+#REF!+#REF!+#REF!+#REF!+#REF!+#REF!+#REF!+#REF!+#REF!+#REF!+#REF!+#REF!+#REF!+#REF!+#REF!+#REF!+#REF!+#REF!+#REF!+#REF!+#REF!+#REF!+#REF!+#REF!+#REF!+#REF!+#REF!+#REF!+#REF!+#REF!+#REF!</f>
        <v>#REF!</v>
      </c>
      <c r="AD58" s="156" t="e">
        <f>#REF!+#REF!+#REF!+#REF!+#REF!+#REF!+#REF!+#REF!+#REF!+#REF!+#REF!+#REF!+#REF!+#REF!+#REF!+#REF!+#REF!+#REF!+#REF!+#REF!+#REF!+#REF!+#REF!+#REF!+#REF!+#REF!+#REF!+#REF!+#REF!+#REF!+#REF!+#REF!+#REF!</f>
        <v>#REF!</v>
      </c>
      <c r="AE58" s="159" t="e">
        <f>#REF!+#REF!+#REF!+#REF!+#REF!+#REF!+#REF!+#REF!+#REF!+#REF!+#REF!+#REF!+#REF!+#REF!+#REF!+#REF!+#REF!+#REF!+#REF!+#REF!+#REF!+#REF!+#REF!+#REF!+#REF!+#REF!+#REF!+#REF!+#REF!+#REF!+#REF!+#REF!+#REF!</f>
        <v>#REF!</v>
      </c>
      <c r="AF58" s="160">
        <f>'9_Per Pupil Summary'!N57</f>
        <v>8064</v>
      </c>
      <c r="AG58" s="161" t="e">
        <f>#REF!+#REF!+#REF!+#REF!+#REF!+#REF!+#REF!+#REF!+#REF!+#REF!+#REF!+#REF!+#REF!+#REF!+#REF!+#REF!+#REF!+#REF!+#REF!+#REF!+#REF!+#REF!+#REF!+#REF!+#REF!+#REF!+#REF!+#REF!+#REF!+#REF!+#REF!+#REF!+#REF!</f>
        <v>#REF!</v>
      </c>
      <c r="AH58" s="152" t="e">
        <f>#REF!+#REF!+#REF!+#REF!+#REF!+#REF!+#REF!+#REF!+#REF!+#REF!+#REF!+#REF!+#REF!+#REF!+#REF!+#REF!+#REF!+#REF!+#REF!+#REF!+#REF!+#REF!+#REF!+#REF!+#REF!+#REF!+#REF!+#REF!+#REF!+#REF!+#REF!+#REF!+#REF!</f>
        <v>#REF!</v>
      </c>
      <c r="AI58" s="160" t="e">
        <f>#REF!+#REF!+#REF!+#REF!+#REF!+#REF!+#REF!+#REF!+#REF!+#REF!+#REF!+#REF!+#REF!+#REF!+#REF!+#REF!+#REF!+#REF!+#REF!+#REF!+#REF!+#REF!+#REF!+#REF!+#REF!+#REF!+#REF!+#REF!+#REF!+#REF!+#REF!+#REF!+#REF!</f>
        <v>#REF!</v>
      </c>
      <c r="AJ58" s="152" t="e">
        <f>#REF!+#REF!+#REF!+#REF!+#REF!+#REF!+#REF!+#REF!+#REF!+#REF!+#REF!+#REF!+#REF!+#REF!+#REF!+#REF!+#REF!+#REF!+#REF!+#REF!+#REF!+#REF!+#REF!+#REF!+#REF!+#REF!+#REF!+#REF!+#REF!+#REF!+#REF!+#REF!+#REF!</f>
        <v>#REF!</v>
      </c>
      <c r="AK58" s="162" t="e">
        <f>#REF!+#REF!+#REF!+#REF!+#REF!+#REF!+#REF!+#REF!+#REF!+#REF!+#REF!+#REF!+#REF!+#REF!+#REF!+#REF!+#REF!+#REF!+#REF!+#REF!+#REF!+#REF!+#REF!+#REF!+#REF!+#REF!+#REF!+#REF!+#REF!+#REF!+#REF!+#REF!+#REF!</f>
        <v>#REF!</v>
      </c>
      <c r="AL58" s="163" t="e">
        <f>#REF!+#REF!+#REF!+#REF!+#REF!+#REF!+#REF!+#REF!+#REF!+#REF!+#REF!+#REF!+#REF!+#REF!+#REF!+#REF!+#REF!+#REF!+#REF!+#REF!+#REF!+#REF!+#REF!+#REF!+#REF!+#REF!+#REF!+#REF!+#REF!+#REF!+#REF!+#REF!+#REF!</f>
        <v>#REF!</v>
      </c>
      <c r="AM58" s="161" t="e">
        <f>#REF!+#REF!+#REF!+#REF!+#REF!+#REF!+#REF!+#REF!+#REF!+#REF!+#REF!+#REF!+#REF!+#REF!+#REF!+#REF!+#REF!+#REF!+#REF!+#REF!+#REF!+#REF!+#REF!+#REF!+#REF!+#REF!+#REF!+#REF!+#REF!+#REF!+#REF!+#REF!+#REF!</f>
        <v>#REF!</v>
      </c>
      <c r="AN58" s="164" t="e">
        <f>#REF!+#REF!+#REF!+#REF!+#REF!+#REF!+#REF!+#REF!+#REF!+#REF!+#REF!+#REF!+#REF!+#REF!+#REF!+#REF!+#REF!+#REF!+#REF!+#REF!+#REF!+#REF!+#REF!+#REF!+#REF!+#REF!+#REF!+#REF!+#REF!+#REF!+#REF!+#REF!+#REF!</f>
        <v>#REF!</v>
      </c>
      <c r="AO58" s="161" t="e">
        <f>#REF!+#REF!+#REF!+#REF!+#REF!+#REF!+#REF!+#REF!+#REF!+#REF!+#REF!+#REF!+#REF!+#REF!+#REF!+#REF!+#REF!+#REF!+#REF!+#REF!+#REF!+#REF!+#REF!+#REF!+#REF!+#REF!+#REF!+#REF!+#REF!+#REF!+#REF!+#REF!+#REF!</f>
        <v>#REF!</v>
      </c>
      <c r="AP58" s="162" t="e">
        <f>#REF!+#REF!+#REF!+#REF!+#REF!+#REF!+#REF!+#REF!+#REF!+#REF!+#REF!+#REF!+#REF!+#REF!+#REF!+#REF!+#REF!+#REF!+#REF!+#REF!+#REF!+#REF!+#REF!+#REF!+#REF!+#REF!+#REF!+#REF!+#REF!+#REF!+#REF!+#REF!+#REF!</f>
        <v>#REF!</v>
      </c>
      <c r="AQ58" s="161" t="e">
        <f>#REF!+#REF!+#REF!+#REF!+#REF!+#REF!+#REF!+#REF!+#REF!+#REF!+#REF!+#REF!+#REF!+#REF!+#REF!+#REF!+#REF!+#REF!+#REF!+#REF!+#REF!+#REF!+#REF!+#REF!+#REF!+#REF!+#REF!+#REF!+#REF!+#REF!+#REF!+#REF!+#REF!</f>
        <v>#REF!</v>
      </c>
      <c r="AR58" s="162" t="e">
        <f>#REF!+#REF!+#REF!+#REF!+#REF!+#REF!+#REF!+#REF!+#REF!+#REF!+#REF!+#REF!+#REF!+#REF!+#REF!+#REF!+#REF!+#REF!+#REF!+#REF!+#REF!+#REF!+#REF!+#REF!+#REF!+#REF!+#REF!+#REF!+#REF!+#REF!+#REF!+#REF!+#REF!</f>
        <v>#REF!</v>
      </c>
      <c r="AS58" s="162" t="e">
        <f>#REF!+#REF!+#REF!+#REF!+#REF!+#REF!+#REF!+#REF!+#REF!+#REF!+#REF!+#REF!+#REF!+#REF!+#REF!+#REF!+#REF!+#REF!+#REF!+#REF!+#REF!+#REF!+#REF!+#REF!+#REF!+#REF!+#REF!+#REF!+#REF!+#REF!+#REF!+#REF!+#REF!</f>
        <v>#REF!</v>
      </c>
      <c r="AT58" s="161" t="e">
        <f>#REF!+#REF!+#REF!+#REF!+#REF!+#REF!+#REF!+#REF!+#REF!+#REF!+#REF!+#REF!+#REF!+#REF!+#REF!+#REF!+#REF!+#REF!+#REF!+#REF!+#REF!+#REF!+#REF!+#REF!+#REF!+#REF!+#REF!+#REF!+#REF!+#REF!+#REF!+#REF!+#REF!</f>
        <v>#REF!</v>
      </c>
      <c r="AU58" s="544" t="e">
        <f t="shared" si="2"/>
        <v>#REF!</v>
      </c>
      <c r="AV58" s="545" t="e">
        <f t="shared" si="3"/>
        <v>#REF!</v>
      </c>
      <c r="AW58" s="154" t="e">
        <f>#REF!+#REF!+#REF!+#REF!+#REF!+#REF!+#REF!+#REF!+#REF!+#REF!+#REF!+#REF!+#REF!+#REF!+#REF!+#REF!+#REF!+#REF!+#REF!+#REF!+#REF!+#REF!+#REF!+#REF!+#REF!+#REF!+#REF!+#REF!+#REF!+#REF!+#REF!+#REF!+#REF!</f>
        <v>#REF!</v>
      </c>
      <c r="AX58" s="154"/>
      <c r="AY58" s="154" t="e">
        <f t="shared" si="4"/>
        <v>#REF!</v>
      </c>
    </row>
    <row r="59" spans="1:51" ht="16.149999999999999" customHeight="1" x14ac:dyDescent="0.2">
      <c r="A59" s="324">
        <v>53</v>
      </c>
      <c r="B59" s="151" t="s">
        <v>55</v>
      </c>
      <c r="C59" s="152" t="e">
        <f>#REF!+#REF!+#REF!+#REF!+#REF!+#REF!+#REF!+#REF!+#REF!+#REF!+#REF!+#REF!+#REF!+#REF!+#REF!+#REF!+#REF!+#REF!+#REF!+#REF!+#REF!+#REF!+#REF!+#REF!+#REF!+#REF!+#REF!+#REF!+#REF!+#REF!+#REF!+#REF!+#REF!</f>
        <v>#REF!</v>
      </c>
      <c r="D59" s="153">
        <f>'9_Per Pupil Summary'!H58</f>
        <v>4950.0651393425442</v>
      </c>
      <c r="E59" s="154" t="e">
        <f>#REF!+#REF!+#REF!+#REF!+#REF!+#REF!+#REF!+#REF!+#REF!+#REF!+#REF!+#REF!+#REF!+#REF!+#REF!+#REF!+#REF!+#REF!+#REF!+#REF!+#REF!+#REF!+#REF!+#REF!+#REF!+#REF!+#REF!+#REF!+#REF!+#REF!+#REF!+#REF!+#REF!</f>
        <v>#REF!</v>
      </c>
      <c r="F59" s="155" t="e">
        <f>#REF!+#REF!+#REF!+#REF!+#REF!+#REF!+#REF!+#REF!+#REF!+#REF!+#REF!+#REF!+#REF!+#REF!+#REF!+#REF!+#REF!+#REF!+#REF!+#REF!+#REF!+#REF!+#REF!+#REF!+#REF!+#REF!+#REF!+#REF!+#REF!+#REF!+#REF!+#REF!+#REF!</f>
        <v>#REF!</v>
      </c>
      <c r="G59" s="153">
        <f>'9_Per Pupil Summary'!I58</f>
        <v>658.32247764628198</v>
      </c>
      <c r="H59" s="154" t="e">
        <f>#REF!+#REF!+#REF!+#REF!+#REF!+#REF!+#REF!+#REF!+#REF!+#REF!+#REF!+#REF!+#REF!+#REF!+#REF!+#REF!+#REF!+#REF!+#REF!+#REF!+#REF!+#REF!+#REF!+#REF!+#REF!+#REF!+#REF!+#REF!+#REF!+#REF!+#REF!+#REF!+#REF!</f>
        <v>#REF!</v>
      </c>
      <c r="I59" s="155" t="e">
        <f>#REF!+#REF!+#REF!+#REF!+#REF!+#REF!+#REF!+#REF!+#REF!+#REF!+#REF!+#REF!+#REF!+#REF!+#REF!+#REF!+#REF!+#REF!+#REF!+#REF!+#REF!+#REF!+#REF!+#REF!+#REF!+#REF!+#REF!+#REF!+#REF!+#REF!+#REF!+#REF!+#REF!</f>
        <v>#REF!</v>
      </c>
      <c r="J59" s="153">
        <f>'9_Per Pupil Summary'!J58</f>
        <v>179.54249390353141</v>
      </c>
      <c r="K59" s="154" t="e">
        <f>#REF!+#REF!+#REF!+#REF!+#REF!+#REF!+#REF!+#REF!+#REF!+#REF!+#REF!+#REF!+#REF!+#REF!+#REF!+#REF!+#REF!+#REF!+#REF!+#REF!+#REF!+#REF!+#REF!+#REF!+#REF!+#REF!+#REF!+#REF!+#REF!+#REF!+#REF!+#REF!+#REF!</f>
        <v>#REF!</v>
      </c>
      <c r="L59" s="155" t="e">
        <f>#REF!+#REF!+#REF!+#REF!+#REF!+#REF!+#REF!+#REF!+#REF!+#REF!+#REF!+#REF!+#REF!+#REF!+#REF!+#REF!+#REF!+#REF!+#REF!+#REF!+#REF!+#REF!+#REF!+#REF!+#REF!+#REF!+#REF!+#REF!+#REF!+#REF!+#REF!+#REF!+#REF!</f>
        <v>#REF!</v>
      </c>
      <c r="M59" s="153">
        <f>'9_Per Pupil Summary'!K58</f>
        <v>4488.5623475882858</v>
      </c>
      <c r="N59" s="154" t="e">
        <f>#REF!+#REF!+#REF!+#REF!+#REF!+#REF!+#REF!+#REF!+#REF!+#REF!+#REF!+#REF!+#REF!+#REF!+#REF!+#REF!+#REF!+#REF!+#REF!+#REF!+#REF!+#REF!+#REF!+#REF!+#REF!+#REF!+#REF!+#REF!+#REF!+#REF!+#REF!+#REF!+#REF!</f>
        <v>#REF!</v>
      </c>
      <c r="O59" s="155" t="e">
        <f>#REF!+#REF!+#REF!+#REF!+#REF!+#REF!+#REF!+#REF!+#REF!+#REF!+#REF!+#REF!+#REF!+#REF!+#REF!+#REF!+#REF!+#REF!+#REF!+#REF!+#REF!+#REF!+#REF!+#REF!+#REF!+#REF!+#REF!+#REF!+#REF!+#REF!+#REF!+#REF!+#REF!</f>
        <v>#REF!</v>
      </c>
      <c r="P59" s="153">
        <f>'9_Per Pupil Summary'!L58</f>
        <v>1795.4249390353143</v>
      </c>
      <c r="Q59" s="154" t="e">
        <f>#REF!+#REF!+#REF!+#REF!+#REF!+#REF!+#REF!+#REF!+#REF!+#REF!+#REF!+#REF!+#REF!+#REF!+#REF!+#REF!+#REF!+#REF!+#REF!+#REF!+#REF!+#REF!+#REF!+#REF!+#REF!+#REF!+#REF!+#REF!+#REF!+#REF!+#REF!+#REF!+#REF!</f>
        <v>#REF!</v>
      </c>
      <c r="R59" s="156" t="e">
        <f>#REF!+#REF!+#REF!+#REF!+#REF!+#REF!+#REF!+#REF!+#REF!+#REF!+#REF!+#REF!+#REF!+#REF!+#REF!+#REF!+#REF!+#REF!+#REF!+#REF!+#REF!+#REF!+#REF!+#REF!+#REF!+#REF!+#REF!+#REF!+#REF!+#REF!+#REF!+#REF!+#REF!</f>
        <v>#REF!</v>
      </c>
      <c r="S59" s="605" t="e">
        <f>#REF!+#REF!</f>
        <v>#REF!</v>
      </c>
      <c r="T59" s="153" t="e">
        <f>#REF!+#REF!+#REF!+#REF!+#REF!+#REF!+#REF!+#REF!+#REF!+#REF!+#REF!+#REF!+#REF!+#REF!+#REF!+#REF!+#REF!+#REF!+#REF!+#REF!+#REF!+#REF!+#REF!+#REF!+#REF!+#REF!+#REF!+#REF!+#REF!+#REF!+#REF!+#REF!+#REF!</f>
        <v>#REF!</v>
      </c>
      <c r="U59" s="153" t="e">
        <f>#REF!+#REF!+#REF!+#REF!+#REF!+#REF!+#REF!+#REF!+#REF!+#REF!+#REF!+#REF!+#REF!+#REF!+#REF!+#REF!+#REF!+#REF!+#REF!+#REF!+#REF!+#REF!+#REF!+#REF!+#REF!+#REF!+#REF!+#REF!+#REF!+#REF!+#REF!+#REF!+#REF!</f>
        <v>#REF!</v>
      </c>
      <c r="V59" s="157" t="e">
        <f>#REF!+#REF!+#REF!+#REF!+#REF!+#REF!+#REF!+#REF!+#REF!+#REF!+#REF!+#REF!+#REF!+#REF!+#REF!+#REF!+#REF!+#REF!+#REF!+#REF!+#REF!+#REF!+#REF!+#REF!+#REF!+#REF!+#REF!+#REF!+#REF!+#REF!+#REF!+#REF!+#REF!</f>
        <v>#REF!</v>
      </c>
      <c r="W59" s="156" t="e">
        <f>#REF!+#REF!+#REF!+#REF!+#REF!+#REF!+#REF!+#REF!+#REF!+#REF!+#REF!+#REF!+#REF!+#REF!+#REF!+#REF!+#REF!+#REF!+#REF!+#REF!+#REF!+#REF!+#REF!+#REF!+#REF!+#REF!+#REF!+#REF!+#REF!+#REF!+#REF!+#REF!+#REF!</f>
        <v>#REF!</v>
      </c>
      <c r="X59" s="154" t="e">
        <f>#REF!+#REF!+#REF!+#REF!+#REF!+#REF!+#REF!+#REF!+#REF!+#REF!+#REF!+#REF!+#REF!+#REF!+#REF!+#REF!+#REF!+#REF!+#REF!+#REF!+#REF!+#REF!+#REF!+#REF!+#REF!+#REF!+#REF!+#REF!+#REF!+#REF!+#REF!+#REF!+#REF!</f>
        <v>#REF!</v>
      </c>
      <c r="Y59" s="156" t="e">
        <f>#REF!+#REF!+#REF!+#REF!+#REF!+#REF!+#REF!+#REF!+#REF!+#REF!+#REF!+#REF!+#REF!+#REF!+#REF!+#REF!+#REF!+#REF!+#REF!+#REF!+#REF!+#REF!+#REF!+#REF!+#REF!+#REF!+#REF!+#REF!+#REF!+#REF!+#REF!+#REF!+#REF!</f>
        <v>#REF!</v>
      </c>
      <c r="Z59" s="153" t="e">
        <f>#REF!+#REF!+#REF!+#REF!+#REF!+#REF!+#REF!+#REF!+#REF!+#REF!+#REF!+#REF!+#REF!+#REF!+#REF!+#REF!+#REF!+#REF!+#REF!+#REF!+#REF!+#REF!+#REF!+#REF!+#REF!+#REF!+#REF!+#REF!+#REF!+#REF!+#REF!+#REF!+#REF!</f>
        <v>#REF!</v>
      </c>
      <c r="AA59" s="156" t="e">
        <f>#REF!+#REF!+#REF!+#REF!+#REF!+#REF!+#REF!+#REF!+#REF!+#REF!+#REF!+#REF!+#REF!+#REF!+#REF!+#REF!+#REF!+#REF!+#REF!+#REF!+#REF!+#REF!+#REF!+#REF!+#REF!+#REF!+#REF!+#REF!+#REF!+#REF!+#REF!+#REF!+#REF!</f>
        <v>#REF!</v>
      </c>
      <c r="AB59" s="153" t="e">
        <f>#REF!+#REF!+#REF!+#REF!+#REF!+#REF!+#REF!+#REF!+#REF!+#REF!+#REF!+#REF!+#REF!+#REF!+#REF!+#REF!+#REF!+#REF!+#REF!+#REF!+#REF!+#REF!+#REF!+#REF!+#REF!+#REF!+#REF!+#REF!+#REF!+#REF!+#REF!+#REF!+#REF!</f>
        <v>#REF!</v>
      </c>
      <c r="AC59" s="153" t="e">
        <f>#REF!+#REF!+#REF!+#REF!+#REF!+#REF!+#REF!+#REF!+#REF!+#REF!+#REF!+#REF!+#REF!+#REF!+#REF!+#REF!+#REF!+#REF!+#REF!+#REF!+#REF!+#REF!+#REF!+#REF!+#REF!+#REF!+#REF!+#REF!+#REF!+#REF!+#REF!+#REF!+#REF!</f>
        <v>#REF!</v>
      </c>
      <c r="AD59" s="156" t="e">
        <f>#REF!+#REF!+#REF!+#REF!+#REF!+#REF!+#REF!+#REF!+#REF!+#REF!+#REF!+#REF!+#REF!+#REF!+#REF!+#REF!+#REF!+#REF!+#REF!+#REF!+#REF!+#REF!+#REF!+#REF!+#REF!+#REF!+#REF!+#REF!+#REF!+#REF!+#REF!+#REF!+#REF!</f>
        <v>#REF!</v>
      </c>
      <c r="AE59" s="159" t="e">
        <f>#REF!+#REF!+#REF!+#REF!+#REF!+#REF!+#REF!+#REF!+#REF!+#REF!+#REF!+#REF!+#REF!+#REF!+#REF!+#REF!+#REF!+#REF!+#REF!+#REF!+#REF!+#REF!+#REF!+#REF!+#REF!+#REF!+#REF!+#REF!+#REF!+#REF!+#REF!+#REF!+#REF!</f>
        <v>#REF!</v>
      </c>
      <c r="AF59" s="160">
        <f>'9_Per Pupil Summary'!N58</f>
        <v>4530</v>
      </c>
      <c r="AG59" s="161" t="e">
        <f>#REF!+#REF!+#REF!+#REF!+#REF!+#REF!+#REF!+#REF!+#REF!+#REF!+#REF!+#REF!+#REF!+#REF!+#REF!+#REF!+#REF!+#REF!+#REF!+#REF!+#REF!+#REF!+#REF!+#REF!+#REF!+#REF!+#REF!+#REF!+#REF!+#REF!+#REF!+#REF!+#REF!</f>
        <v>#REF!</v>
      </c>
      <c r="AH59" s="152" t="e">
        <f>#REF!+#REF!+#REF!+#REF!+#REF!+#REF!+#REF!+#REF!+#REF!+#REF!+#REF!+#REF!+#REF!+#REF!+#REF!+#REF!+#REF!+#REF!+#REF!+#REF!+#REF!+#REF!+#REF!+#REF!+#REF!+#REF!+#REF!+#REF!+#REF!+#REF!+#REF!+#REF!+#REF!</f>
        <v>#REF!</v>
      </c>
      <c r="AI59" s="160" t="e">
        <f>#REF!+#REF!+#REF!+#REF!+#REF!+#REF!+#REF!+#REF!+#REF!+#REF!+#REF!+#REF!+#REF!+#REF!+#REF!+#REF!+#REF!+#REF!+#REF!+#REF!+#REF!+#REF!+#REF!+#REF!+#REF!+#REF!+#REF!+#REF!+#REF!+#REF!+#REF!+#REF!+#REF!</f>
        <v>#REF!</v>
      </c>
      <c r="AJ59" s="152" t="e">
        <f>#REF!+#REF!+#REF!+#REF!+#REF!+#REF!+#REF!+#REF!+#REF!+#REF!+#REF!+#REF!+#REF!+#REF!+#REF!+#REF!+#REF!+#REF!+#REF!+#REF!+#REF!+#REF!+#REF!+#REF!+#REF!+#REF!+#REF!+#REF!+#REF!+#REF!+#REF!+#REF!+#REF!</f>
        <v>#REF!</v>
      </c>
      <c r="AK59" s="162" t="e">
        <f>#REF!+#REF!+#REF!+#REF!+#REF!+#REF!+#REF!+#REF!+#REF!+#REF!+#REF!+#REF!+#REF!+#REF!+#REF!+#REF!+#REF!+#REF!+#REF!+#REF!+#REF!+#REF!+#REF!+#REF!+#REF!+#REF!+#REF!+#REF!+#REF!+#REF!+#REF!+#REF!+#REF!</f>
        <v>#REF!</v>
      </c>
      <c r="AL59" s="163" t="e">
        <f>#REF!+#REF!+#REF!+#REF!+#REF!+#REF!+#REF!+#REF!+#REF!+#REF!+#REF!+#REF!+#REF!+#REF!+#REF!+#REF!+#REF!+#REF!+#REF!+#REF!+#REF!+#REF!+#REF!+#REF!+#REF!+#REF!+#REF!+#REF!+#REF!+#REF!+#REF!+#REF!+#REF!</f>
        <v>#REF!</v>
      </c>
      <c r="AM59" s="161" t="e">
        <f>#REF!+#REF!+#REF!+#REF!+#REF!+#REF!+#REF!+#REF!+#REF!+#REF!+#REF!+#REF!+#REF!+#REF!+#REF!+#REF!+#REF!+#REF!+#REF!+#REF!+#REF!+#REF!+#REF!+#REF!+#REF!+#REF!+#REF!+#REF!+#REF!+#REF!+#REF!+#REF!+#REF!</f>
        <v>#REF!</v>
      </c>
      <c r="AN59" s="164" t="e">
        <f>#REF!+#REF!+#REF!+#REF!+#REF!+#REF!+#REF!+#REF!+#REF!+#REF!+#REF!+#REF!+#REF!+#REF!+#REF!+#REF!+#REF!+#REF!+#REF!+#REF!+#REF!+#REF!+#REF!+#REF!+#REF!+#REF!+#REF!+#REF!+#REF!+#REF!+#REF!+#REF!+#REF!</f>
        <v>#REF!</v>
      </c>
      <c r="AO59" s="161" t="e">
        <f>#REF!+#REF!+#REF!+#REF!+#REF!+#REF!+#REF!+#REF!+#REF!+#REF!+#REF!+#REF!+#REF!+#REF!+#REF!+#REF!+#REF!+#REF!+#REF!+#REF!+#REF!+#REF!+#REF!+#REF!+#REF!+#REF!+#REF!+#REF!+#REF!+#REF!+#REF!+#REF!+#REF!</f>
        <v>#REF!</v>
      </c>
      <c r="AP59" s="162" t="e">
        <f>#REF!+#REF!+#REF!+#REF!+#REF!+#REF!+#REF!+#REF!+#REF!+#REF!+#REF!+#REF!+#REF!+#REF!+#REF!+#REF!+#REF!+#REF!+#REF!+#REF!+#REF!+#REF!+#REF!+#REF!+#REF!+#REF!+#REF!+#REF!+#REF!+#REF!+#REF!+#REF!+#REF!</f>
        <v>#REF!</v>
      </c>
      <c r="AQ59" s="161" t="e">
        <f>#REF!+#REF!+#REF!+#REF!+#REF!+#REF!+#REF!+#REF!+#REF!+#REF!+#REF!+#REF!+#REF!+#REF!+#REF!+#REF!+#REF!+#REF!+#REF!+#REF!+#REF!+#REF!+#REF!+#REF!+#REF!+#REF!+#REF!+#REF!+#REF!+#REF!+#REF!+#REF!+#REF!</f>
        <v>#REF!</v>
      </c>
      <c r="AR59" s="162" t="e">
        <f>#REF!+#REF!+#REF!+#REF!+#REF!+#REF!+#REF!+#REF!+#REF!+#REF!+#REF!+#REF!+#REF!+#REF!+#REF!+#REF!+#REF!+#REF!+#REF!+#REF!+#REF!+#REF!+#REF!+#REF!+#REF!+#REF!+#REF!+#REF!+#REF!+#REF!+#REF!+#REF!+#REF!</f>
        <v>#REF!</v>
      </c>
      <c r="AS59" s="162" t="e">
        <f>#REF!+#REF!+#REF!+#REF!+#REF!+#REF!+#REF!+#REF!+#REF!+#REF!+#REF!+#REF!+#REF!+#REF!+#REF!+#REF!+#REF!+#REF!+#REF!+#REF!+#REF!+#REF!+#REF!+#REF!+#REF!+#REF!+#REF!+#REF!+#REF!+#REF!+#REF!+#REF!+#REF!</f>
        <v>#REF!</v>
      </c>
      <c r="AT59" s="161" t="e">
        <f>#REF!+#REF!+#REF!+#REF!+#REF!+#REF!+#REF!+#REF!+#REF!+#REF!+#REF!+#REF!+#REF!+#REF!+#REF!+#REF!+#REF!+#REF!+#REF!+#REF!+#REF!+#REF!+#REF!+#REF!+#REF!+#REF!+#REF!+#REF!+#REF!+#REF!+#REF!+#REF!+#REF!</f>
        <v>#REF!</v>
      </c>
      <c r="AU59" s="544" t="e">
        <f t="shared" si="2"/>
        <v>#REF!</v>
      </c>
      <c r="AV59" s="545" t="e">
        <f t="shared" si="3"/>
        <v>#REF!</v>
      </c>
      <c r="AW59" s="154" t="e">
        <f>#REF!+#REF!+#REF!+#REF!+#REF!+#REF!+#REF!+#REF!+#REF!+#REF!+#REF!+#REF!+#REF!+#REF!+#REF!+#REF!+#REF!+#REF!+#REF!+#REF!+#REF!+#REF!+#REF!+#REF!+#REF!+#REF!+#REF!+#REF!+#REF!+#REF!+#REF!+#REF!+#REF!</f>
        <v>#REF!</v>
      </c>
      <c r="AX59" s="154"/>
      <c r="AY59" s="154" t="e">
        <f t="shared" si="4"/>
        <v>#REF!</v>
      </c>
    </row>
    <row r="60" spans="1:51" ht="16.149999999999999" customHeight="1" x14ac:dyDescent="0.2">
      <c r="A60" s="324">
        <v>54</v>
      </c>
      <c r="B60" s="151" t="s">
        <v>56</v>
      </c>
      <c r="C60" s="152" t="e">
        <f>#REF!+#REF!+#REF!+#REF!+#REF!+#REF!+#REF!+#REF!+#REF!+#REF!+#REF!+#REF!+#REF!+#REF!+#REF!+#REF!+#REF!+#REF!+#REF!+#REF!+#REF!+#REF!+#REF!+#REF!+#REF!+#REF!+#REF!+#REF!+#REF!+#REF!+#REF!+#REF!+#REF!</f>
        <v>#REF!</v>
      </c>
      <c r="D60" s="153">
        <f>'9_Per Pupil Summary'!H59</f>
        <v>4188.9930635365718</v>
      </c>
      <c r="E60" s="154" t="e">
        <f>#REF!+#REF!+#REF!+#REF!+#REF!+#REF!+#REF!+#REF!+#REF!+#REF!+#REF!+#REF!+#REF!+#REF!+#REF!+#REF!+#REF!+#REF!+#REF!+#REF!+#REF!+#REF!+#REF!+#REF!+#REF!+#REF!+#REF!+#REF!+#REF!+#REF!+#REF!+#REF!+#REF!</f>
        <v>#REF!</v>
      </c>
      <c r="F60" s="155" t="e">
        <f>#REF!+#REF!+#REF!+#REF!+#REF!+#REF!+#REF!+#REF!+#REF!+#REF!+#REF!+#REF!+#REF!+#REF!+#REF!+#REF!+#REF!+#REF!+#REF!+#REF!+#REF!+#REF!+#REF!+#REF!+#REF!+#REF!+#REF!+#REF!+#REF!+#REF!+#REF!+#REF!+#REF!</f>
        <v>#REF!</v>
      </c>
      <c r="G60" s="153">
        <f>'9_Per Pupil Summary'!I59</f>
        <v>518.01042096896811</v>
      </c>
      <c r="H60" s="154" t="e">
        <f>#REF!+#REF!+#REF!+#REF!+#REF!+#REF!+#REF!+#REF!+#REF!+#REF!+#REF!+#REF!+#REF!+#REF!+#REF!+#REF!+#REF!+#REF!+#REF!+#REF!+#REF!+#REF!+#REF!+#REF!+#REF!+#REF!+#REF!+#REF!+#REF!+#REF!+#REF!+#REF!+#REF!</f>
        <v>#REF!</v>
      </c>
      <c r="I60" s="155" t="e">
        <f>#REF!+#REF!+#REF!+#REF!+#REF!+#REF!+#REF!+#REF!+#REF!+#REF!+#REF!+#REF!+#REF!+#REF!+#REF!+#REF!+#REF!+#REF!+#REF!+#REF!+#REF!+#REF!+#REF!+#REF!+#REF!+#REF!+#REF!+#REF!+#REF!+#REF!+#REF!+#REF!+#REF!</f>
        <v>#REF!</v>
      </c>
      <c r="J60" s="153">
        <f>'9_Per Pupil Summary'!J59</f>
        <v>141.27556935517313</v>
      </c>
      <c r="K60" s="154" t="e">
        <f>#REF!+#REF!+#REF!+#REF!+#REF!+#REF!+#REF!+#REF!+#REF!+#REF!+#REF!+#REF!+#REF!+#REF!+#REF!+#REF!+#REF!+#REF!+#REF!+#REF!+#REF!+#REF!+#REF!+#REF!+#REF!+#REF!+#REF!+#REF!+#REF!+#REF!+#REF!+#REF!+#REF!</f>
        <v>#REF!</v>
      </c>
      <c r="L60" s="155" t="e">
        <f>#REF!+#REF!+#REF!+#REF!+#REF!+#REF!+#REF!+#REF!+#REF!+#REF!+#REF!+#REF!+#REF!+#REF!+#REF!+#REF!+#REF!+#REF!+#REF!+#REF!+#REF!+#REF!+#REF!+#REF!+#REF!+#REF!+#REF!+#REF!+#REF!+#REF!+#REF!+#REF!+#REF!</f>
        <v>#REF!</v>
      </c>
      <c r="M60" s="153">
        <f>'9_Per Pupil Summary'!K59</f>
        <v>3531.8892338793285</v>
      </c>
      <c r="N60" s="154" t="e">
        <f>#REF!+#REF!+#REF!+#REF!+#REF!+#REF!+#REF!+#REF!+#REF!+#REF!+#REF!+#REF!+#REF!+#REF!+#REF!+#REF!+#REF!+#REF!+#REF!+#REF!+#REF!+#REF!+#REF!+#REF!+#REF!+#REF!+#REF!+#REF!+#REF!+#REF!+#REF!+#REF!+#REF!</f>
        <v>#REF!</v>
      </c>
      <c r="O60" s="155" t="e">
        <f>#REF!+#REF!+#REF!+#REF!+#REF!+#REF!+#REF!+#REF!+#REF!+#REF!+#REF!+#REF!+#REF!+#REF!+#REF!+#REF!+#REF!+#REF!+#REF!+#REF!+#REF!+#REF!+#REF!+#REF!+#REF!+#REF!+#REF!+#REF!+#REF!+#REF!+#REF!+#REF!+#REF!</f>
        <v>#REF!</v>
      </c>
      <c r="P60" s="153">
        <f>'9_Per Pupil Summary'!L59</f>
        <v>1412.7556935517312</v>
      </c>
      <c r="Q60" s="154" t="e">
        <f>#REF!+#REF!+#REF!+#REF!+#REF!+#REF!+#REF!+#REF!+#REF!+#REF!+#REF!+#REF!+#REF!+#REF!+#REF!+#REF!+#REF!+#REF!+#REF!+#REF!+#REF!+#REF!+#REF!+#REF!+#REF!+#REF!+#REF!+#REF!+#REF!+#REF!+#REF!+#REF!+#REF!</f>
        <v>#REF!</v>
      </c>
      <c r="R60" s="156" t="e">
        <f>#REF!+#REF!+#REF!+#REF!+#REF!+#REF!+#REF!+#REF!+#REF!+#REF!+#REF!+#REF!+#REF!+#REF!+#REF!+#REF!+#REF!+#REF!+#REF!+#REF!+#REF!+#REF!+#REF!+#REF!+#REF!+#REF!+#REF!+#REF!+#REF!+#REF!+#REF!+#REF!+#REF!</f>
        <v>#REF!</v>
      </c>
      <c r="S60" s="605" t="e">
        <f>#REF!+#REF!</f>
        <v>#REF!</v>
      </c>
      <c r="T60" s="153" t="e">
        <f>#REF!+#REF!+#REF!+#REF!+#REF!+#REF!+#REF!+#REF!+#REF!+#REF!+#REF!+#REF!+#REF!+#REF!+#REF!+#REF!+#REF!+#REF!+#REF!+#REF!+#REF!+#REF!+#REF!+#REF!+#REF!+#REF!+#REF!+#REF!+#REF!+#REF!+#REF!+#REF!+#REF!</f>
        <v>#REF!</v>
      </c>
      <c r="U60" s="153" t="e">
        <f>#REF!+#REF!+#REF!+#REF!+#REF!+#REF!+#REF!+#REF!+#REF!+#REF!+#REF!+#REF!+#REF!+#REF!+#REF!+#REF!+#REF!+#REF!+#REF!+#REF!+#REF!+#REF!+#REF!+#REF!+#REF!+#REF!+#REF!+#REF!+#REF!+#REF!+#REF!+#REF!+#REF!</f>
        <v>#REF!</v>
      </c>
      <c r="V60" s="157" t="e">
        <f>#REF!+#REF!+#REF!+#REF!+#REF!+#REF!+#REF!+#REF!+#REF!+#REF!+#REF!+#REF!+#REF!+#REF!+#REF!+#REF!+#REF!+#REF!+#REF!+#REF!+#REF!+#REF!+#REF!+#REF!+#REF!+#REF!+#REF!+#REF!+#REF!+#REF!+#REF!+#REF!+#REF!</f>
        <v>#REF!</v>
      </c>
      <c r="W60" s="156" t="e">
        <f>#REF!+#REF!+#REF!+#REF!+#REF!+#REF!+#REF!+#REF!+#REF!+#REF!+#REF!+#REF!+#REF!+#REF!+#REF!+#REF!+#REF!+#REF!+#REF!+#REF!+#REF!+#REF!+#REF!+#REF!+#REF!+#REF!+#REF!+#REF!+#REF!+#REF!+#REF!+#REF!+#REF!</f>
        <v>#REF!</v>
      </c>
      <c r="X60" s="154" t="e">
        <f>#REF!+#REF!+#REF!+#REF!+#REF!+#REF!+#REF!+#REF!+#REF!+#REF!+#REF!+#REF!+#REF!+#REF!+#REF!+#REF!+#REF!+#REF!+#REF!+#REF!+#REF!+#REF!+#REF!+#REF!+#REF!+#REF!+#REF!+#REF!+#REF!+#REF!+#REF!+#REF!+#REF!</f>
        <v>#REF!</v>
      </c>
      <c r="Y60" s="156" t="e">
        <f>#REF!+#REF!+#REF!+#REF!+#REF!+#REF!+#REF!+#REF!+#REF!+#REF!+#REF!+#REF!+#REF!+#REF!+#REF!+#REF!+#REF!+#REF!+#REF!+#REF!+#REF!+#REF!+#REF!+#REF!+#REF!+#REF!+#REF!+#REF!+#REF!+#REF!+#REF!+#REF!+#REF!</f>
        <v>#REF!</v>
      </c>
      <c r="Z60" s="153" t="e">
        <f>#REF!+#REF!+#REF!+#REF!+#REF!+#REF!+#REF!+#REF!+#REF!+#REF!+#REF!+#REF!+#REF!+#REF!+#REF!+#REF!+#REF!+#REF!+#REF!+#REF!+#REF!+#REF!+#REF!+#REF!+#REF!+#REF!+#REF!+#REF!+#REF!+#REF!+#REF!+#REF!+#REF!</f>
        <v>#REF!</v>
      </c>
      <c r="AA60" s="156" t="e">
        <f>#REF!+#REF!+#REF!+#REF!+#REF!+#REF!+#REF!+#REF!+#REF!+#REF!+#REF!+#REF!+#REF!+#REF!+#REF!+#REF!+#REF!+#REF!+#REF!+#REF!+#REF!+#REF!+#REF!+#REF!+#REF!+#REF!+#REF!+#REF!+#REF!+#REF!+#REF!+#REF!+#REF!</f>
        <v>#REF!</v>
      </c>
      <c r="AB60" s="153" t="e">
        <f>#REF!+#REF!+#REF!+#REF!+#REF!+#REF!+#REF!+#REF!+#REF!+#REF!+#REF!+#REF!+#REF!+#REF!+#REF!+#REF!+#REF!+#REF!+#REF!+#REF!+#REF!+#REF!+#REF!+#REF!+#REF!+#REF!+#REF!+#REF!+#REF!+#REF!+#REF!+#REF!+#REF!</f>
        <v>#REF!</v>
      </c>
      <c r="AC60" s="153" t="e">
        <f>#REF!+#REF!+#REF!+#REF!+#REF!+#REF!+#REF!+#REF!+#REF!+#REF!+#REF!+#REF!+#REF!+#REF!+#REF!+#REF!+#REF!+#REF!+#REF!+#REF!+#REF!+#REF!+#REF!+#REF!+#REF!+#REF!+#REF!+#REF!+#REF!+#REF!+#REF!+#REF!+#REF!</f>
        <v>#REF!</v>
      </c>
      <c r="AD60" s="156" t="e">
        <f>#REF!+#REF!+#REF!+#REF!+#REF!+#REF!+#REF!+#REF!+#REF!+#REF!+#REF!+#REF!+#REF!+#REF!+#REF!+#REF!+#REF!+#REF!+#REF!+#REF!+#REF!+#REF!+#REF!+#REF!+#REF!+#REF!+#REF!+#REF!+#REF!+#REF!+#REF!+#REF!+#REF!</f>
        <v>#REF!</v>
      </c>
      <c r="AE60" s="159" t="e">
        <f>#REF!+#REF!+#REF!+#REF!+#REF!+#REF!+#REF!+#REF!+#REF!+#REF!+#REF!+#REF!+#REF!+#REF!+#REF!+#REF!+#REF!+#REF!+#REF!+#REF!+#REF!+#REF!+#REF!+#REF!+#REF!+#REF!+#REF!+#REF!+#REF!+#REF!+#REF!+#REF!+#REF!</f>
        <v>#REF!</v>
      </c>
      <c r="AF60" s="160">
        <f>'9_Per Pupil Summary'!N59</f>
        <v>8089</v>
      </c>
      <c r="AG60" s="161" t="e">
        <f>#REF!+#REF!+#REF!+#REF!+#REF!+#REF!+#REF!+#REF!+#REF!+#REF!+#REF!+#REF!+#REF!+#REF!+#REF!+#REF!+#REF!+#REF!+#REF!+#REF!+#REF!+#REF!+#REF!+#REF!+#REF!+#REF!+#REF!+#REF!+#REF!+#REF!+#REF!+#REF!+#REF!</f>
        <v>#REF!</v>
      </c>
      <c r="AH60" s="152" t="e">
        <f>#REF!+#REF!+#REF!+#REF!+#REF!+#REF!+#REF!+#REF!+#REF!+#REF!+#REF!+#REF!+#REF!+#REF!+#REF!+#REF!+#REF!+#REF!+#REF!+#REF!+#REF!+#REF!+#REF!+#REF!+#REF!+#REF!+#REF!+#REF!+#REF!+#REF!+#REF!+#REF!+#REF!</f>
        <v>#REF!</v>
      </c>
      <c r="AI60" s="160" t="e">
        <f>#REF!+#REF!+#REF!+#REF!+#REF!+#REF!+#REF!+#REF!+#REF!+#REF!+#REF!+#REF!+#REF!+#REF!+#REF!+#REF!+#REF!+#REF!+#REF!+#REF!+#REF!+#REF!+#REF!+#REF!+#REF!+#REF!+#REF!+#REF!+#REF!+#REF!+#REF!+#REF!+#REF!</f>
        <v>#REF!</v>
      </c>
      <c r="AJ60" s="152" t="e">
        <f>#REF!+#REF!+#REF!+#REF!+#REF!+#REF!+#REF!+#REF!+#REF!+#REF!+#REF!+#REF!+#REF!+#REF!+#REF!+#REF!+#REF!+#REF!+#REF!+#REF!+#REF!+#REF!+#REF!+#REF!+#REF!+#REF!+#REF!+#REF!+#REF!+#REF!+#REF!+#REF!+#REF!</f>
        <v>#REF!</v>
      </c>
      <c r="AK60" s="162" t="e">
        <f>#REF!+#REF!+#REF!+#REF!+#REF!+#REF!+#REF!+#REF!+#REF!+#REF!+#REF!+#REF!+#REF!+#REF!+#REF!+#REF!+#REF!+#REF!+#REF!+#REF!+#REF!+#REF!+#REF!+#REF!+#REF!+#REF!+#REF!+#REF!+#REF!+#REF!+#REF!+#REF!+#REF!</f>
        <v>#REF!</v>
      </c>
      <c r="AL60" s="163" t="e">
        <f>#REF!+#REF!+#REF!+#REF!+#REF!+#REF!+#REF!+#REF!+#REF!+#REF!+#REF!+#REF!+#REF!+#REF!+#REF!+#REF!+#REF!+#REF!+#REF!+#REF!+#REF!+#REF!+#REF!+#REF!+#REF!+#REF!+#REF!+#REF!+#REF!+#REF!+#REF!+#REF!+#REF!</f>
        <v>#REF!</v>
      </c>
      <c r="AM60" s="161" t="e">
        <f>#REF!+#REF!+#REF!+#REF!+#REF!+#REF!+#REF!+#REF!+#REF!+#REF!+#REF!+#REF!+#REF!+#REF!+#REF!+#REF!+#REF!+#REF!+#REF!+#REF!+#REF!+#REF!+#REF!+#REF!+#REF!+#REF!+#REF!+#REF!+#REF!+#REF!+#REF!+#REF!+#REF!</f>
        <v>#REF!</v>
      </c>
      <c r="AN60" s="164" t="e">
        <f>#REF!+#REF!+#REF!+#REF!+#REF!+#REF!+#REF!+#REF!+#REF!+#REF!+#REF!+#REF!+#REF!+#REF!+#REF!+#REF!+#REF!+#REF!+#REF!+#REF!+#REF!+#REF!+#REF!+#REF!+#REF!+#REF!+#REF!+#REF!+#REF!+#REF!+#REF!+#REF!+#REF!</f>
        <v>#REF!</v>
      </c>
      <c r="AO60" s="161" t="e">
        <f>#REF!+#REF!+#REF!+#REF!+#REF!+#REF!+#REF!+#REF!+#REF!+#REF!+#REF!+#REF!+#REF!+#REF!+#REF!+#REF!+#REF!+#REF!+#REF!+#REF!+#REF!+#REF!+#REF!+#REF!+#REF!+#REF!+#REF!+#REF!+#REF!+#REF!+#REF!+#REF!+#REF!</f>
        <v>#REF!</v>
      </c>
      <c r="AP60" s="162" t="e">
        <f>#REF!+#REF!+#REF!+#REF!+#REF!+#REF!+#REF!+#REF!+#REF!+#REF!+#REF!+#REF!+#REF!+#REF!+#REF!+#REF!+#REF!+#REF!+#REF!+#REF!+#REF!+#REF!+#REF!+#REF!+#REF!+#REF!+#REF!+#REF!+#REF!+#REF!+#REF!+#REF!+#REF!</f>
        <v>#REF!</v>
      </c>
      <c r="AQ60" s="161" t="e">
        <f>#REF!+#REF!+#REF!+#REF!+#REF!+#REF!+#REF!+#REF!+#REF!+#REF!+#REF!+#REF!+#REF!+#REF!+#REF!+#REF!+#REF!+#REF!+#REF!+#REF!+#REF!+#REF!+#REF!+#REF!+#REF!+#REF!+#REF!+#REF!+#REF!+#REF!+#REF!+#REF!+#REF!</f>
        <v>#REF!</v>
      </c>
      <c r="AR60" s="162" t="e">
        <f>#REF!+#REF!+#REF!+#REF!+#REF!+#REF!+#REF!+#REF!+#REF!+#REF!+#REF!+#REF!+#REF!+#REF!+#REF!+#REF!+#REF!+#REF!+#REF!+#REF!+#REF!+#REF!+#REF!+#REF!+#REF!+#REF!+#REF!+#REF!+#REF!+#REF!+#REF!+#REF!+#REF!</f>
        <v>#REF!</v>
      </c>
      <c r="AS60" s="162" t="e">
        <f>#REF!+#REF!+#REF!+#REF!+#REF!+#REF!+#REF!+#REF!+#REF!+#REF!+#REF!+#REF!+#REF!+#REF!+#REF!+#REF!+#REF!+#REF!+#REF!+#REF!+#REF!+#REF!+#REF!+#REF!+#REF!+#REF!+#REF!+#REF!+#REF!+#REF!+#REF!+#REF!+#REF!</f>
        <v>#REF!</v>
      </c>
      <c r="AT60" s="161" t="e">
        <f>#REF!+#REF!+#REF!+#REF!+#REF!+#REF!+#REF!+#REF!+#REF!+#REF!+#REF!+#REF!+#REF!+#REF!+#REF!+#REF!+#REF!+#REF!+#REF!+#REF!+#REF!+#REF!+#REF!+#REF!+#REF!+#REF!+#REF!+#REF!+#REF!+#REF!+#REF!+#REF!+#REF!</f>
        <v>#REF!</v>
      </c>
      <c r="AU60" s="544" t="e">
        <f t="shared" si="2"/>
        <v>#REF!</v>
      </c>
      <c r="AV60" s="545" t="e">
        <f t="shared" si="3"/>
        <v>#REF!</v>
      </c>
      <c r="AW60" s="154" t="e">
        <f>#REF!+#REF!+#REF!+#REF!+#REF!+#REF!+#REF!+#REF!+#REF!+#REF!+#REF!+#REF!+#REF!+#REF!+#REF!+#REF!+#REF!+#REF!+#REF!+#REF!+#REF!+#REF!+#REF!+#REF!+#REF!+#REF!+#REF!+#REF!+#REF!+#REF!+#REF!+#REF!+#REF!</f>
        <v>#REF!</v>
      </c>
      <c r="AX60" s="154"/>
      <c r="AY60" s="154" t="e">
        <f t="shared" si="4"/>
        <v>#REF!</v>
      </c>
    </row>
    <row r="61" spans="1:51" ht="16.149999999999999" customHeight="1" x14ac:dyDescent="0.2">
      <c r="A61" s="325">
        <v>55</v>
      </c>
      <c r="B61" s="165" t="s">
        <v>57</v>
      </c>
      <c r="C61" s="166" t="e">
        <f>#REF!+#REF!+#REF!+#REF!+#REF!+#REF!+#REF!+#REF!+#REF!+#REF!+#REF!+#REF!+#REF!+#REF!+#REF!+#REF!+#REF!+#REF!+#REF!+#REF!+#REF!+#REF!+#REF!+#REF!+#REF!+#REF!+#REF!+#REF!+#REF!+#REF!+#REF!+#REF!+#REF!</f>
        <v>#REF!</v>
      </c>
      <c r="D61" s="167">
        <f>'9_Per Pupil Summary'!H60</f>
        <v>4276.5948302989364</v>
      </c>
      <c r="E61" s="168" t="e">
        <f>#REF!+#REF!+#REF!+#REF!+#REF!+#REF!+#REF!+#REF!+#REF!+#REF!+#REF!+#REF!+#REF!+#REF!+#REF!+#REF!+#REF!+#REF!+#REF!+#REF!+#REF!+#REF!+#REF!+#REF!+#REF!+#REF!+#REF!+#REF!+#REF!+#REF!+#REF!+#REF!+#REF!</f>
        <v>#REF!</v>
      </c>
      <c r="F61" s="169" t="e">
        <f>#REF!+#REF!+#REF!+#REF!+#REF!+#REF!+#REF!+#REF!+#REF!+#REF!+#REF!+#REF!+#REF!+#REF!+#REF!+#REF!+#REF!+#REF!+#REF!+#REF!+#REF!+#REF!+#REF!+#REF!+#REF!+#REF!+#REF!+#REF!+#REF!+#REF!+#REF!+#REF!+#REF!</f>
        <v>#REF!</v>
      </c>
      <c r="G61" s="167">
        <f>'9_Per Pupil Summary'!I60</f>
        <v>566.83100965668848</v>
      </c>
      <c r="H61" s="168" t="e">
        <f>#REF!+#REF!+#REF!+#REF!+#REF!+#REF!+#REF!+#REF!+#REF!+#REF!+#REF!+#REF!+#REF!+#REF!+#REF!+#REF!+#REF!+#REF!+#REF!+#REF!+#REF!+#REF!+#REF!+#REF!+#REF!+#REF!+#REF!+#REF!+#REF!+#REF!+#REF!+#REF!+#REF!</f>
        <v>#REF!</v>
      </c>
      <c r="I61" s="169" t="e">
        <f>#REF!+#REF!+#REF!+#REF!+#REF!+#REF!+#REF!+#REF!+#REF!+#REF!+#REF!+#REF!+#REF!+#REF!+#REF!+#REF!+#REF!+#REF!+#REF!+#REF!+#REF!+#REF!+#REF!+#REF!+#REF!+#REF!+#REF!+#REF!+#REF!+#REF!+#REF!+#REF!+#REF!</f>
        <v>#REF!</v>
      </c>
      <c r="J61" s="167">
        <f>'9_Per Pupil Summary'!J60</f>
        <v>154.59027536091503</v>
      </c>
      <c r="K61" s="168" t="e">
        <f>#REF!+#REF!+#REF!+#REF!+#REF!+#REF!+#REF!+#REF!+#REF!+#REF!+#REF!+#REF!+#REF!+#REF!+#REF!+#REF!+#REF!+#REF!+#REF!+#REF!+#REF!+#REF!+#REF!+#REF!+#REF!+#REF!+#REF!+#REF!+#REF!+#REF!+#REF!+#REF!+#REF!</f>
        <v>#REF!</v>
      </c>
      <c r="L61" s="169" t="e">
        <f>#REF!+#REF!+#REF!+#REF!+#REF!+#REF!+#REF!+#REF!+#REF!+#REF!+#REF!+#REF!+#REF!+#REF!+#REF!+#REF!+#REF!+#REF!+#REF!+#REF!+#REF!+#REF!+#REF!+#REF!+#REF!+#REF!+#REF!+#REF!+#REF!+#REF!+#REF!+#REF!+#REF!</f>
        <v>#REF!</v>
      </c>
      <c r="M61" s="167">
        <f>'9_Per Pupil Summary'!K60</f>
        <v>3864.7568840228755</v>
      </c>
      <c r="N61" s="168" t="e">
        <f>#REF!+#REF!+#REF!+#REF!+#REF!+#REF!+#REF!+#REF!+#REF!+#REF!+#REF!+#REF!+#REF!+#REF!+#REF!+#REF!+#REF!+#REF!+#REF!+#REF!+#REF!+#REF!+#REF!+#REF!+#REF!+#REF!+#REF!+#REF!+#REF!+#REF!+#REF!+#REF!+#REF!</f>
        <v>#REF!</v>
      </c>
      <c r="O61" s="169" t="e">
        <f>#REF!+#REF!+#REF!+#REF!+#REF!+#REF!+#REF!+#REF!+#REF!+#REF!+#REF!+#REF!+#REF!+#REF!+#REF!+#REF!+#REF!+#REF!+#REF!+#REF!+#REF!+#REF!+#REF!+#REF!+#REF!+#REF!+#REF!+#REF!+#REF!+#REF!+#REF!+#REF!+#REF!</f>
        <v>#REF!</v>
      </c>
      <c r="P61" s="167">
        <f>'9_Per Pupil Summary'!L60</f>
        <v>1545.9027536091503</v>
      </c>
      <c r="Q61" s="168" t="e">
        <f>#REF!+#REF!+#REF!+#REF!+#REF!+#REF!+#REF!+#REF!+#REF!+#REF!+#REF!+#REF!+#REF!+#REF!+#REF!+#REF!+#REF!+#REF!+#REF!+#REF!+#REF!+#REF!+#REF!+#REF!+#REF!+#REF!+#REF!+#REF!+#REF!+#REF!+#REF!+#REF!+#REF!</f>
        <v>#REF!</v>
      </c>
      <c r="R61" s="170" t="e">
        <f>#REF!+#REF!+#REF!+#REF!+#REF!+#REF!+#REF!+#REF!+#REF!+#REF!+#REF!+#REF!+#REF!+#REF!+#REF!+#REF!+#REF!+#REF!+#REF!+#REF!+#REF!+#REF!+#REF!+#REF!+#REF!+#REF!+#REF!+#REF!+#REF!+#REF!+#REF!+#REF!+#REF!</f>
        <v>#REF!</v>
      </c>
      <c r="S61" s="666" t="e">
        <f>#REF!+#REF!</f>
        <v>#REF!</v>
      </c>
      <c r="T61" s="167" t="e">
        <f>#REF!+#REF!+#REF!+#REF!+#REF!+#REF!+#REF!+#REF!+#REF!+#REF!+#REF!+#REF!+#REF!+#REF!+#REF!+#REF!+#REF!+#REF!+#REF!+#REF!+#REF!+#REF!+#REF!+#REF!+#REF!+#REF!+#REF!+#REF!+#REF!+#REF!+#REF!+#REF!+#REF!</f>
        <v>#REF!</v>
      </c>
      <c r="U61" s="167" t="e">
        <f>#REF!+#REF!+#REF!+#REF!+#REF!+#REF!+#REF!+#REF!+#REF!+#REF!+#REF!+#REF!+#REF!+#REF!+#REF!+#REF!+#REF!+#REF!+#REF!+#REF!+#REF!+#REF!+#REF!+#REF!+#REF!+#REF!+#REF!+#REF!+#REF!+#REF!+#REF!+#REF!+#REF!</f>
        <v>#REF!</v>
      </c>
      <c r="V61" s="171" t="e">
        <f>#REF!+#REF!+#REF!+#REF!+#REF!+#REF!+#REF!+#REF!+#REF!+#REF!+#REF!+#REF!+#REF!+#REF!+#REF!+#REF!+#REF!+#REF!+#REF!+#REF!+#REF!+#REF!+#REF!+#REF!+#REF!+#REF!+#REF!+#REF!+#REF!+#REF!+#REF!+#REF!+#REF!</f>
        <v>#REF!</v>
      </c>
      <c r="W61" s="170" t="e">
        <f>#REF!+#REF!+#REF!+#REF!+#REF!+#REF!+#REF!+#REF!+#REF!+#REF!+#REF!+#REF!+#REF!+#REF!+#REF!+#REF!+#REF!+#REF!+#REF!+#REF!+#REF!+#REF!+#REF!+#REF!+#REF!+#REF!+#REF!+#REF!+#REF!+#REF!+#REF!+#REF!+#REF!</f>
        <v>#REF!</v>
      </c>
      <c r="X61" s="168" t="e">
        <f>#REF!+#REF!+#REF!+#REF!+#REF!+#REF!+#REF!+#REF!+#REF!+#REF!+#REF!+#REF!+#REF!+#REF!+#REF!+#REF!+#REF!+#REF!+#REF!+#REF!+#REF!+#REF!+#REF!+#REF!+#REF!+#REF!+#REF!+#REF!+#REF!+#REF!+#REF!+#REF!+#REF!</f>
        <v>#REF!</v>
      </c>
      <c r="Y61" s="170" t="e">
        <f>#REF!+#REF!+#REF!+#REF!+#REF!+#REF!+#REF!+#REF!+#REF!+#REF!+#REF!+#REF!+#REF!+#REF!+#REF!+#REF!+#REF!+#REF!+#REF!+#REF!+#REF!+#REF!+#REF!+#REF!+#REF!+#REF!+#REF!+#REF!+#REF!+#REF!+#REF!+#REF!+#REF!</f>
        <v>#REF!</v>
      </c>
      <c r="Z61" s="167" t="e">
        <f>#REF!+#REF!+#REF!+#REF!+#REF!+#REF!+#REF!+#REF!+#REF!+#REF!+#REF!+#REF!+#REF!+#REF!+#REF!+#REF!+#REF!+#REF!+#REF!+#REF!+#REF!+#REF!+#REF!+#REF!+#REF!+#REF!+#REF!+#REF!+#REF!+#REF!+#REF!+#REF!+#REF!</f>
        <v>#REF!</v>
      </c>
      <c r="AA61" s="170" t="e">
        <f>#REF!+#REF!+#REF!+#REF!+#REF!+#REF!+#REF!+#REF!+#REF!+#REF!+#REF!+#REF!+#REF!+#REF!+#REF!+#REF!+#REF!+#REF!+#REF!+#REF!+#REF!+#REF!+#REF!+#REF!+#REF!+#REF!+#REF!+#REF!+#REF!+#REF!+#REF!+#REF!+#REF!</f>
        <v>#REF!</v>
      </c>
      <c r="AB61" s="173" t="e">
        <f>#REF!+#REF!+#REF!+#REF!+#REF!+#REF!+#REF!+#REF!+#REF!+#REF!+#REF!+#REF!+#REF!+#REF!+#REF!+#REF!+#REF!+#REF!+#REF!+#REF!+#REF!+#REF!+#REF!+#REF!+#REF!+#REF!+#REF!+#REF!+#REF!+#REF!+#REF!+#REF!+#REF!</f>
        <v>#REF!</v>
      </c>
      <c r="AC61" s="167" t="e">
        <f>#REF!+#REF!+#REF!+#REF!+#REF!+#REF!+#REF!+#REF!+#REF!+#REF!+#REF!+#REF!+#REF!+#REF!+#REF!+#REF!+#REF!+#REF!+#REF!+#REF!+#REF!+#REF!+#REF!+#REF!+#REF!+#REF!+#REF!+#REF!+#REF!+#REF!+#REF!+#REF!+#REF!</f>
        <v>#REF!</v>
      </c>
      <c r="AD61" s="174" t="e">
        <f>#REF!+#REF!+#REF!+#REF!+#REF!+#REF!+#REF!+#REF!+#REF!+#REF!+#REF!+#REF!+#REF!+#REF!+#REF!+#REF!+#REF!+#REF!+#REF!+#REF!+#REF!+#REF!+#REF!+#REF!+#REF!+#REF!+#REF!+#REF!+#REF!+#REF!+#REF!+#REF!+#REF!</f>
        <v>#REF!</v>
      </c>
      <c r="AE61" s="174" t="e">
        <f>#REF!+#REF!+#REF!+#REF!+#REF!+#REF!+#REF!+#REF!+#REF!+#REF!+#REF!+#REF!+#REF!+#REF!+#REF!+#REF!+#REF!+#REF!+#REF!+#REF!+#REF!+#REF!+#REF!+#REF!+#REF!+#REF!+#REF!+#REF!+#REF!+#REF!+#REF!+#REF!+#REF!</f>
        <v>#REF!</v>
      </c>
      <c r="AF61" s="175">
        <f>'9_Per Pupil Summary'!N60</f>
        <v>5644</v>
      </c>
      <c r="AG61" s="176" t="e">
        <f>#REF!+#REF!+#REF!+#REF!+#REF!+#REF!+#REF!+#REF!+#REF!+#REF!+#REF!+#REF!+#REF!+#REF!+#REF!+#REF!+#REF!+#REF!+#REF!+#REF!+#REF!+#REF!+#REF!+#REF!+#REF!+#REF!+#REF!+#REF!+#REF!+#REF!+#REF!+#REF!+#REF!</f>
        <v>#REF!</v>
      </c>
      <c r="AH61" s="166" t="e">
        <f>#REF!+#REF!+#REF!+#REF!+#REF!+#REF!+#REF!+#REF!+#REF!+#REF!+#REF!+#REF!+#REF!+#REF!+#REF!+#REF!+#REF!+#REF!+#REF!+#REF!+#REF!+#REF!+#REF!+#REF!+#REF!+#REF!+#REF!+#REF!+#REF!+#REF!+#REF!+#REF!+#REF!</f>
        <v>#REF!</v>
      </c>
      <c r="AI61" s="175" t="e">
        <f>#REF!+#REF!+#REF!+#REF!+#REF!+#REF!+#REF!+#REF!+#REF!+#REF!+#REF!+#REF!+#REF!+#REF!+#REF!+#REF!+#REF!+#REF!+#REF!+#REF!+#REF!+#REF!+#REF!+#REF!+#REF!+#REF!+#REF!+#REF!+#REF!+#REF!+#REF!+#REF!+#REF!</f>
        <v>#REF!</v>
      </c>
      <c r="AJ61" s="166" t="e">
        <f>#REF!+#REF!+#REF!+#REF!+#REF!+#REF!+#REF!+#REF!+#REF!+#REF!+#REF!+#REF!+#REF!+#REF!+#REF!+#REF!+#REF!+#REF!+#REF!+#REF!+#REF!+#REF!+#REF!+#REF!+#REF!+#REF!+#REF!+#REF!+#REF!+#REF!+#REF!+#REF!+#REF!</f>
        <v>#REF!</v>
      </c>
      <c r="AK61" s="177" t="e">
        <f>#REF!+#REF!+#REF!+#REF!+#REF!+#REF!+#REF!+#REF!+#REF!+#REF!+#REF!+#REF!+#REF!+#REF!+#REF!+#REF!+#REF!+#REF!+#REF!+#REF!+#REF!+#REF!+#REF!+#REF!+#REF!+#REF!+#REF!+#REF!+#REF!+#REF!+#REF!+#REF!+#REF!</f>
        <v>#REF!</v>
      </c>
      <c r="AL61" s="178" t="e">
        <f>#REF!+#REF!+#REF!+#REF!+#REF!+#REF!+#REF!+#REF!+#REF!+#REF!+#REF!+#REF!+#REF!+#REF!+#REF!+#REF!+#REF!+#REF!+#REF!+#REF!+#REF!+#REF!+#REF!+#REF!+#REF!+#REF!+#REF!+#REF!+#REF!+#REF!+#REF!+#REF!+#REF!</f>
        <v>#REF!</v>
      </c>
      <c r="AM61" s="176" t="e">
        <f>#REF!+#REF!+#REF!+#REF!+#REF!+#REF!+#REF!+#REF!+#REF!+#REF!+#REF!+#REF!+#REF!+#REF!+#REF!+#REF!+#REF!+#REF!+#REF!+#REF!+#REF!+#REF!+#REF!+#REF!+#REF!+#REF!+#REF!+#REF!+#REF!+#REF!+#REF!+#REF!+#REF!</f>
        <v>#REF!</v>
      </c>
      <c r="AN61" s="179" t="e">
        <f>#REF!+#REF!+#REF!+#REF!+#REF!+#REF!+#REF!+#REF!+#REF!+#REF!+#REF!+#REF!+#REF!+#REF!+#REF!+#REF!+#REF!+#REF!+#REF!+#REF!+#REF!+#REF!+#REF!+#REF!+#REF!+#REF!+#REF!+#REF!+#REF!+#REF!+#REF!+#REF!+#REF!</f>
        <v>#REF!</v>
      </c>
      <c r="AO61" s="176" t="e">
        <f>#REF!+#REF!+#REF!+#REF!+#REF!+#REF!+#REF!+#REF!+#REF!+#REF!+#REF!+#REF!+#REF!+#REF!+#REF!+#REF!+#REF!+#REF!+#REF!+#REF!+#REF!+#REF!+#REF!+#REF!+#REF!+#REF!+#REF!+#REF!+#REF!+#REF!+#REF!+#REF!+#REF!</f>
        <v>#REF!</v>
      </c>
      <c r="AP61" s="177" t="e">
        <f>#REF!+#REF!+#REF!+#REF!+#REF!+#REF!+#REF!+#REF!+#REF!+#REF!+#REF!+#REF!+#REF!+#REF!+#REF!+#REF!+#REF!+#REF!+#REF!+#REF!+#REF!+#REF!+#REF!+#REF!+#REF!+#REF!+#REF!+#REF!+#REF!+#REF!+#REF!+#REF!+#REF!</f>
        <v>#REF!</v>
      </c>
      <c r="AQ61" s="176" t="e">
        <f>#REF!+#REF!+#REF!+#REF!+#REF!+#REF!+#REF!+#REF!+#REF!+#REF!+#REF!+#REF!+#REF!+#REF!+#REF!+#REF!+#REF!+#REF!+#REF!+#REF!+#REF!+#REF!+#REF!+#REF!+#REF!+#REF!+#REF!+#REF!+#REF!+#REF!+#REF!+#REF!+#REF!</f>
        <v>#REF!</v>
      </c>
      <c r="AR61" s="177" t="e">
        <f>#REF!+#REF!+#REF!+#REF!+#REF!+#REF!+#REF!+#REF!+#REF!+#REF!+#REF!+#REF!+#REF!+#REF!+#REF!+#REF!+#REF!+#REF!+#REF!+#REF!+#REF!+#REF!+#REF!+#REF!+#REF!+#REF!+#REF!+#REF!+#REF!+#REF!+#REF!+#REF!+#REF!</f>
        <v>#REF!</v>
      </c>
      <c r="AS61" s="177" t="e">
        <f>#REF!+#REF!+#REF!+#REF!+#REF!+#REF!+#REF!+#REF!+#REF!+#REF!+#REF!+#REF!+#REF!+#REF!+#REF!+#REF!+#REF!+#REF!+#REF!+#REF!+#REF!+#REF!+#REF!+#REF!+#REF!+#REF!+#REF!+#REF!+#REF!+#REF!+#REF!+#REF!+#REF!</f>
        <v>#REF!</v>
      </c>
      <c r="AT61" s="176" t="e">
        <f>#REF!+#REF!+#REF!+#REF!+#REF!+#REF!+#REF!+#REF!+#REF!+#REF!+#REF!+#REF!+#REF!+#REF!+#REF!+#REF!+#REF!+#REF!+#REF!+#REF!+#REF!+#REF!+#REF!+#REF!+#REF!+#REF!+#REF!+#REF!+#REF!+#REF!+#REF!+#REF!+#REF!</f>
        <v>#REF!</v>
      </c>
      <c r="AU61" s="546" t="e">
        <f t="shared" si="2"/>
        <v>#REF!</v>
      </c>
      <c r="AV61" s="547" t="e">
        <f t="shared" si="3"/>
        <v>#REF!</v>
      </c>
      <c r="AW61" s="168" t="e">
        <f>#REF!+#REF!+#REF!+#REF!+#REF!+#REF!+#REF!+#REF!+#REF!+#REF!+#REF!+#REF!+#REF!+#REF!+#REF!+#REF!+#REF!+#REF!+#REF!+#REF!+#REF!+#REF!+#REF!+#REF!+#REF!+#REF!+#REF!+#REF!+#REF!+#REF!+#REF!+#REF!+#REF!</f>
        <v>#REF!</v>
      </c>
      <c r="AX61" s="168"/>
      <c r="AY61" s="168" t="e">
        <f t="shared" si="4"/>
        <v>#REF!</v>
      </c>
    </row>
    <row r="62" spans="1:51" ht="16.149999999999999" customHeight="1" x14ac:dyDescent="0.2">
      <c r="A62" s="323">
        <v>56</v>
      </c>
      <c r="B62" s="134" t="s">
        <v>58</v>
      </c>
      <c r="C62" s="135" t="e">
        <f>#REF!+#REF!+#REF!+#REF!+#REF!+#REF!+#REF!+#REF!+#REF!+#REF!+#REF!+#REF!+#REF!+#REF!+#REF!+#REF!+#REF!+#REF!+#REF!+#REF!+#REF!+#REF!+#REF!+#REF!+#REF!+#REF!+#REF!+#REF!+#REF!+#REF!+#REF!+#REF!+#REF!</f>
        <v>#REF!</v>
      </c>
      <c r="D62" s="136">
        <f>'9_Per Pupil Summary'!H61</f>
        <v>5223.748767649302</v>
      </c>
      <c r="E62" s="137" t="e">
        <f>#REF!+#REF!+#REF!+#REF!+#REF!+#REF!+#REF!+#REF!+#REF!+#REF!+#REF!+#REF!+#REF!+#REF!+#REF!+#REF!+#REF!+#REF!+#REF!+#REF!+#REF!+#REF!+#REF!+#REF!+#REF!+#REF!+#REF!+#REF!+#REF!+#REF!+#REF!+#REF!+#REF!</f>
        <v>#REF!</v>
      </c>
      <c r="F62" s="138" t="e">
        <f>#REF!+#REF!+#REF!+#REF!+#REF!+#REF!+#REF!+#REF!+#REF!+#REF!+#REF!+#REF!+#REF!+#REF!+#REF!+#REF!+#REF!+#REF!+#REF!+#REF!+#REF!+#REF!+#REF!+#REF!+#REF!+#REF!+#REF!+#REF!+#REF!+#REF!+#REF!+#REF!+#REF!</f>
        <v>#REF!</v>
      </c>
      <c r="G62" s="136">
        <f>'9_Per Pupil Summary'!I61</f>
        <v>691.71047587376881</v>
      </c>
      <c r="H62" s="137" t="e">
        <f>#REF!+#REF!+#REF!+#REF!+#REF!+#REF!+#REF!+#REF!+#REF!+#REF!+#REF!+#REF!+#REF!+#REF!+#REF!+#REF!+#REF!+#REF!+#REF!+#REF!+#REF!+#REF!+#REF!+#REF!+#REF!+#REF!+#REF!+#REF!+#REF!+#REF!+#REF!+#REF!+#REF!</f>
        <v>#REF!</v>
      </c>
      <c r="I62" s="138" t="e">
        <f>#REF!+#REF!+#REF!+#REF!+#REF!+#REF!+#REF!+#REF!+#REF!+#REF!+#REF!+#REF!+#REF!+#REF!+#REF!+#REF!+#REF!+#REF!+#REF!+#REF!+#REF!+#REF!+#REF!+#REF!+#REF!+#REF!+#REF!+#REF!+#REF!+#REF!+#REF!+#REF!+#REF!</f>
        <v>#REF!</v>
      </c>
      <c r="J62" s="136">
        <f>'9_Per Pupil Summary'!J61</f>
        <v>188.64831160193691</v>
      </c>
      <c r="K62" s="137" t="e">
        <f>#REF!+#REF!+#REF!+#REF!+#REF!+#REF!+#REF!+#REF!+#REF!+#REF!+#REF!+#REF!+#REF!+#REF!+#REF!+#REF!+#REF!+#REF!+#REF!+#REF!+#REF!+#REF!+#REF!+#REF!+#REF!+#REF!+#REF!+#REF!+#REF!+#REF!+#REF!+#REF!+#REF!</f>
        <v>#REF!</v>
      </c>
      <c r="L62" s="138" t="e">
        <f>#REF!+#REF!+#REF!+#REF!+#REF!+#REF!+#REF!+#REF!+#REF!+#REF!+#REF!+#REF!+#REF!+#REF!+#REF!+#REF!+#REF!+#REF!+#REF!+#REF!+#REF!+#REF!+#REF!+#REF!+#REF!+#REF!+#REF!+#REF!+#REF!+#REF!+#REF!+#REF!+#REF!</f>
        <v>#REF!</v>
      </c>
      <c r="M62" s="136">
        <f>'9_Per Pupil Summary'!K61</f>
        <v>4716.2077900484228</v>
      </c>
      <c r="N62" s="137" t="e">
        <f>#REF!+#REF!+#REF!+#REF!+#REF!+#REF!+#REF!+#REF!+#REF!+#REF!+#REF!+#REF!+#REF!+#REF!+#REF!+#REF!+#REF!+#REF!+#REF!+#REF!+#REF!+#REF!+#REF!+#REF!+#REF!+#REF!+#REF!+#REF!+#REF!+#REF!+#REF!+#REF!+#REF!</f>
        <v>#REF!</v>
      </c>
      <c r="O62" s="138" t="e">
        <f>#REF!+#REF!+#REF!+#REF!+#REF!+#REF!+#REF!+#REF!+#REF!+#REF!+#REF!+#REF!+#REF!+#REF!+#REF!+#REF!+#REF!+#REF!+#REF!+#REF!+#REF!+#REF!+#REF!+#REF!+#REF!+#REF!+#REF!+#REF!+#REF!+#REF!+#REF!+#REF!+#REF!</f>
        <v>#REF!</v>
      </c>
      <c r="P62" s="136">
        <f>'9_Per Pupil Summary'!L61</f>
        <v>1886.4831160193692</v>
      </c>
      <c r="Q62" s="137" t="e">
        <f>#REF!+#REF!+#REF!+#REF!+#REF!+#REF!+#REF!+#REF!+#REF!+#REF!+#REF!+#REF!+#REF!+#REF!+#REF!+#REF!+#REF!+#REF!+#REF!+#REF!+#REF!+#REF!+#REF!+#REF!+#REF!+#REF!+#REF!+#REF!+#REF!+#REF!+#REF!+#REF!+#REF!</f>
        <v>#REF!</v>
      </c>
      <c r="R62" s="139" t="e">
        <f>#REF!+#REF!+#REF!+#REF!+#REF!+#REF!+#REF!+#REF!+#REF!+#REF!+#REF!+#REF!+#REF!+#REF!+#REF!+#REF!+#REF!+#REF!+#REF!+#REF!+#REF!+#REF!+#REF!+#REF!+#REF!+#REF!+#REF!+#REF!+#REF!+#REF!+#REF!+#REF!+#REF!</f>
        <v>#REF!</v>
      </c>
      <c r="S62" s="726" t="e">
        <f>#REF!+#REF!</f>
        <v>#REF!</v>
      </c>
      <c r="T62" s="136" t="e">
        <f>#REF!+#REF!+#REF!+#REF!+#REF!+#REF!+#REF!+#REF!+#REF!+#REF!+#REF!+#REF!+#REF!+#REF!+#REF!+#REF!+#REF!+#REF!+#REF!+#REF!+#REF!+#REF!+#REF!+#REF!+#REF!+#REF!+#REF!+#REF!+#REF!+#REF!+#REF!+#REF!+#REF!</f>
        <v>#REF!</v>
      </c>
      <c r="U62" s="136" t="e">
        <f>#REF!+#REF!+#REF!+#REF!+#REF!+#REF!+#REF!+#REF!+#REF!+#REF!+#REF!+#REF!+#REF!+#REF!+#REF!+#REF!+#REF!+#REF!+#REF!+#REF!+#REF!+#REF!+#REF!+#REF!+#REF!+#REF!+#REF!+#REF!+#REF!+#REF!+#REF!+#REF!+#REF!</f>
        <v>#REF!</v>
      </c>
      <c r="V62" s="140" t="e">
        <f>#REF!+#REF!+#REF!+#REF!+#REF!+#REF!+#REF!+#REF!+#REF!+#REF!+#REF!+#REF!+#REF!+#REF!+#REF!+#REF!+#REF!+#REF!+#REF!+#REF!+#REF!+#REF!+#REF!+#REF!+#REF!+#REF!+#REF!+#REF!+#REF!+#REF!+#REF!+#REF!+#REF!</f>
        <v>#REF!</v>
      </c>
      <c r="W62" s="139" t="e">
        <f>#REF!+#REF!+#REF!+#REF!+#REF!+#REF!+#REF!+#REF!+#REF!+#REF!+#REF!+#REF!+#REF!+#REF!+#REF!+#REF!+#REF!+#REF!+#REF!+#REF!+#REF!+#REF!+#REF!+#REF!+#REF!+#REF!+#REF!+#REF!+#REF!+#REF!+#REF!+#REF!+#REF!</f>
        <v>#REF!</v>
      </c>
      <c r="X62" s="137" t="e">
        <f>#REF!+#REF!+#REF!+#REF!+#REF!+#REF!+#REF!+#REF!+#REF!+#REF!+#REF!+#REF!+#REF!+#REF!+#REF!+#REF!+#REF!+#REF!+#REF!+#REF!+#REF!+#REF!+#REF!+#REF!+#REF!+#REF!+#REF!+#REF!+#REF!+#REF!+#REF!+#REF!+#REF!</f>
        <v>#REF!</v>
      </c>
      <c r="Y62" s="139" t="e">
        <f>#REF!+#REF!+#REF!+#REF!+#REF!+#REF!+#REF!+#REF!+#REF!+#REF!+#REF!+#REF!+#REF!+#REF!+#REF!+#REF!+#REF!+#REF!+#REF!+#REF!+#REF!+#REF!+#REF!+#REF!+#REF!+#REF!+#REF!+#REF!+#REF!+#REF!+#REF!+#REF!+#REF!</f>
        <v>#REF!</v>
      </c>
      <c r="Z62" s="136" t="e">
        <f>#REF!+#REF!+#REF!+#REF!+#REF!+#REF!+#REF!+#REF!+#REF!+#REF!+#REF!+#REF!+#REF!+#REF!+#REF!+#REF!+#REF!+#REF!+#REF!+#REF!+#REF!+#REF!+#REF!+#REF!+#REF!+#REF!+#REF!+#REF!+#REF!+#REF!+#REF!+#REF!+#REF!</f>
        <v>#REF!</v>
      </c>
      <c r="AA62" s="139" t="e">
        <f>#REF!+#REF!+#REF!+#REF!+#REF!+#REF!+#REF!+#REF!+#REF!+#REF!+#REF!+#REF!+#REF!+#REF!+#REF!+#REF!+#REF!+#REF!+#REF!+#REF!+#REF!+#REF!+#REF!+#REF!+#REF!+#REF!+#REF!+#REF!+#REF!+#REF!+#REF!+#REF!+#REF!</f>
        <v>#REF!</v>
      </c>
      <c r="AB62" s="136" t="e">
        <f>#REF!+#REF!+#REF!+#REF!+#REF!+#REF!+#REF!+#REF!+#REF!+#REF!+#REF!+#REF!+#REF!+#REF!+#REF!+#REF!+#REF!+#REF!+#REF!+#REF!+#REF!+#REF!+#REF!+#REF!+#REF!+#REF!+#REF!+#REF!+#REF!+#REF!+#REF!+#REF!+#REF!</f>
        <v>#REF!</v>
      </c>
      <c r="AC62" s="136" t="e">
        <f>#REF!+#REF!+#REF!+#REF!+#REF!+#REF!+#REF!+#REF!+#REF!+#REF!+#REF!+#REF!+#REF!+#REF!+#REF!+#REF!+#REF!+#REF!+#REF!+#REF!+#REF!+#REF!+#REF!+#REF!+#REF!+#REF!+#REF!+#REF!+#REF!+#REF!+#REF!+#REF!+#REF!</f>
        <v>#REF!</v>
      </c>
      <c r="AD62" s="139" t="e">
        <f>#REF!+#REF!+#REF!+#REF!+#REF!+#REF!+#REF!+#REF!+#REF!+#REF!+#REF!+#REF!+#REF!+#REF!+#REF!+#REF!+#REF!+#REF!+#REF!+#REF!+#REF!+#REF!+#REF!+#REF!+#REF!+#REF!+#REF!+#REF!+#REF!+#REF!+#REF!+#REF!+#REF!</f>
        <v>#REF!</v>
      </c>
      <c r="AE62" s="141" t="e">
        <f>#REF!+#REF!+#REF!+#REF!+#REF!+#REF!+#REF!+#REF!+#REF!+#REF!+#REF!+#REF!+#REF!+#REF!+#REF!+#REF!+#REF!+#REF!+#REF!+#REF!+#REF!+#REF!+#REF!+#REF!+#REF!+#REF!+#REF!+#REF!+#REF!+#REF!+#REF!+#REF!+#REF!</f>
        <v>#REF!</v>
      </c>
      <c r="AF62" s="142">
        <f>'9_Per Pupil Summary'!N61</f>
        <v>5410</v>
      </c>
      <c r="AG62" s="143" t="e">
        <f>#REF!+#REF!+#REF!+#REF!+#REF!+#REF!+#REF!+#REF!+#REF!+#REF!+#REF!+#REF!+#REF!+#REF!+#REF!+#REF!+#REF!+#REF!+#REF!+#REF!+#REF!+#REF!+#REF!+#REF!+#REF!+#REF!+#REF!+#REF!+#REF!+#REF!+#REF!+#REF!+#REF!</f>
        <v>#REF!</v>
      </c>
      <c r="AH62" s="135" t="e">
        <f>#REF!+#REF!+#REF!+#REF!+#REF!+#REF!+#REF!+#REF!+#REF!+#REF!+#REF!+#REF!+#REF!+#REF!+#REF!+#REF!+#REF!+#REF!+#REF!+#REF!+#REF!+#REF!+#REF!+#REF!+#REF!+#REF!+#REF!+#REF!+#REF!+#REF!+#REF!+#REF!+#REF!</f>
        <v>#REF!</v>
      </c>
      <c r="AI62" s="142" t="e">
        <f>#REF!+#REF!+#REF!+#REF!+#REF!+#REF!+#REF!+#REF!+#REF!+#REF!+#REF!+#REF!+#REF!+#REF!+#REF!+#REF!+#REF!+#REF!+#REF!+#REF!+#REF!+#REF!+#REF!+#REF!+#REF!+#REF!+#REF!+#REF!+#REF!+#REF!+#REF!+#REF!+#REF!</f>
        <v>#REF!</v>
      </c>
      <c r="AJ62" s="135" t="e">
        <f>#REF!+#REF!+#REF!+#REF!+#REF!+#REF!+#REF!+#REF!+#REF!+#REF!+#REF!+#REF!+#REF!+#REF!+#REF!+#REF!+#REF!+#REF!+#REF!+#REF!+#REF!+#REF!+#REF!+#REF!+#REF!+#REF!+#REF!+#REF!+#REF!+#REF!+#REF!+#REF!+#REF!</f>
        <v>#REF!</v>
      </c>
      <c r="AK62" s="144" t="e">
        <f>#REF!+#REF!+#REF!+#REF!+#REF!+#REF!+#REF!+#REF!+#REF!+#REF!+#REF!+#REF!+#REF!+#REF!+#REF!+#REF!+#REF!+#REF!+#REF!+#REF!+#REF!+#REF!+#REF!+#REF!+#REF!+#REF!+#REF!+#REF!+#REF!+#REF!+#REF!+#REF!+#REF!</f>
        <v>#REF!</v>
      </c>
      <c r="AL62" s="145" t="e">
        <f>#REF!+#REF!+#REF!+#REF!+#REF!+#REF!+#REF!+#REF!+#REF!+#REF!+#REF!+#REF!+#REF!+#REF!+#REF!+#REF!+#REF!+#REF!+#REF!+#REF!+#REF!+#REF!+#REF!+#REF!+#REF!+#REF!+#REF!+#REF!+#REF!+#REF!+#REF!+#REF!+#REF!</f>
        <v>#REF!</v>
      </c>
      <c r="AM62" s="143" t="e">
        <f>#REF!+#REF!+#REF!+#REF!+#REF!+#REF!+#REF!+#REF!+#REF!+#REF!+#REF!+#REF!+#REF!+#REF!+#REF!+#REF!+#REF!+#REF!+#REF!+#REF!+#REF!+#REF!+#REF!+#REF!+#REF!+#REF!+#REF!+#REF!+#REF!+#REF!+#REF!+#REF!+#REF!</f>
        <v>#REF!</v>
      </c>
      <c r="AN62" s="146" t="e">
        <f>#REF!+#REF!+#REF!+#REF!+#REF!+#REF!+#REF!+#REF!+#REF!+#REF!+#REF!+#REF!+#REF!+#REF!+#REF!+#REF!+#REF!+#REF!+#REF!+#REF!+#REF!+#REF!+#REF!+#REF!+#REF!+#REF!+#REF!+#REF!+#REF!+#REF!+#REF!+#REF!+#REF!</f>
        <v>#REF!</v>
      </c>
      <c r="AO62" s="143" t="e">
        <f>#REF!+#REF!+#REF!+#REF!+#REF!+#REF!+#REF!+#REF!+#REF!+#REF!+#REF!+#REF!+#REF!+#REF!+#REF!+#REF!+#REF!+#REF!+#REF!+#REF!+#REF!+#REF!+#REF!+#REF!+#REF!+#REF!+#REF!+#REF!+#REF!+#REF!+#REF!+#REF!+#REF!</f>
        <v>#REF!</v>
      </c>
      <c r="AP62" s="144" t="e">
        <f>#REF!+#REF!+#REF!+#REF!+#REF!+#REF!+#REF!+#REF!+#REF!+#REF!+#REF!+#REF!+#REF!+#REF!+#REF!+#REF!+#REF!+#REF!+#REF!+#REF!+#REF!+#REF!+#REF!+#REF!+#REF!+#REF!+#REF!+#REF!+#REF!+#REF!+#REF!+#REF!+#REF!</f>
        <v>#REF!</v>
      </c>
      <c r="AQ62" s="143" t="e">
        <f>#REF!+#REF!+#REF!+#REF!+#REF!+#REF!+#REF!+#REF!+#REF!+#REF!+#REF!+#REF!+#REF!+#REF!+#REF!+#REF!+#REF!+#REF!+#REF!+#REF!+#REF!+#REF!+#REF!+#REF!+#REF!+#REF!+#REF!+#REF!+#REF!+#REF!+#REF!+#REF!+#REF!</f>
        <v>#REF!</v>
      </c>
      <c r="AR62" s="144" t="e">
        <f>#REF!+#REF!+#REF!+#REF!+#REF!+#REF!+#REF!+#REF!+#REF!+#REF!+#REF!+#REF!+#REF!+#REF!+#REF!+#REF!+#REF!+#REF!+#REF!+#REF!+#REF!+#REF!+#REF!+#REF!+#REF!+#REF!+#REF!+#REF!+#REF!+#REF!+#REF!+#REF!+#REF!</f>
        <v>#REF!</v>
      </c>
      <c r="AS62" s="144" t="e">
        <f>#REF!+#REF!+#REF!+#REF!+#REF!+#REF!+#REF!+#REF!+#REF!+#REF!+#REF!+#REF!+#REF!+#REF!+#REF!+#REF!+#REF!+#REF!+#REF!+#REF!+#REF!+#REF!+#REF!+#REF!+#REF!+#REF!+#REF!+#REF!+#REF!+#REF!+#REF!+#REF!+#REF!</f>
        <v>#REF!</v>
      </c>
      <c r="AT62" s="143" t="e">
        <f>#REF!+#REF!+#REF!+#REF!+#REF!+#REF!+#REF!+#REF!+#REF!+#REF!+#REF!+#REF!+#REF!+#REF!+#REF!+#REF!+#REF!+#REF!+#REF!+#REF!+#REF!+#REF!+#REF!+#REF!+#REF!+#REF!+#REF!+#REF!+#REF!+#REF!+#REF!+#REF!+#REF!</f>
        <v>#REF!</v>
      </c>
      <c r="AU62" s="542" t="e">
        <f t="shared" si="2"/>
        <v>#REF!</v>
      </c>
      <c r="AV62" s="543" t="e">
        <f t="shared" si="3"/>
        <v>#REF!</v>
      </c>
      <c r="AW62" s="137" t="e">
        <f>#REF!+#REF!+#REF!+#REF!+#REF!+#REF!+#REF!+#REF!+#REF!+#REF!+#REF!+#REF!+#REF!+#REF!+#REF!+#REF!+#REF!+#REF!+#REF!+#REF!+#REF!+#REF!+#REF!+#REF!+#REF!+#REF!+#REF!+#REF!+#REF!+#REF!+#REF!+#REF!+#REF!</f>
        <v>#REF!</v>
      </c>
      <c r="AX62" s="137"/>
      <c r="AY62" s="137" t="e">
        <f t="shared" si="4"/>
        <v>#REF!</v>
      </c>
    </row>
    <row r="63" spans="1:51" ht="16.149999999999999" customHeight="1" x14ac:dyDescent="0.2">
      <c r="A63" s="324">
        <v>57</v>
      </c>
      <c r="B63" s="151" t="s">
        <v>59</v>
      </c>
      <c r="C63" s="152" t="e">
        <f>#REF!+#REF!+#REF!+#REF!+#REF!+#REF!+#REF!+#REF!+#REF!+#REF!+#REF!+#REF!+#REF!+#REF!+#REF!+#REF!+#REF!+#REF!+#REF!+#REF!+#REF!+#REF!+#REF!+#REF!+#REF!+#REF!+#REF!+#REF!+#REF!+#REF!+#REF!+#REF!+#REF!</f>
        <v>#REF!</v>
      </c>
      <c r="D63" s="153">
        <f>'9_Per Pupil Summary'!H62</f>
        <v>5329.7480404946564</v>
      </c>
      <c r="E63" s="154" t="e">
        <f>#REF!+#REF!+#REF!+#REF!+#REF!+#REF!+#REF!+#REF!+#REF!+#REF!+#REF!+#REF!+#REF!+#REF!+#REF!+#REF!+#REF!+#REF!+#REF!+#REF!+#REF!+#REF!+#REF!+#REF!+#REF!+#REF!+#REF!+#REF!+#REF!+#REF!+#REF!+#REF!+#REF!</f>
        <v>#REF!</v>
      </c>
      <c r="F63" s="155" t="e">
        <f>#REF!+#REF!+#REF!+#REF!+#REF!+#REF!+#REF!+#REF!+#REF!+#REF!+#REF!+#REF!+#REF!+#REF!+#REF!+#REF!+#REF!+#REF!+#REF!+#REF!+#REF!+#REF!+#REF!+#REF!+#REF!+#REF!+#REF!+#REF!+#REF!+#REF!+#REF!+#REF!+#REF!</f>
        <v>#REF!</v>
      </c>
      <c r="G63" s="153">
        <f>'9_Per Pupil Summary'!I62</f>
        <v>700.9833158997468</v>
      </c>
      <c r="H63" s="154" t="e">
        <f>#REF!+#REF!+#REF!+#REF!+#REF!+#REF!+#REF!+#REF!+#REF!+#REF!+#REF!+#REF!+#REF!+#REF!+#REF!+#REF!+#REF!+#REF!+#REF!+#REF!+#REF!+#REF!+#REF!+#REF!+#REF!+#REF!+#REF!+#REF!+#REF!+#REF!+#REF!+#REF!+#REF!</f>
        <v>#REF!</v>
      </c>
      <c r="I63" s="155" t="e">
        <f>#REF!+#REF!+#REF!+#REF!+#REF!+#REF!+#REF!+#REF!+#REF!+#REF!+#REF!+#REF!+#REF!+#REF!+#REF!+#REF!+#REF!+#REF!+#REF!+#REF!+#REF!+#REF!+#REF!+#REF!+#REF!+#REF!+#REF!+#REF!+#REF!+#REF!+#REF!+#REF!+#REF!</f>
        <v>#REF!</v>
      </c>
      <c r="J63" s="153">
        <f>'9_Per Pupil Summary'!J62</f>
        <v>191.1772679726582</v>
      </c>
      <c r="K63" s="154" t="e">
        <f>#REF!+#REF!+#REF!+#REF!+#REF!+#REF!+#REF!+#REF!+#REF!+#REF!+#REF!+#REF!+#REF!+#REF!+#REF!+#REF!+#REF!+#REF!+#REF!+#REF!+#REF!+#REF!+#REF!+#REF!+#REF!+#REF!+#REF!+#REF!+#REF!+#REF!+#REF!+#REF!+#REF!</f>
        <v>#REF!</v>
      </c>
      <c r="L63" s="155" t="e">
        <f>#REF!+#REF!+#REF!+#REF!+#REF!+#REF!+#REF!+#REF!+#REF!+#REF!+#REF!+#REF!+#REF!+#REF!+#REF!+#REF!+#REF!+#REF!+#REF!+#REF!+#REF!+#REF!+#REF!+#REF!+#REF!+#REF!+#REF!+#REF!+#REF!+#REF!+#REF!+#REF!+#REF!</f>
        <v>#REF!</v>
      </c>
      <c r="M63" s="153">
        <f>'9_Per Pupil Summary'!K62</f>
        <v>4779.4316993164557</v>
      </c>
      <c r="N63" s="154" t="e">
        <f>#REF!+#REF!+#REF!+#REF!+#REF!+#REF!+#REF!+#REF!+#REF!+#REF!+#REF!+#REF!+#REF!+#REF!+#REF!+#REF!+#REF!+#REF!+#REF!+#REF!+#REF!+#REF!+#REF!+#REF!+#REF!+#REF!+#REF!+#REF!+#REF!+#REF!+#REF!+#REF!+#REF!</f>
        <v>#REF!</v>
      </c>
      <c r="O63" s="155" t="e">
        <f>#REF!+#REF!+#REF!+#REF!+#REF!+#REF!+#REF!+#REF!+#REF!+#REF!+#REF!+#REF!+#REF!+#REF!+#REF!+#REF!+#REF!+#REF!+#REF!+#REF!+#REF!+#REF!+#REF!+#REF!+#REF!+#REF!+#REF!+#REF!+#REF!+#REF!+#REF!+#REF!+#REF!</f>
        <v>#REF!</v>
      </c>
      <c r="P63" s="153">
        <f>'9_Per Pupil Summary'!L62</f>
        <v>1911.7726797265821</v>
      </c>
      <c r="Q63" s="154" t="e">
        <f>#REF!+#REF!+#REF!+#REF!+#REF!+#REF!+#REF!+#REF!+#REF!+#REF!+#REF!+#REF!+#REF!+#REF!+#REF!+#REF!+#REF!+#REF!+#REF!+#REF!+#REF!+#REF!+#REF!+#REF!+#REF!+#REF!+#REF!+#REF!+#REF!+#REF!+#REF!+#REF!+#REF!</f>
        <v>#REF!</v>
      </c>
      <c r="R63" s="156" t="e">
        <f>#REF!+#REF!+#REF!+#REF!+#REF!+#REF!+#REF!+#REF!+#REF!+#REF!+#REF!+#REF!+#REF!+#REF!+#REF!+#REF!+#REF!+#REF!+#REF!+#REF!+#REF!+#REF!+#REF!+#REF!+#REF!+#REF!+#REF!+#REF!+#REF!+#REF!+#REF!+#REF!+#REF!</f>
        <v>#REF!</v>
      </c>
      <c r="S63" s="605" t="e">
        <f>#REF!+#REF!</f>
        <v>#REF!</v>
      </c>
      <c r="T63" s="153" t="e">
        <f>#REF!+#REF!+#REF!+#REF!+#REF!+#REF!+#REF!+#REF!+#REF!+#REF!+#REF!+#REF!+#REF!+#REF!+#REF!+#REF!+#REF!+#REF!+#REF!+#REF!+#REF!+#REF!+#REF!+#REF!+#REF!+#REF!+#REF!+#REF!+#REF!+#REF!+#REF!+#REF!+#REF!</f>
        <v>#REF!</v>
      </c>
      <c r="U63" s="153" t="e">
        <f>#REF!+#REF!+#REF!+#REF!+#REF!+#REF!+#REF!+#REF!+#REF!+#REF!+#REF!+#REF!+#REF!+#REF!+#REF!+#REF!+#REF!+#REF!+#REF!+#REF!+#REF!+#REF!+#REF!+#REF!+#REF!+#REF!+#REF!+#REF!+#REF!+#REF!+#REF!+#REF!+#REF!</f>
        <v>#REF!</v>
      </c>
      <c r="V63" s="157" t="e">
        <f>#REF!+#REF!+#REF!+#REF!+#REF!+#REF!+#REF!+#REF!+#REF!+#REF!+#REF!+#REF!+#REF!+#REF!+#REF!+#REF!+#REF!+#REF!+#REF!+#REF!+#REF!+#REF!+#REF!+#REF!+#REF!+#REF!+#REF!+#REF!+#REF!+#REF!+#REF!+#REF!+#REF!</f>
        <v>#REF!</v>
      </c>
      <c r="W63" s="156" t="e">
        <f>#REF!+#REF!+#REF!+#REF!+#REF!+#REF!+#REF!+#REF!+#REF!+#REF!+#REF!+#REF!+#REF!+#REF!+#REF!+#REF!+#REF!+#REF!+#REF!+#REF!+#REF!+#REF!+#REF!+#REF!+#REF!+#REF!+#REF!+#REF!+#REF!+#REF!+#REF!+#REF!+#REF!</f>
        <v>#REF!</v>
      </c>
      <c r="X63" s="154" t="e">
        <f>#REF!+#REF!+#REF!+#REF!+#REF!+#REF!+#REF!+#REF!+#REF!+#REF!+#REF!+#REF!+#REF!+#REF!+#REF!+#REF!+#REF!+#REF!+#REF!+#REF!+#REF!+#REF!+#REF!+#REF!+#REF!+#REF!+#REF!+#REF!+#REF!+#REF!+#REF!+#REF!+#REF!</f>
        <v>#REF!</v>
      </c>
      <c r="Y63" s="156" t="e">
        <f>#REF!+#REF!+#REF!+#REF!+#REF!+#REF!+#REF!+#REF!+#REF!+#REF!+#REF!+#REF!+#REF!+#REF!+#REF!+#REF!+#REF!+#REF!+#REF!+#REF!+#REF!+#REF!+#REF!+#REF!+#REF!+#REF!+#REF!+#REF!+#REF!+#REF!+#REF!+#REF!+#REF!</f>
        <v>#REF!</v>
      </c>
      <c r="Z63" s="153" t="e">
        <f>#REF!+#REF!+#REF!+#REF!+#REF!+#REF!+#REF!+#REF!+#REF!+#REF!+#REF!+#REF!+#REF!+#REF!+#REF!+#REF!+#REF!+#REF!+#REF!+#REF!+#REF!+#REF!+#REF!+#REF!+#REF!+#REF!+#REF!+#REF!+#REF!+#REF!+#REF!+#REF!+#REF!</f>
        <v>#REF!</v>
      </c>
      <c r="AA63" s="156" t="e">
        <f>#REF!+#REF!+#REF!+#REF!+#REF!+#REF!+#REF!+#REF!+#REF!+#REF!+#REF!+#REF!+#REF!+#REF!+#REF!+#REF!+#REF!+#REF!+#REF!+#REF!+#REF!+#REF!+#REF!+#REF!+#REF!+#REF!+#REF!+#REF!+#REF!+#REF!+#REF!+#REF!+#REF!</f>
        <v>#REF!</v>
      </c>
      <c r="AB63" s="153" t="e">
        <f>#REF!+#REF!+#REF!+#REF!+#REF!+#REF!+#REF!+#REF!+#REF!+#REF!+#REF!+#REF!+#REF!+#REF!+#REF!+#REF!+#REF!+#REF!+#REF!+#REF!+#REF!+#REF!+#REF!+#REF!+#REF!+#REF!+#REF!+#REF!+#REF!+#REF!+#REF!+#REF!+#REF!</f>
        <v>#REF!</v>
      </c>
      <c r="AC63" s="153" t="e">
        <f>#REF!+#REF!+#REF!+#REF!+#REF!+#REF!+#REF!+#REF!+#REF!+#REF!+#REF!+#REF!+#REF!+#REF!+#REF!+#REF!+#REF!+#REF!+#REF!+#REF!+#REF!+#REF!+#REF!+#REF!+#REF!+#REF!+#REF!+#REF!+#REF!+#REF!+#REF!+#REF!+#REF!</f>
        <v>#REF!</v>
      </c>
      <c r="AD63" s="156" t="e">
        <f>#REF!+#REF!+#REF!+#REF!+#REF!+#REF!+#REF!+#REF!+#REF!+#REF!+#REF!+#REF!+#REF!+#REF!+#REF!+#REF!+#REF!+#REF!+#REF!+#REF!+#REF!+#REF!+#REF!+#REF!+#REF!+#REF!+#REF!+#REF!+#REF!+#REF!+#REF!+#REF!+#REF!</f>
        <v>#REF!</v>
      </c>
      <c r="AE63" s="159" t="e">
        <f>#REF!+#REF!+#REF!+#REF!+#REF!+#REF!+#REF!+#REF!+#REF!+#REF!+#REF!+#REF!+#REF!+#REF!+#REF!+#REF!+#REF!+#REF!+#REF!+#REF!+#REF!+#REF!+#REF!+#REF!+#REF!+#REF!+#REF!+#REF!+#REF!+#REF!+#REF!+#REF!+#REF!</f>
        <v>#REF!</v>
      </c>
      <c r="AF63" s="160">
        <f>'9_Per Pupil Summary'!N62</f>
        <v>3017</v>
      </c>
      <c r="AG63" s="161" t="e">
        <f>#REF!+#REF!+#REF!+#REF!+#REF!+#REF!+#REF!+#REF!+#REF!+#REF!+#REF!+#REF!+#REF!+#REF!+#REF!+#REF!+#REF!+#REF!+#REF!+#REF!+#REF!+#REF!+#REF!+#REF!+#REF!+#REF!+#REF!+#REF!+#REF!+#REF!+#REF!+#REF!+#REF!</f>
        <v>#REF!</v>
      </c>
      <c r="AH63" s="152" t="e">
        <f>#REF!+#REF!+#REF!+#REF!+#REF!+#REF!+#REF!+#REF!+#REF!+#REF!+#REF!+#REF!+#REF!+#REF!+#REF!+#REF!+#REF!+#REF!+#REF!+#REF!+#REF!+#REF!+#REF!+#REF!+#REF!+#REF!+#REF!+#REF!+#REF!+#REF!+#REF!+#REF!+#REF!</f>
        <v>#REF!</v>
      </c>
      <c r="AI63" s="160" t="e">
        <f>#REF!+#REF!+#REF!+#REF!+#REF!+#REF!+#REF!+#REF!+#REF!+#REF!+#REF!+#REF!+#REF!+#REF!+#REF!+#REF!+#REF!+#REF!+#REF!+#REF!+#REF!+#REF!+#REF!+#REF!+#REF!+#REF!+#REF!+#REF!+#REF!+#REF!+#REF!+#REF!+#REF!</f>
        <v>#REF!</v>
      </c>
      <c r="AJ63" s="152" t="e">
        <f>#REF!+#REF!+#REF!+#REF!+#REF!+#REF!+#REF!+#REF!+#REF!+#REF!+#REF!+#REF!+#REF!+#REF!+#REF!+#REF!+#REF!+#REF!+#REF!+#REF!+#REF!+#REF!+#REF!+#REF!+#REF!+#REF!+#REF!+#REF!+#REF!+#REF!+#REF!+#REF!+#REF!</f>
        <v>#REF!</v>
      </c>
      <c r="AK63" s="162" t="e">
        <f>#REF!+#REF!+#REF!+#REF!+#REF!+#REF!+#REF!+#REF!+#REF!+#REF!+#REF!+#REF!+#REF!+#REF!+#REF!+#REF!+#REF!+#REF!+#REF!+#REF!+#REF!+#REF!+#REF!+#REF!+#REF!+#REF!+#REF!+#REF!+#REF!+#REF!+#REF!+#REF!+#REF!</f>
        <v>#REF!</v>
      </c>
      <c r="AL63" s="163" t="e">
        <f>#REF!+#REF!+#REF!+#REF!+#REF!+#REF!+#REF!+#REF!+#REF!+#REF!+#REF!+#REF!+#REF!+#REF!+#REF!+#REF!+#REF!+#REF!+#REF!+#REF!+#REF!+#REF!+#REF!+#REF!+#REF!+#REF!+#REF!+#REF!+#REF!+#REF!+#REF!+#REF!+#REF!</f>
        <v>#REF!</v>
      </c>
      <c r="AM63" s="161" t="e">
        <f>#REF!+#REF!+#REF!+#REF!+#REF!+#REF!+#REF!+#REF!+#REF!+#REF!+#REF!+#REF!+#REF!+#REF!+#REF!+#REF!+#REF!+#REF!+#REF!+#REF!+#REF!+#REF!+#REF!+#REF!+#REF!+#REF!+#REF!+#REF!+#REF!+#REF!+#REF!+#REF!+#REF!</f>
        <v>#REF!</v>
      </c>
      <c r="AN63" s="164" t="e">
        <f>#REF!+#REF!+#REF!+#REF!+#REF!+#REF!+#REF!+#REF!+#REF!+#REF!+#REF!+#REF!+#REF!+#REF!+#REF!+#REF!+#REF!+#REF!+#REF!+#REF!+#REF!+#REF!+#REF!+#REF!+#REF!+#REF!+#REF!+#REF!+#REF!+#REF!+#REF!+#REF!+#REF!</f>
        <v>#REF!</v>
      </c>
      <c r="AO63" s="161" t="e">
        <f>#REF!+#REF!+#REF!+#REF!+#REF!+#REF!+#REF!+#REF!+#REF!+#REF!+#REF!+#REF!+#REF!+#REF!+#REF!+#REF!+#REF!+#REF!+#REF!+#REF!+#REF!+#REF!+#REF!+#REF!+#REF!+#REF!+#REF!+#REF!+#REF!+#REF!+#REF!+#REF!+#REF!</f>
        <v>#REF!</v>
      </c>
      <c r="AP63" s="162" t="e">
        <f>#REF!+#REF!+#REF!+#REF!+#REF!+#REF!+#REF!+#REF!+#REF!+#REF!+#REF!+#REF!+#REF!+#REF!+#REF!+#REF!+#REF!+#REF!+#REF!+#REF!+#REF!+#REF!+#REF!+#REF!+#REF!+#REF!+#REF!+#REF!+#REF!+#REF!+#REF!+#REF!+#REF!</f>
        <v>#REF!</v>
      </c>
      <c r="AQ63" s="161" t="e">
        <f>#REF!+#REF!+#REF!+#REF!+#REF!+#REF!+#REF!+#REF!+#REF!+#REF!+#REF!+#REF!+#REF!+#REF!+#REF!+#REF!+#REF!+#REF!+#REF!+#REF!+#REF!+#REF!+#REF!+#REF!+#REF!+#REF!+#REF!+#REF!+#REF!+#REF!+#REF!+#REF!+#REF!</f>
        <v>#REF!</v>
      </c>
      <c r="AR63" s="162" t="e">
        <f>#REF!+#REF!+#REF!+#REF!+#REF!+#REF!+#REF!+#REF!+#REF!+#REF!+#REF!+#REF!+#REF!+#REF!+#REF!+#REF!+#REF!+#REF!+#REF!+#REF!+#REF!+#REF!+#REF!+#REF!+#REF!+#REF!+#REF!+#REF!+#REF!+#REF!+#REF!+#REF!+#REF!</f>
        <v>#REF!</v>
      </c>
      <c r="AS63" s="162" t="e">
        <f>#REF!+#REF!+#REF!+#REF!+#REF!+#REF!+#REF!+#REF!+#REF!+#REF!+#REF!+#REF!+#REF!+#REF!+#REF!+#REF!+#REF!+#REF!+#REF!+#REF!+#REF!+#REF!+#REF!+#REF!+#REF!+#REF!+#REF!+#REF!+#REF!+#REF!+#REF!+#REF!+#REF!</f>
        <v>#REF!</v>
      </c>
      <c r="AT63" s="161" t="e">
        <f>#REF!+#REF!+#REF!+#REF!+#REF!+#REF!+#REF!+#REF!+#REF!+#REF!+#REF!+#REF!+#REF!+#REF!+#REF!+#REF!+#REF!+#REF!+#REF!+#REF!+#REF!+#REF!+#REF!+#REF!+#REF!+#REF!+#REF!+#REF!+#REF!+#REF!+#REF!+#REF!+#REF!</f>
        <v>#REF!</v>
      </c>
      <c r="AU63" s="544" t="e">
        <f t="shared" si="2"/>
        <v>#REF!</v>
      </c>
      <c r="AV63" s="545" t="e">
        <f t="shared" si="3"/>
        <v>#REF!</v>
      </c>
      <c r="AW63" s="154" t="e">
        <f>#REF!+#REF!+#REF!+#REF!+#REF!+#REF!+#REF!+#REF!+#REF!+#REF!+#REF!+#REF!+#REF!+#REF!+#REF!+#REF!+#REF!+#REF!+#REF!+#REF!+#REF!+#REF!+#REF!+#REF!+#REF!+#REF!+#REF!+#REF!+#REF!+#REF!+#REF!+#REF!+#REF!</f>
        <v>#REF!</v>
      </c>
      <c r="AX63" s="154"/>
      <c r="AY63" s="154" t="e">
        <f t="shared" si="4"/>
        <v>#REF!</v>
      </c>
    </row>
    <row r="64" spans="1:51" ht="16.149999999999999" customHeight="1" x14ac:dyDescent="0.2">
      <c r="A64" s="324">
        <v>58</v>
      </c>
      <c r="B64" s="151" t="s">
        <v>60</v>
      </c>
      <c r="C64" s="152" t="e">
        <f>#REF!+#REF!+#REF!+#REF!+#REF!+#REF!+#REF!+#REF!+#REF!+#REF!+#REF!+#REF!+#REF!+#REF!+#REF!+#REF!+#REF!+#REF!+#REF!+#REF!+#REF!+#REF!+#REF!+#REF!+#REF!+#REF!+#REF!+#REF!+#REF!+#REF!+#REF!+#REF!+#REF!</f>
        <v>#REF!</v>
      </c>
      <c r="D64" s="153">
        <f>'9_Per Pupil Summary'!H63</f>
        <v>5478.2352553692481</v>
      </c>
      <c r="E64" s="154" t="e">
        <f>#REF!+#REF!+#REF!+#REF!+#REF!+#REF!+#REF!+#REF!+#REF!+#REF!+#REF!+#REF!+#REF!+#REF!+#REF!+#REF!+#REF!+#REF!+#REF!+#REF!+#REF!+#REF!+#REF!+#REF!+#REF!+#REF!+#REF!+#REF!+#REF!+#REF!+#REF!+#REF!+#REF!</f>
        <v>#REF!</v>
      </c>
      <c r="F64" s="155" t="e">
        <f>#REF!+#REF!+#REF!+#REF!+#REF!+#REF!+#REF!+#REF!+#REF!+#REF!+#REF!+#REF!+#REF!+#REF!+#REF!+#REF!+#REF!+#REF!+#REF!+#REF!+#REF!+#REF!+#REF!+#REF!+#REF!+#REF!+#REF!+#REF!+#REF!+#REF!+#REF!+#REF!+#REF!</f>
        <v>#REF!</v>
      </c>
      <c r="G64" s="153">
        <f>'9_Per Pupil Summary'!I63</f>
        <v>726.71390317215707</v>
      </c>
      <c r="H64" s="154" t="e">
        <f>#REF!+#REF!+#REF!+#REF!+#REF!+#REF!+#REF!+#REF!+#REF!+#REF!+#REF!+#REF!+#REF!+#REF!+#REF!+#REF!+#REF!+#REF!+#REF!+#REF!+#REF!+#REF!+#REF!+#REF!+#REF!+#REF!+#REF!+#REF!+#REF!+#REF!+#REF!+#REF!+#REF!</f>
        <v>#REF!</v>
      </c>
      <c r="I64" s="155" t="e">
        <f>#REF!+#REF!+#REF!+#REF!+#REF!+#REF!+#REF!+#REF!+#REF!+#REF!+#REF!+#REF!+#REF!+#REF!+#REF!+#REF!+#REF!+#REF!+#REF!+#REF!+#REF!+#REF!+#REF!+#REF!+#REF!+#REF!+#REF!+#REF!+#REF!+#REF!+#REF!+#REF!+#REF!</f>
        <v>#REF!</v>
      </c>
      <c r="J64" s="153">
        <f>'9_Per Pupil Summary'!J63</f>
        <v>198.19470086513374</v>
      </c>
      <c r="K64" s="154" t="e">
        <f>#REF!+#REF!+#REF!+#REF!+#REF!+#REF!+#REF!+#REF!+#REF!+#REF!+#REF!+#REF!+#REF!+#REF!+#REF!+#REF!+#REF!+#REF!+#REF!+#REF!+#REF!+#REF!+#REF!+#REF!+#REF!+#REF!+#REF!+#REF!+#REF!+#REF!+#REF!+#REF!+#REF!</f>
        <v>#REF!</v>
      </c>
      <c r="L64" s="155" t="e">
        <f>#REF!+#REF!+#REF!+#REF!+#REF!+#REF!+#REF!+#REF!+#REF!+#REF!+#REF!+#REF!+#REF!+#REF!+#REF!+#REF!+#REF!+#REF!+#REF!+#REF!+#REF!+#REF!+#REF!+#REF!+#REF!+#REF!+#REF!+#REF!+#REF!+#REF!+#REF!+#REF!+#REF!</f>
        <v>#REF!</v>
      </c>
      <c r="M64" s="153">
        <f>'9_Per Pupil Summary'!K63</f>
        <v>4954.8675216283436</v>
      </c>
      <c r="N64" s="154" t="e">
        <f>#REF!+#REF!+#REF!+#REF!+#REF!+#REF!+#REF!+#REF!+#REF!+#REF!+#REF!+#REF!+#REF!+#REF!+#REF!+#REF!+#REF!+#REF!+#REF!+#REF!+#REF!+#REF!+#REF!+#REF!+#REF!+#REF!+#REF!+#REF!+#REF!+#REF!+#REF!+#REF!+#REF!</f>
        <v>#REF!</v>
      </c>
      <c r="O64" s="155" t="e">
        <f>#REF!+#REF!+#REF!+#REF!+#REF!+#REF!+#REF!+#REF!+#REF!+#REF!+#REF!+#REF!+#REF!+#REF!+#REF!+#REF!+#REF!+#REF!+#REF!+#REF!+#REF!+#REF!+#REF!+#REF!+#REF!+#REF!+#REF!+#REF!+#REF!+#REF!+#REF!+#REF!+#REF!</f>
        <v>#REF!</v>
      </c>
      <c r="P64" s="153">
        <f>'9_Per Pupil Summary'!L63</f>
        <v>1981.9470086513375</v>
      </c>
      <c r="Q64" s="154" t="e">
        <f>#REF!+#REF!+#REF!+#REF!+#REF!+#REF!+#REF!+#REF!+#REF!+#REF!+#REF!+#REF!+#REF!+#REF!+#REF!+#REF!+#REF!+#REF!+#REF!+#REF!+#REF!+#REF!+#REF!+#REF!+#REF!+#REF!+#REF!+#REF!+#REF!+#REF!+#REF!+#REF!+#REF!</f>
        <v>#REF!</v>
      </c>
      <c r="R64" s="156" t="e">
        <f>#REF!+#REF!+#REF!+#REF!+#REF!+#REF!+#REF!+#REF!+#REF!+#REF!+#REF!+#REF!+#REF!+#REF!+#REF!+#REF!+#REF!+#REF!+#REF!+#REF!+#REF!+#REF!+#REF!+#REF!+#REF!+#REF!+#REF!+#REF!+#REF!+#REF!+#REF!+#REF!+#REF!</f>
        <v>#REF!</v>
      </c>
      <c r="S64" s="605" t="e">
        <f>#REF!+#REF!</f>
        <v>#REF!</v>
      </c>
      <c r="T64" s="153" t="e">
        <f>#REF!+#REF!+#REF!+#REF!+#REF!+#REF!+#REF!+#REF!+#REF!+#REF!+#REF!+#REF!+#REF!+#REF!+#REF!+#REF!+#REF!+#REF!+#REF!+#REF!+#REF!+#REF!+#REF!+#REF!+#REF!+#REF!+#REF!+#REF!+#REF!+#REF!+#REF!+#REF!+#REF!</f>
        <v>#REF!</v>
      </c>
      <c r="U64" s="153" t="e">
        <f>#REF!+#REF!+#REF!+#REF!+#REF!+#REF!+#REF!+#REF!+#REF!+#REF!+#REF!+#REF!+#REF!+#REF!+#REF!+#REF!+#REF!+#REF!+#REF!+#REF!+#REF!+#REF!+#REF!+#REF!+#REF!+#REF!+#REF!+#REF!+#REF!+#REF!+#REF!+#REF!+#REF!</f>
        <v>#REF!</v>
      </c>
      <c r="V64" s="157" t="e">
        <f>#REF!+#REF!+#REF!+#REF!+#REF!+#REF!+#REF!+#REF!+#REF!+#REF!+#REF!+#REF!+#REF!+#REF!+#REF!+#REF!+#REF!+#REF!+#REF!+#REF!+#REF!+#REF!+#REF!+#REF!+#REF!+#REF!+#REF!+#REF!+#REF!+#REF!+#REF!+#REF!+#REF!</f>
        <v>#REF!</v>
      </c>
      <c r="W64" s="156" t="e">
        <f>#REF!+#REF!+#REF!+#REF!+#REF!+#REF!+#REF!+#REF!+#REF!+#REF!+#REF!+#REF!+#REF!+#REF!+#REF!+#REF!+#REF!+#REF!+#REF!+#REF!+#REF!+#REF!+#REF!+#REF!+#REF!+#REF!+#REF!+#REF!+#REF!+#REF!+#REF!+#REF!+#REF!</f>
        <v>#REF!</v>
      </c>
      <c r="X64" s="154" t="e">
        <f>#REF!+#REF!+#REF!+#REF!+#REF!+#REF!+#REF!+#REF!+#REF!+#REF!+#REF!+#REF!+#REF!+#REF!+#REF!+#REF!+#REF!+#REF!+#REF!+#REF!+#REF!+#REF!+#REF!+#REF!+#REF!+#REF!+#REF!+#REF!+#REF!+#REF!+#REF!+#REF!+#REF!</f>
        <v>#REF!</v>
      </c>
      <c r="Y64" s="156" t="e">
        <f>#REF!+#REF!+#REF!+#REF!+#REF!+#REF!+#REF!+#REF!+#REF!+#REF!+#REF!+#REF!+#REF!+#REF!+#REF!+#REF!+#REF!+#REF!+#REF!+#REF!+#REF!+#REF!+#REF!+#REF!+#REF!+#REF!+#REF!+#REF!+#REF!+#REF!+#REF!+#REF!+#REF!</f>
        <v>#REF!</v>
      </c>
      <c r="Z64" s="153" t="e">
        <f>#REF!+#REF!+#REF!+#REF!+#REF!+#REF!+#REF!+#REF!+#REF!+#REF!+#REF!+#REF!+#REF!+#REF!+#REF!+#REF!+#REF!+#REF!+#REF!+#REF!+#REF!+#REF!+#REF!+#REF!+#REF!+#REF!+#REF!+#REF!+#REF!+#REF!+#REF!+#REF!+#REF!</f>
        <v>#REF!</v>
      </c>
      <c r="AA64" s="156" t="e">
        <f>#REF!+#REF!+#REF!+#REF!+#REF!+#REF!+#REF!+#REF!+#REF!+#REF!+#REF!+#REF!+#REF!+#REF!+#REF!+#REF!+#REF!+#REF!+#REF!+#REF!+#REF!+#REF!+#REF!+#REF!+#REF!+#REF!+#REF!+#REF!+#REF!+#REF!+#REF!+#REF!+#REF!</f>
        <v>#REF!</v>
      </c>
      <c r="AB64" s="153" t="e">
        <f>#REF!+#REF!+#REF!+#REF!+#REF!+#REF!+#REF!+#REF!+#REF!+#REF!+#REF!+#REF!+#REF!+#REF!+#REF!+#REF!+#REF!+#REF!+#REF!+#REF!+#REF!+#REF!+#REF!+#REF!+#REF!+#REF!+#REF!+#REF!+#REF!+#REF!+#REF!+#REF!+#REF!</f>
        <v>#REF!</v>
      </c>
      <c r="AC64" s="153" t="e">
        <f>#REF!+#REF!+#REF!+#REF!+#REF!+#REF!+#REF!+#REF!+#REF!+#REF!+#REF!+#REF!+#REF!+#REF!+#REF!+#REF!+#REF!+#REF!+#REF!+#REF!+#REF!+#REF!+#REF!+#REF!+#REF!+#REF!+#REF!+#REF!+#REF!+#REF!+#REF!+#REF!+#REF!</f>
        <v>#REF!</v>
      </c>
      <c r="AD64" s="156" t="e">
        <f>#REF!+#REF!+#REF!+#REF!+#REF!+#REF!+#REF!+#REF!+#REF!+#REF!+#REF!+#REF!+#REF!+#REF!+#REF!+#REF!+#REF!+#REF!+#REF!+#REF!+#REF!+#REF!+#REF!+#REF!+#REF!+#REF!+#REF!+#REF!+#REF!+#REF!+#REF!+#REF!+#REF!</f>
        <v>#REF!</v>
      </c>
      <c r="AE64" s="159" t="e">
        <f>#REF!+#REF!+#REF!+#REF!+#REF!+#REF!+#REF!+#REF!+#REF!+#REF!+#REF!+#REF!+#REF!+#REF!+#REF!+#REF!+#REF!+#REF!+#REF!+#REF!+#REF!+#REF!+#REF!+#REF!+#REF!+#REF!+#REF!+#REF!+#REF!+#REF!+#REF!+#REF!+#REF!</f>
        <v>#REF!</v>
      </c>
      <c r="AF64" s="160">
        <f>'9_Per Pupil Summary'!N63</f>
        <v>3331</v>
      </c>
      <c r="AG64" s="161" t="e">
        <f>#REF!+#REF!+#REF!+#REF!+#REF!+#REF!+#REF!+#REF!+#REF!+#REF!+#REF!+#REF!+#REF!+#REF!+#REF!+#REF!+#REF!+#REF!+#REF!+#REF!+#REF!+#REF!+#REF!+#REF!+#REF!+#REF!+#REF!+#REF!+#REF!+#REF!+#REF!+#REF!+#REF!</f>
        <v>#REF!</v>
      </c>
      <c r="AH64" s="152" t="e">
        <f>#REF!+#REF!+#REF!+#REF!+#REF!+#REF!+#REF!+#REF!+#REF!+#REF!+#REF!+#REF!+#REF!+#REF!+#REF!+#REF!+#REF!+#REF!+#REF!+#REF!+#REF!+#REF!+#REF!+#REF!+#REF!+#REF!+#REF!+#REF!+#REF!+#REF!+#REF!+#REF!+#REF!</f>
        <v>#REF!</v>
      </c>
      <c r="AI64" s="160" t="e">
        <f>#REF!+#REF!+#REF!+#REF!+#REF!+#REF!+#REF!+#REF!+#REF!+#REF!+#REF!+#REF!+#REF!+#REF!+#REF!+#REF!+#REF!+#REF!+#REF!+#REF!+#REF!+#REF!+#REF!+#REF!+#REF!+#REF!+#REF!+#REF!+#REF!+#REF!+#REF!+#REF!+#REF!</f>
        <v>#REF!</v>
      </c>
      <c r="AJ64" s="152" t="e">
        <f>#REF!+#REF!+#REF!+#REF!+#REF!+#REF!+#REF!+#REF!+#REF!+#REF!+#REF!+#REF!+#REF!+#REF!+#REF!+#REF!+#REF!+#REF!+#REF!+#REF!+#REF!+#REF!+#REF!+#REF!+#REF!+#REF!+#REF!+#REF!+#REF!+#REF!+#REF!+#REF!+#REF!</f>
        <v>#REF!</v>
      </c>
      <c r="AK64" s="162" t="e">
        <f>#REF!+#REF!+#REF!+#REF!+#REF!+#REF!+#REF!+#REF!+#REF!+#REF!+#REF!+#REF!+#REF!+#REF!+#REF!+#REF!+#REF!+#REF!+#REF!+#REF!+#REF!+#REF!+#REF!+#REF!+#REF!+#REF!+#REF!+#REF!+#REF!+#REF!+#REF!+#REF!+#REF!</f>
        <v>#REF!</v>
      </c>
      <c r="AL64" s="163" t="e">
        <f>#REF!+#REF!+#REF!+#REF!+#REF!+#REF!+#REF!+#REF!+#REF!+#REF!+#REF!+#REF!+#REF!+#REF!+#REF!+#REF!+#REF!+#REF!+#REF!+#REF!+#REF!+#REF!+#REF!+#REF!+#REF!+#REF!+#REF!+#REF!+#REF!+#REF!+#REF!+#REF!+#REF!</f>
        <v>#REF!</v>
      </c>
      <c r="AM64" s="161" t="e">
        <f>#REF!+#REF!+#REF!+#REF!+#REF!+#REF!+#REF!+#REF!+#REF!+#REF!+#REF!+#REF!+#REF!+#REF!+#REF!+#REF!+#REF!+#REF!+#REF!+#REF!+#REF!+#REF!+#REF!+#REF!+#REF!+#REF!+#REF!+#REF!+#REF!+#REF!+#REF!+#REF!+#REF!</f>
        <v>#REF!</v>
      </c>
      <c r="AN64" s="164" t="e">
        <f>#REF!+#REF!+#REF!+#REF!+#REF!+#REF!+#REF!+#REF!+#REF!+#REF!+#REF!+#REF!+#REF!+#REF!+#REF!+#REF!+#REF!+#REF!+#REF!+#REF!+#REF!+#REF!+#REF!+#REF!+#REF!+#REF!+#REF!+#REF!+#REF!+#REF!+#REF!+#REF!+#REF!</f>
        <v>#REF!</v>
      </c>
      <c r="AO64" s="161" t="e">
        <f>#REF!+#REF!+#REF!+#REF!+#REF!+#REF!+#REF!+#REF!+#REF!+#REF!+#REF!+#REF!+#REF!+#REF!+#REF!+#REF!+#REF!+#REF!+#REF!+#REF!+#REF!+#REF!+#REF!+#REF!+#REF!+#REF!+#REF!+#REF!+#REF!+#REF!+#REF!+#REF!+#REF!</f>
        <v>#REF!</v>
      </c>
      <c r="AP64" s="162" t="e">
        <f>#REF!+#REF!+#REF!+#REF!+#REF!+#REF!+#REF!+#REF!+#REF!+#REF!+#REF!+#REF!+#REF!+#REF!+#REF!+#REF!+#REF!+#REF!+#REF!+#REF!+#REF!+#REF!+#REF!+#REF!+#REF!+#REF!+#REF!+#REF!+#REF!+#REF!+#REF!+#REF!+#REF!</f>
        <v>#REF!</v>
      </c>
      <c r="AQ64" s="161" t="e">
        <f>#REF!+#REF!+#REF!+#REF!+#REF!+#REF!+#REF!+#REF!+#REF!+#REF!+#REF!+#REF!+#REF!+#REF!+#REF!+#REF!+#REF!+#REF!+#REF!+#REF!+#REF!+#REF!+#REF!+#REF!+#REF!+#REF!+#REF!+#REF!+#REF!+#REF!+#REF!+#REF!+#REF!</f>
        <v>#REF!</v>
      </c>
      <c r="AR64" s="162" t="e">
        <f>#REF!+#REF!+#REF!+#REF!+#REF!+#REF!+#REF!+#REF!+#REF!+#REF!+#REF!+#REF!+#REF!+#REF!+#REF!+#REF!+#REF!+#REF!+#REF!+#REF!+#REF!+#REF!+#REF!+#REF!+#REF!+#REF!+#REF!+#REF!+#REF!+#REF!+#REF!+#REF!+#REF!</f>
        <v>#REF!</v>
      </c>
      <c r="AS64" s="162" t="e">
        <f>#REF!+#REF!+#REF!+#REF!+#REF!+#REF!+#REF!+#REF!+#REF!+#REF!+#REF!+#REF!+#REF!+#REF!+#REF!+#REF!+#REF!+#REF!+#REF!+#REF!+#REF!+#REF!+#REF!+#REF!+#REF!+#REF!+#REF!+#REF!+#REF!+#REF!+#REF!+#REF!+#REF!</f>
        <v>#REF!</v>
      </c>
      <c r="AT64" s="161" t="e">
        <f>#REF!+#REF!+#REF!+#REF!+#REF!+#REF!+#REF!+#REF!+#REF!+#REF!+#REF!+#REF!+#REF!+#REF!+#REF!+#REF!+#REF!+#REF!+#REF!+#REF!+#REF!+#REF!+#REF!+#REF!+#REF!+#REF!+#REF!+#REF!+#REF!+#REF!+#REF!+#REF!+#REF!</f>
        <v>#REF!</v>
      </c>
      <c r="AU64" s="544" t="e">
        <f t="shared" si="2"/>
        <v>#REF!</v>
      </c>
      <c r="AV64" s="545" t="e">
        <f t="shared" si="3"/>
        <v>#REF!</v>
      </c>
      <c r="AW64" s="154" t="e">
        <f>#REF!+#REF!+#REF!+#REF!+#REF!+#REF!+#REF!+#REF!+#REF!+#REF!+#REF!+#REF!+#REF!+#REF!+#REF!+#REF!+#REF!+#REF!+#REF!+#REF!+#REF!+#REF!+#REF!+#REF!+#REF!+#REF!+#REF!+#REF!+#REF!+#REF!+#REF!+#REF!+#REF!</f>
        <v>#REF!</v>
      </c>
      <c r="AX64" s="154"/>
      <c r="AY64" s="154" t="e">
        <f t="shared" si="4"/>
        <v>#REF!</v>
      </c>
    </row>
    <row r="65" spans="1:51" ht="16.149999999999999" customHeight="1" x14ac:dyDescent="0.2">
      <c r="A65" s="324">
        <v>59</v>
      </c>
      <c r="B65" s="151" t="s">
        <v>61</v>
      </c>
      <c r="C65" s="152" t="e">
        <f>#REF!+#REF!+#REF!+#REF!+#REF!+#REF!+#REF!+#REF!+#REF!+#REF!+#REF!+#REF!+#REF!+#REF!+#REF!+#REF!+#REF!+#REF!+#REF!+#REF!+#REF!+#REF!+#REF!+#REF!+#REF!+#REF!+#REF!+#REF!+#REF!+#REF!+#REF!+#REF!+#REF!</f>
        <v>#REF!</v>
      </c>
      <c r="D65" s="153">
        <f>'9_Per Pupil Summary'!H64</f>
        <v>5579.3826841391383</v>
      </c>
      <c r="E65" s="154" t="e">
        <f>#REF!+#REF!+#REF!+#REF!+#REF!+#REF!+#REF!+#REF!+#REF!+#REF!+#REF!+#REF!+#REF!+#REF!+#REF!+#REF!+#REF!+#REF!+#REF!+#REF!+#REF!+#REF!+#REF!+#REF!+#REF!+#REF!+#REF!+#REF!+#REF!+#REF!+#REF!+#REF!+#REF!</f>
        <v>#REF!</v>
      </c>
      <c r="F65" s="155" t="e">
        <f>#REF!+#REF!+#REF!+#REF!+#REF!+#REF!+#REF!+#REF!+#REF!+#REF!+#REF!+#REF!+#REF!+#REF!+#REF!+#REF!+#REF!+#REF!+#REF!+#REF!+#REF!+#REF!+#REF!+#REF!+#REF!+#REF!+#REF!+#REF!+#REF!+#REF!+#REF!+#REF!+#REF!</f>
        <v>#REF!</v>
      </c>
      <c r="G65" s="153">
        <f>'9_Per Pupil Summary'!I64</f>
        <v>775.26073750153273</v>
      </c>
      <c r="H65" s="154" t="e">
        <f>#REF!+#REF!+#REF!+#REF!+#REF!+#REF!+#REF!+#REF!+#REF!+#REF!+#REF!+#REF!+#REF!+#REF!+#REF!+#REF!+#REF!+#REF!+#REF!+#REF!+#REF!+#REF!+#REF!+#REF!+#REF!+#REF!+#REF!+#REF!+#REF!+#REF!+#REF!+#REF!+#REF!</f>
        <v>#REF!</v>
      </c>
      <c r="I65" s="155" t="e">
        <f>#REF!+#REF!+#REF!+#REF!+#REF!+#REF!+#REF!+#REF!+#REF!+#REF!+#REF!+#REF!+#REF!+#REF!+#REF!+#REF!+#REF!+#REF!+#REF!+#REF!+#REF!+#REF!+#REF!+#REF!+#REF!+#REF!+#REF!+#REF!+#REF!+#REF!+#REF!+#REF!+#REF!</f>
        <v>#REF!</v>
      </c>
      <c r="J65" s="153">
        <f>'9_Per Pupil Summary'!J64</f>
        <v>211.43474659132707</v>
      </c>
      <c r="K65" s="154" t="e">
        <f>#REF!+#REF!+#REF!+#REF!+#REF!+#REF!+#REF!+#REF!+#REF!+#REF!+#REF!+#REF!+#REF!+#REF!+#REF!+#REF!+#REF!+#REF!+#REF!+#REF!+#REF!+#REF!+#REF!+#REF!+#REF!+#REF!+#REF!+#REF!+#REF!+#REF!+#REF!+#REF!+#REF!</f>
        <v>#REF!</v>
      </c>
      <c r="L65" s="155" t="e">
        <f>#REF!+#REF!+#REF!+#REF!+#REF!+#REF!+#REF!+#REF!+#REF!+#REF!+#REF!+#REF!+#REF!+#REF!+#REF!+#REF!+#REF!+#REF!+#REF!+#REF!+#REF!+#REF!+#REF!+#REF!+#REF!+#REF!+#REF!+#REF!+#REF!+#REF!+#REF!+#REF!+#REF!</f>
        <v>#REF!</v>
      </c>
      <c r="M65" s="153">
        <f>'9_Per Pupil Summary'!K64</f>
        <v>5285.8686647831773</v>
      </c>
      <c r="N65" s="154" t="e">
        <f>#REF!+#REF!+#REF!+#REF!+#REF!+#REF!+#REF!+#REF!+#REF!+#REF!+#REF!+#REF!+#REF!+#REF!+#REF!+#REF!+#REF!+#REF!+#REF!+#REF!+#REF!+#REF!+#REF!+#REF!+#REF!+#REF!+#REF!+#REF!+#REF!+#REF!+#REF!+#REF!+#REF!</f>
        <v>#REF!</v>
      </c>
      <c r="O65" s="155" t="e">
        <f>#REF!+#REF!+#REF!+#REF!+#REF!+#REF!+#REF!+#REF!+#REF!+#REF!+#REF!+#REF!+#REF!+#REF!+#REF!+#REF!+#REF!+#REF!+#REF!+#REF!+#REF!+#REF!+#REF!+#REF!+#REF!+#REF!+#REF!+#REF!+#REF!+#REF!+#REF!+#REF!+#REF!</f>
        <v>#REF!</v>
      </c>
      <c r="P65" s="153">
        <f>'9_Per Pupil Summary'!L64</f>
        <v>2114.3474659132712</v>
      </c>
      <c r="Q65" s="154" t="e">
        <f>#REF!+#REF!+#REF!+#REF!+#REF!+#REF!+#REF!+#REF!+#REF!+#REF!+#REF!+#REF!+#REF!+#REF!+#REF!+#REF!+#REF!+#REF!+#REF!+#REF!+#REF!+#REF!+#REF!+#REF!+#REF!+#REF!+#REF!+#REF!+#REF!+#REF!+#REF!+#REF!+#REF!</f>
        <v>#REF!</v>
      </c>
      <c r="R65" s="156" t="e">
        <f>#REF!+#REF!+#REF!+#REF!+#REF!+#REF!+#REF!+#REF!+#REF!+#REF!+#REF!+#REF!+#REF!+#REF!+#REF!+#REF!+#REF!+#REF!+#REF!+#REF!+#REF!+#REF!+#REF!+#REF!+#REF!+#REF!+#REF!+#REF!+#REF!+#REF!+#REF!+#REF!+#REF!</f>
        <v>#REF!</v>
      </c>
      <c r="S65" s="605" t="e">
        <f>#REF!+#REF!</f>
        <v>#REF!</v>
      </c>
      <c r="T65" s="153" t="e">
        <f>#REF!+#REF!+#REF!+#REF!+#REF!+#REF!+#REF!+#REF!+#REF!+#REF!+#REF!+#REF!+#REF!+#REF!+#REF!+#REF!+#REF!+#REF!+#REF!+#REF!+#REF!+#REF!+#REF!+#REF!+#REF!+#REF!+#REF!+#REF!+#REF!+#REF!+#REF!+#REF!+#REF!</f>
        <v>#REF!</v>
      </c>
      <c r="U65" s="153" t="e">
        <f>#REF!+#REF!+#REF!+#REF!+#REF!+#REF!+#REF!+#REF!+#REF!+#REF!+#REF!+#REF!+#REF!+#REF!+#REF!+#REF!+#REF!+#REF!+#REF!+#REF!+#REF!+#REF!+#REF!+#REF!+#REF!+#REF!+#REF!+#REF!+#REF!+#REF!+#REF!+#REF!+#REF!</f>
        <v>#REF!</v>
      </c>
      <c r="V65" s="157" t="e">
        <f>#REF!+#REF!+#REF!+#REF!+#REF!+#REF!+#REF!+#REF!+#REF!+#REF!+#REF!+#REF!+#REF!+#REF!+#REF!+#REF!+#REF!+#REF!+#REF!+#REF!+#REF!+#REF!+#REF!+#REF!+#REF!+#REF!+#REF!+#REF!+#REF!+#REF!+#REF!+#REF!+#REF!</f>
        <v>#REF!</v>
      </c>
      <c r="W65" s="156" t="e">
        <f>#REF!+#REF!+#REF!+#REF!+#REF!+#REF!+#REF!+#REF!+#REF!+#REF!+#REF!+#REF!+#REF!+#REF!+#REF!+#REF!+#REF!+#REF!+#REF!+#REF!+#REF!+#REF!+#REF!+#REF!+#REF!+#REF!+#REF!+#REF!+#REF!+#REF!+#REF!+#REF!+#REF!</f>
        <v>#REF!</v>
      </c>
      <c r="X65" s="154" t="e">
        <f>#REF!+#REF!+#REF!+#REF!+#REF!+#REF!+#REF!+#REF!+#REF!+#REF!+#REF!+#REF!+#REF!+#REF!+#REF!+#REF!+#REF!+#REF!+#REF!+#REF!+#REF!+#REF!+#REF!+#REF!+#REF!+#REF!+#REF!+#REF!+#REF!+#REF!+#REF!+#REF!+#REF!</f>
        <v>#REF!</v>
      </c>
      <c r="Y65" s="156" t="e">
        <f>#REF!+#REF!+#REF!+#REF!+#REF!+#REF!+#REF!+#REF!+#REF!+#REF!+#REF!+#REF!+#REF!+#REF!+#REF!+#REF!+#REF!+#REF!+#REF!+#REF!+#REF!+#REF!+#REF!+#REF!+#REF!+#REF!+#REF!+#REF!+#REF!+#REF!+#REF!+#REF!+#REF!</f>
        <v>#REF!</v>
      </c>
      <c r="Z65" s="153" t="e">
        <f>#REF!+#REF!+#REF!+#REF!+#REF!+#REF!+#REF!+#REF!+#REF!+#REF!+#REF!+#REF!+#REF!+#REF!+#REF!+#REF!+#REF!+#REF!+#REF!+#REF!+#REF!+#REF!+#REF!+#REF!+#REF!+#REF!+#REF!+#REF!+#REF!+#REF!+#REF!+#REF!+#REF!</f>
        <v>#REF!</v>
      </c>
      <c r="AA65" s="156" t="e">
        <f>#REF!+#REF!+#REF!+#REF!+#REF!+#REF!+#REF!+#REF!+#REF!+#REF!+#REF!+#REF!+#REF!+#REF!+#REF!+#REF!+#REF!+#REF!+#REF!+#REF!+#REF!+#REF!+#REF!+#REF!+#REF!+#REF!+#REF!+#REF!+#REF!+#REF!+#REF!+#REF!+#REF!</f>
        <v>#REF!</v>
      </c>
      <c r="AB65" s="153" t="e">
        <f>#REF!+#REF!+#REF!+#REF!+#REF!+#REF!+#REF!+#REF!+#REF!+#REF!+#REF!+#REF!+#REF!+#REF!+#REF!+#REF!+#REF!+#REF!+#REF!+#REF!+#REF!+#REF!+#REF!+#REF!+#REF!+#REF!+#REF!+#REF!+#REF!+#REF!+#REF!+#REF!+#REF!</f>
        <v>#REF!</v>
      </c>
      <c r="AC65" s="153" t="e">
        <f>#REF!+#REF!+#REF!+#REF!+#REF!+#REF!+#REF!+#REF!+#REF!+#REF!+#REF!+#REF!+#REF!+#REF!+#REF!+#REF!+#REF!+#REF!+#REF!+#REF!+#REF!+#REF!+#REF!+#REF!+#REF!+#REF!+#REF!+#REF!+#REF!+#REF!+#REF!+#REF!+#REF!</f>
        <v>#REF!</v>
      </c>
      <c r="AD65" s="156" t="e">
        <f>#REF!+#REF!+#REF!+#REF!+#REF!+#REF!+#REF!+#REF!+#REF!+#REF!+#REF!+#REF!+#REF!+#REF!+#REF!+#REF!+#REF!+#REF!+#REF!+#REF!+#REF!+#REF!+#REF!+#REF!+#REF!+#REF!+#REF!+#REF!+#REF!+#REF!+#REF!+#REF!+#REF!</f>
        <v>#REF!</v>
      </c>
      <c r="AE65" s="159" t="e">
        <f>#REF!+#REF!+#REF!+#REF!+#REF!+#REF!+#REF!+#REF!+#REF!+#REF!+#REF!+#REF!+#REF!+#REF!+#REF!+#REF!+#REF!+#REF!+#REF!+#REF!+#REF!+#REF!+#REF!+#REF!+#REF!+#REF!+#REF!+#REF!+#REF!+#REF!+#REF!+#REF!+#REF!</f>
        <v>#REF!</v>
      </c>
      <c r="AF65" s="160">
        <f>'9_Per Pupil Summary'!N64</f>
        <v>2143</v>
      </c>
      <c r="AG65" s="161" t="e">
        <f>#REF!+#REF!+#REF!+#REF!+#REF!+#REF!+#REF!+#REF!+#REF!+#REF!+#REF!+#REF!+#REF!+#REF!+#REF!+#REF!+#REF!+#REF!+#REF!+#REF!+#REF!+#REF!+#REF!+#REF!+#REF!+#REF!+#REF!+#REF!+#REF!+#REF!+#REF!+#REF!+#REF!</f>
        <v>#REF!</v>
      </c>
      <c r="AH65" s="152" t="e">
        <f>#REF!+#REF!+#REF!+#REF!+#REF!+#REF!+#REF!+#REF!+#REF!+#REF!+#REF!+#REF!+#REF!+#REF!+#REF!+#REF!+#REF!+#REF!+#REF!+#REF!+#REF!+#REF!+#REF!+#REF!+#REF!+#REF!+#REF!+#REF!+#REF!+#REF!+#REF!+#REF!+#REF!</f>
        <v>#REF!</v>
      </c>
      <c r="AI65" s="160" t="e">
        <f>#REF!+#REF!+#REF!+#REF!+#REF!+#REF!+#REF!+#REF!+#REF!+#REF!+#REF!+#REF!+#REF!+#REF!+#REF!+#REF!+#REF!+#REF!+#REF!+#REF!+#REF!+#REF!+#REF!+#REF!+#REF!+#REF!+#REF!+#REF!+#REF!+#REF!+#REF!+#REF!+#REF!</f>
        <v>#REF!</v>
      </c>
      <c r="AJ65" s="152" t="e">
        <f>#REF!+#REF!+#REF!+#REF!+#REF!+#REF!+#REF!+#REF!+#REF!+#REF!+#REF!+#REF!+#REF!+#REF!+#REF!+#REF!+#REF!+#REF!+#REF!+#REF!+#REF!+#REF!+#REF!+#REF!+#REF!+#REF!+#REF!+#REF!+#REF!+#REF!+#REF!+#REF!+#REF!</f>
        <v>#REF!</v>
      </c>
      <c r="AK65" s="162" t="e">
        <f>#REF!+#REF!+#REF!+#REF!+#REF!+#REF!+#REF!+#REF!+#REF!+#REF!+#REF!+#REF!+#REF!+#REF!+#REF!+#REF!+#REF!+#REF!+#REF!+#REF!+#REF!+#REF!+#REF!+#REF!+#REF!+#REF!+#REF!+#REF!+#REF!+#REF!+#REF!+#REF!+#REF!</f>
        <v>#REF!</v>
      </c>
      <c r="AL65" s="163" t="e">
        <f>#REF!+#REF!+#REF!+#REF!+#REF!+#REF!+#REF!+#REF!+#REF!+#REF!+#REF!+#REF!+#REF!+#REF!+#REF!+#REF!+#REF!+#REF!+#REF!+#REF!+#REF!+#REF!+#REF!+#REF!+#REF!+#REF!+#REF!+#REF!+#REF!+#REF!+#REF!+#REF!+#REF!</f>
        <v>#REF!</v>
      </c>
      <c r="AM65" s="161" t="e">
        <f>#REF!+#REF!+#REF!+#REF!+#REF!+#REF!+#REF!+#REF!+#REF!+#REF!+#REF!+#REF!+#REF!+#REF!+#REF!+#REF!+#REF!+#REF!+#REF!+#REF!+#REF!+#REF!+#REF!+#REF!+#REF!+#REF!+#REF!+#REF!+#REF!+#REF!+#REF!+#REF!+#REF!</f>
        <v>#REF!</v>
      </c>
      <c r="AN65" s="164" t="e">
        <f>#REF!+#REF!+#REF!+#REF!+#REF!+#REF!+#REF!+#REF!+#REF!+#REF!+#REF!+#REF!+#REF!+#REF!+#REF!+#REF!+#REF!+#REF!+#REF!+#REF!+#REF!+#REF!+#REF!+#REF!+#REF!+#REF!+#REF!+#REF!+#REF!+#REF!+#REF!+#REF!+#REF!</f>
        <v>#REF!</v>
      </c>
      <c r="AO65" s="161" t="e">
        <f>#REF!+#REF!+#REF!+#REF!+#REF!+#REF!+#REF!+#REF!+#REF!+#REF!+#REF!+#REF!+#REF!+#REF!+#REF!+#REF!+#REF!+#REF!+#REF!+#REF!+#REF!+#REF!+#REF!+#REF!+#REF!+#REF!+#REF!+#REF!+#REF!+#REF!+#REF!+#REF!+#REF!</f>
        <v>#REF!</v>
      </c>
      <c r="AP65" s="162" t="e">
        <f>#REF!+#REF!+#REF!+#REF!+#REF!+#REF!+#REF!+#REF!+#REF!+#REF!+#REF!+#REF!+#REF!+#REF!+#REF!+#REF!+#REF!+#REF!+#REF!+#REF!+#REF!+#REF!+#REF!+#REF!+#REF!+#REF!+#REF!+#REF!+#REF!+#REF!+#REF!+#REF!+#REF!</f>
        <v>#REF!</v>
      </c>
      <c r="AQ65" s="161" t="e">
        <f>#REF!+#REF!+#REF!+#REF!+#REF!+#REF!+#REF!+#REF!+#REF!+#REF!+#REF!+#REF!+#REF!+#REF!+#REF!+#REF!+#REF!+#REF!+#REF!+#REF!+#REF!+#REF!+#REF!+#REF!+#REF!+#REF!+#REF!+#REF!+#REF!+#REF!+#REF!+#REF!+#REF!</f>
        <v>#REF!</v>
      </c>
      <c r="AR65" s="162" t="e">
        <f>#REF!+#REF!+#REF!+#REF!+#REF!+#REF!+#REF!+#REF!+#REF!+#REF!+#REF!+#REF!+#REF!+#REF!+#REF!+#REF!+#REF!+#REF!+#REF!+#REF!+#REF!+#REF!+#REF!+#REF!+#REF!+#REF!+#REF!+#REF!+#REF!+#REF!+#REF!+#REF!+#REF!</f>
        <v>#REF!</v>
      </c>
      <c r="AS65" s="162" t="e">
        <f>#REF!+#REF!+#REF!+#REF!+#REF!+#REF!+#REF!+#REF!+#REF!+#REF!+#REF!+#REF!+#REF!+#REF!+#REF!+#REF!+#REF!+#REF!+#REF!+#REF!+#REF!+#REF!+#REF!+#REF!+#REF!+#REF!+#REF!+#REF!+#REF!+#REF!+#REF!+#REF!+#REF!</f>
        <v>#REF!</v>
      </c>
      <c r="AT65" s="161" t="e">
        <f>#REF!+#REF!+#REF!+#REF!+#REF!+#REF!+#REF!+#REF!+#REF!+#REF!+#REF!+#REF!+#REF!+#REF!+#REF!+#REF!+#REF!+#REF!+#REF!+#REF!+#REF!+#REF!+#REF!+#REF!+#REF!+#REF!+#REF!+#REF!+#REF!+#REF!+#REF!+#REF!+#REF!</f>
        <v>#REF!</v>
      </c>
      <c r="AU65" s="544" t="e">
        <f t="shared" si="2"/>
        <v>#REF!</v>
      </c>
      <c r="AV65" s="545" t="e">
        <f t="shared" si="3"/>
        <v>#REF!</v>
      </c>
      <c r="AW65" s="154" t="e">
        <f>#REF!+#REF!+#REF!+#REF!+#REF!+#REF!+#REF!+#REF!+#REF!+#REF!+#REF!+#REF!+#REF!+#REF!+#REF!+#REF!+#REF!+#REF!+#REF!+#REF!+#REF!+#REF!+#REF!+#REF!+#REF!+#REF!+#REF!+#REF!+#REF!+#REF!+#REF!+#REF!+#REF!</f>
        <v>#REF!</v>
      </c>
      <c r="AX65" s="154"/>
      <c r="AY65" s="154" t="e">
        <f t="shared" si="4"/>
        <v>#REF!</v>
      </c>
    </row>
    <row r="66" spans="1:51" ht="16.149999999999999" customHeight="1" x14ac:dyDescent="0.2">
      <c r="A66" s="325">
        <v>60</v>
      </c>
      <c r="B66" s="165" t="s">
        <v>62</v>
      </c>
      <c r="C66" s="166" t="e">
        <f>#REF!+#REF!+#REF!+#REF!+#REF!+#REF!+#REF!+#REF!+#REF!+#REF!+#REF!+#REF!+#REF!+#REF!+#REF!+#REF!+#REF!+#REF!+#REF!+#REF!+#REF!+#REF!+#REF!+#REF!+#REF!+#REF!+#REF!+#REF!+#REF!+#REF!+#REF!+#REF!+#REF!</f>
        <v>#REF!</v>
      </c>
      <c r="D66" s="167">
        <f>'9_Per Pupil Summary'!H65</f>
        <v>4853.9144158452582</v>
      </c>
      <c r="E66" s="168" t="e">
        <f>#REF!+#REF!+#REF!+#REF!+#REF!+#REF!+#REF!+#REF!+#REF!+#REF!+#REF!+#REF!+#REF!+#REF!+#REF!+#REF!+#REF!+#REF!+#REF!+#REF!+#REF!+#REF!+#REF!+#REF!+#REF!+#REF!+#REF!+#REF!+#REF!+#REF!+#REF!+#REF!+#REF!</f>
        <v>#REF!</v>
      </c>
      <c r="F66" s="169" t="e">
        <f>#REF!+#REF!+#REF!+#REF!+#REF!+#REF!+#REF!+#REF!+#REF!+#REF!+#REF!+#REF!+#REF!+#REF!+#REF!+#REF!+#REF!+#REF!+#REF!+#REF!+#REF!+#REF!+#REF!+#REF!+#REF!+#REF!+#REF!+#REF!+#REF!+#REF!+#REF!+#REF!+#REF!</f>
        <v>#REF!</v>
      </c>
      <c r="G66" s="167">
        <f>'9_Per Pupil Summary'!I65</f>
        <v>649.64331847687913</v>
      </c>
      <c r="H66" s="168" t="e">
        <f>#REF!+#REF!+#REF!+#REF!+#REF!+#REF!+#REF!+#REF!+#REF!+#REF!+#REF!+#REF!+#REF!+#REF!+#REF!+#REF!+#REF!+#REF!+#REF!+#REF!+#REF!+#REF!+#REF!+#REF!+#REF!+#REF!+#REF!+#REF!+#REF!+#REF!+#REF!+#REF!+#REF!</f>
        <v>#REF!</v>
      </c>
      <c r="I66" s="169" t="e">
        <f>#REF!+#REF!+#REF!+#REF!+#REF!+#REF!+#REF!+#REF!+#REF!+#REF!+#REF!+#REF!+#REF!+#REF!+#REF!+#REF!+#REF!+#REF!+#REF!+#REF!+#REF!+#REF!+#REF!+#REF!+#REF!+#REF!+#REF!+#REF!+#REF!+#REF!+#REF!+#REF!+#REF!</f>
        <v>#REF!</v>
      </c>
      <c r="J66" s="167">
        <f>'9_Per Pupil Summary'!J65</f>
        <v>177.17545049369429</v>
      </c>
      <c r="K66" s="168" t="e">
        <f>#REF!+#REF!+#REF!+#REF!+#REF!+#REF!+#REF!+#REF!+#REF!+#REF!+#REF!+#REF!+#REF!+#REF!+#REF!+#REF!+#REF!+#REF!+#REF!+#REF!+#REF!+#REF!+#REF!+#REF!+#REF!+#REF!+#REF!+#REF!+#REF!+#REF!+#REF!+#REF!+#REF!</f>
        <v>#REF!</v>
      </c>
      <c r="L66" s="169" t="e">
        <f>#REF!+#REF!+#REF!+#REF!+#REF!+#REF!+#REF!+#REF!+#REF!+#REF!+#REF!+#REF!+#REF!+#REF!+#REF!+#REF!+#REF!+#REF!+#REF!+#REF!+#REF!+#REF!+#REF!+#REF!+#REF!+#REF!+#REF!+#REF!+#REF!+#REF!+#REF!+#REF!+#REF!</f>
        <v>#REF!</v>
      </c>
      <c r="M66" s="167">
        <f>'9_Per Pupil Summary'!K65</f>
        <v>4429.3862623423565</v>
      </c>
      <c r="N66" s="168" t="e">
        <f>#REF!+#REF!+#REF!+#REF!+#REF!+#REF!+#REF!+#REF!+#REF!+#REF!+#REF!+#REF!+#REF!+#REF!+#REF!+#REF!+#REF!+#REF!+#REF!+#REF!+#REF!+#REF!+#REF!+#REF!+#REF!+#REF!+#REF!+#REF!+#REF!+#REF!+#REF!+#REF!+#REF!</f>
        <v>#REF!</v>
      </c>
      <c r="O66" s="169" t="e">
        <f>#REF!+#REF!+#REF!+#REF!+#REF!+#REF!+#REF!+#REF!+#REF!+#REF!+#REF!+#REF!+#REF!+#REF!+#REF!+#REF!+#REF!+#REF!+#REF!+#REF!+#REF!+#REF!+#REF!+#REF!+#REF!+#REF!+#REF!+#REF!+#REF!+#REF!+#REF!+#REF!+#REF!</f>
        <v>#REF!</v>
      </c>
      <c r="P66" s="167">
        <f>'9_Per Pupil Summary'!L65</f>
        <v>1771.7545049369428</v>
      </c>
      <c r="Q66" s="168" t="e">
        <f>#REF!+#REF!+#REF!+#REF!+#REF!+#REF!+#REF!+#REF!+#REF!+#REF!+#REF!+#REF!+#REF!+#REF!+#REF!+#REF!+#REF!+#REF!+#REF!+#REF!+#REF!+#REF!+#REF!+#REF!+#REF!+#REF!+#REF!+#REF!+#REF!+#REF!+#REF!+#REF!+#REF!</f>
        <v>#REF!</v>
      </c>
      <c r="R66" s="170" t="e">
        <f>#REF!+#REF!+#REF!+#REF!+#REF!+#REF!+#REF!+#REF!+#REF!+#REF!+#REF!+#REF!+#REF!+#REF!+#REF!+#REF!+#REF!+#REF!+#REF!+#REF!+#REF!+#REF!+#REF!+#REF!+#REF!+#REF!+#REF!+#REF!+#REF!+#REF!+#REF!+#REF!+#REF!</f>
        <v>#REF!</v>
      </c>
      <c r="S66" s="666" t="e">
        <f>#REF!+#REF!</f>
        <v>#REF!</v>
      </c>
      <c r="T66" s="167" t="e">
        <f>#REF!+#REF!+#REF!+#REF!+#REF!+#REF!+#REF!+#REF!+#REF!+#REF!+#REF!+#REF!+#REF!+#REF!+#REF!+#REF!+#REF!+#REF!+#REF!+#REF!+#REF!+#REF!+#REF!+#REF!+#REF!+#REF!+#REF!+#REF!+#REF!+#REF!+#REF!+#REF!+#REF!</f>
        <v>#REF!</v>
      </c>
      <c r="U66" s="167" t="e">
        <f>#REF!+#REF!+#REF!+#REF!+#REF!+#REF!+#REF!+#REF!+#REF!+#REF!+#REF!+#REF!+#REF!+#REF!+#REF!+#REF!+#REF!+#REF!+#REF!+#REF!+#REF!+#REF!+#REF!+#REF!+#REF!+#REF!+#REF!+#REF!+#REF!+#REF!+#REF!+#REF!+#REF!</f>
        <v>#REF!</v>
      </c>
      <c r="V66" s="171" t="e">
        <f>#REF!+#REF!+#REF!+#REF!+#REF!+#REF!+#REF!+#REF!+#REF!+#REF!+#REF!+#REF!+#REF!+#REF!+#REF!+#REF!+#REF!+#REF!+#REF!+#REF!+#REF!+#REF!+#REF!+#REF!+#REF!+#REF!+#REF!+#REF!+#REF!+#REF!+#REF!+#REF!+#REF!</f>
        <v>#REF!</v>
      </c>
      <c r="W66" s="170" t="e">
        <f>#REF!+#REF!+#REF!+#REF!+#REF!+#REF!+#REF!+#REF!+#REF!+#REF!+#REF!+#REF!+#REF!+#REF!+#REF!+#REF!+#REF!+#REF!+#REF!+#REF!+#REF!+#REF!+#REF!+#REF!+#REF!+#REF!+#REF!+#REF!+#REF!+#REF!+#REF!+#REF!+#REF!</f>
        <v>#REF!</v>
      </c>
      <c r="X66" s="168" t="e">
        <f>#REF!+#REF!+#REF!+#REF!+#REF!+#REF!+#REF!+#REF!+#REF!+#REF!+#REF!+#REF!+#REF!+#REF!+#REF!+#REF!+#REF!+#REF!+#REF!+#REF!+#REF!+#REF!+#REF!+#REF!+#REF!+#REF!+#REF!+#REF!+#REF!+#REF!+#REF!+#REF!+#REF!</f>
        <v>#REF!</v>
      </c>
      <c r="Y66" s="170" t="e">
        <f>#REF!+#REF!+#REF!+#REF!+#REF!+#REF!+#REF!+#REF!+#REF!+#REF!+#REF!+#REF!+#REF!+#REF!+#REF!+#REF!+#REF!+#REF!+#REF!+#REF!+#REF!+#REF!+#REF!+#REF!+#REF!+#REF!+#REF!+#REF!+#REF!+#REF!+#REF!+#REF!+#REF!</f>
        <v>#REF!</v>
      </c>
      <c r="Z66" s="167" t="e">
        <f>#REF!+#REF!+#REF!+#REF!+#REF!+#REF!+#REF!+#REF!+#REF!+#REF!+#REF!+#REF!+#REF!+#REF!+#REF!+#REF!+#REF!+#REF!+#REF!+#REF!+#REF!+#REF!+#REF!+#REF!+#REF!+#REF!+#REF!+#REF!+#REF!+#REF!+#REF!+#REF!+#REF!</f>
        <v>#REF!</v>
      </c>
      <c r="AA66" s="170" t="e">
        <f>#REF!+#REF!+#REF!+#REF!+#REF!+#REF!+#REF!+#REF!+#REF!+#REF!+#REF!+#REF!+#REF!+#REF!+#REF!+#REF!+#REF!+#REF!+#REF!+#REF!+#REF!+#REF!+#REF!+#REF!+#REF!+#REF!+#REF!+#REF!+#REF!+#REF!+#REF!+#REF!+#REF!</f>
        <v>#REF!</v>
      </c>
      <c r="AB66" s="173" t="e">
        <f>#REF!+#REF!+#REF!+#REF!+#REF!+#REF!+#REF!+#REF!+#REF!+#REF!+#REF!+#REF!+#REF!+#REF!+#REF!+#REF!+#REF!+#REF!+#REF!+#REF!+#REF!+#REF!+#REF!+#REF!+#REF!+#REF!+#REF!+#REF!+#REF!+#REF!+#REF!+#REF!+#REF!</f>
        <v>#REF!</v>
      </c>
      <c r="AC66" s="167" t="e">
        <f>#REF!+#REF!+#REF!+#REF!+#REF!+#REF!+#REF!+#REF!+#REF!+#REF!+#REF!+#REF!+#REF!+#REF!+#REF!+#REF!+#REF!+#REF!+#REF!+#REF!+#REF!+#REF!+#REF!+#REF!+#REF!+#REF!+#REF!+#REF!+#REF!+#REF!+#REF!+#REF!+#REF!</f>
        <v>#REF!</v>
      </c>
      <c r="AD66" s="174" t="e">
        <f>#REF!+#REF!+#REF!+#REF!+#REF!+#REF!+#REF!+#REF!+#REF!+#REF!+#REF!+#REF!+#REF!+#REF!+#REF!+#REF!+#REF!+#REF!+#REF!+#REF!+#REF!+#REF!+#REF!+#REF!+#REF!+#REF!+#REF!+#REF!+#REF!+#REF!+#REF!+#REF!+#REF!</f>
        <v>#REF!</v>
      </c>
      <c r="AE66" s="174" t="e">
        <f>#REF!+#REF!+#REF!+#REF!+#REF!+#REF!+#REF!+#REF!+#REF!+#REF!+#REF!+#REF!+#REF!+#REF!+#REF!+#REF!+#REF!+#REF!+#REF!+#REF!+#REF!+#REF!+#REF!+#REF!+#REF!+#REF!+#REF!+#REF!+#REF!+#REF!+#REF!+#REF!+#REF!</f>
        <v>#REF!</v>
      </c>
      <c r="AF66" s="175">
        <f>'9_Per Pupil Summary'!N65</f>
        <v>5982</v>
      </c>
      <c r="AG66" s="176" t="e">
        <f>#REF!+#REF!+#REF!+#REF!+#REF!+#REF!+#REF!+#REF!+#REF!+#REF!+#REF!+#REF!+#REF!+#REF!+#REF!+#REF!+#REF!+#REF!+#REF!+#REF!+#REF!+#REF!+#REF!+#REF!+#REF!+#REF!+#REF!+#REF!+#REF!+#REF!+#REF!+#REF!+#REF!</f>
        <v>#REF!</v>
      </c>
      <c r="AH66" s="166" t="e">
        <f>#REF!+#REF!+#REF!+#REF!+#REF!+#REF!+#REF!+#REF!+#REF!+#REF!+#REF!+#REF!+#REF!+#REF!+#REF!+#REF!+#REF!+#REF!+#REF!+#REF!+#REF!+#REF!+#REF!+#REF!+#REF!+#REF!+#REF!+#REF!+#REF!+#REF!+#REF!+#REF!+#REF!</f>
        <v>#REF!</v>
      </c>
      <c r="AI66" s="175" t="e">
        <f>#REF!+#REF!+#REF!+#REF!+#REF!+#REF!+#REF!+#REF!+#REF!+#REF!+#REF!+#REF!+#REF!+#REF!+#REF!+#REF!+#REF!+#REF!+#REF!+#REF!+#REF!+#REF!+#REF!+#REF!+#REF!+#REF!+#REF!+#REF!+#REF!+#REF!+#REF!+#REF!+#REF!</f>
        <v>#REF!</v>
      </c>
      <c r="AJ66" s="166" t="e">
        <f>#REF!+#REF!+#REF!+#REF!+#REF!+#REF!+#REF!+#REF!+#REF!+#REF!+#REF!+#REF!+#REF!+#REF!+#REF!+#REF!+#REF!+#REF!+#REF!+#REF!+#REF!+#REF!+#REF!+#REF!+#REF!+#REF!+#REF!+#REF!+#REF!+#REF!+#REF!+#REF!+#REF!</f>
        <v>#REF!</v>
      </c>
      <c r="AK66" s="177" t="e">
        <f>#REF!+#REF!+#REF!+#REF!+#REF!+#REF!+#REF!+#REF!+#REF!+#REF!+#REF!+#REF!+#REF!+#REF!+#REF!+#REF!+#REF!+#REF!+#REF!+#REF!+#REF!+#REF!+#REF!+#REF!+#REF!+#REF!+#REF!+#REF!+#REF!+#REF!+#REF!+#REF!+#REF!</f>
        <v>#REF!</v>
      </c>
      <c r="AL66" s="178" t="e">
        <f>#REF!+#REF!+#REF!+#REF!+#REF!+#REF!+#REF!+#REF!+#REF!+#REF!+#REF!+#REF!+#REF!+#REF!+#REF!+#REF!+#REF!+#REF!+#REF!+#REF!+#REF!+#REF!+#REF!+#REF!+#REF!+#REF!+#REF!+#REF!+#REF!+#REF!+#REF!+#REF!+#REF!</f>
        <v>#REF!</v>
      </c>
      <c r="AM66" s="176" t="e">
        <f>#REF!+#REF!+#REF!+#REF!+#REF!+#REF!+#REF!+#REF!+#REF!+#REF!+#REF!+#REF!+#REF!+#REF!+#REF!+#REF!+#REF!+#REF!+#REF!+#REF!+#REF!+#REF!+#REF!+#REF!+#REF!+#REF!+#REF!+#REF!+#REF!+#REF!+#REF!+#REF!+#REF!</f>
        <v>#REF!</v>
      </c>
      <c r="AN66" s="179" t="e">
        <f>#REF!+#REF!+#REF!+#REF!+#REF!+#REF!+#REF!+#REF!+#REF!+#REF!+#REF!+#REF!+#REF!+#REF!+#REF!+#REF!+#REF!+#REF!+#REF!+#REF!+#REF!+#REF!+#REF!+#REF!+#REF!+#REF!+#REF!+#REF!+#REF!+#REF!+#REF!+#REF!+#REF!</f>
        <v>#REF!</v>
      </c>
      <c r="AO66" s="176" t="e">
        <f>#REF!+#REF!+#REF!+#REF!+#REF!+#REF!+#REF!+#REF!+#REF!+#REF!+#REF!+#REF!+#REF!+#REF!+#REF!+#REF!+#REF!+#REF!+#REF!+#REF!+#REF!+#REF!+#REF!+#REF!+#REF!+#REF!+#REF!+#REF!+#REF!+#REF!+#REF!+#REF!+#REF!</f>
        <v>#REF!</v>
      </c>
      <c r="AP66" s="177" t="e">
        <f>#REF!+#REF!+#REF!+#REF!+#REF!+#REF!+#REF!+#REF!+#REF!+#REF!+#REF!+#REF!+#REF!+#REF!+#REF!+#REF!+#REF!+#REF!+#REF!+#REF!+#REF!+#REF!+#REF!+#REF!+#REF!+#REF!+#REF!+#REF!+#REF!+#REF!+#REF!+#REF!+#REF!</f>
        <v>#REF!</v>
      </c>
      <c r="AQ66" s="176" t="e">
        <f>#REF!+#REF!+#REF!+#REF!+#REF!+#REF!+#REF!+#REF!+#REF!+#REF!+#REF!+#REF!+#REF!+#REF!+#REF!+#REF!+#REF!+#REF!+#REF!+#REF!+#REF!+#REF!+#REF!+#REF!+#REF!+#REF!+#REF!+#REF!+#REF!+#REF!+#REF!+#REF!+#REF!</f>
        <v>#REF!</v>
      </c>
      <c r="AR66" s="177" t="e">
        <f>#REF!+#REF!+#REF!+#REF!+#REF!+#REF!+#REF!+#REF!+#REF!+#REF!+#REF!+#REF!+#REF!+#REF!+#REF!+#REF!+#REF!+#REF!+#REF!+#REF!+#REF!+#REF!+#REF!+#REF!+#REF!+#REF!+#REF!+#REF!+#REF!+#REF!+#REF!+#REF!+#REF!</f>
        <v>#REF!</v>
      </c>
      <c r="AS66" s="177" t="e">
        <f>#REF!+#REF!+#REF!+#REF!+#REF!+#REF!+#REF!+#REF!+#REF!+#REF!+#REF!+#REF!+#REF!+#REF!+#REF!+#REF!+#REF!+#REF!+#REF!+#REF!+#REF!+#REF!+#REF!+#REF!+#REF!+#REF!+#REF!+#REF!+#REF!+#REF!+#REF!+#REF!+#REF!</f>
        <v>#REF!</v>
      </c>
      <c r="AT66" s="176" t="e">
        <f>#REF!+#REF!+#REF!+#REF!+#REF!+#REF!+#REF!+#REF!+#REF!+#REF!+#REF!+#REF!+#REF!+#REF!+#REF!+#REF!+#REF!+#REF!+#REF!+#REF!+#REF!+#REF!+#REF!+#REF!+#REF!+#REF!+#REF!+#REF!+#REF!+#REF!+#REF!+#REF!+#REF!</f>
        <v>#REF!</v>
      </c>
      <c r="AU66" s="546" t="e">
        <f t="shared" si="2"/>
        <v>#REF!</v>
      </c>
      <c r="AV66" s="547" t="e">
        <f t="shared" si="3"/>
        <v>#REF!</v>
      </c>
      <c r="AW66" s="168" t="e">
        <f>#REF!+#REF!+#REF!+#REF!+#REF!+#REF!+#REF!+#REF!+#REF!+#REF!+#REF!+#REF!+#REF!+#REF!+#REF!+#REF!+#REF!+#REF!+#REF!+#REF!+#REF!+#REF!+#REF!+#REF!+#REF!+#REF!+#REF!+#REF!+#REF!+#REF!+#REF!+#REF!+#REF!</f>
        <v>#REF!</v>
      </c>
      <c r="AX66" s="168"/>
      <c r="AY66" s="168" t="e">
        <f t="shared" si="4"/>
        <v>#REF!</v>
      </c>
    </row>
    <row r="67" spans="1:51" ht="16.149999999999999" customHeight="1" x14ac:dyDescent="0.2">
      <c r="A67" s="323">
        <v>61</v>
      </c>
      <c r="B67" s="134" t="s">
        <v>63</v>
      </c>
      <c r="C67" s="135" t="e">
        <f>#REF!+#REF!+#REF!+#REF!+#REF!+#REF!+#REF!+#REF!+#REF!+#REF!+#REF!+#REF!+#REF!+#REF!+#REF!+#REF!+#REF!+#REF!+#REF!+#REF!+#REF!+#REF!+#REF!+#REF!+#REF!+#REF!+#REF!+#REF!+#REF!+#REF!+#REF!+#REF!+#REF!</f>
        <v>#REF!</v>
      </c>
      <c r="D67" s="136">
        <f>'9_Per Pupil Summary'!H66</f>
        <v>2933.0785226283861</v>
      </c>
      <c r="E67" s="137" t="e">
        <f>#REF!+#REF!+#REF!+#REF!+#REF!+#REF!+#REF!+#REF!+#REF!+#REF!+#REF!+#REF!+#REF!+#REF!+#REF!+#REF!+#REF!+#REF!+#REF!+#REF!+#REF!+#REF!+#REF!+#REF!+#REF!+#REF!+#REF!+#REF!+#REF!+#REF!+#REF!+#REF!+#REF!</f>
        <v>#REF!</v>
      </c>
      <c r="F67" s="138" t="e">
        <f>#REF!+#REF!+#REF!+#REF!+#REF!+#REF!+#REF!+#REF!+#REF!+#REF!+#REF!+#REF!+#REF!+#REF!+#REF!+#REF!+#REF!+#REF!+#REF!+#REF!+#REF!+#REF!+#REF!+#REF!+#REF!+#REF!+#REF!+#REF!+#REF!+#REF!+#REF!+#REF!+#REF!</f>
        <v>#REF!</v>
      </c>
      <c r="G67" s="136">
        <f>'9_Per Pupil Summary'!I66</f>
        <v>398.29202196916731</v>
      </c>
      <c r="H67" s="137" t="e">
        <f>#REF!+#REF!+#REF!+#REF!+#REF!+#REF!+#REF!+#REF!+#REF!+#REF!+#REF!+#REF!+#REF!+#REF!+#REF!+#REF!+#REF!+#REF!+#REF!+#REF!+#REF!+#REF!+#REF!+#REF!+#REF!+#REF!+#REF!+#REF!+#REF!+#REF!+#REF!+#REF!+#REF!</f>
        <v>#REF!</v>
      </c>
      <c r="I67" s="138" t="e">
        <f>#REF!+#REF!+#REF!+#REF!+#REF!+#REF!+#REF!+#REF!+#REF!+#REF!+#REF!+#REF!+#REF!+#REF!+#REF!+#REF!+#REF!+#REF!+#REF!+#REF!+#REF!+#REF!+#REF!+#REF!+#REF!+#REF!+#REF!+#REF!+#REF!+#REF!+#REF!+#REF!+#REF!</f>
        <v>#REF!</v>
      </c>
      <c r="J67" s="136">
        <f>'9_Per Pupil Summary'!J66</f>
        <v>108.625096900682</v>
      </c>
      <c r="K67" s="137" t="e">
        <f>#REF!+#REF!+#REF!+#REF!+#REF!+#REF!+#REF!+#REF!+#REF!+#REF!+#REF!+#REF!+#REF!+#REF!+#REF!+#REF!+#REF!+#REF!+#REF!+#REF!+#REF!+#REF!+#REF!+#REF!+#REF!+#REF!+#REF!+#REF!+#REF!+#REF!+#REF!+#REF!+#REF!</f>
        <v>#REF!</v>
      </c>
      <c r="L67" s="138" t="e">
        <f>#REF!+#REF!+#REF!+#REF!+#REF!+#REF!+#REF!+#REF!+#REF!+#REF!+#REF!+#REF!+#REF!+#REF!+#REF!+#REF!+#REF!+#REF!+#REF!+#REF!+#REF!+#REF!+#REF!+#REF!+#REF!+#REF!+#REF!+#REF!+#REF!+#REF!+#REF!+#REF!+#REF!</f>
        <v>#REF!</v>
      </c>
      <c r="M67" s="136">
        <f>'9_Per Pupil Summary'!K66</f>
        <v>2715.6274225170496</v>
      </c>
      <c r="N67" s="137" t="e">
        <f>#REF!+#REF!+#REF!+#REF!+#REF!+#REF!+#REF!+#REF!+#REF!+#REF!+#REF!+#REF!+#REF!+#REF!+#REF!+#REF!+#REF!+#REF!+#REF!+#REF!+#REF!+#REF!+#REF!+#REF!+#REF!+#REF!+#REF!+#REF!+#REF!+#REF!+#REF!+#REF!+#REF!</f>
        <v>#REF!</v>
      </c>
      <c r="O67" s="138" t="e">
        <f>#REF!+#REF!+#REF!+#REF!+#REF!+#REF!+#REF!+#REF!+#REF!+#REF!+#REF!+#REF!+#REF!+#REF!+#REF!+#REF!+#REF!+#REF!+#REF!+#REF!+#REF!+#REF!+#REF!+#REF!+#REF!+#REF!+#REF!+#REF!+#REF!+#REF!+#REF!+#REF!+#REF!</f>
        <v>#REF!</v>
      </c>
      <c r="P67" s="136">
        <f>'9_Per Pupil Summary'!L66</f>
        <v>1086.2509690068198</v>
      </c>
      <c r="Q67" s="137" t="e">
        <f>#REF!+#REF!+#REF!+#REF!+#REF!+#REF!+#REF!+#REF!+#REF!+#REF!+#REF!+#REF!+#REF!+#REF!+#REF!+#REF!+#REF!+#REF!+#REF!+#REF!+#REF!+#REF!+#REF!+#REF!+#REF!+#REF!+#REF!+#REF!+#REF!+#REF!+#REF!+#REF!+#REF!</f>
        <v>#REF!</v>
      </c>
      <c r="R67" s="139" t="e">
        <f>#REF!+#REF!+#REF!+#REF!+#REF!+#REF!+#REF!+#REF!+#REF!+#REF!+#REF!+#REF!+#REF!+#REF!+#REF!+#REF!+#REF!+#REF!+#REF!+#REF!+#REF!+#REF!+#REF!+#REF!+#REF!+#REF!+#REF!+#REF!+#REF!+#REF!+#REF!+#REF!+#REF!</f>
        <v>#REF!</v>
      </c>
      <c r="S67" s="726" t="e">
        <f>#REF!+#REF!</f>
        <v>#REF!</v>
      </c>
      <c r="T67" s="136" t="e">
        <f>#REF!+#REF!+#REF!+#REF!+#REF!+#REF!+#REF!+#REF!+#REF!+#REF!+#REF!+#REF!+#REF!+#REF!+#REF!+#REF!+#REF!+#REF!+#REF!+#REF!+#REF!+#REF!+#REF!+#REF!+#REF!+#REF!+#REF!+#REF!+#REF!+#REF!+#REF!+#REF!+#REF!</f>
        <v>#REF!</v>
      </c>
      <c r="U67" s="136" t="e">
        <f>#REF!+#REF!+#REF!+#REF!+#REF!+#REF!+#REF!+#REF!+#REF!+#REF!+#REF!+#REF!+#REF!+#REF!+#REF!+#REF!+#REF!+#REF!+#REF!+#REF!+#REF!+#REF!+#REF!+#REF!+#REF!+#REF!+#REF!+#REF!+#REF!+#REF!+#REF!+#REF!+#REF!</f>
        <v>#REF!</v>
      </c>
      <c r="V67" s="140" t="e">
        <f>#REF!+#REF!+#REF!+#REF!+#REF!+#REF!+#REF!+#REF!+#REF!+#REF!+#REF!+#REF!+#REF!+#REF!+#REF!+#REF!+#REF!+#REF!+#REF!+#REF!+#REF!+#REF!+#REF!+#REF!+#REF!+#REF!+#REF!+#REF!+#REF!+#REF!+#REF!+#REF!+#REF!</f>
        <v>#REF!</v>
      </c>
      <c r="W67" s="139" t="e">
        <f>#REF!+#REF!+#REF!+#REF!+#REF!+#REF!+#REF!+#REF!+#REF!+#REF!+#REF!+#REF!+#REF!+#REF!+#REF!+#REF!+#REF!+#REF!+#REF!+#REF!+#REF!+#REF!+#REF!+#REF!+#REF!+#REF!+#REF!+#REF!+#REF!+#REF!+#REF!+#REF!+#REF!</f>
        <v>#REF!</v>
      </c>
      <c r="X67" s="137" t="e">
        <f>#REF!+#REF!+#REF!+#REF!+#REF!+#REF!+#REF!+#REF!+#REF!+#REF!+#REF!+#REF!+#REF!+#REF!+#REF!+#REF!+#REF!+#REF!+#REF!+#REF!+#REF!+#REF!+#REF!+#REF!+#REF!+#REF!+#REF!+#REF!+#REF!+#REF!+#REF!+#REF!+#REF!</f>
        <v>#REF!</v>
      </c>
      <c r="Y67" s="139" t="e">
        <f>#REF!+#REF!+#REF!+#REF!+#REF!+#REF!+#REF!+#REF!+#REF!+#REF!+#REF!+#REF!+#REF!+#REF!+#REF!+#REF!+#REF!+#REF!+#REF!+#REF!+#REF!+#REF!+#REF!+#REF!+#REF!+#REF!+#REF!+#REF!+#REF!+#REF!+#REF!+#REF!+#REF!</f>
        <v>#REF!</v>
      </c>
      <c r="Z67" s="136" t="e">
        <f>#REF!+#REF!+#REF!+#REF!+#REF!+#REF!+#REF!+#REF!+#REF!+#REF!+#REF!+#REF!+#REF!+#REF!+#REF!+#REF!+#REF!+#REF!+#REF!+#REF!+#REF!+#REF!+#REF!+#REF!+#REF!+#REF!+#REF!+#REF!+#REF!+#REF!+#REF!+#REF!+#REF!</f>
        <v>#REF!</v>
      </c>
      <c r="AA67" s="139" t="e">
        <f>#REF!+#REF!+#REF!+#REF!+#REF!+#REF!+#REF!+#REF!+#REF!+#REF!+#REF!+#REF!+#REF!+#REF!+#REF!+#REF!+#REF!+#REF!+#REF!+#REF!+#REF!+#REF!+#REF!+#REF!+#REF!+#REF!+#REF!+#REF!+#REF!+#REF!+#REF!+#REF!+#REF!</f>
        <v>#REF!</v>
      </c>
      <c r="AB67" s="136" t="e">
        <f>#REF!+#REF!+#REF!+#REF!+#REF!+#REF!+#REF!+#REF!+#REF!+#REF!+#REF!+#REF!+#REF!+#REF!+#REF!+#REF!+#REF!+#REF!+#REF!+#REF!+#REF!+#REF!+#REF!+#REF!+#REF!+#REF!+#REF!+#REF!+#REF!+#REF!+#REF!+#REF!+#REF!</f>
        <v>#REF!</v>
      </c>
      <c r="AC67" s="136" t="e">
        <f>#REF!+#REF!+#REF!+#REF!+#REF!+#REF!+#REF!+#REF!+#REF!+#REF!+#REF!+#REF!+#REF!+#REF!+#REF!+#REF!+#REF!+#REF!+#REF!+#REF!+#REF!+#REF!+#REF!+#REF!+#REF!+#REF!+#REF!+#REF!+#REF!+#REF!+#REF!+#REF!+#REF!</f>
        <v>#REF!</v>
      </c>
      <c r="AD67" s="139" t="e">
        <f>#REF!+#REF!+#REF!+#REF!+#REF!+#REF!+#REF!+#REF!+#REF!+#REF!+#REF!+#REF!+#REF!+#REF!+#REF!+#REF!+#REF!+#REF!+#REF!+#REF!+#REF!+#REF!+#REF!+#REF!+#REF!+#REF!+#REF!+#REF!+#REF!+#REF!+#REF!+#REF!+#REF!</f>
        <v>#REF!</v>
      </c>
      <c r="AE67" s="141" t="e">
        <f>#REF!+#REF!+#REF!+#REF!+#REF!+#REF!+#REF!+#REF!+#REF!+#REF!+#REF!+#REF!+#REF!+#REF!+#REF!+#REF!+#REF!+#REF!+#REF!+#REF!+#REF!+#REF!+#REF!+#REF!+#REF!+#REF!+#REF!+#REF!+#REF!+#REF!+#REF!+#REF!+#REF!</f>
        <v>#REF!</v>
      </c>
      <c r="AF67" s="142">
        <f>'9_Per Pupil Summary'!N66</f>
        <v>12222</v>
      </c>
      <c r="AG67" s="143" t="e">
        <f>#REF!+#REF!+#REF!+#REF!+#REF!+#REF!+#REF!+#REF!+#REF!+#REF!+#REF!+#REF!+#REF!+#REF!+#REF!+#REF!+#REF!+#REF!+#REF!+#REF!+#REF!+#REF!+#REF!+#REF!+#REF!+#REF!+#REF!+#REF!+#REF!+#REF!+#REF!+#REF!+#REF!</f>
        <v>#REF!</v>
      </c>
      <c r="AH67" s="135" t="e">
        <f>#REF!+#REF!+#REF!+#REF!+#REF!+#REF!+#REF!+#REF!+#REF!+#REF!+#REF!+#REF!+#REF!+#REF!+#REF!+#REF!+#REF!+#REF!+#REF!+#REF!+#REF!+#REF!+#REF!+#REF!+#REF!+#REF!+#REF!+#REF!+#REF!+#REF!+#REF!+#REF!+#REF!</f>
        <v>#REF!</v>
      </c>
      <c r="AI67" s="142" t="e">
        <f>#REF!+#REF!+#REF!+#REF!+#REF!+#REF!+#REF!+#REF!+#REF!+#REF!+#REF!+#REF!+#REF!+#REF!+#REF!+#REF!+#REF!+#REF!+#REF!+#REF!+#REF!+#REF!+#REF!+#REF!+#REF!+#REF!+#REF!+#REF!+#REF!+#REF!+#REF!+#REF!+#REF!</f>
        <v>#REF!</v>
      </c>
      <c r="AJ67" s="135" t="e">
        <f>#REF!+#REF!+#REF!+#REF!+#REF!+#REF!+#REF!+#REF!+#REF!+#REF!+#REF!+#REF!+#REF!+#REF!+#REF!+#REF!+#REF!+#REF!+#REF!+#REF!+#REF!+#REF!+#REF!+#REF!+#REF!+#REF!+#REF!+#REF!+#REF!+#REF!+#REF!+#REF!+#REF!</f>
        <v>#REF!</v>
      </c>
      <c r="AK67" s="144" t="e">
        <f>#REF!+#REF!+#REF!+#REF!+#REF!+#REF!+#REF!+#REF!+#REF!+#REF!+#REF!+#REF!+#REF!+#REF!+#REF!+#REF!+#REF!+#REF!+#REF!+#REF!+#REF!+#REF!+#REF!+#REF!+#REF!+#REF!+#REF!+#REF!+#REF!+#REF!+#REF!+#REF!+#REF!</f>
        <v>#REF!</v>
      </c>
      <c r="AL67" s="145" t="e">
        <f>#REF!+#REF!+#REF!+#REF!+#REF!+#REF!+#REF!+#REF!+#REF!+#REF!+#REF!+#REF!+#REF!+#REF!+#REF!+#REF!+#REF!+#REF!+#REF!+#REF!+#REF!+#REF!+#REF!+#REF!+#REF!+#REF!+#REF!+#REF!+#REF!+#REF!+#REF!+#REF!+#REF!</f>
        <v>#REF!</v>
      </c>
      <c r="AM67" s="143" t="e">
        <f>#REF!+#REF!+#REF!+#REF!+#REF!+#REF!+#REF!+#REF!+#REF!+#REF!+#REF!+#REF!+#REF!+#REF!+#REF!+#REF!+#REF!+#REF!+#REF!+#REF!+#REF!+#REF!+#REF!+#REF!+#REF!+#REF!+#REF!+#REF!+#REF!+#REF!+#REF!+#REF!+#REF!</f>
        <v>#REF!</v>
      </c>
      <c r="AN67" s="146" t="e">
        <f>#REF!+#REF!+#REF!+#REF!+#REF!+#REF!+#REF!+#REF!+#REF!+#REF!+#REF!+#REF!+#REF!+#REF!+#REF!+#REF!+#REF!+#REF!+#REF!+#REF!+#REF!+#REF!+#REF!+#REF!+#REF!+#REF!+#REF!+#REF!+#REF!+#REF!+#REF!+#REF!+#REF!</f>
        <v>#REF!</v>
      </c>
      <c r="AO67" s="143" t="e">
        <f>#REF!+#REF!+#REF!+#REF!+#REF!+#REF!+#REF!+#REF!+#REF!+#REF!+#REF!+#REF!+#REF!+#REF!+#REF!+#REF!+#REF!+#REF!+#REF!+#REF!+#REF!+#REF!+#REF!+#REF!+#REF!+#REF!+#REF!+#REF!+#REF!+#REF!+#REF!+#REF!+#REF!</f>
        <v>#REF!</v>
      </c>
      <c r="AP67" s="144" t="e">
        <f>#REF!+#REF!+#REF!+#REF!+#REF!+#REF!+#REF!+#REF!+#REF!+#REF!+#REF!+#REF!+#REF!+#REF!+#REF!+#REF!+#REF!+#REF!+#REF!+#REF!+#REF!+#REF!+#REF!+#REF!+#REF!+#REF!+#REF!+#REF!+#REF!+#REF!+#REF!+#REF!+#REF!</f>
        <v>#REF!</v>
      </c>
      <c r="AQ67" s="143" t="e">
        <f>#REF!+#REF!+#REF!+#REF!+#REF!+#REF!+#REF!+#REF!+#REF!+#REF!+#REF!+#REF!+#REF!+#REF!+#REF!+#REF!+#REF!+#REF!+#REF!+#REF!+#REF!+#REF!+#REF!+#REF!+#REF!+#REF!+#REF!+#REF!+#REF!+#REF!+#REF!+#REF!+#REF!</f>
        <v>#REF!</v>
      </c>
      <c r="AR67" s="144" t="e">
        <f>#REF!+#REF!+#REF!+#REF!+#REF!+#REF!+#REF!+#REF!+#REF!+#REF!+#REF!+#REF!+#REF!+#REF!+#REF!+#REF!+#REF!+#REF!+#REF!+#REF!+#REF!+#REF!+#REF!+#REF!+#REF!+#REF!+#REF!+#REF!+#REF!+#REF!+#REF!+#REF!+#REF!</f>
        <v>#REF!</v>
      </c>
      <c r="AS67" s="144" t="e">
        <f>#REF!+#REF!+#REF!+#REF!+#REF!+#REF!+#REF!+#REF!+#REF!+#REF!+#REF!+#REF!+#REF!+#REF!+#REF!+#REF!+#REF!+#REF!+#REF!+#REF!+#REF!+#REF!+#REF!+#REF!+#REF!+#REF!+#REF!+#REF!+#REF!+#REF!+#REF!+#REF!+#REF!</f>
        <v>#REF!</v>
      </c>
      <c r="AT67" s="143" t="e">
        <f>#REF!+#REF!+#REF!+#REF!+#REF!+#REF!+#REF!+#REF!+#REF!+#REF!+#REF!+#REF!+#REF!+#REF!+#REF!+#REF!+#REF!+#REF!+#REF!+#REF!+#REF!+#REF!+#REF!+#REF!+#REF!+#REF!+#REF!+#REF!+#REF!+#REF!+#REF!+#REF!+#REF!</f>
        <v>#REF!</v>
      </c>
      <c r="AU67" s="542" t="e">
        <f t="shared" si="2"/>
        <v>#REF!</v>
      </c>
      <c r="AV67" s="543" t="e">
        <f t="shared" si="3"/>
        <v>#REF!</v>
      </c>
      <c r="AW67" s="137" t="e">
        <f>#REF!+#REF!+#REF!+#REF!+#REF!+#REF!+#REF!+#REF!+#REF!+#REF!+#REF!+#REF!+#REF!+#REF!+#REF!+#REF!+#REF!+#REF!+#REF!+#REF!+#REF!+#REF!+#REF!+#REF!+#REF!+#REF!+#REF!+#REF!+#REF!+#REF!+#REF!+#REF!+#REF!</f>
        <v>#REF!</v>
      </c>
      <c r="AX67" s="137"/>
      <c r="AY67" s="137" t="e">
        <f t="shared" si="4"/>
        <v>#REF!</v>
      </c>
    </row>
    <row r="68" spans="1:51" ht="16.149999999999999" customHeight="1" x14ac:dyDescent="0.2">
      <c r="A68" s="324">
        <v>62</v>
      </c>
      <c r="B68" s="151" t="s">
        <v>64</v>
      </c>
      <c r="C68" s="152" t="e">
        <f>#REF!+#REF!+#REF!+#REF!+#REF!+#REF!+#REF!+#REF!+#REF!+#REF!+#REF!+#REF!+#REF!+#REF!+#REF!+#REF!+#REF!+#REF!+#REF!+#REF!+#REF!+#REF!+#REF!+#REF!+#REF!+#REF!+#REF!+#REF!+#REF!+#REF!+#REF!+#REF!+#REF!</f>
        <v>#REF!</v>
      </c>
      <c r="D68" s="153">
        <f>'9_Per Pupil Summary'!H67</f>
        <v>5405.9204235249454</v>
      </c>
      <c r="E68" s="154" t="e">
        <f>#REF!+#REF!+#REF!+#REF!+#REF!+#REF!+#REF!+#REF!+#REF!+#REF!+#REF!+#REF!+#REF!+#REF!+#REF!+#REF!+#REF!+#REF!+#REF!+#REF!+#REF!+#REF!+#REF!+#REF!+#REF!+#REF!+#REF!+#REF!+#REF!+#REF!+#REF!+#REF!+#REF!</f>
        <v>#REF!</v>
      </c>
      <c r="F68" s="155" t="e">
        <f>#REF!+#REF!+#REF!+#REF!+#REF!+#REF!+#REF!+#REF!+#REF!+#REF!+#REF!+#REF!+#REF!+#REF!+#REF!+#REF!+#REF!+#REF!+#REF!+#REF!+#REF!+#REF!+#REF!+#REF!+#REF!+#REF!+#REF!+#REF!+#REF!+#REF!+#REF!+#REF!+#REF!</f>
        <v>#REF!</v>
      </c>
      <c r="G68" s="153">
        <f>'9_Per Pupil Summary'!I67</f>
        <v>714.0958401664102</v>
      </c>
      <c r="H68" s="154" t="e">
        <f>#REF!+#REF!+#REF!+#REF!+#REF!+#REF!+#REF!+#REF!+#REF!+#REF!+#REF!+#REF!+#REF!+#REF!+#REF!+#REF!+#REF!+#REF!+#REF!+#REF!+#REF!+#REF!+#REF!+#REF!+#REF!+#REF!+#REF!+#REF!+#REF!+#REF!+#REF!+#REF!+#REF!</f>
        <v>#REF!</v>
      </c>
      <c r="I68" s="155" t="e">
        <f>#REF!+#REF!+#REF!+#REF!+#REF!+#REF!+#REF!+#REF!+#REF!+#REF!+#REF!+#REF!+#REF!+#REF!+#REF!+#REF!+#REF!+#REF!+#REF!+#REF!+#REF!+#REF!+#REF!+#REF!+#REF!+#REF!+#REF!+#REF!+#REF!+#REF!+#REF!+#REF!+#REF!</f>
        <v>#REF!</v>
      </c>
      <c r="J68" s="153">
        <f>'9_Per Pupil Summary'!J67</f>
        <v>194.75341095447553</v>
      </c>
      <c r="K68" s="154" t="e">
        <f>#REF!+#REF!+#REF!+#REF!+#REF!+#REF!+#REF!+#REF!+#REF!+#REF!+#REF!+#REF!+#REF!+#REF!+#REF!+#REF!+#REF!+#REF!+#REF!+#REF!+#REF!+#REF!+#REF!+#REF!+#REF!+#REF!+#REF!+#REF!+#REF!+#REF!+#REF!+#REF!+#REF!</f>
        <v>#REF!</v>
      </c>
      <c r="L68" s="155" t="e">
        <f>#REF!+#REF!+#REF!+#REF!+#REF!+#REF!+#REF!+#REF!+#REF!+#REF!+#REF!+#REF!+#REF!+#REF!+#REF!+#REF!+#REF!+#REF!+#REF!+#REF!+#REF!+#REF!+#REF!+#REF!+#REF!+#REF!+#REF!+#REF!+#REF!+#REF!+#REF!+#REF!+#REF!</f>
        <v>#REF!</v>
      </c>
      <c r="M68" s="153">
        <f>'9_Per Pupil Summary'!K67</f>
        <v>4868.8352738618878</v>
      </c>
      <c r="N68" s="154" t="e">
        <f>#REF!+#REF!+#REF!+#REF!+#REF!+#REF!+#REF!+#REF!+#REF!+#REF!+#REF!+#REF!+#REF!+#REF!+#REF!+#REF!+#REF!+#REF!+#REF!+#REF!+#REF!+#REF!+#REF!+#REF!+#REF!+#REF!+#REF!+#REF!+#REF!+#REF!+#REF!+#REF!+#REF!</f>
        <v>#REF!</v>
      </c>
      <c r="O68" s="155" t="e">
        <f>#REF!+#REF!+#REF!+#REF!+#REF!+#REF!+#REF!+#REF!+#REF!+#REF!+#REF!+#REF!+#REF!+#REF!+#REF!+#REF!+#REF!+#REF!+#REF!+#REF!+#REF!+#REF!+#REF!+#REF!+#REF!+#REF!+#REF!+#REF!+#REF!+#REF!+#REF!+#REF!+#REF!</f>
        <v>#REF!</v>
      </c>
      <c r="P68" s="153">
        <f>'9_Per Pupil Summary'!L67</f>
        <v>0</v>
      </c>
      <c r="Q68" s="154" t="e">
        <f>#REF!+#REF!+#REF!+#REF!+#REF!+#REF!+#REF!+#REF!+#REF!+#REF!+#REF!+#REF!+#REF!+#REF!+#REF!+#REF!+#REF!+#REF!+#REF!+#REF!+#REF!+#REF!+#REF!+#REF!+#REF!+#REF!+#REF!+#REF!+#REF!+#REF!+#REF!+#REF!+#REF!</f>
        <v>#REF!</v>
      </c>
      <c r="R68" s="156" t="e">
        <f>#REF!+#REF!+#REF!+#REF!+#REF!+#REF!+#REF!+#REF!+#REF!+#REF!+#REF!+#REF!+#REF!+#REF!+#REF!+#REF!+#REF!+#REF!+#REF!+#REF!+#REF!+#REF!+#REF!+#REF!+#REF!+#REF!+#REF!+#REF!+#REF!+#REF!+#REF!+#REF!+#REF!</f>
        <v>#REF!</v>
      </c>
      <c r="S68" s="605" t="e">
        <f>#REF!+#REF!</f>
        <v>#REF!</v>
      </c>
      <c r="T68" s="153" t="e">
        <f>#REF!+#REF!+#REF!+#REF!+#REF!+#REF!+#REF!+#REF!+#REF!+#REF!+#REF!+#REF!+#REF!+#REF!+#REF!+#REF!+#REF!+#REF!+#REF!+#REF!+#REF!+#REF!+#REF!+#REF!+#REF!+#REF!+#REF!+#REF!+#REF!+#REF!+#REF!+#REF!+#REF!</f>
        <v>#REF!</v>
      </c>
      <c r="U68" s="153" t="e">
        <f>#REF!+#REF!+#REF!+#REF!+#REF!+#REF!+#REF!+#REF!+#REF!+#REF!+#REF!+#REF!+#REF!+#REF!+#REF!+#REF!+#REF!+#REF!+#REF!+#REF!+#REF!+#REF!+#REF!+#REF!+#REF!+#REF!+#REF!+#REF!+#REF!+#REF!+#REF!+#REF!+#REF!</f>
        <v>#REF!</v>
      </c>
      <c r="V68" s="157" t="e">
        <f>#REF!+#REF!+#REF!+#REF!+#REF!+#REF!+#REF!+#REF!+#REF!+#REF!+#REF!+#REF!+#REF!+#REF!+#REF!+#REF!+#REF!+#REF!+#REF!+#REF!+#REF!+#REF!+#REF!+#REF!+#REF!+#REF!+#REF!+#REF!+#REF!+#REF!+#REF!+#REF!+#REF!</f>
        <v>#REF!</v>
      </c>
      <c r="W68" s="156" t="e">
        <f>#REF!+#REF!+#REF!+#REF!+#REF!+#REF!+#REF!+#REF!+#REF!+#REF!+#REF!+#REF!+#REF!+#REF!+#REF!+#REF!+#REF!+#REF!+#REF!+#REF!+#REF!+#REF!+#REF!+#REF!+#REF!+#REF!+#REF!+#REF!+#REF!+#REF!+#REF!+#REF!+#REF!</f>
        <v>#REF!</v>
      </c>
      <c r="X68" s="154" t="e">
        <f>#REF!+#REF!+#REF!+#REF!+#REF!+#REF!+#REF!+#REF!+#REF!+#REF!+#REF!+#REF!+#REF!+#REF!+#REF!+#REF!+#REF!+#REF!+#REF!+#REF!+#REF!+#REF!+#REF!+#REF!+#REF!+#REF!+#REF!+#REF!+#REF!+#REF!+#REF!+#REF!+#REF!</f>
        <v>#REF!</v>
      </c>
      <c r="Y68" s="156" t="e">
        <f>#REF!+#REF!+#REF!+#REF!+#REF!+#REF!+#REF!+#REF!+#REF!+#REF!+#REF!+#REF!+#REF!+#REF!+#REF!+#REF!+#REF!+#REF!+#REF!+#REF!+#REF!+#REF!+#REF!+#REF!+#REF!+#REF!+#REF!+#REF!+#REF!+#REF!+#REF!+#REF!+#REF!</f>
        <v>#REF!</v>
      </c>
      <c r="Z68" s="153" t="e">
        <f>#REF!+#REF!+#REF!+#REF!+#REF!+#REF!+#REF!+#REF!+#REF!+#REF!+#REF!+#REF!+#REF!+#REF!+#REF!+#REF!+#REF!+#REF!+#REF!+#REF!+#REF!+#REF!+#REF!+#REF!+#REF!+#REF!+#REF!+#REF!+#REF!+#REF!+#REF!+#REF!+#REF!</f>
        <v>#REF!</v>
      </c>
      <c r="AA68" s="156" t="e">
        <f>#REF!+#REF!+#REF!+#REF!+#REF!+#REF!+#REF!+#REF!+#REF!+#REF!+#REF!+#REF!+#REF!+#REF!+#REF!+#REF!+#REF!+#REF!+#REF!+#REF!+#REF!+#REF!+#REF!+#REF!+#REF!+#REF!+#REF!+#REF!+#REF!+#REF!+#REF!+#REF!+#REF!</f>
        <v>#REF!</v>
      </c>
      <c r="AB68" s="153" t="e">
        <f>#REF!+#REF!+#REF!+#REF!+#REF!+#REF!+#REF!+#REF!+#REF!+#REF!+#REF!+#REF!+#REF!+#REF!+#REF!+#REF!+#REF!+#REF!+#REF!+#REF!+#REF!+#REF!+#REF!+#REF!+#REF!+#REF!+#REF!+#REF!+#REF!+#REF!+#REF!+#REF!+#REF!</f>
        <v>#REF!</v>
      </c>
      <c r="AC68" s="153" t="e">
        <f>#REF!+#REF!+#REF!+#REF!+#REF!+#REF!+#REF!+#REF!+#REF!+#REF!+#REF!+#REF!+#REF!+#REF!+#REF!+#REF!+#REF!+#REF!+#REF!+#REF!+#REF!+#REF!+#REF!+#REF!+#REF!+#REF!+#REF!+#REF!+#REF!+#REF!+#REF!+#REF!+#REF!</f>
        <v>#REF!</v>
      </c>
      <c r="AD68" s="156" t="e">
        <f>#REF!+#REF!+#REF!+#REF!+#REF!+#REF!+#REF!+#REF!+#REF!+#REF!+#REF!+#REF!+#REF!+#REF!+#REF!+#REF!+#REF!+#REF!+#REF!+#REF!+#REF!+#REF!+#REF!+#REF!+#REF!+#REF!+#REF!+#REF!+#REF!+#REF!+#REF!+#REF!+#REF!</f>
        <v>#REF!</v>
      </c>
      <c r="AE68" s="159" t="e">
        <f>#REF!+#REF!+#REF!+#REF!+#REF!+#REF!+#REF!+#REF!+#REF!+#REF!+#REF!+#REF!+#REF!+#REF!+#REF!+#REF!+#REF!+#REF!+#REF!+#REF!+#REF!+#REF!+#REF!+#REF!+#REF!+#REF!+#REF!+#REF!+#REF!+#REF!+#REF!+#REF!+#REF!</f>
        <v>#REF!</v>
      </c>
      <c r="AF68" s="160">
        <f>'9_Per Pupil Summary'!N67</f>
        <v>3500</v>
      </c>
      <c r="AG68" s="161" t="e">
        <f>#REF!+#REF!+#REF!+#REF!+#REF!+#REF!+#REF!+#REF!+#REF!+#REF!+#REF!+#REF!+#REF!+#REF!+#REF!+#REF!+#REF!+#REF!+#REF!+#REF!+#REF!+#REF!+#REF!+#REF!+#REF!+#REF!+#REF!+#REF!+#REF!+#REF!+#REF!+#REF!+#REF!</f>
        <v>#REF!</v>
      </c>
      <c r="AH68" s="152" t="e">
        <f>#REF!+#REF!+#REF!+#REF!+#REF!+#REF!+#REF!+#REF!+#REF!+#REF!+#REF!+#REF!+#REF!+#REF!+#REF!+#REF!+#REF!+#REF!+#REF!+#REF!+#REF!+#REF!+#REF!+#REF!+#REF!+#REF!+#REF!+#REF!+#REF!+#REF!+#REF!+#REF!+#REF!</f>
        <v>#REF!</v>
      </c>
      <c r="AI68" s="160" t="e">
        <f>#REF!+#REF!+#REF!+#REF!+#REF!+#REF!+#REF!+#REF!+#REF!+#REF!+#REF!+#REF!+#REF!+#REF!+#REF!+#REF!+#REF!+#REF!+#REF!+#REF!+#REF!+#REF!+#REF!+#REF!+#REF!+#REF!+#REF!+#REF!+#REF!+#REF!+#REF!+#REF!+#REF!</f>
        <v>#REF!</v>
      </c>
      <c r="AJ68" s="152" t="e">
        <f>#REF!+#REF!+#REF!+#REF!+#REF!+#REF!+#REF!+#REF!+#REF!+#REF!+#REF!+#REF!+#REF!+#REF!+#REF!+#REF!+#REF!+#REF!+#REF!+#REF!+#REF!+#REF!+#REF!+#REF!+#REF!+#REF!+#REF!+#REF!+#REF!+#REF!+#REF!+#REF!+#REF!</f>
        <v>#REF!</v>
      </c>
      <c r="AK68" s="162" t="e">
        <f>#REF!+#REF!+#REF!+#REF!+#REF!+#REF!+#REF!+#REF!+#REF!+#REF!+#REF!+#REF!+#REF!+#REF!+#REF!+#REF!+#REF!+#REF!+#REF!+#REF!+#REF!+#REF!+#REF!+#REF!+#REF!+#REF!+#REF!+#REF!+#REF!+#REF!+#REF!+#REF!+#REF!</f>
        <v>#REF!</v>
      </c>
      <c r="AL68" s="163" t="e">
        <f>#REF!+#REF!+#REF!+#REF!+#REF!+#REF!+#REF!+#REF!+#REF!+#REF!+#REF!+#REF!+#REF!+#REF!+#REF!+#REF!+#REF!+#REF!+#REF!+#REF!+#REF!+#REF!+#REF!+#REF!+#REF!+#REF!+#REF!+#REF!+#REF!+#REF!+#REF!+#REF!+#REF!</f>
        <v>#REF!</v>
      </c>
      <c r="AM68" s="161" t="e">
        <f>#REF!+#REF!+#REF!+#REF!+#REF!+#REF!+#REF!+#REF!+#REF!+#REF!+#REF!+#REF!+#REF!+#REF!+#REF!+#REF!+#REF!+#REF!+#REF!+#REF!+#REF!+#REF!+#REF!+#REF!+#REF!+#REF!+#REF!+#REF!+#REF!+#REF!+#REF!+#REF!+#REF!</f>
        <v>#REF!</v>
      </c>
      <c r="AN68" s="164" t="e">
        <f>#REF!+#REF!+#REF!+#REF!+#REF!+#REF!+#REF!+#REF!+#REF!+#REF!+#REF!+#REF!+#REF!+#REF!+#REF!+#REF!+#REF!+#REF!+#REF!+#REF!+#REF!+#REF!+#REF!+#REF!+#REF!+#REF!+#REF!+#REF!+#REF!+#REF!+#REF!+#REF!+#REF!</f>
        <v>#REF!</v>
      </c>
      <c r="AO68" s="161" t="e">
        <f>#REF!+#REF!+#REF!+#REF!+#REF!+#REF!+#REF!+#REF!+#REF!+#REF!+#REF!+#REF!+#REF!+#REF!+#REF!+#REF!+#REF!+#REF!+#REF!+#REF!+#REF!+#REF!+#REF!+#REF!+#REF!+#REF!+#REF!+#REF!+#REF!+#REF!+#REF!+#REF!+#REF!</f>
        <v>#REF!</v>
      </c>
      <c r="AP68" s="162" t="e">
        <f>#REF!+#REF!+#REF!+#REF!+#REF!+#REF!+#REF!+#REF!+#REF!+#REF!+#REF!+#REF!+#REF!+#REF!+#REF!+#REF!+#REF!+#REF!+#REF!+#REF!+#REF!+#REF!+#REF!+#REF!+#REF!+#REF!+#REF!+#REF!+#REF!+#REF!+#REF!+#REF!+#REF!</f>
        <v>#REF!</v>
      </c>
      <c r="AQ68" s="161" t="e">
        <f>#REF!+#REF!+#REF!+#REF!+#REF!+#REF!+#REF!+#REF!+#REF!+#REF!+#REF!+#REF!+#REF!+#REF!+#REF!+#REF!+#REF!+#REF!+#REF!+#REF!+#REF!+#REF!+#REF!+#REF!+#REF!+#REF!+#REF!+#REF!+#REF!+#REF!+#REF!+#REF!+#REF!</f>
        <v>#REF!</v>
      </c>
      <c r="AR68" s="162" t="e">
        <f>#REF!+#REF!+#REF!+#REF!+#REF!+#REF!+#REF!+#REF!+#REF!+#REF!+#REF!+#REF!+#REF!+#REF!+#REF!+#REF!+#REF!+#REF!+#REF!+#REF!+#REF!+#REF!+#REF!+#REF!+#REF!+#REF!+#REF!+#REF!+#REF!+#REF!+#REF!+#REF!+#REF!</f>
        <v>#REF!</v>
      </c>
      <c r="AS68" s="162" t="e">
        <f>#REF!+#REF!+#REF!+#REF!+#REF!+#REF!+#REF!+#REF!+#REF!+#REF!+#REF!+#REF!+#REF!+#REF!+#REF!+#REF!+#REF!+#REF!+#REF!+#REF!+#REF!+#REF!+#REF!+#REF!+#REF!+#REF!+#REF!+#REF!+#REF!+#REF!+#REF!+#REF!+#REF!</f>
        <v>#REF!</v>
      </c>
      <c r="AT68" s="161" t="e">
        <f>#REF!+#REF!+#REF!+#REF!+#REF!+#REF!+#REF!+#REF!+#REF!+#REF!+#REF!+#REF!+#REF!+#REF!+#REF!+#REF!+#REF!+#REF!+#REF!+#REF!+#REF!+#REF!+#REF!+#REF!+#REF!+#REF!+#REF!+#REF!+#REF!+#REF!+#REF!+#REF!+#REF!</f>
        <v>#REF!</v>
      </c>
      <c r="AU68" s="544" t="e">
        <f t="shared" si="2"/>
        <v>#REF!</v>
      </c>
      <c r="AV68" s="545" t="e">
        <f t="shared" si="3"/>
        <v>#REF!</v>
      </c>
      <c r="AW68" s="154" t="e">
        <f>#REF!+#REF!+#REF!+#REF!+#REF!+#REF!+#REF!+#REF!+#REF!+#REF!+#REF!+#REF!+#REF!+#REF!+#REF!+#REF!+#REF!+#REF!+#REF!+#REF!+#REF!+#REF!+#REF!+#REF!+#REF!+#REF!+#REF!+#REF!+#REF!+#REF!+#REF!+#REF!+#REF!</f>
        <v>#REF!</v>
      </c>
      <c r="AX68" s="154"/>
      <c r="AY68" s="154" t="e">
        <f t="shared" si="4"/>
        <v>#REF!</v>
      </c>
    </row>
    <row r="69" spans="1:51" ht="16.149999999999999" customHeight="1" x14ac:dyDescent="0.2">
      <c r="A69" s="324">
        <v>63</v>
      </c>
      <c r="B69" s="151" t="s">
        <v>65</v>
      </c>
      <c r="C69" s="152" t="e">
        <f>#REF!+#REF!+#REF!+#REF!+#REF!+#REF!+#REF!+#REF!+#REF!+#REF!+#REF!+#REF!+#REF!+#REF!+#REF!+#REF!+#REF!+#REF!+#REF!+#REF!+#REF!+#REF!+#REF!+#REF!+#REF!+#REF!+#REF!+#REF!+#REF!+#REF!+#REF!+#REF!+#REF!</f>
        <v>#REF!</v>
      </c>
      <c r="D69" s="153">
        <f>'9_Per Pupil Summary'!H68</f>
        <v>2963.9062303799465</v>
      </c>
      <c r="E69" s="154" t="e">
        <f>#REF!+#REF!+#REF!+#REF!+#REF!+#REF!+#REF!+#REF!+#REF!+#REF!+#REF!+#REF!+#REF!+#REF!+#REF!+#REF!+#REF!+#REF!+#REF!+#REF!+#REF!+#REF!+#REF!+#REF!+#REF!+#REF!+#REF!+#REF!+#REF!+#REF!+#REF!+#REF!+#REF!</f>
        <v>#REF!</v>
      </c>
      <c r="F69" s="155" t="e">
        <f>#REF!+#REF!+#REF!+#REF!+#REF!+#REF!+#REF!+#REF!+#REF!+#REF!+#REF!+#REF!+#REF!+#REF!+#REF!+#REF!+#REF!+#REF!+#REF!+#REF!+#REF!+#REF!+#REF!+#REF!+#REF!+#REF!+#REF!+#REF!+#REF!+#REF!+#REF!+#REF!+#REF!</f>
        <v>#REF!</v>
      </c>
      <c r="G69" s="153">
        <f>'9_Per Pupil Summary'!I68</f>
        <v>410.11651767451059</v>
      </c>
      <c r="H69" s="154" t="e">
        <f>#REF!+#REF!+#REF!+#REF!+#REF!+#REF!+#REF!+#REF!+#REF!+#REF!+#REF!+#REF!+#REF!+#REF!+#REF!+#REF!+#REF!+#REF!+#REF!+#REF!+#REF!+#REF!+#REF!+#REF!+#REF!+#REF!+#REF!+#REF!+#REF!+#REF!+#REF!+#REF!+#REF!</f>
        <v>#REF!</v>
      </c>
      <c r="I69" s="155" t="e">
        <f>#REF!+#REF!+#REF!+#REF!+#REF!+#REF!+#REF!+#REF!+#REF!+#REF!+#REF!+#REF!+#REF!+#REF!+#REF!+#REF!+#REF!+#REF!+#REF!+#REF!+#REF!+#REF!+#REF!+#REF!+#REF!+#REF!+#REF!+#REF!+#REF!+#REF!+#REF!+#REF!+#REF!</f>
        <v>#REF!</v>
      </c>
      <c r="J69" s="153">
        <f>'9_Per Pupil Summary'!J68</f>
        <v>111.8499593657756</v>
      </c>
      <c r="K69" s="154" t="e">
        <f>#REF!+#REF!+#REF!+#REF!+#REF!+#REF!+#REF!+#REF!+#REF!+#REF!+#REF!+#REF!+#REF!+#REF!+#REF!+#REF!+#REF!+#REF!+#REF!+#REF!+#REF!+#REF!+#REF!+#REF!+#REF!+#REF!+#REF!+#REF!+#REF!+#REF!+#REF!+#REF!+#REF!</f>
        <v>#REF!</v>
      </c>
      <c r="L69" s="155" t="e">
        <f>#REF!+#REF!+#REF!+#REF!+#REF!+#REF!+#REF!+#REF!+#REF!+#REF!+#REF!+#REF!+#REF!+#REF!+#REF!+#REF!+#REF!+#REF!+#REF!+#REF!+#REF!+#REF!+#REF!+#REF!+#REF!+#REF!+#REF!+#REF!+#REF!+#REF!+#REF!+#REF!+#REF!</f>
        <v>#REF!</v>
      </c>
      <c r="M69" s="153">
        <f>'9_Per Pupil Summary'!K68</f>
        <v>2796.2489841443899</v>
      </c>
      <c r="N69" s="154" t="e">
        <f>#REF!+#REF!+#REF!+#REF!+#REF!+#REF!+#REF!+#REF!+#REF!+#REF!+#REF!+#REF!+#REF!+#REF!+#REF!+#REF!+#REF!+#REF!+#REF!+#REF!+#REF!+#REF!+#REF!+#REF!+#REF!+#REF!+#REF!+#REF!+#REF!+#REF!+#REF!+#REF!+#REF!</f>
        <v>#REF!</v>
      </c>
      <c r="O69" s="155" t="e">
        <f>#REF!+#REF!+#REF!+#REF!+#REF!+#REF!+#REF!+#REF!+#REF!+#REF!+#REF!+#REF!+#REF!+#REF!+#REF!+#REF!+#REF!+#REF!+#REF!+#REF!+#REF!+#REF!+#REF!+#REF!+#REF!+#REF!+#REF!+#REF!+#REF!+#REF!+#REF!+#REF!+#REF!</f>
        <v>#REF!</v>
      </c>
      <c r="P69" s="153">
        <f>'9_Per Pupil Summary'!L68</f>
        <v>1118.4995936577559</v>
      </c>
      <c r="Q69" s="154" t="e">
        <f>#REF!+#REF!+#REF!+#REF!+#REF!+#REF!+#REF!+#REF!+#REF!+#REF!+#REF!+#REF!+#REF!+#REF!+#REF!+#REF!+#REF!+#REF!+#REF!+#REF!+#REF!+#REF!+#REF!+#REF!+#REF!+#REF!+#REF!+#REF!+#REF!+#REF!+#REF!+#REF!+#REF!</f>
        <v>#REF!</v>
      </c>
      <c r="R69" s="156" t="e">
        <f>#REF!+#REF!+#REF!+#REF!+#REF!+#REF!+#REF!+#REF!+#REF!+#REF!+#REF!+#REF!+#REF!+#REF!+#REF!+#REF!+#REF!+#REF!+#REF!+#REF!+#REF!+#REF!+#REF!+#REF!+#REF!+#REF!+#REF!+#REF!+#REF!+#REF!+#REF!+#REF!+#REF!</f>
        <v>#REF!</v>
      </c>
      <c r="S69" s="605" t="e">
        <f>#REF!+#REF!</f>
        <v>#REF!</v>
      </c>
      <c r="T69" s="153" t="e">
        <f>#REF!+#REF!+#REF!+#REF!+#REF!+#REF!+#REF!+#REF!+#REF!+#REF!+#REF!+#REF!+#REF!+#REF!+#REF!+#REF!+#REF!+#REF!+#REF!+#REF!+#REF!+#REF!+#REF!+#REF!+#REF!+#REF!+#REF!+#REF!+#REF!+#REF!+#REF!+#REF!+#REF!</f>
        <v>#REF!</v>
      </c>
      <c r="U69" s="153" t="e">
        <f>#REF!+#REF!+#REF!+#REF!+#REF!+#REF!+#REF!+#REF!+#REF!+#REF!+#REF!+#REF!+#REF!+#REF!+#REF!+#REF!+#REF!+#REF!+#REF!+#REF!+#REF!+#REF!+#REF!+#REF!+#REF!+#REF!+#REF!+#REF!+#REF!+#REF!+#REF!+#REF!+#REF!</f>
        <v>#REF!</v>
      </c>
      <c r="V69" s="157" t="e">
        <f>#REF!+#REF!+#REF!+#REF!+#REF!+#REF!+#REF!+#REF!+#REF!+#REF!+#REF!+#REF!+#REF!+#REF!+#REF!+#REF!+#REF!+#REF!+#REF!+#REF!+#REF!+#REF!+#REF!+#REF!+#REF!+#REF!+#REF!+#REF!+#REF!+#REF!+#REF!+#REF!+#REF!</f>
        <v>#REF!</v>
      </c>
      <c r="W69" s="156" t="e">
        <f>#REF!+#REF!+#REF!+#REF!+#REF!+#REF!+#REF!+#REF!+#REF!+#REF!+#REF!+#REF!+#REF!+#REF!+#REF!+#REF!+#REF!+#REF!+#REF!+#REF!+#REF!+#REF!+#REF!+#REF!+#REF!+#REF!+#REF!+#REF!+#REF!+#REF!+#REF!+#REF!+#REF!</f>
        <v>#REF!</v>
      </c>
      <c r="X69" s="154" t="e">
        <f>#REF!+#REF!+#REF!+#REF!+#REF!+#REF!+#REF!+#REF!+#REF!+#REF!+#REF!+#REF!+#REF!+#REF!+#REF!+#REF!+#REF!+#REF!+#REF!+#REF!+#REF!+#REF!+#REF!+#REF!+#REF!+#REF!+#REF!+#REF!+#REF!+#REF!+#REF!+#REF!+#REF!</f>
        <v>#REF!</v>
      </c>
      <c r="Y69" s="156" t="e">
        <f>#REF!+#REF!+#REF!+#REF!+#REF!+#REF!+#REF!+#REF!+#REF!+#REF!+#REF!+#REF!+#REF!+#REF!+#REF!+#REF!+#REF!+#REF!+#REF!+#REF!+#REF!+#REF!+#REF!+#REF!+#REF!+#REF!+#REF!+#REF!+#REF!+#REF!+#REF!+#REF!+#REF!</f>
        <v>#REF!</v>
      </c>
      <c r="Z69" s="153" t="e">
        <f>#REF!+#REF!+#REF!+#REF!+#REF!+#REF!+#REF!+#REF!+#REF!+#REF!+#REF!+#REF!+#REF!+#REF!+#REF!+#REF!+#REF!+#REF!+#REF!+#REF!+#REF!+#REF!+#REF!+#REF!+#REF!+#REF!+#REF!+#REF!+#REF!+#REF!+#REF!+#REF!+#REF!</f>
        <v>#REF!</v>
      </c>
      <c r="AA69" s="156" t="e">
        <f>#REF!+#REF!+#REF!+#REF!+#REF!+#REF!+#REF!+#REF!+#REF!+#REF!+#REF!+#REF!+#REF!+#REF!+#REF!+#REF!+#REF!+#REF!+#REF!+#REF!+#REF!+#REF!+#REF!+#REF!+#REF!+#REF!+#REF!+#REF!+#REF!+#REF!+#REF!+#REF!+#REF!</f>
        <v>#REF!</v>
      </c>
      <c r="AB69" s="153" t="e">
        <f>#REF!+#REF!+#REF!+#REF!+#REF!+#REF!+#REF!+#REF!+#REF!+#REF!+#REF!+#REF!+#REF!+#REF!+#REF!+#REF!+#REF!+#REF!+#REF!+#REF!+#REF!+#REF!+#REF!+#REF!+#REF!+#REF!+#REF!+#REF!+#REF!+#REF!+#REF!+#REF!+#REF!</f>
        <v>#REF!</v>
      </c>
      <c r="AC69" s="153" t="e">
        <f>#REF!+#REF!+#REF!+#REF!+#REF!+#REF!+#REF!+#REF!+#REF!+#REF!+#REF!+#REF!+#REF!+#REF!+#REF!+#REF!+#REF!+#REF!+#REF!+#REF!+#REF!+#REF!+#REF!+#REF!+#REF!+#REF!+#REF!+#REF!+#REF!+#REF!+#REF!+#REF!+#REF!</f>
        <v>#REF!</v>
      </c>
      <c r="AD69" s="156" t="e">
        <f>#REF!+#REF!+#REF!+#REF!+#REF!+#REF!+#REF!+#REF!+#REF!+#REF!+#REF!+#REF!+#REF!+#REF!+#REF!+#REF!+#REF!+#REF!+#REF!+#REF!+#REF!+#REF!+#REF!+#REF!+#REF!+#REF!+#REF!+#REF!+#REF!+#REF!+#REF!+#REF!+#REF!</f>
        <v>#REF!</v>
      </c>
      <c r="AE69" s="159" t="e">
        <f>#REF!+#REF!+#REF!+#REF!+#REF!+#REF!+#REF!+#REF!+#REF!+#REF!+#REF!+#REF!+#REF!+#REF!+#REF!+#REF!+#REF!+#REF!+#REF!+#REF!+#REF!+#REF!+#REF!+#REF!+#REF!+#REF!+#REF!+#REF!+#REF!+#REF!+#REF!+#REF!+#REF!</f>
        <v>#REF!</v>
      </c>
      <c r="AF69" s="160">
        <f>'9_Per Pupil Summary'!N68</f>
        <v>13058</v>
      </c>
      <c r="AG69" s="161" t="e">
        <f>#REF!+#REF!+#REF!+#REF!+#REF!+#REF!+#REF!+#REF!+#REF!+#REF!+#REF!+#REF!+#REF!+#REF!+#REF!+#REF!+#REF!+#REF!+#REF!+#REF!+#REF!+#REF!+#REF!+#REF!+#REF!+#REF!+#REF!+#REF!+#REF!+#REF!+#REF!+#REF!+#REF!</f>
        <v>#REF!</v>
      </c>
      <c r="AH69" s="152" t="e">
        <f>#REF!+#REF!+#REF!+#REF!+#REF!+#REF!+#REF!+#REF!+#REF!+#REF!+#REF!+#REF!+#REF!+#REF!+#REF!+#REF!+#REF!+#REF!+#REF!+#REF!+#REF!+#REF!+#REF!+#REF!+#REF!+#REF!+#REF!+#REF!+#REF!+#REF!+#REF!+#REF!+#REF!</f>
        <v>#REF!</v>
      </c>
      <c r="AI69" s="160" t="e">
        <f>#REF!+#REF!+#REF!+#REF!+#REF!+#REF!+#REF!+#REF!+#REF!+#REF!+#REF!+#REF!+#REF!+#REF!+#REF!+#REF!+#REF!+#REF!+#REF!+#REF!+#REF!+#REF!+#REF!+#REF!+#REF!+#REF!+#REF!+#REF!+#REF!+#REF!+#REF!+#REF!+#REF!</f>
        <v>#REF!</v>
      </c>
      <c r="AJ69" s="152" t="e">
        <f>#REF!+#REF!+#REF!+#REF!+#REF!+#REF!+#REF!+#REF!+#REF!+#REF!+#REF!+#REF!+#REF!+#REF!+#REF!+#REF!+#REF!+#REF!+#REF!+#REF!+#REF!+#REF!+#REF!+#REF!+#REF!+#REF!+#REF!+#REF!+#REF!+#REF!+#REF!+#REF!+#REF!</f>
        <v>#REF!</v>
      </c>
      <c r="AK69" s="162" t="e">
        <f>#REF!+#REF!+#REF!+#REF!+#REF!+#REF!+#REF!+#REF!+#REF!+#REF!+#REF!+#REF!+#REF!+#REF!+#REF!+#REF!+#REF!+#REF!+#REF!+#REF!+#REF!+#REF!+#REF!+#REF!+#REF!+#REF!+#REF!+#REF!+#REF!+#REF!+#REF!+#REF!+#REF!</f>
        <v>#REF!</v>
      </c>
      <c r="AL69" s="163" t="e">
        <f>#REF!+#REF!+#REF!+#REF!+#REF!+#REF!+#REF!+#REF!+#REF!+#REF!+#REF!+#REF!+#REF!+#REF!+#REF!+#REF!+#REF!+#REF!+#REF!+#REF!+#REF!+#REF!+#REF!+#REF!+#REF!+#REF!+#REF!+#REF!+#REF!+#REF!+#REF!+#REF!+#REF!</f>
        <v>#REF!</v>
      </c>
      <c r="AM69" s="161" t="e">
        <f>#REF!+#REF!+#REF!+#REF!+#REF!+#REF!+#REF!+#REF!+#REF!+#REF!+#REF!+#REF!+#REF!+#REF!+#REF!+#REF!+#REF!+#REF!+#REF!+#REF!+#REF!+#REF!+#REF!+#REF!+#REF!+#REF!+#REF!+#REF!+#REF!+#REF!+#REF!+#REF!+#REF!</f>
        <v>#REF!</v>
      </c>
      <c r="AN69" s="164" t="e">
        <f>#REF!+#REF!+#REF!+#REF!+#REF!+#REF!+#REF!+#REF!+#REF!+#REF!+#REF!+#REF!+#REF!+#REF!+#REF!+#REF!+#REF!+#REF!+#REF!+#REF!+#REF!+#REF!+#REF!+#REF!+#REF!+#REF!+#REF!+#REF!+#REF!+#REF!+#REF!+#REF!+#REF!</f>
        <v>#REF!</v>
      </c>
      <c r="AO69" s="161" t="e">
        <f>#REF!+#REF!+#REF!+#REF!+#REF!+#REF!+#REF!+#REF!+#REF!+#REF!+#REF!+#REF!+#REF!+#REF!+#REF!+#REF!+#REF!+#REF!+#REF!+#REF!+#REF!+#REF!+#REF!+#REF!+#REF!+#REF!+#REF!+#REF!+#REF!+#REF!+#REF!+#REF!+#REF!</f>
        <v>#REF!</v>
      </c>
      <c r="AP69" s="162" t="e">
        <f>#REF!+#REF!+#REF!+#REF!+#REF!+#REF!+#REF!+#REF!+#REF!+#REF!+#REF!+#REF!+#REF!+#REF!+#REF!+#REF!+#REF!+#REF!+#REF!+#REF!+#REF!+#REF!+#REF!+#REF!+#REF!+#REF!+#REF!+#REF!+#REF!+#REF!+#REF!+#REF!+#REF!</f>
        <v>#REF!</v>
      </c>
      <c r="AQ69" s="161" t="e">
        <f>#REF!+#REF!+#REF!+#REF!+#REF!+#REF!+#REF!+#REF!+#REF!+#REF!+#REF!+#REF!+#REF!+#REF!+#REF!+#REF!+#REF!+#REF!+#REF!+#REF!+#REF!+#REF!+#REF!+#REF!+#REF!+#REF!+#REF!+#REF!+#REF!+#REF!+#REF!+#REF!+#REF!</f>
        <v>#REF!</v>
      </c>
      <c r="AR69" s="162" t="e">
        <f>#REF!+#REF!+#REF!+#REF!+#REF!+#REF!+#REF!+#REF!+#REF!+#REF!+#REF!+#REF!+#REF!+#REF!+#REF!+#REF!+#REF!+#REF!+#REF!+#REF!+#REF!+#REF!+#REF!+#REF!+#REF!+#REF!+#REF!+#REF!+#REF!+#REF!+#REF!+#REF!+#REF!</f>
        <v>#REF!</v>
      </c>
      <c r="AS69" s="162" t="e">
        <f>#REF!+#REF!+#REF!+#REF!+#REF!+#REF!+#REF!+#REF!+#REF!+#REF!+#REF!+#REF!+#REF!+#REF!+#REF!+#REF!+#REF!+#REF!+#REF!+#REF!+#REF!+#REF!+#REF!+#REF!+#REF!+#REF!+#REF!+#REF!+#REF!+#REF!+#REF!+#REF!+#REF!</f>
        <v>#REF!</v>
      </c>
      <c r="AT69" s="161" t="e">
        <f>#REF!+#REF!+#REF!+#REF!+#REF!+#REF!+#REF!+#REF!+#REF!+#REF!+#REF!+#REF!+#REF!+#REF!+#REF!+#REF!+#REF!+#REF!+#REF!+#REF!+#REF!+#REF!+#REF!+#REF!+#REF!+#REF!+#REF!+#REF!+#REF!+#REF!+#REF!+#REF!+#REF!</f>
        <v>#REF!</v>
      </c>
      <c r="AU69" s="544" t="e">
        <f t="shared" si="2"/>
        <v>#REF!</v>
      </c>
      <c r="AV69" s="545" t="e">
        <f t="shared" si="3"/>
        <v>#REF!</v>
      </c>
      <c r="AW69" s="154" t="e">
        <f>#REF!+#REF!+#REF!+#REF!+#REF!+#REF!+#REF!+#REF!+#REF!+#REF!+#REF!+#REF!+#REF!+#REF!+#REF!+#REF!+#REF!+#REF!+#REF!+#REF!+#REF!+#REF!+#REF!+#REF!+#REF!+#REF!+#REF!+#REF!+#REF!+#REF!+#REF!+#REF!+#REF!</f>
        <v>#REF!</v>
      </c>
      <c r="AX69" s="154"/>
      <c r="AY69" s="154" t="e">
        <f t="shared" si="4"/>
        <v>#REF!</v>
      </c>
    </row>
    <row r="70" spans="1:51" ht="16.149999999999999" customHeight="1" x14ac:dyDescent="0.2">
      <c r="A70" s="324">
        <v>64</v>
      </c>
      <c r="B70" s="151" t="s">
        <v>66</v>
      </c>
      <c r="C70" s="152" t="e">
        <f>#REF!+#REF!+#REF!+#REF!+#REF!+#REF!+#REF!+#REF!+#REF!+#REF!+#REF!+#REF!+#REF!+#REF!+#REF!+#REF!+#REF!+#REF!+#REF!+#REF!+#REF!+#REF!+#REF!+#REF!+#REF!+#REF!+#REF!+#REF!+#REF!+#REF!+#REF!+#REF!+#REF!</f>
        <v>#REF!</v>
      </c>
      <c r="D70" s="153">
        <f>'9_Per Pupil Summary'!H69</f>
        <v>5328.5302721001835</v>
      </c>
      <c r="E70" s="154" t="e">
        <f>#REF!+#REF!+#REF!+#REF!+#REF!+#REF!+#REF!+#REF!+#REF!+#REF!+#REF!+#REF!+#REF!+#REF!+#REF!+#REF!+#REF!+#REF!+#REF!+#REF!+#REF!+#REF!+#REF!+#REF!+#REF!+#REF!+#REF!+#REF!+#REF!+#REF!+#REF!+#REF!+#REF!</f>
        <v>#REF!</v>
      </c>
      <c r="F70" s="155" t="e">
        <f>#REF!+#REF!+#REF!+#REF!+#REF!+#REF!+#REF!+#REF!+#REF!+#REF!+#REF!+#REF!+#REF!+#REF!+#REF!+#REF!+#REF!+#REF!+#REF!+#REF!+#REF!+#REF!+#REF!+#REF!+#REF!+#REF!+#REF!+#REF!+#REF!+#REF!+#REF!+#REF!+#REF!</f>
        <v>#REF!</v>
      </c>
      <c r="G70" s="153">
        <f>'9_Per Pupil Summary'!I69</f>
        <v>695.40240685296271</v>
      </c>
      <c r="H70" s="154" t="e">
        <f>#REF!+#REF!+#REF!+#REF!+#REF!+#REF!+#REF!+#REF!+#REF!+#REF!+#REF!+#REF!+#REF!+#REF!+#REF!+#REF!+#REF!+#REF!+#REF!+#REF!+#REF!+#REF!+#REF!+#REF!+#REF!+#REF!+#REF!+#REF!+#REF!+#REF!+#REF!+#REF!+#REF!</f>
        <v>#REF!</v>
      </c>
      <c r="I70" s="155" t="e">
        <f>#REF!+#REF!+#REF!+#REF!+#REF!+#REF!+#REF!+#REF!+#REF!+#REF!+#REF!+#REF!+#REF!+#REF!+#REF!+#REF!+#REF!+#REF!+#REF!+#REF!+#REF!+#REF!+#REF!+#REF!+#REF!+#REF!+#REF!+#REF!+#REF!+#REF!+#REF!+#REF!+#REF!</f>
        <v>#REF!</v>
      </c>
      <c r="J70" s="153">
        <f>'9_Per Pupil Summary'!J69</f>
        <v>189.65520186898985</v>
      </c>
      <c r="K70" s="154" t="e">
        <f>#REF!+#REF!+#REF!+#REF!+#REF!+#REF!+#REF!+#REF!+#REF!+#REF!+#REF!+#REF!+#REF!+#REF!+#REF!+#REF!+#REF!+#REF!+#REF!+#REF!+#REF!+#REF!+#REF!+#REF!+#REF!+#REF!+#REF!+#REF!+#REF!+#REF!+#REF!+#REF!+#REF!</f>
        <v>#REF!</v>
      </c>
      <c r="L70" s="155" t="e">
        <f>#REF!+#REF!+#REF!+#REF!+#REF!+#REF!+#REF!+#REF!+#REF!+#REF!+#REF!+#REF!+#REF!+#REF!+#REF!+#REF!+#REF!+#REF!+#REF!+#REF!+#REF!+#REF!+#REF!+#REF!+#REF!+#REF!+#REF!+#REF!+#REF!+#REF!+#REF!+#REF!+#REF!</f>
        <v>#REF!</v>
      </c>
      <c r="M70" s="153">
        <f>'9_Per Pupil Summary'!K69</f>
        <v>4741.3800467247447</v>
      </c>
      <c r="N70" s="154" t="e">
        <f>#REF!+#REF!+#REF!+#REF!+#REF!+#REF!+#REF!+#REF!+#REF!+#REF!+#REF!+#REF!+#REF!+#REF!+#REF!+#REF!+#REF!+#REF!+#REF!+#REF!+#REF!+#REF!+#REF!+#REF!+#REF!+#REF!+#REF!+#REF!+#REF!+#REF!+#REF!+#REF!+#REF!</f>
        <v>#REF!</v>
      </c>
      <c r="O70" s="155" t="e">
        <f>#REF!+#REF!+#REF!+#REF!+#REF!+#REF!+#REF!+#REF!+#REF!+#REF!+#REF!+#REF!+#REF!+#REF!+#REF!+#REF!+#REF!+#REF!+#REF!+#REF!+#REF!+#REF!+#REF!+#REF!+#REF!+#REF!+#REF!+#REF!+#REF!+#REF!+#REF!+#REF!+#REF!</f>
        <v>#REF!</v>
      </c>
      <c r="P70" s="153">
        <f>'9_Per Pupil Summary'!L69</f>
        <v>1896.552018689898</v>
      </c>
      <c r="Q70" s="154" t="e">
        <f>#REF!+#REF!+#REF!+#REF!+#REF!+#REF!+#REF!+#REF!+#REF!+#REF!+#REF!+#REF!+#REF!+#REF!+#REF!+#REF!+#REF!+#REF!+#REF!+#REF!+#REF!+#REF!+#REF!+#REF!+#REF!+#REF!+#REF!+#REF!+#REF!+#REF!+#REF!+#REF!+#REF!</f>
        <v>#REF!</v>
      </c>
      <c r="R70" s="156" t="e">
        <f>#REF!+#REF!+#REF!+#REF!+#REF!+#REF!+#REF!+#REF!+#REF!+#REF!+#REF!+#REF!+#REF!+#REF!+#REF!+#REF!+#REF!+#REF!+#REF!+#REF!+#REF!+#REF!+#REF!+#REF!+#REF!+#REF!+#REF!+#REF!+#REF!+#REF!+#REF!+#REF!+#REF!</f>
        <v>#REF!</v>
      </c>
      <c r="S70" s="605" t="e">
        <f>#REF!+#REF!</f>
        <v>#REF!</v>
      </c>
      <c r="T70" s="153" t="e">
        <f>#REF!+#REF!+#REF!+#REF!+#REF!+#REF!+#REF!+#REF!+#REF!+#REF!+#REF!+#REF!+#REF!+#REF!+#REF!+#REF!+#REF!+#REF!+#REF!+#REF!+#REF!+#REF!+#REF!+#REF!+#REF!+#REF!+#REF!+#REF!+#REF!+#REF!+#REF!+#REF!+#REF!</f>
        <v>#REF!</v>
      </c>
      <c r="U70" s="153" t="e">
        <f>#REF!+#REF!+#REF!+#REF!+#REF!+#REF!+#REF!+#REF!+#REF!+#REF!+#REF!+#REF!+#REF!+#REF!+#REF!+#REF!+#REF!+#REF!+#REF!+#REF!+#REF!+#REF!+#REF!+#REF!+#REF!+#REF!+#REF!+#REF!+#REF!+#REF!+#REF!+#REF!+#REF!</f>
        <v>#REF!</v>
      </c>
      <c r="V70" s="157" t="e">
        <f>#REF!+#REF!+#REF!+#REF!+#REF!+#REF!+#REF!+#REF!+#REF!+#REF!+#REF!+#REF!+#REF!+#REF!+#REF!+#REF!+#REF!+#REF!+#REF!+#REF!+#REF!+#REF!+#REF!+#REF!+#REF!+#REF!+#REF!+#REF!+#REF!+#REF!+#REF!+#REF!+#REF!</f>
        <v>#REF!</v>
      </c>
      <c r="W70" s="156" t="e">
        <f>#REF!+#REF!+#REF!+#REF!+#REF!+#REF!+#REF!+#REF!+#REF!+#REF!+#REF!+#REF!+#REF!+#REF!+#REF!+#REF!+#REF!+#REF!+#REF!+#REF!+#REF!+#REF!+#REF!+#REF!+#REF!+#REF!+#REF!+#REF!+#REF!+#REF!+#REF!+#REF!+#REF!</f>
        <v>#REF!</v>
      </c>
      <c r="X70" s="154" t="e">
        <f>#REF!+#REF!+#REF!+#REF!+#REF!+#REF!+#REF!+#REF!+#REF!+#REF!+#REF!+#REF!+#REF!+#REF!+#REF!+#REF!+#REF!+#REF!+#REF!+#REF!+#REF!+#REF!+#REF!+#REF!+#REF!+#REF!+#REF!+#REF!+#REF!+#REF!+#REF!+#REF!+#REF!</f>
        <v>#REF!</v>
      </c>
      <c r="Y70" s="156" t="e">
        <f>#REF!+#REF!+#REF!+#REF!+#REF!+#REF!+#REF!+#REF!+#REF!+#REF!+#REF!+#REF!+#REF!+#REF!+#REF!+#REF!+#REF!+#REF!+#REF!+#REF!+#REF!+#REF!+#REF!+#REF!+#REF!+#REF!+#REF!+#REF!+#REF!+#REF!+#REF!+#REF!+#REF!</f>
        <v>#REF!</v>
      </c>
      <c r="Z70" s="153" t="e">
        <f>#REF!+#REF!+#REF!+#REF!+#REF!+#REF!+#REF!+#REF!+#REF!+#REF!+#REF!+#REF!+#REF!+#REF!+#REF!+#REF!+#REF!+#REF!+#REF!+#REF!+#REF!+#REF!+#REF!+#REF!+#REF!+#REF!+#REF!+#REF!+#REF!+#REF!+#REF!+#REF!+#REF!</f>
        <v>#REF!</v>
      </c>
      <c r="AA70" s="156" t="e">
        <f>#REF!+#REF!+#REF!+#REF!+#REF!+#REF!+#REF!+#REF!+#REF!+#REF!+#REF!+#REF!+#REF!+#REF!+#REF!+#REF!+#REF!+#REF!+#REF!+#REF!+#REF!+#REF!+#REF!+#REF!+#REF!+#REF!+#REF!+#REF!+#REF!+#REF!+#REF!+#REF!+#REF!</f>
        <v>#REF!</v>
      </c>
      <c r="AB70" s="153" t="e">
        <f>#REF!+#REF!+#REF!+#REF!+#REF!+#REF!+#REF!+#REF!+#REF!+#REF!+#REF!+#REF!+#REF!+#REF!+#REF!+#REF!+#REF!+#REF!+#REF!+#REF!+#REF!+#REF!+#REF!+#REF!+#REF!+#REF!+#REF!+#REF!+#REF!+#REF!+#REF!+#REF!+#REF!</f>
        <v>#REF!</v>
      </c>
      <c r="AC70" s="153" t="e">
        <f>#REF!+#REF!+#REF!+#REF!+#REF!+#REF!+#REF!+#REF!+#REF!+#REF!+#REF!+#REF!+#REF!+#REF!+#REF!+#REF!+#REF!+#REF!+#REF!+#REF!+#REF!+#REF!+#REF!+#REF!+#REF!+#REF!+#REF!+#REF!+#REF!+#REF!+#REF!+#REF!+#REF!</f>
        <v>#REF!</v>
      </c>
      <c r="AD70" s="156" t="e">
        <f>#REF!+#REF!+#REF!+#REF!+#REF!+#REF!+#REF!+#REF!+#REF!+#REF!+#REF!+#REF!+#REF!+#REF!+#REF!+#REF!+#REF!+#REF!+#REF!+#REF!+#REF!+#REF!+#REF!+#REF!+#REF!+#REF!+#REF!+#REF!+#REF!+#REF!+#REF!+#REF!+#REF!</f>
        <v>#REF!</v>
      </c>
      <c r="AE70" s="159" t="e">
        <f>#REF!+#REF!+#REF!+#REF!+#REF!+#REF!+#REF!+#REF!+#REF!+#REF!+#REF!+#REF!+#REF!+#REF!+#REF!+#REF!+#REF!+#REF!+#REF!+#REF!+#REF!+#REF!+#REF!+#REF!+#REF!+#REF!+#REF!+#REF!+#REF!+#REF!+#REF!+#REF!+#REF!</f>
        <v>#REF!</v>
      </c>
      <c r="AF70" s="160">
        <f>'9_Per Pupil Summary'!N69</f>
        <v>3767</v>
      </c>
      <c r="AG70" s="161" t="e">
        <f>#REF!+#REF!+#REF!+#REF!+#REF!+#REF!+#REF!+#REF!+#REF!+#REF!+#REF!+#REF!+#REF!+#REF!+#REF!+#REF!+#REF!+#REF!+#REF!+#REF!+#REF!+#REF!+#REF!+#REF!+#REF!+#REF!+#REF!+#REF!+#REF!+#REF!+#REF!+#REF!+#REF!</f>
        <v>#REF!</v>
      </c>
      <c r="AH70" s="152" t="e">
        <f>#REF!+#REF!+#REF!+#REF!+#REF!+#REF!+#REF!+#REF!+#REF!+#REF!+#REF!+#REF!+#REF!+#REF!+#REF!+#REF!+#REF!+#REF!+#REF!+#REF!+#REF!+#REF!+#REF!+#REF!+#REF!+#REF!+#REF!+#REF!+#REF!+#REF!+#REF!+#REF!+#REF!</f>
        <v>#REF!</v>
      </c>
      <c r="AI70" s="160" t="e">
        <f>#REF!+#REF!+#REF!+#REF!+#REF!+#REF!+#REF!+#REF!+#REF!+#REF!+#REF!+#REF!+#REF!+#REF!+#REF!+#REF!+#REF!+#REF!+#REF!+#REF!+#REF!+#REF!+#REF!+#REF!+#REF!+#REF!+#REF!+#REF!+#REF!+#REF!+#REF!+#REF!+#REF!</f>
        <v>#REF!</v>
      </c>
      <c r="AJ70" s="152" t="e">
        <f>#REF!+#REF!+#REF!+#REF!+#REF!+#REF!+#REF!+#REF!+#REF!+#REF!+#REF!+#REF!+#REF!+#REF!+#REF!+#REF!+#REF!+#REF!+#REF!+#REF!+#REF!+#REF!+#REF!+#REF!+#REF!+#REF!+#REF!+#REF!+#REF!+#REF!+#REF!+#REF!+#REF!</f>
        <v>#REF!</v>
      </c>
      <c r="AK70" s="162" t="e">
        <f>#REF!+#REF!+#REF!+#REF!+#REF!+#REF!+#REF!+#REF!+#REF!+#REF!+#REF!+#REF!+#REF!+#REF!+#REF!+#REF!+#REF!+#REF!+#REF!+#REF!+#REF!+#REF!+#REF!+#REF!+#REF!+#REF!+#REF!+#REF!+#REF!+#REF!+#REF!+#REF!+#REF!</f>
        <v>#REF!</v>
      </c>
      <c r="AL70" s="163" t="e">
        <f>#REF!+#REF!+#REF!+#REF!+#REF!+#REF!+#REF!+#REF!+#REF!+#REF!+#REF!+#REF!+#REF!+#REF!+#REF!+#REF!+#REF!+#REF!+#REF!+#REF!+#REF!+#REF!+#REF!+#REF!+#REF!+#REF!+#REF!+#REF!+#REF!+#REF!+#REF!+#REF!+#REF!</f>
        <v>#REF!</v>
      </c>
      <c r="AM70" s="161" t="e">
        <f>#REF!+#REF!+#REF!+#REF!+#REF!+#REF!+#REF!+#REF!+#REF!+#REF!+#REF!+#REF!+#REF!+#REF!+#REF!+#REF!+#REF!+#REF!+#REF!+#REF!+#REF!+#REF!+#REF!+#REF!+#REF!+#REF!+#REF!+#REF!+#REF!+#REF!+#REF!+#REF!+#REF!</f>
        <v>#REF!</v>
      </c>
      <c r="AN70" s="164" t="e">
        <f>#REF!+#REF!+#REF!+#REF!+#REF!+#REF!+#REF!+#REF!+#REF!+#REF!+#REF!+#REF!+#REF!+#REF!+#REF!+#REF!+#REF!+#REF!+#REF!+#REF!+#REF!+#REF!+#REF!+#REF!+#REF!+#REF!+#REF!+#REF!+#REF!+#REF!+#REF!+#REF!+#REF!</f>
        <v>#REF!</v>
      </c>
      <c r="AO70" s="161" t="e">
        <f>#REF!+#REF!+#REF!+#REF!+#REF!+#REF!+#REF!+#REF!+#REF!+#REF!+#REF!+#REF!+#REF!+#REF!+#REF!+#REF!+#REF!+#REF!+#REF!+#REF!+#REF!+#REF!+#REF!+#REF!+#REF!+#REF!+#REF!+#REF!+#REF!+#REF!+#REF!+#REF!+#REF!</f>
        <v>#REF!</v>
      </c>
      <c r="AP70" s="162" t="e">
        <f>#REF!+#REF!+#REF!+#REF!+#REF!+#REF!+#REF!+#REF!+#REF!+#REF!+#REF!+#REF!+#REF!+#REF!+#REF!+#REF!+#REF!+#REF!+#REF!+#REF!+#REF!+#REF!+#REF!+#REF!+#REF!+#REF!+#REF!+#REF!+#REF!+#REF!+#REF!+#REF!+#REF!</f>
        <v>#REF!</v>
      </c>
      <c r="AQ70" s="161" t="e">
        <f>#REF!+#REF!+#REF!+#REF!+#REF!+#REF!+#REF!+#REF!+#REF!+#REF!+#REF!+#REF!+#REF!+#REF!+#REF!+#REF!+#REF!+#REF!+#REF!+#REF!+#REF!+#REF!+#REF!+#REF!+#REF!+#REF!+#REF!+#REF!+#REF!+#REF!+#REF!+#REF!+#REF!</f>
        <v>#REF!</v>
      </c>
      <c r="AR70" s="162" t="e">
        <f>#REF!+#REF!+#REF!+#REF!+#REF!+#REF!+#REF!+#REF!+#REF!+#REF!+#REF!+#REF!+#REF!+#REF!+#REF!+#REF!+#REF!+#REF!+#REF!+#REF!+#REF!+#REF!+#REF!+#REF!+#REF!+#REF!+#REF!+#REF!+#REF!+#REF!+#REF!+#REF!+#REF!</f>
        <v>#REF!</v>
      </c>
      <c r="AS70" s="162" t="e">
        <f>#REF!+#REF!+#REF!+#REF!+#REF!+#REF!+#REF!+#REF!+#REF!+#REF!+#REF!+#REF!+#REF!+#REF!+#REF!+#REF!+#REF!+#REF!+#REF!+#REF!+#REF!+#REF!+#REF!+#REF!+#REF!+#REF!+#REF!+#REF!+#REF!+#REF!+#REF!+#REF!+#REF!</f>
        <v>#REF!</v>
      </c>
      <c r="AT70" s="161" t="e">
        <f>#REF!+#REF!+#REF!+#REF!+#REF!+#REF!+#REF!+#REF!+#REF!+#REF!+#REF!+#REF!+#REF!+#REF!+#REF!+#REF!+#REF!+#REF!+#REF!+#REF!+#REF!+#REF!+#REF!+#REF!+#REF!+#REF!+#REF!+#REF!+#REF!+#REF!+#REF!+#REF!+#REF!</f>
        <v>#REF!</v>
      </c>
      <c r="AU70" s="544" t="e">
        <f t="shared" si="2"/>
        <v>#REF!</v>
      </c>
      <c r="AV70" s="545" t="e">
        <f t="shared" si="3"/>
        <v>#REF!</v>
      </c>
      <c r="AW70" s="154" t="e">
        <f>#REF!+#REF!+#REF!+#REF!+#REF!+#REF!+#REF!+#REF!+#REF!+#REF!+#REF!+#REF!+#REF!+#REF!+#REF!+#REF!+#REF!+#REF!+#REF!+#REF!+#REF!+#REF!+#REF!+#REF!+#REF!+#REF!+#REF!+#REF!+#REF!+#REF!+#REF!+#REF!+#REF!</f>
        <v>#REF!</v>
      </c>
      <c r="AX70" s="154"/>
      <c r="AY70" s="154" t="e">
        <f t="shared" si="4"/>
        <v>#REF!</v>
      </c>
    </row>
    <row r="71" spans="1:51" ht="16.149999999999999" customHeight="1" x14ac:dyDescent="0.2">
      <c r="A71" s="325">
        <v>65</v>
      </c>
      <c r="B71" s="165" t="s">
        <v>67</v>
      </c>
      <c r="C71" s="166" t="e">
        <f>#REF!+#REF!+#REF!+#REF!+#REF!+#REF!+#REF!+#REF!+#REF!+#REF!+#REF!+#REF!+#REF!+#REF!+#REF!+#REF!+#REF!+#REF!+#REF!+#REF!+#REF!+#REF!+#REF!+#REF!+#REF!+#REF!+#REF!+#REF!+#REF!+#REF!+#REF!+#REF!+#REF!</f>
        <v>#REF!</v>
      </c>
      <c r="D71" s="167">
        <f>'9_Per Pupil Summary'!H70</f>
        <v>4641.6628140411867</v>
      </c>
      <c r="E71" s="168" t="e">
        <f>#REF!+#REF!+#REF!+#REF!+#REF!+#REF!+#REF!+#REF!+#REF!+#REF!+#REF!+#REF!+#REF!+#REF!+#REF!+#REF!+#REF!+#REF!+#REF!+#REF!+#REF!+#REF!+#REF!+#REF!+#REF!+#REF!+#REF!+#REF!+#REF!+#REF!+#REF!+#REF!+#REF!</f>
        <v>#REF!</v>
      </c>
      <c r="F71" s="169" t="e">
        <f>#REF!+#REF!+#REF!+#REF!+#REF!+#REF!+#REF!+#REF!+#REF!+#REF!+#REF!+#REF!+#REF!+#REF!+#REF!+#REF!+#REF!+#REF!+#REF!+#REF!+#REF!+#REF!+#REF!+#REF!+#REF!+#REF!+#REF!+#REF!+#REF!+#REF!+#REF!+#REF!+#REF!</f>
        <v>#REF!</v>
      </c>
      <c r="G71" s="167">
        <f>'9_Per Pupil Summary'!I70</f>
        <v>600.51036607998344</v>
      </c>
      <c r="H71" s="168" t="e">
        <f>#REF!+#REF!+#REF!+#REF!+#REF!+#REF!+#REF!+#REF!+#REF!+#REF!+#REF!+#REF!+#REF!+#REF!+#REF!+#REF!+#REF!+#REF!+#REF!+#REF!+#REF!+#REF!+#REF!+#REF!+#REF!+#REF!+#REF!+#REF!+#REF!+#REF!+#REF!+#REF!+#REF!</f>
        <v>#REF!</v>
      </c>
      <c r="I71" s="169" t="e">
        <f>#REF!+#REF!+#REF!+#REF!+#REF!+#REF!+#REF!+#REF!+#REF!+#REF!+#REF!+#REF!+#REF!+#REF!+#REF!+#REF!+#REF!+#REF!+#REF!+#REF!+#REF!+#REF!+#REF!+#REF!+#REF!+#REF!+#REF!+#REF!+#REF!+#REF!+#REF!+#REF!+#REF!</f>
        <v>#REF!</v>
      </c>
      <c r="J71" s="167">
        <f>'9_Per Pupil Summary'!J70</f>
        <v>163.77555438545005</v>
      </c>
      <c r="K71" s="168" t="e">
        <f>#REF!+#REF!+#REF!+#REF!+#REF!+#REF!+#REF!+#REF!+#REF!+#REF!+#REF!+#REF!+#REF!+#REF!+#REF!+#REF!+#REF!+#REF!+#REF!+#REF!+#REF!+#REF!+#REF!+#REF!+#REF!+#REF!+#REF!+#REF!+#REF!+#REF!+#REF!+#REF!+#REF!</f>
        <v>#REF!</v>
      </c>
      <c r="L71" s="169" t="e">
        <f>#REF!+#REF!+#REF!+#REF!+#REF!+#REF!+#REF!+#REF!+#REF!+#REF!+#REF!+#REF!+#REF!+#REF!+#REF!+#REF!+#REF!+#REF!+#REF!+#REF!+#REF!+#REF!+#REF!+#REF!+#REF!+#REF!+#REF!+#REF!+#REF!+#REF!+#REF!+#REF!+#REF!</f>
        <v>#REF!</v>
      </c>
      <c r="M71" s="167">
        <f>'9_Per Pupil Summary'!K70</f>
        <v>4094.3888596362513</v>
      </c>
      <c r="N71" s="168" t="e">
        <f>#REF!+#REF!+#REF!+#REF!+#REF!+#REF!+#REF!+#REF!+#REF!+#REF!+#REF!+#REF!+#REF!+#REF!+#REF!+#REF!+#REF!+#REF!+#REF!+#REF!+#REF!+#REF!+#REF!+#REF!+#REF!+#REF!+#REF!+#REF!+#REF!+#REF!+#REF!+#REF!+#REF!</f>
        <v>#REF!</v>
      </c>
      <c r="O71" s="169" t="e">
        <f>#REF!+#REF!+#REF!+#REF!+#REF!+#REF!+#REF!+#REF!+#REF!+#REF!+#REF!+#REF!+#REF!+#REF!+#REF!+#REF!+#REF!+#REF!+#REF!+#REF!+#REF!+#REF!+#REF!+#REF!+#REF!+#REF!+#REF!+#REF!+#REF!+#REF!+#REF!+#REF!+#REF!</f>
        <v>#REF!</v>
      </c>
      <c r="P71" s="167">
        <f>'9_Per Pupil Summary'!L70</f>
        <v>1637.7555438545</v>
      </c>
      <c r="Q71" s="168" t="e">
        <f>#REF!+#REF!+#REF!+#REF!+#REF!+#REF!+#REF!+#REF!+#REF!+#REF!+#REF!+#REF!+#REF!+#REF!+#REF!+#REF!+#REF!+#REF!+#REF!+#REF!+#REF!+#REF!+#REF!+#REF!+#REF!+#REF!+#REF!+#REF!+#REF!+#REF!+#REF!+#REF!+#REF!</f>
        <v>#REF!</v>
      </c>
      <c r="R71" s="170" t="e">
        <f>#REF!+#REF!+#REF!+#REF!+#REF!+#REF!+#REF!+#REF!+#REF!+#REF!+#REF!+#REF!+#REF!+#REF!+#REF!+#REF!+#REF!+#REF!+#REF!+#REF!+#REF!+#REF!+#REF!+#REF!+#REF!+#REF!+#REF!+#REF!+#REF!+#REF!+#REF!+#REF!+#REF!</f>
        <v>#REF!</v>
      </c>
      <c r="S71" s="666" t="e">
        <f>#REF!+#REF!</f>
        <v>#REF!</v>
      </c>
      <c r="T71" s="167" t="e">
        <f>#REF!+#REF!+#REF!+#REF!+#REF!+#REF!+#REF!+#REF!+#REF!+#REF!+#REF!+#REF!+#REF!+#REF!+#REF!+#REF!+#REF!+#REF!+#REF!+#REF!+#REF!+#REF!+#REF!+#REF!+#REF!+#REF!+#REF!+#REF!+#REF!+#REF!+#REF!+#REF!+#REF!</f>
        <v>#REF!</v>
      </c>
      <c r="U71" s="167" t="e">
        <f>#REF!+#REF!+#REF!+#REF!+#REF!+#REF!+#REF!+#REF!+#REF!+#REF!+#REF!+#REF!+#REF!+#REF!+#REF!+#REF!+#REF!+#REF!+#REF!+#REF!+#REF!+#REF!+#REF!+#REF!+#REF!+#REF!+#REF!+#REF!+#REF!+#REF!+#REF!+#REF!+#REF!</f>
        <v>#REF!</v>
      </c>
      <c r="V71" s="171" t="e">
        <f>#REF!+#REF!+#REF!+#REF!+#REF!+#REF!+#REF!+#REF!+#REF!+#REF!+#REF!+#REF!+#REF!+#REF!+#REF!+#REF!+#REF!+#REF!+#REF!+#REF!+#REF!+#REF!+#REF!+#REF!+#REF!+#REF!+#REF!+#REF!+#REF!+#REF!+#REF!+#REF!+#REF!</f>
        <v>#REF!</v>
      </c>
      <c r="W71" s="170" t="e">
        <f>#REF!+#REF!+#REF!+#REF!+#REF!+#REF!+#REF!+#REF!+#REF!+#REF!+#REF!+#REF!+#REF!+#REF!+#REF!+#REF!+#REF!+#REF!+#REF!+#REF!+#REF!+#REF!+#REF!+#REF!+#REF!+#REF!+#REF!+#REF!+#REF!+#REF!+#REF!+#REF!+#REF!</f>
        <v>#REF!</v>
      </c>
      <c r="X71" s="168" t="e">
        <f>#REF!+#REF!+#REF!+#REF!+#REF!+#REF!+#REF!+#REF!+#REF!+#REF!+#REF!+#REF!+#REF!+#REF!+#REF!+#REF!+#REF!+#REF!+#REF!+#REF!+#REF!+#REF!+#REF!+#REF!+#REF!+#REF!+#REF!+#REF!+#REF!+#REF!+#REF!+#REF!+#REF!</f>
        <v>#REF!</v>
      </c>
      <c r="Y71" s="170" t="e">
        <f>#REF!+#REF!+#REF!+#REF!+#REF!+#REF!+#REF!+#REF!+#REF!+#REF!+#REF!+#REF!+#REF!+#REF!+#REF!+#REF!+#REF!+#REF!+#REF!+#REF!+#REF!+#REF!+#REF!+#REF!+#REF!+#REF!+#REF!+#REF!+#REF!+#REF!+#REF!+#REF!+#REF!</f>
        <v>#REF!</v>
      </c>
      <c r="Z71" s="167" t="e">
        <f>#REF!+#REF!+#REF!+#REF!+#REF!+#REF!+#REF!+#REF!+#REF!+#REF!+#REF!+#REF!+#REF!+#REF!+#REF!+#REF!+#REF!+#REF!+#REF!+#REF!+#REF!+#REF!+#REF!+#REF!+#REF!+#REF!+#REF!+#REF!+#REF!+#REF!+#REF!+#REF!+#REF!</f>
        <v>#REF!</v>
      </c>
      <c r="AA71" s="170" t="e">
        <f>#REF!+#REF!+#REF!+#REF!+#REF!+#REF!+#REF!+#REF!+#REF!+#REF!+#REF!+#REF!+#REF!+#REF!+#REF!+#REF!+#REF!+#REF!+#REF!+#REF!+#REF!+#REF!+#REF!+#REF!+#REF!+#REF!+#REF!+#REF!+#REF!+#REF!+#REF!+#REF!+#REF!</f>
        <v>#REF!</v>
      </c>
      <c r="AB71" s="173" t="e">
        <f>#REF!+#REF!+#REF!+#REF!+#REF!+#REF!+#REF!+#REF!+#REF!+#REF!+#REF!+#REF!+#REF!+#REF!+#REF!+#REF!+#REF!+#REF!+#REF!+#REF!+#REF!+#REF!+#REF!+#REF!+#REF!+#REF!+#REF!+#REF!+#REF!+#REF!+#REF!+#REF!+#REF!</f>
        <v>#REF!</v>
      </c>
      <c r="AC71" s="167" t="e">
        <f>#REF!+#REF!+#REF!+#REF!+#REF!+#REF!+#REF!+#REF!+#REF!+#REF!+#REF!+#REF!+#REF!+#REF!+#REF!+#REF!+#REF!+#REF!+#REF!+#REF!+#REF!+#REF!+#REF!+#REF!+#REF!+#REF!+#REF!+#REF!+#REF!+#REF!+#REF!+#REF!+#REF!</f>
        <v>#REF!</v>
      </c>
      <c r="AD71" s="174" t="e">
        <f>#REF!+#REF!+#REF!+#REF!+#REF!+#REF!+#REF!+#REF!+#REF!+#REF!+#REF!+#REF!+#REF!+#REF!+#REF!+#REF!+#REF!+#REF!+#REF!+#REF!+#REF!+#REF!+#REF!+#REF!+#REF!+#REF!+#REF!+#REF!+#REF!+#REF!+#REF!+#REF!+#REF!</f>
        <v>#REF!</v>
      </c>
      <c r="AE71" s="174" t="e">
        <f>#REF!+#REF!+#REF!+#REF!+#REF!+#REF!+#REF!+#REF!+#REF!+#REF!+#REF!+#REF!+#REF!+#REF!+#REF!+#REF!+#REF!+#REF!+#REF!+#REF!+#REF!+#REF!+#REF!+#REF!+#REF!+#REF!+#REF!+#REF!+#REF!+#REF!+#REF!+#REF!+#REF!</f>
        <v>#REF!</v>
      </c>
      <c r="AF71" s="175">
        <f>'9_Per Pupil Summary'!N70</f>
        <v>5906</v>
      </c>
      <c r="AG71" s="176" t="e">
        <f>#REF!+#REF!+#REF!+#REF!+#REF!+#REF!+#REF!+#REF!+#REF!+#REF!+#REF!+#REF!+#REF!+#REF!+#REF!+#REF!+#REF!+#REF!+#REF!+#REF!+#REF!+#REF!+#REF!+#REF!+#REF!+#REF!+#REF!+#REF!+#REF!+#REF!+#REF!+#REF!+#REF!</f>
        <v>#REF!</v>
      </c>
      <c r="AH71" s="166" t="e">
        <f>#REF!+#REF!+#REF!+#REF!+#REF!+#REF!+#REF!+#REF!+#REF!+#REF!+#REF!+#REF!+#REF!+#REF!+#REF!+#REF!+#REF!+#REF!+#REF!+#REF!+#REF!+#REF!+#REF!+#REF!+#REF!+#REF!+#REF!+#REF!+#REF!+#REF!+#REF!+#REF!+#REF!</f>
        <v>#REF!</v>
      </c>
      <c r="AI71" s="175" t="e">
        <f>#REF!+#REF!+#REF!+#REF!+#REF!+#REF!+#REF!+#REF!+#REF!+#REF!+#REF!+#REF!+#REF!+#REF!+#REF!+#REF!+#REF!+#REF!+#REF!+#REF!+#REF!+#REF!+#REF!+#REF!+#REF!+#REF!+#REF!+#REF!+#REF!+#REF!+#REF!+#REF!+#REF!</f>
        <v>#REF!</v>
      </c>
      <c r="AJ71" s="166" t="e">
        <f>#REF!+#REF!+#REF!+#REF!+#REF!+#REF!+#REF!+#REF!+#REF!+#REF!+#REF!+#REF!+#REF!+#REF!+#REF!+#REF!+#REF!+#REF!+#REF!+#REF!+#REF!+#REF!+#REF!+#REF!+#REF!+#REF!+#REF!+#REF!+#REF!+#REF!+#REF!+#REF!+#REF!</f>
        <v>#REF!</v>
      </c>
      <c r="AK71" s="177" t="e">
        <f>#REF!+#REF!+#REF!+#REF!+#REF!+#REF!+#REF!+#REF!+#REF!+#REF!+#REF!+#REF!+#REF!+#REF!+#REF!+#REF!+#REF!+#REF!+#REF!+#REF!+#REF!+#REF!+#REF!+#REF!+#REF!+#REF!+#REF!+#REF!+#REF!+#REF!+#REF!+#REF!+#REF!</f>
        <v>#REF!</v>
      </c>
      <c r="AL71" s="178" t="e">
        <f>#REF!+#REF!+#REF!+#REF!+#REF!+#REF!+#REF!+#REF!+#REF!+#REF!+#REF!+#REF!+#REF!+#REF!+#REF!+#REF!+#REF!+#REF!+#REF!+#REF!+#REF!+#REF!+#REF!+#REF!+#REF!+#REF!+#REF!+#REF!+#REF!+#REF!+#REF!+#REF!+#REF!</f>
        <v>#REF!</v>
      </c>
      <c r="AM71" s="176" t="e">
        <f>#REF!+#REF!+#REF!+#REF!+#REF!+#REF!+#REF!+#REF!+#REF!+#REF!+#REF!+#REF!+#REF!+#REF!+#REF!+#REF!+#REF!+#REF!+#REF!+#REF!+#REF!+#REF!+#REF!+#REF!+#REF!+#REF!+#REF!+#REF!+#REF!+#REF!+#REF!+#REF!+#REF!</f>
        <v>#REF!</v>
      </c>
      <c r="AN71" s="179" t="e">
        <f>#REF!+#REF!+#REF!+#REF!+#REF!+#REF!+#REF!+#REF!+#REF!+#REF!+#REF!+#REF!+#REF!+#REF!+#REF!+#REF!+#REF!+#REF!+#REF!+#REF!+#REF!+#REF!+#REF!+#REF!+#REF!+#REF!+#REF!+#REF!+#REF!+#REF!+#REF!+#REF!+#REF!</f>
        <v>#REF!</v>
      </c>
      <c r="AO71" s="176" t="e">
        <f>#REF!+#REF!+#REF!+#REF!+#REF!+#REF!+#REF!+#REF!+#REF!+#REF!+#REF!+#REF!+#REF!+#REF!+#REF!+#REF!+#REF!+#REF!+#REF!+#REF!+#REF!+#REF!+#REF!+#REF!+#REF!+#REF!+#REF!+#REF!+#REF!+#REF!+#REF!+#REF!+#REF!</f>
        <v>#REF!</v>
      </c>
      <c r="AP71" s="177" t="e">
        <f>#REF!+#REF!+#REF!+#REF!+#REF!+#REF!+#REF!+#REF!+#REF!+#REF!+#REF!+#REF!+#REF!+#REF!+#REF!+#REF!+#REF!+#REF!+#REF!+#REF!+#REF!+#REF!+#REF!+#REF!+#REF!+#REF!+#REF!+#REF!+#REF!+#REF!+#REF!+#REF!+#REF!</f>
        <v>#REF!</v>
      </c>
      <c r="AQ71" s="176" t="e">
        <f>#REF!+#REF!+#REF!+#REF!+#REF!+#REF!+#REF!+#REF!+#REF!+#REF!+#REF!+#REF!+#REF!+#REF!+#REF!+#REF!+#REF!+#REF!+#REF!+#REF!+#REF!+#REF!+#REF!+#REF!+#REF!+#REF!+#REF!+#REF!+#REF!+#REF!+#REF!+#REF!+#REF!</f>
        <v>#REF!</v>
      </c>
      <c r="AR71" s="177" t="e">
        <f>#REF!+#REF!+#REF!+#REF!+#REF!+#REF!+#REF!+#REF!+#REF!+#REF!+#REF!+#REF!+#REF!+#REF!+#REF!+#REF!+#REF!+#REF!+#REF!+#REF!+#REF!+#REF!+#REF!+#REF!+#REF!+#REF!+#REF!+#REF!+#REF!+#REF!+#REF!+#REF!+#REF!</f>
        <v>#REF!</v>
      </c>
      <c r="AS71" s="177" t="e">
        <f>#REF!+#REF!+#REF!+#REF!+#REF!+#REF!+#REF!+#REF!+#REF!+#REF!+#REF!+#REF!+#REF!+#REF!+#REF!+#REF!+#REF!+#REF!+#REF!+#REF!+#REF!+#REF!+#REF!+#REF!+#REF!+#REF!+#REF!+#REF!+#REF!+#REF!+#REF!+#REF!+#REF!</f>
        <v>#REF!</v>
      </c>
      <c r="AT71" s="176" t="e">
        <f>#REF!+#REF!+#REF!+#REF!+#REF!+#REF!+#REF!+#REF!+#REF!+#REF!+#REF!+#REF!+#REF!+#REF!+#REF!+#REF!+#REF!+#REF!+#REF!+#REF!+#REF!+#REF!+#REF!+#REF!+#REF!+#REF!+#REF!+#REF!+#REF!+#REF!+#REF!+#REF!+#REF!</f>
        <v>#REF!</v>
      </c>
      <c r="AU71" s="546" t="e">
        <f t="shared" si="2"/>
        <v>#REF!</v>
      </c>
      <c r="AV71" s="547" t="e">
        <f t="shared" si="3"/>
        <v>#REF!</v>
      </c>
      <c r="AW71" s="168" t="e">
        <f>#REF!+#REF!+#REF!+#REF!+#REF!+#REF!+#REF!+#REF!+#REF!+#REF!+#REF!+#REF!+#REF!+#REF!+#REF!+#REF!+#REF!+#REF!+#REF!+#REF!+#REF!+#REF!+#REF!+#REF!+#REF!+#REF!+#REF!+#REF!+#REF!+#REF!+#REF!+#REF!+#REF!</f>
        <v>#REF!</v>
      </c>
      <c r="AX71" s="168"/>
      <c r="AY71" s="168" t="e">
        <f t="shared" si="4"/>
        <v>#REF!</v>
      </c>
    </row>
    <row r="72" spans="1:51" ht="16.149999999999999" customHeight="1" x14ac:dyDescent="0.2">
      <c r="A72" s="323">
        <v>66</v>
      </c>
      <c r="B72" s="134" t="s">
        <v>68</v>
      </c>
      <c r="C72" s="135" t="e">
        <f>#REF!+#REF!+#REF!+#REF!+#REF!+#REF!+#REF!+#REF!+#REF!+#REF!+#REF!+#REF!+#REF!+#REF!+#REF!+#REF!+#REF!+#REF!+#REF!+#REF!+#REF!+#REF!+#REF!+#REF!+#REF!+#REF!+#REF!+#REF!+#REF!+#REF!+#REF!+#REF!+#REF!</f>
        <v>#REF!</v>
      </c>
      <c r="D72" s="136">
        <f>'9_Per Pupil Summary'!H71</f>
        <v>4850.1926681625318</v>
      </c>
      <c r="E72" s="137" t="e">
        <f>#REF!+#REF!+#REF!+#REF!+#REF!+#REF!+#REF!+#REF!+#REF!+#REF!+#REF!+#REF!+#REF!+#REF!+#REF!+#REF!+#REF!+#REF!+#REF!+#REF!+#REF!+#REF!+#REF!+#REF!+#REF!+#REF!+#REF!+#REF!+#REF!+#REF!+#REF!+#REF!+#REF!</f>
        <v>#REF!</v>
      </c>
      <c r="F72" s="138" t="e">
        <f>#REF!+#REF!+#REF!+#REF!+#REF!+#REF!+#REF!+#REF!+#REF!+#REF!+#REF!+#REF!+#REF!+#REF!+#REF!+#REF!+#REF!+#REF!+#REF!+#REF!+#REF!+#REF!+#REF!+#REF!+#REF!+#REF!+#REF!+#REF!+#REF!+#REF!+#REF!+#REF!+#REF!</f>
        <v>#REF!</v>
      </c>
      <c r="G72" s="136">
        <f>'9_Per Pupil Summary'!I71</f>
        <v>619.12013398667932</v>
      </c>
      <c r="H72" s="137" t="e">
        <f>#REF!+#REF!+#REF!+#REF!+#REF!+#REF!+#REF!+#REF!+#REF!+#REF!+#REF!+#REF!+#REF!+#REF!+#REF!+#REF!+#REF!+#REF!+#REF!+#REF!+#REF!+#REF!+#REF!+#REF!+#REF!+#REF!+#REF!+#REF!+#REF!+#REF!+#REF!+#REF!+#REF!</f>
        <v>#REF!</v>
      </c>
      <c r="I72" s="138" t="e">
        <f>#REF!+#REF!+#REF!+#REF!+#REF!+#REF!+#REF!+#REF!+#REF!+#REF!+#REF!+#REF!+#REF!+#REF!+#REF!+#REF!+#REF!+#REF!+#REF!+#REF!+#REF!+#REF!+#REF!+#REF!+#REF!+#REF!+#REF!+#REF!+#REF!+#REF!+#REF!+#REF!+#REF!</f>
        <v>#REF!</v>
      </c>
      <c r="J72" s="136">
        <f>'9_Per Pupil Summary'!J71</f>
        <v>168.85094563273069</v>
      </c>
      <c r="K72" s="137" t="e">
        <f>#REF!+#REF!+#REF!+#REF!+#REF!+#REF!+#REF!+#REF!+#REF!+#REF!+#REF!+#REF!+#REF!+#REF!+#REF!+#REF!+#REF!+#REF!+#REF!+#REF!+#REF!+#REF!+#REF!+#REF!+#REF!+#REF!+#REF!+#REF!+#REF!+#REF!+#REF!+#REF!+#REF!</f>
        <v>#REF!</v>
      </c>
      <c r="L72" s="138" t="e">
        <f>#REF!+#REF!+#REF!+#REF!+#REF!+#REF!+#REF!+#REF!+#REF!+#REF!+#REF!+#REF!+#REF!+#REF!+#REF!+#REF!+#REF!+#REF!+#REF!+#REF!+#REF!+#REF!+#REF!+#REF!+#REF!+#REF!+#REF!+#REF!+#REF!+#REF!+#REF!+#REF!+#REF!</f>
        <v>#REF!</v>
      </c>
      <c r="M72" s="136">
        <f>'9_Per Pupil Summary'!K71</f>
        <v>4221.2736408182673</v>
      </c>
      <c r="N72" s="137" t="e">
        <f>#REF!+#REF!+#REF!+#REF!+#REF!+#REF!+#REF!+#REF!+#REF!+#REF!+#REF!+#REF!+#REF!+#REF!+#REF!+#REF!+#REF!+#REF!+#REF!+#REF!+#REF!+#REF!+#REF!+#REF!+#REF!+#REF!+#REF!+#REF!+#REF!+#REF!+#REF!+#REF!+#REF!</f>
        <v>#REF!</v>
      </c>
      <c r="O72" s="138" t="e">
        <f>#REF!+#REF!+#REF!+#REF!+#REF!+#REF!+#REF!+#REF!+#REF!+#REF!+#REF!+#REF!+#REF!+#REF!+#REF!+#REF!+#REF!+#REF!+#REF!+#REF!+#REF!+#REF!+#REF!+#REF!+#REF!+#REF!+#REF!+#REF!+#REF!+#REF!+#REF!+#REF!+#REF!</f>
        <v>#REF!</v>
      </c>
      <c r="P72" s="136">
        <f>'9_Per Pupil Summary'!L71</f>
        <v>1688.5094563273071</v>
      </c>
      <c r="Q72" s="137" t="e">
        <f>#REF!+#REF!+#REF!+#REF!+#REF!+#REF!+#REF!+#REF!+#REF!+#REF!+#REF!+#REF!+#REF!+#REF!+#REF!+#REF!+#REF!+#REF!+#REF!+#REF!+#REF!+#REF!+#REF!+#REF!+#REF!+#REF!+#REF!+#REF!+#REF!+#REF!+#REF!+#REF!+#REF!</f>
        <v>#REF!</v>
      </c>
      <c r="R72" s="139" t="e">
        <f>#REF!+#REF!+#REF!+#REF!+#REF!+#REF!+#REF!+#REF!+#REF!+#REF!+#REF!+#REF!+#REF!+#REF!+#REF!+#REF!+#REF!+#REF!+#REF!+#REF!+#REF!+#REF!+#REF!+#REF!+#REF!+#REF!+#REF!+#REF!+#REF!+#REF!+#REF!+#REF!+#REF!</f>
        <v>#REF!</v>
      </c>
      <c r="S72" s="726" t="e">
        <f>#REF!+#REF!</f>
        <v>#REF!</v>
      </c>
      <c r="T72" s="136" t="e">
        <f>#REF!+#REF!+#REF!+#REF!+#REF!+#REF!+#REF!+#REF!+#REF!+#REF!+#REF!+#REF!+#REF!+#REF!+#REF!+#REF!+#REF!+#REF!+#REF!+#REF!+#REF!+#REF!+#REF!+#REF!+#REF!+#REF!+#REF!+#REF!+#REF!+#REF!+#REF!+#REF!+#REF!</f>
        <v>#REF!</v>
      </c>
      <c r="U72" s="136" t="e">
        <f>#REF!+#REF!+#REF!+#REF!+#REF!+#REF!+#REF!+#REF!+#REF!+#REF!+#REF!+#REF!+#REF!+#REF!+#REF!+#REF!+#REF!+#REF!+#REF!+#REF!+#REF!+#REF!+#REF!+#REF!+#REF!+#REF!+#REF!+#REF!+#REF!+#REF!+#REF!+#REF!+#REF!</f>
        <v>#REF!</v>
      </c>
      <c r="V72" s="140" t="e">
        <f>#REF!+#REF!+#REF!+#REF!+#REF!+#REF!+#REF!+#REF!+#REF!+#REF!+#REF!+#REF!+#REF!+#REF!+#REF!+#REF!+#REF!+#REF!+#REF!+#REF!+#REF!+#REF!+#REF!+#REF!+#REF!+#REF!+#REF!+#REF!+#REF!+#REF!+#REF!+#REF!+#REF!</f>
        <v>#REF!</v>
      </c>
      <c r="W72" s="139" t="e">
        <f>#REF!+#REF!+#REF!+#REF!+#REF!+#REF!+#REF!+#REF!+#REF!+#REF!+#REF!+#REF!+#REF!+#REF!+#REF!+#REF!+#REF!+#REF!+#REF!+#REF!+#REF!+#REF!+#REF!+#REF!+#REF!+#REF!+#REF!+#REF!+#REF!+#REF!+#REF!+#REF!+#REF!</f>
        <v>#REF!</v>
      </c>
      <c r="X72" s="137" t="e">
        <f>#REF!+#REF!+#REF!+#REF!+#REF!+#REF!+#REF!+#REF!+#REF!+#REF!+#REF!+#REF!+#REF!+#REF!+#REF!+#REF!+#REF!+#REF!+#REF!+#REF!+#REF!+#REF!+#REF!+#REF!+#REF!+#REF!+#REF!+#REF!+#REF!+#REF!+#REF!+#REF!+#REF!</f>
        <v>#REF!</v>
      </c>
      <c r="Y72" s="139" t="e">
        <f>#REF!+#REF!+#REF!+#REF!+#REF!+#REF!+#REF!+#REF!+#REF!+#REF!+#REF!+#REF!+#REF!+#REF!+#REF!+#REF!+#REF!+#REF!+#REF!+#REF!+#REF!+#REF!+#REF!+#REF!+#REF!+#REF!+#REF!+#REF!+#REF!+#REF!+#REF!+#REF!+#REF!</f>
        <v>#REF!</v>
      </c>
      <c r="Z72" s="136" t="e">
        <f>#REF!+#REF!+#REF!+#REF!+#REF!+#REF!+#REF!+#REF!+#REF!+#REF!+#REF!+#REF!+#REF!+#REF!+#REF!+#REF!+#REF!+#REF!+#REF!+#REF!+#REF!+#REF!+#REF!+#REF!+#REF!+#REF!+#REF!+#REF!+#REF!+#REF!+#REF!+#REF!+#REF!</f>
        <v>#REF!</v>
      </c>
      <c r="AA72" s="139" t="e">
        <f>#REF!+#REF!+#REF!+#REF!+#REF!+#REF!+#REF!+#REF!+#REF!+#REF!+#REF!+#REF!+#REF!+#REF!+#REF!+#REF!+#REF!+#REF!+#REF!+#REF!+#REF!+#REF!+#REF!+#REF!+#REF!+#REF!+#REF!+#REF!+#REF!+#REF!+#REF!+#REF!+#REF!</f>
        <v>#REF!</v>
      </c>
      <c r="AB72" s="136" t="e">
        <f>#REF!+#REF!+#REF!+#REF!+#REF!+#REF!+#REF!+#REF!+#REF!+#REF!+#REF!+#REF!+#REF!+#REF!+#REF!+#REF!+#REF!+#REF!+#REF!+#REF!+#REF!+#REF!+#REF!+#REF!+#REF!+#REF!+#REF!+#REF!+#REF!+#REF!+#REF!+#REF!+#REF!</f>
        <v>#REF!</v>
      </c>
      <c r="AC72" s="136" t="e">
        <f>#REF!+#REF!+#REF!+#REF!+#REF!+#REF!+#REF!+#REF!+#REF!+#REF!+#REF!+#REF!+#REF!+#REF!+#REF!+#REF!+#REF!+#REF!+#REF!+#REF!+#REF!+#REF!+#REF!+#REF!+#REF!+#REF!+#REF!+#REF!+#REF!+#REF!+#REF!+#REF!+#REF!</f>
        <v>#REF!</v>
      </c>
      <c r="AD72" s="139" t="e">
        <f>#REF!+#REF!+#REF!+#REF!+#REF!+#REF!+#REF!+#REF!+#REF!+#REF!+#REF!+#REF!+#REF!+#REF!+#REF!+#REF!+#REF!+#REF!+#REF!+#REF!+#REF!+#REF!+#REF!+#REF!+#REF!+#REF!+#REF!+#REF!+#REF!+#REF!+#REF!+#REF!+#REF!</f>
        <v>#REF!</v>
      </c>
      <c r="AE72" s="141" t="e">
        <f>#REF!+#REF!+#REF!+#REF!+#REF!+#REF!+#REF!+#REF!+#REF!+#REF!+#REF!+#REF!+#REF!+#REF!+#REF!+#REF!+#REF!+#REF!+#REF!+#REF!+#REF!+#REF!+#REF!+#REF!+#REF!+#REF!+#REF!+#REF!+#REF!+#REF!+#REF!+#REF!+#REF!</f>
        <v>#REF!</v>
      </c>
      <c r="AF72" s="142">
        <f>'9_Per Pupil Summary'!N71</f>
        <v>5590</v>
      </c>
      <c r="AG72" s="143" t="e">
        <f>#REF!+#REF!+#REF!+#REF!+#REF!+#REF!+#REF!+#REF!+#REF!+#REF!+#REF!+#REF!+#REF!+#REF!+#REF!+#REF!+#REF!+#REF!+#REF!+#REF!+#REF!+#REF!+#REF!+#REF!+#REF!+#REF!+#REF!+#REF!+#REF!+#REF!+#REF!+#REF!+#REF!</f>
        <v>#REF!</v>
      </c>
      <c r="AH72" s="135" t="e">
        <f>#REF!+#REF!+#REF!+#REF!+#REF!+#REF!+#REF!+#REF!+#REF!+#REF!+#REF!+#REF!+#REF!+#REF!+#REF!+#REF!+#REF!+#REF!+#REF!+#REF!+#REF!+#REF!+#REF!+#REF!+#REF!+#REF!+#REF!+#REF!+#REF!+#REF!+#REF!+#REF!+#REF!</f>
        <v>#REF!</v>
      </c>
      <c r="AI72" s="142" t="e">
        <f>#REF!+#REF!+#REF!+#REF!+#REF!+#REF!+#REF!+#REF!+#REF!+#REF!+#REF!+#REF!+#REF!+#REF!+#REF!+#REF!+#REF!+#REF!+#REF!+#REF!+#REF!+#REF!+#REF!+#REF!+#REF!+#REF!+#REF!+#REF!+#REF!+#REF!+#REF!+#REF!+#REF!</f>
        <v>#REF!</v>
      </c>
      <c r="AJ72" s="135" t="e">
        <f>#REF!+#REF!+#REF!+#REF!+#REF!+#REF!+#REF!+#REF!+#REF!+#REF!+#REF!+#REF!+#REF!+#REF!+#REF!+#REF!+#REF!+#REF!+#REF!+#REF!+#REF!+#REF!+#REF!+#REF!+#REF!+#REF!+#REF!+#REF!+#REF!+#REF!+#REF!+#REF!+#REF!</f>
        <v>#REF!</v>
      </c>
      <c r="AK72" s="144" t="e">
        <f>#REF!+#REF!+#REF!+#REF!+#REF!+#REF!+#REF!+#REF!+#REF!+#REF!+#REF!+#REF!+#REF!+#REF!+#REF!+#REF!+#REF!+#REF!+#REF!+#REF!+#REF!+#REF!+#REF!+#REF!+#REF!+#REF!+#REF!+#REF!+#REF!+#REF!+#REF!+#REF!+#REF!</f>
        <v>#REF!</v>
      </c>
      <c r="AL72" s="145" t="e">
        <f>#REF!+#REF!+#REF!+#REF!+#REF!+#REF!+#REF!+#REF!+#REF!+#REF!+#REF!+#REF!+#REF!+#REF!+#REF!+#REF!+#REF!+#REF!+#REF!+#REF!+#REF!+#REF!+#REF!+#REF!+#REF!+#REF!+#REF!+#REF!+#REF!+#REF!+#REF!+#REF!+#REF!</f>
        <v>#REF!</v>
      </c>
      <c r="AM72" s="143" t="e">
        <f>#REF!+#REF!+#REF!+#REF!+#REF!+#REF!+#REF!+#REF!+#REF!+#REF!+#REF!+#REF!+#REF!+#REF!+#REF!+#REF!+#REF!+#REF!+#REF!+#REF!+#REF!+#REF!+#REF!+#REF!+#REF!+#REF!+#REF!+#REF!+#REF!+#REF!+#REF!+#REF!+#REF!</f>
        <v>#REF!</v>
      </c>
      <c r="AN72" s="146" t="e">
        <f>#REF!+#REF!+#REF!+#REF!+#REF!+#REF!+#REF!+#REF!+#REF!+#REF!+#REF!+#REF!+#REF!+#REF!+#REF!+#REF!+#REF!+#REF!+#REF!+#REF!+#REF!+#REF!+#REF!+#REF!+#REF!+#REF!+#REF!+#REF!+#REF!+#REF!+#REF!+#REF!+#REF!</f>
        <v>#REF!</v>
      </c>
      <c r="AO72" s="143" t="e">
        <f>#REF!+#REF!+#REF!+#REF!+#REF!+#REF!+#REF!+#REF!+#REF!+#REF!+#REF!+#REF!+#REF!+#REF!+#REF!+#REF!+#REF!+#REF!+#REF!+#REF!+#REF!+#REF!+#REF!+#REF!+#REF!+#REF!+#REF!+#REF!+#REF!+#REF!+#REF!+#REF!+#REF!</f>
        <v>#REF!</v>
      </c>
      <c r="AP72" s="144" t="e">
        <f>#REF!+#REF!+#REF!+#REF!+#REF!+#REF!+#REF!+#REF!+#REF!+#REF!+#REF!+#REF!+#REF!+#REF!+#REF!+#REF!+#REF!+#REF!+#REF!+#REF!+#REF!+#REF!+#REF!+#REF!+#REF!+#REF!+#REF!+#REF!+#REF!+#REF!+#REF!+#REF!+#REF!</f>
        <v>#REF!</v>
      </c>
      <c r="AQ72" s="143" t="e">
        <f>#REF!+#REF!+#REF!+#REF!+#REF!+#REF!+#REF!+#REF!+#REF!+#REF!+#REF!+#REF!+#REF!+#REF!+#REF!+#REF!+#REF!+#REF!+#REF!+#REF!+#REF!+#REF!+#REF!+#REF!+#REF!+#REF!+#REF!+#REF!+#REF!+#REF!+#REF!+#REF!+#REF!</f>
        <v>#REF!</v>
      </c>
      <c r="AR72" s="144" t="e">
        <f>#REF!+#REF!+#REF!+#REF!+#REF!+#REF!+#REF!+#REF!+#REF!+#REF!+#REF!+#REF!+#REF!+#REF!+#REF!+#REF!+#REF!+#REF!+#REF!+#REF!+#REF!+#REF!+#REF!+#REF!+#REF!+#REF!+#REF!+#REF!+#REF!+#REF!+#REF!+#REF!+#REF!</f>
        <v>#REF!</v>
      </c>
      <c r="AS72" s="144" t="e">
        <f>#REF!+#REF!+#REF!+#REF!+#REF!+#REF!+#REF!+#REF!+#REF!+#REF!+#REF!+#REF!+#REF!+#REF!+#REF!+#REF!+#REF!+#REF!+#REF!+#REF!+#REF!+#REF!+#REF!+#REF!+#REF!+#REF!+#REF!+#REF!+#REF!+#REF!+#REF!+#REF!+#REF!</f>
        <v>#REF!</v>
      </c>
      <c r="AT72" s="143" t="e">
        <f>#REF!+#REF!+#REF!+#REF!+#REF!+#REF!+#REF!+#REF!+#REF!+#REF!+#REF!+#REF!+#REF!+#REF!+#REF!+#REF!+#REF!+#REF!+#REF!+#REF!+#REF!+#REF!+#REF!+#REF!+#REF!+#REF!+#REF!+#REF!+#REF!+#REF!+#REF!+#REF!+#REF!</f>
        <v>#REF!</v>
      </c>
      <c r="AU72" s="542" t="e">
        <f>AA72+AQ72</f>
        <v>#REF!</v>
      </c>
      <c r="AV72" s="543" t="e">
        <f>AD72+AT72</f>
        <v>#REF!</v>
      </c>
      <c r="AW72" s="548" t="e">
        <f>#REF!+#REF!+#REF!+#REF!+#REF!+#REF!+#REF!+#REF!+#REF!+#REF!+#REF!+#REF!+#REF!+#REF!+#REF!+#REF!+#REF!+#REF!+#REF!+#REF!+#REF!+#REF!+#REF!+#REF!+#REF!+#REF!+#REF!+#REF!+#REF!+#REF!+#REF!+#REF!+#REF!</f>
        <v>#REF!</v>
      </c>
      <c r="AX72" s="548"/>
      <c r="AY72" s="548" t="e">
        <f t="shared" ref="AY72:AY75" si="5">AW72-AX72</f>
        <v>#REF!</v>
      </c>
    </row>
    <row r="73" spans="1:51" ht="16.149999999999999" customHeight="1" x14ac:dyDescent="0.2">
      <c r="A73" s="324">
        <v>67</v>
      </c>
      <c r="B73" s="151" t="s">
        <v>2</v>
      </c>
      <c r="C73" s="152" t="e">
        <f>#REF!+#REF!+#REF!+#REF!+#REF!+#REF!+#REF!+#REF!+#REF!+#REF!+#REF!+#REF!+#REF!+#REF!+#REF!+#REF!+#REF!+#REF!+#REF!+#REF!+#REF!+#REF!+#REF!+#REF!+#REF!+#REF!+#REF!+#REF!+#REF!+#REF!+#REF!+#REF!+#REF!</f>
        <v>#REF!</v>
      </c>
      <c r="D73" s="153">
        <f>'9_Per Pupil Summary'!H72</f>
        <v>5158.8407489337669</v>
      </c>
      <c r="E73" s="154" t="e">
        <f>#REF!+#REF!+#REF!+#REF!+#REF!+#REF!+#REF!+#REF!+#REF!+#REF!+#REF!+#REF!+#REF!+#REF!+#REF!+#REF!+#REF!+#REF!+#REF!+#REF!+#REF!+#REF!+#REF!+#REF!+#REF!+#REF!+#REF!+#REF!+#REF!+#REF!+#REF!+#REF!+#REF!</f>
        <v>#REF!</v>
      </c>
      <c r="F73" s="155" t="e">
        <f>#REF!+#REF!+#REF!+#REF!+#REF!+#REF!+#REF!+#REF!+#REF!+#REF!+#REF!+#REF!+#REF!+#REF!+#REF!+#REF!+#REF!+#REF!+#REF!+#REF!+#REF!+#REF!+#REF!+#REF!+#REF!+#REF!+#REF!+#REF!+#REF!+#REF!+#REF!+#REF!+#REF!</f>
        <v>#REF!</v>
      </c>
      <c r="G73" s="153">
        <f>'9_Per Pupil Summary'!I72</f>
        <v>682.28171175635123</v>
      </c>
      <c r="H73" s="154" t="e">
        <f>#REF!+#REF!+#REF!+#REF!+#REF!+#REF!+#REF!+#REF!+#REF!+#REF!+#REF!+#REF!+#REF!+#REF!+#REF!+#REF!+#REF!+#REF!+#REF!+#REF!+#REF!+#REF!+#REF!+#REF!+#REF!+#REF!+#REF!+#REF!+#REF!+#REF!+#REF!+#REF!+#REF!</f>
        <v>#REF!</v>
      </c>
      <c r="I73" s="155" t="e">
        <f>#REF!+#REF!+#REF!+#REF!+#REF!+#REF!+#REF!+#REF!+#REF!+#REF!+#REF!+#REF!+#REF!+#REF!+#REF!+#REF!+#REF!+#REF!+#REF!+#REF!+#REF!+#REF!+#REF!+#REF!+#REF!+#REF!+#REF!+#REF!+#REF!+#REF!+#REF!+#REF!+#REF!</f>
        <v>#REF!</v>
      </c>
      <c r="J73" s="153">
        <f>'9_Per Pupil Summary'!J72</f>
        <v>186.07683047900488</v>
      </c>
      <c r="K73" s="154" t="e">
        <f>#REF!+#REF!+#REF!+#REF!+#REF!+#REF!+#REF!+#REF!+#REF!+#REF!+#REF!+#REF!+#REF!+#REF!+#REF!+#REF!+#REF!+#REF!+#REF!+#REF!+#REF!+#REF!+#REF!+#REF!+#REF!+#REF!+#REF!+#REF!+#REF!+#REF!+#REF!+#REF!+#REF!</f>
        <v>#REF!</v>
      </c>
      <c r="L73" s="155" t="e">
        <f>#REF!+#REF!+#REF!+#REF!+#REF!+#REF!+#REF!+#REF!+#REF!+#REF!+#REF!+#REF!+#REF!+#REF!+#REF!+#REF!+#REF!+#REF!+#REF!+#REF!+#REF!+#REF!+#REF!+#REF!+#REF!+#REF!+#REF!+#REF!+#REF!+#REF!+#REF!+#REF!+#REF!</f>
        <v>#REF!</v>
      </c>
      <c r="M73" s="153">
        <f>'9_Per Pupil Summary'!K72</f>
        <v>4651.9207619751223</v>
      </c>
      <c r="N73" s="154" t="e">
        <f>#REF!+#REF!+#REF!+#REF!+#REF!+#REF!+#REF!+#REF!+#REF!+#REF!+#REF!+#REF!+#REF!+#REF!+#REF!+#REF!+#REF!+#REF!+#REF!+#REF!+#REF!+#REF!+#REF!+#REF!+#REF!+#REF!+#REF!+#REF!+#REF!+#REF!+#REF!+#REF!+#REF!</f>
        <v>#REF!</v>
      </c>
      <c r="O73" s="155" t="e">
        <f>#REF!+#REF!+#REF!+#REF!+#REF!+#REF!+#REF!+#REF!+#REF!+#REF!+#REF!+#REF!+#REF!+#REF!+#REF!+#REF!+#REF!+#REF!+#REF!+#REF!+#REF!+#REF!+#REF!+#REF!+#REF!+#REF!+#REF!+#REF!+#REF!+#REF!+#REF!+#REF!+#REF!</f>
        <v>#REF!</v>
      </c>
      <c r="P73" s="153">
        <f>'9_Per Pupil Summary'!L72</f>
        <v>1860.7683047900487</v>
      </c>
      <c r="Q73" s="154" t="e">
        <f>#REF!+#REF!+#REF!+#REF!+#REF!+#REF!+#REF!+#REF!+#REF!+#REF!+#REF!+#REF!+#REF!+#REF!+#REF!+#REF!+#REF!+#REF!+#REF!+#REF!+#REF!+#REF!+#REF!+#REF!+#REF!+#REF!+#REF!+#REF!+#REF!+#REF!+#REF!+#REF!+#REF!</f>
        <v>#REF!</v>
      </c>
      <c r="R73" s="156" t="e">
        <f>#REF!+#REF!+#REF!+#REF!+#REF!+#REF!+#REF!+#REF!+#REF!+#REF!+#REF!+#REF!+#REF!+#REF!+#REF!+#REF!+#REF!+#REF!+#REF!+#REF!+#REF!+#REF!+#REF!+#REF!+#REF!+#REF!+#REF!+#REF!+#REF!+#REF!+#REF!+#REF!+#REF!</f>
        <v>#REF!</v>
      </c>
      <c r="S73" s="605" t="e">
        <f>#REF!+#REF!</f>
        <v>#REF!</v>
      </c>
      <c r="T73" s="153" t="e">
        <f>#REF!+#REF!+#REF!+#REF!+#REF!+#REF!+#REF!+#REF!+#REF!+#REF!+#REF!+#REF!+#REF!+#REF!+#REF!+#REF!+#REF!+#REF!+#REF!+#REF!+#REF!+#REF!+#REF!+#REF!+#REF!+#REF!+#REF!+#REF!+#REF!+#REF!+#REF!+#REF!+#REF!</f>
        <v>#REF!</v>
      </c>
      <c r="U73" s="153" t="e">
        <f>#REF!+#REF!+#REF!+#REF!+#REF!+#REF!+#REF!+#REF!+#REF!+#REF!+#REF!+#REF!+#REF!+#REF!+#REF!+#REF!+#REF!+#REF!+#REF!+#REF!+#REF!+#REF!+#REF!+#REF!+#REF!+#REF!+#REF!+#REF!+#REF!+#REF!+#REF!+#REF!+#REF!</f>
        <v>#REF!</v>
      </c>
      <c r="V73" s="157" t="e">
        <f>#REF!+#REF!+#REF!+#REF!+#REF!+#REF!+#REF!+#REF!+#REF!+#REF!+#REF!+#REF!+#REF!+#REF!+#REF!+#REF!+#REF!+#REF!+#REF!+#REF!+#REF!+#REF!+#REF!+#REF!+#REF!+#REF!+#REF!+#REF!+#REF!+#REF!+#REF!+#REF!+#REF!</f>
        <v>#REF!</v>
      </c>
      <c r="W73" s="156" t="e">
        <f>#REF!+#REF!+#REF!+#REF!+#REF!+#REF!+#REF!+#REF!+#REF!+#REF!+#REF!+#REF!+#REF!+#REF!+#REF!+#REF!+#REF!+#REF!+#REF!+#REF!+#REF!+#REF!+#REF!+#REF!+#REF!+#REF!+#REF!+#REF!+#REF!+#REF!+#REF!+#REF!+#REF!</f>
        <v>#REF!</v>
      </c>
      <c r="X73" s="154" t="e">
        <f>#REF!+#REF!+#REF!+#REF!+#REF!+#REF!+#REF!+#REF!+#REF!+#REF!+#REF!+#REF!+#REF!+#REF!+#REF!+#REF!+#REF!+#REF!+#REF!+#REF!+#REF!+#REF!+#REF!+#REF!+#REF!+#REF!+#REF!+#REF!+#REF!+#REF!+#REF!+#REF!+#REF!</f>
        <v>#REF!</v>
      </c>
      <c r="Y73" s="156" t="e">
        <f>#REF!+#REF!+#REF!+#REF!+#REF!+#REF!+#REF!+#REF!+#REF!+#REF!+#REF!+#REF!+#REF!+#REF!+#REF!+#REF!+#REF!+#REF!+#REF!+#REF!+#REF!+#REF!+#REF!+#REF!+#REF!+#REF!+#REF!+#REF!+#REF!+#REF!+#REF!+#REF!+#REF!</f>
        <v>#REF!</v>
      </c>
      <c r="Z73" s="153" t="e">
        <f>#REF!+#REF!+#REF!+#REF!+#REF!+#REF!+#REF!+#REF!+#REF!+#REF!+#REF!+#REF!+#REF!+#REF!+#REF!+#REF!+#REF!+#REF!+#REF!+#REF!+#REF!+#REF!+#REF!+#REF!+#REF!+#REF!+#REF!+#REF!+#REF!+#REF!+#REF!+#REF!+#REF!</f>
        <v>#REF!</v>
      </c>
      <c r="AA73" s="156" t="e">
        <f>#REF!+#REF!+#REF!+#REF!+#REF!+#REF!+#REF!+#REF!+#REF!+#REF!+#REF!+#REF!+#REF!+#REF!+#REF!+#REF!+#REF!+#REF!+#REF!+#REF!+#REF!+#REF!+#REF!+#REF!+#REF!+#REF!+#REF!+#REF!+#REF!+#REF!+#REF!+#REF!+#REF!</f>
        <v>#REF!</v>
      </c>
      <c r="AB73" s="153" t="e">
        <f>#REF!+#REF!+#REF!+#REF!+#REF!+#REF!+#REF!+#REF!+#REF!+#REF!+#REF!+#REF!+#REF!+#REF!+#REF!+#REF!+#REF!+#REF!+#REF!+#REF!+#REF!+#REF!+#REF!+#REF!+#REF!+#REF!+#REF!+#REF!+#REF!+#REF!+#REF!+#REF!+#REF!</f>
        <v>#REF!</v>
      </c>
      <c r="AC73" s="153" t="e">
        <f>#REF!+#REF!+#REF!+#REF!+#REF!+#REF!+#REF!+#REF!+#REF!+#REF!+#REF!+#REF!+#REF!+#REF!+#REF!+#REF!+#REF!+#REF!+#REF!+#REF!+#REF!+#REF!+#REF!+#REF!+#REF!+#REF!+#REF!+#REF!+#REF!+#REF!+#REF!+#REF!+#REF!</f>
        <v>#REF!</v>
      </c>
      <c r="AD73" s="156" t="e">
        <f>#REF!+#REF!+#REF!+#REF!+#REF!+#REF!+#REF!+#REF!+#REF!+#REF!+#REF!+#REF!+#REF!+#REF!+#REF!+#REF!+#REF!+#REF!+#REF!+#REF!+#REF!+#REF!+#REF!+#REF!+#REF!+#REF!+#REF!+#REF!+#REF!+#REF!+#REF!+#REF!+#REF!</f>
        <v>#REF!</v>
      </c>
      <c r="AE73" s="159" t="e">
        <f>#REF!+#REF!+#REF!+#REF!+#REF!+#REF!+#REF!+#REF!+#REF!+#REF!+#REF!+#REF!+#REF!+#REF!+#REF!+#REF!+#REF!+#REF!+#REF!+#REF!+#REF!+#REF!+#REF!+#REF!+#REF!+#REF!+#REF!+#REF!+#REF!+#REF!+#REF!+#REF!+#REF!</f>
        <v>#REF!</v>
      </c>
      <c r="AF73" s="160">
        <f>'9_Per Pupil Summary'!N72</f>
        <v>5815</v>
      </c>
      <c r="AG73" s="161" t="e">
        <f>#REF!+#REF!+#REF!+#REF!+#REF!+#REF!+#REF!+#REF!+#REF!+#REF!+#REF!+#REF!+#REF!+#REF!+#REF!+#REF!+#REF!+#REF!+#REF!+#REF!+#REF!+#REF!+#REF!+#REF!+#REF!+#REF!+#REF!+#REF!+#REF!+#REF!+#REF!+#REF!+#REF!</f>
        <v>#REF!</v>
      </c>
      <c r="AH73" s="152" t="e">
        <f>#REF!+#REF!+#REF!+#REF!+#REF!+#REF!+#REF!+#REF!+#REF!+#REF!+#REF!+#REF!+#REF!+#REF!+#REF!+#REF!+#REF!+#REF!+#REF!+#REF!+#REF!+#REF!+#REF!+#REF!+#REF!+#REF!+#REF!+#REF!+#REF!+#REF!+#REF!+#REF!+#REF!</f>
        <v>#REF!</v>
      </c>
      <c r="AI73" s="160" t="e">
        <f>#REF!+#REF!+#REF!+#REF!+#REF!+#REF!+#REF!+#REF!+#REF!+#REF!+#REF!+#REF!+#REF!+#REF!+#REF!+#REF!+#REF!+#REF!+#REF!+#REF!+#REF!+#REF!+#REF!+#REF!+#REF!+#REF!+#REF!+#REF!+#REF!+#REF!+#REF!+#REF!+#REF!</f>
        <v>#REF!</v>
      </c>
      <c r="AJ73" s="152" t="e">
        <f>#REF!+#REF!+#REF!+#REF!+#REF!+#REF!+#REF!+#REF!+#REF!+#REF!+#REF!+#REF!+#REF!+#REF!+#REF!+#REF!+#REF!+#REF!+#REF!+#REF!+#REF!+#REF!+#REF!+#REF!+#REF!+#REF!+#REF!+#REF!+#REF!+#REF!+#REF!+#REF!+#REF!</f>
        <v>#REF!</v>
      </c>
      <c r="AK73" s="162" t="e">
        <f>#REF!+#REF!+#REF!+#REF!+#REF!+#REF!+#REF!+#REF!+#REF!+#REF!+#REF!+#REF!+#REF!+#REF!+#REF!+#REF!+#REF!+#REF!+#REF!+#REF!+#REF!+#REF!+#REF!+#REF!+#REF!+#REF!+#REF!+#REF!+#REF!+#REF!+#REF!+#REF!+#REF!</f>
        <v>#REF!</v>
      </c>
      <c r="AL73" s="163" t="e">
        <f>#REF!+#REF!+#REF!+#REF!+#REF!+#REF!+#REF!+#REF!+#REF!+#REF!+#REF!+#REF!+#REF!+#REF!+#REF!+#REF!+#REF!+#REF!+#REF!+#REF!+#REF!+#REF!+#REF!+#REF!+#REF!+#REF!+#REF!+#REF!+#REF!+#REF!+#REF!+#REF!+#REF!</f>
        <v>#REF!</v>
      </c>
      <c r="AM73" s="161" t="e">
        <f>#REF!+#REF!+#REF!+#REF!+#REF!+#REF!+#REF!+#REF!+#REF!+#REF!+#REF!+#REF!+#REF!+#REF!+#REF!+#REF!+#REF!+#REF!+#REF!+#REF!+#REF!+#REF!+#REF!+#REF!+#REF!+#REF!+#REF!+#REF!+#REF!+#REF!+#REF!+#REF!+#REF!</f>
        <v>#REF!</v>
      </c>
      <c r="AN73" s="164" t="e">
        <f>#REF!+#REF!+#REF!+#REF!+#REF!+#REF!+#REF!+#REF!+#REF!+#REF!+#REF!+#REF!+#REF!+#REF!+#REF!+#REF!+#REF!+#REF!+#REF!+#REF!+#REF!+#REF!+#REF!+#REF!+#REF!+#REF!+#REF!+#REF!+#REF!+#REF!+#REF!+#REF!+#REF!</f>
        <v>#REF!</v>
      </c>
      <c r="AO73" s="161" t="e">
        <f>#REF!+#REF!+#REF!+#REF!+#REF!+#REF!+#REF!+#REF!+#REF!+#REF!+#REF!+#REF!+#REF!+#REF!+#REF!+#REF!+#REF!+#REF!+#REF!+#REF!+#REF!+#REF!+#REF!+#REF!+#REF!+#REF!+#REF!+#REF!+#REF!+#REF!+#REF!+#REF!+#REF!</f>
        <v>#REF!</v>
      </c>
      <c r="AP73" s="162" t="e">
        <f>#REF!+#REF!+#REF!+#REF!+#REF!+#REF!+#REF!+#REF!+#REF!+#REF!+#REF!+#REF!+#REF!+#REF!+#REF!+#REF!+#REF!+#REF!+#REF!+#REF!+#REF!+#REF!+#REF!+#REF!+#REF!+#REF!+#REF!+#REF!+#REF!+#REF!+#REF!+#REF!+#REF!</f>
        <v>#REF!</v>
      </c>
      <c r="AQ73" s="161" t="e">
        <f>#REF!+#REF!+#REF!+#REF!+#REF!+#REF!+#REF!+#REF!+#REF!+#REF!+#REF!+#REF!+#REF!+#REF!+#REF!+#REF!+#REF!+#REF!+#REF!+#REF!+#REF!+#REF!+#REF!+#REF!+#REF!+#REF!+#REF!+#REF!+#REF!+#REF!+#REF!+#REF!+#REF!</f>
        <v>#REF!</v>
      </c>
      <c r="AR73" s="162" t="e">
        <f>#REF!+#REF!+#REF!+#REF!+#REF!+#REF!+#REF!+#REF!+#REF!+#REF!+#REF!+#REF!+#REF!+#REF!+#REF!+#REF!+#REF!+#REF!+#REF!+#REF!+#REF!+#REF!+#REF!+#REF!+#REF!+#REF!+#REF!+#REF!+#REF!+#REF!+#REF!+#REF!+#REF!</f>
        <v>#REF!</v>
      </c>
      <c r="AS73" s="162" t="e">
        <f>#REF!+#REF!+#REF!+#REF!+#REF!+#REF!+#REF!+#REF!+#REF!+#REF!+#REF!+#REF!+#REF!+#REF!+#REF!+#REF!+#REF!+#REF!+#REF!+#REF!+#REF!+#REF!+#REF!+#REF!+#REF!+#REF!+#REF!+#REF!+#REF!+#REF!+#REF!+#REF!+#REF!</f>
        <v>#REF!</v>
      </c>
      <c r="AT73" s="161" t="e">
        <f>#REF!+#REF!+#REF!+#REF!+#REF!+#REF!+#REF!+#REF!+#REF!+#REF!+#REF!+#REF!+#REF!+#REF!+#REF!+#REF!+#REF!+#REF!+#REF!+#REF!+#REF!+#REF!+#REF!+#REF!+#REF!+#REF!+#REF!+#REF!+#REF!+#REF!+#REF!+#REF!+#REF!</f>
        <v>#REF!</v>
      </c>
      <c r="AU73" s="544" t="e">
        <f>AA73+AQ73</f>
        <v>#REF!</v>
      </c>
      <c r="AV73" s="545" t="e">
        <f>AD73+AT73</f>
        <v>#REF!</v>
      </c>
      <c r="AW73" s="548" t="e">
        <f>#REF!+#REF!+#REF!+#REF!+#REF!+#REF!+#REF!+#REF!+#REF!+#REF!+#REF!+#REF!+#REF!+#REF!+#REF!+#REF!+#REF!+#REF!+#REF!+#REF!+#REF!+#REF!+#REF!+#REF!+#REF!+#REF!+#REF!+#REF!+#REF!+#REF!+#REF!+#REF!+#REF!</f>
        <v>#REF!</v>
      </c>
      <c r="AX73" s="548"/>
      <c r="AY73" s="548" t="e">
        <f t="shared" si="5"/>
        <v>#REF!</v>
      </c>
    </row>
    <row r="74" spans="1:51" ht="16.149999999999999" customHeight="1" x14ac:dyDescent="0.2">
      <c r="A74" s="324">
        <v>68</v>
      </c>
      <c r="B74" s="151" t="s">
        <v>1</v>
      </c>
      <c r="C74" s="152" t="e">
        <f>#REF!+#REF!+#REF!+#REF!+#REF!+#REF!+#REF!+#REF!+#REF!+#REF!+#REF!+#REF!+#REF!+#REF!+#REF!+#REF!+#REF!+#REF!+#REF!+#REF!+#REF!+#REF!+#REF!+#REF!+#REF!+#REF!+#REF!+#REF!+#REF!+#REF!+#REF!+#REF!+#REF!</f>
        <v>#REF!</v>
      </c>
      <c r="D74" s="153">
        <f>'9_Per Pupil Summary'!H73</f>
        <v>5249.8555743059123</v>
      </c>
      <c r="E74" s="154" t="e">
        <f>#REF!+#REF!+#REF!+#REF!+#REF!+#REF!+#REF!+#REF!+#REF!+#REF!+#REF!+#REF!+#REF!+#REF!+#REF!+#REF!+#REF!+#REF!+#REF!+#REF!+#REF!+#REF!+#REF!+#REF!+#REF!+#REF!+#REF!+#REF!+#REF!+#REF!+#REF!+#REF!+#REF!</f>
        <v>#REF!</v>
      </c>
      <c r="F74" s="155" t="e">
        <f>#REF!+#REF!+#REF!+#REF!+#REF!+#REF!+#REF!+#REF!+#REF!+#REF!+#REF!+#REF!+#REF!+#REF!+#REF!+#REF!+#REF!+#REF!+#REF!+#REF!+#REF!+#REF!+#REF!+#REF!+#REF!+#REF!+#REF!+#REF!+#REF!+#REF!+#REF!+#REF!+#REF!</f>
        <v>#REF!</v>
      </c>
      <c r="G74" s="153">
        <f>'9_Per Pupil Summary'!I73</f>
        <v>672.36517333822314</v>
      </c>
      <c r="H74" s="154" t="e">
        <f>#REF!+#REF!+#REF!+#REF!+#REF!+#REF!+#REF!+#REF!+#REF!+#REF!+#REF!+#REF!+#REF!+#REF!+#REF!+#REF!+#REF!+#REF!+#REF!+#REF!+#REF!+#REF!+#REF!+#REF!+#REF!+#REF!+#REF!+#REF!+#REF!+#REF!+#REF!+#REF!+#REF!</f>
        <v>#REF!</v>
      </c>
      <c r="I74" s="155" t="e">
        <f>#REF!+#REF!+#REF!+#REF!+#REF!+#REF!+#REF!+#REF!+#REF!+#REF!+#REF!+#REF!+#REF!+#REF!+#REF!+#REF!+#REF!+#REF!+#REF!+#REF!+#REF!+#REF!+#REF!+#REF!+#REF!+#REF!+#REF!+#REF!+#REF!+#REF!+#REF!+#REF!+#REF!</f>
        <v>#REF!</v>
      </c>
      <c r="J74" s="153">
        <f>'9_Per Pupil Summary'!J73</f>
        <v>183.37232000133355</v>
      </c>
      <c r="K74" s="154" t="e">
        <f>#REF!+#REF!+#REF!+#REF!+#REF!+#REF!+#REF!+#REF!+#REF!+#REF!+#REF!+#REF!+#REF!+#REF!+#REF!+#REF!+#REF!+#REF!+#REF!+#REF!+#REF!+#REF!+#REF!+#REF!+#REF!+#REF!+#REF!+#REF!+#REF!+#REF!+#REF!+#REF!+#REF!</f>
        <v>#REF!</v>
      </c>
      <c r="L74" s="155" t="e">
        <f>#REF!+#REF!+#REF!+#REF!+#REF!+#REF!+#REF!+#REF!+#REF!+#REF!+#REF!+#REF!+#REF!+#REF!+#REF!+#REF!+#REF!+#REF!+#REF!+#REF!+#REF!+#REF!+#REF!+#REF!+#REF!+#REF!+#REF!+#REF!+#REF!+#REF!+#REF!+#REF!+#REF!</f>
        <v>#REF!</v>
      </c>
      <c r="M74" s="153">
        <f>'9_Per Pupil Summary'!K73</f>
        <v>4584.3080000333393</v>
      </c>
      <c r="N74" s="154" t="e">
        <f>#REF!+#REF!+#REF!+#REF!+#REF!+#REF!+#REF!+#REF!+#REF!+#REF!+#REF!+#REF!+#REF!+#REF!+#REF!+#REF!+#REF!+#REF!+#REF!+#REF!+#REF!+#REF!+#REF!+#REF!+#REF!+#REF!+#REF!+#REF!+#REF!+#REF!+#REF!+#REF!+#REF!</f>
        <v>#REF!</v>
      </c>
      <c r="O74" s="155" t="e">
        <f>#REF!+#REF!+#REF!+#REF!+#REF!+#REF!+#REF!+#REF!+#REF!+#REF!+#REF!+#REF!+#REF!+#REF!+#REF!+#REF!+#REF!+#REF!+#REF!+#REF!+#REF!+#REF!+#REF!+#REF!+#REF!+#REF!+#REF!+#REF!+#REF!+#REF!+#REF!+#REF!+#REF!</f>
        <v>#REF!</v>
      </c>
      <c r="P74" s="153">
        <f>'9_Per Pupil Summary'!L73</f>
        <v>1833.7232000133358</v>
      </c>
      <c r="Q74" s="154" t="e">
        <f>#REF!+#REF!+#REF!+#REF!+#REF!+#REF!+#REF!+#REF!+#REF!+#REF!+#REF!+#REF!+#REF!+#REF!+#REF!+#REF!+#REF!+#REF!+#REF!+#REF!+#REF!+#REF!+#REF!+#REF!+#REF!+#REF!+#REF!+#REF!+#REF!+#REF!+#REF!+#REF!+#REF!</f>
        <v>#REF!</v>
      </c>
      <c r="R74" s="156" t="e">
        <f>#REF!+#REF!+#REF!+#REF!+#REF!+#REF!+#REF!+#REF!+#REF!+#REF!+#REF!+#REF!+#REF!+#REF!+#REF!+#REF!+#REF!+#REF!+#REF!+#REF!+#REF!+#REF!+#REF!+#REF!+#REF!+#REF!+#REF!+#REF!+#REF!+#REF!+#REF!+#REF!+#REF!</f>
        <v>#REF!</v>
      </c>
      <c r="S74" s="605" t="e">
        <f>#REF!+#REF!</f>
        <v>#REF!</v>
      </c>
      <c r="T74" s="153" t="e">
        <f>#REF!+#REF!+#REF!+#REF!+#REF!+#REF!+#REF!+#REF!+#REF!+#REF!+#REF!+#REF!+#REF!+#REF!+#REF!+#REF!+#REF!+#REF!+#REF!+#REF!+#REF!+#REF!+#REF!+#REF!+#REF!+#REF!+#REF!+#REF!+#REF!+#REF!+#REF!+#REF!+#REF!</f>
        <v>#REF!</v>
      </c>
      <c r="U74" s="153" t="e">
        <f>#REF!+#REF!+#REF!+#REF!+#REF!+#REF!+#REF!+#REF!+#REF!+#REF!+#REF!+#REF!+#REF!+#REF!+#REF!+#REF!+#REF!+#REF!+#REF!+#REF!+#REF!+#REF!+#REF!+#REF!+#REF!+#REF!+#REF!+#REF!+#REF!+#REF!+#REF!+#REF!+#REF!</f>
        <v>#REF!</v>
      </c>
      <c r="V74" s="157" t="e">
        <f>#REF!+#REF!+#REF!+#REF!+#REF!+#REF!+#REF!+#REF!+#REF!+#REF!+#REF!+#REF!+#REF!+#REF!+#REF!+#REF!+#REF!+#REF!+#REF!+#REF!+#REF!+#REF!+#REF!+#REF!+#REF!+#REF!+#REF!+#REF!+#REF!+#REF!+#REF!+#REF!+#REF!</f>
        <v>#REF!</v>
      </c>
      <c r="W74" s="156" t="e">
        <f>#REF!+#REF!+#REF!+#REF!+#REF!+#REF!+#REF!+#REF!+#REF!+#REF!+#REF!+#REF!+#REF!+#REF!+#REF!+#REF!+#REF!+#REF!+#REF!+#REF!+#REF!+#REF!+#REF!+#REF!+#REF!+#REF!+#REF!+#REF!+#REF!+#REF!+#REF!+#REF!+#REF!</f>
        <v>#REF!</v>
      </c>
      <c r="X74" s="154" t="e">
        <f>#REF!+#REF!+#REF!+#REF!+#REF!+#REF!+#REF!+#REF!+#REF!+#REF!+#REF!+#REF!+#REF!+#REF!+#REF!+#REF!+#REF!+#REF!+#REF!+#REF!+#REF!+#REF!+#REF!+#REF!+#REF!+#REF!+#REF!+#REF!+#REF!+#REF!+#REF!+#REF!+#REF!</f>
        <v>#REF!</v>
      </c>
      <c r="Y74" s="156" t="e">
        <f>#REF!+#REF!+#REF!+#REF!+#REF!+#REF!+#REF!+#REF!+#REF!+#REF!+#REF!+#REF!+#REF!+#REF!+#REF!+#REF!+#REF!+#REF!+#REF!+#REF!+#REF!+#REF!+#REF!+#REF!+#REF!+#REF!+#REF!+#REF!+#REF!+#REF!+#REF!+#REF!+#REF!</f>
        <v>#REF!</v>
      </c>
      <c r="Z74" s="153" t="e">
        <f>#REF!+#REF!+#REF!+#REF!+#REF!+#REF!+#REF!+#REF!+#REF!+#REF!+#REF!+#REF!+#REF!+#REF!+#REF!+#REF!+#REF!+#REF!+#REF!+#REF!+#REF!+#REF!+#REF!+#REF!+#REF!+#REF!+#REF!+#REF!+#REF!+#REF!+#REF!+#REF!+#REF!</f>
        <v>#REF!</v>
      </c>
      <c r="AA74" s="156" t="e">
        <f>#REF!+#REF!+#REF!+#REF!+#REF!+#REF!+#REF!+#REF!+#REF!+#REF!+#REF!+#REF!+#REF!+#REF!+#REF!+#REF!+#REF!+#REF!+#REF!+#REF!+#REF!+#REF!+#REF!+#REF!+#REF!+#REF!+#REF!+#REF!+#REF!+#REF!+#REF!+#REF!+#REF!</f>
        <v>#REF!</v>
      </c>
      <c r="AB74" s="153" t="e">
        <f>#REF!+#REF!+#REF!+#REF!+#REF!+#REF!+#REF!+#REF!+#REF!+#REF!+#REF!+#REF!+#REF!+#REF!+#REF!+#REF!+#REF!+#REF!+#REF!+#REF!+#REF!+#REF!+#REF!+#REF!+#REF!+#REF!+#REF!+#REF!+#REF!+#REF!+#REF!+#REF!+#REF!</f>
        <v>#REF!</v>
      </c>
      <c r="AC74" s="153" t="e">
        <f>#REF!+#REF!+#REF!+#REF!+#REF!+#REF!+#REF!+#REF!+#REF!+#REF!+#REF!+#REF!+#REF!+#REF!+#REF!+#REF!+#REF!+#REF!+#REF!+#REF!+#REF!+#REF!+#REF!+#REF!+#REF!+#REF!+#REF!+#REF!+#REF!+#REF!+#REF!+#REF!+#REF!</f>
        <v>#REF!</v>
      </c>
      <c r="AD74" s="156" t="e">
        <f>#REF!+#REF!+#REF!+#REF!+#REF!+#REF!+#REF!+#REF!+#REF!+#REF!+#REF!+#REF!+#REF!+#REF!+#REF!+#REF!+#REF!+#REF!+#REF!+#REF!+#REF!+#REF!+#REF!+#REF!+#REF!+#REF!+#REF!+#REF!+#REF!+#REF!+#REF!+#REF!+#REF!</f>
        <v>#REF!</v>
      </c>
      <c r="AE74" s="159" t="e">
        <f>#REF!+#REF!+#REF!+#REF!+#REF!+#REF!+#REF!+#REF!+#REF!+#REF!+#REF!+#REF!+#REF!+#REF!+#REF!+#REF!+#REF!+#REF!+#REF!+#REF!+#REF!+#REF!+#REF!+#REF!+#REF!+#REF!+#REF!+#REF!+#REF!+#REF!+#REF!+#REF!+#REF!</f>
        <v>#REF!</v>
      </c>
      <c r="AF74" s="160">
        <f>'9_Per Pupil Summary'!N73</f>
        <v>4572</v>
      </c>
      <c r="AG74" s="161" t="e">
        <f>#REF!+#REF!+#REF!+#REF!+#REF!+#REF!+#REF!+#REF!+#REF!+#REF!+#REF!+#REF!+#REF!+#REF!+#REF!+#REF!+#REF!+#REF!+#REF!+#REF!+#REF!+#REF!+#REF!+#REF!+#REF!+#REF!+#REF!+#REF!+#REF!+#REF!+#REF!+#REF!+#REF!</f>
        <v>#REF!</v>
      </c>
      <c r="AH74" s="152" t="e">
        <f>#REF!+#REF!+#REF!+#REF!+#REF!+#REF!+#REF!+#REF!+#REF!+#REF!+#REF!+#REF!+#REF!+#REF!+#REF!+#REF!+#REF!+#REF!+#REF!+#REF!+#REF!+#REF!+#REF!+#REF!+#REF!+#REF!+#REF!+#REF!+#REF!+#REF!+#REF!+#REF!+#REF!</f>
        <v>#REF!</v>
      </c>
      <c r="AI74" s="160" t="e">
        <f>#REF!+#REF!+#REF!+#REF!+#REF!+#REF!+#REF!+#REF!+#REF!+#REF!+#REF!+#REF!+#REF!+#REF!+#REF!+#REF!+#REF!+#REF!+#REF!+#REF!+#REF!+#REF!+#REF!+#REF!+#REF!+#REF!+#REF!+#REF!+#REF!+#REF!+#REF!+#REF!+#REF!</f>
        <v>#REF!</v>
      </c>
      <c r="AJ74" s="152" t="e">
        <f>#REF!+#REF!+#REF!+#REF!+#REF!+#REF!+#REF!+#REF!+#REF!+#REF!+#REF!+#REF!+#REF!+#REF!+#REF!+#REF!+#REF!+#REF!+#REF!+#REF!+#REF!+#REF!+#REF!+#REF!+#REF!+#REF!+#REF!+#REF!+#REF!+#REF!+#REF!+#REF!+#REF!</f>
        <v>#REF!</v>
      </c>
      <c r="AK74" s="162" t="e">
        <f>#REF!+#REF!+#REF!+#REF!+#REF!+#REF!+#REF!+#REF!+#REF!+#REF!+#REF!+#REF!+#REF!+#REF!+#REF!+#REF!+#REF!+#REF!+#REF!+#REF!+#REF!+#REF!+#REF!+#REF!+#REF!+#REF!+#REF!+#REF!+#REF!+#REF!+#REF!+#REF!+#REF!</f>
        <v>#REF!</v>
      </c>
      <c r="AL74" s="163" t="e">
        <f>#REF!+#REF!+#REF!+#REF!+#REF!+#REF!+#REF!+#REF!+#REF!+#REF!+#REF!+#REF!+#REF!+#REF!+#REF!+#REF!+#REF!+#REF!+#REF!+#REF!+#REF!+#REF!+#REF!+#REF!+#REF!+#REF!+#REF!+#REF!+#REF!+#REF!+#REF!+#REF!+#REF!</f>
        <v>#REF!</v>
      </c>
      <c r="AM74" s="161" t="e">
        <f>#REF!+#REF!+#REF!+#REF!+#REF!+#REF!+#REF!+#REF!+#REF!+#REF!+#REF!+#REF!+#REF!+#REF!+#REF!+#REF!+#REF!+#REF!+#REF!+#REF!+#REF!+#REF!+#REF!+#REF!+#REF!+#REF!+#REF!+#REF!+#REF!+#REF!+#REF!+#REF!+#REF!</f>
        <v>#REF!</v>
      </c>
      <c r="AN74" s="164" t="e">
        <f>#REF!+#REF!+#REF!+#REF!+#REF!+#REF!+#REF!+#REF!+#REF!+#REF!+#REF!+#REF!+#REF!+#REF!+#REF!+#REF!+#REF!+#REF!+#REF!+#REF!+#REF!+#REF!+#REF!+#REF!+#REF!+#REF!+#REF!+#REF!+#REF!+#REF!+#REF!+#REF!+#REF!</f>
        <v>#REF!</v>
      </c>
      <c r="AO74" s="161" t="e">
        <f>#REF!+#REF!+#REF!+#REF!+#REF!+#REF!+#REF!+#REF!+#REF!+#REF!+#REF!+#REF!+#REF!+#REF!+#REF!+#REF!+#REF!+#REF!+#REF!+#REF!+#REF!+#REF!+#REF!+#REF!+#REF!+#REF!+#REF!+#REF!+#REF!+#REF!+#REF!+#REF!+#REF!</f>
        <v>#REF!</v>
      </c>
      <c r="AP74" s="162" t="e">
        <f>#REF!+#REF!+#REF!+#REF!+#REF!+#REF!+#REF!+#REF!+#REF!+#REF!+#REF!+#REF!+#REF!+#REF!+#REF!+#REF!+#REF!+#REF!+#REF!+#REF!+#REF!+#REF!+#REF!+#REF!+#REF!+#REF!+#REF!+#REF!+#REF!+#REF!+#REF!+#REF!+#REF!</f>
        <v>#REF!</v>
      </c>
      <c r="AQ74" s="161" t="e">
        <f>#REF!+#REF!+#REF!+#REF!+#REF!+#REF!+#REF!+#REF!+#REF!+#REF!+#REF!+#REF!+#REF!+#REF!+#REF!+#REF!+#REF!+#REF!+#REF!+#REF!+#REF!+#REF!+#REF!+#REF!+#REF!+#REF!+#REF!+#REF!+#REF!+#REF!+#REF!+#REF!+#REF!</f>
        <v>#REF!</v>
      </c>
      <c r="AR74" s="162" t="e">
        <f>#REF!+#REF!+#REF!+#REF!+#REF!+#REF!+#REF!+#REF!+#REF!+#REF!+#REF!+#REF!+#REF!+#REF!+#REF!+#REF!+#REF!+#REF!+#REF!+#REF!+#REF!+#REF!+#REF!+#REF!+#REF!+#REF!+#REF!+#REF!+#REF!+#REF!+#REF!+#REF!+#REF!</f>
        <v>#REF!</v>
      </c>
      <c r="AS74" s="162" t="e">
        <f>#REF!+#REF!+#REF!+#REF!+#REF!+#REF!+#REF!+#REF!+#REF!+#REF!+#REF!+#REF!+#REF!+#REF!+#REF!+#REF!+#REF!+#REF!+#REF!+#REF!+#REF!+#REF!+#REF!+#REF!+#REF!+#REF!+#REF!+#REF!+#REF!+#REF!+#REF!+#REF!+#REF!</f>
        <v>#REF!</v>
      </c>
      <c r="AT74" s="161" t="e">
        <f>#REF!+#REF!+#REF!+#REF!+#REF!+#REF!+#REF!+#REF!+#REF!+#REF!+#REF!+#REF!+#REF!+#REF!+#REF!+#REF!+#REF!+#REF!+#REF!+#REF!+#REF!+#REF!+#REF!+#REF!+#REF!+#REF!+#REF!+#REF!+#REF!+#REF!+#REF!+#REF!+#REF!</f>
        <v>#REF!</v>
      </c>
      <c r="AU74" s="544" t="e">
        <f>AA74+AQ74</f>
        <v>#REF!</v>
      </c>
      <c r="AV74" s="545" t="e">
        <f>AD74+AT74</f>
        <v>#REF!</v>
      </c>
      <c r="AW74" s="548" t="e">
        <f>#REF!+#REF!+#REF!+#REF!+#REF!+#REF!+#REF!+#REF!+#REF!+#REF!+#REF!+#REF!+#REF!+#REF!+#REF!+#REF!+#REF!+#REF!+#REF!+#REF!+#REF!+#REF!+#REF!+#REF!+#REF!+#REF!+#REF!+#REF!+#REF!+#REF!+#REF!+#REF!+#REF!</f>
        <v>#REF!</v>
      </c>
      <c r="AX74" s="548"/>
      <c r="AY74" s="548" t="e">
        <f t="shared" si="5"/>
        <v>#REF!</v>
      </c>
    </row>
    <row r="75" spans="1:51" ht="16.149999999999999" customHeight="1" x14ac:dyDescent="0.2">
      <c r="A75" s="324">
        <v>69</v>
      </c>
      <c r="B75" s="151" t="s">
        <v>74</v>
      </c>
      <c r="C75" s="152" t="e">
        <f>#REF!+#REF!+#REF!+#REF!+#REF!+#REF!+#REF!+#REF!+#REF!+#REF!+#REF!+#REF!+#REF!+#REF!+#REF!+#REF!+#REF!+#REF!+#REF!+#REF!+#REF!+#REF!+#REF!+#REF!+#REF!+#REF!+#REF!+#REF!+#REF!+#REF!+#REF!+#REF!+#REF!</f>
        <v>#REF!</v>
      </c>
      <c r="D75" s="153">
        <f>'9_Per Pupil Summary'!H74</f>
        <v>5448.1055094361145</v>
      </c>
      <c r="E75" s="154" t="e">
        <f>#REF!+#REF!+#REF!+#REF!+#REF!+#REF!+#REF!+#REF!+#REF!+#REF!+#REF!+#REF!+#REF!+#REF!+#REF!+#REF!+#REF!+#REF!+#REF!+#REF!+#REF!+#REF!+#REF!+#REF!+#REF!+#REF!+#REF!+#REF!+#REF!+#REF!+#REF!+#REF!+#REF!</f>
        <v>#REF!</v>
      </c>
      <c r="F75" s="155" t="e">
        <f>#REF!+#REF!+#REF!+#REF!+#REF!+#REF!+#REF!+#REF!+#REF!+#REF!+#REF!+#REF!+#REF!+#REF!+#REF!+#REF!+#REF!+#REF!+#REF!+#REF!+#REF!+#REF!+#REF!+#REF!+#REF!+#REF!+#REF!+#REF!+#REF!+#REF!+#REF!+#REF!+#REF!</f>
        <v>#REF!</v>
      </c>
      <c r="G75" s="153">
        <f>'9_Per Pupil Summary'!I74</f>
        <v>713.12675906686752</v>
      </c>
      <c r="H75" s="154" t="e">
        <f>#REF!+#REF!+#REF!+#REF!+#REF!+#REF!+#REF!+#REF!+#REF!+#REF!+#REF!+#REF!+#REF!+#REF!+#REF!+#REF!+#REF!+#REF!+#REF!+#REF!+#REF!+#REF!+#REF!+#REF!+#REF!+#REF!+#REF!+#REF!+#REF!+#REF!+#REF!+#REF!+#REF!</f>
        <v>#REF!</v>
      </c>
      <c r="I75" s="155" t="e">
        <f>#REF!+#REF!+#REF!+#REF!+#REF!+#REF!+#REF!+#REF!+#REF!+#REF!+#REF!+#REF!+#REF!+#REF!+#REF!+#REF!+#REF!+#REF!+#REF!+#REF!+#REF!+#REF!+#REF!+#REF!+#REF!+#REF!+#REF!+#REF!+#REF!+#REF!+#REF!+#REF!+#REF!</f>
        <v>#REF!</v>
      </c>
      <c r="J75" s="153">
        <f>'9_Per Pupil Summary'!J74</f>
        <v>194.4891161091457</v>
      </c>
      <c r="K75" s="154" t="e">
        <f>#REF!+#REF!+#REF!+#REF!+#REF!+#REF!+#REF!+#REF!+#REF!+#REF!+#REF!+#REF!+#REF!+#REF!+#REF!+#REF!+#REF!+#REF!+#REF!+#REF!+#REF!+#REF!+#REF!+#REF!+#REF!+#REF!+#REF!+#REF!+#REF!+#REF!+#REF!+#REF!+#REF!</f>
        <v>#REF!</v>
      </c>
      <c r="L75" s="155" t="e">
        <f>#REF!+#REF!+#REF!+#REF!+#REF!+#REF!+#REF!+#REF!+#REF!+#REF!+#REF!+#REF!+#REF!+#REF!+#REF!+#REF!+#REF!+#REF!+#REF!+#REF!+#REF!+#REF!+#REF!+#REF!+#REF!+#REF!+#REF!+#REF!+#REF!+#REF!+#REF!+#REF!+#REF!</f>
        <v>#REF!</v>
      </c>
      <c r="M75" s="153">
        <f>'9_Per Pupil Summary'!K74</f>
        <v>4862.2279027286422</v>
      </c>
      <c r="N75" s="154" t="e">
        <f>#REF!+#REF!+#REF!+#REF!+#REF!+#REF!+#REF!+#REF!+#REF!+#REF!+#REF!+#REF!+#REF!+#REF!+#REF!+#REF!+#REF!+#REF!+#REF!+#REF!+#REF!+#REF!+#REF!+#REF!+#REF!+#REF!+#REF!+#REF!+#REF!+#REF!+#REF!+#REF!+#REF!</f>
        <v>#REF!</v>
      </c>
      <c r="O75" s="155" t="e">
        <f>#REF!+#REF!+#REF!+#REF!+#REF!+#REF!+#REF!+#REF!+#REF!+#REF!+#REF!+#REF!+#REF!+#REF!+#REF!+#REF!+#REF!+#REF!+#REF!+#REF!+#REF!+#REF!+#REF!+#REF!+#REF!+#REF!+#REF!+#REF!+#REF!+#REF!+#REF!+#REF!+#REF!</f>
        <v>#REF!</v>
      </c>
      <c r="P75" s="153">
        <f>'9_Per Pupil Summary'!L74</f>
        <v>1944.8911610914565</v>
      </c>
      <c r="Q75" s="154" t="e">
        <f>#REF!+#REF!+#REF!+#REF!+#REF!+#REF!+#REF!+#REF!+#REF!+#REF!+#REF!+#REF!+#REF!+#REF!+#REF!+#REF!+#REF!+#REF!+#REF!+#REF!+#REF!+#REF!+#REF!+#REF!+#REF!+#REF!+#REF!+#REF!+#REF!+#REF!+#REF!+#REF!+#REF!</f>
        <v>#REF!</v>
      </c>
      <c r="R75" s="156" t="e">
        <f>#REF!+#REF!+#REF!+#REF!+#REF!+#REF!+#REF!+#REF!+#REF!+#REF!+#REF!+#REF!+#REF!+#REF!+#REF!+#REF!+#REF!+#REF!+#REF!+#REF!+#REF!+#REF!+#REF!+#REF!+#REF!+#REF!+#REF!+#REF!+#REF!+#REF!+#REF!+#REF!+#REF!</f>
        <v>#REF!</v>
      </c>
      <c r="S75" s="605" t="e">
        <f>#REF!+#REF!</f>
        <v>#REF!</v>
      </c>
      <c r="T75" s="153" t="e">
        <f>#REF!+#REF!+#REF!+#REF!+#REF!+#REF!+#REF!+#REF!+#REF!+#REF!+#REF!+#REF!+#REF!+#REF!+#REF!+#REF!+#REF!+#REF!+#REF!+#REF!+#REF!+#REF!+#REF!+#REF!+#REF!+#REF!+#REF!+#REF!+#REF!+#REF!+#REF!+#REF!+#REF!</f>
        <v>#REF!</v>
      </c>
      <c r="U75" s="153" t="e">
        <f>#REF!+#REF!+#REF!+#REF!+#REF!+#REF!+#REF!+#REF!+#REF!+#REF!+#REF!+#REF!+#REF!+#REF!+#REF!+#REF!+#REF!+#REF!+#REF!+#REF!+#REF!+#REF!+#REF!+#REF!+#REF!+#REF!+#REF!+#REF!+#REF!+#REF!+#REF!+#REF!+#REF!</f>
        <v>#REF!</v>
      </c>
      <c r="V75" s="157" t="e">
        <f>#REF!+#REF!+#REF!+#REF!+#REF!+#REF!+#REF!+#REF!+#REF!+#REF!+#REF!+#REF!+#REF!+#REF!+#REF!+#REF!+#REF!+#REF!+#REF!+#REF!+#REF!+#REF!+#REF!+#REF!+#REF!+#REF!+#REF!+#REF!+#REF!+#REF!+#REF!+#REF!+#REF!</f>
        <v>#REF!</v>
      </c>
      <c r="W75" s="156" t="e">
        <f>#REF!+#REF!+#REF!+#REF!+#REF!+#REF!+#REF!+#REF!+#REF!+#REF!+#REF!+#REF!+#REF!+#REF!+#REF!+#REF!+#REF!+#REF!+#REF!+#REF!+#REF!+#REF!+#REF!+#REF!+#REF!+#REF!+#REF!+#REF!+#REF!+#REF!+#REF!+#REF!+#REF!</f>
        <v>#REF!</v>
      </c>
      <c r="X75" s="154" t="e">
        <f>#REF!+#REF!+#REF!+#REF!+#REF!+#REF!+#REF!+#REF!+#REF!+#REF!+#REF!+#REF!+#REF!+#REF!+#REF!+#REF!+#REF!+#REF!+#REF!+#REF!+#REF!+#REF!+#REF!+#REF!+#REF!+#REF!+#REF!+#REF!+#REF!+#REF!+#REF!+#REF!+#REF!</f>
        <v>#REF!</v>
      </c>
      <c r="Y75" s="156" t="e">
        <f>#REF!+#REF!+#REF!+#REF!+#REF!+#REF!+#REF!+#REF!+#REF!+#REF!+#REF!+#REF!+#REF!+#REF!+#REF!+#REF!+#REF!+#REF!+#REF!+#REF!+#REF!+#REF!+#REF!+#REF!+#REF!+#REF!+#REF!+#REF!+#REF!+#REF!+#REF!+#REF!+#REF!</f>
        <v>#REF!</v>
      </c>
      <c r="Z75" s="153" t="e">
        <f>#REF!+#REF!+#REF!+#REF!+#REF!+#REF!+#REF!+#REF!+#REF!+#REF!+#REF!+#REF!+#REF!+#REF!+#REF!+#REF!+#REF!+#REF!+#REF!+#REF!+#REF!+#REF!+#REF!+#REF!+#REF!+#REF!+#REF!+#REF!+#REF!+#REF!+#REF!+#REF!+#REF!</f>
        <v>#REF!</v>
      </c>
      <c r="AA75" s="156" t="e">
        <f>#REF!+#REF!+#REF!+#REF!+#REF!+#REF!+#REF!+#REF!+#REF!+#REF!+#REF!+#REF!+#REF!+#REF!+#REF!+#REF!+#REF!+#REF!+#REF!+#REF!+#REF!+#REF!+#REF!+#REF!+#REF!+#REF!+#REF!+#REF!+#REF!+#REF!+#REF!+#REF!+#REF!</f>
        <v>#REF!</v>
      </c>
      <c r="AB75" s="153" t="e">
        <f>#REF!+#REF!+#REF!+#REF!+#REF!+#REF!+#REF!+#REF!+#REF!+#REF!+#REF!+#REF!+#REF!+#REF!+#REF!+#REF!+#REF!+#REF!+#REF!+#REF!+#REF!+#REF!+#REF!+#REF!+#REF!+#REF!+#REF!+#REF!+#REF!+#REF!+#REF!+#REF!+#REF!</f>
        <v>#REF!</v>
      </c>
      <c r="AC75" s="153" t="e">
        <f>#REF!+#REF!+#REF!+#REF!+#REF!+#REF!+#REF!+#REF!+#REF!+#REF!+#REF!+#REF!+#REF!+#REF!+#REF!+#REF!+#REF!+#REF!+#REF!+#REF!+#REF!+#REF!+#REF!+#REF!+#REF!+#REF!+#REF!+#REF!+#REF!+#REF!+#REF!+#REF!+#REF!</f>
        <v>#REF!</v>
      </c>
      <c r="AD75" s="156" t="e">
        <f>#REF!+#REF!+#REF!+#REF!+#REF!+#REF!+#REF!+#REF!+#REF!+#REF!+#REF!+#REF!+#REF!+#REF!+#REF!+#REF!+#REF!+#REF!+#REF!+#REF!+#REF!+#REF!+#REF!+#REF!+#REF!+#REF!+#REF!+#REF!+#REF!+#REF!+#REF!+#REF!+#REF!</f>
        <v>#REF!</v>
      </c>
      <c r="AE75" s="159" t="e">
        <f>#REF!+#REF!+#REF!+#REF!+#REF!+#REF!+#REF!+#REF!+#REF!+#REF!+#REF!+#REF!+#REF!+#REF!+#REF!+#REF!+#REF!+#REF!+#REF!+#REF!+#REF!+#REF!+#REF!+#REF!+#REF!+#REF!+#REF!+#REF!+#REF!+#REF!+#REF!+#REF!+#REF!</f>
        <v>#REF!</v>
      </c>
      <c r="AF75" s="160">
        <f>'9_Per Pupil Summary'!N74</f>
        <v>5292</v>
      </c>
      <c r="AG75" s="161" t="e">
        <f>#REF!+#REF!+#REF!+#REF!+#REF!+#REF!+#REF!+#REF!+#REF!+#REF!+#REF!+#REF!+#REF!+#REF!+#REF!+#REF!+#REF!+#REF!+#REF!+#REF!+#REF!+#REF!+#REF!+#REF!+#REF!+#REF!+#REF!+#REF!+#REF!+#REF!+#REF!+#REF!+#REF!</f>
        <v>#REF!</v>
      </c>
      <c r="AH75" s="152" t="e">
        <f>#REF!+#REF!+#REF!+#REF!+#REF!+#REF!+#REF!+#REF!+#REF!+#REF!+#REF!+#REF!+#REF!+#REF!+#REF!+#REF!+#REF!+#REF!+#REF!+#REF!+#REF!+#REF!+#REF!+#REF!+#REF!+#REF!+#REF!+#REF!+#REF!+#REF!+#REF!+#REF!+#REF!</f>
        <v>#REF!</v>
      </c>
      <c r="AI75" s="160" t="e">
        <f>#REF!+#REF!+#REF!+#REF!+#REF!+#REF!+#REF!+#REF!+#REF!+#REF!+#REF!+#REF!+#REF!+#REF!+#REF!+#REF!+#REF!+#REF!+#REF!+#REF!+#REF!+#REF!+#REF!+#REF!+#REF!+#REF!+#REF!+#REF!+#REF!+#REF!+#REF!+#REF!+#REF!</f>
        <v>#REF!</v>
      </c>
      <c r="AJ75" s="152" t="e">
        <f>#REF!+#REF!+#REF!+#REF!+#REF!+#REF!+#REF!+#REF!+#REF!+#REF!+#REF!+#REF!+#REF!+#REF!+#REF!+#REF!+#REF!+#REF!+#REF!+#REF!+#REF!+#REF!+#REF!+#REF!+#REF!+#REF!+#REF!+#REF!+#REF!+#REF!+#REF!+#REF!+#REF!</f>
        <v>#REF!</v>
      </c>
      <c r="AK75" s="162" t="e">
        <f>#REF!+#REF!+#REF!+#REF!+#REF!+#REF!+#REF!+#REF!+#REF!+#REF!+#REF!+#REF!+#REF!+#REF!+#REF!+#REF!+#REF!+#REF!+#REF!+#REF!+#REF!+#REF!+#REF!+#REF!+#REF!+#REF!+#REF!+#REF!+#REF!+#REF!+#REF!+#REF!+#REF!</f>
        <v>#REF!</v>
      </c>
      <c r="AL75" s="163" t="e">
        <f>#REF!+#REF!+#REF!+#REF!+#REF!+#REF!+#REF!+#REF!+#REF!+#REF!+#REF!+#REF!+#REF!+#REF!+#REF!+#REF!+#REF!+#REF!+#REF!+#REF!+#REF!+#REF!+#REF!+#REF!+#REF!+#REF!+#REF!+#REF!+#REF!+#REF!+#REF!+#REF!+#REF!</f>
        <v>#REF!</v>
      </c>
      <c r="AM75" s="161" t="e">
        <f>#REF!+#REF!+#REF!+#REF!+#REF!+#REF!+#REF!+#REF!+#REF!+#REF!+#REF!+#REF!+#REF!+#REF!+#REF!+#REF!+#REF!+#REF!+#REF!+#REF!+#REF!+#REF!+#REF!+#REF!+#REF!+#REF!+#REF!+#REF!+#REF!+#REF!+#REF!+#REF!+#REF!</f>
        <v>#REF!</v>
      </c>
      <c r="AN75" s="164" t="e">
        <f>#REF!+#REF!+#REF!+#REF!+#REF!+#REF!+#REF!+#REF!+#REF!+#REF!+#REF!+#REF!+#REF!+#REF!+#REF!+#REF!+#REF!+#REF!+#REF!+#REF!+#REF!+#REF!+#REF!+#REF!+#REF!+#REF!+#REF!+#REF!+#REF!+#REF!+#REF!+#REF!+#REF!</f>
        <v>#REF!</v>
      </c>
      <c r="AO75" s="161" t="e">
        <f>#REF!+#REF!+#REF!+#REF!+#REF!+#REF!+#REF!+#REF!+#REF!+#REF!+#REF!+#REF!+#REF!+#REF!+#REF!+#REF!+#REF!+#REF!+#REF!+#REF!+#REF!+#REF!+#REF!+#REF!+#REF!+#REF!+#REF!+#REF!+#REF!+#REF!+#REF!+#REF!+#REF!</f>
        <v>#REF!</v>
      </c>
      <c r="AP75" s="162" t="e">
        <f>#REF!+#REF!+#REF!+#REF!+#REF!+#REF!+#REF!+#REF!+#REF!+#REF!+#REF!+#REF!+#REF!+#REF!+#REF!+#REF!+#REF!+#REF!+#REF!+#REF!+#REF!+#REF!+#REF!+#REF!+#REF!+#REF!+#REF!+#REF!+#REF!+#REF!+#REF!+#REF!+#REF!</f>
        <v>#REF!</v>
      </c>
      <c r="AQ75" s="161" t="e">
        <f>#REF!+#REF!+#REF!+#REF!+#REF!+#REF!+#REF!+#REF!+#REF!+#REF!+#REF!+#REF!+#REF!+#REF!+#REF!+#REF!+#REF!+#REF!+#REF!+#REF!+#REF!+#REF!+#REF!+#REF!+#REF!+#REF!+#REF!+#REF!+#REF!+#REF!+#REF!+#REF!+#REF!</f>
        <v>#REF!</v>
      </c>
      <c r="AR75" s="162" t="e">
        <f>#REF!+#REF!+#REF!+#REF!+#REF!+#REF!+#REF!+#REF!+#REF!+#REF!+#REF!+#REF!+#REF!+#REF!+#REF!+#REF!+#REF!+#REF!+#REF!+#REF!+#REF!+#REF!+#REF!+#REF!+#REF!+#REF!+#REF!+#REF!+#REF!+#REF!+#REF!+#REF!+#REF!</f>
        <v>#REF!</v>
      </c>
      <c r="AS75" s="162" t="e">
        <f>#REF!+#REF!+#REF!+#REF!+#REF!+#REF!+#REF!+#REF!+#REF!+#REF!+#REF!+#REF!+#REF!+#REF!+#REF!+#REF!+#REF!+#REF!+#REF!+#REF!+#REF!+#REF!+#REF!+#REF!+#REF!+#REF!+#REF!+#REF!+#REF!+#REF!+#REF!+#REF!+#REF!</f>
        <v>#REF!</v>
      </c>
      <c r="AT75" s="161" t="e">
        <f>#REF!+#REF!+#REF!+#REF!+#REF!+#REF!+#REF!+#REF!+#REF!+#REF!+#REF!+#REF!+#REF!+#REF!+#REF!+#REF!+#REF!+#REF!+#REF!+#REF!+#REF!+#REF!+#REF!+#REF!+#REF!+#REF!+#REF!+#REF!+#REF!+#REF!+#REF!+#REF!+#REF!</f>
        <v>#REF!</v>
      </c>
      <c r="AU75" s="544" t="e">
        <f>AA75+AQ75</f>
        <v>#REF!</v>
      </c>
      <c r="AV75" s="545" t="e">
        <f>AD75+AT75</f>
        <v>#REF!</v>
      </c>
      <c r="AW75" s="549" t="e">
        <f>#REF!+#REF!+#REF!+#REF!+#REF!+#REF!+#REF!+#REF!+#REF!+#REF!+#REF!+#REF!+#REF!+#REF!+#REF!+#REF!+#REF!+#REF!+#REF!+#REF!+#REF!+#REF!+#REF!+#REF!+#REF!+#REF!+#REF!+#REF!+#REF!+#REF!+#REF!+#REF!+#REF!</f>
        <v>#REF!</v>
      </c>
      <c r="AX75" s="549"/>
      <c r="AY75" s="549" t="e">
        <f t="shared" si="5"/>
        <v>#REF!</v>
      </c>
    </row>
    <row r="76" spans="1:51" s="35" customFormat="1" ht="15" customHeight="1" thickBot="1" x14ac:dyDescent="0.25">
      <c r="A76" s="1534" t="s">
        <v>297</v>
      </c>
      <c r="B76" s="1535"/>
      <c r="C76" s="964" t="e">
        <f>SUM(C7:C75)</f>
        <v>#REF!</v>
      </c>
      <c r="D76" s="962"/>
      <c r="E76" s="693" t="e">
        <f>SUM(E7:E75)</f>
        <v>#REF!</v>
      </c>
      <c r="F76" s="965" t="e">
        <f>SUM(F7:F75)</f>
        <v>#REF!</v>
      </c>
      <c r="G76" s="962"/>
      <c r="H76" s="695" t="e">
        <f>SUM(H7:H75)</f>
        <v>#REF!</v>
      </c>
      <c r="I76" s="966" t="e">
        <f>SUM(I7:I75)</f>
        <v>#REF!</v>
      </c>
      <c r="J76" s="962"/>
      <c r="K76" s="695" t="e">
        <f>SUM(K7:K75)</f>
        <v>#REF!</v>
      </c>
      <c r="L76" s="965" t="e">
        <f>SUM(L7:L75)</f>
        <v>#REF!</v>
      </c>
      <c r="M76" s="962"/>
      <c r="N76" s="695" t="e">
        <f>SUM(N7:N75)</f>
        <v>#REF!</v>
      </c>
      <c r="O76" s="965" t="e">
        <f>SUM(O7:O75)</f>
        <v>#REF!</v>
      </c>
      <c r="P76" s="962"/>
      <c r="Q76" s="695" t="e">
        <f>SUM(Q7:Q75)</f>
        <v>#REF!</v>
      </c>
      <c r="R76" s="696" t="e">
        <f t="shared" ref="R76:AV76" si="6">SUM(R7:R75)</f>
        <v>#REF!</v>
      </c>
      <c r="S76" s="696" t="e">
        <f t="shared" si="6"/>
        <v>#REF!</v>
      </c>
      <c r="T76" s="695" t="e">
        <f t="shared" si="6"/>
        <v>#REF!</v>
      </c>
      <c r="U76" s="695" t="e">
        <f t="shared" si="6"/>
        <v>#REF!</v>
      </c>
      <c r="V76" s="697" t="e">
        <f t="shared" si="6"/>
        <v>#REF!</v>
      </c>
      <c r="W76" s="696" t="e">
        <f t="shared" si="6"/>
        <v>#REF!</v>
      </c>
      <c r="X76" s="695" t="e">
        <f t="shared" si="6"/>
        <v>#REF!</v>
      </c>
      <c r="Y76" s="696" t="e">
        <f t="shared" si="6"/>
        <v>#REF!</v>
      </c>
      <c r="Z76" s="695" t="e">
        <f t="shared" si="6"/>
        <v>#REF!</v>
      </c>
      <c r="AA76" s="696" t="e">
        <f t="shared" si="6"/>
        <v>#REF!</v>
      </c>
      <c r="AB76" s="695" t="e">
        <f t="shared" si="6"/>
        <v>#REF!</v>
      </c>
      <c r="AC76" s="695" t="e">
        <f t="shared" si="6"/>
        <v>#REF!</v>
      </c>
      <c r="AD76" s="696" t="e">
        <f t="shared" si="6"/>
        <v>#REF!</v>
      </c>
      <c r="AE76" s="698" t="e">
        <f t="shared" si="6"/>
        <v>#REF!</v>
      </c>
      <c r="AF76" s="962">
        <f>'9_Per Pupil Summary'!N75</f>
        <v>6911</v>
      </c>
      <c r="AG76" s="699" t="e">
        <f t="shared" si="6"/>
        <v>#REF!</v>
      </c>
      <c r="AH76" s="694" t="e">
        <f t="shared" si="6"/>
        <v>#REF!</v>
      </c>
      <c r="AI76" s="695" t="e">
        <f t="shared" si="6"/>
        <v>#REF!</v>
      </c>
      <c r="AJ76" s="694" t="e">
        <f t="shared" si="6"/>
        <v>#REF!</v>
      </c>
      <c r="AK76" s="695" t="e">
        <f t="shared" si="6"/>
        <v>#REF!</v>
      </c>
      <c r="AL76" s="697" t="e">
        <f t="shared" si="6"/>
        <v>#REF!</v>
      </c>
      <c r="AM76" s="699" t="e">
        <f t="shared" si="6"/>
        <v>#REF!</v>
      </c>
      <c r="AN76" s="695" t="e">
        <f t="shared" si="6"/>
        <v>#REF!</v>
      </c>
      <c r="AO76" s="699" t="e">
        <f t="shared" si="6"/>
        <v>#REF!</v>
      </c>
      <c r="AP76" s="695" t="e">
        <f>SUM(AP7:AP75)</f>
        <v>#REF!</v>
      </c>
      <c r="AQ76" s="699" t="e">
        <f t="shared" si="6"/>
        <v>#REF!</v>
      </c>
      <c r="AR76" s="695" t="e">
        <f t="shared" si="6"/>
        <v>#REF!</v>
      </c>
      <c r="AS76" s="695" t="e">
        <f t="shared" si="6"/>
        <v>#REF!</v>
      </c>
      <c r="AT76" s="699" t="e">
        <f t="shared" si="6"/>
        <v>#REF!</v>
      </c>
      <c r="AU76" s="829" t="e">
        <f t="shared" si="6"/>
        <v>#REF!</v>
      </c>
      <c r="AV76" s="830" t="e">
        <f t="shared" si="6"/>
        <v>#REF!</v>
      </c>
      <c r="AW76" s="695" t="e">
        <f>SUM(AW7:AW75)</f>
        <v>#REF!</v>
      </c>
      <c r="AX76" s="695">
        <f>SUM(AX7:AX75)</f>
        <v>0</v>
      </c>
      <c r="AY76" s="695" t="e">
        <f>SUM(AY7:AY75)</f>
        <v>#REF!</v>
      </c>
    </row>
    <row r="77" spans="1:51" s="797" customFormat="1" ht="15" customHeight="1" thickTop="1" x14ac:dyDescent="0.2">
      <c r="A77" s="1528" t="s">
        <v>274</v>
      </c>
      <c r="B77" s="1529"/>
      <c r="C77" s="551"/>
      <c r="D77" s="552"/>
      <c r="E77" s="552"/>
      <c r="F77" s="551"/>
      <c r="G77" s="552"/>
      <c r="H77" s="552"/>
      <c r="I77" s="795"/>
      <c r="J77" s="552"/>
      <c r="K77" s="552"/>
      <c r="L77" s="551"/>
      <c r="M77" s="552"/>
      <c r="N77" s="552"/>
      <c r="O77" s="551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  <c r="AA77" s="553"/>
      <c r="AB77" s="553"/>
      <c r="AC77" s="552"/>
      <c r="AD77" s="553"/>
      <c r="AE77" s="553"/>
      <c r="AF77" s="552"/>
      <c r="AG77" s="553"/>
      <c r="AH77" s="551"/>
      <c r="AI77" s="553"/>
      <c r="AJ77" s="551"/>
      <c r="AK77" s="553"/>
      <c r="AL77" s="553"/>
      <c r="AM77" s="553"/>
      <c r="AN77" s="553"/>
      <c r="AO77" s="553"/>
      <c r="AP77" s="553"/>
      <c r="AQ77" s="553"/>
      <c r="AR77" s="553"/>
      <c r="AS77" s="553"/>
      <c r="AT77" s="553"/>
      <c r="AU77" s="701">
        <f t="shared" ref="AU77:AU82" si="7">AA77+AQ77</f>
        <v>0</v>
      </c>
      <c r="AV77" s="701">
        <f>AD77+AT77</f>
        <v>0</v>
      </c>
      <c r="AW77" s="553"/>
      <c r="AX77" s="553"/>
      <c r="AY77" s="553"/>
    </row>
    <row r="78" spans="1:51" s="35" customFormat="1" ht="15" customHeight="1" x14ac:dyDescent="0.2">
      <c r="A78" s="1530" t="s">
        <v>986</v>
      </c>
      <c r="B78" s="1531"/>
      <c r="C78" s="551"/>
      <c r="D78" s="552"/>
      <c r="E78" s="552"/>
      <c r="F78" s="551"/>
      <c r="G78" s="552"/>
      <c r="H78" s="552"/>
      <c r="I78" s="795"/>
      <c r="J78" s="552"/>
      <c r="K78" s="552"/>
      <c r="L78" s="551"/>
      <c r="M78" s="552"/>
      <c r="N78" s="552"/>
      <c r="O78" s="551"/>
      <c r="P78" s="552"/>
      <c r="Q78" s="552"/>
      <c r="R78" s="552"/>
      <c r="S78" s="552"/>
      <c r="T78" s="552"/>
      <c r="U78" s="552"/>
      <c r="V78" s="552"/>
      <c r="W78" s="552"/>
      <c r="X78" s="552"/>
      <c r="Y78" s="552"/>
      <c r="Z78" s="552"/>
      <c r="AA78" s="159" t="e">
        <f>#REF!+#REF!+#REF!+#REF!+#REF!+#REF!+#REF!+#REF!+#REF!+#REF!+#REF!+#REF!+#REF!+#REF!+#REF!+#REF!+#REF!+#REF!+#REF!+#REF!+#REF!+#REF!+#REF!+#REF!+#REF!+#REF!+#REF!+#REF!+#REF!+#REF!+#REF!+#REF!+#REF!</f>
        <v>#REF!</v>
      </c>
      <c r="AB78" s="553" t="e">
        <f>#REF!+#REF!+#REF!+#REF!+#REF!+#REF!+#REF!+#REF!+#REF!+#REF!+#REF!+#REF!+#REF!+#REF!+#REF!+#REF!+#REF!+#REF!+#REF!+#REF!+#REF!+#REF!+#REF!+#REF!+#REF!+#REF!+#REF!+#REF!+#REF!+#REF!+#REF!+#REF!+#REF!</f>
        <v>#REF!</v>
      </c>
      <c r="AC78" s="552" t="e">
        <f>#REF!+#REF!+#REF!+#REF!+#REF!+#REF!+#REF!+#REF!+#REF!+#REF!+#REF!+#REF!+#REF!+#REF!+#REF!+#REF!+#REF!+#REF!+#REF!+#REF!+#REF!+#REF!+#REF!+#REF!+#REF!+#REF!+#REF!+#REF!+#REF!+#REF!+#REF!+#REF!+#REF!</f>
        <v>#REF!</v>
      </c>
      <c r="AD78" s="159" t="e">
        <f>#REF!+#REF!+#REF!+#REF!+#REF!+#REF!+#REF!+#REF!+#REF!+#REF!+#REF!+#REF!+#REF!+#REF!+#REF!+#REF!+#REF!+#REF!+#REF!+#REF!+#REF!+#REF!+#REF!+#REF!+#REF!+#REF!+#REF!+#REF!+#REF!+#REF!+#REF!+#REF!+#REF!</f>
        <v>#REF!</v>
      </c>
      <c r="AE78" s="159" t="e">
        <f>#REF!+#REF!+#REF!+#REF!+#REF!+#REF!+#REF!+#REF!+#REF!+#REF!+#REF!+#REF!+#REF!+#REF!+#REF!+#REF!+#REF!+#REF!+#REF!+#REF!+#REF!+#REF!+#REF!+#REF!+#REF!+#REF!+#REF!+#REF!+#REF!+#REF!+#REF!+#REF!+#REF!</f>
        <v>#REF!</v>
      </c>
      <c r="AF78" s="552"/>
      <c r="AG78" s="552"/>
      <c r="AH78" s="551"/>
      <c r="AI78" s="552"/>
      <c r="AJ78" s="551"/>
      <c r="AK78" s="552"/>
      <c r="AL78" s="552"/>
      <c r="AM78" s="552"/>
      <c r="AN78" s="552"/>
      <c r="AO78" s="552"/>
      <c r="AP78" s="552"/>
      <c r="AQ78" s="552"/>
      <c r="AR78" s="552"/>
      <c r="AS78" s="552"/>
      <c r="AT78" s="552"/>
      <c r="AU78" s="554" t="e">
        <f t="shared" si="7"/>
        <v>#REF!</v>
      </c>
      <c r="AV78" s="554" t="e">
        <f>AD78+AT78</f>
        <v>#REF!</v>
      </c>
      <c r="AW78" s="552"/>
      <c r="AX78" s="552"/>
      <c r="AY78" s="552"/>
    </row>
    <row r="79" spans="1:51" s="35" customFormat="1" ht="15" customHeight="1" x14ac:dyDescent="0.2">
      <c r="A79" s="1532" t="s">
        <v>987</v>
      </c>
      <c r="B79" s="1533"/>
      <c r="C79" s="551"/>
      <c r="D79" s="552"/>
      <c r="E79" s="552"/>
      <c r="F79" s="551"/>
      <c r="G79" s="552"/>
      <c r="H79" s="552"/>
      <c r="I79" s="795"/>
      <c r="J79" s="552"/>
      <c r="K79" s="552"/>
      <c r="L79" s="551"/>
      <c r="M79" s="552"/>
      <c r="N79" s="552"/>
      <c r="O79" s="551"/>
      <c r="P79" s="552"/>
      <c r="Q79" s="552"/>
      <c r="R79" s="552"/>
      <c r="S79" s="552"/>
      <c r="T79" s="552"/>
      <c r="U79" s="552"/>
      <c r="V79" s="552"/>
      <c r="W79" s="552"/>
      <c r="X79" s="552"/>
      <c r="Y79" s="552"/>
      <c r="Z79" s="552"/>
      <c r="AA79" s="553" t="e">
        <f>#REF!+#REF!+#REF!+#REF!+#REF!+#REF!+#REF!+#REF!+#REF!+#REF!+#REF!+#REF!+#REF!+#REF!+#REF!+#REF!+#REF!+#REF!+#REF!+#REF!+#REF!+#REF!+#REF!+#REF!+#REF!+#REF!+#REF!+#REF!+#REF!+#REF!+#REF!+#REF!+#REF!</f>
        <v>#REF!</v>
      </c>
      <c r="AB79" s="553" t="e">
        <f>#REF!+#REF!+#REF!+#REF!+#REF!+#REF!+#REF!+#REF!+#REF!+#REF!+#REF!+#REF!+#REF!+#REF!+#REF!+#REF!+#REF!+#REF!+#REF!+#REF!+#REF!+#REF!+#REF!+#REF!+#REF!+#REF!+#REF!+#REF!+#REF!+#REF!+#REF!+#REF!+#REF!</f>
        <v>#REF!</v>
      </c>
      <c r="AC79" s="552" t="e">
        <f>#REF!+#REF!+#REF!+#REF!+#REF!+#REF!+#REF!+#REF!+#REF!+#REF!+#REF!+#REF!+#REF!+#REF!+#REF!+#REF!+#REF!+#REF!+#REF!+#REF!+#REF!+#REF!+#REF!+#REF!+#REF!+#REF!+#REF!+#REF!+#REF!+#REF!+#REF!+#REF!+#REF!</f>
        <v>#REF!</v>
      </c>
      <c r="AD79" s="553" t="e">
        <f>#REF!+#REF!+#REF!+#REF!+#REF!+#REF!+#REF!+#REF!+#REF!+#REF!+#REF!+#REF!+#REF!+#REF!+#REF!+#REF!+#REF!+#REF!+#REF!+#REF!+#REF!+#REF!+#REF!+#REF!+#REF!+#REF!+#REF!+#REF!+#REF!+#REF!+#REF!+#REF!+#REF!</f>
        <v>#REF!</v>
      </c>
      <c r="AE79" s="159" t="e">
        <f>#REF!+#REF!+#REF!+#REF!+#REF!+#REF!+#REF!+#REF!+#REF!+#REF!+#REF!+#REF!+#REF!+#REF!+#REF!+#REF!+#REF!+#REF!+#REF!+#REF!+#REF!+#REF!+#REF!+#REF!+#REF!+#REF!+#REF!+#REF!+#REF!+#REF!+#REF!+#REF!+#REF!</f>
        <v>#REF!</v>
      </c>
      <c r="AF79" s="552"/>
      <c r="AG79" s="552"/>
      <c r="AH79" s="551"/>
      <c r="AI79" s="552"/>
      <c r="AJ79" s="551"/>
      <c r="AK79" s="552"/>
      <c r="AL79" s="552"/>
      <c r="AM79" s="552"/>
      <c r="AN79" s="552"/>
      <c r="AO79" s="552"/>
      <c r="AP79" s="552"/>
      <c r="AQ79" s="552"/>
      <c r="AR79" s="552"/>
      <c r="AS79" s="552"/>
      <c r="AT79" s="552"/>
      <c r="AU79" s="554" t="e">
        <f t="shared" si="7"/>
        <v>#REF!</v>
      </c>
      <c r="AV79" s="554"/>
      <c r="AW79" s="552"/>
      <c r="AX79" s="552"/>
      <c r="AY79" s="552"/>
    </row>
    <row r="80" spans="1:51" s="23" customFormat="1" ht="15" customHeight="1" x14ac:dyDescent="0.2">
      <c r="A80" s="1515" t="s">
        <v>849</v>
      </c>
      <c r="B80" s="1516"/>
      <c r="C80" s="551"/>
      <c r="D80" s="552"/>
      <c r="E80" s="552"/>
      <c r="F80" s="551"/>
      <c r="G80" s="552"/>
      <c r="H80" s="552"/>
      <c r="I80" s="795"/>
      <c r="J80" s="552"/>
      <c r="K80" s="552"/>
      <c r="L80" s="551"/>
      <c r="M80" s="552"/>
      <c r="N80" s="552"/>
      <c r="O80" s="551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  <c r="AA80" s="553" t="e">
        <f>#REF!+#REF!+#REF!+#REF!+#REF!+#REF!+#REF!+#REF!+#REF!+#REF!+#REF!+#REF!+#REF!+#REF!+#REF!+#REF!+#REF!+#REF!+#REF!+#REF!+#REF!+#REF!+#REF!+#REF!+#REF!+#REF!+#REF!+#REF!+#REF!+#REF!+#REF!+#REF!+#REF!</f>
        <v>#REF!</v>
      </c>
      <c r="AB80" s="553" t="e">
        <f>#REF!+#REF!+#REF!+#REF!+#REF!+#REF!+#REF!+#REF!+#REF!+#REF!+#REF!+#REF!+#REF!+#REF!+#REF!+#REF!+#REF!+#REF!+#REF!+#REF!+#REF!+#REF!+#REF!+#REF!+#REF!+#REF!+#REF!+#REF!+#REF!+#REF!+#REF!+#REF!+#REF!</f>
        <v>#REF!</v>
      </c>
      <c r="AC80" s="552" t="e">
        <f>#REF!+#REF!+#REF!+#REF!+#REF!+#REF!+#REF!+#REF!+#REF!+#REF!+#REF!+#REF!+#REF!+#REF!+#REF!+#REF!+#REF!+#REF!+#REF!+#REF!+#REF!+#REF!+#REF!+#REF!+#REF!+#REF!+#REF!+#REF!+#REF!+#REF!+#REF!+#REF!+#REF!</f>
        <v>#REF!</v>
      </c>
      <c r="AD80" s="553" t="e">
        <f>#REF!+#REF!+#REF!+#REF!+#REF!+#REF!+#REF!+#REF!+#REF!+#REF!+#REF!+#REF!+#REF!+#REF!+#REF!+#REF!+#REF!+#REF!+#REF!+#REF!+#REF!+#REF!+#REF!+#REF!+#REF!+#REF!+#REF!+#REF!+#REF!+#REF!+#REF!+#REF!+#REF!</f>
        <v>#REF!</v>
      </c>
      <c r="AE80" s="159" t="e">
        <f>#REF!+#REF!+#REF!+#REF!+#REF!+#REF!+#REF!+#REF!+#REF!+#REF!+#REF!+#REF!+#REF!+#REF!+#REF!+#REF!+#REF!+#REF!+#REF!+#REF!+#REF!+#REF!+#REF!+#REF!+#REF!+#REF!+#REF!+#REF!+#REF!+#REF!+#REF!+#REF!+#REF!</f>
        <v>#REF!</v>
      </c>
      <c r="AF80" s="552"/>
      <c r="AG80" s="552"/>
      <c r="AH80" s="551"/>
      <c r="AI80" s="552"/>
      <c r="AJ80" s="551"/>
      <c r="AK80" s="552"/>
      <c r="AL80" s="552"/>
      <c r="AM80" s="552"/>
      <c r="AN80" s="552"/>
      <c r="AO80" s="552"/>
      <c r="AP80" s="552"/>
      <c r="AQ80" s="552"/>
      <c r="AR80" s="552"/>
      <c r="AS80" s="552"/>
      <c r="AT80" s="552"/>
      <c r="AU80" s="554" t="e">
        <f t="shared" si="7"/>
        <v>#REF!</v>
      </c>
      <c r="AV80" s="554"/>
      <c r="AW80" s="552"/>
      <c r="AX80" s="552"/>
      <c r="AY80" s="552"/>
    </row>
    <row r="81" spans="1:51" s="35" customFormat="1" ht="15" customHeight="1" x14ac:dyDescent="0.2">
      <c r="A81" s="1515" t="s">
        <v>284</v>
      </c>
      <c r="B81" s="1516"/>
      <c r="C81" s="551"/>
      <c r="D81" s="552"/>
      <c r="E81" s="552"/>
      <c r="F81" s="551"/>
      <c r="G81" s="552"/>
      <c r="H81" s="552"/>
      <c r="I81" s="795"/>
      <c r="J81" s="552"/>
      <c r="K81" s="552"/>
      <c r="L81" s="551"/>
      <c r="M81" s="552"/>
      <c r="N81" s="552"/>
      <c r="O81" s="551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  <c r="AA81" s="553" t="e">
        <f>#REF!+#REF!+#REF!+#REF!+#REF!+#REF!+#REF!+#REF!+#REF!+#REF!+#REF!+#REF!+#REF!+#REF!+#REF!+#REF!+#REF!+#REF!+#REF!+#REF!+#REF!+#REF!+#REF!+#REF!+#REF!+#REF!+#REF!+#REF!+#REF!+#REF!+#REF!+#REF!+#REF!</f>
        <v>#REF!</v>
      </c>
      <c r="AB81" s="553" t="e">
        <f>#REF!+#REF!+#REF!+#REF!+#REF!+#REF!+#REF!+#REF!+#REF!+#REF!+#REF!+#REF!+#REF!+#REF!+#REF!+#REF!+#REF!+#REF!+#REF!+#REF!+#REF!+#REF!+#REF!+#REF!+#REF!+#REF!+#REF!+#REF!+#REF!+#REF!+#REF!+#REF!+#REF!</f>
        <v>#REF!</v>
      </c>
      <c r="AC81" s="552" t="e">
        <f>#REF!+#REF!+#REF!+#REF!+#REF!+#REF!+#REF!+#REF!+#REF!+#REF!+#REF!+#REF!+#REF!+#REF!+#REF!+#REF!+#REF!+#REF!+#REF!+#REF!+#REF!+#REF!+#REF!+#REF!+#REF!+#REF!+#REF!+#REF!+#REF!+#REF!+#REF!+#REF!+#REF!</f>
        <v>#REF!</v>
      </c>
      <c r="AD81" s="553" t="e">
        <f>#REF!+#REF!+#REF!+#REF!+#REF!+#REF!+#REF!+#REF!+#REF!+#REF!+#REF!+#REF!+#REF!+#REF!+#REF!+#REF!+#REF!+#REF!+#REF!+#REF!+#REF!+#REF!+#REF!+#REF!+#REF!+#REF!+#REF!+#REF!+#REF!+#REF!+#REF!+#REF!+#REF!</f>
        <v>#REF!</v>
      </c>
      <c r="AE81" s="159" t="e">
        <f>#REF!+#REF!+#REF!+#REF!+#REF!+#REF!+#REF!+#REF!+#REF!+#REF!+#REF!+#REF!+#REF!+#REF!+#REF!+#REF!+#REF!+#REF!+#REF!+#REF!+#REF!+#REF!+#REF!+#REF!+#REF!+#REF!+#REF!+#REF!+#REF!+#REF!+#REF!+#REF!+#REF!</f>
        <v>#REF!</v>
      </c>
      <c r="AF81" s="552"/>
      <c r="AG81" s="552"/>
      <c r="AH81" s="551"/>
      <c r="AI81" s="552"/>
      <c r="AJ81" s="551"/>
      <c r="AK81" s="552"/>
      <c r="AL81" s="552"/>
      <c r="AM81" s="552"/>
      <c r="AN81" s="552"/>
      <c r="AO81" s="552"/>
      <c r="AP81" s="552"/>
      <c r="AQ81" s="552"/>
      <c r="AR81" s="552"/>
      <c r="AS81" s="552"/>
      <c r="AT81" s="552"/>
      <c r="AU81" s="554" t="e">
        <f t="shared" si="7"/>
        <v>#REF!</v>
      </c>
      <c r="AV81" s="554"/>
      <c r="AW81" s="552"/>
      <c r="AX81" s="552"/>
      <c r="AY81" s="552"/>
    </row>
    <row r="82" spans="1:51" s="35" customFormat="1" ht="15" customHeight="1" x14ac:dyDescent="0.2">
      <c r="A82" s="1524" t="s">
        <v>164</v>
      </c>
      <c r="B82" s="1525"/>
      <c r="C82" s="956"/>
      <c r="D82" s="957"/>
      <c r="E82" s="957"/>
      <c r="F82" s="956"/>
      <c r="G82" s="957"/>
      <c r="H82" s="957"/>
      <c r="I82" s="958"/>
      <c r="J82" s="957"/>
      <c r="K82" s="957"/>
      <c r="L82" s="956"/>
      <c r="M82" s="957"/>
      <c r="N82" s="957"/>
      <c r="O82" s="956"/>
      <c r="P82" s="957"/>
      <c r="Q82" s="957"/>
      <c r="R82" s="957"/>
      <c r="S82" s="556"/>
      <c r="T82" s="957"/>
      <c r="U82" s="957"/>
      <c r="V82" s="957"/>
      <c r="W82" s="957"/>
      <c r="X82" s="957"/>
      <c r="Y82" s="957"/>
      <c r="Z82" s="957"/>
      <c r="AA82" s="959" t="e">
        <f>#REF!+#REF!+#REF!+#REF!+#REF!+#REF!+#REF!+#REF!+#REF!+#REF!+#REF!+#REF!+#REF!+#REF!+#REF!+#REF!+#REF!+#REF!+#REF!+#REF!+#REF!+#REF!+#REF!+#REF!+#REF!+#REF!+#REF!+#REF!+#REF!+#REF!+#REF!+#REF!+#REF!</f>
        <v>#REF!</v>
      </c>
      <c r="AB82" s="960" t="e">
        <f>#REF!+#REF!+#REF!+#REF!+#REF!+#REF!+#REF!+#REF!+#REF!+#REF!+#REF!+#REF!+#REF!+#REF!+#REF!+#REF!+#REF!+#REF!+#REF!+#REF!+#REF!+#REF!+#REF!+#REF!+#REF!+#REF!+#REF!+#REF!+#REF!+#REF!+#REF!+#REF!+#REF!</f>
        <v>#REF!</v>
      </c>
      <c r="AC82" s="957" t="e">
        <f>#REF!+#REF!+#REF!+#REF!+#REF!+#REF!+#REF!+#REF!+#REF!+#REF!+#REF!+#REF!+#REF!+#REF!+#REF!+#REF!+#REF!+#REF!+#REF!+#REF!+#REF!+#REF!+#REF!+#REF!+#REF!+#REF!+#REF!+#REF!+#REF!+#REF!+#REF!+#REF!+#REF!</f>
        <v>#REF!</v>
      </c>
      <c r="AD82" s="959" t="e">
        <f>#REF!+#REF!+#REF!+#REF!+#REF!+#REF!+#REF!+#REF!+#REF!+#REF!+#REF!+#REF!+#REF!+#REF!+#REF!+#REF!+#REF!+#REF!+#REF!+#REF!+#REF!+#REF!+#REF!+#REF!+#REF!+#REF!+#REF!+#REF!+#REF!+#REF!+#REF!+#REF!+#REF!</f>
        <v>#REF!</v>
      </c>
      <c r="AE82" s="959" t="e">
        <f>#REF!+#REF!+#REF!+#REF!+#REF!+#REF!+#REF!+#REF!+#REF!+#REF!+#REF!+#REF!+#REF!+#REF!+#REF!+#REF!+#REF!+#REF!+#REF!+#REF!+#REF!+#REF!+#REF!+#REF!+#REF!+#REF!+#REF!+#REF!+#REF!+#REF!+#REF!+#REF!+#REF!</f>
        <v>#REF!</v>
      </c>
      <c r="AF82" s="957"/>
      <c r="AG82" s="957"/>
      <c r="AH82" s="956"/>
      <c r="AI82" s="957"/>
      <c r="AJ82" s="956"/>
      <c r="AK82" s="957"/>
      <c r="AL82" s="957"/>
      <c r="AM82" s="957"/>
      <c r="AN82" s="957"/>
      <c r="AO82" s="957"/>
      <c r="AP82" s="957"/>
      <c r="AQ82" s="957"/>
      <c r="AR82" s="957"/>
      <c r="AS82" s="957"/>
      <c r="AT82" s="957"/>
      <c r="AU82" s="961" t="e">
        <f t="shared" si="7"/>
        <v>#REF!</v>
      </c>
      <c r="AV82" s="961" t="e">
        <f>AD82+AT82</f>
        <v>#REF!</v>
      </c>
      <c r="AW82" s="957"/>
      <c r="AX82" s="957"/>
      <c r="AY82" s="957"/>
    </row>
    <row r="83" spans="1:51" s="35" customFormat="1" ht="15" customHeight="1" x14ac:dyDescent="0.2">
      <c r="A83" s="1515" t="s">
        <v>984</v>
      </c>
      <c r="B83" s="1516"/>
      <c r="C83" s="551"/>
      <c r="D83" s="552"/>
      <c r="E83" s="552"/>
      <c r="F83" s="551"/>
      <c r="G83" s="552"/>
      <c r="H83" s="552"/>
      <c r="I83" s="795"/>
      <c r="J83" s="552"/>
      <c r="K83" s="552"/>
      <c r="L83" s="551"/>
      <c r="M83" s="552"/>
      <c r="N83" s="552"/>
      <c r="O83" s="551"/>
      <c r="P83" s="552"/>
      <c r="Q83" s="552"/>
      <c r="R83" s="552"/>
      <c r="S83" s="955"/>
      <c r="T83" s="552"/>
      <c r="U83" s="552"/>
      <c r="V83" s="552"/>
      <c r="W83" s="552"/>
      <c r="X83" s="552"/>
      <c r="Y83" s="552"/>
      <c r="Z83" s="552"/>
      <c r="AA83" s="159" t="e">
        <f>#REF!+#REF!+#REF!+#REF!+#REF!+#REF!+#REF!+#REF!+#REF!+#REF!+#REF!+#REF!+#REF!+#REF!+#REF!+#REF!+#REF!+#REF!+#REF!+#REF!+#REF!+#REF!+#REF!+#REF!+#REF!+#REF!+#REF!+#REF!+#REF!+#REF!+#REF!+#REF!+#REF!</f>
        <v>#REF!</v>
      </c>
      <c r="AB83" s="553" t="e">
        <f>#REF!+#REF!+#REF!+#REF!+#REF!+#REF!+#REF!+#REF!+#REF!+#REF!+#REF!+#REF!+#REF!+#REF!+#REF!+#REF!+#REF!+#REF!+#REF!+#REF!+#REF!+#REF!+#REF!+#REF!+#REF!+#REF!+#REF!+#REF!+#REF!+#REF!+#REF!+#REF!+#REF!</f>
        <v>#REF!</v>
      </c>
      <c r="AC83" s="552" t="e">
        <f>#REF!+#REF!+#REF!+#REF!+#REF!+#REF!+#REF!+#REF!+#REF!+#REF!+#REF!+#REF!+#REF!+#REF!+#REF!+#REF!+#REF!+#REF!+#REF!+#REF!+#REF!+#REF!+#REF!+#REF!+#REF!+#REF!+#REF!+#REF!+#REF!+#REF!+#REF!+#REF!+#REF!</f>
        <v>#REF!</v>
      </c>
      <c r="AD83" s="159" t="e">
        <f>#REF!+#REF!+#REF!+#REF!+#REF!+#REF!+#REF!+#REF!+#REF!+#REF!+#REF!+#REF!+#REF!+#REF!+#REF!+#REF!+#REF!+#REF!+#REF!+#REF!+#REF!+#REF!+#REF!+#REF!+#REF!+#REF!+#REF!+#REF!+#REF!+#REF!+#REF!+#REF!+#REF!</f>
        <v>#REF!</v>
      </c>
      <c r="AE83" s="159" t="e">
        <f>#REF!+#REF!+#REF!+#REF!+#REF!+#REF!+#REF!+#REF!+#REF!+#REF!+#REF!+#REF!+#REF!+#REF!+#REF!+#REF!+#REF!+#REF!+#REF!+#REF!+#REF!+#REF!+#REF!+#REF!+#REF!+#REF!+#REF!+#REF!+#REF!+#REF!+#REF!+#REF!+#REF!</f>
        <v>#REF!</v>
      </c>
      <c r="AF83" s="552"/>
      <c r="AG83" s="552"/>
      <c r="AH83" s="551"/>
      <c r="AI83" s="552"/>
      <c r="AJ83" s="551"/>
      <c r="AK83" s="552"/>
      <c r="AL83" s="552"/>
      <c r="AM83" s="552"/>
      <c r="AN83" s="552"/>
      <c r="AO83" s="552"/>
      <c r="AP83" s="552"/>
      <c r="AQ83" s="552"/>
      <c r="AR83" s="552"/>
      <c r="AS83" s="552"/>
      <c r="AT83" s="552"/>
      <c r="AU83" s="554" t="e">
        <f t="shared" ref="AU83:AU84" si="8">AA83+AQ83</f>
        <v>#REF!</v>
      </c>
      <c r="AV83" s="554" t="e">
        <f t="shared" ref="AV83:AV84" si="9">AD83+AT83</f>
        <v>#REF!</v>
      </c>
      <c r="AW83" s="552"/>
      <c r="AX83" s="552"/>
      <c r="AY83" s="552"/>
    </row>
    <row r="84" spans="1:51" s="35" customFormat="1" ht="15" customHeight="1" x14ac:dyDescent="0.2">
      <c r="A84" s="1515" t="s">
        <v>985</v>
      </c>
      <c r="B84" s="1516"/>
      <c r="C84" s="551"/>
      <c r="D84" s="552"/>
      <c r="E84" s="552"/>
      <c r="F84" s="551"/>
      <c r="G84" s="552"/>
      <c r="H84" s="552"/>
      <c r="I84" s="795"/>
      <c r="J84" s="552"/>
      <c r="K84" s="552"/>
      <c r="L84" s="551"/>
      <c r="M84" s="552"/>
      <c r="N84" s="552"/>
      <c r="O84" s="551"/>
      <c r="P84" s="552"/>
      <c r="Q84" s="552"/>
      <c r="R84" s="552"/>
      <c r="S84" s="955"/>
      <c r="T84" s="552"/>
      <c r="U84" s="552"/>
      <c r="V84" s="552"/>
      <c r="W84" s="552"/>
      <c r="X84" s="552"/>
      <c r="Y84" s="552"/>
      <c r="Z84" s="552"/>
      <c r="AA84" s="159" t="e">
        <f>#REF!+#REF!+#REF!+#REF!+#REF!+#REF!+#REF!+#REF!+#REF!+#REF!+#REF!+#REF!+#REF!+#REF!+#REF!+#REF!+#REF!+#REF!+#REF!+#REF!+#REF!+#REF!+#REF!+#REF!+#REF!+#REF!+#REF!+#REF!+#REF!+#REF!+#REF!+#REF!+#REF!</f>
        <v>#REF!</v>
      </c>
      <c r="AB84" s="553" t="e">
        <f>#REF!+#REF!+#REF!+#REF!+#REF!+#REF!+#REF!+#REF!+#REF!+#REF!+#REF!+#REF!+#REF!+#REF!+#REF!+#REF!+#REF!+#REF!+#REF!+#REF!+#REF!+#REF!+#REF!+#REF!+#REF!+#REF!+#REF!+#REF!+#REF!+#REF!+#REF!+#REF!+#REF!</f>
        <v>#REF!</v>
      </c>
      <c r="AC84" s="552" t="e">
        <f>#REF!+#REF!+#REF!+#REF!+#REF!+#REF!+#REF!+#REF!+#REF!+#REF!+#REF!+#REF!+#REF!+#REF!+#REF!+#REF!+#REF!+#REF!+#REF!+#REF!+#REF!+#REF!+#REF!+#REF!+#REF!+#REF!+#REF!+#REF!+#REF!+#REF!+#REF!+#REF!+#REF!</f>
        <v>#REF!</v>
      </c>
      <c r="AD84" s="159" t="e">
        <f>#REF!+#REF!+#REF!+#REF!+#REF!+#REF!+#REF!+#REF!+#REF!+#REF!+#REF!+#REF!+#REF!+#REF!+#REF!+#REF!+#REF!+#REF!+#REF!+#REF!+#REF!+#REF!+#REF!+#REF!+#REF!+#REF!+#REF!+#REF!+#REF!+#REF!+#REF!+#REF!+#REF!</f>
        <v>#REF!</v>
      </c>
      <c r="AE84" s="159" t="e">
        <f>#REF!+#REF!+#REF!+#REF!+#REF!+#REF!+#REF!+#REF!+#REF!+#REF!+#REF!+#REF!+#REF!+#REF!+#REF!+#REF!+#REF!+#REF!+#REF!+#REF!+#REF!+#REF!+#REF!+#REF!+#REF!+#REF!+#REF!+#REF!+#REF!+#REF!+#REF!+#REF!+#REF!</f>
        <v>#REF!</v>
      </c>
      <c r="AF84" s="552"/>
      <c r="AG84" s="552"/>
      <c r="AH84" s="551"/>
      <c r="AI84" s="552"/>
      <c r="AJ84" s="551"/>
      <c r="AK84" s="552"/>
      <c r="AL84" s="552"/>
      <c r="AM84" s="552"/>
      <c r="AN84" s="552"/>
      <c r="AO84" s="552"/>
      <c r="AP84" s="552"/>
      <c r="AQ84" s="552"/>
      <c r="AR84" s="552"/>
      <c r="AS84" s="552"/>
      <c r="AT84" s="552"/>
      <c r="AU84" s="554" t="e">
        <f t="shared" si="8"/>
        <v>#REF!</v>
      </c>
      <c r="AV84" s="554" t="e">
        <f t="shared" si="9"/>
        <v>#REF!</v>
      </c>
      <c r="AW84" s="552"/>
      <c r="AX84" s="552"/>
      <c r="AY84" s="552"/>
    </row>
    <row r="85" spans="1:51" s="35" customFormat="1" ht="15" customHeight="1" thickBot="1" x14ac:dyDescent="0.25">
      <c r="A85" s="1534" t="s">
        <v>298</v>
      </c>
      <c r="B85" s="1535"/>
      <c r="C85" s="964" t="e">
        <f t="shared" ref="C85:O85" si="10">SUM(C76:C84)</f>
        <v>#REF!</v>
      </c>
      <c r="D85" s="962"/>
      <c r="E85" s="693" t="e">
        <f t="shared" si="10"/>
        <v>#REF!</v>
      </c>
      <c r="F85" s="965" t="e">
        <f t="shared" si="10"/>
        <v>#REF!</v>
      </c>
      <c r="G85" s="962"/>
      <c r="H85" s="695" t="e">
        <f t="shared" si="10"/>
        <v>#REF!</v>
      </c>
      <c r="I85" s="966" t="e">
        <f t="shared" si="10"/>
        <v>#REF!</v>
      </c>
      <c r="J85" s="962"/>
      <c r="K85" s="695" t="e">
        <f t="shared" si="10"/>
        <v>#REF!</v>
      </c>
      <c r="L85" s="965" t="e">
        <f t="shared" si="10"/>
        <v>#REF!</v>
      </c>
      <c r="M85" s="962"/>
      <c r="N85" s="695" t="e">
        <f t="shared" si="10"/>
        <v>#REF!</v>
      </c>
      <c r="O85" s="965" t="e">
        <f t="shared" si="10"/>
        <v>#REF!</v>
      </c>
      <c r="P85" s="962"/>
      <c r="Q85" s="695" t="e">
        <f t="shared" ref="Q85:Z85" si="11">SUM(Q76:Q84)</f>
        <v>#REF!</v>
      </c>
      <c r="R85" s="696" t="e">
        <f t="shared" si="11"/>
        <v>#REF!</v>
      </c>
      <c r="S85" s="696" t="e">
        <f t="shared" si="11"/>
        <v>#REF!</v>
      </c>
      <c r="T85" s="695" t="e">
        <f t="shared" si="11"/>
        <v>#REF!</v>
      </c>
      <c r="U85" s="695" t="e">
        <f t="shared" si="11"/>
        <v>#REF!</v>
      </c>
      <c r="V85" s="697" t="e">
        <f t="shared" si="11"/>
        <v>#REF!</v>
      </c>
      <c r="W85" s="696" t="e">
        <f t="shared" si="11"/>
        <v>#REF!</v>
      </c>
      <c r="X85" s="695" t="e">
        <f t="shared" si="11"/>
        <v>#REF!</v>
      </c>
      <c r="Y85" s="696" t="e">
        <f t="shared" si="11"/>
        <v>#REF!</v>
      </c>
      <c r="Z85" s="695" t="e">
        <f t="shared" si="11"/>
        <v>#REF!</v>
      </c>
      <c r="AA85" s="696" t="e">
        <f>SUM(AA76:AA84)</f>
        <v>#REF!</v>
      </c>
      <c r="AB85" s="695" t="e">
        <f t="shared" ref="AB85:AE85" si="12">SUM(AB76:AB84)</f>
        <v>#REF!</v>
      </c>
      <c r="AC85" s="695" t="e">
        <f t="shared" si="12"/>
        <v>#REF!</v>
      </c>
      <c r="AD85" s="696" t="e">
        <f t="shared" si="12"/>
        <v>#REF!</v>
      </c>
      <c r="AE85" s="698" t="e">
        <f t="shared" si="12"/>
        <v>#REF!</v>
      </c>
      <c r="AF85" s="962"/>
      <c r="AG85" s="699" t="e">
        <f t="shared" ref="AG85:AV85" si="13">SUM(AG76:AG84)</f>
        <v>#REF!</v>
      </c>
      <c r="AH85" s="694" t="e">
        <f t="shared" si="13"/>
        <v>#REF!</v>
      </c>
      <c r="AI85" s="695" t="e">
        <f t="shared" si="13"/>
        <v>#REF!</v>
      </c>
      <c r="AJ85" s="694" t="e">
        <f t="shared" si="13"/>
        <v>#REF!</v>
      </c>
      <c r="AK85" s="695" t="e">
        <f t="shared" si="13"/>
        <v>#REF!</v>
      </c>
      <c r="AL85" s="697" t="e">
        <f t="shared" si="13"/>
        <v>#REF!</v>
      </c>
      <c r="AM85" s="699" t="e">
        <f t="shared" si="13"/>
        <v>#REF!</v>
      </c>
      <c r="AN85" s="695" t="e">
        <f t="shared" si="13"/>
        <v>#REF!</v>
      </c>
      <c r="AO85" s="699" t="e">
        <f t="shared" si="13"/>
        <v>#REF!</v>
      </c>
      <c r="AP85" s="695" t="e">
        <f t="shared" si="13"/>
        <v>#REF!</v>
      </c>
      <c r="AQ85" s="699" t="e">
        <f t="shared" si="13"/>
        <v>#REF!</v>
      </c>
      <c r="AR85" s="695" t="e">
        <f t="shared" si="13"/>
        <v>#REF!</v>
      </c>
      <c r="AS85" s="695" t="e">
        <f t="shared" si="13"/>
        <v>#REF!</v>
      </c>
      <c r="AT85" s="699" t="e">
        <f t="shared" si="13"/>
        <v>#REF!</v>
      </c>
      <c r="AU85" s="550" t="e">
        <f t="shared" si="13"/>
        <v>#REF!</v>
      </c>
      <c r="AV85" s="550" t="e">
        <f t="shared" si="13"/>
        <v>#REF!</v>
      </c>
      <c r="AW85" s="695" t="e">
        <f>SUM(AW76:AW84)</f>
        <v>#REF!</v>
      </c>
      <c r="AX85" s="695">
        <f>SUM(AX76:AX84)</f>
        <v>0</v>
      </c>
      <c r="AY85" s="695" t="e">
        <f>SUM(AY76:AY84)</f>
        <v>#REF!</v>
      </c>
    </row>
    <row r="86" spans="1:51" ht="7.5" customHeight="1" thickTop="1" x14ac:dyDescent="0.2"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366"/>
      <c r="Z86" s="293"/>
      <c r="AA86" s="293"/>
      <c r="AB86" s="293"/>
      <c r="AC86" s="293"/>
      <c r="AD86" s="293"/>
      <c r="AE86" s="293"/>
      <c r="AF86" s="293"/>
      <c r="AG86" s="293"/>
    </row>
    <row r="87" spans="1:51" ht="16.149999999999999" customHeight="1" x14ac:dyDescent="0.2">
      <c r="A87" s="323"/>
      <c r="B87" s="739" t="s">
        <v>300</v>
      </c>
      <c r="C87" s="713" t="e">
        <f>#REF!+#REF!+#REF!+#REF!+#REF!+#REF!+#REF!+#REF!+#REF!+#REF!+#REF!+#REF!+#REF!+#REF!+#REF!+#REF!+#REF!+#REF!+#REF!+#REF!+#REF!+#REF!+#REF!+#REF!+#REF!+#REF!+#REF!+#REF!+#REF!+#REF!+#REF!+#REF!+#REF!</f>
        <v>#REF!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 s="737">
        <f>'9_Per Pupil Summary'!N41</f>
        <v>7482</v>
      </c>
      <c r="AG87" s="735" t="e">
        <f>#REF!+#REF!+#REF!+#REF!+#REF!+#REF!+#REF!+#REF!+#REF!+#REF!+#REF!+#REF!+#REF!+#REF!+#REF!+#REF!+#REF!+#REF!+#REF!+#REF!+#REF!+#REF!+#REF!+#REF!+#REF!+#REF!+#REF!+#REF!+#REF!+#REF!+#REF!+#REF!+#REF!</f>
        <v>#REF!</v>
      </c>
      <c r="AH87" s="135" t="e">
        <f>#REF!+#REF!+#REF!+#REF!+#REF!+#REF!+#REF!+#REF!+#REF!+#REF!+#REF!+#REF!+#REF!+#REF!+#REF!+#REF!+#REF!+#REF!+#REF!+#REF!+#REF!+#REF!+#REF!+#REF!+#REF!+#REF!+#REF!+#REF!+#REF!+#REF!+#REF!+#REF!+#REF!</f>
        <v>#REF!</v>
      </c>
      <c r="AI87" s="142" t="e">
        <f>#REF!+#REF!+#REF!+#REF!+#REF!+#REF!+#REF!+#REF!+#REF!+#REF!+#REF!+#REF!+#REF!+#REF!+#REF!+#REF!+#REF!+#REF!+#REF!+#REF!+#REF!+#REF!+#REF!+#REF!+#REF!+#REF!+#REF!+#REF!+#REF!+#REF!+#REF!+#REF!+#REF!</f>
        <v>#REF!</v>
      </c>
      <c r="AJ87" s="135" t="e">
        <f>#REF!+#REF!+#REF!+#REF!+#REF!+#REF!+#REF!+#REF!+#REF!+#REF!+#REF!+#REF!+#REF!+#REF!+#REF!+#REF!+#REF!+#REF!+#REF!+#REF!+#REF!+#REF!+#REF!+#REF!+#REF!+#REF!+#REF!+#REF!+#REF!+#REF!+#REF!+#REF!+#REF!</f>
        <v>#REF!</v>
      </c>
      <c r="AK87" s="731" t="e">
        <f>#REF!+#REF!+#REF!+#REF!+#REF!+#REF!+#REF!+#REF!+#REF!+#REF!+#REF!+#REF!+#REF!+#REF!+#REF!+#REF!+#REF!+#REF!+#REF!+#REF!+#REF!+#REF!+#REF!+#REF!+#REF!+#REF!+#REF!+#REF!+#REF!+#REF!+#REF!+#REF!+#REF!</f>
        <v>#REF!</v>
      </c>
      <c r="AL87" s="733" t="e">
        <f>#REF!+#REF!+#REF!+#REF!+#REF!+#REF!+#REF!+#REF!+#REF!+#REF!+#REF!+#REF!+#REF!+#REF!+#REF!+#REF!+#REF!+#REF!+#REF!+#REF!+#REF!+#REF!+#REF!+#REF!+#REF!+#REF!+#REF!+#REF!+#REF!+#REF!+#REF!+#REF!+#REF!</f>
        <v>#REF!</v>
      </c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1:51" ht="16.149999999999999" customHeight="1" x14ac:dyDescent="0.2">
      <c r="A88" s="729"/>
      <c r="B88" s="740" t="s">
        <v>301</v>
      </c>
      <c r="C88" s="714" t="e">
        <f>#REF!+#REF!+#REF!+#REF!+#REF!+#REF!+#REF!+#REF!+#REF!+#REF!+#REF!+#REF!+#REF!+#REF!+#REF!+#REF!+#REF!+#REF!+#REF!+#REF!+#REF!+#REF!+#REF!+#REF!+#REF!+#REF!+#REF!+#REF!+#REF!+#REF!+#REF!+#REF!+#REF!</f>
        <v>#REF!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 s="738">
        <f>'9_Per Pupil Summary'!M41</f>
        <v>6744</v>
      </c>
      <c r="AG88" s="736" t="e">
        <f>#REF!+#REF!+#REF!+#REF!+#REF!+#REF!+#REF!+#REF!+#REF!+#REF!+#REF!+#REF!+#REF!+#REF!+#REF!+#REF!+#REF!+#REF!+#REF!+#REF!+#REF!+#REF!+#REF!+#REF!+#REF!+#REF!+#REF!+#REF!+#REF!+#REF!+#REF!+#REF!+#REF!</f>
        <v>#REF!</v>
      </c>
      <c r="AH88" s="730" t="e">
        <f>#REF!+#REF!+#REF!+#REF!+#REF!+#REF!+#REF!+#REF!+#REF!+#REF!+#REF!+#REF!+#REF!+#REF!+#REF!+#REF!+#REF!+#REF!+#REF!+#REF!+#REF!+#REF!+#REF!+#REF!+#REF!+#REF!+#REF!+#REF!+#REF!+#REF!+#REF!+#REF!+#REF!</f>
        <v>#REF!</v>
      </c>
      <c r="AI88" s="727" t="e">
        <f>#REF!+#REF!+#REF!+#REF!+#REF!+#REF!+#REF!+#REF!+#REF!+#REF!+#REF!+#REF!+#REF!+#REF!+#REF!+#REF!+#REF!+#REF!+#REF!+#REF!+#REF!+#REF!+#REF!+#REF!+#REF!+#REF!+#REF!+#REF!+#REF!+#REF!+#REF!+#REF!+#REF!</f>
        <v>#REF!</v>
      </c>
      <c r="AJ88" s="730" t="e">
        <f>#REF!+#REF!+#REF!+#REF!+#REF!+#REF!+#REF!+#REF!+#REF!+#REF!+#REF!+#REF!+#REF!+#REF!+#REF!+#REF!+#REF!+#REF!+#REF!+#REF!+#REF!+#REF!+#REF!+#REF!+#REF!+#REF!+#REF!+#REF!+#REF!+#REF!+#REF!+#REF!+#REF!</f>
        <v>#REF!</v>
      </c>
      <c r="AK88" s="732" t="e">
        <f>#REF!+#REF!+#REF!+#REF!+#REF!+#REF!+#REF!+#REF!+#REF!+#REF!+#REF!+#REF!+#REF!+#REF!+#REF!+#REF!+#REF!+#REF!+#REF!+#REF!+#REF!+#REF!+#REF!+#REF!+#REF!+#REF!+#REF!+#REF!+#REF!+#REF!+#REF!+#REF!+#REF!</f>
        <v>#REF!</v>
      </c>
      <c r="AL88" s="734" t="e">
        <f>#REF!+#REF!+#REF!+#REF!+#REF!+#REF!+#REF!+#REF!+#REF!+#REF!+#REF!+#REF!+#REF!+#REF!+#REF!+#REF!+#REF!+#REF!+#REF!+#REF!+#REF!+#REF!+#REF!+#REF!+#REF!+#REF!+#REF!+#REF!+#REF!+#REF!+#REF!+#REF!+#REF!</f>
        <v>#REF!</v>
      </c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x14ac:dyDescent="0.2">
      <c r="A89" s="48" t="s">
        <v>754</v>
      </c>
      <c r="B89" s="48" t="s">
        <v>754</v>
      </c>
      <c r="C89" s="48" t="s">
        <v>754</v>
      </c>
      <c r="D89" s="48" t="s">
        <v>754</v>
      </c>
      <c r="E89" s="48" t="s">
        <v>754</v>
      </c>
      <c r="H89" s="27"/>
      <c r="I89" s="27"/>
      <c r="J89" s="728"/>
      <c r="K89" s="722"/>
      <c r="L89" s="722"/>
      <c r="M89" s="728"/>
      <c r="N89" s="722"/>
      <c r="O89" s="722"/>
      <c r="P89" s="728"/>
      <c r="Q89" s="722"/>
      <c r="AD89" s="25">
        <v>12</v>
      </c>
      <c r="AT89" s="25">
        <f>AD89</f>
        <v>12</v>
      </c>
    </row>
    <row r="90" spans="1:51" s="35" customFormat="1" ht="15" customHeight="1" thickBot="1" x14ac:dyDescent="0.25">
      <c r="A90" s="1534"/>
      <c r="B90" s="1535"/>
      <c r="C90" s="964">
        <f>'5C1_NewType 2'!D44</f>
        <v>24147</v>
      </c>
      <c r="D90" s="962">
        <f>'5C1_NewType 2'!E44</f>
        <v>0</v>
      </c>
      <c r="E90" s="693">
        <f>'5C1_NewType 2'!F44</f>
        <v>93504376.444326073</v>
      </c>
      <c r="F90" s="965">
        <f>'5C1_NewType 2'!G44</f>
        <v>18501</v>
      </c>
      <c r="G90" s="962">
        <f>'5C1_NewType 2'!H44</f>
        <v>0</v>
      </c>
      <c r="H90" s="695">
        <f>'5C1_NewType 2'!I44</f>
        <v>9604414.0050752424</v>
      </c>
      <c r="I90" s="966">
        <f>'5C1_NewType 2'!J44</f>
        <v>10650</v>
      </c>
      <c r="J90" s="962">
        <f>'5C1_NewType 2'!K44</f>
        <v>0</v>
      </c>
      <c r="K90" s="695">
        <f>'5C1_NewType 2'!L44</f>
        <v>1527173.2009745198</v>
      </c>
      <c r="L90" s="965">
        <f>'5C1_NewType 2'!M44</f>
        <v>2834</v>
      </c>
      <c r="M90" s="962">
        <f>'5C1_NewType 2'!N44</f>
        <v>0</v>
      </c>
      <c r="N90" s="695">
        <f>'5C1_NewType 2'!O44</f>
        <v>10343144.515112525</v>
      </c>
      <c r="O90" s="965">
        <f>'5C1_NewType 2'!P44</f>
        <v>489</v>
      </c>
      <c r="P90" s="962">
        <f>'5C1_NewType 2'!Q44</f>
        <v>0</v>
      </c>
      <c r="Q90" s="695">
        <f>'5C1_NewType 2'!R44</f>
        <v>717298.29729965003</v>
      </c>
      <c r="R90" s="696">
        <f>'5C1_NewType 2'!S44</f>
        <v>115696399</v>
      </c>
      <c r="S90" s="696" t="e">
        <f>'5C1_NewType 2'!#REF!+'5C1_NewType 2'!#REF!</f>
        <v>#REF!</v>
      </c>
      <c r="T90" s="695">
        <f>'5C1_NewType 2'!T44</f>
        <v>0</v>
      </c>
      <c r="U90" s="695">
        <f>'5C1_NewType 2'!U44</f>
        <v>0</v>
      </c>
      <c r="V90" s="697">
        <f>'5C1_NewType 2'!V44</f>
        <v>0</v>
      </c>
      <c r="W90" s="696">
        <f>'5C1_NewType 2'!W44</f>
        <v>115696399</v>
      </c>
      <c r="X90" s="695">
        <f>'5C1_NewType 2'!X44</f>
        <v>-289239</v>
      </c>
      <c r="Y90" s="696">
        <f>'5C1_NewType 2'!Y44</f>
        <v>115407160</v>
      </c>
      <c r="Z90" s="695">
        <f>'5C1_NewType 2'!Z44</f>
        <v>0</v>
      </c>
      <c r="AA90" s="696">
        <f>'5C1_NewType 2'!AB44</f>
        <v>126532197</v>
      </c>
      <c r="AB90" s="695">
        <f>'5C1_NewType 2'!AC44</f>
        <v>0</v>
      </c>
      <c r="AC90" s="695">
        <f>'5C1_NewType 2'!AD44</f>
        <v>126532197</v>
      </c>
      <c r="AD90" s="696">
        <f>'5C1_NewType 2'!AE44</f>
        <v>10544378</v>
      </c>
      <c r="AE90" s="698">
        <f>'5C1_NewType 2'!AG44</f>
        <v>127011655</v>
      </c>
      <c r="AF90" s="962">
        <f>'5C1_NewType 2'!AH44</f>
        <v>0</v>
      </c>
      <c r="AG90" s="699">
        <f>'5C1_NewType 2'!AI44</f>
        <v>171817763.80000001</v>
      </c>
      <c r="AH90" s="694">
        <f>'5C1_NewType 2'!AJ44</f>
        <v>0</v>
      </c>
      <c r="AI90" s="695">
        <f>'5C1_NewType 2'!AK44</f>
        <v>0</v>
      </c>
      <c r="AJ90" s="694">
        <f>'5C1_NewType 2'!AL44</f>
        <v>0</v>
      </c>
      <c r="AK90" s="695">
        <f>'5C1_NewType 2'!AM44</f>
        <v>0</v>
      </c>
      <c r="AL90" s="697">
        <f>'5C1_NewType 2'!AN44</f>
        <v>0</v>
      </c>
      <c r="AM90" s="699">
        <f>'5C1_NewType 2'!AO44</f>
        <v>171817763.80000001</v>
      </c>
      <c r="AN90" s="695">
        <f>'5C1_NewType 2'!AP44</f>
        <v>-429541</v>
      </c>
      <c r="AO90" s="699">
        <f>'5C1_NewType 2'!AQ44</f>
        <v>171388222.80000001</v>
      </c>
      <c r="AP90" s="695">
        <f>'5C1_NewType 2'!AR44</f>
        <v>0</v>
      </c>
      <c r="AQ90" s="699">
        <f>'5C1_NewType 2'!AS44</f>
        <v>171388223</v>
      </c>
      <c r="AR90" s="695">
        <f>'5C1_NewType 2'!AT44</f>
        <v>0</v>
      </c>
      <c r="AS90" s="695">
        <f>'5C1_NewType 2'!AU44</f>
        <v>171388223</v>
      </c>
      <c r="AT90" s="699">
        <f>'5C1_NewType 2'!AV44</f>
        <v>14282369</v>
      </c>
      <c r="AU90" s="550">
        <f>'5C1_NewType 2'!AW44</f>
        <v>297920420</v>
      </c>
      <c r="AV90" s="550">
        <f>'5C1_NewType 2'!AX44</f>
        <v>24826747</v>
      </c>
      <c r="AW90" s="695">
        <f>'5C1_NewType 2'!BB44</f>
        <v>0</v>
      </c>
      <c r="AX90" s="695">
        <f>'5C1_NewType 2'!BC44</f>
        <v>0</v>
      </c>
      <c r="AY90" s="695">
        <f>'5C1_NewType 2'!BD44</f>
        <v>0</v>
      </c>
    </row>
    <row r="91" spans="1:51" s="35" customFormat="1" ht="15" customHeight="1" thickTop="1" thickBot="1" x14ac:dyDescent="0.25">
      <c r="A91" s="1534"/>
      <c r="B91" s="1535"/>
      <c r="C91" s="964" t="e">
        <f t="shared" ref="C91:AX91" si="14">C85-C90</f>
        <v>#REF!</v>
      </c>
      <c r="D91" s="962">
        <f t="shared" si="14"/>
        <v>0</v>
      </c>
      <c r="E91" s="693" t="e">
        <f t="shared" si="14"/>
        <v>#REF!</v>
      </c>
      <c r="F91" s="965" t="e">
        <f t="shared" si="14"/>
        <v>#REF!</v>
      </c>
      <c r="G91" s="962">
        <f t="shared" si="14"/>
        <v>0</v>
      </c>
      <c r="H91" s="695" t="e">
        <f t="shared" si="14"/>
        <v>#REF!</v>
      </c>
      <c r="I91" s="966" t="e">
        <f t="shared" si="14"/>
        <v>#REF!</v>
      </c>
      <c r="J91" s="962">
        <f t="shared" si="14"/>
        <v>0</v>
      </c>
      <c r="K91" s="695" t="e">
        <f t="shared" si="14"/>
        <v>#REF!</v>
      </c>
      <c r="L91" s="965" t="e">
        <f t="shared" si="14"/>
        <v>#REF!</v>
      </c>
      <c r="M91" s="962">
        <f t="shared" si="14"/>
        <v>0</v>
      </c>
      <c r="N91" s="695" t="e">
        <f t="shared" si="14"/>
        <v>#REF!</v>
      </c>
      <c r="O91" s="965" t="e">
        <f t="shared" si="14"/>
        <v>#REF!</v>
      </c>
      <c r="P91" s="962">
        <f t="shared" si="14"/>
        <v>0</v>
      </c>
      <c r="Q91" s="695" t="e">
        <f t="shared" si="14"/>
        <v>#REF!</v>
      </c>
      <c r="R91" s="696" t="e">
        <f t="shared" si="14"/>
        <v>#REF!</v>
      </c>
      <c r="S91" s="696" t="e">
        <f t="shared" si="14"/>
        <v>#REF!</v>
      </c>
      <c r="T91" s="695" t="e">
        <f t="shared" si="14"/>
        <v>#REF!</v>
      </c>
      <c r="U91" s="695" t="e">
        <f t="shared" si="14"/>
        <v>#REF!</v>
      </c>
      <c r="V91" s="697" t="e">
        <f t="shared" si="14"/>
        <v>#REF!</v>
      </c>
      <c r="W91" s="696" t="e">
        <f t="shared" si="14"/>
        <v>#REF!</v>
      </c>
      <c r="X91" s="695" t="e">
        <f t="shared" si="14"/>
        <v>#REF!</v>
      </c>
      <c r="Y91" s="696" t="e">
        <f t="shared" si="14"/>
        <v>#REF!</v>
      </c>
      <c r="Z91" s="695" t="e">
        <f t="shared" si="14"/>
        <v>#REF!</v>
      </c>
      <c r="AA91" s="696" t="e">
        <f t="shared" si="14"/>
        <v>#REF!</v>
      </c>
      <c r="AB91" s="695" t="e">
        <f t="shared" si="14"/>
        <v>#REF!</v>
      </c>
      <c r="AC91" s="695" t="e">
        <f t="shared" si="14"/>
        <v>#REF!</v>
      </c>
      <c r="AD91" s="696" t="e">
        <f t="shared" si="14"/>
        <v>#REF!</v>
      </c>
      <c r="AE91" s="698" t="e">
        <f t="shared" si="14"/>
        <v>#REF!</v>
      </c>
      <c r="AF91" s="962">
        <f t="shared" si="14"/>
        <v>0</v>
      </c>
      <c r="AG91" s="699" t="e">
        <f t="shared" si="14"/>
        <v>#REF!</v>
      </c>
      <c r="AH91" s="694" t="e">
        <f t="shared" si="14"/>
        <v>#REF!</v>
      </c>
      <c r="AI91" s="695" t="e">
        <f t="shared" si="14"/>
        <v>#REF!</v>
      </c>
      <c r="AJ91" s="694" t="e">
        <f t="shared" si="14"/>
        <v>#REF!</v>
      </c>
      <c r="AK91" s="695" t="e">
        <f t="shared" si="14"/>
        <v>#REF!</v>
      </c>
      <c r="AL91" s="697" t="e">
        <f t="shared" si="14"/>
        <v>#REF!</v>
      </c>
      <c r="AM91" s="699" t="e">
        <f t="shared" si="14"/>
        <v>#REF!</v>
      </c>
      <c r="AN91" s="695" t="e">
        <f t="shared" si="14"/>
        <v>#REF!</v>
      </c>
      <c r="AO91" s="699" t="e">
        <f t="shared" si="14"/>
        <v>#REF!</v>
      </c>
      <c r="AP91" s="695" t="e">
        <f t="shared" si="14"/>
        <v>#REF!</v>
      </c>
      <c r="AQ91" s="699" t="e">
        <f t="shared" si="14"/>
        <v>#REF!</v>
      </c>
      <c r="AR91" s="695" t="e">
        <f t="shared" si="14"/>
        <v>#REF!</v>
      </c>
      <c r="AS91" s="695" t="e">
        <f t="shared" si="14"/>
        <v>#REF!</v>
      </c>
      <c r="AT91" s="699" t="e">
        <f t="shared" si="14"/>
        <v>#REF!</v>
      </c>
      <c r="AU91" s="550" t="e">
        <f t="shared" si="14"/>
        <v>#REF!</v>
      </c>
      <c r="AV91" s="550" t="e">
        <f t="shared" si="14"/>
        <v>#REF!</v>
      </c>
      <c r="AW91" s="695" t="e">
        <f t="shared" si="14"/>
        <v>#REF!</v>
      </c>
      <c r="AX91" s="695">
        <f t="shared" si="14"/>
        <v>0</v>
      </c>
      <c r="AY91" s="695" t="e">
        <f>AY85-AY90</f>
        <v>#REF!</v>
      </c>
    </row>
    <row r="92" spans="1:51" ht="13.5" thickTop="1" x14ac:dyDescent="0.2"/>
  </sheetData>
  <customSheetViews>
    <customSheetView guid="{DF43B8DA-68E8-4080-9138-D41A38219876}" showPageBreaks="1" printArea="1" hiddenRows="1" state="hidden" view="pageBreakPreview">
      <pane xSplit="2" ySplit="5" topLeftCell="C22" activePane="bottomRight" state="frozen"/>
      <selection pane="bottomRight" activeCell="D42" sqref="D42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&amp;L&amp;"Arial,Bold"&amp;18&amp;K000000FY2018-19 Budget Letter - March 2019</oddHeader>
        <oddFooter>&amp;R&amp;P</oddFooter>
      </headerFooter>
    </customSheetView>
  </customSheetViews>
  <mergeCells count="53">
    <mergeCell ref="A90:B90"/>
    <mergeCell ref="A91:B91"/>
    <mergeCell ref="AX2:AX3"/>
    <mergeCell ref="AY2:AY3"/>
    <mergeCell ref="AW1:AY1"/>
    <mergeCell ref="AW2:AW3"/>
    <mergeCell ref="AU1:AU3"/>
    <mergeCell ref="AS2:AS3"/>
    <mergeCell ref="AT2:AT3"/>
    <mergeCell ref="AO2:AO3"/>
    <mergeCell ref="AP2:AP3"/>
    <mergeCell ref="AR2:AR3"/>
    <mergeCell ref="X2:X3"/>
    <mergeCell ref="Y2:Y3"/>
    <mergeCell ref="Z2:Z3"/>
    <mergeCell ref="AF2:AF3"/>
    <mergeCell ref="W2:W3"/>
    <mergeCell ref="AV1:AV3"/>
    <mergeCell ref="C2:C3"/>
    <mergeCell ref="D2:E2"/>
    <mergeCell ref="F2:H2"/>
    <mergeCell ref="I2:K2"/>
    <mergeCell ref="L2:N2"/>
    <mergeCell ref="O2:Q2"/>
    <mergeCell ref="R2:R3"/>
    <mergeCell ref="T2:V2"/>
    <mergeCell ref="C1:K1"/>
    <mergeCell ref="L1:V1"/>
    <mergeCell ref="W1:AE1"/>
    <mergeCell ref="AF1:AL1"/>
    <mergeCell ref="AM1:AT1"/>
    <mergeCell ref="AQ2:AQ3"/>
    <mergeCell ref="AG2:AG3"/>
    <mergeCell ref="AH2:AL2"/>
    <mergeCell ref="AM2:AM3"/>
    <mergeCell ref="AN2:AN3"/>
    <mergeCell ref="AA2:AA3"/>
    <mergeCell ref="AB2:AB3"/>
    <mergeCell ref="AC2:AC3"/>
    <mergeCell ref="AD2:AD3"/>
    <mergeCell ref="AE2:AE3"/>
    <mergeCell ref="A85:B85"/>
    <mergeCell ref="S2:S3"/>
    <mergeCell ref="A78:B78"/>
    <mergeCell ref="A79:B79"/>
    <mergeCell ref="A80:B80"/>
    <mergeCell ref="A81:B81"/>
    <mergeCell ref="A82:B82"/>
    <mergeCell ref="A77:B77"/>
    <mergeCell ref="A1:B3"/>
    <mergeCell ref="A76:B76"/>
    <mergeCell ref="A83:B83"/>
    <mergeCell ref="A84:B84"/>
  </mergeCells>
  <printOptions horizontalCentered="1"/>
  <pageMargins left="0.3" right="0.3" top="0.6" bottom="0.5" header="0.3" footer="0.3"/>
  <pageSetup paperSize="5" scale="64" firstPageNumber="50" fitToWidth="0" orientation="portrait" r:id="rId2"/>
  <headerFooter alignWithMargins="0">
    <oddHeader>&amp;L&amp;"Arial,Bold"&amp;18&amp;K000000FY2021-22 Budget Letter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92D050"/>
    <pageSetUpPr fitToPage="1"/>
  </sheetPr>
  <dimension ref="A1:JB496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5" style="25" customWidth="1"/>
    <col min="2" max="2" width="27" style="25" customWidth="1"/>
    <col min="3" max="8" width="15.7109375" style="25" customWidth="1"/>
    <col min="9" max="9" width="14.140625" style="25" customWidth="1"/>
    <col min="10" max="10" width="13.42578125" style="25" bestFit="1" customWidth="1"/>
    <col min="11" max="11" width="17.85546875" style="25" customWidth="1"/>
    <col min="12" max="14" width="14.5703125" style="25" customWidth="1"/>
    <col min="15" max="15" width="19.140625" style="25" customWidth="1"/>
    <col min="16" max="262" width="8.85546875" style="343"/>
    <col min="263" max="16384" width="8.85546875" style="25"/>
  </cols>
  <sheetData>
    <row r="1" spans="1:262" ht="17.45" customHeight="1" x14ac:dyDescent="0.2">
      <c r="A1" s="1757" t="s">
        <v>1347</v>
      </c>
      <c r="B1" s="1757"/>
      <c r="C1" s="1752" t="s">
        <v>213</v>
      </c>
      <c r="D1" s="1753"/>
      <c r="E1" s="1753"/>
      <c r="F1" s="1753"/>
      <c r="G1" s="1753"/>
      <c r="H1" s="1754"/>
      <c r="I1" s="1752" t="s">
        <v>213</v>
      </c>
      <c r="J1" s="1753"/>
      <c r="K1" s="1753"/>
      <c r="L1" s="1753"/>
      <c r="M1" s="1753"/>
      <c r="N1" s="1753"/>
      <c r="O1" s="1754"/>
    </row>
    <row r="2" spans="1:262" s="343" customFormat="1" ht="17.25" customHeight="1" x14ac:dyDescent="0.2">
      <c r="A2" s="1757"/>
      <c r="B2" s="1757"/>
      <c r="C2" s="43"/>
      <c r="D2" s="44"/>
      <c r="E2" s="44"/>
      <c r="F2" s="1755" t="s">
        <v>151</v>
      </c>
      <c r="G2" s="1755"/>
      <c r="H2" s="1755"/>
      <c r="I2" s="43"/>
      <c r="J2" s="44"/>
      <c r="K2" s="44"/>
      <c r="L2" s="44"/>
      <c r="M2" s="44"/>
      <c r="N2" s="44"/>
      <c r="O2" s="2042"/>
    </row>
    <row r="3" spans="1:262" ht="138" customHeight="1" x14ac:dyDescent="0.2">
      <c r="A3" s="1757"/>
      <c r="B3" s="1757"/>
      <c r="C3" s="193" t="s">
        <v>1655</v>
      </c>
      <c r="D3" s="192" t="s">
        <v>400</v>
      </c>
      <c r="E3" s="192" t="s">
        <v>401</v>
      </c>
      <c r="F3" s="41" t="s">
        <v>1633</v>
      </c>
      <c r="G3" s="41" t="s">
        <v>1634</v>
      </c>
      <c r="H3" s="41" t="s">
        <v>152</v>
      </c>
      <c r="I3" s="192" t="s">
        <v>402</v>
      </c>
      <c r="J3" s="1157" t="s">
        <v>1635</v>
      </c>
      <c r="K3" s="42" t="s">
        <v>694</v>
      </c>
      <c r="L3" s="42" t="s">
        <v>926</v>
      </c>
      <c r="M3" s="42" t="s">
        <v>182</v>
      </c>
      <c r="N3" s="42" t="s">
        <v>927</v>
      </c>
      <c r="O3" s="2043" t="s">
        <v>695</v>
      </c>
    </row>
    <row r="4" spans="1:262" ht="18" customHeight="1" x14ac:dyDescent="0.2">
      <c r="A4" s="1689" t="s">
        <v>1385</v>
      </c>
      <c r="B4" s="1691"/>
      <c r="C4" s="344">
        <v>1</v>
      </c>
      <c r="D4" s="1336">
        <v>2</v>
      </c>
      <c r="E4" s="1336">
        <v>3</v>
      </c>
      <c r="F4" s="1336">
        <v>4</v>
      </c>
      <c r="G4" s="1336">
        <v>5</v>
      </c>
      <c r="H4" s="1336">
        <v>6</v>
      </c>
      <c r="I4" s="1336">
        <v>7</v>
      </c>
      <c r="J4" s="1336">
        <v>8</v>
      </c>
      <c r="K4" s="1336">
        <v>9</v>
      </c>
      <c r="L4" s="1336">
        <v>10</v>
      </c>
      <c r="M4" s="1336">
        <v>11</v>
      </c>
      <c r="N4" s="1336">
        <v>12</v>
      </c>
      <c r="O4" s="1994">
        <v>13</v>
      </c>
    </row>
    <row r="5" spans="1:262" s="354" customFormat="1" hidden="1" x14ac:dyDescent="0.2">
      <c r="A5" s="273" t="s">
        <v>1482</v>
      </c>
      <c r="C5" s="427"/>
      <c r="D5" s="1116" t="s">
        <v>442</v>
      </c>
      <c r="E5" s="1116" t="s">
        <v>443</v>
      </c>
      <c r="F5" s="1116" t="s">
        <v>568</v>
      </c>
      <c r="G5" s="1116" t="s">
        <v>568</v>
      </c>
      <c r="H5" s="1116" t="s">
        <v>443</v>
      </c>
      <c r="I5" s="1116" t="s">
        <v>443</v>
      </c>
      <c r="J5" s="1116" t="s">
        <v>569</v>
      </c>
      <c r="K5" s="1116" t="s">
        <v>583</v>
      </c>
      <c r="L5" s="1116" t="s">
        <v>592</v>
      </c>
      <c r="M5" s="1116" t="s">
        <v>443</v>
      </c>
      <c r="N5" s="1116" t="s">
        <v>443</v>
      </c>
      <c r="O5" s="2044" t="s">
        <v>584</v>
      </c>
      <c r="P5" s="1921"/>
      <c r="Q5" s="1921"/>
      <c r="R5" s="1921"/>
      <c r="S5" s="1921"/>
      <c r="T5" s="1921"/>
      <c r="U5" s="1921"/>
      <c r="V5" s="1921"/>
      <c r="W5" s="1921"/>
      <c r="X5" s="1921"/>
      <c r="Y5" s="1921"/>
      <c r="Z5" s="1921"/>
      <c r="AA5" s="1921"/>
      <c r="AB5" s="1921"/>
      <c r="AC5" s="1921"/>
      <c r="AD5" s="1921"/>
      <c r="AE5" s="1921"/>
      <c r="AF5" s="1921"/>
      <c r="AG5" s="1921"/>
      <c r="AH5" s="1921"/>
      <c r="AI5" s="1921"/>
      <c r="AJ5" s="1921"/>
      <c r="AK5" s="1921"/>
      <c r="AL5" s="1921"/>
      <c r="AM5" s="1921"/>
      <c r="AN5" s="1921"/>
      <c r="AO5" s="1921"/>
      <c r="AP5" s="1921"/>
      <c r="AQ5" s="1921"/>
      <c r="AR5" s="1921"/>
      <c r="AS5" s="1921"/>
      <c r="AT5" s="1921"/>
      <c r="AU5" s="1921"/>
      <c r="AV5" s="1921"/>
      <c r="AW5" s="1921"/>
      <c r="AX5" s="1921"/>
      <c r="AY5" s="1921"/>
      <c r="AZ5" s="1921"/>
      <c r="BA5" s="1921"/>
      <c r="BB5" s="1921"/>
      <c r="BC5" s="1921"/>
      <c r="BD5" s="1921"/>
      <c r="BE5" s="1921"/>
      <c r="BF5" s="1921"/>
      <c r="BG5" s="1921"/>
      <c r="BH5" s="1921"/>
      <c r="BI5" s="1921"/>
      <c r="BJ5" s="1921"/>
      <c r="BK5" s="1921"/>
      <c r="BL5" s="1921"/>
      <c r="BM5" s="1921"/>
      <c r="BN5" s="1921"/>
      <c r="BO5" s="1921"/>
      <c r="BP5" s="1921"/>
      <c r="BQ5" s="1921"/>
      <c r="BR5" s="1921"/>
      <c r="BS5" s="1921"/>
      <c r="BT5" s="1921"/>
      <c r="BU5" s="1921"/>
      <c r="BV5" s="1921"/>
      <c r="BW5" s="1921"/>
      <c r="BX5" s="1921"/>
      <c r="BY5" s="1921"/>
      <c r="BZ5" s="1921"/>
      <c r="CA5" s="1921"/>
      <c r="CB5" s="1921"/>
      <c r="CC5" s="1921"/>
      <c r="CD5" s="1921"/>
      <c r="CE5" s="1921"/>
      <c r="CF5" s="1921"/>
      <c r="CG5" s="1921"/>
      <c r="CH5" s="1921"/>
      <c r="CI5" s="1921"/>
      <c r="CJ5" s="1921"/>
      <c r="CK5" s="1921"/>
      <c r="CL5" s="1921"/>
      <c r="CM5" s="1921"/>
      <c r="CN5" s="1921"/>
      <c r="CO5" s="1921"/>
      <c r="CP5" s="1921"/>
      <c r="CQ5" s="1921"/>
      <c r="CR5" s="1921"/>
      <c r="CS5" s="1921"/>
      <c r="CT5" s="1921"/>
      <c r="CU5" s="1921"/>
      <c r="CV5" s="1921"/>
      <c r="CW5" s="1921"/>
      <c r="CX5" s="1921"/>
      <c r="CY5" s="1921"/>
      <c r="CZ5" s="1921"/>
      <c r="DA5" s="1921"/>
      <c r="DB5" s="1921"/>
      <c r="DC5" s="1921"/>
      <c r="DD5" s="1921"/>
      <c r="DE5" s="1921"/>
      <c r="DF5" s="1921"/>
      <c r="DG5" s="1921"/>
      <c r="DH5" s="1921"/>
      <c r="DI5" s="1921"/>
      <c r="DJ5" s="1921"/>
      <c r="DK5" s="1921"/>
      <c r="DL5" s="1921"/>
      <c r="DM5" s="1921"/>
      <c r="DN5" s="1921"/>
      <c r="DO5" s="1921"/>
      <c r="DP5" s="1921"/>
      <c r="DQ5" s="1921"/>
      <c r="DR5" s="1921"/>
      <c r="DS5" s="1921"/>
      <c r="DT5" s="1921"/>
      <c r="DU5" s="1921"/>
      <c r="DV5" s="1921"/>
      <c r="DW5" s="1921"/>
      <c r="DX5" s="1921"/>
      <c r="DY5" s="1921"/>
      <c r="DZ5" s="1921"/>
      <c r="EA5" s="1921"/>
      <c r="EB5" s="1921"/>
      <c r="EC5" s="1921"/>
      <c r="ED5" s="1921"/>
      <c r="EE5" s="1921"/>
      <c r="EF5" s="1921"/>
      <c r="EG5" s="1921"/>
      <c r="EH5" s="1921"/>
      <c r="EI5" s="1921"/>
      <c r="EJ5" s="1921"/>
      <c r="EK5" s="1921"/>
      <c r="EL5" s="1921"/>
      <c r="EM5" s="1921"/>
      <c r="EN5" s="1921"/>
      <c r="EO5" s="1921"/>
      <c r="EP5" s="1921"/>
      <c r="EQ5" s="1921"/>
      <c r="ER5" s="1921"/>
      <c r="ES5" s="1921"/>
      <c r="ET5" s="1921"/>
      <c r="EU5" s="1921"/>
      <c r="EV5" s="1921"/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  <c r="GV5" s="1921"/>
      <c r="GW5" s="1921"/>
      <c r="GX5" s="1921"/>
      <c r="GY5" s="1921"/>
      <c r="GZ5" s="1921"/>
      <c r="HA5" s="1921"/>
      <c r="HB5" s="1921"/>
      <c r="HC5" s="1921"/>
      <c r="HD5" s="1921"/>
      <c r="HE5" s="1921"/>
      <c r="HF5" s="1921"/>
      <c r="HG5" s="1921"/>
      <c r="HH5" s="1921"/>
      <c r="HI5" s="1921"/>
      <c r="HJ5" s="1921"/>
      <c r="HK5" s="1921"/>
      <c r="HL5" s="1921"/>
      <c r="HM5" s="1921"/>
      <c r="HN5" s="1921"/>
      <c r="HO5" s="1921"/>
      <c r="HP5" s="1921"/>
      <c r="HQ5" s="1921"/>
      <c r="HR5" s="1921"/>
      <c r="HS5" s="1921"/>
      <c r="HT5" s="1921"/>
      <c r="HU5" s="1921"/>
      <c r="HV5" s="1921"/>
      <c r="HW5" s="1921"/>
      <c r="HX5" s="1921"/>
      <c r="HY5" s="1921"/>
      <c r="HZ5" s="1921"/>
      <c r="IA5" s="1921"/>
      <c r="IB5" s="1921"/>
      <c r="IC5" s="1921"/>
      <c r="ID5" s="1921"/>
      <c r="IE5" s="1921"/>
      <c r="IF5" s="1921"/>
      <c r="IG5" s="1921"/>
      <c r="IH5" s="1921"/>
      <c r="II5" s="1921"/>
      <c r="IJ5" s="1921"/>
      <c r="IK5" s="1921"/>
      <c r="IL5" s="1921"/>
      <c r="IM5" s="1921"/>
      <c r="IN5" s="1921"/>
      <c r="IO5" s="1921"/>
      <c r="IP5" s="1921"/>
      <c r="IQ5" s="1921"/>
      <c r="IR5" s="1921"/>
      <c r="IS5" s="1921"/>
      <c r="IT5" s="1921"/>
      <c r="IU5" s="1921"/>
      <c r="IV5" s="1921"/>
      <c r="IW5" s="1921"/>
      <c r="IX5" s="1921"/>
      <c r="IY5" s="1921"/>
      <c r="IZ5" s="1921"/>
      <c r="JA5" s="1921"/>
      <c r="JB5" s="1921"/>
    </row>
    <row r="6" spans="1:262" s="354" customFormat="1" ht="22.5" customHeight="1" x14ac:dyDescent="0.2">
      <c r="A6" s="1763" t="s">
        <v>1482</v>
      </c>
      <c r="B6" s="1764"/>
      <c r="C6" s="424" t="s">
        <v>1258</v>
      </c>
      <c r="D6" s="1326" t="s">
        <v>1263</v>
      </c>
      <c r="E6" s="1326" t="s">
        <v>565</v>
      </c>
      <c r="F6" s="1326" t="s">
        <v>674</v>
      </c>
      <c r="G6" s="1326" t="s">
        <v>675</v>
      </c>
      <c r="H6" s="1326" t="s">
        <v>1448</v>
      </c>
      <c r="I6" s="1326" t="s">
        <v>1264</v>
      </c>
      <c r="J6" s="1116" t="s">
        <v>569</v>
      </c>
      <c r="K6" s="1326" t="s">
        <v>1265</v>
      </c>
      <c r="L6" s="1326" t="s">
        <v>1266</v>
      </c>
      <c r="M6" s="1326" t="s">
        <v>1267</v>
      </c>
      <c r="N6" s="1326" t="s">
        <v>1449</v>
      </c>
      <c r="O6" s="1327" t="s">
        <v>1268</v>
      </c>
      <c r="P6" s="1921"/>
      <c r="Q6" s="1921"/>
      <c r="R6" s="1921"/>
      <c r="S6" s="1921"/>
      <c r="T6" s="1921"/>
      <c r="U6" s="1921"/>
      <c r="V6" s="1921"/>
      <c r="W6" s="1921"/>
      <c r="X6" s="1921"/>
      <c r="Y6" s="1921"/>
      <c r="Z6" s="1921"/>
      <c r="AA6" s="1921"/>
      <c r="AB6" s="1921"/>
      <c r="AC6" s="1921"/>
      <c r="AD6" s="1921"/>
      <c r="AE6" s="1921"/>
      <c r="AF6" s="1921"/>
      <c r="AG6" s="1921"/>
      <c r="AH6" s="1921"/>
      <c r="AI6" s="1921"/>
      <c r="AJ6" s="1921"/>
      <c r="AK6" s="1921"/>
      <c r="AL6" s="1921"/>
      <c r="AM6" s="1921"/>
      <c r="AN6" s="1921"/>
      <c r="AO6" s="1921"/>
      <c r="AP6" s="1921"/>
      <c r="AQ6" s="1921"/>
      <c r="AR6" s="1921"/>
      <c r="AS6" s="1921"/>
      <c r="AT6" s="1921"/>
      <c r="AU6" s="1921"/>
      <c r="AV6" s="1921"/>
      <c r="AW6" s="1921"/>
      <c r="AX6" s="1921"/>
      <c r="AY6" s="1921"/>
      <c r="AZ6" s="1921"/>
      <c r="BA6" s="1921"/>
      <c r="BB6" s="1921"/>
      <c r="BC6" s="1921"/>
      <c r="BD6" s="1921"/>
      <c r="BE6" s="1921"/>
      <c r="BF6" s="1921"/>
      <c r="BG6" s="1921"/>
      <c r="BH6" s="1921"/>
      <c r="BI6" s="1921"/>
      <c r="BJ6" s="1921"/>
      <c r="BK6" s="1921"/>
      <c r="BL6" s="1921"/>
      <c r="BM6" s="1921"/>
      <c r="BN6" s="1921"/>
      <c r="BO6" s="1921"/>
      <c r="BP6" s="1921"/>
      <c r="BQ6" s="1921"/>
      <c r="BR6" s="1921"/>
      <c r="BS6" s="1921"/>
      <c r="BT6" s="1921"/>
      <c r="BU6" s="1921"/>
      <c r="BV6" s="1921"/>
      <c r="BW6" s="1921"/>
      <c r="BX6" s="1921"/>
      <c r="BY6" s="1921"/>
      <c r="BZ6" s="1921"/>
      <c r="CA6" s="1921"/>
      <c r="CB6" s="1921"/>
      <c r="CC6" s="1921"/>
      <c r="CD6" s="1921"/>
      <c r="CE6" s="1921"/>
      <c r="CF6" s="1921"/>
      <c r="CG6" s="1921"/>
      <c r="CH6" s="1921"/>
      <c r="CI6" s="1921"/>
      <c r="CJ6" s="1921"/>
      <c r="CK6" s="1921"/>
      <c r="CL6" s="1921"/>
      <c r="CM6" s="1921"/>
      <c r="CN6" s="1921"/>
      <c r="CO6" s="1921"/>
      <c r="CP6" s="1921"/>
      <c r="CQ6" s="1921"/>
      <c r="CR6" s="1921"/>
      <c r="CS6" s="1921"/>
      <c r="CT6" s="1921"/>
      <c r="CU6" s="1921"/>
      <c r="CV6" s="1921"/>
      <c r="CW6" s="1921"/>
      <c r="CX6" s="1921"/>
      <c r="CY6" s="1921"/>
      <c r="CZ6" s="1921"/>
      <c r="DA6" s="1921"/>
      <c r="DB6" s="1921"/>
      <c r="DC6" s="1921"/>
      <c r="DD6" s="1921"/>
      <c r="DE6" s="1921"/>
      <c r="DF6" s="1921"/>
      <c r="DG6" s="1921"/>
      <c r="DH6" s="1921"/>
      <c r="DI6" s="1921"/>
      <c r="DJ6" s="1921"/>
      <c r="DK6" s="1921"/>
      <c r="DL6" s="1921"/>
      <c r="DM6" s="1921"/>
      <c r="DN6" s="1921"/>
      <c r="DO6" s="1921"/>
      <c r="DP6" s="1921"/>
      <c r="DQ6" s="1921"/>
      <c r="DR6" s="1921"/>
      <c r="DS6" s="1921"/>
      <c r="DT6" s="1921"/>
      <c r="DU6" s="1921"/>
      <c r="DV6" s="1921"/>
      <c r="DW6" s="1921"/>
      <c r="DX6" s="1921"/>
      <c r="DY6" s="1921"/>
      <c r="DZ6" s="1921"/>
      <c r="EA6" s="1921"/>
      <c r="EB6" s="1921"/>
      <c r="EC6" s="1921"/>
      <c r="ED6" s="1921"/>
      <c r="EE6" s="1921"/>
      <c r="EF6" s="1921"/>
      <c r="EG6" s="1921"/>
      <c r="EH6" s="1921"/>
      <c r="EI6" s="1921"/>
      <c r="EJ6" s="1921"/>
      <c r="EK6" s="1921"/>
      <c r="EL6" s="1921"/>
      <c r="EM6" s="1921"/>
      <c r="EN6" s="1921"/>
      <c r="EO6" s="1921"/>
      <c r="EP6" s="1921"/>
      <c r="EQ6" s="1921"/>
      <c r="ER6" s="1921"/>
      <c r="ES6" s="1921"/>
      <c r="ET6" s="1921"/>
      <c r="EU6" s="1921"/>
      <c r="EV6" s="1921"/>
      <c r="EW6" s="1921"/>
      <c r="EX6" s="1921"/>
      <c r="EY6" s="1921"/>
      <c r="EZ6" s="1921"/>
      <c r="FA6" s="1921"/>
      <c r="FB6" s="1921"/>
      <c r="FC6" s="1921"/>
      <c r="FD6" s="1921"/>
      <c r="FE6" s="1921"/>
      <c r="FF6" s="1921"/>
      <c r="FG6" s="1921"/>
      <c r="FH6" s="1921"/>
      <c r="FI6" s="1921"/>
      <c r="FJ6" s="1921"/>
      <c r="FK6" s="1921"/>
      <c r="FL6" s="1921"/>
      <c r="FM6" s="1921"/>
      <c r="FN6" s="1921"/>
      <c r="FO6" s="1921"/>
      <c r="FP6" s="1921"/>
      <c r="FQ6" s="1921"/>
      <c r="FR6" s="1921"/>
      <c r="FS6" s="1921"/>
      <c r="FT6" s="1921"/>
      <c r="FU6" s="1921"/>
      <c r="FV6" s="1921"/>
      <c r="FW6" s="1921"/>
      <c r="FX6" s="1921"/>
      <c r="FY6" s="1921"/>
      <c r="FZ6" s="1921"/>
      <c r="GA6" s="1921"/>
      <c r="GB6" s="1921"/>
      <c r="GC6" s="1921"/>
      <c r="GD6" s="1921"/>
      <c r="GE6" s="1921"/>
      <c r="GF6" s="1921"/>
      <c r="GG6" s="1921"/>
      <c r="GH6" s="1921"/>
      <c r="GI6" s="1921"/>
      <c r="GJ6" s="1921"/>
      <c r="GK6" s="1921"/>
      <c r="GL6" s="1921"/>
      <c r="GM6" s="1921"/>
      <c r="GN6" s="1921"/>
      <c r="GO6" s="1921"/>
      <c r="GP6" s="1921"/>
      <c r="GQ6" s="1921"/>
      <c r="GR6" s="1921"/>
      <c r="GS6" s="1921"/>
      <c r="GT6" s="1921"/>
      <c r="GU6" s="1921"/>
      <c r="GV6" s="1921"/>
      <c r="GW6" s="1921"/>
      <c r="GX6" s="1921"/>
      <c r="GY6" s="1921"/>
      <c r="GZ6" s="1921"/>
      <c r="HA6" s="1921"/>
      <c r="HB6" s="1921"/>
      <c r="HC6" s="1921"/>
      <c r="HD6" s="1921"/>
      <c r="HE6" s="1921"/>
      <c r="HF6" s="1921"/>
      <c r="HG6" s="1921"/>
      <c r="HH6" s="1921"/>
      <c r="HI6" s="1921"/>
      <c r="HJ6" s="1921"/>
      <c r="HK6" s="1921"/>
      <c r="HL6" s="1921"/>
      <c r="HM6" s="1921"/>
      <c r="HN6" s="1921"/>
      <c r="HO6" s="1921"/>
      <c r="HP6" s="1921"/>
      <c r="HQ6" s="1921"/>
      <c r="HR6" s="1921"/>
      <c r="HS6" s="1921"/>
      <c r="HT6" s="1921"/>
      <c r="HU6" s="1921"/>
      <c r="HV6" s="1921"/>
      <c r="HW6" s="1921"/>
      <c r="HX6" s="1921"/>
      <c r="HY6" s="1921"/>
      <c r="HZ6" s="1921"/>
      <c r="IA6" s="1921"/>
      <c r="IB6" s="1921"/>
      <c r="IC6" s="1921"/>
      <c r="ID6" s="1921"/>
      <c r="IE6" s="1921"/>
      <c r="IF6" s="1921"/>
      <c r="IG6" s="1921"/>
      <c r="IH6" s="1921"/>
      <c r="II6" s="1921"/>
      <c r="IJ6" s="1921"/>
      <c r="IK6" s="1921"/>
      <c r="IL6" s="1921"/>
      <c r="IM6" s="1921"/>
      <c r="IN6" s="1921"/>
      <c r="IO6" s="1921"/>
      <c r="IP6" s="1921"/>
      <c r="IQ6" s="1921"/>
      <c r="IR6" s="1921"/>
      <c r="IS6" s="1921"/>
      <c r="IT6" s="1921"/>
      <c r="IU6" s="1921"/>
      <c r="IV6" s="1921"/>
      <c r="IW6" s="1921"/>
      <c r="IX6" s="1921"/>
      <c r="IY6" s="1921"/>
      <c r="IZ6" s="1921"/>
      <c r="JA6" s="1921"/>
      <c r="JB6" s="1921"/>
    </row>
    <row r="7" spans="1:262" ht="15.6" customHeight="1" x14ac:dyDescent="0.2">
      <c r="A7" s="323">
        <v>1</v>
      </c>
      <c r="B7" s="134" t="s">
        <v>4</v>
      </c>
      <c r="C7" s="138">
        <v>7</v>
      </c>
      <c r="D7" s="136">
        <v>9436.6069718704457</v>
      </c>
      <c r="E7" s="136">
        <v>66056</v>
      </c>
      <c r="F7" s="136"/>
      <c r="G7" s="136"/>
      <c r="H7" s="140">
        <v>0</v>
      </c>
      <c r="I7" s="139">
        <v>66056</v>
      </c>
      <c r="J7" s="136"/>
      <c r="K7" s="139">
        <v>66056</v>
      </c>
      <c r="L7" s="136"/>
      <c r="M7" s="136">
        <v>66056</v>
      </c>
      <c r="N7" s="139">
        <v>5505</v>
      </c>
      <c r="O7" s="2045">
        <v>66056</v>
      </c>
    </row>
    <row r="8" spans="1:262" ht="15.6" customHeight="1" x14ac:dyDescent="0.2">
      <c r="A8" s="324">
        <v>2</v>
      </c>
      <c r="B8" s="151" t="s">
        <v>5</v>
      </c>
      <c r="C8" s="155">
        <v>1</v>
      </c>
      <c r="D8" s="153">
        <v>10400.879789750328</v>
      </c>
      <c r="E8" s="153">
        <v>10401</v>
      </c>
      <c r="F8" s="153"/>
      <c r="G8" s="153"/>
      <c r="H8" s="157">
        <v>0</v>
      </c>
      <c r="I8" s="156">
        <v>10401</v>
      </c>
      <c r="J8" s="153"/>
      <c r="K8" s="156">
        <v>10401</v>
      </c>
      <c r="L8" s="153"/>
      <c r="M8" s="153">
        <v>10401</v>
      </c>
      <c r="N8" s="156">
        <v>867</v>
      </c>
      <c r="O8" s="2046">
        <v>10401</v>
      </c>
    </row>
    <row r="9" spans="1:262" ht="15.6" customHeight="1" x14ac:dyDescent="0.2">
      <c r="A9" s="324">
        <v>3</v>
      </c>
      <c r="B9" s="151" t="s">
        <v>6</v>
      </c>
      <c r="C9" s="155">
        <v>19</v>
      </c>
      <c r="D9" s="153">
        <v>8647.8907243673966</v>
      </c>
      <c r="E9" s="153">
        <v>164310</v>
      </c>
      <c r="F9" s="153"/>
      <c r="G9" s="153"/>
      <c r="H9" s="157">
        <v>0</v>
      </c>
      <c r="I9" s="156">
        <v>164310</v>
      </c>
      <c r="J9" s="153"/>
      <c r="K9" s="156">
        <v>164310</v>
      </c>
      <c r="L9" s="153"/>
      <c r="M9" s="153">
        <v>164310</v>
      </c>
      <c r="N9" s="156">
        <v>13693</v>
      </c>
      <c r="O9" s="2046">
        <v>164310</v>
      </c>
    </row>
    <row r="10" spans="1:262" ht="15.6" customHeight="1" x14ac:dyDescent="0.2">
      <c r="A10" s="324">
        <v>4</v>
      </c>
      <c r="B10" s="151" t="s">
        <v>7</v>
      </c>
      <c r="C10" s="155">
        <v>0</v>
      </c>
      <c r="D10" s="153">
        <v>10416.786564885497</v>
      </c>
      <c r="E10" s="153">
        <v>0</v>
      </c>
      <c r="F10" s="153"/>
      <c r="G10" s="153"/>
      <c r="H10" s="157">
        <v>0</v>
      </c>
      <c r="I10" s="156">
        <v>0</v>
      </c>
      <c r="J10" s="153"/>
      <c r="K10" s="156">
        <v>0</v>
      </c>
      <c r="L10" s="153"/>
      <c r="M10" s="153">
        <v>0</v>
      </c>
      <c r="N10" s="156">
        <v>0</v>
      </c>
      <c r="O10" s="2046">
        <v>0</v>
      </c>
    </row>
    <row r="11" spans="1:262" ht="15.6" customHeight="1" x14ac:dyDescent="0.2">
      <c r="A11" s="325">
        <v>5</v>
      </c>
      <c r="B11" s="165" t="s">
        <v>8</v>
      </c>
      <c r="C11" s="169">
        <v>5</v>
      </c>
      <c r="D11" s="167">
        <v>9734.7906451612907</v>
      </c>
      <c r="E11" s="167">
        <v>48674</v>
      </c>
      <c r="F11" s="167"/>
      <c r="G11" s="167"/>
      <c r="H11" s="171">
        <v>0</v>
      </c>
      <c r="I11" s="170">
        <v>48674</v>
      </c>
      <c r="J11" s="167"/>
      <c r="K11" s="170">
        <v>48674</v>
      </c>
      <c r="L11" s="173"/>
      <c r="M11" s="167">
        <v>48674</v>
      </c>
      <c r="N11" s="174">
        <v>4056</v>
      </c>
      <c r="O11" s="2047">
        <v>48674</v>
      </c>
    </row>
    <row r="12" spans="1:262" ht="15.6" customHeight="1" x14ac:dyDescent="0.2">
      <c r="A12" s="323">
        <v>6</v>
      </c>
      <c r="B12" s="134" t="s">
        <v>9</v>
      </c>
      <c r="C12" s="138">
        <v>1</v>
      </c>
      <c r="D12" s="136">
        <v>9728.5974813737957</v>
      </c>
      <c r="E12" s="136">
        <v>9729</v>
      </c>
      <c r="F12" s="136"/>
      <c r="G12" s="136"/>
      <c r="H12" s="140">
        <v>0</v>
      </c>
      <c r="I12" s="139">
        <v>9729</v>
      </c>
      <c r="J12" s="136"/>
      <c r="K12" s="139">
        <v>9729</v>
      </c>
      <c r="L12" s="136"/>
      <c r="M12" s="136">
        <v>9729</v>
      </c>
      <c r="N12" s="139">
        <v>811</v>
      </c>
      <c r="O12" s="2045">
        <v>9729</v>
      </c>
    </row>
    <row r="13" spans="1:262" ht="15.6" customHeight="1" x14ac:dyDescent="0.2">
      <c r="A13" s="324">
        <v>7</v>
      </c>
      <c r="B13" s="151" t="s">
        <v>10</v>
      </c>
      <c r="C13" s="155">
        <v>1</v>
      </c>
      <c r="D13" s="153">
        <v>10027.964261057174</v>
      </c>
      <c r="E13" s="153">
        <v>10028</v>
      </c>
      <c r="F13" s="153"/>
      <c r="G13" s="153"/>
      <c r="H13" s="157">
        <v>0</v>
      </c>
      <c r="I13" s="156">
        <v>10028</v>
      </c>
      <c r="J13" s="153"/>
      <c r="K13" s="156">
        <v>10028</v>
      </c>
      <c r="L13" s="153"/>
      <c r="M13" s="153">
        <v>10028</v>
      </c>
      <c r="N13" s="156">
        <v>836</v>
      </c>
      <c r="O13" s="2046">
        <v>10028</v>
      </c>
    </row>
    <row r="14" spans="1:262" ht="15.6" customHeight="1" x14ac:dyDescent="0.2">
      <c r="A14" s="324">
        <v>8</v>
      </c>
      <c r="B14" s="151" t="s">
        <v>11</v>
      </c>
      <c r="C14" s="155">
        <v>0</v>
      </c>
      <c r="D14" s="153">
        <v>9521.1805320587973</v>
      </c>
      <c r="E14" s="153">
        <v>0</v>
      </c>
      <c r="F14" s="153"/>
      <c r="G14" s="153"/>
      <c r="H14" s="157">
        <v>0</v>
      </c>
      <c r="I14" s="156">
        <v>0</v>
      </c>
      <c r="J14" s="153"/>
      <c r="K14" s="156">
        <v>0</v>
      </c>
      <c r="L14" s="153"/>
      <c r="M14" s="153">
        <v>0</v>
      </c>
      <c r="N14" s="156">
        <v>0</v>
      </c>
      <c r="O14" s="2046">
        <v>0</v>
      </c>
    </row>
    <row r="15" spans="1:262" ht="15.6" customHeight="1" x14ac:dyDescent="0.2">
      <c r="A15" s="324">
        <v>9</v>
      </c>
      <c r="B15" s="151" t="s">
        <v>12</v>
      </c>
      <c r="C15" s="155">
        <v>6</v>
      </c>
      <c r="D15" s="153">
        <v>9294.8884957195278</v>
      </c>
      <c r="E15" s="153">
        <v>55769</v>
      </c>
      <c r="F15" s="153"/>
      <c r="G15" s="153"/>
      <c r="H15" s="157">
        <v>0</v>
      </c>
      <c r="I15" s="156">
        <v>55769</v>
      </c>
      <c r="J15" s="153"/>
      <c r="K15" s="156">
        <v>55769</v>
      </c>
      <c r="L15" s="153"/>
      <c r="M15" s="153">
        <v>55769</v>
      </c>
      <c r="N15" s="156">
        <v>4647</v>
      </c>
      <c r="O15" s="2046">
        <v>55769</v>
      </c>
    </row>
    <row r="16" spans="1:262" ht="15.6" customHeight="1" x14ac:dyDescent="0.2">
      <c r="A16" s="325">
        <v>10</v>
      </c>
      <c r="B16" s="165" t="s">
        <v>13</v>
      </c>
      <c r="C16" s="169">
        <v>5</v>
      </c>
      <c r="D16" s="167">
        <v>8955.2164447167743</v>
      </c>
      <c r="E16" s="167">
        <v>44776</v>
      </c>
      <c r="F16" s="167"/>
      <c r="G16" s="167"/>
      <c r="H16" s="171">
        <v>0</v>
      </c>
      <c r="I16" s="170">
        <v>44776</v>
      </c>
      <c r="J16" s="167"/>
      <c r="K16" s="170">
        <v>44776</v>
      </c>
      <c r="L16" s="173"/>
      <c r="M16" s="167">
        <v>44776</v>
      </c>
      <c r="N16" s="174">
        <v>3731</v>
      </c>
      <c r="O16" s="2047">
        <v>44776</v>
      </c>
    </row>
    <row r="17" spans="1:15" ht="15.6" customHeight="1" x14ac:dyDescent="0.2">
      <c r="A17" s="323">
        <v>11</v>
      </c>
      <c r="B17" s="134" t="s">
        <v>14</v>
      </c>
      <c r="C17" s="138">
        <v>0</v>
      </c>
      <c r="D17" s="136">
        <v>11566.295137362638</v>
      </c>
      <c r="E17" s="136">
        <v>0</v>
      </c>
      <c r="F17" s="136"/>
      <c r="G17" s="136"/>
      <c r="H17" s="140">
        <v>0</v>
      </c>
      <c r="I17" s="139">
        <v>0</v>
      </c>
      <c r="J17" s="136"/>
      <c r="K17" s="139">
        <v>0</v>
      </c>
      <c r="L17" s="136"/>
      <c r="M17" s="136">
        <v>0</v>
      </c>
      <c r="N17" s="139">
        <v>0</v>
      </c>
      <c r="O17" s="2045">
        <v>0</v>
      </c>
    </row>
    <row r="18" spans="1:15" ht="15.6" customHeight="1" x14ac:dyDescent="0.2">
      <c r="A18" s="324">
        <v>12</v>
      </c>
      <c r="B18" s="151" t="s">
        <v>15</v>
      </c>
      <c r="C18" s="155">
        <v>0</v>
      </c>
      <c r="D18" s="153">
        <v>9608.1985578747626</v>
      </c>
      <c r="E18" s="153">
        <v>0</v>
      </c>
      <c r="F18" s="153"/>
      <c r="G18" s="153"/>
      <c r="H18" s="157">
        <v>0</v>
      </c>
      <c r="I18" s="156">
        <v>0</v>
      </c>
      <c r="J18" s="153"/>
      <c r="K18" s="156">
        <v>0</v>
      </c>
      <c r="L18" s="153"/>
      <c r="M18" s="153">
        <v>0</v>
      </c>
      <c r="N18" s="156">
        <v>0</v>
      </c>
      <c r="O18" s="2046">
        <v>0</v>
      </c>
    </row>
    <row r="19" spans="1:15" ht="15.6" customHeight="1" x14ac:dyDescent="0.2">
      <c r="A19" s="324">
        <v>13</v>
      </c>
      <c r="B19" s="151" t="s">
        <v>16</v>
      </c>
      <c r="C19" s="155">
        <v>0</v>
      </c>
      <c r="D19" s="153">
        <v>10839.42625</v>
      </c>
      <c r="E19" s="153">
        <v>0</v>
      </c>
      <c r="F19" s="153"/>
      <c r="G19" s="153"/>
      <c r="H19" s="157">
        <v>0</v>
      </c>
      <c r="I19" s="156">
        <v>0</v>
      </c>
      <c r="J19" s="153"/>
      <c r="K19" s="156">
        <v>0</v>
      </c>
      <c r="L19" s="153"/>
      <c r="M19" s="153">
        <v>0</v>
      </c>
      <c r="N19" s="156">
        <v>0</v>
      </c>
      <c r="O19" s="2046">
        <v>0</v>
      </c>
    </row>
    <row r="20" spans="1:15" ht="15.6" customHeight="1" x14ac:dyDescent="0.2">
      <c r="A20" s="324">
        <v>14</v>
      </c>
      <c r="B20" s="151" t="s">
        <v>17</v>
      </c>
      <c r="C20" s="155">
        <v>1</v>
      </c>
      <c r="D20" s="153">
        <v>11835.074328358209</v>
      </c>
      <c r="E20" s="153">
        <v>11835</v>
      </c>
      <c r="F20" s="153"/>
      <c r="G20" s="153"/>
      <c r="H20" s="157">
        <v>0</v>
      </c>
      <c r="I20" s="156">
        <v>11835</v>
      </c>
      <c r="J20" s="153"/>
      <c r="K20" s="156">
        <v>11835</v>
      </c>
      <c r="L20" s="153"/>
      <c r="M20" s="153">
        <v>11835</v>
      </c>
      <c r="N20" s="156">
        <v>986</v>
      </c>
      <c r="O20" s="2046">
        <v>11835</v>
      </c>
    </row>
    <row r="21" spans="1:15" ht="15.6" customHeight="1" x14ac:dyDescent="0.2">
      <c r="A21" s="325">
        <v>15</v>
      </c>
      <c r="B21" s="165" t="s">
        <v>18</v>
      </c>
      <c r="C21" s="169">
        <v>1</v>
      </c>
      <c r="D21" s="167">
        <v>10252.386478342751</v>
      </c>
      <c r="E21" s="167">
        <v>10252</v>
      </c>
      <c r="F21" s="167"/>
      <c r="G21" s="167"/>
      <c r="H21" s="171">
        <v>0</v>
      </c>
      <c r="I21" s="170">
        <v>10252</v>
      </c>
      <c r="J21" s="167"/>
      <c r="K21" s="170">
        <v>10252</v>
      </c>
      <c r="L21" s="173"/>
      <c r="M21" s="167">
        <v>10252</v>
      </c>
      <c r="N21" s="174">
        <v>854</v>
      </c>
      <c r="O21" s="2047">
        <v>10252</v>
      </c>
    </row>
    <row r="22" spans="1:15" ht="15.6" customHeight="1" x14ac:dyDescent="0.2">
      <c r="A22" s="323">
        <v>16</v>
      </c>
      <c r="B22" s="134" t="s">
        <v>19</v>
      </c>
      <c r="C22" s="138">
        <v>0</v>
      </c>
      <c r="D22" s="136">
        <v>8638.9130953885033</v>
      </c>
      <c r="E22" s="136">
        <v>0</v>
      </c>
      <c r="F22" s="136"/>
      <c r="G22" s="136"/>
      <c r="H22" s="140">
        <v>0</v>
      </c>
      <c r="I22" s="139">
        <v>0</v>
      </c>
      <c r="J22" s="136"/>
      <c r="K22" s="139">
        <v>0</v>
      </c>
      <c r="L22" s="136"/>
      <c r="M22" s="136">
        <v>0</v>
      </c>
      <c r="N22" s="139">
        <v>0</v>
      </c>
      <c r="O22" s="2045">
        <v>0</v>
      </c>
    </row>
    <row r="23" spans="1:15" ht="15.6" customHeight="1" x14ac:dyDescent="0.2">
      <c r="A23" s="324">
        <v>17</v>
      </c>
      <c r="B23" s="151" t="s">
        <v>20</v>
      </c>
      <c r="C23" s="155">
        <v>54</v>
      </c>
      <c r="D23" s="153">
        <v>8964.2236336196875</v>
      </c>
      <c r="E23" s="153">
        <v>484068</v>
      </c>
      <c r="F23" s="153"/>
      <c r="G23" s="153"/>
      <c r="H23" s="157">
        <v>0</v>
      </c>
      <c r="I23" s="156">
        <v>484068</v>
      </c>
      <c r="J23" s="153"/>
      <c r="K23" s="156">
        <v>484068</v>
      </c>
      <c r="L23" s="153"/>
      <c r="M23" s="153">
        <v>484068</v>
      </c>
      <c r="N23" s="156">
        <v>40339</v>
      </c>
      <c r="O23" s="2046">
        <v>484068</v>
      </c>
    </row>
    <row r="24" spans="1:15" ht="15.6" customHeight="1" x14ac:dyDescent="0.2">
      <c r="A24" s="324">
        <v>18</v>
      </c>
      <c r="B24" s="151" t="s">
        <v>21</v>
      </c>
      <c r="C24" s="155">
        <v>1</v>
      </c>
      <c r="D24" s="153">
        <v>11118.494867724869</v>
      </c>
      <c r="E24" s="153">
        <v>11118</v>
      </c>
      <c r="F24" s="153"/>
      <c r="G24" s="153"/>
      <c r="H24" s="157">
        <v>0</v>
      </c>
      <c r="I24" s="156">
        <v>11118</v>
      </c>
      <c r="J24" s="153"/>
      <c r="K24" s="156">
        <v>11118</v>
      </c>
      <c r="L24" s="153"/>
      <c r="M24" s="153">
        <v>11118</v>
      </c>
      <c r="N24" s="156">
        <v>927</v>
      </c>
      <c r="O24" s="2046">
        <v>11118</v>
      </c>
    </row>
    <row r="25" spans="1:15" ht="15.6" customHeight="1" x14ac:dyDescent="0.2">
      <c r="A25" s="324">
        <v>19</v>
      </c>
      <c r="B25" s="151" t="s">
        <v>22</v>
      </c>
      <c r="C25" s="155">
        <v>1</v>
      </c>
      <c r="D25" s="153">
        <v>10274.595783650891</v>
      </c>
      <c r="E25" s="153">
        <v>10275</v>
      </c>
      <c r="F25" s="153"/>
      <c r="G25" s="153"/>
      <c r="H25" s="157">
        <v>0</v>
      </c>
      <c r="I25" s="156">
        <v>10275</v>
      </c>
      <c r="J25" s="153"/>
      <c r="K25" s="156">
        <v>10275</v>
      </c>
      <c r="L25" s="153"/>
      <c r="M25" s="153">
        <v>10275</v>
      </c>
      <c r="N25" s="156">
        <v>856</v>
      </c>
      <c r="O25" s="2046">
        <v>10275</v>
      </c>
    </row>
    <row r="26" spans="1:15" ht="15.6" customHeight="1" x14ac:dyDescent="0.2">
      <c r="A26" s="325">
        <v>20</v>
      </c>
      <c r="B26" s="165" t="s">
        <v>23</v>
      </c>
      <c r="C26" s="169">
        <v>2</v>
      </c>
      <c r="D26" s="167">
        <v>10315.180290861324</v>
      </c>
      <c r="E26" s="167">
        <v>20630</v>
      </c>
      <c r="F26" s="167"/>
      <c r="G26" s="167"/>
      <c r="H26" s="171">
        <v>0</v>
      </c>
      <c r="I26" s="170">
        <v>20630</v>
      </c>
      <c r="J26" s="167"/>
      <c r="K26" s="170">
        <v>20630</v>
      </c>
      <c r="L26" s="173"/>
      <c r="M26" s="167">
        <v>20630</v>
      </c>
      <c r="N26" s="174">
        <v>1719</v>
      </c>
      <c r="O26" s="2047">
        <v>20630</v>
      </c>
    </row>
    <row r="27" spans="1:15" ht="15.6" customHeight="1" x14ac:dyDescent="0.2">
      <c r="A27" s="323">
        <v>21</v>
      </c>
      <c r="B27" s="134" t="s">
        <v>24</v>
      </c>
      <c r="C27" s="138">
        <v>0</v>
      </c>
      <c r="D27" s="136">
        <v>10911.187982355197</v>
      </c>
      <c r="E27" s="136">
        <v>0</v>
      </c>
      <c r="F27" s="136"/>
      <c r="G27" s="136"/>
      <c r="H27" s="140">
        <v>0</v>
      </c>
      <c r="I27" s="139">
        <v>0</v>
      </c>
      <c r="J27" s="136"/>
      <c r="K27" s="139">
        <v>0</v>
      </c>
      <c r="L27" s="136"/>
      <c r="M27" s="136">
        <v>0</v>
      </c>
      <c r="N27" s="139">
        <v>0</v>
      </c>
      <c r="O27" s="2045">
        <v>0</v>
      </c>
    </row>
    <row r="28" spans="1:15" ht="15.6" customHeight="1" x14ac:dyDescent="0.2">
      <c r="A28" s="324">
        <v>22</v>
      </c>
      <c r="B28" s="151" t="s">
        <v>25</v>
      </c>
      <c r="C28" s="155">
        <v>2</v>
      </c>
      <c r="D28" s="153">
        <v>10793.737959791511</v>
      </c>
      <c r="E28" s="153">
        <v>21587</v>
      </c>
      <c r="F28" s="153"/>
      <c r="G28" s="153"/>
      <c r="H28" s="157">
        <v>0</v>
      </c>
      <c r="I28" s="156">
        <v>21587</v>
      </c>
      <c r="J28" s="153"/>
      <c r="K28" s="156">
        <v>21587</v>
      </c>
      <c r="L28" s="153"/>
      <c r="M28" s="153">
        <v>21587</v>
      </c>
      <c r="N28" s="156">
        <v>1799</v>
      </c>
      <c r="O28" s="2046">
        <v>21587</v>
      </c>
    </row>
    <row r="29" spans="1:15" ht="15.6" customHeight="1" x14ac:dyDescent="0.2">
      <c r="A29" s="324">
        <v>23</v>
      </c>
      <c r="B29" s="151" t="s">
        <v>26</v>
      </c>
      <c r="C29" s="155">
        <v>1</v>
      </c>
      <c r="D29" s="153">
        <v>9708.5891119342305</v>
      </c>
      <c r="E29" s="153">
        <v>9709</v>
      </c>
      <c r="F29" s="153"/>
      <c r="G29" s="153"/>
      <c r="H29" s="157">
        <v>0</v>
      </c>
      <c r="I29" s="156">
        <v>9709</v>
      </c>
      <c r="J29" s="153"/>
      <c r="K29" s="156">
        <v>9709</v>
      </c>
      <c r="L29" s="153"/>
      <c r="M29" s="153">
        <v>9709</v>
      </c>
      <c r="N29" s="156">
        <v>809</v>
      </c>
      <c r="O29" s="2046">
        <v>9709</v>
      </c>
    </row>
    <row r="30" spans="1:15" ht="15.6" customHeight="1" x14ac:dyDescent="0.2">
      <c r="A30" s="324">
        <v>24</v>
      </c>
      <c r="B30" s="151" t="s">
        <v>27</v>
      </c>
      <c r="C30" s="155">
        <v>3</v>
      </c>
      <c r="D30" s="153">
        <v>9304.0743812061028</v>
      </c>
      <c r="E30" s="153">
        <v>27912</v>
      </c>
      <c r="F30" s="153"/>
      <c r="G30" s="153"/>
      <c r="H30" s="157">
        <v>0</v>
      </c>
      <c r="I30" s="156">
        <v>27912</v>
      </c>
      <c r="J30" s="153"/>
      <c r="K30" s="156">
        <v>27912</v>
      </c>
      <c r="L30" s="153"/>
      <c r="M30" s="153">
        <v>27912</v>
      </c>
      <c r="N30" s="156">
        <v>2326</v>
      </c>
      <c r="O30" s="2046">
        <v>27912</v>
      </c>
    </row>
    <row r="31" spans="1:15" ht="15.6" customHeight="1" x14ac:dyDescent="0.2">
      <c r="A31" s="325">
        <v>25</v>
      </c>
      <c r="B31" s="165" t="s">
        <v>28</v>
      </c>
      <c r="C31" s="169">
        <v>0</v>
      </c>
      <c r="D31" s="167">
        <v>10223.688982725529</v>
      </c>
      <c r="E31" s="167">
        <v>0</v>
      </c>
      <c r="F31" s="167"/>
      <c r="G31" s="167"/>
      <c r="H31" s="171">
        <v>0</v>
      </c>
      <c r="I31" s="170">
        <v>0</v>
      </c>
      <c r="J31" s="167"/>
      <c r="K31" s="170">
        <v>0</v>
      </c>
      <c r="L31" s="173"/>
      <c r="M31" s="167">
        <v>0</v>
      </c>
      <c r="N31" s="174">
        <v>0</v>
      </c>
      <c r="O31" s="2047">
        <v>0</v>
      </c>
    </row>
    <row r="32" spans="1:15" ht="15.6" customHeight="1" x14ac:dyDescent="0.2">
      <c r="A32" s="323">
        <v>26</v>
      </c>
      <c r="B32" s="134" t="s">
        <v>29</v>
      </c>
      <c r="C32" s="138">
        <v>10</v>
      </c>
      <c r="D32" s="136">
        <v>9363.0294957427468</v>
      </c>
      <c r="E32" s="136">
        <v>93630</v>
      </c>
      <c r="F32" s="136"/>
      <c r="G32" s="136"/>
      <c r="H32" s="140">
        <v>0</v>
      </c>
      <c r="I32" s="139">
        <v>93630</v>
      </c>
      <c r="J32" s="136"/>
      <c r="K32" s="139">
        <v>93630</v>
      </c>
      <c r="L32" s="136"/>
      <c r="M32" s="136">
        <v>93630</v>
      </c>
      <c r="N32" s="139">
        <v>7803</v>
      </c>
      <c r="O32" s="2045">
        <v>93630</v>
      </c>
    </row>
    <row r="33" spans="1:15" ht="15.6" customHeight="1" x14ac:dyDescent="0.2">
      <c r="A33" s="324">
        <v>27</v>
      </c>
      <c r="B33" s="151" t="s">
        <v>30</v>
      </c>
      <c r="C33" s="155">
        <v>3</v>
      </c>
      <c r="D33" s="153">
        <v>10262.288648018646</v>
      </c>
      <c r="E33" s="153">
        <v>30787</v>
      </c>
      <c r="F33" s="153"/>
      <c r="G33" s="153"/>
      <c r="H33" s="157">
        <v>0</v>
      </c>
      <c r="I33" s="156">
        <v>30787</v>
      </c>
      <c r="J33" s="153"/>
      <c r="K33" s="156">
        <v>30787</v>
      </c>
      <c r="L33" s="153"/>
      <c r="M33" s="153">
        <v>30787</v>
      </c>
      <c r="N33" s="156">
        <v>2566</v>
      </c>
      <c r="O33" s="2046">
        <v>30787</v>
      </c>
    </row>
    <row r="34" spans="1:15" ht="15.6" customHeight="1" x14ac:dyDescent="0.2">
      <c r="A34" s="324">
        <v>28</v>
      </c>
      <c r="B34" s="151" t="s">
        <v>31</v>
      </c>
      <c r="C34" s="155">
        <v>12</v>
      </c>
      <c r="D34" s="153">
        <v>8695.1154433708598</v>
      </c>
      <c r="E34" s="153">
        <v>104341</v>
      </c>
      <c r="F34" s="153"/>
      <c r="G34" s="153"/>
      <c r="H34" s="157">
        <v>0</v>
      </c>
      <c r="I34" s="156">
        <v>104341</v>
      </c>
      <c r="J34" s="153"/>
      <c r="K34" s="156">
        <v>104341</v>
      </c>
      <c r="L34" s="153"/>
      <c r="M34" s="153">
        <v>104341</v>
      </c>
      <c r="N34" s="156">
        <v>8695</v>
      </c>
      <c r="O34" s="2046">
        <v>104341</v>
      </c>
    </row>
    <row r="35" spans="1:15" ht="15.6" customHeight="1" x14ac:dyDescent="0.2">
      <c r="A35" s="324">
        <v>29</v>
      </c>
      <c r="B35" s="151" t="s">
        <v>32</v>
      </c>
      <c r="C35" s="155">
        <v>2</v>
      </c>
      <c r="D35" s="153">
        <v>9120.6983914714074</v>
      </c>
      <c r="E35" s="153">
        <v>18241</v>
      </c>
      <c r="F35" s="153"/>
      <c r="G35" s="153"/>
      <c r="H35" s="157">
        <v>0</v>
      </c>
      <c r="I35" s="156">
        <v>18241</v>
      </c>
      <c r="J35" s="153"/>
      <c r="K35" s="156">
        <v>18241</v>
      </c>
      <c r="L35" s="153"/>
      <c r="M35" s="153">
        <v>18241</v>
      </c>
      <c r="N35" s="156">
        <v>1520</v>
      </c>
      <c r="O35" s="2046">
        <v>18241</v>
      </c>
    </row>
    <row r="36" spans="1:15" ht="15.6" customHeight="1" x14ac:dyDescent="0.2">
      <c r="A36" s="325">
        <v>30</v>
      </c>
      <c r="B36" s="165" t="s">
        <v>33</v>
      </c>
      <c r="C36" s="169">
        <v>0</v>
      </c>
      <c r="D36" s="167">
        <v>10210.333246160233</v>
      </c>
      <c r="E36" s="167">
        <v>0</v>
      </c>
      <c r="F36" s="167"/>
      <c r="G36" s="167"/>
      <c r="H36" s="171">
        <v>0</v>
      </c>
      <c r="I36" s="170">
        <v>0</v>
      </c>
      <c r="J36" s="167"/>
      <c r="K36" s="170">
        <v>0</v>
      </c>
      <c r="L36" s="173"/>
      <c r="M36" s="167">
        <v>0</v>
      </c>
      <c r="N36" s="174">
        <v>0</v>
      </c>
      <c r="O36" s="2047">
        <v>0</v>
      </c>
    </row>
    <row r="37" spans="1:15" ht="15.6" customHeight="1" x14ac:dyDescent="0.2">
      <c r="A37" s="323">
        <v>31</v>
      </c>
      <c r="B37" s="134" t="s">
        <v>34</v>
      </c>
      <c r="C37" s="138">
        <v>3</v>
      </c>
      <c r="D37" s="136">
        <v>9658.6717707662592</v>
      </c>
      <c r="E37" s="136">
        <v>28976</v>
      </c>
      <c r="F37" s="136"/>
      <c r="G37" s="136"/>
      <c r="H37" s="140">
        <v>0</v>
      </c>
      <c r="I37" s="139">
        <v>28976</v>
      </c>
      <c r="J37" s="136"/>
      <c r="K37" s="139">
        <v>28976</v>
      </c>
      <c r="L37" s="136"/>
      <c r="M37" s="136">
        <v>28976</v>
      </c>
      <c r="N37" s="139">
        <v>2415</v>
      </c>
      <c r="O37" s="2045">
        <v>28976</v>
      </c>
    </row>
    <row r="38" spans="1:15" ht="15.6" customHeight="1" x14ac:dyDescent="0.2">
      <c r="A38" s="324">
        <v>32</v>
      </c>
      <c r="B38" s="151" t="s">
        <v>35</v>
      </c>
      <c r="C38" s="155">
        <v>13</v>
      </c>
      <c r="D38" s="153">
        <v>9676.8946776611701</v>
      </c>
      <c r="E38" s="153">
        <v>125800</v>
      </c>
      <c r="F38" s="153"/>
      <c r="G38" s="153"/>
      <c r="H38" s="157">
        <v>0</v>
      </c>
      <c r="I38" s="156">
        <v>125800</v>
      </c>
      <c r="J38" s="153"/>
      <c r="K38" s="156">
        <v>125800</v>
      </c>
      <c r="L38" s="153"/>
      <c r="M38" s="153">
        <v>125800</v>
      </c>
      <c r="N38" s="156">
        <v>10483</v>
      </c>
      <c r="O38" s="2046">
        <v>125800</v>
      </c>
    </row>
    <row r="39" spans="1:15" ht="15.6" customHeight="1" x14ac:dyDescent="0.2">
      <c r="A39" s="324">
        <v>33</v>
      </c>
      <c r="B39" s="151" t="s">
        <v>36</v>
      </c>
      <c r="C39" s="155">
        <v>0</v>
      </c>
      <c r="D39" s="153">
        <v>10812.214356435645</v>
      </c>
      <c r="E39" s="153">
        <v>0</v>
      </c>
      <c r="F39" s="153"/>
      <c r="G39" s="153"/>
      <c r="H39" s="157">
        <v>0</v>
      </c>
      <c r="I39" s="156">
        <v>0</v>
      </c>
      <c r="J39" s="153"/>
      <c r="K39" s="156">
        <v>0</v>
      </c>
      <c r="L39" s="153"/>
      <c r="M39" s="153">
        <v>0</v>
      </c>
      <c r="N39" s="156">
        <v>0</v>
      </c>
      <c r="O39" s="2046">
        <v>0</v>
      </c>
    </row>
    <row r="40" spans="1:15" ht="15.6" customHeight="1" x14ac:dyDescent="0.2">
      <c r="A40" s="324">
        <v>34</v>
      </c>
      <c r="B40" s="151" t="s">
        <v>37</v>
      </c>
      <c r="C40" s="155">
        <v>0</v>
      </c>
      <c r="D40" s="153">
        <v>10616.887090680102</v>
      </c>
      <c r="E40" s="153">
        <v>0</v>
      </c>
      <c r="F40" s="153"/>
      <c r="G40" s="153"/>
      <c r="H40" s="157">
        <v>0</v>
      </c>
      <c r="I40" s="156">
        <v>0</v>
      </c>
      <c r="J40" s="153"/>
      <c r="K40" s="156">
        <v>0</v>
      </c>
      <c r="L40" s="153"/>
      <c r="M40" s="153">
        <v>0</v>
      </c>
      <c r="N40" s="156">
        <v>0</v>
      </c>
      <c r="O40" s="2046">
        <v>0</v>
      </c>
    </row>
    <row r="41" spans="1:15" ht="15.6" customHeight="1" x14ac:dyDescent="0.2">
      <c r="A41" s="325">
        <v>35</v>
      </c>
      <c r="B41" s="165" t="s">
        <v>38</v>
      </c>
      <c r="C41" s="169">
        <v>3</v>
      </c>
      <c r="D41" s="167">
        <v>9540.631609034579</v>
      </c>
      <c r="E41" s="167">
        <v>28622</v>
      </c>
      <c r="F41" s="167"/>
      <c r="G41" s="167"/>
      <c r="H41" s="171">
        <v>0</v>
      </c>
      <c r="I41" s="170">
        <v>28622</v>
      </c>
      <c r="J41" s="167"/>
      <c r="K41" s="170">
        <v>28622</v>
      </c>
      <c r="L41" s="173"/>
      <c r="M41" s="167">
        <v>28622</v>
      </c>
      <c r="N41" s="174">
        <v>2385</v>
      </c>
      <c r="O41" s="2047">
        <v>28622</v>
      </c>
    </row>
    <row r="42" spans="1:15" ht="15.6" customHeight="1" x14ac:dyDescent="0.2">
      <c r="A42" s="323">
        <v>36</v>
      </c>
      <c r="B42" s="134" t="s">
        <v>39</v>
      </c>
      <c r="C42" s="138">
        <v>6</v>
      </c>
      <c r="D42" s="136">
        <v>9198.1015885451852</v>
      </c>
      <c r="E42" s="136">
        <v>55189</v>
      </c>
      <c r="F42" s="136"/>
      <c r="G42" s="136"/>
      <c r="H42" s="140">
        <v>0</v>
      </c>
      <c r="I42" s="139">
        <v>55189</v>
      </c>
      <c r="J42" s="136"/>
      <c r="K42" s="139">
        <v>55189</v>
      </c>
      <c r="L42" s="136"/>
      <c r="M42" s="136">
        <v>55189</v>
      </c>
      <c r="N42" s="139">
        <v>4599</v>
      </c>
      <c r="O42" s="2045">
        <v>55189</v>
      </c>
    </row>
    <row r="43" spans="1:15" ht="15.6" customHeight="1" x14ac:dyDescent="0.2">
      <c r="A43" s="324">
        <v>37</v>
      </c>
      <c r="B43" s="151" t="s">
        <v>40</v>
      </c>
      <c r="C43" s="155">
        <v>4</v>
      </c>
      <c r="D43" s="153">
        <v>9544.4360698344535</v>
      </c>
      <c r="E43" s="153">
        <v>38178</v>
      </c>
      <c r="F43" s="153"/>
      <c r="G43" s="153"/>
      <c r="H43" s="157">
        <v>0</v>
      </c>
      <c r="I43" s="156">
        <v>38178</v>
      </c>
      <c r="J43" s="153"/>
      <c r="K43" s="156">
        <v>38178</v>
      </c>
      <c r="L43" s="153"/>
      <c r="M43" s="153">
        <v>38178</v>
      </c>
      <c r="N43" s="156">
        <v>3182</v>
      </c>
      <c r="O43" s="2046">
        <v>38178</v>
      </c>
    </row>
    <row r="44" spans="1:15" ht="15.6" customHeight="1" x14ac:dyDescent="0.2">
      <c r="A44" s="324">
        <v>38</v>
      </c>
      <c r="B44" s="151" t="s">
        <v>41</v>
      </c>
      <c r="C44" s="155">
        <v>0</v>
      </c>
      <c r="D44" s="153">
        <v>9567.3298887652945</v>
      </c>
      <c r="E44" s="153">
        <v>0</v>
      </c>
      <c r="F44" s="153"/>
      <c r="G44" s="153"/>
      <c r="H44" s="157">
        <v>0</v>
      </c>
      <c r="I44" s="156">
        <v>0</v>
      </c>
      <c r="J44" s="153"/>
      <c r="K44" s="156">
        <v>0</v>
      </c>
      <c r="L44" s="153"/>
      <c r="M44" s="153">
        <v>0</v>
      </c>
      <c r="N44" s="156">
        <v>0</v>
      </c>
      <c r="O44" s="2046">
        <v>0</v>
      </c>
    </row>
    <row r="45" spans="1:15" ht="15.6" customHeight="1" x14ac:dyDescent="0.2">
      <c r="A45" s="324">
        <v>39</v>
      </c>
      <c r="B45" s="151" t="s">
        <v>42</v>
      </c>
      <c r="C45" s="155">
        <v>2</v>
      </c>
      <c r="D45" s="153">
        <v>10117.650215857204</v>
      </c>
      <c r="E45" s="153">
        <v>20235</v>
      </c>
      <c r="F45" s="153"/>
      <c r="G45" s="153"/>
      <c r="H45" s="157">
        <v>0</v>
      </c>
      <c r="I45" s="156">
        <v>20235</v>
      </c>
      <c r="J45" s="153"/>
      <c r="K45" s="156">
        <v>20235</v>
      </c>
      <c r="L45" s="153"/>
      <c r="M45" s="153">
        <v>20235</v>
      </c>
      <c r="N45" s="156">
        <v>1686</v>
      </c>
      <c r="O45" s="2046">
        <v>20235</v>
      </c>
    </row>
    <row r="46" spans="1:15" ht="15.6" customHeight="1" x14ac:dyDescent="0.2">
      <c r="A46" s="325">
        <v>40</v>
      </c>
      <c r="B46" s="165" t="s">
        <v>43</v>
      </c>
      <c r="C46" s="169">
        <v>53</v>
      </c>
      <c r="D46" s="167">
        <v>9717.8650240163024</v>
      </c>
      <c r="E46" s="167">
        <v>515047</v>
      </c>
      <c r="F46" s="167"/>
      <c r="G46" s="167"/>
      <c r="H46" s="171">
        <v>0</v>
      </c>
      <c r="I46" s="170">
        <v>515047</v>
      </c>
      <c r="J46" s="167"/>
      <c r="K46" s="170">
        <v>515047</v>
      </c>
      <c r="L46" s="173"/>
      <c r="M46" s="167">
        <v>515047</v>
      </c>
      <c r="N46" s="174">
        <v>42921</v>
      </c>
      <c r="O46" s="2047">
        <v>515047</v>
      </c>
    </row>
    <row r="47" spans="1:15" ht="15.6" customHeight="1" x14ac:dyDescent="0.2">
      <c r="A47" s="323">
        <v>41</v>
      </c>
      <c r="B47" s="134" t="s">
        <v>44</v>
      </c>
      <c r="C47" s="138">
        <v>0</v>
      </c>
      <c r="D47" s="136">
        <v>9798.1103378378375</v>
      </c>
      <c r="E47" s="136">
        <v>0</v>
      </c>
      <c r="F47" s="136"/>
      <c r="G47" s="136"/>
      <c r="H47" s="140">
        <v>0</v>
      </c>
      <c r="I47" s="139">
        <v>0</v>
      </c>
      <c r="J47" s="136"/>
      <c r="K47" s="139">
        <v>0</v>
      </c>
      <c r="L47" s="136"/>
      <c r="M47" s="136">
        <v>0</v>
      </c>
      <c r="N47" s="139">
        <v>0</v>
      </c>
      <c r="O47" s="2045">
        <v>0</v>
      </c>
    </row>
    <row r="48" spans="1:15" ht="15.6" customHeight="1" x14ac:dyDescent="0.2">
      <c r="A48" s="324">
        <v>42</v>
      </c>
      <c r="B48" s="151" t="s">
        <v>45</v>
      </c>
      <c r="C48" s="155">
        <v>0</v>
      </c>
      <c r="D48" s="153">
        <v>10081.560200148258</v>
      </c>
      <c r="E48" s="153">
        <v>0</v>
      </c>
      <c r="F48" s="153"/>
      <c r="G48" s="153"/>
      <c r="H48" s="157">
        <v>0</v>
      </c>
      <c r="I48" s="156">
        <v>0</v>
      </c>
      <c r="J48" s="153"/>
      <c r="K48" s="156">
        <v>0</v>
      </c>
      <c r="L48" s="153"/>
      <c r="M48" s="153">
        <v>0</v>
      </c>
      <c r="N48" s="156">
        <v>0</v>
      </c>
      <c r="O48" s="2046">
        <v>0</v>
      </c>
    </row>
    <row r="49" spans="1:15" ht="15.6" customHeight="1" x14ac:dyDescent="0.2">
      <c r="A49" s="324">
        <v>43</v>
      </c>
      <c r="B49" s="151" t="s">
        <v>46</v>
      </c>
      <c r="C49" s="155">
        <v>1</v>
      </c>
      <c r="D49" s="153">
        <v>9899.7617678812421</v>
      </c>
      <c r="E49" s="153">
        <v>9900</v>
      </c>
      <c r="F49" s="153"/>
      <c r="G49" s="153"/>
      <c r="H49" s="157">
        <v>0</v>
      </c>
      <c r="I49" s="156">
        <v>9900</v>
      </c>
      <c r="J49" s="153"/>
      <c r="K49" s="156">
        <v>9900</v>
      </c>
      <c r="L49" s="153"/>
      <c r="M49" s="153">
        <v>9900</v>
      </c>
      <c r="N49" s="156">
        <v>825</v>
      </c>
      <c r="O49" s="2046">
        <v>9900</v>
      </c>
    </row>
    <row r="50" spans="1:15" ht="15.6" customHeight="1" x14ac:dyDescent="0.2">
      <c r="A50" s="324">
        <v>44</v>
      </c>
      <c r="B50" s="151" t="s">
        <v>47</v>
      </c>
      <c r="C50" s="155">
        <v>0</v>
      </c>
      <c r="D50" s="153">
        <v>9374.6650665956313</v>
      </c>
      <c r="E50" s="153">
        <v>0</v>
      </c>
      <c r="F50" s="153"/>
      <c r="G50" s="153"/>
      <c r="H50" s="157">
        <v>0</v>
      </c>
      <c r="I50" s="156">
        <v>0</v>
      </c>
      <c r="J50" s="153"/>
      <c r="K50" s="156">
        <v>0</v>
      </c>
      <c r="L50" s="153"/>
      <c r="M50" s="153">
        <v>0</v>
      </c>
      <c r="N50" s="156">
        <v>0</v>
      </c>
      <c r="O50" s="2046">
        <v>0</v>
      </c>
    </row>
    <row r="51" spans="1:15" ht="15.6" customHeight="1" x14ac:dyDescent="0.2">
      <c r="A51" s="325">
        <v>45</v>
      </c>
      <c r="B51" s="165" t="s">
        <v>48</v>
      </c>
      <c r="C51" s="169">
        <v>0</v>
      </c>
      <c r="D51" s="167">
        <v>8645.6877684396768</v>
      </c>
      <c r="E51" s="167">
        <v>0</v>
      </c>
      <c r="F51" s="167"/>
      <c r="G51" s="167"/>
      <c r="H51" s="171">
        <v>0</v>
      </c>
      <c r="I51" s="170">
        <v>0</v>
      </c>
      <c r="J51" s="167"/>
      <c r="K51" s="170">
        <v>0</v>
      </c>
      <c r="L51" s="173"/>
      <c r="M51" s="167">
        <v>0</v>
      </c>
      <c r="N51" s="174">
        <v>0</v>
      </c>
      <c r="O51" s="2047">
        <v>0</v>
      </c>
    </row>
    <row r="52" spans="1:15" ht="15.6" customHeight="1" x14ac:dyDescent="0.2">
      <c r="A52" s="323">
        <v>46</v>
      </c>
      <c r="B52" s="134" t="s">
        <v>49</v>
      </c>
      <c r="C52" s="138">
        <v>0</v>
      </c>
      <c r="D52" s="136">
        <v>11732.398060263655</v>
      </c>
      <c r="E52" s="136">
        <v>0</v>
      </c>
      <c r="F52" s="136"/>
      <c r="G52" s="136"/>
      <c r="H52" s="140">
        <v>0</v>
      </c>
      <c r="I52" s="139">
        <v>0</v>
      </c>
      <c r="J52" s="136"/>
      <c r="K52" s="139">
        <v>0</v>
      </c>
      <c r="L52" s="136"/>
      <c r="M52" s="136">
        <v>0</v>
      </c>
      <c r="N52" s="139">
        <v>0</v>
      </c>
      <c r="O52" s="2045">
        <v>0</v>
      </c>
    </row>
    <row r="53" spans="1:15" ht="15.6" customHeight="1" x14ac:dyDescent="0.2">
      <c r="A53" s="324">
        <v>47</v>
      </c>
      <c r="B53" s="151" t="s">
        <v>50</v>
      </c>
      <c r="C53" s="155">
        <v>0</v>
      </c>
      <c r="D53" s="153">
        <v>9693.264866562009</v>
      </c>
      <c r="E53" s="153">
        <v>0</v>
      </c>
      <c r="F53" s="153"/>
      <c r="G53" s="153"/>
      <c r="H53" s="157">
        <v>0</v>
      </c>
      <c r="I53" s="156">
        <v>0</v>
      </c>
      <c r="J53" s="153"/>
      <c r="K53" s="156">
        <v>0</v>
      </c>
      <c r="L53" s="153"/>
      <c r="M53" s="153">
        <v>0</v>
      </c>
      <c r="N53" s="156">
        <v>0</v>
      </c>
      <c r="O53" s="2046">
        <v>0</v>
      </c>
    </row>
    <row r="54" spans="1:15" ht="15.6" customHeight="1" x14ac:dyDescent="0.2">
      <c r="A54" s="324">
        <v>48</v>
      </c>
      <c r="B54" s="151" t="s">
        <v>73</v>
      </c>
      <c r="C54" s="155">
        <v>1</v>
      </c>
      <c r="D54" s="153">
        <v>9271.7157435897443</v>
      </c>
      <c r="E54" s="153">
        <v>9272</v>
      </c>
      <c r="F54" s="153"/>
      <c r="G54" s="153"/>
      <c r="H54" s="157">
        <v>0</v>
      </c>
      <c r="I54" s="156">
        <v>9272</v>
      </c>
      <c r="J54" s="153"/>
      <c r="K54" s="156">
        <v>9272</v>
      </c>
      <c r="L54" s="153"/>
      <c r="M54" s="153">
        <v>9272</v>
      </c>
      <c r="N54" s="156">
        <v>773</v>
      </c>
      <c r="O54" s="2046">
        <v>9272</v>
      </c>
    </row>
    <row r="55" spans="1:15" ht="15.6" customHeight="1" x14ac:dyDescent="0.2">
      <c r="A55" s="324">
        <v>49</v>
      </c>
      <c r="B55" s="151" t="s">
        <v>51</v>
      </c>
      <c r="C55" s="155">
        <v>3</v>
      </c>
      <c r="D55" s="153">
        <v>9678.3017481096012</v>
      </c>
      <c r="E55" s="153">
        <v>29035</v>
      </c>
      <c r="F55" s="153"/>
      <c r="G55" s="153"/>
      <c r="H55" s="157">
        <v>0</v>
      </c>
      <c r="I55" s="156">
        <v>29035</v>
      </c>
      <c r="J55" s="153"/>
      <c r="K55" s="156">
        <v>29035</v>
      </c>
      <c r="L55" s="153"/>
      <c r="M55" s="153">
        <v>29035</v>
      </c>
      <c r="N55" s="156">
        <v>2420</v>
      </c>
      <c r="O55" s="2046">
        <v>29035</v>
      </c>
    </row>
    <row r="56" spans="1:15" ht="15.6" customHeight="1" x14ac:dyDescent="0.2">
      <c r="A56" s="325">
        <v>50</v>
      </c>
      <c r="B56" s="165" t="s">
        <v>52</v>
      </c>
      <c r="C56" s="169">
        <v>0</v>
      </c>
      <c r="D56" s="167">
        <v>9362.0888590414252</v>
      </c>
      <c r="E56" s="167">
        <v>0</v>
      </c>
      <c r="F56" s="167"/>
      <c r="G56" s="167"/>
      <c r="H56" s="171">
        <v>0</v>
      </c>
      <c r="I56" s="170">
        <v>0</v>
      </c>
      <c r="J56" s="167"/>
      <c r="K56" s="170">
        <v>0</v>
      </c>
      <c r="L56" s="173"/>
      <c r="M56" s="167">
        <v>0</v>
      </c>
      <c r="N56" s="174">
        <v>0</v>
      </c>
      <c r="O56" s="2047">
        <v>0</v>
      </c>
    </row>
    <row r="57" spans="1:15" ht="15.6" customHeight="1" x14ac:dyDescent="0.2">
      <c r="A57" s="323">
        <v>51</v>
      </c>
      <c r="B57" s="134" t="s">
        <v>53</v>
      </c>
      <c r="C57" s="138">
        <v>2</v>
      </c>
      <c r="D57" s="136">
        <v>9945.4422872340419</v>
      </c>
      <c r="E57" s="136">
        <v>19891</v>
      </c>
      <c r="F57" s="136"/>
      <c r="G57" s="136"/>
      <c r="H57" s="140">
        <v>0</v>
      </c>
      <c r="I57" s="139">
        <v>19891</v>
      </c>
      <c r="J57" s="136"/>
      <c r="K57" s="139">
        <v>19891</v>
      </c>
      <c r="L57" s="136"/>
      <c r="M57" s="136">
        <v>19891</v>
      </c>
      <c r="N57" s="139">
        <v>1658</v>
      </c>
      <c r="O57" s="2045">
        <v>19891</v>
      </c>
    </row>
    <row r="58" spans="1:15" ht="15.6" customHeight="1" x14ac:dyDescent="0.2">
      <c r="A58" s="324">
        <v>52</v>
      </c>
      <c r="B58" s="151" t="s">
        <v>54</v>
      </c>
      <c r="C58" s="155">
        <v>3</v>
      </c>
      <c r="D58" s="153">
        <v>9409.6142599475297</v>
      </c>
      <c r="E58" s="153">
        <v>28229</v>
      </c>
      <c r="F58" s="153"/>
      <c r="G58" s="153"/>
      <c r="H58" s="157">
        <v>0</v>
      </c>
      <c r="I58" s="156">
        <v>28229</v>
      </c>
      <c r="J58" s="153"/>
      <c r="K58" s="156">
        <v>28229</v>
      </c>
      <c r="L58" s="153"/>
      <c r="M58" s="153">
        <v>28229</v>
      </c>
      <c r="N58" s="156">
        <v>2352</v>
      </c>
      <c r="O58" s="2046">
        <v>28229</v>
      </c>
    </row>
    <row r="59" spans="1:15" ht="15.6" customHeight="1" x14ac:dyDescent="0.2">
      <c r="A59" s="324">
        <v>53</v>
      </c>
      <c r="B59" s="151" t="s">
        <v>55</v>
      </c>
      <c r="C59" s="155">
        <v>5</v>
      </c>
      <c r="D59" s="153">
        <v>9635.0593185779944</v>
      </c>
      <c r="E59" s="153">
        <v>48175</v>
      </c>
      <c r="F59" s="153"/>
      <c r="G59" s="153"/>
      <c r="H59" s="157">
        <v>0</v>
      </c>
      <c r="I59" s="156">
        <v>48175</v>
      </c>
      <c r="J59" s="153"/>
      <c r="K59" s="156">
        <v>48175</v>
      </c>
      <c r="L59" s="153"/>
      <c r="M59" s="153">
        <v>48175</v>
      </c>
      <c r="N59" s="156">
        <v>4015</v>
      </c>
      <c r="O59" s="2046">
        <v>48175</v>
      </c>
    </row>
    <row r="60" spans="1:15" ht="15.6" customHeight="1" x14ac:dyDescent="0.2">
      <c r="A60" s="324">
        <v>54</v>
      </c>
      <c r="B60" s="151" t="s">
        <v>56</v>
      </c>
      <c r="C60" s="155">
        <v>1</v>
      </c>
      <c r="D60" s="153">
        <v>11526.857678100263</v>
      </c>
      <c r="E60" s="153">
        <v>11527</v>
      </c>
      <c r="F60" s="153"/>
      <c r="G60" s="153"/>
      <c r="H60" s="157">
        <v>0</v>
      </c>
      <c r="I60" s="156">
        <v>11527</v>
      </c>
      <c r="J60" s="153"/>
      <c r="K60" s="156">
        <v>11527</v>
      </c>
      <c r="L60" s="153"/>
      <c r="M60" s="153">
        <v>11527</v>
      </c>
      <c r="N60" s="156">
        <v>961</v>
      </c>
      <c r="O60" s="2046">
        <v>11527</v>
      </c>
    </row>
    <row r="61" spans="1:15" ht="15.6" customHeight="1" x14ac:dyDescent="0.2">
      <c r="A61" s="325">
        <v>55</v>
      </c>
      <c r="B61" s="165" t="s">
        <v>57</v>
      </c>
      <c r="C61" s="169">
        <v>9</v>
      </c>
      <c r="D61" s="167">
        <v>9222.6189723696752</v>
      </c>
      <c r="E61" s="167">
        <v>83004</v>
      </c>
      <c r="F61" s="167"/>
      <c r="G61" s="167"/>
      <c r="H61" s="171">
        <v>0</v>
      </c>
      <c r="I61" s="170">
        <v>83004</v>
      </c>
      <c r="J61" s="167"/>
      <c r="K61" s="170">
        <v>83004</v>
      </c>
      <c r="L61" s="173"/>
      <c r="M61" s="167">
        <v>83004</v>
      </c>
      <c r="N61" s="174">
        <v>6917</v>
      </c>
      <c r="O61" s="2047">
        <v>83004</v>
      </c>
    </row>
    <row r="62" spans="1:15" ht="15.6" customHeight="1" x14ac:dyDescent="0.2">
      <c r="A62" s="323">
        <v>56</v>
      </c>
      <c r="B62" s="134" t="s">
        <v>58</v>
      </c>
      <c r="C62" s="138">
        <v>2</v>
      </c>
      <c r="D62" s="136">
        <v>10201.477698803659</v>
      </c>
      <c r="E62" s="136">
        <v>20403</v>
      </c>
      <c r="F62" s="136"/>
      <c r="G62" s="136"/>
      <c r="H62" s="140">
        <v>0</v>
      </c>
      <c r="I62" s="139">
        <v>20403</v>
      </c>
      <c r="J62" s="136"/>
      <c r="K62" s="139">
        <v>20403</v>
      </c>
      <c r="L62" s="136"/>
      <c r="M62" s="136">
        <v>20403</v>
      </c>
      <c r="N62" s="139">
        <v>1700</v>
      </c>
      <c r="O62" s="2045">
        <v>20403</v>
      </c>
    </row>
    <row r="63" spans="1:15" ht="15.6" customHeight="1" x14ac:dyDescent="0.2">
      <c r="A63" s="324">
        <v>57</v>
      </c>
      <c r="B63" s="151" t="s">
        <v>59</v>
      </c>
      <c r="C63" s="155">
        <v>1</v>
      </c>
      <c r="D63" s="153">
        <v>9560.73832696715</v>
      </c>
      <c r="E63" s="153">
        <v>9561</v>
      </c>
      <c r="F63" s="153"/>
      <c r="G63" s="153"/>
      <c r="H63" s="157">
        <v>0</v>
      </c>
      <c r="I63" s="156">
        <v>9561</v>
      </c>
      <c r="J63" s="153"/>
      <c r="K63" s="156">
        <v>9561</v>
      </c>
      <c r="L63" s="153"/>
      <c r="M63" s="153">
        <v>9561</v>
      </c>
      <c r="N63" s="156">
        <v>797</v>
      </c>
      <c r="O63" s="2046">
        <v>9561</v>
      </c>
    </row>
    <row r="64" spans="1:15" ht="15.6" customHeight="1" x14ac:dyDescent="0.2">
      <c r="A64" s="324">
        <v>58</v>
      </c>
      <c r="B64" s="151" t="s">
        <v>60</v>
      </c>
      <c r="C64" s="155">
        <v>0</v>
      </c>
      <c r="D64" s="153">
        <v>9573.7782950819674</v>
      </c>
      <c r="E64" s="153">
        <v>0</v>
      </c>
      <c r="F64" s="153"/>
      <c r="G64" s="153"/>
      <c r="H64" s="157">
        <v>0</v>
      </c>
      <c r="I64" s="156">
        <v>0</v>
      </c>
      <c r="J64" s="153"/>
      <c r="K64" s="156">
        <v>0</v>
      </c>
      <c r="L64" s="153"/>
      <c r="M64" s="153">
        <v>0</v>
      </c>
      <c r="N64" s="156">
        <v>0</v>
      </c>
      <c r="O64" s="2046">
        <v>0</v>
      </c>
    </row>
    <row r="65" spans="1:262" ht="15.6" customHeight="1" x14ac:dyDescent="0.2">
      <c r="A65" s="324">
        <v>59</v>
      </c>
      <c r="B65" s="151" t="s">
        <v>61</v>
      </c>
      <c r="C65" s="155">
        <v>2</v>
      </c>
      <c r="D65" s="153">
        <v>10052.554033722439</v>
      </c>
      <c r="E65" s="153">
        <v>20105</v>
      </c>
      <c r="F65" s="153"/>
      <c r="G65" s="153"/>
      <c r="H65" s="157">
        <v>0</v>
      </c>
      <c r="I65" s="156">
        <v>20105</v>
      </c>
      <c r="J65" s="153"/>
      <c r="K65" s="156">
        <v>20105</v>
      </c>
      <c r="L65" s="153"/>
      <c r="M65" s="153">
        <v>20105</v>
      </c>
      <c r="N65" s="156">
        <v>1675</v>
      </c>
      <c r="O65" s="2046">
        <v>20105</v>
      </c>
    </row>
    <row r="66" spans="1:262" ht="15.6" customHeight="1" x14ac:dyDescent="0.2">
      <c r="A66" s="325">
        <v>60</v>
      </c>
      <c r="B66" s="165" t="s">
        <v>62</v>
      </c>
      <c r="C66" s="169">
        <v>0</v>
      </c>
      <c r="D66" s="167">
        <v>10103.295505397447</v>
      </c>
      <c r="E66" s="167">
        <v>0</v>
      </c>
      <c r="F66" s="167"/>
      <c r="G66" s="167"/>
      <c r="H66" s="171">
        <v>0</v>
      </c>
      <c r="I66" s="170">
        <v>0</v>
      </c>
      <c r="J66" s="167"/>
      <c r="K66" s="170">
        <v>0</v>
      </c>
      <c r="L66" s="173"/>
      <c r="M66" s="167">
        <v>0</v>
      </c>
      <c r="N66" s="174">
        <v>0</v>
      </c>
      <c r="O66" s="2047">
        <v>0</v>
      </c>
    </row>
    <row r="67" spans="1:262" ht="15.6" customHeight="1" x14ac:dyDescent="0.2">
      <c r="A67" s="323">
        <v>61</v>
      </c>
      <c r="B67" s="134" t="s">
        <v>63</v>
      </c>
      <c r="C67" s="138">
        <v>6</v>
      </c>
      <c r="D67" s="136">
        <v>9358.0649548645943</v>
      </c>
      <c r="E67" s="136">
        <v>56148</v>
      </c>
      <c r="F67" s="136"/>
      <c r="G67" s="136"/>
      <c r="H67" s="140">
        <v>0</v>
      </c>
      <c r="I67" s="139">
        <v>56148</v>
      </c>
      <c r="J67" s="136"/>
      <c r="K67" s="139">
        <v>56148</v>
      </c>
      <c r="L67" s="136"/>
      <c r="M67" s="136">
        <v>56148</v>
      </c>
      <c r="N67" s="139">
        <v>4679</v>
      </c>
      <c r="O67" s="2045">
        <v>56148</v>
      </c>
    </row>
    <row r="68" spans="1:262" ht="15.6" customHeight="1" x14ac:dyDescent="0.2">
      <c r="A68" s="324">
        <v>62</v>
      </c>
      <c r="B68" s="151" t="s">
        <v>64</v>
      </c>
      <c r="C68" s="155">
        <v>0</v>
      </c>
      <c r="D68" s="153">
        <v>10807.133580998781</v>
      </c>
      <c r="E68" s="153">
        <v>0</v>
      </c>
      <c r="F68" s="153"/>
      <c r="G68" s="153"/>
      <c r="H68" s="157">
        <v>0</v>
      </c>
      <c r="I68" s="156">
        <v>0</v>
      </c>
      <c r="J68" s="153"/>
      <c r="K68" s="156">
        <v>0</v>
      </c>
      <c r="L68" s="153"/>
      <c r="M68" s="153">
        <v>0</v>
      </c>
      <c r="N68" s="156">
        <v>0</v>
      </c>
      <c r="O68" s="2046">
        <v>0</v>
      </c>
    </row>
    <row r="69" spans="1:262" ht="15.6" customHeight="1" x14ac:dyDescent="0.2">
      <c r="A69" s="324">
        <v>63</v>
      </c>
      <c r="B69" s="151" t="s">
        <v>65</v>
      </c>
      <c r="C69" s="155">
        <v>1</v>
      </c>
      <c r="D69" s="153">
        <v>9894.3565261140393</v>
      </c>
      <c r="E69" s="153">
        <v>9894</v>
      </c>
      <c r="F69" s="153"/>
      <c r="G69" s="153"/>
      <c r="H69" s="157">
        <v>0</v>
      </c>
      <c r="I69" s="156">
        <v>9894</v>
      </c>
      <c r="J69" s="153"/>
      <c r="K69" s="156">
        <v>9894</v>
      </c>
      <c r="L69" s="153"/>
      <c r="M69" s="153">
        <v>9894</v>
      </c>
      <c r="N69" s="156">
        <v>825</v>
      </c>
      <c r="O69" s="2046">
        <v>9894</v>
      </c>
    </row>
    <row r="70" spans="1:262" ht="15.6" customHeight="1" x14ac:dyDescent="0.2">
      <c r="A70" s="324">
        <v>64</v>
      </c>
      <c r="B70" s="151" t="s">
        <v>66</v>
      </c>
      <c r="C70" s="155">
        <v>1</v>
      </c>
      <c r="D70" s="153">
        <v>10881.04730748805</v>
      </c>
      <c r="E70" s="153">
        <v>10881</v>
      </c>
      <c r="F70" s="153"/>
      <c r="G70" s="153"/>
      <c r="H70" s="157">
        <v>0</v>
      </c>
      <c r="I70" s="156">
        <v>10881</v>
      </c>
      <c r="J70" s="153"/>
      <c r="K70" s="156">
        <v>10881</v>
      </c>
      <c r="L70" s="153"/>
      <c r="M70" s="153">
        <v>10881</v>
      </c>
      <c r="N70" s="156">
        <v>907</v>
      </c>
      <c r="O70" s="2046">
        <v>10881</v>
      </c>
    </row>
    <row r="71" spans="1:262" ht="15.6" customHeight="1" x14ac:dyDescent="0.2">
      <c r="A71" s="325">
        <v>65</v>
      </c>
      <c r="B71" s="165" t="s">
        <v>67</v>
      </c>
      <c r="C71" s="169">
        <v>2</v>
      </c>
      <c r="D71" s="167">
        <v>9894.5822131147543</v>
      </c>
      <c r="E71" s="167">
        <v>19789</v>
      </c>
      <c r="F71" s="167"/>
      <c r="G71" s="167"/>
      <c r="H71" s="171">
        <v>0</v>
      </c>
      <c r="I71" s="170">
        <v>19789</v>
      </c>
      <c r="J71" s="167"/>
      <c r="K71" s="170">
        <v>19789</v>
      </c>
      <c r="L71" s="173"/>
      <c r="M71" s="167">
        <v>19789</v>
      </c>
      <c r="N71" s="174">
        <v>1649</v>
      </c>
      <c r="O71" s="2047">
        <v>19789</v>
      </c>
    </row>
    <row r="72" spans="1:262" ht="15.6" customHeight="1" x14ac:dyDescent="0.2">
      <c r="A72" s="324">
        <v>66</v>
      </c>
      <c r="B72" s="151" t="s">
        <v>68</v>
      </c>
      <c r="C72" s="138">
        <v>1</v>
      </c>
      <c r="D72" s="326">
        <v>11236.097866018368</v>
      </c>
      <c r="E72" s="326">
        <v>11236</v>
      </c>
      <c r="F72" s="326"/>
      <c r="G72" s="326"/>
      <c r="H72" s="327">
        <v>0</v>
      </c>
      <c r="I72" s="328">
        <v>11236</v>
      </c>
      <c r="J72" s="326"/>
      <c r="K72" s="328">
        <v>11236</v>
      </c>
      <c r="L72" s="153"/>
      <c r="M72" s="326">
        <v>11236</v>
      </c>
      <c r="N72" s="156">
        <v>936</v>
      </c>
      <c r="O72" s="2048">
        <v>11236</v>
      </c>
    </row>
    <row r="73" spans="1:262" ht="15.6" customHeight="1" x14ac:dyDescent="0.2">
      <c r="A73" s="324">
        <v>67</v>
      </c>
      <c r="B73" s="151" t="s">
        <v>2</v>
      </c>
      <c r="C73" s="155">
        <v>2</v>
      </c>
      <c r="D73" s="326">
        <v>9627.9857685352617</v>
      </c>
      <c r="E73" s="326">
        <v>19256</v>
      </c>
      <c r="F73" s="326"/>
      <c r="G73" s="326"/>
      <c r="H73" s="327">
        <v>0</v>
      </c>
      <c r="I73" s="328">
        <v>19256</v>
      </c>
      <c r="J73" s="326"/>
      <c r="K73" s="328">
        <v>19256</v>
      </c>
      <c r="L73" s="153"/>
      <c r="M73" s="326">
        <v>19256</v>
      </c>
      <c r="N73" s="156">
        <v>1605</v>
      </c>
      <c r="O73" s="2048">
        <v>19256</v>
      </c>
    </row>
    <row r="74" spans="1:262" ht="15.6" customHeight="1" x14ac:dyDescent="0.2">
      <c r="A74" s="324">
        <v>68</v>
      </c>
      <c r="B74" s="151" t="s">
        <v>1</v>
      </c>
      <c r="C74" s="155">
        <v>0</v>
      </c>
      <c r="D74" s="326">
        <v>10367.684412532637</v>
      </c>
      <c r="E74" s="326">
        <v>0</v>
      </c>
      <c r="F74" s="326"/>
      <c r="G74" s="326"/>
      <c r="H74" s="327">
        <v>0</v>
      </c>
      <c r="I74" s="328">
        <v>0</v>
      </c>
      <c r="J74" s="326"/>
      <c r="K74" s="328">
        <v>0</v>
      </c>
      <c r="L74" s="153"/>
      <c r="M74" s="326">
        <v>0</v>
      </c>
      <c r="N74" s="156">
        <v>0</v>
      </c>
      <c r="O74" s="2048">
        <v>0</v>
      </c>
    </row>
    <row r="75" spans="1:262" ht="15.6" customHeight="1" x14ac:dyDescent="0.2">
      <c r="A75" s="329">
        <v>69</v>
      </c>
      <c r="B75" s="330" t="s">
        <v>74</v>
      </c>
      <c r="C75" s="155">
        <v>0</v>
      </c>
      <c r="D75" s="331">
        <v>10037.375911431514</v>
      </c>
      <c r="E75" s="331">
        <v>0</v>
      </c>
      <c r="F75" s="331"/>
      <c r="G75" s="331"/>
      <c r="H75" s="332">
        <v>0</v>
      </c>
      <c r="I75" s="333">
        <v>0</v>
      </c>
      <c r="J75" s="331"/>
      <c r="K75" s="333">
        <v>0</v>
      </c>
      <c r="L75" s="334"/>
      <c r="M75" s="331">
        <v>0</v>
      </c>
      <c r="N75" s="335">
        <v>0</v>
      </c>
      <c r="O75" s="2049">
        <v>0</v>
      </c>
    </row>
    <row r="76" spans="1:262" s="48" customFormat="1" ht="15.6" customHeight="1" thickBot="1" x14ac:dyDescent="0.25">
      <c r="A76" s="1522" t="s">
        <v>297</v>
      </c>
      <c r="B76" s="1523"/>
      <c r="C76" s="880">
        <v>265</v>
      </c>
      <c r="D76" s="950"/>
      <c r="E76" s="342">
        <v>2492481</v>
      </c>
      <c r="F76" s="336">
        <v>0</v>
      </c>
      <c r="G76" s="336">
        <v>0</v>
      </c>
      <c r="H76" s="337">
        <v>0</v>
      </c>
      <c r="I76" s="1027">
        <v>2492481</v>
      </c>
      <c r="J76" s="342">
        <v>0</v>
      </c>
      <c r="K76" s="338">
        <v>2492481</v>
      </c>
      <c r="L76" s="342">
        <v>0</v>
      </c>
      <c r="M76" s="342">
        <v>2492481</v>
      </c>
      <c r="N76" s="338">
        <v>207710</v>
      </c>
      <c r="O76" s="2050">
        <v>2492481</v>
      </c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  <c r="AZ76" s="367"/>
      <c r="BA76" s="367"/>
      <c r="BB76" s="367"/>
      <c r="BC76" s="367"/>
      <c r="BD76" s="367"/>
      <c r="BE76" s="367"/>
      <c r="BF76" s="367"/>
      <c r="BG76" s="367"/>
      <c r="BH76" s="367"/>
      <c r="BI76" s="367"/>
      <c r="BJ76" s="367"/>
      <c r="BK76" s="367"/>
      <c r="BL76" s="367"/>
      <c r="BM76" s="367"/>
      <c r="BN76" s="367"/>
      <c r="BO76" s="367"/>
      <c r="BP76" s="367"/>
      <c r="BQ76" s="367"/>
      <c r="BR76" s="367"/>
      <c r="BS76" s="367"/>
      <c r="BT76" s="367"/>
      <c r="BU76" s="367"/>
      <c r="BV76" s="367"/>
      <c r="BW76" s="367"/>
      <c r="BX76" s="367"/>
      <c r="BY76" s="367"/>
      <c r="BZ76" s="367"/>
      <c r="CA76" s="367"/>
      <c r="CB76" s="367"/>
      <c r="CC76" s="367"/>
      <c r="CD76" s="367"/>
      <c r="CE76" s="367"/>
      <c r="CF76" s="367"/>
      <c r="CG76" s="367"/>
      <c r="CH76" s="367"/>
      <c r="CI76" s="367"/>
      <c r="CJ76" s="367"/>
      <c r="CK76" s="367"/>
      <c r="CL76" s="367"/>
      <c r="CM76" s="367"/>
      <c r="CN76" s="367"/>
      <c r="CO76" s="367"/>
      <c r="CP76" s="367"/>
      <c r="CQ76" s="367"/>
      <c r="CR76" s="367"/>
      <c r="CS76" s="367"/>
      <c r="CT76" s="367"/>
      <c r="CU76" s="367"/>
      <c r="CV76" s="367"/>
      <c r="CW76" s="367"/>
      <c r="CX76" s="367"/>
      <c r="CY76" s="367"/>
      <c r="CZ76" s="367"/>
      <c r="DA76" s="367"/>
      <c r="DB76" s="367"/>
      <c r="DC76" s="367"/>
      <c r="DD76" s="367"/>
      <c r="DE76" s="367"/>
      <c r="DF76" s="367"/>
      <c r="DG76" s="367"/>
      <c r="DH76" s="367"/>
      <c r="DI76" s="367"/>
      <c r="DJ76" s="367"/>
      <c r="DK76" s="367"/>
      <c r="DL76" s="367"/>
      <c r="DM76" s="367"/>
      <c r="DN76" s="367"/>
      <c r="DO76" s="367"/>
      <c r="DP76" s="367"/>
      <c r="DQ76" s="367"/>
      <c r="DR76" s="367"/>
      <c r="DS76" s="367"/>
      <c r="DT76" s="367"/>
      <c r="DU76" s="367"/>
      <c r="DV76" s="367"/>
      <c r="DW76" s="367"/>
      <c r="DX76" s="367"/>
      <c r="DY76" s="367"/>
      <c r="DZ76" s="367"/>
      <c r="EA76" s="367"/>
      <c r="EB76" s="367"/>
      <c r="EC76" s="367"/>
      <c r="ED76" s="367"/>
      <c r="EE76" s="367"/>
      <c r="EF76" s="367"/>
      <c r="EG76" s="367"/>
      <c r="EH76" s="367"/>
      <c r="EI76" s="367"/>
      <c r="EJ76" s="367"/>
      <c r="EK76" s="367"/>
      <c r="EL76" s="367"/>
      <c r="EM76" s="367"/>
      <c r="EN76" s="367"/>
      <c r="EO76" s="367"/>
      <c r="EP76" s="367"/>
      <c r="EQ76" s="367"/>
      <c r="ER76" s="367"/>
      <c r="ES76" s="367"/>
      <c r="ET76" s="367"/>
      <c r="EU76" s="367"/>
      <c r="EV76" s="367"/>
      <c r="EW76" s="367"/>
      <c r="EX76" s="367"/>
      <c r="EY76" s="367"/>
      <c r="EZ76" s="367"/>
      <c r="FA76" s="367"/>
      <c r="FB76" s="367"/>
      <c r="FC76" s="367"/>
      <c r="FD76" s="367"/>
      <c r="FE76" s="367"/>
      <c r="FF76" s="367"/>
      <c r="FG76" s="367"/>
      <c r="FH76" s="367"/>
      <c r="FI76" s="367"/>
      <c r="FJ76" s="367"/>
      <c r="FK76" s="367"/>
      <c r="FL76" s="367"/>
      <c r="FM76" s="367"/>
      <c r="FN76" s="367"/>
      <c r="FO76" s="367"/>
      <c r="FP76" s="367"/>
      <c r="FQ76" s="367"/>
      <c r="FR76" s="367"/>
      <c r="FS76" s="367"/>
      <c r="FT76" s="367"/>
      <c r="FU76" s="367"/>
      <c r="FV76" s="367"/>
      <c r="FW76" s="367"/>
      <c r="FX76" s="367"/>
      <c r="FY76" s="367"/>
      <c r="FZ76" s="367"/>
      <c r="GA76" s="367"/>
      <c r="GB76" s="367"/>
      <c r="GC76" s="367"/>
      <c r="GD76" s="367"/>
      <c r="GE76" s="367"/>
      <c r="GF76" s="367"/>
      <c r="GG76" s="367"/>
      <c r="GH76" s="367"/>
      <c r="GI76" s="367"/>
      <c r="GJ76" s="367"/>
      <c r="GK76" s="367"/>
      <c r="GL76" s="367"/>
      <c r="GM76" s="367"/>
      <c r="GN76" s="367"/>
      <c r="GO76" s="367"/>
      <c r="GP76" s="367"/>
      <c r="GQ76" s="367"/>
      <c r="GR76" s="367"/>
      <c r="GS76" s="367"/>
      <c r="GT76" s="367"/>
      <c r="GU76" s="367"/>
      <c r="GV76" s="367"/>
      <c r="GW76" s="367"/>
      <c r="GX76" s="367"/>
      <c r="GY76" s="367"/>
      <c r="GZ76" s="367"/>
      <c r="HA76" s="367"/>
      <c r="HB76" s="367"/>
      <c r="HC76" s="367"/>
      <c r="HD76" s="367"/>
      <c r="HE76" s="367"/>
      <c r="HF76" s="367"/>
      <c r="HG76" s="367"/>
      <c r="HH76" s="367"/>
      <c r="HI76" s="367"/>
      <c r="HJ76" s="367"/>
      <c r="HK76" s="367"/>
      <c r="HL76" s="367"/>
      <c r="HM76" s="367"/>
      <c r="HN76" s="367"/>
      <c r="HO76" s="367"/>
      <c r="HP76" s="367"/>
      <c r="HQ76" s="367"/>
      <c r="HR76" s="367"/>
      <c r="HS76" s="367"/>
      <c r="HT76" s="367"/>
      <c r="HU76" s="367"/>
      <c r="HV76" s="367"/>
      <c r="HW76" s="367"/>
      <c r="HX76" s="367"/>
      <c r="HY76" s="367"/>
      <c r="HZ76" s="367"/>
      <c r="IA76" s="367"/>
      <c r="IB76" s="367"/>
      <c r="IC76" s="367"/>
      <c r="ID76" s="367"/>
      <c r="IE76" s="367"/>
      <c r="IF76" s="367"/>
      <c r="IG76" s="367"/>
      <c r="IH76" s="367"/>
      <c r="II76" s="367"/>
      <c r="IJ76" s="367"/>
      <c r="IK76" s="367"/>
      <c r="IL76" s="367"/>
      <c r="IM76" s="367"/>
      <c r="IN76" s="367"/>
      <c r="IO76" s="367"/>
      <c r="IP76" s="367"/>
      <c r="IQ76" s="367"/>
      <c r="IR76" s="367"/>
      <c r="IS76" s="367"/>
      <c r="IT76" s="367"/>
      <c r="IU76" s="367"/>
      <c r="IV76" s="367"/>
      <c r="IW76" s="367"/>
      <c r="IX76" s="367"/>
      <c r="IY76" s="367"/>
      <c r="IZ76" s="367"/>
      <c r="JA76" s="367"/>
      <c r="JB76" s="367"/>
    </row>
    <row r="77" spans="1:262" s="91" customFormat="1" ht="15.6" customHeight="1" thickTop="1" x14ac:dyDescent="0.2">
      <c r="A77" s="1528" t="s">
        <v>274</v>
      </c>
      <c r="B77" s="1756"/>
      <c r="C77" s="669"/>
      <c r="D77" s="552"/>
      <c r="E77" s="339"/>
      <c r="F77" s="339"/>
      <c r="G77" s="339"/>
      <c r="H77" s="339"/>
      <c r="I77" s="339"/>
      <c r="J77" s="339"/>
      <c r="K77" s="553"/>
      <c r="L77" s="553"/>
      <c r="M77" s="552"/>
      <c r="N77" s="553"/>
      <c r="O77" s="2051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  <c r="AP77" s="343"/>
      <c r="AQ77" s="343"/>
      <c r="AR77" s="343"/>
      <c r="AS77" s="343"/>
      <c r="AT77" s="343"/>
      <c r="AU77" s="343"/>
      <c r="AV77" s="343"/>
      <c r="AW77" s="343"/>
      <c r="AX77" s="343"/>
      <c r="AY77" s="343"/>
      <c r="AZ77" s="343"/>
      <c r="BA77" s="343"/>
      <c r="BB77" s="343"/>
      <c r="BC77" s="343"/>
      <c r="BD77" s="343"/>
      <c r="BE77" s="343"/>
      <c r="BF77" s="343"/>
      <c r="BG77" s="343"/>
      <c r="BH77" s="343"/>
      <c r="BI77" s="343"/>
      <c r="BJ77" s="343"/>
      <c r="BK77" s="343"/>
      <c r="BL77" s="343"/>
      <c r="BM77" s="343"/>
      <c r="BN77" s="343"/>
      <c r="BO77" s="343"/>
      <c r="BP77" s="343"/>
      <c r="BQ77" s="343"/>
      <c r="BR77" s="343"/>
      <c r="BS77" s="343"/>
      <c r="BT77" s="343"/>
      <c r="BU77" s="343"/>
      <c r="BV77" s="343"/>
      <c r="BW77" s="343"/>
      <c r="BX77" s="343"/>
      <c r="BY77" s="343"/>
      <c r="BZ77" s="343"/>
      <c r="CA77" s="343"/>
      <c r="CB77" s="343"/>
      <c r="CC77" s="343"/>
      <c r="CD77" s="343"/>
      <c r="CE77" s="343"/>
      <c r="CF77" s="343"/>
      <c r="CG77" s="343"/>
      <c r="CH77" s="343"/>
      <c r="CI77" s="343"/>
      <c r="CJ77" s="343"/>
      <c r="CK77" s="343"/>
      <c r="CL77" s="343"/>
      <c r="CM77" s="343"/>
      <c r="CN77" s="343"/>
      <c r="CO77" s="343"/>
      <c r="CP77" s="343"/>
      <c r="CQ77" s="343"/>
      <c r="CR77" s="343"/>
      <c r="CS77" s="343"/>
      <c r="CT77" s="343"/>
      <c r="CU77" s="343"/>
      <c r="CV77" s="343"/>
      <c r="CW77" s="343"/>
      <c r="CX77" s="343"/>
      <c r="CY77" s="343"/>
      <c r="CZ77" s="343"/>
      <c r="DA77" s="343"/>
      <c r="DB77" s="343"/>
      <c r="DC77" s="343"/>
      <c r="DD77" s="343"/>
      <c r="DE77" s="343"/>
      <c r="DF77" s="343"/>
      <c r="DG77" s="343"/>
      <c r="DH77" s="343"/>
      <c r="DI77" s="343"/>
      <c r="DJ77" s="343"/>
      <c r="DK77" s="343"/>
      <c r="DL77" s="343"/>
      <c r="DM77" s="343"/>
      <c r="DN77" s="343"/>
      <c r="DO77" s="343"/>
      <c r="DP77" s="343"/>
      <c r="DQ77" s="343"/>
      <c r="DR77" s="343"/>
      <c r="DS77" s="343"/>
      <c r="DT77" s="343"/>
      <c r="DU77" s="343"/>
      <c r="DV77" s="343"/>
      <c r="DW77" s="343"/>
      <c r="DX77" s="343"/>
      <c r="DY77" s="343"/>
      <c r="DZ77" s="343"/>
      <c r="EA77" s="343"/>
      <c r="EB77" s="343"/>
      <c r="EC77" s="343"/>
      <c r="ED77" s="343"/>
      <c r="EE77" s="343"/>
      <c r="EF77" s="343"/>
      <c r="EG77" s="343"/>
      <c r="EH77" s="343"/>
      <c r="EI77" s="343"/>
      <c r="EJ77" s="343"/>
      <c r="EK77" s="343"/>
      <c r="EL77" s="343"/>
      <c r="EM77" s="343"/>
      <c r="EN77" s="343"/>
      <c r="EO77" s="343"/>
      <c r="EP77" s="343"/>
      <c r="EQ77" s="343"/>
      <c r="ER77" s="343"/>
      <c r="ES77" s="343"/>
      <c r="ET77" s="343"/>
      <c r="EU77" s="343"/>
      <c r="EV77" s="343"/>
      <c r="EW77" s="343"/>
      <c r="EX77" s="343"/>
      <c r="EY77" s="343"/>
      <c r="EZ77" s="343"/>
      <c r="FA77" s="343"/>
      <c r="FB77" s="343"/>
      <c r="FC77" s="343"/>
      <c r="FD77" s="343"/>
      <c r="FE77" s="343"/>
      <c r="FF77" s="343"/>
      <c r="FG77" s="343"/>
      <c r="FH77" s="343"/>
      <c r="FI77" s="343"/>
      <c r="FJ77" s="343"/>
      <c r="FK77" s="343"/>
      <c r="FL77" s="343"/>
      <c r="FM77" s="343"/>
      <c r="FN77" s="343"/>
      <c r="FO77" s="343"/>
      <c r="FP77" s="343"/>
      <c r="FQ77" s="343"/>
      <c r="FR77" s="343"/>
      <c r="FS77" s="343"/>
      <c r="FT77" s="343"/>
      <c r="FU77" s="343"/>
      <c r="FV77" s="343"/>
      <c r="FW77" s="343"/>
      <c r="FX77" s="343"/>
      <c r="FY77" s="343"/>
      <c r="FZ77" s="343"/>
      <c r="GA77" s="343"/>
      <c r="GB77" s="343"/>
      <c r="GC77" s="343"/>
      <c r="GD77" s="343"/>
      <c r="GE77" s="343"/>
      <c r="GF77" s="343"/>
      <c r="GG77" s="343"/>
      <c r="GH77" s="343"/>
      <c r="GI77" s="343"/>
      <c r="GJ77" s="343"/>
      <c r="GK77" s="343"/>
      <c r="GL77" s="343"/>
      <c r="GM77" s="343"/>
      <c r="GN77" s="343"/>
      <c r="GO77" s="343"/>
      <c r="GP77" s="343"/>
      <c r="GQ77" s="343"/>
      <c r="GR77" s="343"/>
      <c r="GS77" s="343"/>
      <c r="GT77" s="343"/>
      <c r="GU77" s="343"/>
      <c r="GV77" s="343"/>
      <c r="GW77" s="343"/>
      <c r="GX77" s="343"/>
      <c r="GY77" s="343"/>
      <c r="GZ77" s="343"/>
      <c r="HA77" s="343"/>
      <c r="HB77" s="343"/>
      <c r="HC77" s="343"/>
      <c r="HD77" s="343"/>
      <c r="HE77" s="343"/>
      <c r="HF77" s="343"/>
      <c r="HG77" s="343"/>
      <c r="HH77" s="343"/>
      <c r="HI77" s="343"/>
      <c r="HJ77" s="343"/>
      <c r="HK77" s="343"/>
      <c r="HL77" s="343"/>
      <c r="HM77" s="343"/>
      <c r="HN77" s="343"/>
      <c r="HO77" s="343"/>
      <c r="HP77" s="343"/>
      <c r="HQ77" s="343"/>
      <c r="HR77" s="343"/>
      <c r="HS77" s="343"/>
      <c r="HT77" s="343"/>
      <c r="HU77" s="343"/>
      <c r="HV77" s="343"/>
      <c r="HW77" s="343"/>
      <c r="HX77" s="343"/>
      <c r="HY77" s="343"/>
      <c r="HZ77" s="343"/>
      <c r="IA77" s="343"/>
      <c r="IB77" s="343"/>
      <c r="IC77" s="343"/>
      <c r="ID77" s="343"/>
      <c r="IE77" s="343"/>
      <c r="IF77" s="343"/>
      <c r="IG77" s="343"/>
      <c r="IH77" s="343"/>
      <c r="II77" s="343"/>
      <c r="IJ77" s="343"/>
      <c r="IK77" s="343"/>
      <c r="IL77" s="343"/>
      <c r="IM77" s="343"/>
      <c r="IN77" s="343"/>
      <c r="IO77" s="343"/>
      <c r="IP77" s="343"/>
      <c r="IQ77" s="343"/>
      <c r="IR77" s="343"/>
      <c r="IS77" s="343"/>
      <c r="IT77" s="343"/>
      <c r="IU77" s="343"/>
      <c r="IV77" s="343"/>
      <c r="IW77" s="343"/>
      <c r="IX77" s="343"/>
      <c r="IY77" s="343"/>
      <c r="IZ77" s="343"/>
      <c r="JA77" s="343"/>
      <c r="JB77" s="343"/>
    </row>
    <row r="78" spans="1:262" s="91" customFormat="1" ht="15.6" customHeight="1" x14ac:dyDescent="0.2">
      <c r="A78" s="1530" t="s">
        <v>1059</v>
      </c>
      <c r="B78" s="1531"/>
      <c r="C78" s="669"/>
      <c r="D78" s="552"/>
      <c r="E78" s="339"/>
      <c r="F78" s="339"/>
      <c r="G78" s="339"/>
      <c r="H78" s="339"/>
      <c r="I78" s="339"/>
      <c r="J78" s="339"/>
      <c r="K78" s="159">
        <v>0</v>
      </c>
      <c r="L78" s="553"/>
      <c r="M78" s="552">
        <v>0</v>
      </c>
      <c r="N78" s="159">
        <v>0</v>
      </c>
      <c r="O78" s="2052">
        <v>0</v>
      </c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  <c r="AM78" s="343"/>
      <c r="AN78" s="343"/>
      <c r="AO78" s="343"/>
      <c r="AP78" s="343"/>
      <c r="AQ78" s="343"/>
      <c r="AR78" s="343"/>
      <c r="AS78" s="343"/>
      <c r="AT78" s="343"/>
      <c r="AU78" s="343"/>
      <c r="AV78" s="343"/>
      <c r="AW78" s="343"/>
      <c r="AX78" s="343"/>
      <c r="AY78" s="343"/>
      <c r="AZ78" s="343"/>
      <c r="BA78" s="343"/>
      <c r="BB78" s="343"/>
      <c r="BC78" s="343"/>
      <c r="BD78" s="343"/>
      <c r="BE78" s="343"/>
      <c r="BF78" s="343"/>
      <c r="BG78" s="343"/>
      <c r="BH78" s="343"/>
      <c r="BI78" s="343"/>
      <c r="BJ78" s="343"/>
      <c r="BK78" s="343"/>
      <c r="BL78" s="343"/>
      <c r="BM78" s="343"/>
      <c r="BN78" s="343"/>
      <c r="BO78" s="343"/>
      <c r="BP78" s="343"/>
      <c r="BQ78" s="343"/>
      <c r="BR78" s="343"/>
      <c r="BS78" s="343"/>
      <c r="BT78" s="343"/>
      <c r="BU78" s="343"/>
      <c r="BV78" s="343"/>
      <c r="BW78" s="343"/>
      <c r="BX78" s="343"/>
      <c r="BY78" s="343"/>
      <c r="BZ78" s="343"/>
      <c r="CA78" s="343"/>
      <c r="CB78" s="343"/>
      <c r="CC78" s="343"/>
      <c r="CD78" s="343"/>
      <c r="CE78" s="343"/>
      <c r="CF78" s="343"/>
      <c r="CG78" s="343"/>
      <c r="CH78" s="343"/>
      <c r="CI78" s="343"/>
      <c r="CJ78" s="343"/>
      <c r="CK78" s="343"/>
      <c r="CL78" s="343"/>
      <c r="CM78" s="343"/>
      <c r="CN78" s="343"/>
      <c r="CO78" s="343"/>
      <c r="CP78" s="343"/>
      <c r="CQ78" s="343"/>
      <c r="CR78" s="343"/>
      <c r="CS78" s="343"/>
      <c r="CT78" s="343"/>
      <c r="CU78" s="343"/>
      <c r="CV78" s="343"/>
      <c r="CW78" s="343"/>
      <c r="CX78" s="343"/>
      <c r="CY78" s="343"/>
      <c r="CZ78" s="343"/>
      <c r="DA78" s="343"/>
      <c r="DB78" s="343"/>
      <c r="DC78" s="343"/>
      <c r="DD78" s="343"/>
      <c r="DE78" s="343"/>
      <c r="DF78" s="343"/>
      <c r="DG78" s="343"/>
      <c r="DH78" s="343"/>
      <c r="DI78" s="343"/>
      <c r="DJ78" s="343"/>
      <c r="DK78" s="343"/>
      <c r="DL78" s="343"/>
      <c r="DM78" s="343"/>
      <c r="DN78" s="343"/>
      <c r="DO78" s="343"/>
      <c r="DP78" s="343"/>
      <c r="DQ78" s="343"/>
      <c r="DR78" s="343"/>
      <c r="DS78" s="343"/>
      <c r="DT78" s="343"/>
      <c r="DU78" s="343"/>
      <c r="DV78" s="343"/>
      <c r="DW78" s="343"/>
      <c r="DX78" s="343"/>
      <c r="DY78" s="343"/>
      <c r="DZ78" s="343"/>
      <c r="EA78" s="343"/>
      <c r="EB78" s="343"/>
      <c r="EC78" s="343"/>
      <c r="ED78" s="343"/>
      <c r="EE78" s="343"/>
      <c r="EF78" s="343"/>
      <c r="EG78" s="343"/>
      <c r="EH78" s="343"/>
      <c r="EI78" s="343"/>
      <c r="EJ78" s="343"/>
      <c r="EK78" s="343"/>
      <c r="EL78" s="343"/>
      <c r="EM78" s="343"/>
      <c r="EN78" s="343"/>
      <c r="EO78" s="343"/>
      <c r="EP78" s="343"/>
      <c r="EQ78" s="343"/>
      <c r="ER78" s="343"/>
      <c r="ES78" s="343"/>
      <c r="ET78" s="343"/>
      <c r="EU78" s="343"/>
      <c r="EV78" s="343"/>
      <c r="EW78" s="343"/>
      <c r="EX78" s="343"/>
      <c r="EY78" s="343"/>
      <c r="EZ78" s="343"/>
      <c r="FA78" s="343"/>
      <c r="FB78" s="343"/>
      <c r="FC78" s="343"/>
      <c r="FD78" s="343"/>
      <c r="FE78" s="343"/>
      <c r="FF78" s="343"/>
      <c r="FG78" s="343"/>
      <c r="FH78" s="343"/>
      <c r="FI78" s="343"/>
      <c r="FJ78" s="343"/>
      <c r="FK78" s="343"/>
      <c r="FL78" s="343"/>
      <c r="FM78" s="343"/>
      <c r="FN78" s="343"/>
      <c r="FO78" s="343"/>
      <c r="FP78" s="343"/>
      <c r="FQ78" s="343"/>
      <c r="FR78" s="343"/>
      <c r="FS78" s="343"/>
      <c r="FT78" s="343"/>
      <c r="FU78" s="343"/>
      <c r="FV78" s="343"/>
      <c r="FW78" s="343"/>
      <c r="FX78" s="343"/>
      <c r="FY78" s="343"/>
      <c r="FZ78" s="343"/>
      <c r="GA78" s="343"/>
      <c r="GB78" s="343"/>
      <c r="GC78" s="343"/>
      <c r="GD78" s="343"/>
      <c r="GE78" s="343"/>
      <c r="GF78" s="343"/>
      <c r="GG78" s="343"/>
      <c r="GH78" s="343"/>
      <c r="GI78" s="343"/>
      <c r="GJ78" s="343"/>
      <c r="GK78" s="343"/>
      <c r="GL78" s="343"/>
      <c r="GM78" s="343"/>
      <c r="GN78" s="343"/>
      <c r="GO78" s="343"/>
      <c r="GP78" s="343"/>
      <c r="GQ78" s="343"/>
      <c r="GR78" s="343"/>
      <c r="GS78" s="343"/>
      <c r="GT78" s="343"/>
      <c r="GU78" s="343"/>
      <c r="GV78" s="343"/>
      <c r="GW78" s="343"/>
      <c r="GX78" s="343"/>
      <c r="GY78" s="343"/>
      <c r="GZ78" s="343"/>
      <c r="HA78" s="343"/>
      <c r="HB78" s="343"/>
      <c r="HC78" s="343"/>
      <c r="HD78" s="343"/>
      <c r="HE78" s="343"/>
      <c r="HF78" s="343"/>
      <c r="HG78" s="343"/>
      <c r="HH78" s="343"/>
      <c r="HI78" s="343"/>
      <c r="HJ78" s="343"/>
      <c r="HK78" s="343"/>
      <c r="HL78" s="343"/>
      <c r="HM78" s="343"/>
      <c r="HN78" s="343"/>
      <c r="HO78" s="343"/>
      <c r="HP78" s="343"/>
      <c r="HQ78" s="343"/>
      <c r="HR78" s="343"/>
      <c r="HS78" s="343"/>
      <c r="HT78" s="343"/>
      <c r="HU78" s="343"/>
      <c r="HV78" s="343"/>
      <c r="HW78" s="343"/>
      <c r="HX78" s="343"/>
      <c r="HY78" s="343"/>
      <c r="HZ78" s="343"/>
      <c r="IA78" s="343"/>
      <c r="IB78" s="343"/>
      <c r="IC78" s="343"/>
      <c r="ID78" s="343"/>
      <c r="IE78" s="343"/>
      <c r="IF78" s="343"/>
      <c r="IG78" s="343"/>
      <c r="IH78" s="343"/>
      <c r="II78" s="343"/>
      <c r="IJ78" s="343"/>
      <c r="IK78" s="343"/>
      <c r="IL78" s="343"/>
      <c r="IM78" s="343"/>
      <c r="IN78" s="343"/>
      <c r="IO78" s="343"/>
      <c r="IP78" s="343"/>
      <c r="IQ78" s="343"/>
      <c r="IR78" s="343"/>
      <c r="IS78" s="343"/>
      <c r="IT78" s="343"/>
      <c r="IU78" s="343"/>
      <c r="IV78" s="343"/>
      <c r="IW78" s="343"/>
      <c r="IX78" s="343"/>
      <c r="IY78" s="343"/>
      <c r="IZ78" s="343"/>
      <c r="JA78" s="343"/>
      <c r="JB78" s="343"/>
    </row>
    <row r="79" spans="1:262" s="91" customFormat="1" ht="15.6" customHeight="1" x14ac:dyDescent="0.2">
      <c r="A79" s="1532" t="s">
        <v>1060</v>
      </c>
      <c r="B79" s="1533"/>
      <c r="C79" s="820"/>
      <c r="D79" s="552"/>
      <c r="E79" s="1028"/>
      <c r="F79" s="340"/>
      <c r="G79" s="340"/>
      <c r="H79" s="340"/>
      <c r="I79" s="340"/>
      <c r="J79" s="340"/>
      <c r="K79" s="553"/>
      <c r="L79" s="553"/>
      <c r="M79" s="552"/>
      <c r="N79" s="553"/>
      <c r="O79" s="2052">
        <v>0</v>
      </c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  <c r="AM79" s="343"/>
      <c r="AN79" s="343"/>
      <c r="AO79" s="343"/>
      <c r="AP79" s="343"/>
      <c r="AQ79" s="343"/>
      <c r="AR79" s="343"/>
      <c r="AS79" s="343"/>
      <c r="AT79" s="343"/>
      <c r="AU79" s="343"/>
      <c r="AV79" s="343"/>
      <c r="AW79" s="343"/>
      <c r="AX79" s="343"/>
      <c r="AY79" s="343"/>
      <c r="AZ79" s="343"/>
      <c r="BA79" s="343"/>
      <c r="BB79" s="343"/>
      <c r="BC79" s="343"/>
      <c r="BD79" s="343"/>
      <c r="BE79" s="343"/>
      <c r="BF79" s="343"/>
      <c r="BG79" s="343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  <c r="BR79" s="343"/>
      <c r="BS79" s="343"/>
      <c r="BT79" s="343"/>
      <c r="BU79" s="343"/>
      <c r="BV79" s="343"/>
      <c r="BW79" s="343"/>
      <c r="BX79" s="343"/>
      <c r="BY79" s="343"/>
      <c r="BZ79" s="343"/>
      <c r="CA79" s="343"/>
      <c r="CB79" s="343"/>
      <c r="CC79" s="343"/>
      <c r="CD79" s="343"/>
      <c r="CE79" s="343"/>
      <c r="CF79" s="343"/>
      <c r="CG79" s="343"/>
      <c r="CH79" s="343"/>
      <c r="CI79" s="343"/>
      <c r="CJ79" s="343"/>
      <c r="CK79" s="343"/>
      <c r="CL79" s="343"/>
      <c r="CM79" s="343"/>
      <c r="CN79" s="343"/>
      <c r="CO79" s="343"/>
      <c r="CP79" s="343"/>
      <c r="CQ79" s="343"/>
      <c r="CR79" s="343"/>
      <c r="CS79" s="343"/>
      <c r="CT79" s="343"/>
      <c r="CU79" s="343"/>
      <c r="CV79" s="343"/>
      <c r="CW79" s="343"/>
      <c r="CX79" s="343"/>
      <c r="CY79" s="343"/>
      <c r="CZ79" s="343"/>
      <c r="DA79" s="343"/>
      <c r="DB79" s="343"/>
      <c r="DC79" s="343"/>
      <c r="DD79" s="343"/>
      <c r="DE79" s="343"/>
      <c r="DF79" s="343"/>
      <c r="DG79" s="343"/>
      <c r="DH79" s="343"/>
      <c r="DI79" s="343"/>
      <c r="DJ79" s="343"/>
      <c r="DK79" s="343"/>
      <c r="DL79" s="343"/>
      <c r="DM79" s="343"/>
      <c r="DN79" s="343"/>
      <c r="DO79" s="343"/>
      <c r="DP79" s="343"/>
      <c r="DQ79" s="343"/>
      <c r="DR79" s="343"/>
      <c r="DS79" s="343"/>
      <c r="DT79" s="343"/>
      <c r="DU79" s="343"/>
      <c r="DV79" s="343"/>
      <c r="DW79" s="343"/>
      <c r="DX79" s="343"/>
      <c r="DY79" s="343"/>
      <c r="DZ79" s="343"/>
      <c r="EA79" s="343"/>
      <c r="EB79" s="343"/>
      <c r="EC79" s="343"/>
      <c r="ED79" s="343"/>
      <c r="EE79" s="343"/>
      <c r="EF79" s="343"/>
      <c r="EG79" s="343"/>
      <c r="EH79" s="343"/>
      <c r="EI79" s="343"/>
      <c r="EJ79" s="343"/>
      <c r="EK79" s="343"/>
      <c r="EL79" s="343"/>
      <c r="EM79" s="343"/>
      <c r="EN79" s="343"/>
      <c r="EO79" s="343"/>
      <c r="EP79" s="343"/>
      <c r="EQ79" s="343"/>
      <c r="ER79" s="343"/>
      <c r="ES79" s="343"/>
      <c r="ET79" s="343"/>
      <c r="EU79" s="343"/>
      <c r="EV79" s="343"/>
      <c r="EW79" s="343"/>
      <c r="EX79" s="343"/>
      <c r="EY79" s="343"/>
      <c r="EZ79" s="343"/>
      <c r="FA79" s="343"/>
      <c r="FB79" s="343"/>
      <c r="FC79" s="343"/>
      <c r="FD79" s="343"/>
      <c r="FE79" s="343"/>
      <c r="FF79" s="343"/>
      <c r="FG79" s="343"/>
      <c r="FH79" s="343"/>
      <c r="FI79" s="343"/>
      <c r="FJ79" s="343"/>
      <c r="FK79" s="343"/>
      <c r="FL79" s="343"/>
      <c r="FM79" s="343"/>
      <c r="FN79" s="343"/>
      <c r="FO79" s="343"/>
      <c r="FP79" s="343"/>
      <c r="FQ79" s="343"/>
      <c r="FR79" s="343"/>
      <c r="FS79" s="343"/>
      <c r="FT79" s="343"/>
      <c r="FU79" s="343"/>
      <c r="FV79" s="343"/>
      <c r="FW79" s="343"/>
      <c r="FX79" s="343"/>
      <c r="FY79" s="343"/>
      <c r="FZ79" s="343"/>
      <c r="GA79" s="343"/>
      <c r="GB79" s="343"/>
      <c r="GC79" s="343"/>
      <c r="GD79" s="343"/>
      <c r="GE79" s="343"/>
      <c r="GF79" s="343"/>
      <c r="GG79" s="343"/>
      <c r="GH79" s="343"/>
      <c r="GI79" s="343"/>
      <c r="GJ79" s="343"/>
      <c r="GK79" s="343"/>
      <c r="GL79" s="343"/>
      <c r="GM79" s="343"/>
      <c r="GN79" s="343"/>
      <c r="GO79" s="343"/>
      <c r="GP79" s="343"/>
      <c r="GQ79" s="343"/>
      <c r="GR79" s="343"/>
      <c r="GS79" s="343"/>
      <c r="GT79" s="343"/>
      <c r="GU79" s="343"/>
      <c r="GV79" s="343"/>
      <c r="GW79" s="343"/>
      <c r="GX79" s="343"/>
      <c r="GY79" s="343"/>
      <c r="GZ79" s="343"/>
      <c r="HA79" s="343"/>
      <c r="HB79" s="343"/>
      <c r="HC79" s="343"/>
      <c r="HD79" s="343"/>
      <c r="HE79" s="343"/>
      <c r="HF79" s="343"/>
      <c r="HG79" s="343"/>
      <c r="HH79" s="343"/>
      <c r="HI79" s="343"/>
      <c r="HJ79" s="343"/>
      <c r="HK79" s="343"/>
      <c r="HL79" s="343"/>
      <c r="HM79" s="343"/>
      <c r="HN79" s="343"/>
      <c r="HO79" s="343"/>
      <c r="HP79" s="343"/>
      <c r="HQ79" s="343"/>
      <c r="HR79" s="343"/>
      <c r="HS79" s="343"/>
      <c r="HT79" s="343"/>
      <c r="HU79" s="343"/>
      <c r="HV79" s="343"/>
      <c r="HW79" s="343"/>
      <c r="HX79" s="343"/>
      <c r="HY79" s="343"/>
      <c r="HZ79" s="343"/>
      <c r="IA79" s="343"/>
      <c r="IB79" s="343"/>
      <c r="IC79" s="343"/>
      <c r="ID79" s="343"/>
      <c r="IE79" s="343"/>
      <c r="IF79" s="343"/>
      <c r="IG79" s="343"/>
      <c r="IH79" s="343"/>
      <c r="II79" s="343"/>
      <c r="IJ79" s="343"/>
      <c r="IK79" s="343"/>
      <c r="IL79" s="343"/>
      <c r="IM79" s="343"/>
      <c r="IN79" s="343"/>
      <c r="IO79" s="343"/>
      <c r="IP79" s="343"/>
      <c r="IQ79" s="343"/>
      <c r="IR79" s="343"/>
      <c r="IS79" s="343"/>
      <c r="IT79" s="343"/>
      <c r="IU79" s="343"/>
      <c r="IV79" s="343"/>
      <c r="IW79" s="343"/>
      <c r="IX79" s="343"/>
      <c r="IY79" s="343"/>
      <c r="IZ79" s="343"/>
      <c r="JA79" s="343"/>
      <c r="JB79" s="343"/>
    </row>
    <row r="80" spans="1:262" s="91" customFormat="1" ht="15.6" customHeight="1" x14ac:dyDescent="0.2">
      <c r="A80" s="1515" t="s">
        <v>849</v>
      </c>
      <c r="B80" s="1516"/>
      <c r="C80" s="827"/>
      <c r="D80" s="552"/>
      <c r="E80" s="1028"/>
      <c r="F80" s="340"/>
      <c r="G80" s="340"/>
      <c r="H80" s="340"/>
      <c r="I80" s="340"/>
      <c r="J80" s="340"/>
      <c r="K80" s="553"/>
      <c r="L80" s="553"/>
      <c r="M80" s="552"/>
      <c r="N80" s="553"/>
      <c r="O80" s="2052">
        <v>10000</v>
      </c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  <c r="AM80" s="343"/>
      <c r="AN80" s="343"/>
      <c r="AO80" s="343"/>
      <c r="AP80" s="343"/>
      <c r="AQ80" s="343"/>
      <c r="AR80" s="343"/>
      <c r="AS80" s="343"/>
      <c r="AT80" s="343"/>
      <c r="AU80" s="343"/>
      <c r="AV80" s="343"/>
      <c r="AW80" s="343"/>
      <c r="AX80" s="343"/>
      <c r="AY80" s="343"/>
      <c r="AZ80" s="343"/>
      <c r="BA80" s="343"/>
      <c r="BB80" s="343"/>
      <c r="BC80" s="343"/>
      <c r="BD80" s="343"/>
      <c r="BE80" s="343"/>
      <c r="BF80" s="343"/>
      <c r="BG80" s="343"/>
      <c r="BH80" s="343"/>
      <c r="BI80" s="343"/>
      <c r="BJ80" s="343"/>
      <c r="BK80" s="343"/>
      <c r="BL80" s="343"/>
      <c r="BM80" s="343"/>
      <c r="BN80" s="343"/>
      <c r="BO80" s="343"/>
      <c r="BP80" s="343"/>
      <c r="BQ80" s="343"/>
      <c r="BR80" s="343"/>
      <c r="BS80" s="343"/>
      <c r="BT80" s="343"/>
      <c r="BU80" s="343"/>
      <c r="BV80" s="343"/>
      <c r="BW80" s="343"/>
      <c r="BX80" s="343"/>
      <c r="BY80" s="343"/>
      <c r="BZ80" s="343"/>
      <c r="CA80" s="343"/>
      <c r="CB80" s="343"/>
      <c r="CC80" s="343"/>
      <c r="CD80" s="343"/>
      <c r="CE80" s="343"/>
      <c r="CF80" s="343"/>
      <c r="CG80" s="343"/>
      <c r="CH80" s="343"/>
      <c r="CI80" s="343"/>
      <c r="CJ80" s="343"/>
      <c r="CK80" s="343"/>
      <c r="CL80" s="343"/>
      <c r="CM80" s="343"/>
      <c r="CN80" s="343"/>
      <c r="CO80" s="343"/>
      <c r="CP80" s="343"/>
      <c r="CQ80" s="343"/>
      <c r="CR80" s="343"/>
      <c r="CS80" s="343"/>
      <c r="CT80" s="343"/>
      <c r="CU80" s="343"/>
      <c r="CV80" s="343"/>
      <c r="CW80" s="343"/>
      <c r="CX80" s="343"/>
      <c r="CY80" s="343"/>
      <c r="CZ80" s="343"/>
      <c r="DA80" s="343"/>
      <c r="DB80" s="343"/>
      <c r="DC80" s="343"/>
      <c r="DD80" s="343"/>
      <c r="DE80" s="343"/>
      <c r="DF80" s="343"/>
      <c r="DG80" s="343"/>
      <c r="DH80" s="343"/>
      <c r="DI80" s="343"/>
      <c r="DJ80" s="343"/>
      <c r="DK80" s="343"/>
      <c r="DL80" s="343"/>
      <c r="DM80" s="343"/>
      <c r="DN80" s="343"/>
      <c r="DO80" s="343"/>
      <c r="DP80" s="343"/>
      <c r="DQ80" s="343"/>
      <c r="DR80" s="343"/>
      <c r="DS80" s="343"/>
      <c r="DT80" s="343"/>
      <c r="DU80" s="343"/>
      <c r="DV80" s="343"/>
      <c r="DW80" s="343"/>
      <c r="DX80" s="343"/>
      <c r="DY80" s="343"/>
      <c r="DZ80" s="343"/>
      <c r="EA80" s="343"/>
      <c r="EB80" s="343"/>
      <c r="EC80" s="343"/>
      <c r="ED80" s="343"/>
      <c r="EE80" s="343"/>
      <c r="EF80" s="343"/>
      <c r="EG80" s="343"/>
      <c r="EH80" s="343"/>
      <c r="EI80" s="343"/>
      <c r="EJ80" s="343"/>
      <c r="EK80" s="343"/>
      <c r="EL80" s="343"/>
      <c r="EM80" s="343"/>
      <c r="EN80" s="343"/>
      <c r="EO80" s="343"/>
      <c r="EP80" s="343"/>
      <c r="EQ80" s="343"/>
      <c r="ER80" s="343"/>
      <c r="ES80" s="343"/>
      <c r="ET80" s="343"/>
      <c r="EU80" s="343"/>
      <c r="EV80" s="343"/>
      <c r="EW80" s="343"/>
      <c r="EX80" s="343"/>
      <c r="EY80" s="343"/>
      <c r="EZ80" s="343"/>
      <c r="FA80" s="343"/>
      <c r="FB80" s="343"/>
      <c r="FC80" s="343"/>
      <c r="FD80" s="343"/>
      <c r="FE80" s="343"/>
      <c r="FF80" s="343"/>
      <c r="FG80" s="343"/>
      <c r="FH80" s="343"/>
      <c r="FI80" s="343"/>
      <c r="FJ80" s="343"/>
      <c r="FK80" s="343"/>
      <c r="FL80" s="343"/>
      <c r="FM80" s="343"/>
      <c r="FN80" s="343"/>
      <c r="FO80" s="343"/>
      <c r="FP80" s="343"/>
      <c r="FQ80" s="343"/>
      <c r="FR80" s="343"/>
      <c r="FS80" s="343"/>
      <c r="FT80" s="343"/>
      <c r="FU80" s="343"/>
      <c r="FV80" s="343"/>
      <c r="FW80" s="343"/>
      <c r="FX80" s="343"/>
      <c r="FY80" s="343"/>
      <c r="FZ80" s="343"/>
      <c r="GA80" s="343"/>
      <c r="GB80" s="343"/>
      <c r="GC80" s="343"/>
      <c r="GD80" s="343"/>
      <c r="GE80" s="343"/>
      <c r="GF80" s="343"/>
      <c r="GG80" s="343"/>
      <c r="GH80" s="343"/>
      <c r="GI80" s="343"/>
      <c r="GJ80" s="343"/>
      <c r="GK80" s="343"/>
      <c r="GL80" s="343"/>
      <c r="GM80" s="343"/>
      <c r="GN80" s="343"/>
      <c r="GO80" s="343"/>
      <c r="GP80" s="343"/>
      <c r="GQ80" s="343"/>
      <c r="GR80" s="343"/>
      <c r="GS80" s="343"/>
      <c r="GT80" s="343"/>
      <c r="GU80" s="343"/>
      <c r="GV80" s="343"/>
      <c r="GW80" s="343"/>
      <c r="GX80" s="343"/>
      <c r="GY80" s="343"/>
      <c r="GZ80" s="343"/>
      <c r="HA80" s="343"/>
      <c r="HB80" s="343"/>
      <c r="HC80" s="343"/>
      <c r="HD80" s="343"/>
      <c r="HE80" s="343"/>
      <c r="HF80" s="343"/>
      <c r="HG80" s="343"/>
      <c r="HH80" s="343"/>
      <c r="HI80" s="343"/>
      <c r="HJ80" s="343"/>
      <c r="HK80" s="343"/>
      <c r="HL80" s="343"/>
      <c r="HM80" s="343"/>
      <c r="HN80" s="343"/>
      <c r="HO80" s="343"/>
      <c r="HP80" s="343"/>
      <c r="HQ80" s="343"/>
      <c r="HR80" s="343"/>
      <c r="HS80" s="343"/>
      <c r="HT80" s="343"/>
      <c r="HU80" s="343"/>
      <c r="HV80" s="343"/>
      <c r="HW80" s="343"/>
      <c r="HX80" s="343"/>
      <c r="HY80" s="343"/>
      <c r="HZ80" s="343"/>
      <c r="IA80" s="343"/>
      <c r="IB80" s="343"/>
      <c r="IC80" s="343"/>
      <c r="ID80" s="343"/>
      <c r="IE80" s="343"/>
      <c r="IF80" s="343"/>
      <c r="IG80" s="343"/>
      <c r="IH80" s="343"/>
      <c r="II80" s="343"/>
      <c r="IJ80" s="343"/>
      <c r="IK80" s="343"/>
      <c r="IL80" s="343"/>
      <c r="IM80" s="343"/>
      <c r="IN80" s="343"/>
      <c r="IO80" s="343"/>
      <c r="IP80" s="343"/>
      <c r="IQ80" s="343"/>
      <c r="IR80" s="343"/>
      <c r="IS80" s="343"/>
      <c r="IT80" s="343"/>
      <c r="IU80" s="343"/>
      <c r="IV80" s="343"/>
      <c r="IW80" s="343"/>
      <c r="IX80" s="343"/>
      <c r="IY80" s="343"/>
      <c r="IZ80" s="343"/>
      <c r="JA80" s="343"/>
      <c r="JB80" s="343"/>
    </row>
    <row r="81" spans="1:262" s="91" customFormat="1" ht="15.6" customHeight="1" x14ac:dyDescent="0.2">
      <c r="A81" s="1515" t="s">
        <v>284</v>
      </c>
      <c r="B81" s="1516"/>
      <c r="C81" s="827"/>
      <c r="D81" s="552"/>
      <c r="E81" s="1028"/>
      <c r="F81" s="340"/>
      <c r="G81" s="340"/>
      <c r="H81" s="340"/>
      <c r="I81" s="340"/>
      <c r="J81" s="340"/>
      <c r="K81" s="553"/>
      <c r="L81" s="553"/>
      <c r="M81" s="552"/>
      <c r="N81" s="553"/>
      <c r="O81" s="2052">
        <v>0</v>
      </c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  <c r="AM81" s="343"/>
      <c r="AN81" s="343"/>
      <c r="AO81" s="343"/>
      <c r="AP81" s="343"/>
      <c r="AQ81" s="343"/>
      <c r="AR81" s="343"/>
      <c r="AS81" s="343"/>
      <c r="AT81" s="343"/>
      <c r="AU81" s="343"/>
      <c r="AV81" s="343"/>
      <c r="AW81" s="343"/>
      <c r="AX81" s="343"/>
      <c r="AY81" s="343"/>
      <c r="AZ81" s="343"/>
      <c r="BA81" s="343"/>
      <c r="BB81" s="343"/>
      <c r="BC81" s="343"/>
      <c r="BD81" s="343"/>
      <c r="BE81" s="343"/>
      <c r="BF81" s="343"/>
      <c r="BG81" s="343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  <c r="BR81" s="343"/>
      <c r="BS81" s="343"/>
      <c r="BT81" s="343"/>
      <c r="BU81" s="343"/>
      <c r="BV81" s="343"/>
      <c r="BW81" s="343"/>
      <c r="BX81" s="343"/>
      <c r="BY81" s="343"/>
      <c r="BZ81" s="343"/>
      <c r="CA81" s="343"/>
      <c r="CB81" s="343"/>
      <c r="CC81" s="343"/>
      <c r="CD81" s="343"/>
      <c r="CE81" s="343"/>
      <c r="CF81" s="343"/>
      <c r="CG81" s="343"/>
      <c r="CH81" s="343"/>
      <c r="CI81" s="343"/>
      <c r="CJ81" s="343"/>
      <c r="CK81" s="343"/>
      <c r="CL81" s="343"/>
      <c r="CM81" s="343"/>
      <c r="CN81" s="343"/>
      <c r="CO81" s="343"/>
      <c r="CP81" s="343"/>
      <c r="CQ81" s="343"/>
      <c r="CR81" s="343"/>
      <c r="CS81" s="343"/>
      <c r="CT81" s="343"/>
      <c r="CU81" s="343"/>
      <c r="CV81" s="343"/>
      <c r="CW81" s="343"/>
      <c r="CX81" s="343"/>
      <c r="CY81" s="343"/>
      <c r="CZ81" s="343"/>
      <c r="DA81" s="343"/>
      <c r="DB81" s="343"/>
      <c r="DC81" s="343"/>
      <c r="DD81" s="343"/>
      <c r="DE81" s="343"/>
      <c r="DF81" s="343"/>
      <c r="DG81" s="343"/>
      <c r="DH81" s="343"/>
      <c r="DI81" s="343"/>
      <c r="DJ81" s="343"/>
      <c r="DK81" s="343"/>
      <c r="DL81" s="343"/>
      <c r="DM81" s="343"/>
      <c r="DN81" s="343"/>
      <c r="DO81" s="343"/>
      <c r="DP81" s="343"/>
      <c r="DQ81" s="343"/>
      <c r="DR81" s="343"/>
      <c r="DS81" s="343"/>
      <c r="DT81" s="343"/>
      <c r="DU81" s="343"/>
      <c r="DV81" s="343"/>
      <c r="DW81" s="343"/>
      <c r="DX81" s="343"/>
      <c r="DY81" s="343"/>
      <c r="DZ81" s="343"/>
      <c r="EA81" s="343"/>
      <c r="EB81" s="343"/>
      <c r="EC81" s="343"/>
      <c r="ED81" s="343"/>
      <c r="EE81" s="343"/>
      <c r="EF81" s="343"/>
      <c r="EG81" s="343"/>
      <c r="EH81" s="343"/>
      <c r="EI81" s="343"/>
      <c r="EJ81" s="343"/>
      <c r="EK81" s="343"/>
      <c r="EL81" s="343"/>
      <c r="EM81" s="343"/>
      <c r="EN81" s="343"/>
      <c r="EO81" s="343"/>
      <c r="EP81" s="343"/>
      <c r="EQ81" s="343"/>
      <c r="ER81" s="343"/>
      <c r="ES81" s="343"/>
      <c r="ET81" s="343"/>
      <c r="EU81" s="343"/>
      <c r="EV81" s="343"/>
      <c r="EW81" s="343"/>
      <c r="EX81" s="343"/>
      <c r="EY81" s="343"/>
      <c r="EZ81" s="343"/>
      <c r="FA81" s="343"/>
      <c r="FB81" s="343"/>
      <c r="FC81" s="343"/>
      <c r="FD81" s="343"/>
      <c r="FE81" s="343"/>
      <c r="FF81" s="343"/>
      <c r="FG81" s="343"/>
      <c r="FH81" s="343"/>
      <c r="FI81" s="343"/>
      <c r="FJ81" s="343"/>
      <c r="FK81" s="343"/>
      <c r="FL81" s="343"/>
      <c r="FM81" s="343"/>
      <c r="FN81" s="343"/>
      <c r="FO81" s="343"/>
      <c r="FP81" s="343"/>
      <c r="FQ81" s="343"/>
      <c r="FR81" s="343"/>
      <c r="FS81" s="343"/>
      <c r="FT81" s="343"/>
      <c r="FU81" s="343"/>
      <c r="FV81" s="343"/>
      <c r="FW81" s="343"/>
      <c r="FX81" s="343"/>
      <c r="FY81" s="343"/>
      <c r="FZ81" s="343"/>
      <c r="GA81" s="343"/>
      <c r="GB81" s="343"/>
      <c r="GC81" s="343"/>
      <c r="GD81" s="343"/>
      <c r="GE81" s="343"/>
      <c r="GF81" s="343"/>
      <c r="GG81" s="343"/>
      <c r="GH81" s="343"/>
      <c r="GI81" s="343"/>
      <c r="GJ81" s="343"/>
      <c r="GK81" s="343"/>
      <c r="GL81" s="343"/>
      <c r="GM81" s="343"/>
      <c r="GN81" s="343"/>
      <c r="GO81" s="343"/>
      <c r="GP81" s="343"/>
      <c r="GQ81" s="343"/>
      <c r="GR81" s="343"/>
      <c r="GS81" s="343"/>
      <c r="GT81" s="343"/>
      <c r="GU81" s="343"/>
      <c r="GV81" s="343"/>
      <c r="GW81" s="343"/>
      <c r="GX81" s="343"/>
      <c r="GY81" s="343"/>
      <c r="GZ81" s="343"/>
      <c r="HA81" s="343"/>
      <c r="HB81" s="343"/>
      <c r="HC81" s="343"/>
      <c r="HD81" s="343"/>
      <c r="HE81" s="343"/>
      <c r="HF81" s="343"/>
      <c r="HG81" s="343"/>
      <c r="HH81" s="343"/>
      <c r="HI81" s="343"/>
      <c r="HJ81" s="343"/>
      <c r="HK81" s="343"/>
      <c r="HL81" s="343"/>
      <c r="HM81" s="343"/>
      <c r="HN81" s="343"/>
      <c r="HO81" s="343"/>
      <c r="HP81" s="343"/>
      <c r="HQ81" s="343"/>
      <c r="HR81" s="343"/>
      <c r="HS81" s="343"/>
      <c r="HT81" s="343"/>
      <c r="HU81" s="343"/>
      <c r="HV81" s="343"/>
      <c r="HW81" s="343"/>
      <c r="HX81" s="343"/>
      <c r="HY81" s="343"/>
      <c r="HZ81" s="343"/>
      <c r="IA81" s="343"/>
      <c r="IB81" s="343"/>
      <c r="IC81" s="343"/>
      <c r="ID81" s="343"/>
      <c r="IE81" s="343"/>
      <c r="IF81" s="343"/>
      <c r="IG81" s="343"/>
      <c r="IH81" s="343"/>
      <c r="II81" s="343"/>
      <c r="IJ81" s="343"/>
      <c r="IK81" s="343"/>
      <c r="IL81" s="343"/>
      <c r="IM81" s="343"/>
      <c r="IN81" s="343"/>
      <c r="IO81" s="343"/>
      <c r="IP81" s="343"/>
      <c r="IQ81" s="343"/>
      <c r="IR81" s="343"/>
      <c r="IS81" s="343"/>
      <c r="IT81" s="343"/>
      <c r="IU81" s="343"/>
      <c r="IV81" s="343"/>
      <c r="IW81" s="343"/>
      <c r="IX81" s="343"/>
      <c r="IY81" s="343"/>
      <c r="IZ81" s="343"/>
      <c r="JA81" s="343"/>
      <c r="JB81" s="343"/>
    </row>
    <row r="82" spans="1:262" s="91" customFormat="1" ht="15.6" customHeight="1" x14ac:dyDescent="0.2">
      <c r="A82" s="1524" t="s">
        <v>164</v>
      </c>
      <c r="B82" s="1525"/>
      <c r="C82" s="828"/>
      <c r="D82" s="556"/>
      <c r="E82" s="1029"/>
      <c r="F82" s="341"/>
      <c r="G82" s="341"/>
      <c r="H82" s="341"/>
      <c r="I82" s="341"/>
      <c r="J82" s="341"/>
      <c r="K82" s="969">
        <v>15120</v>
      </c>
      <c r="L82" s="967"/>
      <c r="M82" s="968">
        <v>15120</v>
      </c>
      <c r="N82" s="969">
        <v>1260</v>
      </c>
      <c r="O82" s="2053">
        <v>15120</v>
      </c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  <c r="AM82" s="343"/>
      <c r="AN82" s="343"/>
      <c r="AO82" s="343"/>
      <c r="AP82" s="343"/>
      <c r="AQ82" s="343"/>
      <c r="AR82" s="343"/>
      <c r="AS82" s="343"/>
      <c r="AT82" s="343"/>
      <c r="AU82" s="343"/>
      <c r="AV82" s="343"/>
      <c r="AW82" s="343"/>
      <c r="AX82" s="343"/>
      <c r="AY82" s="343"/>
      <c r="AZ82" s="343"/>
      <c r="BA82" s="343"/>
      <c r="BB82" s="343"/>
      <c r="BC82" s="343"/>
      <c r="BD82" s="343"/>
      <c r="BE82" s="343"/>
      <c r="BF82" s="343"/>
      <c r="BG82" s="343"/>
      <c r="BH82" s="343"/>
      <c r="BI82" s="343"/>
      <c r="BJ82" s="343"/>
      <c r="BK82" s="343"/>
      <c r="BL82" s="343"/>
      <c r="BM82" s="343"/>
      <c r="BN82" s="343"/>
      <c r="BO82" s="343"/>
      <c r="BP82" s="343"/>
      <c r="BQ82" s="343"/>
      <c r="BR82" s="343"/>
      <c r="BS82" s="343"/>
      <c r="BT82" s="343"/>
      <c r="BU82" s="343"/>
      <c r="BV82" s="343"/>
      <c r="BW82" s="343"/>
      <c r="BX82" s="343"/>
      <c r="BY82" s="343"/>
      <c r="BZ82" s="343"/>
      <c r="CA82" s="343"/>
      <c r="CB82" s="343"/>
      <c r="CC82" s="343"/>
      <c r="CD82" s="343"/>
      <c r="CE82" s="343"/>
      <c r="CF82" s="343"/>
      <c r="CG82" s="343"/>
      <c r="CH82" s="343"/>
      <c r="CI82" s="343"/>
      <c r="CJ82" s="343"/>
      <c r="CK82" s="343"/>
      <c r="CL82" s="343"/>
      <c r="CM82" s="343"/>
      <c r="CN82" s="343"/>
      <c r="CO82" s="343"/>
      <c r="CP82" s="343"/>
      <c r="CQ82" s="343"/>
      <c r="CR82" s="343"/>
      <c r="CS82" s="343"/>
      <c r="CT82" s="343"/>
      <c r="CU82" s="343"/>
      <c r="CV82" s="343"/>
      <c r="CW82" s="343"/>
      <c r="CX82" s="343"/>
      <c r="CY82" s="343"/>
      <c r="CZ82" s="343"/>
      <c r="DA82" s="343"/>
      <c r="DB82" s="343"/>
      <c r="DC82" s="343"/>
      <c r="DD82" s="343"/>
      <c r="DE82" s="343"/>
      <c r="DF82" s="343"/>
      <c r="DG82" s="343"/>
      <c r="DH82" s="343"/>
      <c r="DI82" s="343"/>
      <c r="DJ82" s="343"/>
      <c r="DK82" s="343"/>
      <c r="DL82" s="343"/>
      <c r="DM82" s="343"/>
      <c r="DN82" s="343"/>
      <c r="DO82" s="343"/>
      <c r="DP82" s="343"/>
      <c r="DQ82" s="343"/>
      <c r="DR82" s="343"/>
      <c r="DS82" s="343"/>
      <c r="DT82" s="343"/>
      <c r="DU82" s="343"/>
      <c r="DV82" s="343"/>
      <c r="DW82" s="343"/>
      <c r="DX82" s="343"/>
      <c r="DY82" s="343"/>
      <c r="DZ82" s="343"/>
      <c r="EA82" s="343"/>
      <c r="EB82" s="343"/>
      <c r="EC82" s="343"/>
      <c r="ED82" s="343"/>
      <c r="EE82" s="343"/>
      <c r="EF82" s="343"/>
      <c r="EG82" s="343"/>
      <c r="EH82" s="343"/>
      <c r="EI82" s="343"/>
      <c r="EJ82" s="343"/>
      <c r="EK82" s="343"/>
      <c r="EL82" s="343"/>
      <c r="EM82" s="343"/>
      <c r="EN82" s="343"/>
      <c r="EO82" s="343"/>
      <c r="EP82" s="343"/>
      <c r="EQ82" s="343"/>
      <c r="ER82" s="343"/>
      <c r="ES82" s="343"/>
      <c r="ET82" s="343"/>
      <c r="EU82" s="343"/>
      <c r="EV82" s="343"/>
      <c r="EW82" s="343"/>
      <c r="EX82" s="343"/>
      <c r="EY82" s="343"/>
      <c r="EZ82" s="343"/>
      <c r="FA82" s="343"/>
      <c r="FB82" s="343"/>
      <c r="FC82" s="343"/>
      <c r="FD82" s="343"/>
      <c r="FE82" s="343"/>
      <c r="FF82" s="343"/>
      <c r="FG82" s="343"/>
      <c r="FH82" s="343"/>
      <c r="FI82" s="343"/>
      <c r="FJ82" s="343"/>
      <c r="FK82" s="343"/>
      <c r="FL82" s="343"/>
      <c r="FM82" s="343"/>
      <c r="FN82" s="343"/>
      <c r="FO82" s="343"/>
      <c r="FP82" s="343"/>
      <c r="FQ82" s="343"/>
      <c r="FR82" s="343"/>
      <c r="FS82" s="343"/>
      <c r="FT82" s="343"/>
      <c r="FU82" s="343"/>
      <c r="FV82" s="343"/>
      <c r="FW82" s="343"/>
      <c r="FX82" s="343"/>
      <c r="FY82" s="343"/>
      <c r="FZ82" s="343"/>
      <c r="GA82" s="343"/>
      <c r="GB82" s="343"/>
      <c r="GC82" s="343"/>
      <c r="GD82" s="343"/>
      <c r="GE82" s="343"/>
      <c r="GF82" s="343"/>
      <c r="GG82" s="343"/>
      <c r="GH82" s="343"/>
      <c r="GI82" s="343"/>
      <c r="GJ82" s="343"/>
      <c r="GK82" s="343"/>
      <c r="GL82" s="343"/>
      <c r="GM82" s="343"/>
      <c r="GN82" s="343"/>
      <c r="GO82" s="343"/>
      <c r="GP82" s="343"/>
      <c r="GQ82" s="343"/>
      <c r="GR82" s="343"/>
      <c r="GS82" s="343"/>
      <c r="GT82" s="343"/>
      <c r="GU82" s="343"/>
      <c r="GV82" s="343"/>
      <c r="GW82" s="343"/>
      <c r="GX82" s="343"/>
      <c r="GY82" s="343"/>
      <c r="GZ82" s="343"/>
      <c r="HA82" s="343"/>
      <c r="HB82" s="343"/>
      <c r="HC82" s="343"/>
      <c r="HD82" s="343"/>
      <c r="HE82" s="343"/>
      <c r="HF82" s="343"/>
      <c r="HG82" s="343"/>
      <c r="HH82" s="343"/>
      <c r="HI82" s="343"/>
      <c r="HJ82" s="343"/>
      <c r="HK82" s="343"/>
      <c r="HL82" s="343"/>
      <c r="HM82" s="343"/>
      <c r="HN82" s="343"/>
      <c r="HO82" s="343"/>
      <c r="HP82" s="343"/>
      <c r="HQ82" s="343"/>
      <c r="HR82" s="343"/>
      <c r="HS82" s="343"/>
      <c r="HT82" s="343"/>
      <c r="HU82" s="343"/>
      <c r="HV82" s="343"/>
      <c r="HW82" s="343"/>
      <c r="HX82" s="343"/>
      <c r="HY82" s="343"/>
      <c r="HZ82" s="343"/>
      <c r="IA82" s="343"/>
      <c r="IB82" s="343"/>
      <c r="IC82" s="343"/>
      <c r="ID82" s="343"/>
      <c r="IE82" s="343"/>
      <c r="IF82" s="343"/>
      <c r="IG82" s="343"/>
      <c r="IH82" s="343"/>
      <c r="II82" s="343"/>
      <c r="IJ82" s="343"/>
      <c r="IK82" s="343"/>
      <c r="IL82" s="343"/>
      <c r="IM82" s="343"/>
      <c r="IN82" s="343"/>
      <c r="IO82" s="343"/>
      <c r="IP82" s="343"/>
      <c r="IQ82" s="343"/>
      <c r="IR82" s="343"/>
      <c r="IS82" s="343"/>
      <c r="IT82" s="343"/>
      <c r="IU82" s="343"/>
      <c r="IV82" s="343"/>
      <c r="IW82" s="343"/>
      <c r="IX82" s="343"/>
      <c r="IY82" s="343"/>
      <c r="IZ82" s="343"/>
      <c r="JA82" s="343"/>
      <c r="JB82" s="343"/>
    </row>
    <row r="83" spans="1:262" s="91" customFormat="1" ht="15.6" customHeight="1" x14ac:dyDescent="0.2">
      <c r="A83" s="1451" t="s">
        <v>1336</v>
      </c>
      <c r="B83" s="1452"/>
      <c r="C83" s="669"/>
      <c r="D83" s="552"/>
      <c r="E83" s="339"/>
      <c r="F83" s="339"/>
      <c r="G83" s="339"/>
      <c r="H83" s="339"/>
      <c r="I83" s="339"/>
      <c r="J83" s="339"/>
      <c r="K83" s="553"/>
      <c r="L83" s="553"/>
      <c r="M83" s="552"/>
      <c r="N83" s="553"/>
      <c r="O83" s="2052">
        <v>0</v>
      </c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  <c r="AP83" s="343"/>
      <c r="AQ83" s="343"/>
      <c r="AR83" s="343"/>
      <c r="AS83" s="343"/>
      <c r="AT83" s="343"/>
      <c r="AU83" s="343"/>
      <c r="AV83" s="343"/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  <c r="BR83" s="343"/>
      <c r="BS83" s="343"/>
      <c r="BT83" s="343"/>
      <c r="BU83" s="343"/>
      <c r="BV83" s="343"/>
      <c r="BW83" s="343"/>
      <c r="BX83" s="343"/>
      <c r="BY83" s="343"/>
      <c r="BZ83" s="343"/>
      <c r="CA83" s="343"/>
      <c r="CB83" s="343"/>
      <c r="CC83" s="343"/>
      <c r="CD83" s="343"/>
      <c r="CE83" s="343"/>
      <c r="CF83" s="343"/>
      <c r="CG83" s="343"/>
      <c r="CH83" s="343"/>
      <c r="CI83" s="343"/>
      <c r="CJ83" s="343"/>
      <c r="CK83" s="343"/>
      <c r="CL83" s="343"/>
      <c r="CM83" s="343"/>
      <c r="CN83" s="343"/>
      <c r="CO83" s="343"/>
      <c r="CP83" s="343"/>
      <c r="CQ83" s="343"/>
      <c r="CR83" s="343"/>
      <c r="CS83" s="343"/>
      <c r="CT83" s="343"/>
      <c r="CU83" s="343"/>
      <c r="CV83" s="343"/>
      <c r="CW83" s="343"/>
      <c r="CX83" s="343"/>
      <c r="CY83" s="343"/>
      <c r="CZ83" s="343"/>
      <c r="DA83" s="343"/>
      <c r="DB83" s="343"/>
      <c r="DC83" s="343"/>
      <c r="DD83" s="343"/>
      <c r="DE83" s="343"/>
      <c r="DF83" s="343"/>
      <c r="DG83" s="343"/>
      <c r="DH83" s="343"/>
      <c r="DI83" s="343"/>
      <c r="DJ83" s="343"/>
      <c r="DK83" s="343"/>
      <c r="DL83" s="343"/>
      <c r="DM83" s="343"/>
      <c r="DN83" s="343"/>
      <c r="DO83" s="343"/>
      <c r="DP83" s="343"/>
      <c r="DQ83" s="343"/>
      <c r="DR83" s="343"/>
      <c r="DS83" s="343"/>
      <c r="DT83" s="343"/>
      <c r="DU83" s="343"/>
      <c r="DV83" s="343"/>
      <c r="DW83" s="343"/>
      <c r="DX83" s="343"/>
      <c r="DY83" s="343"/>
      <c r="DZ83" s="343"/>
      <c r="EA83" s="343"/>
      <c r="EB83" s="343"/>
      <c r="EC83" s="343"/>
      <c r="ED83" s="343"/>
      <c r="EE83" s="343"/>
      <c r="EF83" s="343"/>
      <c r="EG83" s="343"/>
      <c r="EH83" s="343"/>
      <c r="EI83" s="343"/>
      <c r="EJ83" s="343"/>
      <c r="EK83" s="343"/>
      <c r="EL83" s="343"/>
      <c r="EM83" s="343"/>
      <c r="EN83" s="343"/>
      <c r="EO83" s="343"/>
      <c r="EP83" s="343"/>
      <c r="EQ83" s="343"/>
      <c r="ER83" s="343"/>
      <c r="ES83" s="343"/>
      <c r="ET83" s="343"/>
      <c r="EU83" s="343"/>
      <c r="EV83" s="343"/>
      <c r="EW83" s="343"/>
      <c r="EX83" s="343"/>
      <c r="EY83" s="343"/>
      <c r="EZ83" s="343"/>
      <c r="FA83" s="343"/>
      <c r="FB83" s="343"/>
      <c r="FC83" s="343"/>
      <c r="FD83" s="343"/>
      <c r="FE83" s="343"/>
      <c r="FF83" s="343"/>
      <c r="FG83" s="343"/>
      <c r="FH83" s="343"/>
      <c r="FI83" s="343"/>
      <c r="FJ83" s="343"/>
      <c r="FK83" s="343"/>
      <c r="FL83" s="343"/>
      <c r="FM83" s="343"/>
      <c r="FN83" s="343"/>
      <c r="FO83" s="343"/>
      <c r="FP83" s="343"/>
      <c r="FQ83" s="343"/>
      <c r="FR83" s="343"/>
      <c r="FS83" s="343"/>
      <c r="FT83" s="343"/>
      <c r="FU83" s="343"/>
      <c r="FV83" s="343"/>
      <c r="FW83" s="343"/>
      <c r="FX83" s="343"/>
      <c r="FY83" s="343"/>
      <c r="FZ83" s="343"/>
      <c r="GA83" s="343"/>
      <c r="GB83" s="343"/>
      <c r="GC83" s="343"/>
      <c r="GD83" s="343"/>
      <c r="GE83" s="343"/>
      <c r="GF83" s="343"/>
      <c r="GG83" s="343"/>
      <c r="GH83" s="343"/>
      <c r="GI83" s="343"/>
      <c r="GJ83" s="343"/>
      <c r="GK83" s="343"/>
      <c r="GL83" s="343"/>
      <c r="GM83" s="343"/>
      <c r="GN83" s="343"/>
      <c r="GO83" s="343"/>
      <c r="GP83" s="343"/>
      <c r="GQ83" s="343"/>
      <c r="GR83" s="343"/>
      <c r="GS83" s="343"/>
      <c r="GT83" s="343"/>
      <c r="GU83" s="343"/>
      <c r="GV83" s="343"/>
      <c r="GW83" s="343"/>
      <c r="GX83" s="343"/>
      <c r="GY83" s="343"/>
      <c r="GZ83" s="343"/>
      <c r="HA83" s="343"/>
      <c r="HB83" s="343"/>
      <c r="HC83" s="343"/>
      <c r="HD83" s="343"/>
      <c r="HE83" s="343"/>
      <c r="HF83" s="343"/>
      <c r="HG83" s="343"/>
      <c r="HH83" s="343"/>
      <c r="HI83" s="343"/>
      <c r="HJ83" s="343"/>
      <c r="HK83" s="343"/>
      <c r="HL83" s="343"/>
      <c r="HM83" s="343"/>
      <c r="HN83" s="343"/>
      <c r="HO83" s="343"/>
      <c r="HP83" s="343"/>
      <c r="HQ83" s="343"/>
      <c r="HR83" s="343"/>
      <c r="HS83" s="343"/>
      <c r="HT83" s="343"/>
      <c r="HU83" s="343"/>
      <c r="HV83" s="343"/>
      <c r="HW83" s="343"/>
      <c r="HX83" s="343"/>
      <c r="HY83" s="343"/>
      <c r="HZ83" s="343"/>
      <c r="IA83" s="343"/>
      <c r="IB83" s="343"/>
      <c r="IC83" s="343"/>
      <c r="ID83" s="343"/>
      <c r="IE83" s="343"/>
      <c r="IF83" s="343"/>
      <c r="IG83" s="343"/>
      <c r="IH83" s="343"/>
      <c r="II83" s="343"/>
      <c r="IJ83" s="343"/>
      <c r="IK83" s="343"/>
      <c r="IL83" s="343"/>
      <c r="IM83" s="343"/>
      <c r="IN83" s="343"/>
      <c r="IO83" s="343"/>
      <c r="IP83" s="343"/>
      <c r="IQ83" s="343"/>
      <c r="IR83" s="343"/>
      <c r="IS83" s="343"/>
      <c r="IT83" s="343"/>
      <c r="IU83" s="343"/>
      <c r="IV83" s="343"/>
      <c r="IW83" s="343"/>
      <c r="IX83" s="343"/>
      <c r="IY83" s="343"/>
      <c r="IZ83" s="343"/>
      <c r="JA83" s="343"/>
      <c r="JB83" s="343"/>
    </row>
    <row r="84" spans="1:262" s="91" customFormat="1" ht="15.6" customHeight="1" x14ac:dyDescent="0.2">
      <c r="A84" s="1515" t="s">
        <v>984</v>
      </c>
      <c r="B84" s="1516"/>
      <c r="C84" s="553"/>
      <c r="D84" s="553"/>
      <c r="E84" s="553"/>
      <c r="F84" s="553"/>
      <c r="G84" s="553"/>
      <c r="H84" s="553"/>
      <c r="I84" s="553"/>
      <c r="J84" s="553"/>
      <c r="K84" s="159">
        <v>159606</v>
      </c>
      <c r="L84" s="553"/>
      <c r="M84" s="552">
        <v>159606</v>
      </c>
      <c r="N84" s="159">
        <v>13301</v>
      </c>
      <c r="O84" s="2052">
        <v>159606</v>
      </c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  <c r="AM84" s="343"/>
      <c r="AN84" s="343"/>
      <c r="AO84" s="343"/>
      <c r="AP84" s="343"/>
      <c r="AQ84" s="343"/>
      <c r="AR84" s="343"/>
      <c r="AS84" s="343"/>
      <c r="AT84" s="343"/>
      <c r="AU84" s="343"/>
      <c r="AV84" s="343"/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  <c r="BR84" s="343"/>
      <c r="BS84" s="343"/>
      <c r="BT84" s="343"/>
      <c r="BU84" s="343"/>
      <c r="BV84" s="343"/>
      <c r="BW84" s="343"/>
      <c r="BX84" s="343"/>
      <c r="BY84" s="343"/>
      <c r="BZ84" s="343"/>
      <c r="CA84" s="343"/>
      <c r="CB84" s="343"/>
      <c r="CC84" s="343"/>
      <c r="CD84" s="343"/>
      <c r="CE84" s="343"/>
      <c r="CF84" s="343"/>
      <c r="CG84" s="343"/>
      <c r="CH84" s="343"/>
      <c r="CI84" s="343"/>
      <c r="CJ84" s="343"/>
      <c r="CK84" s="343"/>
      <c r="CL84" s="343"/>
      <c r="CM84" s="343"/>
      <c r="CN84" s="343"/>
      <c r="CO84" s="343"/>
      <c r="CP84" s="343"/>
      <c r="CQ84" s="343"/>
      <c r="CR84" s="343"/>
      <c r="CS84" s="343"/>
      <c r="CT84" s="343"/>
      <c r="CU84" s="343"/>
      <c r="CV84" s="343"/>
      <c r="CW84" s="343"/>
      <c r="CX84" s="343"/>
      <c r="CY84" s="343"/>
      <c r="CZ84" s="343"/>
      <c r="DA84" s="343"/>
      <c r="DB84" s="343"/>
      <c r="DC84" s="343"/>
      <c r="DD84" s="343"/>
      <c r="DE84" s="343"/>
      <c r="DF84" s="343"/>
      <c r="DG84" s="343"/>
      <c r="DH84" s="343"/>
      <c r="DI84" s="343"/>
      <c r="DJ84" s="343"/>
      <c r="DK84" s="343"/>
      <c r="DL84" s="343"/>
      <c r="DM84" s="343"/>
      <c r="DN84" s="343"/>
      <c r="DO84" s="343"/>
      <c r="DP84" s="343"/>
      <c r="DQ84" s="343"/>
      <c r="DR84" s="343"/>
      <c r="DS84" s="343"/>
      <c r="DT84" s="343"/>
      <c r="DU84" s="343"/>
      <c r="DV84" s="343"/>
      <c r="DW84" s="343"/>
      <c r="DX84" s="343"/>
      <c r="DY84" s="343"/>
      <c r="DZ84" s="343"/>
      <c r="EA84" s="343"/>
      <c r="EB84" s="343"/>
      <c r="EC84" s="343"/>
      <c r="ED84" s="343"/>
      <c r="EE84" s="343"/>
      <c r="EF84" s="343"/>
      <c r="EG84" s="343"/>
      <c r="EH84" s="343"/>
      <c r="EI84" s="343"/>
      <c r="EJ84" s="343"/>
      <c r="EK84" s="343"/>
      <c r="EL84" s="343"/>
      <c r="EM84" s="343"/>
      <c r="EN84" s="343"/>
      <c r="EO84" s="343"/>
      <c r="EP84" s="343"/>
      <c r="EQ84" s="343"/>
      <c r="ER84" s="343"/>
      <c r="ES84" s="343"/>
      <c r="ET84" s="343"/>
      <c r="EU84" s="343"/>
      <c r="EV84" s="343"/>
      <c r="EW84" s="343"/>
      <c r="EX84" s="343"/>
      <c r="EY84" s="343"/>
      <c r="EZ84" s="343"/>
      <c r="FA84" s="343"/>
      <c r="FB84" s="343"/>
      <c r="FC84" s="343"/>
      <c r="FD84" s="343"/>
      <c r="FE84" s="343"/>
      <c r="FF84" s="343"/>
      <c r="FG84" s="343"/>
      <c r="FH84" s="343"/>
      <c r="FI84" s="343"/>
      <c r="FJ84" s="343"/>
      <c r="FK84" s="343"/>
      <c r="FL84" s="343"/>
      <c r="FM84" s="343"/>
      <c r="FN84" s="343"/>
      <c r="FO84" s="343"/>
      <c r="FP84" s="343"/>
      <c r="FQ84" s="343"/>
      <c r="FR84" s="343"/>
      <c r="FS84" s="343"/>
      <c r="FT84" s="343"/>
      <c r="FU84" s="343"/>
      <c r="FV84" s="343"/>
      <c r="FW84" s="343"/>
      <c r="FX84" s="343"/>
      <c r="FY84" s="343"/>
      <c r="FZ84" s="343"/>
      <c r="GA84" s="343"/>
      <c r="GB84" s="343"/>
      <c r="GC84" s="343"/>
      <c r="GD84" s="343"/>
      <c r="GE84" s="343"/>
      <c r="GF84" s="343"/>
      <c r="GG84" s="343"/>
      <c r="GH84" s="343"/>
      <c r="GI84" s="343"/>
      <c r="GJ84" s="343"/>
      <c r="GK84" s="343"/>
      <c r="GL84" s="343"/>
      <c r="GM84" s="343"/>
      <c r="GN84" s="343"/>
      <c r="GO84" s="343"/>
      <c r="GP84" s="343"/>
      <c r="GQ84" s="343"/>
      <c r="GR84" s="343"/>
      <c r="GS84" s="343"/>
      <c r="GT84" s="343"/>
      <c r="GU84" s="343"/>
      <c r="GV84" s="343"/>
      <c r="GW84" s="343"/>
      <c r="GX84" s="343"/>
      <c r="GY84" s="343"/>
      <c r="GZ84" s="343"/>
      <c r="HA84" s="343"/>
      <c r="HB84" s="343"/>
      <c r="HC84" s="343"/>
      <c r="HD84" s="343"/>
      <c r="HE84" s="343"/>
      <c r="HF84" s="343"/>
      <c r="HG84" s="343"/>
      <c r="HH84" s="343"/>
      <c r="HI84" s="343"/>
      <c r="HJ84" s="343"/>
      <c r="HK84" s="343"/>
      <c r="HL84" s="343"/>
      <c r="HM84" s="343"/>
      <c r="HN84" s="343"/>
      <c r="HO84" s="343"/>
      <c r="HP84" s="343"/>
      <c r="HQ84" s="343"/>
      <c r="HR84" s="343"/>
      <c r="HS84" s="343"/>
      <c r="HT84" s="343"/>
      <c r="HU84" s="343"/>
      <c r="HV84" s="343"/>
      <c r="HW84" s="343"/>
      <c r="HX84" s="343"/>
      <c r="HY84" s="343"/>
      <c r="HZ84" s="343"/>
      <c r="IA84" s="343"/>
      <c r="IB84" s="343"/>
      <c r="IC84" s="343"/>
      <c r="ID84" s="343"/>
      <c r="IE84" s="343"/>
      <c r="IF84" s="343"/>
      <c r="IG84" s="343"/>
      <c r="IH84" s="343"/>
      <c r="II84" s="343"/>
      <c r="IJ84" s="343"/>
      <c r="IK84" s="343"/>
      <c r="IL84" s="343"/>
      <c r="IM84" s="343"/>
      <c r="IN84" s="343"/>
      <c r="IO84" s="343"/>
      <c r="IP84" s="343"/>
      <c r="IQ84" s="343"/>
      <c r="IR84" s="343"/>
      <c r="IS84" s="343"/>
      <c r="IT84" s="343"/>
      <c r="IU84" s="343"/>
      <c r="IV84" s="343"/>
      <c r="IW84" s="343"/>
      <c r="IX84" s="343"/>
      <c r="IY84" s="343"/>
      <c r="IZ84" s="343"/>
      <c r="JA84" s="343"/>
      <c r="JB84" s="343"/>
    </row>
    <row r="85" spans="1:262" s="91" customFormat="1" ht="15.6" customHeight="1" x14ac:dyDescent="0.2">
      <c r="A85" s="1515" t="s">
        <v>985</v>
      </c>
      <c r="B85" s="1516"/>
      <c r="C85" s="553"/>
      <c r="D85" s="553"/>
      <c r="E85" s="553"/>
      <c r="F85" s="553"/>
      <c r="G85" s="553"/>
      <c r="H85" s="553"/>
      <c r="I85" s="553"/>
      <c r="J85" s="553"/>
      <c r="K85" s="159">
        <v>127685</v>
      </c>
      <c r="L85" s="553"/>
      <c r="M85" s="552">
        <v>127685</v>
      </c>
      <c r="N85" s="159">
        <v>10640</v>
      </c>
      <c r="O85" s="2052">
        <v>127685</v>
      </c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  <c r="AP85" s="343"/>
      <c r="AQ85" s="343"/>
      <c r="AR85" s="343"/>
      <c r="AS85" s="343"/>
      <c r="AT85" s="343"/>
      <c r="AU85" s="343"/>
      <c r="AV85" s="343"/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  <c r="BR85" s="343"/>
      <c r="BS85" s="343"/>
      <c r="BT85" s="343"/>
      <c r="BU85" s="343"/>
      <c r="BV85" s="343"/>
      <c r="BW85" s="343"/>
      <c r="BX85" s="343"/>
      <c r="BY85" s="343"/>
      <c r="BZ85" s="343"/>
      <c r="CA85" s="343"/>
      <c r="CB85" s="343"/>
      <c r="CC85" s="343"/>
      <c r="CD85" s="343"/>
      <c r="CE85" s="343"/>
      <c r="CF85" s="343"/>
      <c r="CG85" s="343"/>
      <c r="CH85" s="343"/>
      <c r="CI85" s="343"/>
      <c r="CJ85" s="343"/>
      <c r="CK85" s="343"/>
      <c r="CL85" s="343"/>
      <c r="CM85" s="343"/>
      <c r="CN85" s="343"/>
      <c r="CO85" s="343"/>
      <c r="CP85" s="343"/>
      <c r="CQ85" s="343"/>
      <c r="CR85" s="343"/>
      <c r="CS85" s="343"/>
      <c r="CT85" s="343"/>
      <c r="CU85" s="343"/>
      <c r="CV85" s="343"/>
      <c r="CW85" s="343"/>
      <c r="CX85" s="343"/>
      <c r="CY85" s="343"/>
      <c r="CZ85" s="343"/>
      <c r="DA85" s="343"/>
      <c r="DB85" s="343"/>
      <c r="DC85" s="343"/>
      <c r="DD85" s="343"/>
      <c r="DE85" s="343"/>
      <c r="DF85" s="343"/>
      <c r="DG85" s="343"/>
      <c r="DH85" s="343"/>
      <c r="DI85" s="343"/>
      <c r="DJ85" s="343"/>
      <c r="DK85" s="343"/>
      <c r="DL85" s="343"/>
      <c r="DM85" s="343"/>
      <c r="DN85" s="343"/>
      <c r="DO85" s="343"/>
      <c r="DP85" s="343"/>
      <c r="DQ85" s="343"/>
      <c r="DR85" s="343"/>
      <c r="DS85" s="343"/>
      <c r="DT85" s="343"/>
      <c r="DU85" s="343"/>
      <c r="DV85" s="343"/>
      <c r="DW85" s="343"/>
      <c r="DX85" s="343"/>
      <c r="DY85" s="343"/>
      <c r="DZ85" s="343"/>
      <c r="EA85" s="343"/>
      <c r="EB85" s="343"/>
      <c r="EC85" s="343"/>
      <c r="ED85" s="343"/>
      <c r="EE85" s="343"/>
      <c r="EF85" s="343"/>
      <c r="EG85" s="343"/>
      <c r="EH85" s="343"/>
      <c r="EI85" s="343"/>
      <c r="EJ85" s="343"/>
      <c r="EK85" s="343"/>
      <c r="EL85" s="343"/>
      <c r="EM85" s="343"/>
      <c r="EN85" s="343"/>
      <c r="EO85" s="343"/>
      <c r="EP85" s="343"/>
      <c r="EQ85" s="343"/>
      <c r="ER85" s="343"/>
      <c r="ES85" s="343"/>
      <c r="ET85" s="343"/>
      <c r="EU85" s="343"/>
      <c r="EV85" s="343"/>
      <c r="EW85" s="343"/>
      <c r="EX85" s="343"/>
      <c r="EY85" s="343"/>
      <c r="EZ85" s="343"/>
      <c r="FA85" s="343"/>
      <c r="FB85" s="343"/>
      <c r="FC85" s="343"/>
      <c r="FD85" s="343"/>
      <c r="FE85" s="343"/>
      <c r="FF85" s="343"/>
      <c r="FG85" s="343"/>
      <c r="FH85" s="343"/>
      <c r="FI85" s="343"/>
      <c r="FJ85" s="343"/>
      <c r="FK85" s="343"/>
      <c r="FL85" s="343"/>
      <c r="FM85" s="343"/>
      <c r="FN85" s="343"/>
      <c r="FO85" s="343"/>
      <c r="FP85" s="343"/>
      <c r="FQ85" s="343"/>
      <c r="FR85" s="343"/>
      <c r="FS85" s="343"/>
      <c r="FT85" s="343"/>
      <c r="FU85" s="343"/>
      <c r="FV85" s="343"/>
      <c r="FW85" s="343"/>
      <c r="FX85" s="343"/>
      <c r="FY85" s="343"/>
      <c r="FZ85" s="343"/>
      <c r="GA85" s="343"/>
      <c r="GB85" s="343"/>
      <c r="GC85" s="343"/>
      <c r="GD85" s="343"/>
      <c r="GE85" s="343"/>
      <c r="GF85" s="343"/>
      <c r="GG85" s="343"/>
      <c r="GH85" s="343"/>
      <c r="GI85" s="343"/>
      <c r="GJ85" s="343"/>
      <c r="GK85" s="343"/>
      <c r="GL85" s="343"/>
      <c r="GM85" s="343"/>
      <c r="GN85" s="343"/>
      <c r="GO85" s="343"/>
      <c r="GP85" s="343"/>
      <c r="GQ85" s="343"/>
      <c r="GR85" s="343"/>
      <c r="GS85" s="343"/>
      <c r="GT85" s="343"/>
      <c r="GU85" s="343"/>
      <c r="GV85" s="343"/>
      <c r="GW85" s="343"/>
      <c r="GX85" s="343"/>
      <c r="GY85" s="343"/>
      <c r="GZ85" s="343"/>
      <c r="HA85" s="343"/>
      <c r="HB85" s="343"/>
      <c r="HC85" s="343"/>
      <c r="HD85" s="343"/>
      <c r="HE85" s="343"/>
      <c r="HF85" s="343"/>
      <c r="HG85" s="343"/>
      <c r="HH85" s="343"/>
      <c r="HI85" s="343"/>
      <c r="HJ85" s="343"/>
      <c r="HK85" s="343"/>
      <c r="HL85" s="343"/>
      <c r="HM85" s="343"/>
      <c r="HN85" s="343"/>
      <c r="HO85" s="343"/>
      <c r="HP85" s="343"/>
      <c r="HQ85" s="343"/>
      <c r="HR85" s="343"/>
      <c r="HS85" s="343"/>
      <c r="HT85" s="343"/>
      <c r="HU85" s="343"/>
      <c r="HV85" s="343"/>
      <c r="HW85" s="343"/>
      <c r="HX85" s="343"/>
      <c r="HY85" s="343"/>
      <c r="HZ85" s="343"/>
      <c r="IA85" s="343"/>
      <c r="IB85" s="343"/>
      <c r="IC85" s="343"/>
      <c r="ID85" s="343"/>
      <c r="IE85" s="343"/>
      <c r="IF85" s="343"/>
      <c r="IG85" s="343"/>
      <c r="IH85" s="343"/>
      <c r="II85" s="343"/>
      <c r="IJ85" s="343"/>
      <c r="IK85" s="343"/>
      <c r="IL85" s="343"/>
      <c r="IM85" s="343"/>
      <c r="IN85" s="343"/>
      <c r="IO85" s="343"/>
      <c r="IP85" s="343"/>
      <c r="IQ85" s="343"/>
      <c r="IR85" s="343"/>
      <c r="IS85" s="343"/>
      <c r="IT85" s="343"/>
      <c r="IU85" s="343"/>
      <c r="IV85" s="343"/>
      <c r="IW85" s="343"/>
      <c r="IX85" s="343"/>
      <c r="IY85" s="343"/>
      <c r="IZ85" s="343"/>
      <c r="JA85" s="343"/>
      <c r="JB85" s="343"/>
    </row>
    <row r="86" spans="1:262" s="91" customFormat="1" ht="15.6" customHeight="1" x14ac:dyDescent="0.2">
      <c r="A86" s="1515" t="s">
        <v>1335</v>
      </c>
      <c r="B86" s="1516"/>
      <c r="C86" s="828"/>
      <c r="D86" s="746"/>
      <c r="E86" s="746"/>
      <c r="F86" s="746"/>
      <c r="G86" s="746"/>
      <c r="H86" s="746"/>
      <c r="I86" s="746"/>
      <c r="J86" s="746"/>
      <c r="K86" s="159">
        <v>239408</v>
      </c>
      <c r="L86" s="746"/>
      <c r="M86" s="552">
        <v>239408</v>
      </c>
      <c r="N86" s="159">
        <v>19951</v>
      </c>
      <c r="O86" s="2054">
        <v>239408</v>
      </c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  <c r="AM86" s="343"/>
      <c r="AN86" s="343"/>
      <c r="AO86" s="343"/>
      <c r="AP86" s="343"/>
      <c r="AQ86" s="343"/>
      <c r="AR86" s="343"/>
      <c r="AS86" s="343"/>
      <c r="AT86" s="343"/>
      <c r="AU86" s="343"/>
      <c r="AV86" s="343"/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  <c r="BR86" s="343"/>
      <c r="BS86" s="343"/>
      <c r="BT86" s="343"/>
      <c r="BU86" s="343"/>
      <c r="BV86" s="343"/>
      <c r="BW86" s="343"/>
      <c r="BX86" s="343"/>
      <c r="BY86" s="343"/>
      <c r="BZ86" s="343"/>
      <c r="CA86" s="343"/>
      <c r="CB86" s="343"/>
      <c r="CC86" s="343"/>
      <c r="CD86" s="343"/>
      <c r="CE86" s="343"/>
      <c r="CF86" s="343"/>
      <c r="CG86" s="343"/>
      <c r="CH86" s="343"/>
      <c r="CI86" s="343"/>
      <c r="CJ86" s="343"/>
      <c r="CK86" s="343"/>
      <c r="CL86" s="343"/>
      <c r="CM86" s="343"/>
      <c r="CN86" s="343"/>
      <c r="CO86" s="343"/>
      <c r="CP86" s="343"/>
      <c r="CQ86" s="343"/>
      <c r="CR86" s="343"/>
      <c r="CS86" s="343"/>
      <c r="CT86" s="343"/>
      <c r="CU86" s="343"/>
      <c r="CV86" s="343"/>
      <c r="CW86" s="343"/>
      <c r="CX86" s="343"/>
      <c r="CY86" s="343"/>
      <c r="CZ86" s="343"/>
      <c r="DA86" s="343"/>
      <c r="DB86" s="343"/>
      <c r="DC86" s="343"/>
      <c r="DD86" s="343"/>
      <c r="DE86" s="343"/>
      <c r="DF86" s="343"/>
      <c r="DG86" s="343"/>
      <c r="DH86" s="343"/>
      <c r="DI86" s="343"/>
      <c r="DJ86" s="343"/>
      <c r="DK86" s="343"/>
      <c r="DL86" s="343"/>
      <c r="DM86" s="343"/>
      <c r="DN86" s="343"/>
      <c r="DO86" s="343"/>
      <c r="DP86" s="343"/>
      <c r="DQ86" s="343"/>
      <c r="DR86" s="343"/>
      <c r="DS86" s="343"/>
      <c r="DT86" s="343"/>
      <c r="DU86" s="343"/>
      <c r="DV86" s="343"/>
      <c r="DW86" s="343"/>
      <c r="DX86" s="343"/>
      <c r="DY86" s="343"/>
      <c r="DZ86" s="343"/>
      <c r="EA86" s="343"/>
      <c r="EB86" s="343"/>
      <c r="EC86" s="343"/>
      <c r="ED86" s="343"/>
      <c r="EE86" s="343"/>
      <c r="EF86" s="343"/>
      <c r="EG86" s="343"/>
      <c r="EH86" s="343"/>
      <c r="EI86" s="343"/>
      <c r="EJ86" s="343"/>
      <c r="EK86" s="343"/>
      <c r="EL86" s="343"/>
      <c r="EM86" s="343"/>
      <c r="EN86" s="343"/>
      <c r="EO86" s="343"/>
      <c r="EP86" s="343"/>
      <c r="EQ86" s="343"/>
      <c r="ER86" s="343"/>
      <c r="ES86" s="343"/>
      <c r="ET86" s="343"/>
      <c r="EU86" s="343"/>
      <c r="EV86" s="343"/>
      <c r="EW86" s="343"/>
      <c r="EX86" s="343"/>
      <c r="EY86" s="343"/>
      <c r="EZ86" s="343"/>
      <c r="FA86" s="343"/>
      <c r="FB86" s="343"/>
      <c r="FC86" s="343"/>
      <c r="FD86" s="343"/>
      <c r="FE86" s="343"/>
      <c r="FF86" s="343"/>
      <c r="FG86" s="343"/>
      <c r="FH86" s="343"/>
      <c r="FI86" s="343"/>
      <c r="FJ86" s="343"/>
      <c r="FK86" s="343"/>
      <c r="FL86" s="343"/>
      <c r="FM86" s="343"/>
      <c r="FN86" s="343"/>
      <c r="FO86" s="343"/>
      <c r="FP86" s="343"/>
      <c r="FQ86" s="343"/>
      <c r="FR86" s="343"/>
      <c r="FS86" s="343"/>
      <c r="FT86" s="343"/>
      <c r="FU86" s="343"/>
      <c r="FV86" s="343"/>
      <c r="FW86" s="343"/>
      <c r="FX86" s="343"/>
      <c r="FY86" s="343"/>
      <c r="FZ86" s="343"/>
      <c r="GA86" s="343"/>
      <c r="GB86" s="343"/>
      <c r="GC86" s="343"/>
      <c r="GD86" s="343"/>
      <c r="GE86" s="343"/>
      <c r="GF86" s="343"/>
      <c r="GG86" s="343"/>
      <c r="GH86" s="343"/>
      <c r="GI86" s="343"/>
      <c r="GJ86" s="343"/>
      <c r="GK86" s="343"/>
      <c r="GL86" s="343"/>
      <c r="GM86" s="343"/>
      <c r="GN86" s="343"/>
      <c r="GO86" s="343"/>
      <c r="GP86" s="343"/>
      <c r="GQ86" s="343"/>
      <c r="GR86" s="343"/>
      <c r="GS86" s="343"/>
      <c r="GT86" s="343"/>
      <c r="GU86" s="343"/>
      <c r="GV86" s="343"/>
      <c r="GW86" s="343"/>
      <c r="GX86" s="343"/>
      <c r="GY86" s="343"/>
      <c r="GZ86" s="343"/>
      <c r="HA86" s="343"/>
      <c r="HB86" s="343"/>
      <c r="HC86" s="343"/>
      <c r="HD86" s="343"/>
      <c r="HE86" s="343"/>
      <c r="HF86" s="343"/>
      <c r="HG86" s="343"/>
      <c r="HH86" s="343"/>
      <c r="HI86" s="343"/>
      <c r="HJ86" s="343"/>
      <c r="HK86" s="343"/>
      <c r="HL86" s="343"/>
      <c r="HM86" s="343"/>
      <c r="HN86" s="343"/>
      <c r="HO86" s="343"/>
      <c r="HP86" s="343"/>
      <c r="HQ86" s="343"/>
      <c r="HR86" s="343"/>
      <c r="HS86" s="343"/>
      <c r="HT86" s="343"/>
      <c r="HU86" s="343"/>
      <c r="HV86" s="343"/>
      <c r="HW86" s="343"/>
      <c r="HX86" s="343"/>
      <c r="HY86" s="343"/>
      <c r="HZ86" s="343"/>
      <c r="IA86" s="343"/>
      <c r="IB86" s="343"/>
      <c r="IC86" s="343"/>
      <c r="ID86" s="343"/>
      <c r="IE86" s="343"/>
      <c r="IF86" s="343"/>
      <c r="IG86" s="343"/>
      <c r="IH86" s="343"/>
      <c r="II86" s="343"/>
      <c r="IJ86" s="343"/>
      <c r="IK86" s="343"/>
      <c r="IL86" s="343"/>
      <c r="IM86" s="343"/>
      <c r="IN86" s="343"/>
      <c r="IO86" s="343"/>
      <c r="IP86" s="343"/>
      <c r="IQ86" s="343"/>
      <c r="IR86" s="343"/>
      <c r="IS86" s="343"/>
      <c r="IT86" s="343"/>
      <c r="IU86" s="343"/>
      <c r="IV86" s="343"/>
      <c r="IW86" s="343"/>
      <c r="IX86" s="343"/>
      <c r="IY86" s="343"/>
      <c r="IZ86" s="343"/>
      <c r="JA86" s="343"/>
      <c r="JB86" s="343"/>
    </row>
    <row r="87" spans="1:262" s="48" customFormat="1" ht="15.6" customHeight="1" x14ac:dyDescent="0.2">
      <c r="A87" s="1729" t="s">
        <v>298</v>
      </c>
      <c r="B87" s="1758"/>
      <c r="C87" s="1264">
        <v>265</v>
      </c>
      <c r="D87" s="1262"/>
      <c r="E87" s="1252">
        <v>2492481</v>
      </c>
      <c r="F87" s="1252">
        <v>0</v>
      </c>
      <c r="G87" s="1252">
        <v>0</v>
      </c>
      <c r="H87" s="1255">
        <v>0</v>
      </c>
      <c r="I87" s="1254">
        <v>2492481</v>
      </c>
      <c r="J87" s="1252">
        <v>0</v>
      </c>
      <c r="K87" s="1254">
        <v>3034300</v>
      </c>
      <c r="L87" s="1252">
        <v>0</v>
      </c>
      <c r="M87" s="1252">
        <v>3034300</v>
      </c>
      <c r="N87" s="1254">
        <v>252862</v>
      </c>
      <c r="O87" s="2055">
        <v>3044300</v>
      </c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  <c r="AA87" s="367"/>
      <c r="AB87" s="367"/>
      <c r="AC87" s="367"/>
      <c r="AD87" s="367"/>
      <c r="AE87" s="367"/>
      <c r="AF87" s="367"/>
      <c r="AG87" s="367"/>
      <c r="AH87" s="367"/>
      <c r="AI87" s="367"/>
      <c r="AJ87" s="367"/>
      <c r="AK87" s="367"/>
      <c r="AL87" s="367"/>
      <c r="AM87" s="367"/>
      <c r="AN87" s="367"/>
      <c r="AO87" s="367"/>
      <c r="AP87" s="367"/>
      <c r="AQ87" s="367"/>
      <c r="AR87" s="367"/>
      <c r="AS87" s="367"/>
      <c r="AT87" s="367"/>
      <c r="AU87" s="367"/>
      <c r="AV87" s="367"/>
      <c r="AW87" s="367"/>
      <c r="AX87" s="367"/>
      <c r="AY87" s="367"/>
      <c r="AZ87" s="367"/>
      <c r="BA87" s="367"/>
      <c r="BB87" s="367"/>
      <c r="BC87" s="367"/>
      <c r="BD87" s="367"/>
      <c r="BE87" s="367"/>
      <c r="BF87" s="367"/>
      <c r="BG87" s="367"/>
      <c r="BH87" s="367"/>
      <c r="BI87" s="367"/>
      <c r="BJ87" s="367"/>
      <c r="BK87" s="367"/>
      <c r="BL87" s="367"/>
      <c r="BM87" s="367"/>
      <c r="BN87" s="367"/>
      <c r="BO87" s="367"/>
      <c r="BP87" s="367"/>
      <c r="BQ87" s="367"/>
      <c r="BR87" s="367"/>
      <c r="BS87" s="367"/>
      <c r="BT87" s="367"/>
      <c r="BU87" s="367"/>
      <c r="BV87" s="367"/>
      <c r="BW87" s="367"/>
      <c r="BX87" s="367"/>
      <c r="BY87" s="367"/>
      <c r="BZ87" s="367"/>
      <c r="CA87" s="367"/>
      <c r="CB87" s="367"/>
      <c r="CC87" s="367"/>
      <c r="CD87" s="367"/>
      <c r="CE87" s="367"/>
      <c r="CF87" s="367"/>
      <c r="CG87" s="367"/>
      <c r="CH87" s="367"/>
      <c r="CI87" s="367"/>
      <c r="CJ87" s="367"/>
      <c r="CK87" s="367"/>
      <c r="CL87" s="367"/>
      <c r="CM87" s="367"/>
      <c r="CN87" s="367"/>
      <c r="CO87" s="367"/>
      <c r="CP87" s="367"/>
      <c r="CQ87" s="367"/>
      <c r="CR87" s="367"/>
      <c r="CS87" s="367"/>
      <c r="CT87" s="367"/>
      <c r="CU87" s="367"/>
      <c r="CV87" s="367"/>
      <c r="CW87" s="367"/>
      <c r="CX87" s="367"/>
      <c r="CY87" s="367"/>
      <c r="CZ87" s="367"/>
      <c r="DA87" s="367"/>
      <c r="DB87" s="367"/>
      <c r="DC87" s="367"/>
      <c r="DD87" s="367"/>
      <c r="DE87" s="367"/>
      <c r="DF87" s="367"/>
      <c r="DG87" s="367"/>
      <c r="DH87" s="367"/>
      <c r="DI87" s="367"/>
      <c r="DJ87" s="367"/>
      <c r="DK87" s="367"/>
      <c r="DL87" s="367"/>
      <c r="DM87" s="367"/>
      <c r="DN87" s="367"/>
      <c r="DO87" s="367"/>
      <c r="DP87" s="367"/>
      <c r="DQ87" s="367"/>
      <c r="DR87" s="367"/>
      <c r="DS87" s="367"/>
      <c r="DT87" s="367"/>
      <c r="DU87" s="367"/>
      <c r="DV87" s="367"/>
      <c r="DW87" s="367"/>
      <c r="DX87" s="367"/>
      <c r="DY87" s="367"/>
      <c r="DZ87" s="367"/>
      <c r="EA87" s="367"/>
      <c r="EB87" s="367"/>
      <c r="EC87" s="367"/>
      <c r="ED87" s="367"/>
      <c r="EE87" s="367"/>
      <c r="EF87" s="367"/>
      <c r="EG87" s="367"/>
      <c r="EH87" s="367"/>
      <c r="EI87" s="367"/>
      <c r="EJ87" s="367"/>
      <c r="EK87" s="367"/>
      <c r="EL87" s="367"/>
      <c r="EM87" s="367"/>
      <c r="EN87" s="367"/>
      <c r="EO87" s="367"/>
      <c r="EP87" s="367"/>
      <c r="EQ87" s="367"/>
      <c r="ER87" s="367"/>
      <c r="ES87" s="367"/>
      <c r="ET87" s="367"/>
      <c r="EU87" s="367"/>
      <c r="EV87" s="367"/>
      <c r="EW87" s="367"/>
      <c r="EX87" s="367"/>
      <c r="EY87" s="367"/>
      <c r="EZ87" s="367"/>
      <c r="FA87" s="367"/>
      <c r="FB87" s="367"/>
      <c r="FC87" s="367"/>
      <c r="FD87" s="367"/>
      <c r="FE87" s="367"/>
      <c r="FF87" s="367"/>
      <c r="FG87" s="367"/>
      <c r="FH87" s="367"/>
      <c r="FI87" s="367"/>
      <c r="FJ87" s="367"/>
      <c r="FK87" s="367"/>
      <c r="FL87" s="367"/>
      <c r="FM87" s="367"/>
      <c r="FN87" s="367"/>
      <c r="FO87" s="367"/>
      <c r="FP87" s="367"/>
      <c r="FQ87" s="367"/>
      <c r="FR87" s="367"/>
      <c r="FS87" s="367"/>
      <c r="FT87" s="367"/>
      <c r="FU87" s="367"/>
      <c r="FV87" s="367"/>
      <c r="FW87" s="367"/>
      <c r="FX87" s="367"/>
      <c r="FY87" s="367"/>
      <c r="FZ87" s="367"/>
      <c r="GA87" s="367"/>
      <c r="GB87" s="367"/>
      <c r="GC87" s="367"/>
      <c r="GD87" s="367"/>
      <c r="GE87" s="367"/>
      <c r="GF87" s="367"/>
      <c r="GG87" s="367"/>
      <c r="GH87" s="367"/>
      <c r="GI87" s="367"/>
      <c r="GJ87" s="367"/>
      <c r="GK87" s="367"/>
      <c r="GL87" s="367"/>
      <c r="GM87" s="367"/>
      <c r="GN87" s="367"/>
      <c r="GO87" s="367"/>
      <c r="GP87" s="367"/>
      <c r="GQ87" s="367"/>
      <c r="GR87" s="367"/>
      <c r="GS87" s="367"/>
      <c r="GT87" s="367"/>
      <c r="GU87" s="367"/>
      <c r="GV87" s="367"/>
      <c r="GW87" s="367"/>
      <c r="GX87" s="367"/>
      <c r="GY87" s="367"/>
      <c r="GZ87" s="367"/>
      <c r="HA87" s="367"/>
      <c r="HB87" s="367"/>
      <c r="HC87" s="367"/>
      <c r="HD87" s="367"/>
      <c r="HE87" s="367"/>
      <c r="HF87" s="367"/>
      <c r="HG87" s="367"/>
      <c r="HH87" s="367"/>
      <c r="HI87" s="367"/>
      <c r="HJ87" s="367"/>
      <c r="HK87" s="367"/>
      <c r="HL87" s="367"/>
      <c r="HM87" s="367"/>
      <c r="HN87" s="367"/>
      <c r="HO87" s="367"/>
      <c r="HP87" s="367"/>
      <c r="HQ87" s="367"/>
      <c r="HR87" s="367"/>
      <c r="HS87" s="367"/>
      <c r="HT87" s="367"/>
      <c r="HU87" s="367"/>
      <c r="HV87" s="367"/>
      <c r="HW87" s="367"/>
      <c r="HX87" s="367"/>
      <c r="HY87" s="367"/>
      <c r="HZ87" s="367"/>
      <c r="IA87" s="367"/>
      <c r="IB87" s="367"/>
      <c r="IC87" s="367"/>
      <c r="ID87" s="367"/>
      <c r="IE87" s="367"/>
      <c r="IF87" s="367"/>
      <c r="IG87" s="367"/>
      <c r="IH87" s="367"/>
      <c r="II87" s="367"/>
      <c r="IJ87" s="367"/>
      <c r="IK87" s="367"/>
      <c r="IL87" s="367"/>
      <c r="IM87" s="367"/>
      <c r="IN87" s="367"/>
      <c r="IO87" s="367"/>
      <c r="IP87" s="367"/>
      <c r="IQ87" s="367"/>
      <c r="IR87" s="367"/>
      <c r="IS87" s="367"/>
      <c r="IT87" s="367"/>
      <c r="IU87" s="367"/>
      <c r="IV87" s="367"/>
      <c r="IW87" s="367"/>
      <c r="IX87" s="367"/>
      <c r="IY87" s="367"/>
      <c r="IZ87" s="367"/>
      <c r="JA87" s="367"/>
      <c r="JB87" s="367"/>
    </row>
    <row r="88" spans="1:262" s="365" customFormat="1" ht="15.6" customHeight="1" x14ac:dyDescent="0.2">
      <c r="A88" s="1762"/>
      <c r="B88" s="1718"/>
      <c r="C88" s="1271"/>
      <c r="D88" s="1270"/>
      <c r="E88" s="1258"/>
      <c r="F88" s="1258"/>
      <c r="G88" s="1258"/>
      <c r="H88" s="1260"/>
      <c r="I88" s="1259"/>
      <c r="J88" s="1258"/>
      <c r="K88" s="1259"/>
      <c r="L88" s="1258"/>
      <c r="M88" s="1258"/>
      <c r="N88" s="1259"/>
      <c r="O88" s="1259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  <c r="AA88" s="367"/>
      <c r="AB88" s="367"/>
      <c r="AC88" s="367"/>
      <c r="AD88" s="367"/>
      <c r="AE88" s="367"/>
      <c r="AF88" s="367"/>
      <c r="AG88" s="367"/>
      <c r="AH88" s="367"/>
      <c r="AI88" s="367"/>
      <c r="AJ88" s="367"/>
      <c r="AK88" s="367"/>
      <c r="AL88" s="367"/>
      <c r="AM88" s="367"/>
      <c r="AN88" s="367"/>
      <c r="AO88" s="367"/>
      <c r="AP88" s="367"/>
      <c r="AQ88" s="367"/>
      <c r="AR88" s="367"/>
      <c r="AS88" s="367"/>
      <c r="AT88" s="367"/>
      <c r="AU88" s="367"/>
      <c r="AV88" s="367"/>
      <c r="AW88" s="367"/>
      <c r="AX88" s="367"/>
      <c r="AY88" s="367"/>
      <c r="AZ88" s="367"/>
      <c r="BA88" s="367"/>
      <c r="BB88" s="367"/>
      <c r="BC88" s="367"/>
      <c r="BD88" s="367"/>
      <c r="BE88" s="367"/>
      <c r="BF88" s="367"/>
      <c r="BG88" s="367"/>
      <c r="BH88" s="367"/>
      <c r="BI88" s="367"/>
      <c r="BJ88" s="367"/>
      <c r="BK88" s="367"/>
      <c r="BL88" s="367"/>
      <c r="BM88" s="367"/>
      <c r="BN88" s="367"/>
      <c r="BO88" s="367"/>
      <c r="BP88" s="367"/>
      <c r="BQ88" s="367"/>
      <c r="BR88" s="367"/>
      <c r="BS88" s="367"/>
      <c r="BT88" s="367"/>
      <c r="BU88" s="367"/>
      <c r="BV88" s="367"/>
      <c r="BW88" s="367"/>
      <c r="BX88" s="367"/>
      <c r="BY88" s="367"/>
      <c r="BZ88" s="367"/>
      <c r="CA88" s="367"/>
      <c r="CB88" s="367"/>
      <c r="CC88" s="367"/>
      <c r="CD88" s="367"/>
      <c r="CE88" s="367"/>
      <c r="CF88" s="367"/>
      <c r="CG88" s="367"/>
      <c r="CH88" s="367"/>
      <c r="CI88" s="367"/>
      <c r="CJ88" s="367"/>
      <c r="CK88" s="367"/>
      <c r="CL88" s="367"/>
      <c r="CM88" s="367"/>
      <c r="CN88" s="367"/>
      <c r="CO88" s="367"/>
      <c r="CP88" s="367"/>
      <c r="CQ88" s="367"/>
      <c r="CR88" s="367"/>
      <c r="CS88" s="367"/>
      <c r="CT88" s="367"/>
      <c r="CU88" s="367"/>
      <c r="CV88" s="367"/>
      <c r="CW88" s="367"/>
      <c r="CX88" s="367"/>
      <c r="CY88" s="367"/>
      <c r="CZ88" s="367"/>
      <c r="DA88" s="367"/>
      <c r="DB88" s="367"/>
      <c r="DC88" s="367"/>
      <c r="DD88" s="367"/>
      <c r="DE88" s="367"/>
      <c r="DF88" s="367"/>
      <c r="DG88" s="367"/>
      <c r="DH88" s="367"/>
      <c r="DI88" s="367"/>
      <c r="DJ88" s="367"/>
      <c r="DK88" s="367"/>
      <c r="DL88" s="367"/>
      <c r="DM88" s="367"/>
      <c r="DN88" s="367"/>
      <c r="DO88" s="367"/>
      <c r="DP88" s="367"/>
      <c r="DQ88" s="367"/>
      <c r="DR88" s="367"/>
      <c r="DS88" s="367"/>
      <c r="DT88" s="367"/>
      <c r="DU88" s="367"/>
      <c r="DV88" s="367"/>
      <c r="DW88" s="367"/>
      <c r="DX88" s="367"/>
      <c r="DY88" s="367"/>
      <c r="DZ88" s="367"/>
      <c r="EA88" s="367"/>
      <c r="EB88" s="367"/>
      <c r="EC88" s="367"/>
      <c r="ED88" s="367"/>
      <c r="EE88" s="367"/>
      <c r="EF88" s="367"/>
      <c r="EG88" s="367"/>
      <c r="EH88" s="367"/>
      <c r="EI88" s="367"/>
      <c r="EJ88" s="367"/>
      <c r="EK88" s="367"/>
      <c r="EL88" s="367"/>
      <c r="EM88" s="367"/>
      <c r="EN88" s="367"/>
      <c r="EO88" s="367"/>
      <c r="EP88" s="367"/>
      <c r="EQ88" s="367"/>
      <c r="ER88" s="367"/>
      <c r="ES88" s="367"/>
      <c r="ET88" s="367"/>
      <c r="EU88" s="367"/>
      <c r="EV88" s="367"/>
      <c r="EW88" s="367"/>
      <c r="EX88" s="367"/>
      <c r="EY88" s="367"/>
      <c r="EZ88" s="367"/>
      <c r="FA88" s="367"/>
      <c r="FB88" s="367"/>
      <c r="FC88" s="367"/>
      <c r="FD88" s="367"/>
      <c r="FE88" s="367"/>
      <c r="FF88" s="367"/>
      <c r="FG88" s="367"/>
      <c r="FH88" s="367"/>
      <c r="FI88" s="367"/>
      <c r="FJ88" s="367"/>
      <c r="FK88" s="367"/>
      <c r="FL88" s="367"/>
      <c r="FM88" s="367"/>
      <c r="FN88" s="367"/>
      <c r="FO88" s="367"/>
      <c r="FP88" s="367"/>
      <c r="FQ88" s="367"/>
      <c r="FR88" s="367"/>
      <c r="FS88" s="367"/>
      <c r="FT88" s="367"/>
      <c r="FU88" s="367"/>
      <c r="FV88" s="367"/>
      <c r="FW88" s="367"/>
      <c r="FX88" s="367"/>
      <c r="FY88" s="367"/>
      <c r="FZ88" s="367"/>
      <c r="GA88" s="367"/>
      <c r="GB88" s="367"/>
      <c r="GC88" s="367"/>
      <c r="GD88" s="367"/>
      <c r="GE88" s="367"/>
      <c r="GF88" s="367"/>
      <c r="GG88" s="367"/>
      <c r="GH88" s="367"/>
      <c r="GI88" s="367"/>
      <c r="GJ88" s="367"/>
      <c r="GK88" s="367"/>
      <c r="GL88" s="367"/>
      <c r="GM88" s="367"/>
      <c r="GN88" s="367"/>
      <c r="GO88" s="367"/>
      <c r="GP88" s="367"/>
      <c r="GQ88" s="367"/>
      <c r="GR88" s="367"/>
      <c r="GS88" s="367"/>
      <c r="GT88" s="367"/>
      <c r="GU88" s="367"/>
      <c r="GV88" s="367"/>
      <c r="GW88" s="367"/>
      <c r="GX88" s="367"/>
      <c r="GY88" s="367"/>
      <c r="GZ88" s="367"/>
      <c r="HA88" s="367"/>
      <c r="HB88" s="367"/>
      <c r="HC88" s="367"/>
      <c r="HD88" s="367"/>
      <c r="HE88" s="367"/>
      <c r="HF88" s="367"/>
      <c r="HG88" s="367"/>
      <c r="HH88" s="367"/>
      <c r="HI88" s="367"/>
      <c r="HJ88" s="367"/>
      <c r="HK88" s="367"/>
      <c r="HL88" s="367"/>
      <c r="HM88" s="367"/>
      <c r="HN88" s="367"/>
      <c r="HO88" s="367"/>
      <c r="HP88" s="367"/>
      <c r="HQ88" s="367"/>
      <c r="HR88" s="367"/>
      <c r="HS88" s="367"/>
      <c r="HT88" s="367"/>
      <c r="HU88" s="367"/>
      <c r="HV88" s="367"/>
      <c r="HW88" s="367"/>
      <c r="HX88" s="367"/>
      <c r="HY88" s="367"/>
      <c r="HZ88" s="367"/>
      <c r="IA88" s="367"/>
      <c r="IB88" s="367"/>
      <c r="IC88" s="367"/>
      <c r="ID88" s="367"/>
      <c r="IE88" s="367"/>
      <c r="IF88" s="367"/>
      <c r="IG88" s="367"/>
      <c r="IH88" s="367"/>
      <c r="II88" s="367"/>
      <c r="IJ88" s="367"/>
      <c r="IK88" s="367"/>
      <c r="IL88" s="367"/>
      <c r="IM88" s="367"/>
      <c r="IN88" s="367"/>
      <c r="IO88" s="367"/>
      <c r="IP88" s="367"/>
      <c r="IQ88" s="367"/>
      <c r="IR88" s="367"/>
      <c r="IS88" s="367"/>
      <c r="IT88" s="367"/>
      <c r="IU88" s="367"/>
      <c r="IV88" s="367"/>
      <c r="IW88" s="367"/>
      <c r="IX88" s="367"/>
      <c r="IY88" s="367"/>
      <c r="IZ88" s="367"/>
      <c r="JA88" s="367"/>
      <c r="JB88" s="367"/>
    </row>
    <row r="89" spans="1:262" s="27" customFormat="1" x14ac:dyDescent="0.2">
      <c r="B89" s="365"/>
      <c r="C89" s="1276"/>
      <c r="D89" s="1276"/>
      <c r="E89" s="1276"/>
      <c r="F89" s="1276"/>
      <c r="G89" s="1276"/>
      <c r="H89" s="1276"/>
      <c r="I89" s="1276"/>
      <c r="J89" s="1276"/>
      <c r="K89" s="1276"/>
      <c r="L89" s="1276"/>
      <c r="M89" s="1273"/>
      <c r="N89" s="1273"/>
      <c r="O89" s="1276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  <c r="AP89" s="343"/>
      <c r="AQ89" s="343"/>
      <c r="AR89" s="343"/>
      <c r="AS89" s="343"/>
      <c r="AT89" s="343"/>
      <c r="AU89" s="343"/>
      <c r="AV89" s="343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  <c r="BR89" s="343"/>
      <c r="BS89" s="343"/>
      <c r="BT89" s="343"/>
      <c r="BU89" s="343"/>
      <c r="BV89" s="343"/>
      <c r="BW89" s="343"/>
      <c r="BX89" s="343"/>
      <c r="BY89" s="343"/>
      <c r="BZ89" s="343"/>
      <c r="CA89" s="343"/>
      <c r="CB89" s="343"/>
      <c r="CC89" s="343"/>
      <c r="CD89" s="343"/>
      <c r="CE89" s="343"/>
      <c r="CF89" s="343"/>
      <c r="CG89" s="343"/>
      <c r="CH89" s="343"/>
      <c r="CI89" s="343"/>
      <c r="CJ89" s="343"/>
      <c r="CK89" s="343"/>
      <c r="CL89" s="343"/>
      <c r="CM89" s="343"/>
      <c r="CN89" s="343"/>
      <c r="CO89" s="343"/>
      <c r="CP89" s="343"/>
      <c r="CQ89" s="343"/>
      <c r="CR89" s="343"/>
      <c r="CS89" s="343"/>
      <c r="CT89" s="343"/>
      <c r="CU89" s="343"/>
      <c r="CV89" s="343"/>
      <c r="CW89" s="343"/>
      <c r="CX89" s="343"/>
      <c r="CY89" s="343"/>
      <c r="CZ89" s="343"/>
      <c r="DA89" s="343"/>
      <c r="DB89" s="343"/>
      <c r="DC89" s="343"/>
      <c r="DD89" s="343"/>
      <c r="DE89" s="343"/>
      <c r="DF89" s="343"/>
      <c r="DG89" s="343"/>
      <c r="DH89" s="343"/>
      <c r="DI89" s="343"/>
      <c r="DJ89" s="343"/>
      <c r="DK89" s="343"/>
      <c r="DL89" s="343"/>
      <c r="DM89" s="343"/>
      <c r="DN89" s="343"/>
      <c r="DO89" s="343"/>
      <c r="DP89" s="343"/>
      <c r="DQ89" s="343"/>
      <c r="DR89" s="343"/>
      <c r="DS89" s="343"/>
      <c r="DT89" s="343"/>
      <c r="DU89" s="343"/>
      <c r="DV89" s="343"/>
      <c r="DW89" s="343"/>
      <c r="DX89" s="343"/>
      <c r="DY89" s="343"/>
      <c r="DZ89" s="343"/>
      <c r="EA89" s="343"/>
      <c r="EB89" s="343"/>
      <c r="EC89" s="343"/>
      <c r="ED89" s="343"/>
      <c r="EE89" s="343"/>
      <c r="EF89" s="343"/>
      <c r="EG89" s="343"/>
      <c r="EH89" s="343"/>
      <c r="EI89" s="343"/>
      <c r="EJ89" s="343"/>
      <c r="EK89" s="343"/>
      <c r="EL89" s="343"/>
      <c r="EM89" s="343"/>
      <c r="EN89" s="343"/>
      <c r="EO89" s="343"/>
      <c r="EP89" s="343"/>
      <c r="EQ89" s="343"/>
      <c r="ER89" s="343"/>
      <c r="ES89" s="343"/>
      <c r="ET89" s="343"/>
      <c r="EU89" s="343"/>
      <c r="EV89" s="343"/>
      <c r="EW89" s="343"/>
      <c r="EX89" s="343"/>
      <c r="EY89" s="343"/>
      <c r="EZ89" s="343"/>
      <c r="FA89" s="343"/>
      <c r="FB89" s="343"/>
      <c r="FC89" s="343"/>
      <c r="FD89" s="343"/>
      <c r="FE89" s="343"/>
      <c r="FF89" s="343"/>
      <c r="FG89" s="343"/>
      <c r="FH89" s="343"/>
      <c r="FI89" s="343"/>
      <c r="FJ89" s="343"/>
      <c r="FK89" s="343"/>
      <c r="FL89" s="343"/>
      <c r="FM89" s="343"/>
      <c r="FN89" s="343"/>
      <c r="FO89" s="343"/>
      <c r="FP89" s="343"/>
      <c r="FQ89" s="343"/>
      <c r="FR89" s="343"/>
      <c r="FS89" s="343"/>
      <c r="FT89" s="343"/>
      <c r="FU89" s="343"/>
      <c r="FV89" s="343"/>
      <c r="FW89" s="343"/>
      <c r="FX89" s="343"/>
      <c r="FY89" s="343"/>
      <c r="FZ89" s="343"/>
      <c r="GA89" s="343"/>
      <c r="GB89" s="343"/>
      <c r="GC89" s="343"/>
      <c r="GD89" s="343"/>
      <c r="GE89" s="343"/>
      <c r="GF89" s="343"/>
      <c r="GG89" s="343"/>
      <c r="GH89" s="343"/>
      <c r="GI89" s="343"/>
      <c r="GJ89" s="343"/>
      <c r="GK89" s="343"/>
      <c r="GL89" s="343"/>
      <c r="GM89" s="343"/>
      <c r="GN89" s="343"/>
      <c r="GO89" s="343"/>
      <c r="GP89" s="343"/>
      <c r="GQ89" s="343"/>
      <c r="GR89" s="343"/>
      <c r="GS89" s="343"/>
      <c r="GT89" s="343"/>
      <c r="GU89" s="343"/>
      <c r="GV89" s="343"/>
      <c r="GW89" s="343"/>
      <c r="GX89" s="343"/>
      <c r="GY89" s="343"/>
      <c r="GZ89" s="343"/>
      <c r="HA89" s="343"/>
      <c r="HB89" s="343"/>
      <c r="HC89" s="343"/>
      <c r="HD89" s="343"/>
      <c r="HE89" s="343"/>
      <c r="HF89" s="343"/>
      <c r="HG89" s="343"/>
      <c r="HH89" s="343"/>
      <c r="HI89" s="343"/>
      <c r="HJ89" s="343"/>
      <c r="HK89" s="343"/>
      <c r="HL89" s="343"/>
      <c r="HM89" s="343"/>
      <c r="HN89" s="343"/>
      <c r="HO89" s="343"/>
      <c r="HP89" s="343"/>
      <c r="HQ89" s="343"/>
      <c r="HR89" s="343"/>
      <c r="HS89" s="343"/>
      <c r="HT89" s="343"/>
      <c r="HU89" s="343"/>
      <c r="HV89" s="343"/>
      <c r="HW89" s="343"/>
      <c r="HX89" s="343"/>
      <c r="HY89" s="343"/>
      <c r="HZ89" s="343"/>
      <c r="IA89" s="343"/>
      <c r="IB89" s="343"/>
      <c r="IC89" s="343"/>
      <c r="ID89" s="343"/>
      <c r="IE89" s="343"/>
      <c r="IF89" s="343"/>
      <c r="IG89" s="343"/>
      <c r="IH89" s="343"/>
      <c r="II89" s="343"/>
      <c r="IJ89" s="343"/>
      <c r="IK89" s="343"/>
      <c r="IL89" s="343"/>
      <c r="IM89" s="343"/>
      <c r="IN89" s="343"/>
      <c r="IO89" s="343"/>
      <c r="IP89" s="343"/>
      <c r="IQ89" s="343"/>
      <c r="IR89" s="343"/>
      <c r="IS89" s="343"/>
      <c r="IT89" s="343"/>
      <c r="IU89" s="343"/>
      <c r="IV89" s="343"/>
      <c r="IW89" s="343"/>
      <c r="IX89" s="343"/>
      <c r="IY89" s="343"/>
      <c r="IZ89" s="343"/>
      <c r="JA89" s="343"/>
      <c r="JB89" s="343"/>
    </row>
    <row r="90" spans="1:262" s="27" customFormat="1" x14ac:dyDescent="0.2">
      <c r="B90" s="365"/>
      <c r="C90" s="1276"/>
      <c r="D90" s="1276"/>
      <c r="E90" s="1276"/>
      <c r="F90" s="365"/>
      <c r="G90" s="1276"/>
      <c r="H90" s="1276"/>
      <c r="I90" s="1276"/>
      <c r="J90" s="1276"/>
      <c r="K90" s="365"/>
      <c r="L90" s="1276"/>
      <c r="M90" s="1276"/>
      <c r="N90" s="1276"/>
      <c r="O90" s="1276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  <c r="AM90" s="343"/>
      <c r="AN90" s="343"/>
      <c r="AO90" s="343"/>
      <c r="AP90" s="343"/>
      <c r="AQ90" s="343"/>
      <c r="AR90" s="343"/>
      <c r="AS90" s="343"/>
      <c r="AT90" s="343"/>
      <c r="AU90" s="343"/>
      <c r="AV90" s="343"/>
      <c r="AW90" s="343"/>
      <c r="AX90" s="343"/>
      <c r="AY90" s="343"/>
      <c r="AZ90" s="343"/>
      <c r="BA90" s="343"/>
      <c r="BB90" s="343"/>
      <c r="BC90" s="343"/>
      <c r="BD90" s="343"/>
      <c r="BE90" s="343"/>
      <c r="BF90" s="343"/>
      <c r="BG90" s="343"/>
      <c r="BH90" s="343"/>
      <c r="BI90" s="343"/>
      <c r="BJ90" s="343"/>
      <c r="BK90" s="343"/>
      <c r="BL90" s="343"/>
      <c r="BM90" s="343"/>
      <c r="BN90" s="343"/>
      <c r="BO90" s="343"/>
      <c r="BP90" s="343"/>
      <c r="BQ90" s="343"/>
      <c r="BR90" s="343"/>
      <c r="BS90" s="343"/>
      <c r="BT90" s="343"/>
      <c r="BU90" s="343"/>
      <c r="BV90" s="343"/>
      <c r="BW90" s="343"/>
      <c r="BX90" s="343"/>
      <c r="BY90" s="343"/>
      <c r="BZ90" s="343"/>
      <c r="CA90" s="343"/>
      <c r="CB90" s="343"/>
      <c r="CC90" s="343"/>
      <c r="CD90" s="343"/>
      <c r="CE90" s="343"/>
      <c r="CF90" s="343"/>
      <c r="CG90" s="343"/>
      <c r="CH90" s="343"/>
      <c r="CI90" s="343"/>
      <c r="CJ90" s="343"/>
      <c r="CK90" s="343"/>
      <c r="CL90" s="343"/>
      <c r="CM90" s="343"/>
      <c r="CN90" s="343"/>
      <c r="CO90" s="343"/>
      <c r="CP90" s="343"/>
      <c r="CQ90" s="343"/>
      <c r="CR90" s="343"/>
      <c r="CS90" s="343"/>
      <c r="CT90" s="343"/>
      <c r="CU90" s="343"/>
      <c r="CV90" s="343"/>
      <c r="CW90" s="343"/>
      <c r="CX90" s="343"/>
      <c r="CY90" s="343"/>
      <c r="CZ90" s="343"/>
      <c r="DA90" s="343"/>
      <c r="DB90" s="343"/>
      <c r="DC90" s="343"/>
      <c r="DD90" s="343"/>
      <c r="DE90" s="343"/>
      <c r="DF90" s="343"/>
      <c r="DG90" s="343"/>
      <c r="DH90" s="343"/>
      <c r="DI90" s="343"/>
      <c r="DJ90" s="343"/>
      <c r="DK90" s="343"/>
      <c r="DL90" s="343"/>
      <c r="DM90" s="343"/>
      <c r="DN90" s="343"/>
      <c r="DO90" s="343"/>
      <c r="DP90" s="343"/>
      <c r="DQ90" s="343"/>
      <c r="DR90" s="343"/>
      <c r="DS90" s="343"/>
      <c r="DT90" s="343"/>
      <c r="DU90" s="343"/>
      <c r="DV90" s="343"/>
      <c r="DW90" s="343"/>
      <c r="DX90" s="343"/>
      <c r="DY90" s="343"/>
      <c r="DZ90" s="343"/>
      <c r="EA90" s="343"/>
      <c r="EB90" s="343"/>
      <c r="EC90" s="343"/>
      <c r="ED90" s="343"/>
      <c r="EE90" s="343"/>
      <c r="EF90" s="343"/>
      <c r="EG90" s="343"/>
      <c r="EH90" s="343"/>
      <c r="EI90" s="343"/>
      <c r="EJ90" s="343"/>
      <c r="EK90" s="343"/>
      <c r="EL90" s="343"/>
      <c r="EM90" s="343"/>
      <c r="EN90" s="343"/>
      <c r="EO90" s="343"/>
      <c r="EP90" s="343"/>
      <c r="EQ90" s="343"/>
      <c r="ER90" s="343"/>
      <c r="ES90" s="343"/>
      <c r="ET90" s="343"/>
      <c r="EU90" s="343"/>
      <c r="EV90" s="343"/>
      <c r="EW90" s="343"/>
      <c r="EX90" s="343"/>
      <c r="EY90" s="343"/>
      <c r="EZ90" s="343"/>
      <c r="FA90" s="343"/>
      <c r="FB90" s="343"/>
      <c r="FC90" s="343"/>
      <c r="FD90" s="343"/>
      <c r="FE90" s="343"/>
      <c r="FF90" s="343"/>
      <c r="FG90" s="343"/>
      <c r="FH90" s="343"/>
      <c r="FI90" s="343"/>
      <c r="FJ90" s="343"/>
      <c r="FK90" s="343"/>
      <c r="FL90" s="343"/>
      <c r="FM90" s="343"/>
      <c r="FN90" s="343"/>
      <c r="FO90" s="343"/>
      <c r="FP90" s="343"/>
      <c r="FQ90" s="343"/>
      <c r="FR90" s="343"/>
      <c r="FS90" s="343"/>
      <c r="FT90" s="343"/>
      <c r="FU90" s="343"/>
      <c r="FV90" s="343"/>
      <c r="FW90" s="343"/>
      <c r="FX90" s="343"/>
      <c r="FY90" s="343"/>
      <c r="FZ90" s="343"/>
      <c r="GA90" s="343"/>
      <c r="GB90" s="343"/>
      <c r="GC90" s="343"/>
      <c r="GD90" s="343"/>
      <c r="GE90" s="343"/>
      <c r="GF90" s="343"/>
      <c r="GG90" s="343"/>
      <c r="GH90" s="343"/>
      <c r="GI90" s="343"/>
      <c r="GJ90" s="343"/>
      <c r="GK90" s="343"/>
      <c r="GL90" s="343"/>
      <c r="GM90" s="343"/>
      <c r="GN90" s="343"/>
      <c r="GO90" s="343"/>
      <c r="GP90" s="343"/>
      <c r="GQ90" s="343"/>
      <c r="GR90" s="343"/>
      <c r="GS90" s="343"/>
      <c r="GT90" s="343"/>
      <c r="GU90" s="343"/>
      <c r="GV90" s="343"/>
      <c r="GW90" s="343"/>
      <c r="GX90" s="343"/>
      <c r="GY90" s="343"/>
      <c r="GZ90" s="343"/>
      <c r="HA90" s="343"/>
      <c r="HB90" s="343"/>
      <c r="HC90" s="343"/>
      <c r="HD90" s="343"/>
      <c r="HE90" s="343"/>
      <c r="HF90" s="343"/>
      <c r="HG90" s="343"/>
      <c r="HH90" s="343"/>
      <c r="HI90" s="343"/>
      <c r="HJ90" s="343"/>
      <c r="HK90" s="343"/>
      <c r="HL90" s="343"/>
      <c r="HM90" s="343"/>
      <c r="HN90" s="343"/>
      <c r="HO90" s="343"/>
      <c r="HP90" s="343"/>
      <c r="HQ90" s="343"/>
      <c r="HR90" s="343"/>
      <c r="HS90" s="343"/>
      <c r="HT90" s="343"/>
      <c r="HU90" s="343"/>
      <c r="HV90" s="343"/>
      <c r="HW90" s="343"/>
      <c r="HX90" s="343"/>
      <c r="HY90" s="343"/>
      <c r="HZ90" s="343"/>
      <c r="IA90" s="343"/>
      <c r="IB90" s="343"/>
      <c r="IC90" s="343"/>
      <c r="ID90" s="343"/>
      <c r="IE90" s="343"/>
      <c r="IF90" s="343"/>
      <c r="IG90" s="343"/>
      <c r="IH90" s="343"/>
      <c r="II90" s="343"/>
      <c r="IJ90" s="343"/>
      <c r="IK90" s="343"/>
      <c r="IL90" s="343"/>
      <c r="IM90" s="343"/>
      <c r="IN90" s="343"/>
      <c r="IO90" s="343"/>
      <c r="IP90" s="343"/>
      <c r="IQ90" s="343"/>
      <c r="IR90" s="343"/>
      <c r="IS90" s="343"/>
      <c r="IT90" s="343"/>
      <c r="IU90" s="343"/>
      <c r="IV90" s="343"/>
      <c r="IW90" s="343"/>
      <c r="IX90" s="343"/>
      <c r="IY90" s="343"/>
      <c r="IZ90" s="343"/>
      <c r="JA90" s="343"/>
      <c r="JB90" s="343"/>
    </row>
    <row r="91" spans="1:262" s="27" customFormat="1" x14ac:dyDescent="0.2"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  <c r="AM91" s="343"/>
      <c r="AN91" s="343"/>
      <c r="AO91" s="343"/>
      <c r="AP91" s="343"/>
      <c r="AQ91" s="343"/>
      <c r="AR91" s="343"/>
      <c r="AS91" s="343"/>
      <c r="AT91" s="343"/>
      <c r="AU91" s="343"/>
      <c r="AV91" s="343"/>
      <c r="AW91" s="343"/>
      <c r="AX91" s="343"/>
      <c r="AY91" s="343"/>
      <c r="AZ91" s="343"/>
      <c r="BA91" s="343"/>
      <c r="BB91" s="343"/>
      <c r="BC91" s="343"/>
      <c r="BD91" s="343"/>
      <c r="BE91" s="343"/>
      <c r="BF91" s="343"/>
      <c r="BG91" s="343"/>
      <c r="BH91" s="343"/>
      <c r="BI91" s="343"/>
      <c r="BJ91" s="343"/>
      <c r="BK91" s="343"/>
      <c r="BL91" s="343"/>
      <c r="BM91" s="343"/>
      <c r="BN91" s="343"/>
      <c r="BO91" s="343"/>
      <c r="BP91" s="343"/>
      <c r="BQ91" s="343"/>
      <c r="BR91" s="343"/>
      <c r="BS91" s="343"/>
      <c r="BT91" s="343"/>
      <c r="BU91" s="343"/>
      <c r="BV91" s="343"/>
      <c r="BW91" s="343"/>
      <c r="BX91" s="343"/>
      <c r="BY91" s="343"/>
      <c r="BZ91" s="343"/>
      <c r="CA91" s="343"/>
      <c r="CB91" s="343"/>
      <c r="CC91" s="343"/>
      <c r="CD91" s="343"/>
      <c r="CE91" s="343"/>
      <c r="CF91" s="343"/>
      <c r="CG91" s="343"/>
      <c r="CH91" s="343"/>
      <c r="CI91" s="343"/>
      <c r="CJ91" s="343"/>
      <c r="CK91" s="343"/>
      <c r="CL91" s="343"/>
      <c r="CM91" s="343"/>
      <c r="CN91" s="343"/>
      <c r="CO91" s="343"/>
      <c r="CP91" s="343"/>
      <c r="CQ91" s="343"/>
      <c r="CR91" s="343"/>
      <c r="CS91" s="343"/>
      <c r="CT91" s="343"/>
      <c r="CU91" s="343"/>
      <c r="CV91" s="343"/>
      <c r="CW91" s="343"/>
      <c r="CX91" s="343"/>
      <c r="CY91" s="343"/>
      <c r="CZ91" s="343"/>
      <c r="DA91" s="343"/>
      <c r="DB91" s="343"/>
      <c r="DC91" s="343"/>
      <c r="DD91" s="343"/>
      <c r="DE91" s="343"/>
      <c r="DF91" s="343"/>
      <c r="DG91" s="343"/>
      <c r="DH91" s="343"/>
      <c r="DI91" s="343"/>
      <c r="DJ91" s="343"/>
      <c r="DK91" s="343"/>
      <c r="DL91" s="343"/>
      <c r="DM91" s="343"/>
      <c r="DN91" s="343"/>
      <c r="DO91" s="343"/>
      <c r="DP91" s="343"/>
      <c r="DQ91" s="343"/>
      <c r="DR91" s="343"/>
      <c r="DS91" s="343"/>
      <c r="DT91" s="343"/>
      <c r="DU91" s="343"/>
      <c r="DV91" s="343"/>
      <c r="DW91" s="343"/>
      <c r="DX91" s="343"/>
      <c r="DY91" s="343"/>
      <c r="DZ91" s="343"/>
      <c r="EA91" s="343"/>
      <c r="EB91" s="343"/>
      <c r="EC91" s="343"/>
      <c r="ED91" s="343"/>
      <c r="EE91" s="343"/>
      <c r="EF91" s="343"/>
      <c r="EG91" s="343"/>
      <c r="EH91" s="343"/>
      <c r="EI91" s="343"/>
      <c r="EJ91" s="343"/>
      <c r="EK91" s="343"/>
      <c r="EL91" s="343"/>
      <c r="EM91" s="343"/>
      <c r="EN91" s="343"/>
      <c r="EO91" s="343"/>
      <c r="EP91" s="343"/>
      <c r="EQ91" s="343"/>
      <c r="ER91" s="343"/>
      <c r="ES91" s="343"/>
      <c r="ET91" s="343"/>
      <c r="EU91" s="343"/>
      <c r="EV91" s="343"/>
      <c r="EW91" s="343"/>
      <c r="EX91" s="343"/>
      <c r="EY91" s="343"/>
      <c r="EZ91" s="343"/>
      <c r="FA91" s="343"/>
      <c r="FB91" s="343"/>
      <c r="FC91" s="343"/>
      <c r="FD91" s="343"/>
      <c r="FE91" s="343"/>
      <c r="FF91" s="343"/>
      <c r="FG91" s="343"/>
      <c r="FH91" s="343"/>
      <c r="FI91" s="343"/>
      <c r="FJ91" s="343"/>
      <c r="FK91" s="343"/>
      <c r="FL91" s="343"/>
      <c r="FM91" s="343"/>
      <c r="FN91" s="343"/>
      <c r="FO91" s="343"/>
      <c r="FP91" s="343"/>
      <c r="FQ91" s="343"/>
      <c r="FR91" s="343"/>
      <c r="FS91" s="343"/>
      <c r="FT91" s="343"/>
      <c r="FU91" s="343"/>
      <c r="FV91" s="343"/>
      <c r="FW91" s="343"/>
      <c r="FX91" s="343"/>
      <c r="FY91" s="343"/>
      <c r="FZ91" s="343"/>
      <c r="GA91" s="343"/>
      <c r="GB91" s="343"/>
      <c r="GC91" s="343"/>
      <c r="GD91" s="343"/>
      <c r="GE91" s="343"/>
      <c r="GF91" s="343"/>
      <c r="GG91" s="343"/>
      <c r="GH91" s="343"/>
      <c r="GI91" s="343"/>
      <c r="GJ91" s="343"/>
      <c r="GK91" s="343"/>
      <c r="GL91" s="343"/>
      <c r="GM91" s="343"/>
      <c r="GN91" s="343"/>
      <c r="GO91" s="343"/>
      <c r="GP91" s="343"/>
      <c r="GQ91" s="343"/>
      <c r="GR91" s="343"/>
      <c r="GS91" s="343"/>
      <c r="GT91" s="343"/>
      <c r="GU91" s="343"/>
      <c r="GV91" s="343"/>
      <c r="GW91" s="343"/>
      <c r="GX91" s="343"/>
      <c r="GY91" s="343"/>
      <c r="GZ91" s="343"/>
      <c r="HA91" s="343"/>
      <c r="HB91" s="343"/>
      <c r="HC91" s="343"/>
      <c r="HD91" s="343"/>
      <c r="HE91" s="343"/>
      <c r="HF91" s="343"/>
      <c r="HG91" s="343"/>
      <c r="HH91" s="343"/>
      <c r="HI91" s="343"/>
      <c r="HJ91" s="343"/>
      <c r="HK91" s="343"/>
      <c r="HL91" s="343"/>
      <c r="HM91" s="343"/>
      <c r="HN91" s="343"/>
      <c r="HO91" s="343"/>
      <c r="HP91" s="343"/>
      <c r="HQ91" s="343"/>
      <c r="HR91" s="343"/>
      <c r="HS91" s="343"/>
      <c r="HT91" s="343"/>
      <c r="HU91" s="343"/>
      <c r="HV91" s="343"/>
      <c r="HW91" s="343"/>
      <c r="HX91" s="343"/>
      <c r="HY91" s="343"/>
      <c r="HZ91" s="343"/>
      <c r="IA91" s="343"/>
      <c r="IB91" s="343"/>
      <c r="IC91" s="343"/>
      <c r="ID91" s="343"/>
      <c r="IE91" s="343"/>
      <c r="IF91" s="343"/>
      <c r="IG91" s="343"/>
      <c r="IH91" s="343"/>
      <c r="II91" s="343"/>
      <c r="IJ91" s="343"/>
      <c r="IK91" s="343"/>
      <c r="IL91" s="343"/>
      <c r="IM91" s="343"/>
      <c r="IN91" s="343"/>
      <c r="IO91" s="343"/>
      <c r="IP91" s="343"/>
      <c r="IQ91" s="343"/>
      <c r="IR91" s="343"/>
      <c r="IS91" s="343"/>
      <c r="IT91" s="343"/>
      <c r="IU91" s="343"/>
      <c r="IV91" s="343"/>
      <c r="IW91" s="343"/>
      <c r="IX91" s="343"/>
      <c r="IY91" s="343"/>
      <c r="IZ91" s="343"/>
      <c r="JA91" s="343"/>
      <c r="JB91" s="343"/>
    </row>
    <row r="92" spans="1:262" s="27" customFormat="1" x14ac:dyDescent="0.2">
      <c r="A92" s="365"/>
      <c r="B92" s="365"/>
      <c r="C92" s="365"/>
      <c r="D92" s="365"/>
      <c r="E92" s="365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  <c r="AM92" s="343"/>
      <c r="AN92" s="343"/>
      <c r="AO92" s="343"/>
      <c r="AP92" s="343"/>
      <c r="AQ92" s="343"/>
      <c r="AR92" s="343"/>
      <c r="AS92" s="343"/>
      <c r="AT92" s="343"/>
      <c r="AU92" s="343"/>
      <c r="AV92" s="343"/>
      <c r="AW92" s="343"/>
      <c r="AX92" s="343"/>
      <c r="AY92" s="343"/>
      <c r="AZ92" s="343"/>
      <c r="BA92" s="343"/>
      <c r="BB92" s="343"/>
      <c r="BC92" s="343"/>
      <c r="BD92" s="343"/>
      <c r="BE92" s="343"/>
      <c r="BF92" s="343"/>
      <c r="BG92" s="343"/>
      <c r="BH92" s="343"/>
      <c r="BI92" s="343"/>
      <c r="BJ92" s="343"/>
      <c r="BK92" s="343"/>
      <c r="BL92" s="343"/>
      <c r="BM92" s="343"/>
      <c r="BN92" s="343"/>
      <c r="BO92" s="343"/>
      <c r="BP92" s="343"/>
      <c r="BQ92" s="343"/>
      <c r="BR92" s="343"/>
      <c r="BS92" s="343"/>
      <c r="BT92" s="343"/>
      <c r="BU92" s="343"/>
      <c r="BV92" s="343"/>
      <c r="BW92" s="343"/>
      <c r="BX92" s="343"/>
      <c r="BY92" s="343"/>
      <c r="BZ92" s="343"/>
      <c r="CA92" s="343"/>
      <c r="CB92" s="343"/>
      <c r="CC92" s="343"/>
      <c r="CD92" s="343"/>
      <c r="CE92" s="343"/>
      <c r="CF92" s="343"/>
      <c r="CG92" s="343"/>
      <c r="CH92" s="343"/>
      <c r="CI92" s="343"/>
      <c r="CJ92" s="343"/>
      <c r="CK92" s="343"/>
      <c r="CL92" s="343"/>
      <c r="CM92" s="343"/>
      <c r="CN92" s="343"/>
      <c r="CO92" s="343"/>
      <c r="CP92" s="343"/>
      <c r="CQ92" s="343"/>
      <c r="CR92" s="343"/>
      <c r="CS92" s="343"/>
      <c r="CT92" s="343"/>
      <c r="CU92" s="343"/>
      <c r="CV92" s="343"/>
      <c r="CW92" s="343"/>
      <c r="CX92" s="343"/>
      <c r="CY92" s="343"/>
      <c r="CZ92" s="343"/>
      <c r="DA92" s="343"/>
      <c r="DB92" s="343"/>
      <c r="DC92" s="343"/>
      <c r="DD92" s="343"/>
      <c r="DE92" s="343"/>
      <c r="DF92" s="343"/>
      <c r="DG92" s="343"/>
      <c r="DH92" s="343"/>
      <c r="DI92" s="343"/>
      <c r="DJ92" s="343"/>
      <c r="DK92" s="343"/>
      <c r="DL92" s="343"/>
      <c r="DM92" s="343"/>
      <c r="DN92" s="343"/>
      <c r="DO92" s="343"/>
      <c r="DP92" s="343"/>
      <c r="DQ92" s="343"/>
      <c r="DR92" s="343"/>
      <c r="DS92" s="343"/>
      <c r="DT92" s="343"/>
      <c r="DU92" s="343"/>
      <c r="DV92" s="343"/>
      <c r="DW92" s="343"/>
      <c r="DX92" s="343"/>
      <c r="DY92" s="343"/>
      <c r="DZ92" s="343"/>
      <c r="EA92" s="343"/>
      <c r="EB92" s="343"/>
      <c r="EC92" s="343"/>
      <c r="ED92" s="343"/>
      <c r="EE92" s="343"/>
      <c r="EF92" s="343"/>
      <c r="EG92" s="343"/>
      <c r="EH92" s="343"/>
      <c r="EI92" s="343"/>
      <c r="EJ92" s="343"/>
      <c r="EK92" s="343"/>
      <c r="EL92" s="343"/>
      <c r="EM92" s="343"/>
      <c r="EN92" s="343"/>
      <c r="EO92" s="343"/>
      <c r="EP92" s="343"/>
      <c r="EQ92" s="343"/>
      <c r="ER92" s="343"/>
      <c r="ES92" s="343"/>
      <c r="ET92" s="343"/>
      <c r="EU92" s="343"/>
      <c r="EV92" s="343"/>
      <c r="EW92" s="343"/>
      <c r="EX92" s="343"/>
      <c r="EY92" s="343"/>
      <c r="EZ92" s="343"/>
      <c r="FA92" s="343"/>
      <c r="FB92" s="343"/>
      <c r="FC92" s="343"/>
      <c r="FD92" s="343"/>
      <c r="FE92" s="343"/>
      <c r="FF92" s="343"/>
      <c r="FG92" s="343"/>
      <c r="FH92" s="343"/>
      <c r="FI92" s="343"/>
      <c r="FJ92" s="343"/>
      <c r="FK92" s="343"/>
      <c r="FL92" s="343"/>
      <c r="FM92" s="343"/>
      <c r="FN92" s="343"/>
      <c r="FO92" s="343"/>
      <c r="FP92" s="343"/>
      <c r="FQ92" s="343"/>
      <c r="FR92" s="343"/>
      <c r="FS92" s="343"/>
      <c r="FT92" s="343"/>
      <c r="FU92" s="343"/>
      <c r="FV92" s="343"/>
      <c r="FW92" s="343"/>
      <c r="FX92" s="343"/>
      <c r="FY92" s="343"/>
      <c r="FZ92" s="343"/>
      <c r="GA92" s="343"/>
      <c r="GB92" s="343"/>
      <c r="GC92" s="343"/>
      <c r="GD92" s="343"/>
      <c r="GE92" s="343"/>
      <c r="GF92" s="343"/>
      <c r="GG92" s="343"/>
      <c r="GH92" s="343"/>
      <c r="GI92" s="343"/>
      <c r="GJ92" s="343"/>
      <c r="GK92" s="343"/>
      <c r="GL92" s="343"/>
      <c r="GM92" s="343"/>
      <c r="GN92" s="343"/>
      <c r="GO92" s="343"/>
      <c r="GP92" s="343"/>
      <c r="GQ92" s="343"/>
      <c r="GR92" s="343"/>
      <c r="GS92" s="343"/>
      <c r="GT92" s="343"/>
      <c r="GU92" s="343"/>
      <c r="GV92" s="343"/>
      <c r="GW92" s="343"/>
      <c r="GX92" s="343"/>
      <c r="GY92" s="343"/>
      <c r="GZ92" s="343"/>
      <c r="HA92" s="343"/>
      <c r="HB92" s="343"/>
      <c r="HC92" s="343"/>
      <c r="HD92" s="343"/>
      <c r="HE92" s="343"/>
      <c r="HF92" s="343"/>
      <c r="HG92" s="343"/>
      <c r="HH92" s="343"/>
      <c r="HI92" s="343"/>
      <c r="HJ92" s="343"/>
      <c r="HK92" s="343"/>
      <c r="HL92" s="343"/>
      <c r="HM92" s="343"/>
      <c r="HN92" s="343"/>
      <c r="HO92" s="343"/>
      <c r="HP92" s="343"/>
      <c r="HQ92" s="343"/>
      <c r="HR92" s="343"/>
      <c r="HS92" s="343"/>
      <c r="HT92" s="343"/>
      <c r="HU92" s="343"/>
      <c r="HV92" s="343"/>
      <c r="HW92" s="343"/>
      <c r="HX92" s="343"/>
      <c r="HY92" s="343"/>
      <c r="HZ92" s="343"/>
      <c r="IA92" s="343"/>
      <c r="IB92" s="343"/>
      <c r="IC92" s="343"/>
      <c r="ID92" s="343"/>
      <c r="IE92" s="343"/>
      <c r="IF92" s="343"/>
      <c r="IG92" s="343"/>
      <c r="IH92" s="343"/>
      <c r="II92" s="343"/>
      <c r="IJ92" s="343"/>
      <c r="IK92" s="343"/>
      <c r="IL92" s="343"/>
      <c r="IM92" s="343"/>
      <c r="IN92" s="343"/>
      <c r="IO92" s="343"/>
      <c r="IP92" s="343"/>
      <c r="IQ92" s="343"/>
      <c r="IR92" s="343"/>
      <c r="IS92" s="343"/>
      <c r="IT92" s="343"/>
      <c r="IU92" s="343"/>
      <c r="IV92" s="343"/>
      <c r="IW92" s="343"/>
      <c r="IX92" s="343"/>
      <c r="IY92" s="343"/>
      <c r="IZ92" s="343"/>
      <c r="JA92" s="343"/>
      <c r="JB92" s="343"/>
    </row>
    <row r="93" spans="1:262" s="27" customFormat="1" x14ac:dyDescent="0.2"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  <c r="AP93" s="343"/>
      <c r="AQ93" s="343"/>
      <c r="AR93" s="343"/>
      <c r="AS93" s="343"/>
      <c r="AT93" s="343"/>
      <c r="AU93" s="343"/>
      <c r="AV93" s="343"/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  <c r="BR93" s="343"/>
      <c r="BS93" s="343"/>
      <c r="BT93" s="343"/>
      <c r="BU93" s="343"/>
      <c r="BV93" s="343"/>
      <c r="BW93" s="343"/>
      <c r="BX93" s="343"/>
      <c r="BY93" s="343"/>
      <c r="BZ93" s="343"/>
      <c r="CA93" s="343"/>
      <c r="CB93" s="343"/>
      <c r="CC93" s="343"/>
      <c r="CD93" s="343"/>
      <c r="CE93" s="343"/>
      <c r="CF93" s="343"/>
      <c r="CG93" s="343"/>
      <c r="CH93" s="343"/>
      <c r="CI93" s="343"/>
      <c r="CJ93" s="343"/>
      <c r="CK93" s="343"/>
      <c r="CL93" s="343"/>
      <c r="CM93" s="343"/>
      <c r="CN93" s="343"/>
      <c r="CO93" s="343"/>
      <c r="CP93" s="343"/>
      <c r="CQ93" s="343"/>
      <c r="CR93" s="343"/>
      <c r="CS93" s="343"/>
      <c r="CT93" s="343"/>
      <c r="CU93" s="343"/>
      <c r="CV93" s="343"/>
      <c r="CW93" s="343"/>
      <c r="CX93" s="343"/>
      <c r="CY93" s="343"/>
      <c r="CZ93" s="343"/>
      <c r="DA93" s="343"/>
      <c r="DB93" s="343"/>
      <c r="DC93" s="343"/>
      <c r="DD93" s="343"/>
      <c r="DE93" s="343"/>
      <c r="DF93" s="343"/>
      <c r="DG93" s="343"/>
      <c r="DH93" s="343"/>
      <c r="DI93" s="343"/>
      <c r="DJ93" s="343"/>
      <c r="DK93" s="343"/>
      <c r="DL93" s="343"/>
      <c r="DM93" s="343"/>
      <c r="DN93" s="343"/>
      <c r="DO93" s="343"/>
      <c r="DP93" s="343"/>
      <c r="DQ93" s="343"/>
      <c r="DR93" s="343"/>
      <c r="DS93" s="343"/>
      <c r="DT93" s="343"/>
      <c r="DU93" s="343"/>
      <c r="DV93" s="343"/>
      <c r="DW93" s="343"/>
      <c r="DX93" s="343"/>
      <c r="DY93" s="343"/>
      <c r="DZ93" s="343"/>
      <c r="EA93" s="343"/>
      <c r="EB93" s="343"/>
      <c r="EC93" s="343"/>
      <c r="ED93" s="343"/>
      <c r="EE93" s="343"/>
      <c r="EF93" s="343"/>
      <c r="EG93" s="343"/>
      <c r="EH93" s="343"/>
      <c r="EI93" s="343"/>
      <c r="EJ93" s="343"/>
      <c r="EK93" s="343"/>
      <c r="EL93" s="343"/>
      <c r="EM93" s="343"/>
      <c r="EN93" s="343"/>
      <c r="EO93" s="343"/>
      <c r="EP93" s="343"/>
      <c r="EQ93" s="343"/>
      <c r="ER93" s="343"/>
      <c r="ES93" s="343"/>
      <c r="ET93" s="343"/>
      <c r="EU93" s="343"/>
      <c r="EV93" s="343"/>
      <c r="EW93" s="343"/>
      <c r="EX93" s="343"/>
      <c r="EY93" s="343"/>
      <c r="EZ93" s="343"/>
      <c r="FA93" s="343"/>
      <c r="FB93" s="343"/>
      <c r="FC93" s="343"/>
      <c r="FD93" s="343"/>
      <c r="FE93" s="343"/>
      <c r="FF93" s="343"/>
      <c r="FG93" s="343"/>
      <c r="FH93" s="343"/>
      <c r="FI93" s="343"/>
      <c r="FJ93" s="343"/>
      <c r="FK93" s="343"/>
      <c r="FL93" s="343"/>
      <c r="FM93" s="343"/>
      <c r="FN93" s="343"/>
      <c r="FO93" s="343"/>
      <c r="FP93" s="343"/>
      <c r="FQ93" s="343"/>
      <c r="FR93" s="343"/>
      <c r="FS93" s="343"/>
      <c r="FT93" s="343"/>
      <c r="FU93" s="343"/>
      <c r="FV93" s="343"/>
      <c r="FW93" s="343"/>
      <c r="FX93" s="343"/>
      <c r="FY93" s="343"/>
      <c r="FZ93" s="343"/>
      <c r="GA93" s="343"/>
      <c r="GB93" s="343"/>
      <c r="GC93" s="343"/>
      <c r="GD93" s="343"/>
      <c r="GE93" s="343"/>
      <c r="GF93" s="343"/>
      <c r="GG93" s="343"/>
      <c r="GH93" s="343"/>
      <c r="GI93" s="343"/>
      <c r="GJ93" s="343"/>
      <c r="GK93" s="343"/>
      <c r="GL93" s="343"/>
      <c r="GM93" s="343"/>
      <c r="GN93" s="343"/>
      <c r="GO93" s="343"/>
      <c r="GP93" s="343"/>
      <c r="GQ93" s="343"/>
      <c r="GR93" s="343"/>
      <c r="GS93" s="343"/>
      <c r="GT93" s="343"/>
      <c r="GU93" s="343"/>
      <c r="GV93" s="343"/>
      <c r="GW93" s="343"/>
      <c r="GX93" s="343"/>
      <c r="GY93" s="343"/>
      <c r="GZ93" s="343"/>
      <c r="HA93" s="343"/>
      <c r="HB93" s="343"/>
      <c r="HC93" s="343"/>
      <c r="HD93" s="343"/>
      <c r="HE93" s="343"/>
      <c r="HF93" s="343"/>
      <c r="HG93" s="343"/>
      <c r="HH93" s="343"/>
      <c r="HI93" s="343"/>
      <c r="HJ93" s="343"/>
      <c r="HK93" s="343"/>
      <c r="HL93" s="343"/>
      <c r="HM93" s="343"/>
      <c r="HN93" s="343"/>
      <c r="HO93" s="343"/>
      <c r="HP93" s="343"/>
      <c r="HQ93" s="343"/>
      <c r="HR93" s="343"/>
      <c r="HS93" s="343"/>
      <c r="HT93" s="343"/>
      <c r="HU93" s="343"/>
      <c r="HV93" s="343"/>
      <c r="HW93" s="343"/>
      <c r="HX93" s="343"/>
      <c r="HY93" s="343"/>
      <c r="HZ93" s="343"/>
      <c r="IA93" s="343"/>
      <c r="IB93" s="343"/>
      <c r="IC93" s="343"/>
      <c r="ID93" s="343"/>
      <c r="IE93" s="343"/>
      <c r="IF93" s="343"/>
      <c r="IG93" s="343"/>
      <c r="IH93" s="343"/>
      <c r="II93" s="343"/>
      <c r="IJ93" s="343"/>
      <c r="IK93" s="343"/>
      <c r="IL93" s="343"/>
      <c r="IM93" s="343"/>
      <c r="IN93" s="343"/>
      <c r="IO93" s="343"/>
      <c r="IP93" s="343"/>
      <c r="IQ93" s="343"/>
      <c r="IR93" s="343"/>
      <c r="IS93" s="343"/>
      <c r="IT93" s="343"/>
      <c r="IU93" s="343"/>
      <c r="IV93" s="343"/>
      <c r="IW93" s="343"/>
      <c r="IX93" s="343"/>
      <c r="IY93" s="343"/>
      <c r="IZ93" s="343"/>
      <c r="JA93" s="343"/>
      <c r="JB93" s="343"/>
    </row>
    <row r="94" spans="1:262" s="343" customFormat="1" x14ac:dyDescent="0.2">
      <c r="B94" s="1500"/>
    </row>
    <row r="95" spans="1:262" s="343" customFormat="1" x14ac:dyDescent="0.2">
      <c r="B95" s="816"/>
    </row>
    <row r="96" spans="1:262" s="343" customFormat="1" x14ac:dyDescent="0.2">
      <c r="B96" s="367"/>
    </row>
    <row r="97" spans="1:15" s="343" customFormat="1" x14ac:dyDescent="0.2">
      <c r="B97" s="2041"/>
    </row>
    <row r="98" spans="1:15" s="343" customFormat="1" x14ac:dyDescent="0.2"/>
    <row r="99" spans="1:15" s="343" customFormat="1" x14ac:dyDescent="0.2"/>
    <row r="100" spans="1:15" s="367" customFormat="1" ht="15.6" customHeight="1" x14ac:dyDescent="0.2">
      <c r="A100" s="1274"/>
      <c r="B100" s="1275"/>
      <c r="C100" s="1271"/>
      <c r="D100" s="1258"/>
      <c r="E100" s="1258"/>
      <c r="F100" s="1258"/>
      <c r="G100" s="1258"/>
      <c r="H100" s="1258"/>
      <c r="I100" s="1258"/>
      <c r="J100" s="1258"/>
      <c r="K100" s="1258"/>
      <c r="L100" s="1258"/>
      <c r="M100" s="1258"/>
      <c r="N100" s="1258"/>
      <c r="O100" s="1258"/>
    </row>
    <row r="101" spans="1:15" s="343" customFormat="1" x14ac:dyDescent="0.2">
      <c r="A101" s="1985"/>
      <c r="B101" s="2040"/>
      <c r="C101" s="1933"/>
      <c r="D101" s="1933"/>
      <c r="E101" s="1933"/>
      <c r="F101" s="1933"/>
      <c r="G101" s="1933"/>
      <c r="H101" s="1933"/>
      <c r="I101" s="1933"/>
      <c r="J101" s="1933"/>
      <c r="K101" s="1933"/>
      <c r="L101" s="1933"/>
      <c r="M101" s="1933"/>
      <c r="N101" s="1933"/>
      <c r="O101" s="1933"/>
    </row>
    <row r="102" spans="1:15" s="343" customFormat="1" x14ac:dyDescent="0.2"/>
    <row r="103" spans="1:15" s="343" customFormat="1" x14ac:dyDescent="0.2"/>
    <row r="104" spans="1:15" s="343" customFormat="1" x14ac:dyDescent="0.2"/>
    <row r="105" spans="1:15" s="343" customFormat="1" x14ac:dyDescent="0.2">
      <c r="F105" s="2016"/>
      <c r="G105" s="2016"/>
    </row>
    <row r="106" spans="1:15" s="343" customFormat="1" x14ac:dyDescent="0.2">
      <c r="F106" s="2016"/>
      <c r="G106" s="2016"/>
    </row>
    <row r="107" spans="1:15" s="343" customFormat="1" x14ac:dyDescent="0.2"/>
    <row r="108" spans="1:15" s="343" customFormat="1" x14ac:dyDescent="0.2"/>
    <row r="109" spans="1:15" s="343" customFormat="1" x14ac:dyDescent="0.2"/>
    <row r="110" spans="1:15" s="343" customFormat="1" x14ac:dyDescent="0.2"/>
    <row r="111" spans="1:15" s="343" customFormat="1" x14ac:dyDescent="0.2"/>
    <row r="112" spans="1:15" s="343" customFormat="1" x14ac:dyDescent="0.2"/>
    <row r="113" s="343" customFormat="1" x14ac:dyDescent="0.2"/>
    <row r="114" s="343" customFormat="1" x14ac:dyDescent="0.2"/>
    <row r="115" s="343" customFormat="1" x14ac:dyDescent="0.2"/>
    <row r="116" s="343" customFormat="1" x14ac:dyDescent="0.2"/>
    <row r="117" s="343" customFormat="1" x14ac:dyDescent="0.2"/>
    <row r="118" s="343" customFormat="1" x14ac:dyDescent="0.2"/>
    <row r="119" s="343" customFormat="1" x14ac:dyDescent="0.2"/>
    <row r="120" s="343" customFormat="1" x14ac:dyDescent="0.2"/>
    <row r="121" s="343" customFormat="1" x14ac:dyDescent="0.2"/>
    <row r="122" s="343" customFormat="1" x14ac:dyDescent="0.2"/>
    <row r="123" s="343" customFormat="1" x14ac:dyDescent="0.2"/>
    <row r="124" s="343" customFormat="1" x14ac:dyDescent="0.2"/>
    <row r="125" s="343" customFormat="1" x14ac:dyDescent="0.2"/>
    <row r="126" s="343" customFormat="1" x14ac:dyDescent="0.2"/>
    <row r="127" s="343" customFormat="1" x14ac:dyDescent="0.2"/>
    <row r="128" s="343" customFormat="1" x14ac:dyDescent="0.2"/>
    <row r="129" s="343" customFormat="1" x14ac:dyDescent="0.2"/>
    <row r="130" s="343" customFormat="1" x14ac:dyDescent="0.2"/>
    <row r="131" s="343" customFormat="1" x14ac:dyDescent="0.2"/>
    <row r="132" s="343" customFormat="1" x14ac:dyDescent="0.2"/>
    <row r="133" s="343" customFormat="1" x14ac:dyDescent="0.2"/>
    <row r="134" s="343" customFormat="1" x14ac:dyDescent="0.2"/>
    <row r="135" s="343" customFormat="1" x14ac:dyDescent="0.2"/>
    <row r="136" s="343" customFormat="1" x14ac:dyDescent="0.2"/>
    <row r="137" s="343" customFormat="1" x14ac:dyDescent="0.2"/>
    <row r="138" s="343" customFormat="1" x14ac:dyDescent="0.2"/>
    <row r="139" s="343" customFormat="1" x14ac:dyDescent="0.2"/>
    <row r="140" s="343" customFormat="1" x14ac:dyDescent="0.2"/>
    <row r="141" s="343" customFormat="1" x14ac:dyDescent="0.2"/>
    <row r="142" s="343" customFormat="1" x14ac:dyDescent="0.2"/>
    <row r="143" s="343" customFormat="1" x14ac:dyDescent="0.2"/>
    <row r="144" s="343" customFormat="1" x14ac:dyDescent="0.2"/>
    <row r="145" s="343" customFormat="1" x14ac:dyDescent="0.2"/>
    <row r="146" s="343" customFormat="1" x14ac:dyDescent="0.2"/>
    <row r="147" s="343" customFormat="1" x14ac:dyDescent="0.2"/>
    <row r="148" s="343" customFormat="1" x14ac:dyDescent="0.2"/>
    <row r="149" s="343" customFormat="1" x14ac:dyDescent="0.2"/>
    <row r="150" s="343" customFormat="1" x14ac:dyDescent="0.2"/>
    <row r="151" s="343" customFormat="1" x14ac:dyDescent="0.2"/>
    <row r="152" s="343" customFormat="1" x14ac:dyDescent="0.2"/>
    <row r="153" s="343" customFormat="1" x14ac:dyDescent="0.2"/>
    <row r="154" s="343" customFormat="1" x14ac:dyDescent="0.2"/>
    <row r="155" s="343" customFormat="1" x14ac:dyDescent="0.2"/>
    <row r="156" s="343" customFormat="1" x14ac:dyDescent="0.2"/>
    <row r="157" s="343" customFormat="1" x14ac:dyDescent="0.2"/>
    <row r="158" s="343" customFormat="1" x14ac:dyDescent="0.2"/>
    <row r="159" s="343" customFormat="1" x14ac:dyDescent="0.2"/>
    <row r="160" s="343" customFormat="1" x14ac:dyDescent="0.2"/>
    <row r="161" s="343" customFormat="1" x14ac:dyDescent="0.2"/>
    <row r="162" s="343" customFormat="1" x14ac:dyDescent="0.2"/>
    <row r="163" s="343" customFormat="1" x14ac:dyDescent="0.2"/>
    <row r="164" s="343" customFormat="1" x14ac:dyDescent="0.2"/>
    <row r="165" s="343" customFormat="1" x14ac:dyDescent="0.2"/>
    <row r="166" s="343" customFormat="1" x14ac:dyDescent="0.2"/>
    <row r="167" s="343" customFormat="1" x14ac:dyDescent="0.2"/>
    <row r="168" s="343" customFormat="1" x14ac:dyDescent="0.2"/>
    <row r="169" s="343" customFormat="1" x14ac:dyDescent="0.2"/>
    <row r="170" s="343" customFormat="1" x14ac:dyDescent="0.2"/>
    <row r="171" s="343" customFormat="1" x14ac:dyDescent="0.2"/>
    <row r="172" s="343" customFormat="1" x14ac:dyDescent="0.2"/>
    <row r="173" s="343" customFormat="1" x14ac:dyDescent="0.2"/>
    <row r="174" s="343" customFormat="1" x14ac:dyDescent="0.2"/>
    <row r="175" s="343" customFormat="1" x14ac:dyDescent="0.2"/>
    <row r="176" s="343" customFormat="1" x14ac:dyDescent="0.2"/>
    <row r="177" s="343" customFormat="1" x14ac:dyDescent="0.2"/>
    <row r="178" s="343" customFormat="1" x14ac:dyDescent="0.2"/>
    <row r="179" s="343" customFormat="1" x14ac:dyDescent="0.2"/>
    <row r="180" s="343" customFormat="1" x14ac:dyDescent="0.2"/>
    <row r="181" s="343" customFormat="1" x14ac:dyDescent="0.2"/>
    <row r="182" s="343" customFormat="1" x14ac:dyDescent="0.2"/>
    <row r="183" s="343" customFormat="1" x14ac:dyDescent="0.2"/>
    <row r="184" s="343" customFormat="1" x14ac:dyDescent="0.2"/>
    <row r="185" s="343" customFormat="1" x14ac:dyDescent="0.2"/>
    <row r="186" s="343" customFormat="1" x14ac:dyDescent="0.2"/>
    <row r="187" s="343" customFormat="1" x14ac:dyDescent="0.2"/>
    <row r="188" s="343" customFormat="1" x14ac:dyDescent="0.2"/>
    <row r="189" s="343" customFormat="1" x14ac:dyDescent="0.2"/>
    <row r="190" s="343" customFormat="1" x14ac:dyDescent="0.2"/>
    <row r="191" s="343" customFormat="1" x14ac:dyDescent="0.2"/>
    <row r="192" s="343" customFormat="1" x14ac:dyDescent="0.2"/>
    <row r="193" s="343" customFormat="1" x14ac:dyDescent="0.2"/>
    <row r="194" s="343" customFormat="1" x14ac:dyDescent="0.2"/>
    <row r="195" s="343" customFormat="1" x14ac:dyDescent="0.2"/>
    <row r="196" s="343" customFormat="1" x14ac:dyDescent="0.2"/>
    <row r="197" s="343" customFormat="1" x14ac:dyDescent="0.2"/>
    <row r="198" s="343" customFormat="1" x14ac:dyDescent="0.2"/>
    <row r="199" s="343" customFormat="1" x14ac:dyDescent="0.2"/>
    <row r="200" s="343" customFormat="1" x14ac:dyDescent="0.2"/>
    <row r="201" s="343" customFormat="1" x14ac:dyDescent="0.2"/>
    <row r="202" s="343" customFormat="1" x14ac:dyDescent="0.2"/>
    <row r="203" s="343" customFormat="1" x14ac:dyDescent="0.2"/>
    <row r="204" s="343" customFormat="1" x14ac:dyDescent="0.2"/>
    <row r="205" s="343" customFormat="1" x14ac:dyDescent="0.2"/>
    <row r="206" s="343" customFormat="1" x14ac:dyDescent="0.2"/>
    <row r="207" s="343" customFormat="1" x14ac:dyDescent="0.2"/>
    <row r="208" s="343" customFormat="1" x14ac:dyDescent="0.2"/>
    <row r="209" s="343" customFormat="1" x14ac:dyDescent="0.2"/>
    <row r="210" s="343" customFormat="1" x14ac:dyDescent="0.2"/>
    <row r="211" s="343" customFormat="1" x14ac:dyDescent="0.2"/>
    <row r="212" s="343" customFormat="1" x14ac:dyDescent="0.2"/>
    <row r="213" s="343" customFormat="1" x14ac:dyDescent="0.2"/>
    <row r="214" s="343" customFormat="1" x14ac:dyDescent="0.2"/>
    <row r="215" s="343" customFormat="1" x14ac:dyDescent="0.2"/>
    <row r="216" s="343" customFormat="1" x14ac:dyDescent="0.2"/>
    <row r="217" s="343" customFormat="1" x14ac:dyDescent="0.2"/>
    <row r="218" s="343" customFormat="1" x14ac:dyDescent="0.2"/>
    <row r="219" s="343" customFormat="1" x14ac:dyDescent="0.2"/>
    <row r="220" s="343" customFormat="1" x14ac:dyDescent="0.2"/>
    <row r="221" s="343" customFormat="1" x14ac:dyDescent="0.2"/>
    <row r="222" s="343" customFormat="1" x14ac:dyDescent="0.2"/>
    <row r="223" s="343" customFormat="1" x14ac:dyDescent="0.2"/>
    <row r="224" s="343" customFormat="1" x14ac:dyDescent="0.2"/>
    <row r="225" s="343" customFormat="1" x14ac:dyDescent="0.2"/>
    <row r="226" s="343" customFormat="1" x14ac:dyDescent="0.2"/>
    <row r="227" s="343" customFormat="1" x14ac:dyDescent="0.2"/>
    <row r="228" s="343" customFormat="1" x14ac:dyDescent="0.2"/>
    <row r="229" s="343" customFormat="1" x14ac:dyDescent="0.2"/>
    <row r="230" s="343" customFormat="1" x14ac:dyDescent="0.2"/>
    <row r="231" s="343" customFormat="1" x14ac:dyDescent="0.2"/>
    <row r="232" s="343" customFormat="1" x14ac:dyDescent="0.2"/>
    <row r="233" s="343" customFormat="1" x14ac:dyDescent="0.2"/>
    <row r="234" s="343" customFormat="1" x14ac:dyDescent="0.2"/>
    <row r="235" s="343" customFormat="1" x14ac:dyDescent="0.2"/>
    <row r="236" s="343" customFormat="1" x14ac:dyDescent="0.2"/>
    <row r="237" s="343" customFormat="1" x14ac:dyDescent="0.2"/>
    <row r="238" s="343" customFormat="1" x14ac:dyDescent="0.2"/>
    <row r="239" s="343" customFormat="1" x14ac:dyDescent="0.2"/>
    <row r="240" s="343" customFormat="1" x14ac:dyDescent="0.2"/>
    <row r="241" s="343" customFormat="1" x14ac:dyDescent="0.2"/>
    <row r="242" s="343" customFormat="1" x14ac:dyDescent="0.2"/>
    <row r="243" s="343" customFormat="1" x14ac:dyDescent="0.2"/>
    <row r="244" s="343" customFormat="1" x14ac:dyDescent="0.2"/>
    <row r="245" s="343" customFormat="1" x14ac:dyDescent="0.2"/>
    <row r="246" s="343" customFormat="1" x14ac:dyDescent="0.2"/>
    <row r="247" s="343" customFormat="1" x14ac:dyDescent="0.2"/>
    <row r="248" s="343" customFormat="1" x14ac:dyDescent="0.2"/>
    <row r="249" s="343" customFormat="1" x14ac:dyDescent="0.2"/>
    <row r="250" s="343" customFormat="1" x14ac:dyDescent="0.2"/>
    <row r="251" s="343" customFormat="1" x14ac:dyDescent="0.2"/>
    <row r="252" s="343" customFormat="1" x14ac:dyDescent="0.2"/>
    <row r="253" s="343" customFormat="1" x14ac:dyDescent="0.2"/>
    <row r="254" s="343" customFormat="1" x14ac:dyDescent="0.2"/>
    <row r="255" s="343" customFormat="1" x14ac:dyDescent="0.2"/>
    <row r="256" s="343" customFormat="1" x14ac:dyDescent="0.2"/>
    <row r="257" s="343" customFormat="1" x14ac:dyDescent="0.2"/>
    <row r="258" s="343" customFormat="1" x14ac:dyDescent="0.2"/>
    <row r="259" s="343" customFormat="1" x14ac:dyDescent="0.2"/>
    <row r="260" s="343" customFormat="1" x14ac:dyDescent="0.2"/>
    <row r="261" s="343" customFormat="1" x14ac:dyDescent="0.2"/>
    <row r="262" s="343" customFormat="1" x14ac:dyDescent="0.2"/>
    <row r="263" s="343" customFormat="1" x14ac:dyDescent="0.2"/>
    <row r="264" s="343" customFormat="1" x14ac:dyDescent="0.2"/>
    <row r="265" s="343" customFormat="1" x14ac:dyDescent="0.2"/>
    <row r="266" s="343" customFormat="1" x14ac:dyDescent="0.2"/>
    <row r="267" s="343" customFormat="1" x14ac:dyDescent="0.2"/>
    <row r="268" s="343" customFormat="1" x14ac:dyDescent="0.2"/>
    <row r="269" s="343" customFormat="1" x14ac:dyDescent="0.2"/>
    <row r="270" s="343" customFormat="1" x14ac:dyDescent="0.2"/>
    <row r="271" s="343" customFormat="1" x14ac:dyDescent="0.2"/>
    <row r="272" s="343" customFormat="1" x14ac:dyDescent="0.2"/>
    <row r="273" s="343" customFormat="1" x14ac:dyDescent="0.2"/>
    <row r="274" s="343" customFormat="1" x14ac:dyDescent="0.2"/>
    <row r="275" s="343" customFormat="1" x14ac:dyDescent="0.2"/>
    <row r="276" s="343" customFormat="1" x14ac:dyDescent="0.2"/>
    <row r="277" s="343" customFormat="1" x14ac:dyDescent="0.2"/>
    <row r="278" s="343" customFormat="1" x14ac:dyDescent="0.2"/>
    <row r="279" s="343" customFormat="1" x14ac:dyDescent="0.2"/>
    <row r="280" s="343" customFormat="1" x14ac:dyDescent="0.2"/>
    <row r="281" s="343" customFormat="1" x14ac:dyDescent="0.2"/>
    <row r="282" s="343" customFormat="1" x14ac:dyDescent="0.2"/>
    <row r="283" s="343" customFormat="1" x14ac:dyDescent="0.2"/>
    <row r="284" s="343" customFormat="1" x14ac:dyDescent="0.2"/>
    <row r="285" s="343" customFormat="1" x14ac:dyDescent="0.2"/>
    <row r="286" s="343" customFormat="1" x14ac:dyDescent="0.2"/>
    <row r="287" s="343" customFormat="1" x14ac:dyDescent="0.2"/>
    <row r="288" s="343" customFormat="1" x14ac:dyDescent="0.2"/>
    <row r="289" spans="1:15" s="343" customFormat="1" x14ac:dyDescent="0.2"/>
    <row r="290" spans="1:15" s="343" customFormat="1" x14ac:dyDescent="0.2"/>
    <row r="291" spans="1:15" s="343" customFormat="1" x14ac:dyDescent="0.2"/>
    <row r="292" spans="1:15" s="343" customFormat="1" x14ac:dyDescent="0.2"/>
    <row r="293" spans="1:15" s="343" customFormat="1" x14ac:dyDescent="0.2"/>
    <row r="294" spans="1:15" s="343" customFormat="1" x14ac:dyDescent="0.2"/>
    <row r="295" spans="1:15" s="343" customFormat="1" x14ac:dyDescent="0.2"/>
    <row r="296" spans="1:15" s="343" customFormat="1" x14ac:dyDescent="0.2"/>
    <row r="297" spans="1:15" s="343" customFormat="1" x14ac:dyDescent="0.2"/>
    <row r="298" spans="1:15" s="343" customFormat="1" x14ac:dyDescent="0.2"/>
    <row r="299" spans="1:15" s="343" customFormat="1" x14ac:dyDescent="0.2"/>
    <row r="300" spans="1:15" s="343" customFormat="1" x14ac:dyDescent="0.2">
      <c r="A300" s="1921"/>
      <c r="B300" s="1985"/>
    </row>
    <row r="301" spans="1:15" s="343" customFormat="1" ht="12.75" customHeight="1" x14ac:dyDescent="0.2">
      <c r="A301" s="367"/>
      <c r="B301" s="367"/>
      <c r="C301" s="1933"/>
      <c r="D301" s="1933"/>
      <c r="E301" s="1933"/>
      <c r="F301" s="1933"/>
      <c r="G301" s="1933"/>
      <c r="H301" s="1933"/>
      <c r="I301" s="1933"/>
      <c r="J301" s="1933"/>
      <c r="K301" s="1933"/>
      <c r="L301" s="1933"/>
      <c r="M301" s="1933"/>
      <c r="N301" s="1933"/>
      <c r="O301" s="1933"/>
    </row>
    <row r="302" spans="1:15" s="343" customFormat="1" x14ac:dyDescent="0.2">
      <c r="A302" s="367"/>
      <c r="B302" s="367"/>
      <c r="C302" s="1933"/>
    </row>
    <row r="303" spans="1:15" s="343" customFormat="1" x14ac:dyDescent="0.2">
      <c r="A303" s="367"/>
      <c r="B303" s="367"/>
    </row>
    <row r="304" spans="1:15" s="343" customFormat="1" x14ac:dyDescent="0.2"/>
    <row r="305" s="343" customFormat="1" x14ac:dyDescent="0.2"/>
    <row r="306" s="343" customFormat="1" x14ac:dyDescent="0.2"/>
    <row r="307" s="343" customFormat="1" x14ac:dyDescent="0.2"/>
    <row r="308" s="343" customFormat="1" x14ac:dyDescent="0.2"/>
    <row r="309" s="343" customFormat="1" x14ac:dyDescent="0.2"/>
    <row r="310" s="343" customFormat="1" x14ac:dyDescent="0.2"/>
    <row r="311" s="343" customFormat="1" x14ac:dyDescent="0.2"/>
    <row r="312" s="343" customFormat="1" x14ac:dyDescent="0.2"/>
    <row r="313" s="343" customFormat="1" x14ac:dyDescent="0.2"/>
    <row r="314" s="343" customFormat="1" x14ac:dyDescent="0.2"/>
    <row r="315" s="343" customFormat="1" x14ac:dyDescent="0.2"/>
    <row r="316" s="343" customFormat="1" x14ac:dyDescent="0.2"/>
    <row r="317" s="343" customFormat="1" x14ac:dyDescent="0.2"/>
    <row r="318" s="343" customFormat="1" x14ac:dyDescent="0.2"/>
    <row r="319" s="343" customFormat="1" x14ac:dyDescent="0.2"/>
    <row r="320" s="343" customFormat="1" x14ac:dyDescent="0.2"/>
    <row r="321" s="343" customFormat="1" x14ac:dyDescent="0.2"/>
    <row r="322" s="343" customFormat="1" x14ac:dyDescent="0.2"/>
    <row r="323" s="343" customFormat="1" x14ac:dyDescent="0.2"/>
    <row r="324" s="343" customFormat="1" x14ac:dyDescent="0.2"/>
    <row r="325" s="343" customFormat="1" x14ac:dyDescent="0.2"/>
    <row r="326" s="343" customFormat="1" x14ac:dyDescent="0.2"/>
    <row r="327" s="343" customFormat="1" x14ac:dyDescent="0.2"/>
    <row r="328" s="343" customFormat="1" x14ac:dyDescent="0.2"/>
    <row r="329" s="343" customFormat="1" x14ac:dyDescent="0.2"/>
    <row r="330" s="343" customFormat="1" x14ac:dyDescent="0.2"/>
    <row r="331" s="343" customFormat="1" x14ac:dyDescent="0.2"/>
    <row r="332" s="343" customFormat="1" x14ac:dyDescent="0.2"/>
    <row r="333" s="343" customFormat="1" x14ac:dyDescent="0.2"/>
    <row r="334" s="343" customFormat="1" x14ac:dyDescent="0.2"/>
    <row r="335" s="343" customFormat="1" x14ac:dyDescent="0.2"/>
    <row r="336" s="343" customFormat="1" x14ac:dyDescent="0.2"/>
    <row r="337" s="343" customFormat="1" x14ac:dyDescent="0.2"/>
    <row r="338" s="343" customFormat="1" x14ac:dyDescent="0.2"/>
    <row r="339" s="343" customFormat="1" x14ac:dyDescent="0.2"/>
    <row r="340" s="343" customFormat="1" x14ac:dyDescent="0.2"/>
    <row r="341" s="343" customFormat="1" x14ac:dyDescent="0.2"/>
    <row r="342" s="343" customFormat="1" x14ac:dyDescent="0.2"/>
    <row r="343" s="343" customFormat="1" x14ac:dyDescent="0.2"/>
    <row r="344" s="343" customFormat="1" x14ac:dyDescent="0.2"/>
    <row r="345" s="343" customFormat="1" x14ac:dyDescent="0.2"/>
    <row r="346" s="343" customFormat="1" x14ac:dyDescent="0.2"/>
    <row r="347" s="343" customFormat="1" x14ac:dyDescent="0.2"/>
    <row r="348" s="343" customFormat="1" x14ac:dyDescent="0.2"/>
    <row r="349" s="343" customFormat="1" x14ac:dyDescent="0.2"/>
    <row r="350" s="343" customFormat="1" x14ac:dyDescent="0.2"/>
    <row r="351" s="343" customFormat="1" x14ac:dyDescent="0.2"/>
    <row r="352" s="343" customFormat="1" x14ac:dyDescent="0.2"/>
    <row r="353" s="343" customFormat="1" x14ac:dyDescent="0.2"/>
    <row r="354" s="343" customFormat="1" x14ac:dyDescent="0.2"/>
    <row r="355" s="343" customFormat="1" x14ac:dyDescent="0.2"/>
    <row r="356" s="343" customFormat="1" x14ac:dyDescent="0.2"/>
    <row r="357" s="343" customFormat="1" x14ac:dyDescent="0.2"/>
    <row r="358" s="343" customFormat="1" x14ac:dyDescent="0.2"/>
    <row r="359" s="343" customFormat="1" x14ac:dyDescent="0.2"/>
    <row r="360" s="343" customFormat="1" x14ac:dyDescent="0.2"/>
    <row r="361" s="343" customFormat="1" x14ac:dyDescent="0.2"/>
    <row r="362" s="343" customFormat="1" x14ac:dyDescent="0.2"/>
    <row r="363" s="343" customFormat="1" x14ac:dyDescent="0.2"/>
    <row r="364" s="343" customFormat="1" x14ac:dyDescent="0.2"/>
    <row r="365" s="343" customFormat="1" x14ac:dyDescent="0.2"/>
    <row r="366" s="343" customFormat="1" x14ac:dyDescent="0.2"/>
    <row r="367" s="343" customFormat="1" x14ac:dyDescent="0.2"/>
    <row r="368" s="343" customFormat="1" x14ac:dyDescent="0.2"/>
    <row r="369" s="343" customFormat="1" x14ac:dyDescent="0.2"/>
    <row r="370" s="343" customFormat="1" x14ac:dyDescent="0.2"/>
    <row r="371" s="343" customFormat="1" x14ac:dyDescent="0.2"/>
    <row r="372" s="343" customFormat="1" x14ac:dyDescent="0.2"/>
    <row r="373" s="343" customFormat="1" x14ac:dyDescent="0.2"/>
    <row r="374" s="343" customFormat="1" x14ac:dyDescent="0.2"/>
    <row r="375" s="343" customFormat="1" x14ac:dyDescent="0.2"/>
    <row r="376" s="343" customFormat="1" x14ac:dyDescent="0.2"/>
    <row r="377" s="343" customFormat="1" x14ac:dyDescent="0.2"/>
    <row r="378" s="343" customFormat="1" x14ac:dyDescent="0.2"/>
    <row r="379" s="343" customFormat="1" x14ac:dyDescent="0.2"/>
    <row r="380" s="343" customFormat="1" x14ac:dyDescent="0.2"/>
    <row r="381" s="343" customFormat="1" x14ac:dyDescent="0.2"/>
    <row r="382" s="343" customFormat="1" x14ac:dyDescent="0.2"/>
    <row r="383" s="343" customFormat="1" x14ac:dyDescent="0.2"/>
    <row r="384" s="343" customFormat="1" x14ac:dyDescent="0.2"/>
    <row r="385" s="343" customFormat="1" x14ac:dyDescent="0.2"/>
    <row r="386" s="343" customFormat="1" x14ac:dyDescent="0.2"/>
    <row r="387" s="343" customFormat="1" x14ac:dyDescent="0.2"/>
    <row r="388" s="343" customFormat="1" x14ac:dyDescent="0.2"/>
    <row r="389" s="343" customFormat="1" x14ac:dyDescent="0.2"/>
    <row r="390" s="343" customFormat="1" x14ac:dyDescent="0.2"/>
    <row r="391" s="343" customFormat="1" x14ac:dyDescent="0.2"/>
    <row r="392" s="343" customFormat="1" x14ac:dyDescent="0.2"/>
    <row r="393" s="343" customFormat="1" x14ac:dyDescent="0.2"/>
    <row r="394" s="343" customFormat="1" x14ac:dyDescent="0.2"/>
    <row r="395" s="343" customFormat="1" x14ac:dyDescent="0.2"/>
    <row r="396" s="343" customFormat="1" x14ac:dyDescent="0.2"/>
    <row r="397" s="343" customFormat="1" x14ac:dyDescent="0.2"/>
    <row r="398" s="343" customFormat="1" x14ac:dyDescent="0.2"/>
    <row r="399" s="343" customFormat="1" x14ac:dyDescent="0.2"/>
    <row r="400" s="343" customFormat="1" x14ac:dyDescent="0.2"/>
    <row r="401" s="343" customFormat="1" x14ac:dyDescent="0.2"/>
    <row r="402" s="343" customFormat="1" x14ac:dyDescent="0.2"/>
    <row r="403" s="343" customFormat="1" x14ac:dyDescent="0.2"/>
    <row r="404" s="343" customFormat="1" x14ac:dyDescent="0.2"/>
    <row r="405" s="343" customFormat="1" x14ac:dyDescent="0.2"/>
    <row r="406" s="343" customFormat="1" x14ac:dyDescent="0.2"/>
    <row r="407" s="343" customFormat="1" x14ac:dyDescent="0.2"/>
    <row r="408" s="343" customFormat="1" x14ac:dyDescent="0.2"/>
    <row r="409" s="343" customFormat="1" x14ac:dyDescent="0.2"/>
    <row r="410" s="343" customFormat="1" x14ac:dyDescent="0.2"/>
    <row r="411" s="343" customFormat="1" x14ac:dyDescent="0.2"/>
    <row r="412" s="343" customFormat="1" x14ac:dyDescent="0.2"/>
    <row r="413" s="343" customFormat="1" x14ac:dyDescent="0.2"/>
    <row r="414" s="343" customFormat="1" x14ac:dyDescent="0.2"/>
    <row r="415" s="343" customFormat="1" x14ac:dyDescent="0.2"/>
    <row r="416" s="343" customFormat="1" x14ac:dyDescent="0.2"/>
    <row r="417" s="343" customFormat="1" x14ac:dyDescent="0.2"/>
    <row r="418" s="343" customFormat="1" x14ac:dyDescent="0.2"/>
    <row r="419" s="343" customFormat="1" x14ac:dyDescent="0.2"/>
    <row r="420" s="343" customFormat="1" x14ac:dyDescent="0.2"/>
    <row r="421" s="343" customFormat="1" x14ac:dyDescent="0.2"/>
    <row r="422" s="343" customFormat="1" x14ac:dyDescent="0.2"/>
    <row r="423" s="343" customFormat="1" x14ac:dyDescent="0.2"/>
    <row r="424" s="343" customFormat="1" x14ac:dyDescent="0.2"/>
    <row r="425" s="343" customFormat="1" x14ac:dyDescent="0.2"/>
    <row r="426" s="343" customFormat="1" x14ac:dyDescent="0.2"/>
    <row r="427" s="343" customFormat="1" x14ac:dyDescent="0.2"/>
    <row r="428" s="343" customFormat="1" x14ac:dyDescent="0.2"/>
    <row r="429" s="343" customFormat="1" x14ac:dyDescent="0.2"/>
    <row r="430" s="343" customFormat="1" x14ac:dyDescent="0.2"/>
    <row r="431" s="343" customFormat="1" x14ac:dyDescent="0.2"/>
    <row r="432" s="343" customFormat="1" x14ac:dyDescent="0.2"/>
    <row r="433" s="343" customFormat="1" x14ac:dyDescent="0.2"/>
    <row r="434" s="343" customFormat="1" x14ac:dyDescent="0.2"/>
    <row r="435" s="343" customFormat="1" x14ac:dyDescent="0.2"/>
    <row r="436" s="343" customFormat="1" x14ac:dyDescent="0.2"/>
    <row r="437" s="343" customFormat="1" x14ac:dyDescent="0.2"/>
    <row r="438" s="343" customFormat="1" x14ac:dyDescent="0.2"/>
    <row r="439" s="343" customFormat="1" x14ac:dyDescent="0.2"/>
    <row r="440" s="343" customFormat="1" x14ac:dyDescent="0.2"/>
    <row r="441" s="343" customFormat="1" x14ac:dyDescent="0.2"/>
    <row r="442" s="343" customFormat="1" x14ac:dyDescent="0.2"/>
    <row r="443" s="343" customFormat="1" x14ac:dyDescent="0.2"/>
    <row r="444" s="343" customFormat="1" x14ac:dyDescent="0.2"/>
    <row r="445" s="343" customFormat="1" x14ac:dyDescent="0.2"/>
    <row r="446" s="343" customFormat="1" x14ac:dyDescent="0.2"/>
    <row r="447" s="343" customFormat="1" x14ac:dyDescent="0.2"/>
    <row r="448" s="343" customFormat="1" x14ac:dyDescent="0.2"/>
    <row r="449" s="343" customFormat="1" x14ac:dyDescent="0.2"/>
    <row r="450" s="343" customFormat="1" x14ac:dyDescent="0.2"/>
    <row r="451" s="343" customFormat="1" x14ac:dyDescent="0.2"/>
    <row r="452" s="343" customFormat="1" x14ac:dyDescent="0.2"/>
    <row r="453" s="343" customFormat="1" x14ac:dyDescent="0.2"/>
    <row r="454" s="343" customFormat="1" x14ac:dyDescent="0.2"/>
    <row r="455" s="343" customFormat="1" x14ac:dyDescent="0.2"/>
    <row r="456" s="343" customFormat="1" x14ac:dyDescent="0.2"/>
    <row r="457" s="343" customFormat="1" x14ac:dyDescent="0.2"/>
    <row r="458" s="343" customFormat="1" x14ac:dyDescent="0.2"/>
    <row r="459" s="343" customFormat="1" x14ac:dyDescent="0.2"/>
    <row r="460" s="343" customFormat="1" x14ac:dyDescent="0.2"/>
    <row r="461" s="343" customFormat="1" x14ac:dyDescent="0.2"/>
    <row r="462" s="343" customFormat="1" x14ac:dyDescent="0.2"/>
    <row r="463" s="343" customFormat="1" x14ac:dyDescent="0.2"/>
    <row r="464" s="343" customFormat="1" x14ac:dyDescent="0.2"/>
    <row r="465" s="343" customFormat="1" x14ac:dyDescent="0.2"/>
    <row r="466" s="343" customFormat="1" x14ac:dyDescent="0.2"/>
    <row r="467" s="343" customFormat="1" x14ac:dyDescent="0.2"/>
    <row r="468" s="343" customFormat="1" x14ac:dyDescent="0.2"/>
    <row r="469" s="343" customFormat="1" x14ac:dyDescent="0.2"/>
    <row r="470" s="343" customFormat="1" x14ac:dyDescent="0.2"/>
    <row r="471" s="343" customFormat="1" x14ac:dyDescent="0.2"/>
    <row r="472" s="343" customFormat="1" x14ac:dyDescent="0.2"/>
    <row r="473" s="343" customFormat="1" x14ac:dyDescent="0.2"/>
    <row r="474" s="343" customFormat="1" x14ac:dyDescent="0.2"/>
    <row r="475" s="343" customFormat="1" x14ac:dyDescent="0.2"/>
    <row r="476" s="343" customFormat="1" x14ac:dyDescent="0.2"/>
    <row r="477" s="343" customFormat="1" x14ac:dyDescent="0.2"/>
    <row r="478" s="343" customFormat="1" x14ac:dyDescent="0.2"/>
    <row r="479" s="343" customFormat="1" x14ac:dyDescent="0.2"/>
    <row r="480" s="343" customFormat="1" x14ac:dyDescent="0.2"/>
    <row r="481" s="343" customFormat="1" x14ac:dyDescent="0.2"/>
    <row r="482" s="343" customFormat="1" x14ac:dyDescent="0.2"/>
    <row r="483" s="343" customFormat="1" x14ac:dyDescent="0.2"/>
    <row r="484" s="343" customFormat="1" x14ac:dyDescent="0.2"/>
    <row r="485" s="343" customFormat="1" x14ac:dyDescent="0.2"/>
    <row r="486" s="343" customFormat="1" x14ac:dyDescent="0.2"/>
    <row r="487" s="343" customFormat="1" x14ac:dyDescent="0.2"/>
    <row r="488" s="343" customFormat="1" x14ac:dyDescent="0.2"/>
    <row r="489" s="343" customFormat="1" x14ac:dyDescent="0.2"/>
    <row r="490" s="343" customFormat="1" x14ac:dyDescent="0.2"/>
    <row r="491" s="343" customFormat="1" x14ac:dyDescent="0.2"/>
    <row r="492" s="343" customFormat="1" x14ac:dyDescent="0.2"/>
    <row r="493" s="343" customFormat="1" x14ac:dyDescent="0.2"/>
    <row r="494" s="343" customFormat="1" x14ac:dyDescent="0.2"/>
    <row r="495" s="343" customFormat="1" x14ac:dyDescent="0.2"/>
    <row r="496" s="343" customFormat="1" x14ac:dyDescent="0.2"/>
  </sheetData>
  <mergeCells count="19">
    <mergeCell ref="F105:G106"/>
    <mergeCell ref="A77:B77"/>
    <mergeCell ref="A1:B3"/>
    <mergeCell ref="C1:H1"/>
    <mergeCell ref="A87:B87"/>
    <mergeCell ref="A88:B88"/>
    <mergeCell ref="A4:B4"/>
    <mergeCell ref="A6:B6"/>
    <mergeCell ref="I1:O1"/>
    <mergeCell ref="F2:H2"/>
    <mergeCell ref="A76:B76"/>
    <mergeCell ref="A85:B85"/>
    <mergeCell ref="A86:B86"/>
    <mergeCell ref="A78:B78"/>
    <mergeCell ref="A79:B79"/>
    <mergeCell ref="A80:B80"/>
    <mergeCell ref="A81:B81"/>
    <mergeCell ref="A82:B82"/>
    <mergeCell ref="A84:B84"/>
  </mergeCells>
  <printOptions horizontalCentered="1"/>
  <pageMargins left="0.35" right="0.35" top="0.85" bottom="0.35" header="0.3" footer="0.25"/>
  <pageSetup paperSize="5" scale="64" firstPageNumber="50" fitToWidth="0" orientation="portrait" r:id="rId1"/>
  <headerFooter alignWithMargins="0">
    <oddHeader xml:space="preserve">&amp;L&amp;"Arial,Bold"&amp;20&amp;K000000Budget Letter &amp;R&amp;"Arial,Bold"&amp;12&amp;KFF0000
</oddHeader>
    <oddFooter>&amp;R&amp;9&amp;P</oddFooter>
  </headerFooter>
  <colBreaks count="1" manualBreakCount="1">
    <brk id="8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JR313"/>
  <sheetViews>
    <sheetView view="pageBreakPreview" zoomScale="75" zoomScaleNormal="100" zoomScaleSheetLayoutView="75" workbookViewId="0">
      <pane xSplit="3" ySplit="6" topLeftCell="D7" activePane="bottomRight" state="frozen"/>
      <selection activeCell="I191" sqref="I191"/>
      <selection pane="topRight" activeCell="I191" sqref="I191"/>
      <selection pane="bottomLeft" activeCell="I191" sqref="I191"/>
      <selection pane="bottomRight" activeCell="D7" sqref="D7"/>
    </sheetView>
  </sheetViews>
  <sheetFormatPr defaultColWidth="8.85546875" defaultRowHeight="12.75" x14ac:dyDescent="0.2"/>
  <cols>
    <col min="1" max="1" width="9.42578125" style="29" customWidth="1"/>
    <col min="2" max="2" width="8.42578125" style="29" customWidth="1"/>
    <col min="3" max="3" width="29.28515625" style="23" customWidth="1"/>
    <col min="4" max="4" width="13.140625" style="23" customWidth="1"/>
    <col min="5" max="5" width="13.5703125" style="23" customWidth="1"/>
    <col min="6" max="6" width="16.140625" style="23" bestFit="1" customWidth="1"/>
    <col min="7" max="7" width="12.85546875" style="23" customWidth="1"/>
    <col min="8" max="8" width="15" style="23" customWidth="1"/>
    <col min="9" max="9" width="15.7109375" style="23" bestFit="1" customWidth="1"/>
    <col min="10" max="12" width="13.7109375" style="23" customWidth="1"/>
    <col min="13" max="13" width="15.7109375" style="23" bestFit="1" customWidth="1"/>
    <col min="14" max="14" width="14.5703125" style="23" customWidth="1"/>
    <col min="15" max="15" width="14.28515625" style="23" customWidth="1"/>
    <col min="16" max="16" width="12.7109375" style="23" customWidth="1"/>
    <col min="17" max="17" width="16.42578125" style="23" customWidth="1"/>
    <col min="18" max="18" width="14.5703125" style="23" customWidth="1"/>
    <col min="19" max="19" width="15.5703125" style="23" customWidth="1"/>
    <col min="20" max="24" width="14.7109375" style="23" customWidth="1"/>
    <col min="25" max="25" width="15.7109375" style="23" customWidth="1"/>
    <col min="26" max="26" width="15.140625" style="23" customWidth="1"/>
    <col min="27" max="27" width="15.7109375" style="23" bestFit="1" customWidth="1"/>
    <col min="28" max="28" width="17.28515625" style="23" customWidth="1"/>
    <col min="29" max="29" width="14.7109375" style="23" customWidth="1"/>
    <col min="30" max="30" width="16" style="23" customWidth="1"/>
    <col min="31" max="32" width="14.7109375" style="23" customWidth="1"/>
    <col min="33" max="33" width="15" style="23" customWidth="1"/>
    <col min="34" max="41" width="16.28515625" style="23" customWidth="1"/>
    <col min="42" max="44" width="15.28515625" style="23" customWidth="1"/>
    <col min="45" max="50" width="17.28515625" style="23" customWidth="1"/>
    <col min="51" max="52" width="17.140625" style="23" customWidth="1"/>
    <col min="53" max="278" width="8.85546875" style="1985"/>
    <col min="279" max="16384" width="8.85546875" style="23"/>
  </cols>
  <sheetData>
    <row r="1" spans="1:278" ht="22.15" customHeight="1" x14ac:dyDescent="0.2">
      <c r="A1" s="1707" t="s">
        <v>1346</v>
      </c>
      <c r="B1" s="1707"/>
      <c r="C1" s="1765"/>
      <c r="D1" s="1770" t="s">
        <v>213</v>
      </c>
      <c r="E1" s="1716"/>
      <c r="F1" s="1716"/>
      <c r="G1" s="1716"/>
      <c r="H1" s="1716"/>
      <c r="I1" s="1716"/>
      <c r="J1" s="1716"/>
      <c r="K1" s="1716"/>
      <c r="L1" s="1716"/>
      <c r="M1" s="1716"/>
      <c r="N1" s="1716"/>
      <c r="O1" s="1716"/>
      <c r="P1" s="1716"/>
      <c r="Q1" s="1716"/>
      <c r="R1" s="1771"/>
      <c r="S1" s="1770" t="s">
        <v>213</v>
      </c>
      <c r="T1" s="1716"/>
      <c r="U1" s="1716"/>
      <c r="V1" s="1716"/>
      <c r="W1" s="1716"/>
      <c r="X1" s="1716"/>
      <c r="Y1" s="1716"/>
      <c r="Z1" s="1716"/>
      <c r="AA1" s="1716"/>
      <c r="AB1" s="1716"/>
      <c r="AC1" s="1716"/>
      <c r="AD1" s="1716"/>
      <c r="AE1" s="1716"/>
      <c r="AF1" s="1716"/>
      <c r="AG1" s="1771"/>
      <c r="AH1" s="1767" t="s">
        <v>292</v>
      </c>
      <c r="AI1" s="1768"/>
      <c r="AJ1" s="1768"/>
      <c r="AK1" s="1768"/>
      <c r="AL1" s="1768"/>
      <c r="AM1" s="1768"/>
      <c r="AN1" s="1768"/>
      <c r="AO1" s="1768"/>
      <c r="AP1" s="1768"/>
      <c r="AQ1" s="1768"/>
      <c r="AR1" s="1769"/>
      <c r="AS1" s="1767" t="s">
        <v>292</v>
      </c>
      <c r="AT1" s="1768"/>
      <c r="AU1" s="1768"/>
      <c r="AV1" s="1768"/>
      <c r="AW1" s="1768"/>
      <c r="AX1" s="1769"/>
      <c r="AY1" s="1766" t="s">
        <v>224</v>
      </c>
      <c r="AZ1" s="2030" t="s">
        <v>223</v>
      </c>
    </row>
    <row r="2" spans="1:278" ht="21.6" customHeight="1" x14ac:dyDescent="0.25">
      <c r="A2" s="1765"/>
      <c r="B2" s="1765"/>
      <c r="C2" s="1765"/>
      <c r="D2" s="985"/>
      <c r="E2" s="986"/>
      <c r="F2" s="987"/>
      <c r="G2" s="988"/>
      <c r="H2" s="989"/>
      <c r="I2" s="984"/>
      <c r="J2" s="1512" t="s">
        <v>151</v>
      </c>
      <c r="K2" s="1512"/>
      <c r="L2" s="1512"/>
      <c r="M2" s="984"/>
      <c r="N2" s="990"/>
      <c r="O2" s="990"/>
      <c r="P2" s="990"/>
      <c r="Q2" s="983"/>
      <c r="R2" s="991"/>
      <c r="S2" s="992"/>
      <c r="T2" s="1772" t="s">
        <v>210</v>
      </c>
      <c r="U2" s="1773"/>
      <c r="V2" s="1773"/>
      <c r="W2" s="1773"/>
      <c r="X2" s="1774"/>
      <c r="Y2" s="993"/>
      <c r="Z2" s="993"/>
      <c r="AA2" s="993"/>
      <c r="AB2" s="993"/>
      <c r="AC2" s="1772" t="s">
        <v>212</v>
      </c>
      <c r="AD2" s="1773"/>
      <c r="AE2" s="1773"/>
      <c r="AF2" s="1775"/>
      <c r="AG2" s="991"/>
      <c r="AH2" s="517"/>
      <c r="AI2" s="516"/>
      <c r="AJ2" s="1559" t="s">
        <v>151</v>
      </c>
      <c r="AK2" s="1559"/>
      <c r="AL2" s="1559"/>
      <c r="AM2" s="1559"/>
      <c r="AN2" s="1559"/>
      <c r="AO2" s="516"/>
      <c r="AP2" s="518"/>
      <c r="AQ2" s="518"/>
      <c r="AR2" s="519"/>
      <c r="AS2" s="517"/>
      <c r="AT2" s="516"/>
      <c r="AU2" s="516"/>
      <c r="AV2" s="516"/>
      <c r="AW2" s="516"/>
      <c r="AX2" s="520"/>
      <c r="AY2" s="1766"/>
      <c r="AZ2" s="2031"/>
    </row>
    <row r="3" spans="1:278" ht="136.9" customHeight="1" x14ac:dyDescent="0.2">
      <c r="A3" s="1765"/>
      <c r="B3" s="1765"/>
      <c r="C3" s="1765"/>
      <c r="D3" s="223" t="s">
        <v>1654</v>
      </c>
      <c r="E3" s="381" t="s">
        <v>317</v>
      </c>
      <c r="F3" s="381" t="s">
        <v>318</v>
      </c>
      <c r="G3" s="379" t="s">
        <v>924</v>
      </c>
      <c r="H3" s="379" t="s">
        <v>211</v>
      </c>
      <c r="I3" s="667" t="s">
        <v>897</v>
      </c>
      <c r="J3" s="460" t="s">
        <v>1633</v>
      </c>
      <c r="K3" s="460" t="s">
        <v>1634</v>
      </c>
      <c r="L3" s="460" t="s">
        <v>152</v>
      </c>
      <c r="M3" s="386" t="s">
        <v>325</v>
      </c>
      <c r="N3" s="379" t="s">
        <v>322</v>
      </c>
      <c r="O3" s="379" t="s">
        <v>933</v>
      </c>
      <c r="P3" s="379" t="s">
        <v>319</v>
      </c>
      <c r="Q3" s="379" t="s">
        <v>326</v>
      </c>
      <c r="R3" s="1155" t="s">
        <v>1635</v>
      </c>
      <c r="S3" s="379" t="s">
        <v>328</v>
      </c>
      <c r="T3" s="980" t="s">
        <v>1058</v>
      </c>
      <c r="U3" s="980" t="s">
        <v>1661</v>
      </c>
      <c r="V3" s="980" t="s">
        <v>1075</v>
      </c>
      <c r="W3" s="980" t="s">
        <v>1076</v>
      </c>
      <c r="X3" s="980" t="s">
        <v>1338</v>
      </c>
      <c r="Y3" s="205" t="s">
        <v>664</v>
      </c>
      <c r="Z3" s="205" t="s">
        <v>926</v>
      </c>
      <c r="AA3" s="205" t="s">
        <v>182</v>
      </c>
      <c r="AB3" s="205" t="s">
        <v>229</v>
      </c>
      <c r="AC3" s="981" t="s">
        <v>1019</v>
      </c>
      <c r="AD3" s="981" t="s">
        <v>1393</v>
      </c>
      <c r="AE3" s="981" t="s">
        <v>280</v>
      </c>
      <c r="AF3" s="1132" t="s">
        <v>1336</v>
      </c>
      <c r="AG3" s="205" t="s">
        <v>934</v>
      </c>
      <c r="AH3" s="384" t="s">
        <v>1657</v>
      </c>
      <c r="AI3" s="385" t="s">
        <v>696</v>
      </c>
      <c r="AJ3" s="382" t="s">
        <v>1656</v>
      </c>
      <c r="AK3" s="382" t="s">
        <v>1658</v>
      </c>
      <c r="AL3" s="382" t="s">
        <v>1659</v>
      </c>
      <c r="AM3" s="382" t="s">
        <v>1660</v>
      </c>
      <c r="AN3" s="382" t="s">
        <v>152</v>
      </c>
      <c r="AO3" s="226" t="s">
        <v>697</v>
      </c>
      <c r="AP3" s="385" t="s">
        <v>323</v>
      </c>
      <c r="AQ3" s="385" t="s">
        <v>935</v>
      </c>
      <c r="AR3" s="385" t="s">
        <v>320</v>
      </c>
      <c r="AS3" s="385" t="s">
        <v>698</v>
      </c>
      <c r="AT3" s="982" t="s">
        <v>1635</v>
      </c>
      <c r="AU3" s="224" t="s">
        <v>699</v>
      </c>
      <c r="AV3" s="385" t="s">
        <v>931</v>
      </c>
      <c r="AW3" s="385" t="s">
        <v>182</v>
      </c>
      <c r="AX3" s="385" t="s">
        <v>321</v>
      </c>
      <c r="AY3" s="1766"/>
      <c r="AZ3" s="2032"/>
    </row>
    <row r="4" spans="1:278" ht="18" customHeight="1" x14ac:dyDescent="0.2">
      <c r="A4" s="1689" t="s">
        <v>1385</v>
      </c>
      <c r="B4" s="1690"/>
      <c r="C4" s="1691"/>
      <c r="D4" s="225">
        <v>1</v>
      </c>
      <c r="E4" s="1337">
        <v>2</v>
      </c>
      <c r="F4" s="1337">
        <v>3</v>
      </c>
      <c r="G4" s="1337">
        <v>4</v>
      </c>
      <c r="H4" s="1337">
        <v>5</v>
      </c>
      <c r="I4" s="1337">
        <v>6</v>
      </c>
      <c r="J4" s="1337">
        <v>7</v>
      </c>
      <c r="K4" s="1337">
        <v>8</v>
      </c>
      <c r="L4" s="1337">
        <v>9</v>
      </c>
      <c r="M4" s="1337">
        <v>10</v>
      </c>
      <c r="N4" s="1337">
        <v>11</v>
      </c>
      <c r="O4" s="1337">
        <v>12</v>
      </c>
      <c r="P4" s="1337">
        <v>13</v>
      </c>
      <c r="Q4" s="1337">
        <v>14</v>
      </c>
      <c r="R4" s="1337">
        <v>15</v>
      </c>
      <c r="S4" s="1337">
        <v>16</v>
      </c>
      <c r="T4" s="1337">
        <v>17</v>
      </c>
      <c r="U4" s="1337">
        <v>18</v>
      </c>
      <c r="V4" s="1337">
        <v>19</v>
      </c>
      <c r="W4" s="1337">
        <v>20</v>
      </c>
      <c r="X4" s="1337"/>
      <c r="Y4" s="1337">
        <v>21</v>
      </c>
      <c r="Z4" s="1337">
        <v>22</v>
      </c>
      <c r="AA4" s="1337">
        <v>23</v>
      </c>
      <c r="AB4" s="1337">
        <v>24</v>
      </c>
      <c r="AC4" s="1337">
        <v>25</v>
      </c>
      <c r="AD4" s="1337">
        <v>26</v>
      </c>
      <c r="AE4" s="1337">
        <v>27</v>
      </c>
      <c r="AF4" s="1337"/>
      <c r="AG4" s="1337">
        <v>28</v>
      </c>
      <c r="AH4" s="1337">
        <v>29</v>
      </c>
      <c r="AI4" s="1337">
        <v>30</v>
      </c>
      <c r="AJ4" s="1337">
        <v>31</v>
      </c>
      <c r="AK4" s="1337">
        <v>32</v>
      </c>
      <c r="AL4" s="1337">
        <v>33</v>
      </c>
      <c r="AM4" s="1337">
        <v>34</v>
      </c>
      <c r="AN4" s="1337">
        <v>35</v>
      </c>
      <c r="AO4" s="1337">
        <v>36</v>
      </c>
      <c r="AP4" s="1337">
        <v>37</v>
      </c>
      <c r="AQ4" s="1337">
        <v>38</v>
      </c>
      <c r="AR4" s="1337">
        <v>39</v>
      </c>
      <c r="AS4" s="1337">
        <v>40</v>
      </c>
      <c r="AT4" s="1337">
        <v>41</v>
      </c>
      <c r="AU4" s="1337">
        <v>42</v>
      </c>
      <c r="AV4" s="1337">
        <v>43</v>
      </c>
      <c r="AW4" s="1337">
        <v>44</v>
      </c>
      <c r="AX4" s="1337">
        <v>45</v>
      </c>
      <c r="AY4" s="1338">
        <v>46</v>
      </c>
      <c r="AZ4" s="2033">
        <v>47</v>
      </c>
    </row>
    <row r="5" spans="1:278" s="511" customFormat="1" ht="22.5" hidden="1" x14ac:dyDescent="0.2">
      <c r="A5" s="273">
        <v>0</v>
      </c>
      <c r="B5" s="515"/>
      <c r="D5" s="487" t="s">
        <v>442</v>
      </c>
      <c r="E5" s="1328" t="s">
        <v>442</v>
      </c>
      <c r="F5" s="1328" t="s">
        <v>443</v>
      </c>
      <c r="G5" s="1328" t="s">
        <v>532</v>
      </c>
      <c r="H5" s="1328" t="s">
        <v>443</v>
      </c>
      <c r="I5" s="1328" t="s">
        <v>443</v>
      </c>
      <c r="J5" s="1328" t="s">
        <v>568</v>
      </c>
      <c r="K5" s="1328" t="s">
        <v>568</v>
      </c>
      <c r="L5" s="1328" t="s">
        <v>443</v>
      </c>
      <c r="M5" s="1328" t="s">
        <v>443</v>
      </c>
      <c r="N5" s="1328" t="s">
        <v>443</v>
      </c>
      <c r="O5" s="1328" t="s">
        <v>443</v>
      </c>
      <c r="P5" s="1328" t="s">
        <v>443</v>
      </c>
      <c r="Q5" s="1328" t="s">
        <v>443</v>
      </c>
      <c r="R5" s="1328" t="s">
        <v>569</v>
      </c>
      <c r="S5" s="1328" t="s">
        <v>443</v>
      </c>
      <c r="T5" s="1328" t="s">
        <v>442</v>
      </c>
      <c r="U5" s="1328" t="s">
        <v>442</v>
      </c>
      <c r="V5" s="1328"/>
      <c r="W5" s="1328"/>
      <c r="X5" s="1328"/>
      <c r="Y5" s="1328" t="s">
        <v>443</v>
      </c>
      <c r="Z5" s="1328" t="s">
        <v>592</v>
      </c>
      <c r="AA5" s="1328" t="s">
        <v>443</v>
      </c>
      <c r="AB5" s="1328" t="s">
        <v>443</v>
      </c>
      <c r="AC5" s="1328" t="s">
        <v>442</v>
      </c>
      <c r="AD5" s="1328" t="s">
        <v>442</v>
      </c>
      <c r="AE5" s="1328" t="s">
        <v>442</v>
      </c>
      <c r="AF5" s="1328"/>
      <c r="AG5" s="1328" t="s">
        <v>443</v>
      </c>
      <c r="AH5" s="1328" t="s">
        <v>442</v>
      </c>
      <c r="AI5" s="1328" t="s">
        <v>443</v>
      </c>
      <c r="AJ5" s="1328" t="s">
        <v>568</v>
      </c>
      <c r="AK5" s="1328" t="s">
        <v>443</v>
      </c>
      <c r="AL5" s="1328" t="s">
        <v>568</v>
      </c>
      <c r="AM5" s="1328" t="s">
        <v>443</v>
      </c>
      <c r="AN5" s="1328" t="s">
        <v>443</v>
      </c>
      <c r="AO5" s="1328" t="s">
        <v>443</v>
      </c>
      <c r="AP5" s="1328" t="s">
        <v>443</v>
      </c>
      <c r="AQ5" s="1328" t="s">
        <v>443</v>
      </c>
      <c r="AR5" s="1328" t="s">
        <v>443</v>
      </c>
      <c r="AS5" s="1328" t="s">
        <v>443</v>
      </c>
      <c r="AT5" s="1328" t="s">
        <v>569</v>
      </c>
      <c r="AU5" s="1328" t="s">
        <v>443</v>
      </c>
      <c r="AV5" s="1328" t="s">
        <v>592</v>
      </c>
      <c r="AW5" s="1328" t="s">
        <v>443</v>
      </c>
      <c r="AX5" s="1328" t="s">
        <v>443</v>
      </c>
      <c r="AY5" s="1328" t="s">
        <v>443</v>
      </c>
      <c r="AZ5" s="2034" t="s">
        <v>443</v>
      </c>
      <c r="BA5" s="2039"/>
      <c r="BB5" s="2039"/>
      <c r="BC5" s="2039"/>
      <c r="BD5" s="2039"/>
      <c r="BE5" s="2039"/>
      <c r="BF5" s="2039"/>
      <c r="BG5" s="2039"/>
      <c r="BH5" s="2039"/>
      <c r="BI5" s="2039"/>
      <c r="BJ5" s="2039"/>
      <c r="BK5" s="2039"/>
      <c r="BL5" s="2039"/>
      <c r="BM5" s="2039"/>
      <c r="BN5" s="2039"/>
      <c r="BO5" s="2039"/>
      <c r="BP5" s="2039"/>
      <c r="BQ5" s="2039"/>
      <c r="BR5" s="2039"/>
      <c r="BS5" s="2039"/>
      <c r="BT5" s="2039"/>
      <c r="BU5" s="2039"/>
      <c r="BV5" s="2039"/>
      <c r="BW5" s="2039"/>
      <c r="BX5" s="2039"/>
      <c r="BY5" s="2039"/>
      <c r="BZ5" s="2039"/>
      <c r="CA5" s="2039"/>
      <c r="CB5" s="2039"/>
      <c r="CC5" s="2039"/>
      <c r="CD5" s="2039"/>
      <c r="CE5" s="2039"/>
      <c r="CF5" s="2039"/>
      <c r="CG5" s="2039"/>
      <c r="CH5" s="2039"/>
      <c r="CI5" s="2039"/>
      <c r="CJ5" s="2039"/>
      <c r="CK5" s="2039"/>
      <c r="CL5" s="2039"/>
      <c r="CM5" s="2039"/>
      <c r="CN5" s="2039"/>
      <c r="CO5" s="2039"/>
      <c r="CP5" s="2039"/>
      <c r="CQ5" s="2039"/>
      <c r="CR5" s="2039"/>
      <c r="CS5" s="2039"/>
      <c r="CT5" s="2039"/>
      <c r="CU5" s="2039"/>
      <c r="CV5" s="2039"/>
      <c r="CW5" s="2039"/>
      <c r="CX5" s="2039"/>
      <c r="CY5" s="2039"/>
      <c r="CZ5" s="2039"/>
      <c r="DA5" s="2039"/>
      <c r="DB5" s="2039"/>
      <c r="DC5" s="2039"/>
      <c r="DD5" s="2039"/>
      <c r="DE5" s="2039"/>
      <c r="DF5" s="2039"/>
      <c r="DG5" s="2039"/>
      <c r="DH5" s="2039"/>
      <c r="DI5" s="2039"/>
      <c r="DJ5" s="2039"/>
      <c r="DK5" s="2039"/>
      <c r="DL5" s="2039"/>
      <c r="DM5" s="2039"/>
      <c r="DN5" s="2039"/>
      <c r="DO5" s="2039"/>
      <c r="DP5" s="2039"/>
      <c r="DQ5" s="2039"/>
      <c r="DR5" s="2039"/>
      <c r="DS5" s="2039"/>
      <c r="DT5" s="2039"/>
      <c r="DU5" s="2039"/>
      <c r="DV5" s="2039"/>
      <c r="DW5" s="2039"/>
      <c r="DX5" s="2039"/>
      <c r="DY5" s="2039"/>
      <c r="DZ5" s="2039"/>
      <c r="EA5" s="2039"/>
      <c r="EB5" s="2039"/>
      <c r="EC5" s="2039"/>
      <c r="ED5" s="2039"/>
      <c r="EE5" s="2039"/>
      <c r="EF5" s="2039"/>
      <c r="EG5" s="2039"/>
      <c r="EH5" s="2039"/>
      <c r="EI5" s="2039"/>
      <c r="EJ5" s="2039"/>
      <c r="EK5" s="2039"/>
      <c r="EL5" s="2039"/>
      <c r="EM5" s="2039"/>
      <c r="EN5" s="2039"/>
      <c r="EO5" s="2039"/>
      <c r="EP5" s="2039"/>
      <c r="EQ5" s="2039"/>
      <c r="ER5" s="2039"/>
      <c r="ES5" s="2039"/>
      <c r="ET5" s="2039"/>
      <c r="EU5" s="2039"/>
      <c r="EV5" s="2039"/>
      <c r="EW5" s="2039"/>
      <c r="EX5" s="2039"/>
      <c r="EY5" s="2039"/>
      <c r="EZ5" s="2039"/>
      <c r="FA5" s="2039"/>
      <c r="FB5" s="2039"/>
      <c r="FC5" s="2039"/>
      <c r="FD5" s="2039"/>
      <c r="FE5" s="2039"/>
      <c r="FF5" s="2039"/>
      <c r="FG5" s="2039"/>
      <c r="FH5" s="2039"/>
      <c r="FI5" s="2039"/>
      <c r="FJ5" s="2039"/>
      <c r="FK5" s="2039"/>
      <c r="FL5" s="2039"/>
      <c r="FM5" s="2039"/>
      <c r="FN5" s="2039"/>
      <c r="FO5" s="2039"/>
      <c r="FP5" s="2039"/>
      <c r="FQ5" s="2039"/>
      <c r="FR5" s="2039"/>
      <c r="FS5" s="2039"/>
      <c r="FT5" s="2039"/>
      <c r="FU5" s="2039"/>
      <c r="FV5" s="2039"/>
      <c r="FW5" s="2039"/>
      <c r="FX5" s="2039"/>
      <c r="FY5" s="2039"/>
      <c r="FZ5" s="2039"/>
      <c r="GA5" s="2039"/>
      <c r="GB5" s="2039"/>
      <c r="GC5" s="2039"/>
      <c r="GD5" s="2039"/>
      <c r="GE5" s="2039"/>
      <c r="GF5" s="2039"/>
      <c r="GG5" s="2039"/>
      <c r="GH5" s="2039"/>
      <c r="GI5" s="2039"/>
      <c r="GJ5" s="2039"/>
      <c r="GK5" s="2039"/>
      <c r="GL5" s="2039"/>
      <c r="GM5" s="2039"/>
      <c r="GN5" s="2039"/>
      <c r="GO5" s="2039"/>
      <c r="GP5" s="2039"/>
      <c r="GQ5" s="2039"/>
      <c r="GR5" s="2039"/>
      <c r="GS5" s="2039"/>
      <c r="GT5" s="2039"/>
      <c r="GU5" s="2039"/>
      <c r="GV5" s="2039"/>
      <c r="GW5" s="2039"/>
      <c r="GX5" s="2039"/>
      <c r="GY5" s="2039"/>
      <c r="GZ5" s="2039"/>
      <c r="HA5" s="2039"/>
      <c r="HB5" s="2039"/>
      <c r="HC5" s="2039"/>
      <c r="HD5" s="2039"/>
      <c r="HE5" s="2039"/>
      <c r="HF5" s="2039"/>
      <c r="HG5" s="2039"/>
      <c r="HH5" s="2039"/>
      <c r="HI5" s="2039"/>
      <c r="HJ5" s="2039"/>
      <c r="HK5" s="2039"/>
      <c r="HL5" s="2039"/>
      <c r="HM5" s="2039"/>
      <c r="HN5" s="2039"/>
      <c r="HO5" s="2039"/>
      <c r="HP5" s="2039"/>
      <c r="HQ5" s="2039"/>
      <c r="HR5" s="2039"/>
      <c r="HS5" s="2039"/>
      <c r="HT5" s="2039"/>
      <c r="HU5" s="2039"/>
      <c r="HV5" s="2039"/>
      <c r="HW5" s="2039"/>
      <c r="HX5" s="2039"/>
      <c r="HY5" s="2039"/>
      <c r="HZ5" s="2039"/>
      <c r="IA5" s="2039"/>
      <c r="IB5" s="2039"/>
      <c r="IC5" s="2039"/>
      <c r="ID5" s="2039"/>
      <c r="IE5" s="2039"/>
      <c r="IF5" s="2039"/>
      <c r="IG5" s="2039"/>
      <c r="IH5" s="2039"/>
      <c r="II5" s="2039"/>
      <c r="IJ5" s="2039"/>
      <c r="IK5" s="2039"/>
      <c r="IL5" s="2039"/>
      <c r="IM5" s="2039"/>
      <c r="IN5" s="2039"/>
      <c r="IO5" s="2039"/>
      <c r="IP5" s="2039"/>
      <c r="IQ5" s="2039"/>
      <c r="IR5" s="2039"/>
      <c r="IS5" s="2039"/>
      <c r="IT5" s="2039"/>
      <c r="IU5" s="2039"/>
      <c r="IV5" s="2039"/>
      <c r="IW5" s="2039"/>
      <c r="IX5" s="2039"/>
      <c r="IY5" s="2039"/>
      <c r="IZ5" s="2039"/>
      <c r="JA5" s="2039"/>
      <c r="JB5" s="2039"/>
      <c r="JC5" s="2039"/>
      <c r="JD5" s="2039"/>
      <c r="JE5" s="2039"/>
      <c r="JF5" s="2039"/>
      <c r="JG5" s="2039"/>
      <c r="JH5" s="2039"/>
      <c r="JI5" s="2039"/>
      <c r="JJ5" s="2039"/>
      <c r="JK5" s="2039"/>
      <c r="JL5" s="2039"/>
      <c r="JM5" s="2039"/>
      <c r="JN5" s="2039"/>
      <c r="JO5" s="2039"/>
      <c r="JP5" s="2039"/>
      <c r="JQ5" s="2039"/>
      <c r="JR5" s="2039"/>
    </row>
    <row r="6" spans="1:278" s="511" customFormat="1" ht="33.75" x14ac:dyDescent="0.2">
      <c r="A6" s="1579" t="s">
        <v>1482</v>
      </c>
      <c r="B6" s="1776"/>
      <c r="C6" s="1580"/>
      <c r="D6" s="487" t="s">
        <v>1259</v>
      </c>
      <c r="E6" s="1328" t="s">
        <v>1272</v>
      </c>
      <c r="F6" s="1328" t="s">
        <v>565</v>
      </c>
      <c r="G6" s="1328" t="s">
        <v>529</v>
      </c>
      <c r="H6" s="1328" t="s">
        <v>526</v>
      </c>
      <c r="I6" s="1328" t="s">
        <v>1244</v>
      </c>
      <c r="J6" s="1326" t="s">
        <v>674</v>
      </c>
      <c r="K6" s="1326" t="s">
        <v>675</v>
      </c>
      <c r="L6" s="1328" t="s">
        <v>566</v>
      </c>
      <c r="M6" s="1328" t="s">
        <v>567</v>
      </c>
      <c r="N6" s="1326" t="s">
        <v>1274</v>
      </c>
      <c r="O6" s="1326" t="s">
        <v>1275</v>
      </c>
      <c r="P6" s="1326" t="s">
        <v>1276</v>
      </c>
      <c r="Q6" s="1326" t="s">
        <v>1277</v>
      </c>
      <c r="R6" s="1328" t="s">
        <v>569</v>
      </c>
      <c r="S6" s="1328" t="s">
        <v>1278</v>
      </c>
      <c r="T6" s="1326" t="s">
        <v>156</v>
      </c>
      <c r="U6" s="1326" t="s">
        <v>304</v>
      </c>
      <c r="V6" s="1326" t="s">
        <v>1279</v>
      </c>
      <c r="W6" s="1326" t="s">
        <v>1280</v>
      </c>
      <c r="X6" s="1326" t="s">
        <v>1450</v>
      </c>
      <c r="Y6" s="1328" t="s">
        <v>1451</v>
      </c>
      <c r="Z6" s="1328" t="s">
        <v>1281</v>
      </c>
      <c r="AA6" s="1328" t="s">
        <v>1282</v>
      </c>
      <c r="AB6" s="1328" t="s">
        <v>1283</v>
      </c>
      <c r="AC6" s="1326" t="s">
        <v>183</v>
      </c>
      <c r="AD6" s="1326" t="s">
        <v>197</v>
      </c>
      <c r="AE6" s="1326" t="s">
        <v>275</v>
      </c>
      <c r="AF6" s="1326" t="s">
        <v>1452</v>
      </c>
      <c r="AG6" s="1328" t="s">
        <v>1453</v>
      </c>
      <c r="AH6" s="1326" t="s">
        <v>978</v>
      </c>
      <c r="AI6" s="1326" t="s">
        <v>609</v>
      </c>
      <c r="AJ6" s="1326" t="s">
        <v>674</v>
      </c>
      <c r="AK6" s="1326" t="s">
        <v>610</v>
      </c>
      <c r="AL6" s="1326" t="s">
        <v>675</v>
      </c>
      <c r="AM6" s="1326" t="s">
        <v>611</v>
      </c>
      <c r="AN6" s="1326" t="s">
        <v>612</v>
      </c>
      <c r="AO6" s="1326" t="s">
        <v>613</v>
      </c>
      <c r="AP6" s="1326" t="s">
        <v>1284</v>
      </c>
      <c r="AQ6" s="1326" t="s">
        <v>614</v>
      </c>
      <c r="AR6" s="1326" t="s">
        <v>617</v>
      </c>
      <c r="AS6" s="1326" t="s">
        <v>1285</v>
      </c>
      <c r="AT6" s="1326" t="s">
        <v>569</v>
      </c>
      <c r="AU6" s="1326" t="s">
        <v>1029</v>
      </c>
      <c r="AV6" s="1326" t="s">
        <v>1286</v>
      </c>
      <c r="AW6" s="1326" t="s">
        <v>1287</v>
      </c>
      <c r="AX6" s="1326" t="s">
        <v>1288</v>
      </c>
      <c r="AY6" s="1326" t="s">
        <v>1289</v>
      </c>
      <c r="AZ6" s="1327" t="s">
        <v>1290</v>
      </c>
      <c r="BA6" s="2039"/>
      <c r="BB6" s="2039"/>
      <c r="BC6" s="2039"/>
      <c r="BD6" s="2039"/>
      <c r="BE6" s="2039"/>
      <c r="BF6" s="2039"/>
      <c r="BG6" s="2039"/>
      <c r="BH6" s="2039"/>
      <c r="BI6" s="2039"/>
      <c r="BJ6" s="2039"/>
      <c r="BK6" s="2039"/>
      <c r="BL6" s="2039"/>
      <c r="BM6" s="2039"/>
      <c r="BN6" s="2039"/>
      <c r="BO6" s="2039"/>
      <c r="BP6" s="2039"/>
      <c r="BQ6" s="2039"/>
      <c r="BR6" s="2039"/>
      <c r="BS6" s="2039"/>
      <c r="BT6" s="2039"/>
      <c r="BU6" s="2039"/>
      <c r="BV6" s="2039"/>
      <c r="BW6" s="2039"/>
      <c r="BX6" s="2039"/>
      <c r="BY6" s="2039"/>
      <c r="BZ6" s="2039"/>
      <c r="CA6" s="2039"/>
      <c r="CB6" s="2039"/>
      <c r="CC6" s="2039"/>
      <c r="CD6" s="2039"/>
      <c r="CE6" s="2039"/>
      <c r="CF6" s="2039"/>
      <c r="CG6" s="2039"/>
      <c r="CH6" s="2039"/>
      <c r="CI6" s="2039"/>
      <c r="CJ6" s="2039"/>
      <c r="CK6" s="2039"/>
      <c r="CL6" s="2039"/>
      <c r="CM6" s="2039"/>
      <c r="CN6" s="2039"/>
      <c r="CO6" s="2039"/>
      <c r="CP6" s="2039"/>
      <c r="CQ6" s="2039"/>
      <c r="CR6" s="2039"/>
      <c r="CS6" s="2039"/>
      <c r="CT6" s="2039"/>
      <c r="CU6" s="2039"/>
      <c r="CV6" s="2039"/>
      <c r="CW6" s="2039"/>
      <c r="CX6" s="2039"/>
      <c r="CY6" s="2039"/>
      <c r="CZ6" s="2039"/>
      <c r="DA6" s="2039"/>
      <c r="DB6" s="2039"/>
      <c r="DC6" s="2039"/>
      <c r="DD6" s="2039"/>
      <c r="DE6" s="2039"/>
      <c r="DF6" s="2039"/>
      <c r="DG6" s="2039"/>
      <c r="DH6" s="2039"/>
      <c r="DI6" s="2039"/>
      <c r="DJ6" s="2039"/>
      <c r="DK6" s="2039"/>
      <c r="DL6" s="2039"/>
      <c r="DM6" s="2039"/>
      <c r="DN6" s="2039"/>
      <c r="DO6" s="2039"/>
      <c r="DP6" s="2039"/>
      <c r="DQ6" s="2039"/>
      <c r="DR6" s="2039"/>
      <c r="DS6" s="2039"/>
      <c r="DT6" s="2039"/>
      <c r="DU6" s="2039"/>
      <c r="DV6" s="2039"/>
      <c r="DW6" s="2039"/>
      <c r="DX6" s="2039"/>
      <c r="DY6" s="2039"/>
      <c r="DZ6" s="2039"/>
      <c r="EA6" s="2039"/>
      <c r="EB6" s="2039"/>
      <c r="EC6" s="2039"/>
      <c r="ED6" s="2039"/>
      <c r="EE6" s="2039"/>
      <c r="EF6" s="2039"/>
      <c r="EG6" s="2039"/>
      <c r="EH6" s="2039"/>
      <c r="EI6" s="2039"/>
      <c r="EJ6" s="2039"/>
      <c r="EK6" s="2039"/>
      <c r="EL6" s="2039"/>
      <c r="EM6" s="2039"/>
      <c r="EN6" s="2039"/>
      <c r="EO6" s="2039"/>
      <c r="EP6" s="2039"/>
      <c r="EQ6" s="2039"/>
      <c r="ER6" s="2039"/>
      <c r="ES6" s="2039"/>
      <c r="ET6" s="2039"/>
      <c r="EU6" s="2039"/>
      <c r="EV6" s="2039"/>
      <c r="EW6" s="2039"/>
      <c r="EX6" s="2039"/>
      <c r="EY6" s="2039"/>
      <c r="EZ6" s="2039"/>
      <c r="FA6" s="2039"/>
      <c r="FB6" s="2039"/>
      <c r="FC6" s="2039"/>
      <c r="FD6" s="2039"/>
      <c r="FE6" s="2039"/>
      <c r="FF6" s="2039"/>
      <c r="FG6" s="2039"/>
      <c r="FH6" s="2039"/>
      <c r="FI6" s="2039"/>
      <c r="FJ6" s="2039"/>
      <c r="FK6" s="2039"/>
      <c r="FL6" s="2039"/>
      <c r="FM6" s="2039"/>
      <c r="FN6" s="2039"/>
      <c r="FO6" s="2039"/>
      <c r="FP6" s="2039"/>
      <c r="FQ6" s="2039"/>
      <c r="FR6" s="2039"/>
      <c r="FS6" s="2039"/>
      <c r="FT6" s="2039"/>
      <c r="FU6" s="2039"/>
      <c r="FV6" s="2039"/>
      <c r="FW6" s="2039"/>
      <c r="FX6" s="2039"/>
      <c r="FY6" s="2039"/>
      <c r="FZ6" s="2039"/>
      <c r="GA6" s="2039"/>
      <c r="GB6" s="2039"/>
      <c r="GC6" s="2039"/>
      <c r="GD6" s="2039"/>
      <c r="GE6" s="2039"/>
      <c r="GF6" s="2039"/>
      <c r="GG6" s="2039"/>
      <c r="GH6" s="2039"/>
      <c r="GI6" s="2039"/>
      <c r="GJ6" s="2039"/>
      <c r="GK6" s="2039"/>
      <c r="GL6" s="2039"/>
      <c r="GM6" s="2039"/>
      <c r="GN6" s="2039"/>
      <c r="GO6" s="2039"/>
      <c r="GP6" s="2039"/>
      <c r="GQ6" s="2039"/>
      <c r="GR6" s="2039"/>
      <c r="GS6" s="2039"/>
      <c r="GT6" s="2039"/>
      <c r="GU6" s="2039"/>
      <c r="GV6" s="2039"/>
      <c r="GW6" s="2039"/>
      <c r="GX6" s="2039"/>
      <c r="GY6" s="2039"/>
      <c r="GZ6" s="2039"/>
      <c r="HA6" s="2039"/>
      <c r="HB6" s="2039"/>
      <c r="HC6" s="2039"/>
      <c r="HD6" s="2039"/>
      <c r="HE6" s="2039"/>
      <c r="HF6" s="2039"/>
      <c r="HG6" s="2039"/>
      <c r="HH6" s="2039"/>
      <c r="HI6" s="2039"/>
      <c r="HJ6" s="2039"/>
      <c r="HK6" s="2039"/>
      <c r="HL6" s="2039"/>
      <c r="HM6" s="2039"/>
      <c r="HN6" s="2039"/>
      <c r="HO6" s="2039"/>
      <c r="HP6" s="2039"/>
      <c r="HQ6" s="2039"/>
      <c r="HR6" s="2039"/>
      <c r="HS6" s="2039"/>
      <c r="HT6" s="2039"/>
      <c r="HU6" s="2039"/>
      <c r="HV6" s="2039"/>
      <c r="HW6" s="2039"/>
      <c r="HX6" s="2039"/>
      <c r="HY6" s="2039"/>
      <c r="HZ6" s="2039"/>
      <c r="IA6" s="2039"/>
      <c r="IB6" s="2039"/>
      <c r="IC6" s="2039"/>
      <c r="ID6" s="2039"/>
      <c r="IE6" s="2039"/>
      <c r="IF6" s="2039"/>
      <c r="IG6" s="2039"/>
      <c r="IH6" s="2039"/>
      <c r="II6" s="2039"/>
      <c r="IJ6" s="2039"/>
      <c r="IK6" s="2039"/>
      <c r="IL6" s="2039"/>
      <c r="IM6" s="2039"/>
      <c r="IN6" s="2039"/>
      <c r="IO6" s="2039"/>
      <c r="IP6" s="2039"/>
      <c r="IQ6" s="2039"/>
      <c r="IR6" s="2039"/>
      <c r="IS6" s="2039"/>
      <c r="IT6" s="2039"/>
      <c r="IU6" s="2039"/>
      <c r="IV6" s="2039"/>
      <c r="IW6" s="2039"/>
      <c r="IX6" s="2039"/>
      <c r="IY6" s="2039"/>
      <c r="IZ6" s="2039"/>
      <c r="JA6" s="2039"/>
      <c r="JB6" s="2039"/>
      <c r="JC6" s="2039"/>
      <c r="JD6" s="2039"/>
      <c r="JE6" s="2039"/>
      <c r="JF6" s="2039"/>
      <c r="JG6" s="2039"/>
      <c r="JH6" s="2039"/>
      <c r="JI6" s="2039"/>
      <c r="JJ6" s="2039"/>
      <c r="JK6" s="2039"/>
      <c r="JL6" s="2039"/>
      <c r="JM6" s="2039"/>
      <c r="JN6" s="2039"/>
      <c r="JO6" s="2039"/>
      <c r="JP6" s="2039"/>
      <c r="JQ6" s="2039"/>
      <c r="JR6" s="2039"/>
    </row>
    <row r="7" spans="1:278" s="35" customFormat="1" ht="29.25" customHeight="1" x14ac:dyDescent="0.2">
      <c r="A7" s="208">
        <v>396211</v>
      </c>
      <c r="B7" s="208" t="s">
        <v>381</v>
      </c>
      <c r="C7" s="209" t="s">
        <v>906</v>
      </c>
      <c r="D7" s="210">
        <v>951</v>
      </c>
      <c r="E7" s="211">
        <v>4683.228495719527</v>
      </c>
      <c r="F7" s="212">
        <v>4453750.2994292704</v>
      </c>
      <c r="G7" s="213">
        <v>744.76</v>
      </c>
      <c r="H7" s="212">
        <v>708266.76</v>
      </c>
      <c r="I7" s="214">
        <v>5162017</v>
      </c>
      <c r="J7" s="215"/>
      <c r="K7" s="215"/>
      <c r="L7" s="216">
        <v>0</v>
      </c>
      <c r="M7" s="214">
        <v>5162017</v>
      </c>
      <c r="N7" s="473"/>
      <c r="O7" s="473"/>
      <c r="P7" s="215">
        <v>0</v>
      </c>
      <c r="Q7" s="214">
        <v>5162017</v>
      </c>
      <c r="R7" s="215"/>
      <c r="S7" s="214">
        <v>5162017</v>
      </c>
      <c r="T7" s="215">
        <v>0</v>
      </c>
      <c r="U7" s="215">
        <v>15750</v>
      </c>
      <c r="V7" s="953">
        <v>148939</v>
      </c>
      <c r="W7" s="953">
        <v>119151</v>
      </c>
      <c r="X7" s="1130">
        <v>223409</v>
      </c>
      <c r="Y7" s="217">
        <v>5669266</v>
      </c>
      <c r="Z7" s="213"/>
      <c r="AA7" s="213">
        <v>5669266</v>
      </c>
      <c r="AB7" s="214">
        <v>472439</v>
      </c>
      <c r="AC7" s="215">
        <v>0</v>
      </c>
      <c r="AD7" s="215">
        <v>0</v>
      </c>
      <c r="AE7" s="215">
        <v>0</v>
      </c>
      <c r="AF7" s="215">
        <v>0</v>
      </c>
      <c r="AG7" s="217">
        <v>5669266</v>
      </c>
      <c r="AH7" s="215">
        <v>6356</v>
      </c>
      <c r="AI7" s="218">
        <v>6044556</v>
      </c>
      <c r="AJ7" s="219"/>
      <c r="AK7" s="212">
        <v>0</v>
      </c>
      <c r="AL7" s="219"/>
      <c r="AM7" s="212">
        <v>0</v>
      </c>
      <c r="AN7" s="216">
        <v>0</v>
      </c>
      <c r="AO7" s="218">
        <v>6044556</v>
      </c>
      <c r="AP7" s="473"/>
      <c r="AQ7" s="473"/>
      <c r="AR7" s="212">
        <v>0</v>
      </c>
      <c r="AS7" s="218">
        <v>6044556</v>
      </c>
      <c r="AT7" s="215">
        <v>0</v>
      </c>
      <c r="AU7" s="218">
        <v>6044556</v>
      </c>
      <c r="AV7" s="213"/>
      <c r="AW7" s="213">
        <v>6044556</v>
      </c>
      <c r="AX7" s="218">
        <v>503713</v>
      </c>
      <c r="AY7" s="220">
        <v>11713822</v>
      </c>
      <c r="AZ7" s="2035">
        <v>976152</v>
      </c>
      <c r="BA7" s="1911"/>
      <c r="BB7" s="1911"/>
      <c r="BC7" s="1911"/>
      <c r="BD7" s="1911"/>
      <c r="BE7" s="1911"/>
      <c r="BF7" s="1911"/>
      <c r="BG7" s="1911"/>
      <c r="BH7" s="1911"/>
      <c r="BI7" s="1911"/>
      <c r="BJ7" s="1911"/>
      <c r="BK7" s="1911"/>
      <c r="BL7" s="1911"/>
      <c r="BM7" s="1911"/>
      <c r="BN7" s="1911"/>
      <c r="BO7" s="1911"/>
      <c r="BP7" s="1911"/>
      <c r="BQ7" s="1911"/>
      <c r="BR7" s="1911"/>
      <c r="BS7" s="1911"/>
      <c r="BT7" s="1911"/>
      <c r="BU7" s="1911"/>
      <c r="BV7" s="1911"/>
      <c r="BW7" s="1911"/>
      <c r="BX7" s="1911"/>
      <c r="BY7" s="1911"/>
      <c r="BZ7" s="1911"/>
      <c r="CA7" s="1911"/>
      <c r="CB7" s="1911"/>
      <c r="CC7" s="1911"/>
      <c r="CD7" s="1911"/>
      <c r="CE7" s="1911"/>
      <c r="CF7" s="1911"/>
      <c r="CG7" s="1911"/>
      <c r="CH7" s="1911"/>
      <c r="CI7" s="1911"/>
      <c r="CJ7" s="1911"/>
      <c r="CK7" s="1911"/>
      <c r="CL7" s="1911"/>
      <c r="CM7" s="1911"/>
      <c r="CN7" s="1911"/>
      <c r="CO7" s="1911"/>
      <c r="CP7" s="1911"/>
      <c r="CQ7" s="1911"/>
      <c r="CR7" s="1911"/>
      <c r="CS7" s="1911"/>
      <c r="CT7" s="1911"/>
      <c r="CU7" s="1911"/>
      <c r="CV7" s="1911"/>
      <c r="CW7" s="1911"/>
      <c r="CX7" s="1911"/>
      <c r="CY7" s="1911"/>
      <c r="CZ7" s="1911"/>
      <c r="DA7" s="1911"/>
      <c r="DB7" s="1911"/>
      <c r="DC7" s="1911"/>
      <c r="DD7" s="1911"/>
      <c r="DE7" s="1911"/>
      <c r="DF7" s="1911"/>
      <c r="DG7" s="1911"/>
      <c r="DH7" s="1911"/>
      <c r="DI7" s="1911"/>
      <c r="DJ7" s="1911"/>
      <c r="DK7" s="1911"/>
      <c r="DL7" s="1911"/>
      <c r="DM7" s="1911"/>
      <c r="DN7" s="1911"/>
      <c r="DO7" s="1911"/>
      <c r="DP7" s="1911"/>
      <c r="DQ7" s="1911"/>
      <c r="DR7" s="1911"/>
      <c r="DS7" s="1911"/>
      <c r="DT7" s="1911"/>
      <c r="DU7" s="1911"/>
      <c r="DV7" s="1911"/>
      <c r="DW7" s="1911"/>
      <c r="DX7" s="1911"/>
      <c r="DY7" s="1911"/>
      <c r="DZ7" s="1911"/>
      <c r="EA7" s="1911"/>
      <c r="EB7" s="1911"/>
      <c r="EC7" s="1911"/>
      <c r="ED7" s="1911"/>
      <c r="EE7" s="1911"/>
      <c r="EF7" s="1911"/>
      <c r="EG7" s="1911"/>
      <c r="EH7" s="1911"/>
      <c r="EI7" s="1911"/>
      <c r="EJ7" s="1911"/>
      <c r="EK7" s="1911"/>
      <c r="EL7" s="1911"/>
      <c r="EM7" s="1911"/>
      <c r="EN7" s="1911"/>
      <c r="EO7" s="1911"/>
      <c r="EP7" s="1911"/>
      <c r="EQ7" s="1911"/>
      <c r="ER7" s="1911"/>
      <c r="ES7" s="1911"/>
      <c r="ET7" s="1911"/>
      <c r="EU7" s="1911"/>
      <c r="EV7" s="1911"/>
      <c r="EW7" s="1911"/>
      <c r="EX7" s="1911"/>
      <c r="EY7" s="1911"/>
      <c r="EZ7" s="1911"/>
      <c r="FA7" s="1911"/>
      <c r="FB7" s="1911"/>
      <c r="FC7" s="1911"/>
      <c r="FD7" s="1911"/>
      <c r="FE7" s="1911"/>
      <c r="FF7" s="1911"/>
      <c r="FG7" s="1911"/>
      <c r="FH7" s="1911"/>
      <c r="FI7" s="1911"/>
      <c r="FJ7" s="1911"/>
      <c r="FK7" s="1911"/>
      <c r="FL7" s="1911"/>
      <c r="FM7" s="1911"/>
      <c r="FN7" s="1911"/>
      <c r="FO7" s="1911"/>
      <c r="FP7" s="1911"/>
      <c r="FQ7" s="1911"/>
      <c r="FR7" s="1911"/>
      <c r="FS7" s="1911"/>
      <c r="FT7" s="1911"/>
      <c r="FU7" s="1911"/>
      <c r="FV7" s="1911"/>
      <c r="FW7" s="1911"/>
      <c r="FX7" s="1911"/>
      <c r="FY7" s="1911"/>
      <c r="FZ7" s="1911"/>
      <c r="GA7" s="1911"/>
      <c r="GB7" s="1911"/>
      <c r="GC7" s="1911"/>
      <c r="GD7" s="1911"/>
      <c r="GE7" s="1911"/>
      <c r="GF7" s="1911"/>
      <c r="GG7" s="1911"/>
      <c r="GH7" s="1911"/>
      <c r="GI7" s="1911"/>
      <c r="GJ7" s="1911"/>
      <c r="GK7" s="1911"/>
      <c r="GL7" s="1911"/>
      <c r="GM7" s="1911"/>
      <c r="GN7" s="1911"/>
      <c r="GO7" s="1911"/>
      <c r="GP7" s="1911"/>
      <c r="GQ7" s="1911"/>
      <c r="GR7" s="1911"/>
      <c r="GS7" s="1911"/>
      <c r="GT7" s="1911"/>
      <c r="GU7" s="1911"/>
      <c r="GV7" s="1911"/>
      <c r="GW7" s="1911"/>
      <c r="GX7" s="1911"/>
      <c r="GY7" s="1911"/>
      <c r="GZ7" s="1911"/>
      <c r="HA7" s="1911"/>
      <c r="HB7" s="1911"/>
      <c r="HC7" s="1911"/>
      <c r="HD7" s="1911"/>
      <c r="HE7" s="1911"/>
      <c r="HF7" s="1911"/>
      <c r="HG7" s="1911"/>
      <c r="HH7" s="1911"/>
      <c r="HI7" s="1911"/>
      <c r="HJ7" s="1911"/>
      <c r="HK7" s="1911"/>
      <c r="HL7" s="1911"/>
      <c r="HM7" s="1911"/>
      <c r="HN7" s="1911"/>
      <c r="HO7" s="1911"/>
      <c r="HP7" s="1911"/>
      <c r="HQ7" s="1911"/>
      <c r="HR7" s="1911"/>
      <c r="HS7" s="1911"/>
      <c r="HT7" s="1911"/>
      <c r="HU7" s="1911"/>
      <c r="HV7" s="1911"/>
      <c r="HW7" s="1911"/>
      <c r="HX7" s="1911"/>
      <c r="HY7" s="1911"/>
      <c r="HZ7" s="1911"/>
      <c r="IA7" s="1911"/>
      <c r="IB7" s="1911"/>
      <c r="IC7" s="1911"/>
      <c r="ID7" s="1911"/>
      <c r="IE7" s="1911"/>
      <c r="IF7" s="1911"/>
      <c r="IG7" s="1911"/>
      <c r="IH7" s="1911"/>
      <c r="II7" s="1911"/>
      <c r="IJ7" s="1911"/>
      <c r="IK7" s="1911"/>
      <c r="IL7" s="1911"/>
      <c r="IM7" s="1911"/>
      <c r="IN7" s="1911"/>
      <c r="IO7" s="1911"/>
      <c r="IP7" s="1911"/>
      <c r="IQ7" s="1911"/>
      <c r="IR7" s="1911"/>
      <c r="IS7" s="1911"/>
      <c r="IT7" s="1911"/>
      <c r="IU7" s="1911"/>
      <c r="IV7" s="1911"/>
      <c r="IW7" s="1911"/>
      <c r="IX7" s="1911"/>
      <c r="IY7" s="1911"/>
      <c r="IZ7" s="1911"/>
      <c r="JA7" s="1911"/>
      <c r="JB7" s="1911"/>
      <c r="JC7" s="1911"/>
      <c r="JD7" s="1911"/>
      <c r="JE7" s="1911"/>
      <c r="JF7" s="1911"/>
      <c r="JG7" s="1911"/>
      <c r="JH7" s="1911"/>
      <c r="JI7" s="1911"/>
      <c r="JJ7" s="1911"/>
      <c r="JK7" s="1911"/>
      <c r="JL7" s="1911"/>
      <c r="JM7" s="1911"/>
      <c r="JN7" s="1911"/>
      <c r="JO7" s="1911"/>
      <c r="JP7" s="1911"/>
      <c r="JQ7" s="1911"/>
      <c r="JR7" s="1911"/>
    </row>
    <row r="8" spans="1:278" s="35" customFormat="1" ht="29.25" customHeight="1" x14ac:dyDescent="0.2">
      <c r="A8" s="208" t="s">
        <v>1489</v>
      </c>
      <c r="B8" s="222"/>
      <c r="C8" s="209" t="s">
        <v>1508</v>
      </c>
      <c r="D8" s="1454">
        <v>444</v>
      </c>
      <c r="E8" s="211">
        <v>3386.0536336196888</v>
      </c>
      <c r="F8" s="212">
        <v>1503407.8133271418</v>
      </c>
      <c r="G8" s="213">
        <v>801.48</v>
      </c>
      <c r="H8" s="212">
        <v>355857.12</v>
      </c>
      <c r="I8" s="214">
        <v>1859265</v>
      </c>
      <c r="J8" s="215"/>
      <c r="K8" s="215"/>
      <c r="L8" s="216">
        <v>0</v>
      </c>
      <c r="M8" s="214">
        <v>1859265</v>
      </c>
      <c r="N8" s="473"/>
      <c r="O8" s="473"/>
      <c r="P8" s="215">
        <v>0</v>
      </c>
      <c r="Q8" s="214">
        <v>1859265</v>
      </c>
      <c r="R8" s="215"/>
      <c r="S8" s="214">
        <v>1859265</v>
      </c>
      <c r="T8" s="213">
        <v>0</v>
      </c>
      <c r="U8" s="213">
        <v>0</v>
      </c>
      <c r="V8" s="1455">
        <v>0</v>
      </c>
      <c r="W8" s="1455">
        <v>0</v>
      </c>
      <c r="X8" s="1456">
        <v>0</v>
      </c>
      <c r="Y8" s="217">
        <v>1859265</v>
      </c>
      <c r="Z8" s="213"/>
      <c r="AA8" s="213">
        <v>1859265</v>
      </c>
      <c r="AB8" s="214">
        <v>154939</v>
      </c>
      <c r="AC8" s="215">
        <v>0</v>
      </c>
      <c r="AD8" s="215">
        <v>0</v>
      </c>
      <c r="AE8" s="215">
        <v>0</v>
      </c>
      <c r="AF8" s="1130">
        <v>0</v>
      </c>
      <c r="AG8" s="217">
        <v>1859265</v>
      </c>
      <c r="AH8" s="215">
        <v>8377</v>
      </c>
      <c r="AI8" s="218">
        <v>3719388</v>
      </c>
      <c r="AJ8" s="219"/>
      <c r="AK8" s="212">
        <v>0</v>
      </c>
      <c r="AL8" s="219"/>
      <c r="AM8" s="212">
        <v>0</v>
      </c>
      <c r="AN8" s="216">
        <v>0</v>
      </c>
      <c r="AO8" s="218">
        <v>3719388</v>
      </c>
      <c r="AP8" s="473"/>
      <c r="AQ8" s="473"/>
      <c r="AR8" s="212">
        <v>0</v>
      </c>
      <c r="AS8" s="218">
        <v>3719388</v>
      </c>
      <c r="AT8" s="215"/>
      <c r="AU8" s="218">
        <v>3719388</v>
      </c>
      <c r="AV8" s="213"/>
      <c r="AW8" s="213">
        <v>3719388</v>
      </c>
      <c r="AX8" s="218">
        <v>309949</v>
      </c>
      <c r="AY8" s="220">
        <v>5578653</v>
      </c>
      <c r="AZ8" s="2035">
        <v>464888</v>
      </c>
      <c r="BA8" s="1911"/>
      <c r="BB8" s="1911"/>
      <c r="BC8" s="1911"/>
      <c r="BD8" s="1911"/>
      <c r="BE8" s="1911"/>
      <c r="BF8" s="1911"/>
      <c r="BG8" s="1911"/>
      <c r="BH8" s="1911"/>
      <c r="BI8" s="1911"/>
      <c r="BJ8" s="1911"/>
      <c r="BK8" s="1911"/>
      <c r="BL8" s="1911"/>
      <c r="BM8" s="1911"/>
      <c r="BN8" s="1911"/>
      <c r="BO8" s="1911"/>
      <c r="BP8" s="1911"/>
      <c r="BQ8" s="1911"/>
      <c r="BR8" s="1911"/>
      <c r="BS8" s="1911"/>
      <c r="BT8" s="1911"/>
      <c r="BU8" s="1911"/>
      <c r="BV8" s="1911"/>
      <c r="BW8" s="1911"/>
      <c r="BX8" s="1911"/>
      <c r="BY8" s="1911"/>
      <c r="BZ8" s="1911"/>
      <c r="CA8" s="1911"/>
      <c r="CB8" s="1911"/>
      <c r="CC8" s="1911"/>
      <c r="CD8" s="1911"/>
      <c r="CE8" s="1911"/>
      <c r="CF8" s="1911"/>
      <c r="CG8" s="1911"/>
      <c r="CH8" s="1911"/>
      <c r="CI8" s="1911"/>
      <c r="CJ8" s="1911"/>
      <c r="CK8" s="1911"/>
      <c r="CL8" s="1911"/>
      <c r="CM8" s="1911"/>
      <c r="CN8" s="1911"/>
      <c r="CO8" s="1911"/>
      <c r="CP8" s="1911"/>
      <c r="CQ8" s="1911"/>
      <c r="CR8" s="1911"/>
      <c r="CS8" s="1911"/>
      <c r="CT8" s="1911"/>
      <c r="CU8" s="1911"/>
      <c r="CV8" s="1911"/>
      <c r="CW8" s="1911"/>
      <c r="CX8" s="1911"/>
      <c r="CY8" s="1911"/>
      <c r="CZ8" s="1911"/>
      <c r="DA8" s="1911"/>
      <c r="DB8" s="1911"/>
      <c r="DC8" s="1911"/>
      <c r="DD8" s="1911"/>
      <c r="DE8" s="1911"/>
      <c r="DF8" s="1911"/>
      <c r="DG8" s="1911"/>
      <c r="DH8" s="1911"/>
      <c r="DI8" s="1911"/>
      <c r="DJ8" s="1911"/>
      <c r="DK8" s="1911"/>
      <c r="DL8" s="1911"/>
      <c r="DM8" s="1911"/>
      <c r="DN8" s="1911"/>
      <c r="DO8" s="1911"/>
      <c r="DP8" s="1911"/>
      <c r="DQ8" s="1911"/>
      <c r="DR8" s="1911"/>
      <c r="DS8" s="1911"/>
      <c r="DT8" s="1911"/>
      <c r="DU8" s="1911"/>
      <c r="DV8" s="1911"/>
      <c r="DW8" s="1911"/>
      <c r="DX8" s="1911"/>
      <c r="DY8" s="1911"/>
      <c r="DZ8" s="1911"/>
      <c r="EA8" s="1911"/>
      <c r="EB8" s="1911"/>
      <c r="EC8" s="1911"/>
      <c r="ED8" s="1911"/>
      <c r="EE8" s="1911"/>
      <c r="EF8" s="1911"/>
      <c r="EG8" s="1911"/>
      <c r="EH8" s="1911"/>
      <c r="EI8" s="1911"/>
      <c r="EJ8" s="1911"/>
      <c r="EK8" s="1911"/>
      <c r="EL8" s="1911"/>
      <c r="EM8" s="1911"/>
      <c r="EN8" s="1911"/>
      <c r="EO8" s="1911"/>
      <c r="EP8" s="1911"/>
      <c r="EQ8" s="1911"/>
      <c r="ER8" s="1911"/>
      <c r="ES8" s="1911"/>
      <c r="ET8" s="1911"/>
      <c r="EU8" s="1911"/>
      <c r="EV8" s="1911"/>
      <c r="EW8" s="1911"/>
      <c r="EX8" s="1911"/>
      <c r="EY8" s="1911"/>
      <c r="EZ8" s="1911"/>
      <c r="FA8" s="1911"/>
      <c r="FB8" s="1911"/>
      <c r="FC8" s="1911"/>
      <c r="FD8" s="1911"/>
      <c r="FE8" s="1911"/>
      <c r="FF8" s="1911"/>
      <c r="FG8" s="1911"/>
      <c r="FH8" s="1911"/>
      <c r="FI8" s="1911"/>
      <c r="FJ8" s="1911"/>
      <c r="FK8" s="1911"/>
      <c r="FL8" s="1911"/>
      <c r="FM8" s="1911"/>
      <c r="FN8" s="1911"/>
      <c r="FO8" s="1911"/>
      <c r="FP8" s="1911"/>
      <c r="FQ8" s="1911"/>
      <c r="FR8" s="1911"/>
      <c r="FS8" s="1911"/>
      <c r="FT8" s="1911"/>
      <c r="FU8" s="1911"/>
      <c r="FV8" s="1911"/>
      <c r="FW8" s="1911"/>
      <c r="FX8" s="1911"/>
      <c r="FY8" s="1911"/>
      <c r="FZ8" s="1911"/>
      <c r="GA8" s="1911"/>
      <c r="GB8" s="1911"/>
      <c r="GC8" s="1911"/>
      <c r="GD8" s="1911"/>
      <c r="GE8" s="1911"/>
      <c r="GF8" s="1911"/>
      <c r="GG8" s="1911"/>
      <c r="GH8" s="1911"/>
      <c r="GI8" s="1911"/>
      <c r="GJ8" s="1911"/>
      <c r="GK8" s="1911"/>
      <c r="GL8" s="1911"/>
      <c r="GM8" s="1911"/>
      <c r="GN8" s="1911"/>
      <c r="GO8" s="1911"/>
      <c r="GP8" s="1911"/>
      <c r="GQ8" s="1911"/>
      <c r="GR8" s="1911"/>
      <c r="GS8" s="1911"/>
      <c r="GT8" s="1911"/>
      <c r="GU8" s="1911"/>
      <c r="GV8" s="1911"/>
      <c r="GW8" s="1911"/>
      <c r="GX8" s="1911"/>
      <c r="GY8" s="1911"/>
      <c r="GZ8" s="1911"/>
      <c r="HA8" s="1911"/>
      <c r="HB8" s="1911"/>
      <c r="HC8" s="1911"/>
      <c r="HD8" s="1911"/>
      <c r="HE8" s="1911"/>
      <c r="HF8" s="1911"/>
      <c r="HG8" s="1911"/>
      <c r="HH8" s="1911"/>
      <c r="HI8" s="1911"/>
      <c r="HJ8" s="1911"/>
      <c r="HK8" s="1911"/>
      <c r="HL8" s="1911"/>
      <c r="HM8" s="1911"/>
      <c r="HN8" s="1911"/>
      <c r="HO8" s="1911"/>
      <c r="HP8" s="1911"/>
      <c r="HQ8" s="1911"/>
      <c r="HR8" s="1911"/>
      <c r="HS8" s="1911"/>
      <c r="HT8" s="1911"/>
      <c r="HU8" s="1911"/>
      <c r="HV8" s="1911"/>
      <c r="HW8" s="1911"/>
      <c r="HX8" s="1911"/>
      <c r="HY8" s="1911"/>
      <c r="HZ8" s="1911"/>
      <c r="IA8" s="1911"/>
      <c r="IB8" s="1911"/>
      <c r="IC8" s="1911"/>
      <c r="ID8" s="1911"/>
      <c r="IE8" s="1911"/>
      <c r="IF8" s="1911"/>
      <c r="IG8" s="1911"/>
      <c r="IH8" s="1911"/>
      <c r="II8" s="1911"/>
      <c r="IJ8" s="1911"/>
      <c r="IK8" s="1911"/>
      <c r="IL8" s="1911"/>
      <c r="IM8" s="1911"/>
      <c r="IN8" s="1911"/>
      <c r="IO8" s="1911"/>
      <c r="IP8" s="1911"/>
      <c r="IQ8" s="1911"/>
      <c r="IR8" s="1911"/>
      <c r="IS8" s="1911"/>
      <c r="IT8" s="1911"/>
      <c r="IU8" s="1911"/>
      <c r="IV8" s="1911"/>
      <c r="IW8" s="1911"/>
      <c r="IX8" s="1911"/>
      <c r="IY8" s="1911"/>
      <c r="IZ8" s="1911"/>
      <c r="JA8" s="1911"/>
      <c r="JB8" s="1911"/>
      <c r="JC8" s="1911"/>
      <c r="JD8" s="1911"/>
      <c r="JE8" s="1911"/>
      <c r="JF8" s="1911"/>
      <c r="JG8" s="1911"/>
      <c r="JH8" s="1911"/>
      <c r="JI8" s="1911"/>
      <c r="JJ8" s="1911"/>
      <c r="JK8" s="1911"/>
      <c r="JL8" s="1911"/>
      <c r="JM8" s="1911"/>
      <c r="JN8" s="1911"/>
      <c r="JO8" s="1911"/>
      <c r="JP8" s="1911"/>
      <c r="JQ8" s="1911"/>
      <c r="JR8" s="1911"/>
    </row>
    <row r="9" spans="1:278" s="36" customFormat="1" ht="29.25" customHeight="1" thickBot="1" x14ac:dyDescent="0.25">
      <c r="A9" s="1357"/>
      <c r="B9" s="837"/>
      <c r="C9" s="838" t="s">
        <v>785</v>
      </c>
      <c r="D9" s="839">
        <v>1395</v>
      </c>
      <c r="E9" s="840"/>
      <c r="F9" s="841">
        <v>5957158.1127564125</v>
      </c>
      <c r="G9" s="842"/>
      <c r="H9" s="841">
        <v>1064123.8799999999</v>
      </c>
      <c r="I9" s="843">
        <v>7021282</v>
      </c>
      <c r="J9" s="842">
        <v>0</v>
      </c>
      <c r="K9" s="842">
        <v>0</v>
      </c>
      <c r="L9" s="844">
        <v>0</v>
      </c>
      <c r="M9" s="843">
        <v>7021282</v>
      </c>
      <c r="N9" s="842">
        <v>0</v>
      </c>
      <c r="O9" s="842">
        <v>0</v>
      </c>
      <c r="P9" s="842">
        <v>0</v>
      </c>
      <c r="Q9" s="843">
        <v>7021282</v>
      </c>
      <c r="R9" s="841">
        <v>0</v>
      </c>
      <c r="S9" s="843">
        <v>7021282</v>
      </c>
      <c r="T9" s="841">
        <v>0</v>
      </c>
      <c r="U9" s="841">
        <v>15750</v>
      </c>
      <c r="V9" s="841">
        <v>148939</v>
      </c>
      <c r="W9" s="841">
        <v>119151</v>
      </c>
      <c r="X9" s="841">
        <v>223409</v>
      </c>
      <c r="Y9" s="843">
        <v>7528531</v>
      </c>
      <c r="Z9" s="845">
        <v>0</v>
      </c>
      <c r="AA9" s="845">
        <v>7528531</v>
      </c>
      <c r="AB9" s="843">
        <v>627378</v>
      </c>
      <c r="AC9" s="841">
        <v>0</v>
      </c>
      <c r="AD9" s="841">
        <v>0</v>
      </c>
      <c r="AE9" s="841">
        <v>0</v>
      </c>
      <c r="AF9" s="841">
        <v>0</v>
      </c>
      <c r="AG9" s="843">
        <v>7528531</v>
      </c>
      <c r="AH9" s="841"/>
      <c r="AI9" s="846">
        <v>9763944</v>
      </c>
      <c r="AJ9" s="847">
        <v>0</v>
      </c>
      <c r="AK9" s="841">
        <v>0</v>
      </c>
      <c r="AL9" s="847">
        <v>0</v>
      </c>
      <c r="AM9" s="841">
        <v>0</v>
      </c>
      <c r="AN9" s="844">
        <v>0</v>
      </c>
      <c r="AO9" s="846">
        <v>9763944</v>
      </c>
      <c r="AP9" s="841">
        <v>0</v>
      </c>
      <c r="AQ9" s="841">
        <v>0</v>
      </c>
      <c r="AR9" s="841">
        <v>0</v>
      </c>
      <c r="AS9" s="846">
        <v>9763944</v>
      </c>
      <c r="AT9" s="841">
        <v>0</v>
      </c>
      <c r="AU9" s="846">
        <v>9763944</v>
      </c>
      <c r="AV9" s="845">
        <v>0</v>
      </c>
      <c r="AW9" s="845">
        <v>9763944</v>
      </c>
      <c r="AX9" s="846">
        <v>813662</v>
      </c>
      <c r="AY9" s="848">
        <v>17292475</v>
      </c>
      <c r="AZ9" s="2036">
        <v>1441040</v>
      </c>
      <c r="BA9" s="2008"/>
      <c r="BB9" s="2008"/>
      <c r="BC9" s="2008"/>
      <c r="BD9" s="2008"/>
      <c r="BE9" s="2008"/>
      <c r="BF9" s="2008"/>
      <c r="BG9" s="2008"/>
      <c r="BH9" s="2008"/>
      <c r="BI9" s="2008"/>
      <c r="BJ9" s="2008"/>
      <c r="BK9" s="2008"/>
      <c r="BL9" s="2008"/>
      <c r="BM9" s="2008"/>
      <c r="BN9" s="2008"/>
      <c r="BO9" s="2008"/>
      <c r="BP9" s="2008"/>
      <c r="BQ9" s="2008"/>
      <c r="BR9" s="2008"/>
      <c r="BS9" s="2008"/>
      <c r="BT9" s="2008"/>
      <c r="BU9" s="2008"/>
      <c r="BV9" s="2008"/>
      <c r="BW9" s="2008"/>
      <c r="BX9" s="2008"/>
      <c r="BY9" s="2008"/>
      <c r="BZ9" s="2008"/>
      <c r="CA9" s="2008"/>
      <c r="CB9" s="2008"/>
      <c r="CC9" s="2008"/>
      <c r="CD9" s="2008"/>
      <c r="CE9" s="2008"/>
      <c r="CF9" s="2008"/>
      <c r="CG9" s="2008"/>
      <c r="CH9" s="2008"/>
      <c r="CI9" s="2008"/>
      <c r="CJ9" s="2008"/>
      <c r="CK9" s="2008"/>
      <c r="CL9" s="2008"/>
      <c r="CM9" s="2008"/>
      <c r="CN9" s="2008"/>
      <c r="CO9" s="2008"/>
      <c r="CP9" s="2008"/>
      <c r="CQ9" s="2008"/>
      <c r="CR9" s="2008"/>
      <c r="CS9" s="2008"/>
      <c r="CT9" s="2008"/>
      <c r="CU9" s="2008"/>
      <c r="CV9" s="2008"/>
      <c r="CW9" s="2008"/>
      <c r="CX9" s="2008"/>
      <c r="CY9" s="2008"/>
      <c r="CZ9" s="2008"/>
      <c r="DA9" s="2008"/>
      <c r="DB9" s="2008"/>
      <c r="DC9" s="2008"/>
      <c r="DD9" s="2008"/>
      <c r="DE9" s="2008"/>
      <c r="DF9" s="2008"/>
      <c r="DG9" s="2008"/>
      <c r="DH9" s="2008"/>
      <c r="DI9" s="2008"/>
      <c r="DJ9" s="2008"/>
      <c r="DK9" s="2008"/>
      <c r="DL9" s="2008"/>
      <c r="DM9" s="2008"/>
      <c r="DN9" s="2008"/>
      <c r="DO9" s="2008"/>
      <c r="DP9" s="2008"/>
      <c r="DQ9" s="2008"/>
      <c r="DR9" s="2008"/>
      <c r="DS9" s="2008"/>
      <c r="DT9" s="2008"/>
      <c r="DU9" s="2008"/>
      <c r="DV9" s="2008"/>
      <c r="DW9" s="2008"/>
      <c r="DX9" s="2008"/>
      <c r="DY9" s="2008"/>
      <c r="DZ9" s="2008"/>
      <c r="EA9" s="2008"/>
      <c r="EB9" s="2008"/>
      <c r="EC9" s="2008"/>
      <c r="ED9" s="2008"/>
      <c r="EE9" s="2008"/>
      <c r="EF9" s="2008"/>
      <c r="EG9" s="2008"/>
      <c r="EH9" s="2008"/>
      <c r="EI9" s="2008"/>
      <c r="EJ9" s="2008"/>
      <c r="EK9" s="2008"/>
      <c r="EL9" s="2008"/>
      <c r="EM9" s="2008"/>
      <c r="EN9" s="2008"/>
      <c r="EO9" s="2008"/>
      <c r="EP9" s="2008"/>
      <c r="EQ9" s="2008"/>
      <c r="ER9" s="2008"/>
      <c r="ES9" s="2008"/>
      <c r="ET9" s="2008"/>
      <c r="EU9" s="2008"/>
      <c r="EV9" s="2008"/>
      <c r="EW9" s="2008"/>
      <c r="EX9" s="2008"/>
      <c r="EY9" s="2008"/>
      <c r="EZ9" s="2008"/>
      <c r="FA9" s="2008"/>
      <c r="FB9" s="2008"/>
      <c r="FC9" s="2008"/>
      <c r="FD9" s="2008"/>
      <c r="FE9" s="2008"/>
      <c r="FF9" s="2008"/>
      <c r="FG9" s="2008"/>
      <c r="FH9" s="2008"/>
      <c r="FI9" s="2008"/>
      <c r="FJ9" s="2008"/>
      <c r="FK9" s="2008"/>
      <c r="FL9" s="2008"/>
      <c r="FM9" s="2008"/>
      <c r="FN9" s="2008"/>
      <c r="FO9" s="2008"/>
      <c r="FP9" s="2008"/>
      <c r="FQ9" s="2008"/>
      <c r="FR9" s="2008"/>
      <c r="FS9" s="2008"/>
      <c r="FT9" s="2008"/>
      <c r="FU9" s="2008"/>
      <c r="FV9" s="2008"/>
      <c r="FW9" s="2008"/>
      <c r="FX9" s="2008"/>
      <c r="FY9" s="2008"/>
      <c r="FZ9" s="2008"/>
      <c r="GA9" s="2008"/>
      <c r="GB9" s="2008"/>
      <c r="GC9" s="2008"/>
      <c r="GD9" s="2008"/>
      <c r="GE9" s="2008"/>
      <c r="GF9" s="2008"/>
      <c r="GG9" s="2008"/>
      <c r="GH9" s="2008"/>
      <c r="GI9" s="2008"/>
      <c r="GJ9" s="2008"/>
      <c r="GK9" s="2008"/>
      <c r="GL9" s="2008"/>
      <c r="GM9" s="2008"/>
      <c r="GN9" s="2008"/>
      <c r="GO9" s="2008"/>
      <c r="GP9" s="2008"/>
      <c r="GQ9" s="2008"/>
      <c r="GR9" s="2008"/>
      <c r="GS9" s="2008"/>
      <c r="GT9" s="2008"/>
      <c r="GU9" s="2008"/>
      <c r="GV9" s="2008"/>
      <c r="GW9" s="2008"/>
      <c r="GX9" s="2008"/>
      <c r="GY9" s="2008"/>
      <c r="GZ9" s="2008"/>
      <c r="HA9" s="2008"/>
      <c r="HB9" s="2008"/>
      <c r="HC9" s="2008"/>
      <c r="HD9" s="2008"/>
      <c r="HE9" s="2008"/>
      <c r="HF9" s="2008"/>
      <c r="HG9" s="2008"/>
      <c r="HH9" s="2008"/>
      <c r="HI9" s="2008"/>
      <c r="HJ9" s="2008"/>
      <c r="HK9" s="2008"/>
      <c r="HL9" s="2008"/>
      <c r="HM9" s="2008"/>
      <c r="HN9" s="2008"/>
      <c r="HO9" s="2008"/>
      <c r="HP9" s="2008"/>
      <c r="HQ9" s="2008"/>
      <c r="HR9" s="2008"/>
      <c r="HS9" s="2008"/>
      <c r="HT9" s="2008"/>
      <c r="HU9" s="2008"/>
      <c r="HV9" s="2008"/>
      <c r="HW9" s="2008"/>
      <c r="HX9" s="2008"/>
      <c r="HY9" s="2008"/>
      <c r="HZ9" s="2008"/>
      <c r="IA9" s="2008"/>
      <c r="IB9" s="2008"/>
      <c r="IC9" s="2008"/>
      <c r="ID9" s="2008"/>
      <c r="IE9" s="2008"/>
      <c r="IF9" s="2008"/>
      <c r="IG9" s="2008"/>
      <c r="IH9" s="2008"/>
      <c r="II9" s="2008"/>
      <c r="IJ9" s="2008"/>
      <c r="IK9" s="2008"/>
      <c r="IL9" s="2008"/>
      <c r="IM9" s="2008"/>
      <c r="IN9" s="2008"/>
      <c r="IO9" s="2008"/>
      <c r="IP9" s="2008"/>
      <c r="IQ9" s="2008"/>
      <c r="IR9" s="2008"/>
      <c r="IS9" s="2008"/>
      <c r="IT9" s="2008"/>
      <c r="IU9" s="2008"/>
      <c r="IV9" s="2008"/>
      <c r="IW9" s="2008"/>
      <c r="IX9" s="2008"/>
      <c r="IY9" s="2008"/>
      <c r="IZ9" s="2008"/>
      <c r="JA9" s="2008"/>
      <c r="JB9" s="2008"/>
      <c r="JC9" s="2008"/>
      <c r="JD9" s="2008"/>
      <c r="JE9" s="2008"/>
      <c r="JF9" s="2008"/>
      <c r="JG9" s="2008"/>
      <c r="JH9" s="2008"/>
      <c r="JI9" s="2008"/>
      <c r="JJ9" s="2008"/>
      <c r="JK9" s="2008"/>
      <c r="JL9" s="2008"/>
      <c r="JM9" s="2008"/>
      <c r="JN9" s="2008"/>
      <c r="JO9" s="2008"/>
      <c r="JP9" s="2008"/>
      <c r="JQ9" s="2008"/>
      <c r="JR9" s="2008"/>
    </row>
    <row r="10" spans="1:278" s="35" customFormat="1" ht="9.75" customHeight="1" x14ac:dyDescent="0.2">
      <c r="A10" s="832"/>
      <c r="B10" s="832"/>
      <c r="C10" s="833"/>
      <c r="D10" s="834"/>
      <c r="E10" s="835"/>
      <c r="F10" s="835"/>
      <c r="G10" s="835"/>
      <c r="H10" s="835"/>
      <c r="I10" s="835"/>
      <c r="J10" s="835"/>
      <c r="K10" s="835"/>
      <c r="L10" s="835"/>
      <c r="M10" s="835"/>
      <c r="N10" s="835"/>
      <c r="O10" s="835"/>
      <c r="P10" s="835"/>
      <c r="Q10" s="835"/>
      <c r="R10" s="835"/>
      <c r="S10" s="835"/>
      <c r="T10" s="835"/>
      <c r="U10" s="835"/>
      <c r="V10" s="954"/>
      <c r="W10" s="954"/>
      <c r="X10" s="1131"/>
      <c r="Y10" s="835"/>
      <c r="Z10" s="835"/>
      <c r="AA10" s="835"/>
      <c r="AB10" s="835"/>
      <c r="AC10" s="835"/>
      <c r="AD10" s="835"/>
      <c r="AE10" s="835"/>
      <c r="AF10" s="1131"/>
      <c r="AG10" s="835"/>
      <c r="AH10" s="835"/>
      <c r="AI10" s="835"/>
      <c r="AJ10" s="836"/>
      <c r="AK10" s="835"/>
      <c r="AL10" s="836"/>
      <c r="AM10" s="835"/>
      <c r="AN10" s="835"/>
      <c r="AO10" s="835"/>
      <c r="AP10" s="835"/>
      <c r="AQ10" s="835"/>
      <c r="AR10" s="835"/>
      <c r="AS10" s="835"/>
      <c r="AT10" s="835"/>
      <c r="AU10" s="835"/>
      <c r="AV10" s="835"/>
      <c r="AW10" s="835"/>
      <c r="AX10" s="835"/>
      <c r="AY10" s="831"/>
      <c r="AZ10" s="2037"/>
      <c r="BA10" s="1911"/>
      <c r="BB10" s="1911"/>
      <c r="BC10" s="1911"/>
      <c r="BD10" s="1911"/>
      <c r="BE10" s="1911"/>
      <c r="BF10" s="1911"/>
      <c r="BG10" s="1911"/>
      <c r="BH10" s="1911"/>
      <c r="BI10" s="1911"/>
      <c r="BJ10" s="1911"/>
      <c r="BK10" s="1911"/>
      <c r="BL10" s="1911"/>
      <c r="BM10" s="1911"/>
      <c r="BN10" s="1911"/>
      <c r="BO10" s="1911"/>
      <c r="BP10" s="1911"/>
      <c r="BQ10" s="1911"/>
      <c r="BR10" s="1911"/>
      <c r="BS10" s="1911"/>
      <c r="BT10" s="1911"/>
      <c r="BU10" s="1911"/>
      <c r="BV10" s="1911"/>
      <c r="BW10" s="1911"/>
      <c r="BX10" s="1911"/>
      <c r="BY10" s="1911"/>
      <c r="BZ10" s="1911"/>
      <c r="CA10" s="1911"/>
      <c r="CB10" s="1911"/>
      <c r="CC10" s="1911"/>
      <c r="CD10" s="1911"/>
      <c r="CE10" s="1911"/>
      <c r="CF10" s="1911"/>
      <c r="CG10" s="1911"/>
      <c r="CH10" s="1911"/>
      <c r="CI10" s="1911"/>
      <c r="CJ10" s="1911"/>
      <c r="CK10" s="1911"/>
      <c r="CL10" s="1911"/>
      <c r="CM10" s="1911"/>
      <c r="CN10" s="1911"/>
      <c r="CO10" s="1911"/>
      <c r="CP10" s="1911"/>
      <c r="CQ10" s="1911"/>
      <c r="CR10" s="1911"/>
      <c r="CS10" s="1911"/>
      <c r="CT10" s="1911"/>
      <c r="CU10" s="1911"/>
      <c r="CV10" s="1911"/>
      <c r="CW10" s="1911"/>
      <c r="CX10" s="1911"/>
      <c r="CY10" s="1911"/>
      <c r="CZ10" s="1911"/>
      <c r="DA10" s="1911"/>
      <c r="DB10" s="1911"/>
      <c r="DC10" s="1911"/>
      <c r="DD10" s="1911"/>
      <c r="DE10" s="1911"/>
      <c r="DF10" s="1911"/>
      <c r="DG10" s="1911"/>
      <c r="DH10" s="1911"/>
      <c r="DI10" s="1911"/>
      <c r="DJ10" s="1911"/>
      <c r="DK10" s="1911"/>
      <c r="DL10" s="1911"/>
      <c r="DM10" s="1911"/>
      <c r="DN10" s="1911"/>
      <c r="DO10" s="1911"/>
      <c r="DP10" s="1911"/>
      <c r="DQ10" s="1911"/>
      <c r="DR10" s="1911"/>
      <c r="DS10" s="1911"/>
      <c r="DT10" s="1911"/>
      <c r="DU10" s="1911"/>
      <c r="DV10" s="1911"/>
      <c r="DW10" s="1911"/>
      <c r="DX10" s="1911"/>
      <c r="DY10" s="1911"/>
      <c r="DZ10" s="1911"/>
      <c r="EA10" s="1911"/>
      <c r="EB10" s="1911"/>
      <c r="EC10" s="1911"/>
      <c r="ED10" s="1911"/>
      <c r="EE10" s="1911"/>
      <c r="EF10" s="1911"/>
      <c r="EG10" s="1911"/>
      <c r="EH10" s="1911"/>
      <c r="EI10" s="1911"/>
      <c r="EJ10" s="1911"/>
      <c r="EK10" s="1911"/>
      <c r="EL10" s="1911"/>
      <c r="EM10" s="1911"/>
      <c r="EN10" s="1911"/>
      <c r="EO10" s="1911"/>
      <c r="EP10" s="1911"/>
      <c r="EQ10" s="1911"/>
      <c r="ER10" s="1911"/>
      <c r="ES10" s="1911"/>
      <c r="ET10" s="1911"/>
      <c r="EU10" s="1911"/>
      <c r="EV10" s="1911"/>
      <c r="EW10" s="1911"/>
      <c r="EX10" s="1911"/>
      <c r="EY10" s="1911"/>
      <c r="EZ10" s="1911"/>
      <c r="FA10" s="1911"/>
      <c r="FB10" s="1911"/>
      <c r="FC10" s="1911"/>
      <c r="FD10" s="1911"/>
      <c r="FE10" s="1911"/>
      <c r="FF10" s="1911"/>
      <c r="FG10" s="1911"/>
      <c r="FH10" s="1911"/>
      <c r="FI10" s="1911"/>
      <c r="FJ10" s="1911"/>
      <c r="FK10" s="1911"/>
      <c r="FL10" s="1911"/>
      <c r="FM10" s="1911"/>
      <c r="FN10" s="1911"/>
      <c r="FO10" s="1911"/>
      <c r="FP10" s="1911"/>
      <c r="FQ10" s="1911"/>
      <c r="FR10" s="1911"/>
      <c r="FS10" s="1911"/>
      <c r="FT10" s="1911"/>
      <c r="FU10" s="1911"/>
      <c r="FV10" s="1911"/>
      <c r="FW10" s="1911"/>
      <c r="FX10" s="1911"/>
      <c r="FY10" s="1911"/>
      <c r="FZ10" s="1911"/>
      <c r="GA10" s="1911"/>
      <c r="GB10" s="1911"/>
      <c r="GC10" s="1911"/>
      <c r="GD10" s="1911"/>
      <c r="GE10" s="1911"/>
      <c r="GF10" s="1911"/>
      <c r="GG10" s="1911"/>
      <c r="GH10" s="1911"/>
      <c r="GI10" s="1911"/>
      <c r="GJ10" s="1911"/>
      <c r="GK10" s="1911"/>
      <c r="GL10" s="1911"/>
      <c r="GM10" s="1911"/>
      <c r="GN10" s="1911"/>
      <c r="GO10" s="1911"/>
      <c r="GP10" s="1911"/>
      <c r="GQ10" s="1911"/>
      <c r="GR10" s="1911"/>
      <c r="GS10" s="1911"/>
      <c r="GT10" s="1911"/>
      <c r="GU10" s="1911"/>
      <c r="GV10" s="1911"/>
      <c r="GW10" s="1911"/>
      <c r="GX10" s="1911"/>
      <c r="GY10" s="1911"/>
      <c r="GZ10" s="1911"/>
      <c r="HA10" s="1911"/>
      <c r="HB10" s="1911"/>
      <c r="HC10" s="1911"/>
      <c r="HD10" s="1911"/>
      <c r="HE10" s="1911"/>
      <c r="HF10" s="1911"/>
      <c r="HG10" s="1911"/>
      <c r="HH10" s="1911"/>
      <c r="HI10" s="1911"/>
      <c r="HJ10" s="1911"/>
      <c r="HK10" s="1911"/>
      <c r="HL10" s="1911"/>
      <c r="HM10" s="1911"/>
      <c r="HN10" s="1911"/>
      <c r="HO10" s="1911"/>
      <c r="HP10" s="1911"/>
      <c r="HQ10" s="1911"/>
      <c r="HR10" s="1911"/>
      <c r="HS10" s="1911"/>
      <c r="HT10" s="1911"/>
      <c r="HU10" s="1911"/>
      <c r="HV10" s="1911"/>
      <c r="HW10" s="1911"/>
      <c r="HX10" s="1911"/>
      <c r="HY10" s="1911"/>
      <c r="HZ10" s="1911"/>
      <c r="IA10" s="1911"/>
      <c r="IB10" s="1911"/>
      <c r="IC10" s="1911"/>
      <c r="ID10" s="1911"/>
      <c r="IE10" s="1911"/>
      <c r="IF10" s="1911"/>
      <c r="IG10" s="1911"/>
      <c r="IH10" s="1911"/>
      <c r="II10" s="1911"/>
      <c r="IJ10" s="1911"/>
      <c r="IK10" s="1911"/>
      <c r="IL10" s="1911"/>
      <c r="IM10" s="1911"/>
      <c r="IN10" s="1911"/>
      <c r="IO10" s="1911"/>
      <c r="IP10" s="1911"/>
      <c r="IQ10" s="1911"/>
      <c r="IR10" s="1911"/>
      <c r="IS10" s="1911"/>
      <c r="IT10" s="1911"/>
      <c r="IU10" s="1911"/>
      <c r="IV10" s="1911"/>
      <c r="IW10" s="1911"/>
      <c r="IX10" s="1911"/>
      <c r="IY10" s="1911"/>
      <c r="IZ10" s="1911"/>
      <c r="JA10" s="1911"/>
      <c r="JB10" s="1911"/>
      <c r="JC10" s="1911"/>
      <c r="JD10" s="1911"/>
      <c r="JE10" s="1911"/>
      <c r="JF10" s="1911"/>
      <c r="JG10" s="1911"/>
      <c r="JH10" s="1911"/>
      <c r="JI10" s="1911"/>
      <c r="JJ10" s="1911"/>
      <c r="JK10" s="1911"/>
      <c r="JL10" s="1911"/>
      <c r="JM10" s="1911"/>
      <c r="JN10" s="1911"/>
      <c r="JO10" s="1911"/>
      <c r="JP10" s="1911"/>
      <c r="JQ10" s="1911"/>
      <c r="JR10" s="1911"/>
    </row>
    <row r="11" spans="1:278" s="35" customFormat="1" ht="21.75" customHeight="1" x14ac:dyDescent="0.2">
      <c r="A11" s="221" t="s">
        <v>384</v>
      </c>
      <c r="B11" s="222" t="s">
        <v>230</v>
      </c>
      <c r="C11" s="209" t="s">
        <v>874</v>
      </c>
      <c r="D11" s="210">
        <v>172</v>
      </c>
      <c r="E11" s="211">
        <v>3386.0536336196888</v>
      </c>
      <c r="F11" s="212">
        <v>582401.22498258646</v>
      </c>
      <c r="G11" s="213">
        <v>801.48</v>
      </c>
      <c r="H11" s="212">
        <v>137854.56</v>
      </c>
      <c r="I11" s="214">
        <v>720256</v>
      </c>
      <c r="J11" s="215"/>
      <c r="K11" s="215"/>
      <c r="L11" s="216">
        <v>0</v>
      </c>
      <c r="M11" s="214">
        <v>720256</v>
      </c>
      <c r="N11" s="215">
        <v>-12604</v>
      </c>
      <c r="O11" s="215">
        <v>-1801</v>
      </c>
      <c r="P11" s="215">
        <v>-14405</v>
      </c>
      <c r="Q11" s="214">
        <v>705851</v>
      </c>
      <c r="R11" s="215"/>
      <c r="S11" s="214">
        <v>705851</v>
      </c>
      <c r="T11" s="215">
        <v>0</v>
      </c>
      <c r="U11" s="215">
        <v>0</v>
      </c>
      <c r="V11" s="953">
        <v>33009</v>
      </c>
      <c r="W11" s="953">
        <v>26407</v>
      </c>
      <c r="X11" s="1130">
        <v>49514</v>
      </c>
      <c r="Y11" s="217">
        <v>814781</v>
      </c>
      <c r="Z11" s="213"/>
      <c r="AA11" s="213">
        <v>814781</v>
      </c>
      <c r="AB11" s="214">
        <v>67898</v>
      </c>
      <c r="AC11" s="215">
        <v>0</v>
      </c>
      <c r="AD11" s="215">
        <v>0</v>
      </c>
      <c r="AE11" s="215">
        <v>0</v>
      </c>
      <c r="AF11" s="1130">
        <v>0</v>
      </c>
      <c r="AG11" s="217">
        <v>814781</v>
      </c>
      <c r="AH11" s="215">
        <v>8377</v>
      </c>
      <c r="AI11" s="218">
        <v>1440844</v>
      </c>
      <c r="AJ11" s="219"/>
      <c r="AK11" s="212">
        <v>0</v>
      </c>
      <c r="AL11" s="219"/>
      <c r="AM11" s="212">
        <v>0</v>
      </c>
      <c r="AN11" s="216">
        <v>0</v>
      </c>
      <c r="AO11" s="218">
        <v>1440844</v>
      </c>
      <c r="AP11" s="212">
        <v>-25215</v>
      </c>
      <c r="AQ11" s="212">
        <v>-3602</v>
      </c>
      <c r="AR11" s="212">
        <v>-28817</v>
      </c>
      <c r="AS11" s="218">
        <v>1412027</v>
      </c>
      <c r="AT11" s="215">
        <v>0</v>
      </c>
      <c r="AU11" s="218">
        <v>1412027</v>
      </c>
      <c r="AV11" s="213"/>
      <c r="AW11" s="213">
        <v>1412027</v>
      </c>
      <c r="AX11" s="218">
        <v>117669</v>
      </c>
      <c r="AY11" s="220">
        <v>2226808</v>
      </c>
      <c r="AZ11" s="2035">
        <v>185567</v>
      </c>
      <c r="BA11" s="1911"/>
      <c r="BB11" s="1911"/>
      <c r="BC11" s="1911"/>
      <c r="BD11" s="1911"/>
      <c r="BE11" s="1911"/>
      <c r="BF11" s="1911"/>
      <c r="BG11" s="1911"/>
      <c r="BH11" s="1911"/>
      <c r="BI11" s="1911"/>
      <c r="BJ11" s="1911"/>
      <c r="BK11" s="1911"/>
      <c r="BL11" s="1911"/>
      <c r="BM11" s="1911"/>
      <c r="BN11" s="1911"/>
      <c r="BO11" s="1911"/>
      <c r="BP11" s="1911"/>
      <c r="BQ11" s="1911"/>
      <c r="BR11" s="1911"/>
      <c r="BS11" s="1911"/>
      <c r="BT11" s="1911"/>
      <c r="BU11" s="1911"/>
      <c r="BV11" s="1911"/>
      <c r="BW11" s="1911"/>
      <c r="BX11" s="1911"/>
      <c r="BY11" s="1911"/>
      <c r="BZ11" s="1911"/>
      <c r="CA11" s="1911"/>
      <c r="CB11" s="1911"/>
      <c r="CC11" s="1911"/>
      <c r="CD11" s="1911"/>
      <c r="CE11" s="1911"/>
      <c r="CF11" s="1911"/>
      <c r="CG11" s="1911"/>
      <c r="CH11" s="1911"/>
      <c r="CI11" s="1911"/>
      <c r="CJ11" s="1911"/>
      <c r="CK11" s="1911"/>
      <c r="CL11" s="1911"/>
      <c r="CM11" s="1911"/>
      <c r="CN11" s="1911"/>
      <c r="CO11" s="1911"/>
      <c r="CP11" s="1911"/>
      <c r="CQ11" s="1911"/>
      <c r="CR11" s="1911"/>
      <c r="CS11" s="1911"/>
      <c r="CT11" s="1911"/>
      <c r="CU11" s="1911"/>
      <c r="CV11" s="1911"/>
      <c r="CW11" s="1911"/>
      <c r="CX11" s="1911"/>
      <c r="CY11" s="1911"/>
      <c r="CZ11" s="1911"/>
      <c r="DA11" s="1911"/>
      <c r="DB11" s="1911"/>
      <c r="DC11" s="1911"/>
      <c r="DD11" s="1911"/>
      <c r="DE11" s="1911"/>
      <c r="DF11" s="1911"/>
      <c r="DG11" s="1911"/>
      <c r="DH11" s="1911"/>
      <c r="DI11" s="1911"/>
      <c r="DJ11" s="1911"/>
      <c r="DK11" s="1911"/>
      <c r="DL11" s="1911"/>
      <c r="DM11" s="1911"/>
      <c r="DN11" s="1911"/>
      <c r="DO11" s="1911"/>
      <c r="DP11" s="1911"/>
      <c r="DQ11" s="1911"/>
      <c r="DR11" s="1911"/>
      <c r="DS11" s="1911"/>
      <c r="DT11" s="1911"/>
      <c r="DU11" s="1911"/>
      <c r="DV11" s="1911"/>
      <c r="DW11" s="1911"/>
      <c r="DX11" s="1911"/>
      <c r="DY11" s="1911"/>
      <c r="DZ11" s="1911"/>
      <c r="EA11" s="1911"/>
      <c r="EB11" s="1911"/>
      <c r="EC11" s="1911"/>
      <c r="ED11" s="1911"/>
      <c r="EE11" s="1911"/>
      <c r="EF11" s="1911"/>
      <c r="EG11" s="1911"/>
      <c r="EH11" s="1911"/>
      <c r="EI11" s="1911"/>
      <c r="EJ11" s="1911"/>
      <c r="EK11" s="1911"/>
      <c r="EL11" s="1911"/>
      <c r="EM11" s="1911"/>
      <c r="EN11" s="1911"/>
      <c r="EO11" s="1911"/>
      <c r="EP11" s="1911"/>
      <c r="EQ11" s="1911"/>
      <c r="ER11" s="1911"/>
      <c r="ES11" s="1911"/>
      <c r="ET11" s="1911"/>
      <c r="EU11" s="1911"/>
      <c r="EV11" s="1911"/>
      <c r="EW11" s="1911"/>
      <c r="EX11" s="1911"/>
      <c r="EY11" s="1911"/>
      <c r="EZ11" s="1911"/>
      <c r="FA11" s="1911"/>
      <c r="FB11" s="1911"/>
      <c r="FC11" s="1911"/>
      <c r="FD11" s="1911"/>
      <c r="FE11" s="1911"/>
      <c r="FF11" s="1911"/>
      <c r="FG11" s="1911"/>
      <c r="FH11" s="1911"/>
      <c r="FI11" s="1911"/>
      <c r="FJ11" s="1911"/>
      <c r="FK11" s="1911"/>
      <c r="FL11" s="1911"/>
      <c r="FM11" s="1911"/>
      <c r="FN11" s="1911"/>
      <c r="FO11" s="1911"/>
      <c r="FP11" s="1911"/>
      <c r="FQ11" s="1911"/>
      <c r="FR11" s="1911"/>
      <c r="FS11" s="1911"/>
      <c r="FT11" s="1911"/>
      <c r="FU11" s="1911"/>
      <c r="FV11" s="1911"/>
      <c r="FW11" s="1911"/>
      <c r="FX11" s="1911"/>
      <c r="FY11" s="1911"/>
      <c r="FZ11" s="1911"/>
      <c r="GA11" s="1911"/>
      <c r="GB11" s="1911"/>
      <c r="GC11" s="1911"/>
      <c r="GD11" s="1911"/>
      <c r="GE11" s="1911"/>
      <c r="GF11" s="1911"/>
      <c r="GG11" s="1911"/>
      <c r="GH11" s="1911"/>
      <c r="GI11" s="1911"/>
      <c r="GJ11" s="1911"/>
      <c r="GK11" s="1911"/>
      <c r="GL11" s="1911"/>
      <c r="GM11" s="1911"/>
      <c r="GN11" s="1911"/>
      <c r="GO11" s="1911"/>
      <c r="GP11" s="1911"/>
      <c r="GQ11" s="1911"/>
      <c r="GR11" s="1911"/>
      <c r="GS11" s="1911"/>
      <c r="GT11" s="1911"/>
      <c r="GU11" s="1911"/>
      <c r="GV11" s="1911"/>
      <c r="GW11" s="1911"/>
      <c r="GX11" s="1911"/>
      <c r="GY11" s="1911"/>
      <c r="GZ11" s="1911"/>
      <c r="HA11" s="1911"/>
      <c r="HB11" s="1911"/>
      <c r="HC11" s="1911"/>
      <c r="HD11" s="1911"/>
      <c r="HE11" s="1911"/>
      <c r="HF11" s="1911"/>
      <c r="HG11" s="1911"/>
      <c r="HH11" s="1911"/>
      <c r="HI11" s="1911"/>
      <c r="HJ11" s="1911"/>
      <c r="HK11" s="1911"/>
      <c r="HL11" s="1911"/>
      <c r="HM11" s="1911"/>
      <c r="HN11" s="1911"/>
      <c r="HO11" s="1911"/>
      <c r="HP11" s="1911"/>
      <c r="HQ11" s="1911"/>
      <c r="HR11" s="1911"/>
      <c r="HS11" s="1911"/>
      <c r="HT11" s="1911"/>
      <c r="HU11" s="1911"/>
      <c r="HV11" s="1911"/>
      <c r="HW11" s="1911"/>
      <c r="HX11" s="1911"/>
      <c r="HY11" s="1911"/>
      <c r="HZ11" s="1911"/>
      <c r="IA11" s="1911"/>
      <c r="IB11" s="1911"/>
      <c r="IC11" s="1911"/>
      <c r="ID11" s="1911"/>
      <c r="IE11" s="1911"/>
      <c r="IF11" s="1911"/>
      <c r="IG11" s="1911"/>
      <c r="IH11" s="1911"/>
      <c r="II11" s="1911"/>
      <c r="IJ11" s="1911"/>
      <c r="IK11" s="1911"/>
      <c r="IL11" s="1911"/>
      <c r="IM11" s="1911"/>
      <c r="IN11" s="1911"/>
      <c r="IO11" s="1911"/>
      <c r="IP11" s="1911"/>
      <c r="IQ11" s="1911"/>
      <c r="IR11" s="1911"/>
      <c r="IS11" s="1911"/>
      <c r="IT11" s="1911"/>
      <c r="IU11" s="1911"/>
      <c r="IV11" s="1911"/>
      <c r="IW11" s="1911"/>
      <c r="IX11" s="1911"/>
      <c r="IY11" s="1911"/>
      <c r="IZ11" s="1911"/>
      <c r="JA11" s="1911"/>
      <c r="JB11" s="1911"/>
      <c r="JC11" s="1911"/>
      <c r="JD11" s="1911"/>
      <c r="JE11" s="1911"/>
      <c r="JF11" s="1911"/>
      <c r="JG11" s="1911"/>
      <c r="JH11" s="1911"/>
      <c r="JI11" s="1911"/>
      <c r="JJ11" s="1911"/>
      <c r="JK11" s="1911"/>
      <c r="JL11" s="1911"/>
      <c r="JM11" s="1911"/>
      <c r="JN11" s="1911"/>
      <c r="JO11" s="1911"/>
      <c r="JP11" s="1911"/>
      <c r="JQ11" s="1911"/>
      <c r="JR11" s="1911"/>
    </row>
    <row r="12" spans="1:278" s="35" customFormat="1" ht="21.75" customHeight="1" x14ac:dyDescent="0.2">
      <c r="A12" s="221" t="s">
        <v>383</v>
      </c>
      <c r="B12" s="222" t="s">
        <v>205</v>
      </c>
      <c r="C12" s="209" t="s">
        <v>875</v>
      </c>
      <c r="D12" s="210">
        <v>170</v>
      </c>
      <c r="E12" s="211">
        <v>3386.0536336196888</v>
      </c>
      <c r="F12" s="212">
        <v>575629.11771534709</v>
      </c>
      <c r="G12" s="212">
        <v>801.48</v>
      </c>
      <c r="H12" s="212">
        <v>136251.6</v>
      </c>
      <c r="I12" s="214">
        <v>711881</v>
      </c>
      <c r="J12" s="215"/>
      <c r="K12" s="215"/>
      <c r="L12" s="216">
        <v>0</v>
      </c>
      <c r="M12" s="214">
        <v>711881</v>
      </c>
      <c r="N12" s="215">
        <v>-12458</v>
      </c>
      <c r="O12" s="215">
        <v>-1780</v>
      </c>
      <c r="P12" s="215">
        <v>-14238</v>
      </c>
      <c r="Q12" s="214">
        <v>697643</v>
      </c>
      <c r="R12" s="215"/>
      <c r="S12" s="214">
        <v>697643</v>
      </c>
      <c r="T12" s="215">
        <v>0</v>
      </c>
      <c r="U12" s="215">
        <v>0</v>
      </c>
      <c r="V12" s="953">
        <v>41093</v>
      </c>
      <c r="W12" s="953">
        <v>32874</v>
      </c>
      <c r="X12" s="1130">
        <v>61640</v>
      </c>
      <c r="Y12" s="217">
        <v>833250</v>
      </c>
      <c r="Z12" s="213"/>
      <c r="AA12" s="213">
        <v>833250</v>
      </c>
      <c r="AB12" s="214">
        <v>69438</v>
      </c>
      <c r="AC12" s="215">
        <v>0</v>
      </c>
      <c r="AD12" s="215">
        <v>0</v>
      </c>
      <c r="AE12" s="215">
        <v>0</v>
      </c>
      <c r="AF12" s="1130">
        <v>0</v>
      </c>
      <c r="AG12" s="217">
        <v>833250</v>
      </c>
      <c r="AH12" s="215">
        <v>8377</v>
      </c>
      <c r="AI12" s="218">
        <v>1424090</v>
      </c>
      <c r="AJ12" s="219"/>
      <c r="AK12" s="212">
        <v>0</v>
      </c>
      <c r="AL12" s="219"/>
      <c r="AM12" s="212">
        <v>0</v>
      </c>
      <c r="AN12" s="216">
        <v>0</v>
      </c>
      <c r="AO12" s="218">
        <v>1424090</v>
      </c>
      <c r="AP12" s="212">
        <v>-24922</v>
      </c>
      <c r="AQ12" s="212">
        <v>-3560</v>
      </c>
      <c r="AR12" s="212">
        <v>-28482</v>
      </c>
      <c r="AS12" s="218">
        <v>1395608</v>
      </c>
      <c r="AT12" s="215">
        <v>0</v>
      </c>
      <c r="AU12" s="218">
        <v>1395608</v>
      </c>
      <c r="AV12" s="213"/>
      <c r="AW12" s="213">
        <v>1395608</v>
      </c>
      <c r="AX12" s="218">
        <v>116301</v>
      </c>
      <c r="AY12" s="220">
        <v>2228858</v>
      </c>
      <c r="AZ12" s="2035">
        <v>185739</v>
      </c>
      <c r="BA12" s="1911"/>
      <c r="BB12" s="1911"/>
      <c r="BC12" s="1911"/>
      <c r="BD12" s="1911"/>
      <c r="BE12" s="1911"/>
      <c r="BF12" s="1911"/>
      <c r="BG12" s="1911"/>
      <c r="BH12" s="1911"/>
      <c r="BI12" s="1911"/>
      <c r="BJ12" s="1911"/>
      <c r="BK12" s="1911"/>
      <c r="BL12" s="1911"/>
      <c r="BM12" s="1911"/>
      <c r="BN12" s="1911"/>
      <c r="BO12" s="1911"/>
      <c r="BP12" s="1911"/>
      <c r="BQ12" s="1911"/>
      <c r="BR12" s="1911"/>
      <c r="BS12" s="1911"/>
      <c r="BT12" s="1911"/>
      <c r="BU12" s="1911"/>
      <c r="BV12" s="1911"/>
      <c r="BW12" s="1911"/>
      <c r="BX12" s="1911"/>
      <c r="BY12" s="1911"/>
      <c r="BZ12" s="1911"/>
      <c r="CA12" s="1911"/>
      <c r="CB12" s="1911"/>
      <c r="CC12" s="1911"/>
      <c r="CD12" s="1911"/>
      <c r="CE12" s="1911"/>
      <c r="CF12" s="1911"/>
      <c r="CG12" s="1911"/>
      <c r="CH12" s="1911"/>
      <c r="CI12" s="1911"/>
      <c r="CJ12" s="1911"/>
      <c r="CK12" s="1911"/>
      <c r="CL12" s="1911"/>
      <c r="CM12" s="1911"/>
      <c r="CN12" s="1911"/>
      <c r="CO12" s="1911"/>
      <c r="CP12" s="1911"/>
      <c r="CQ12" s="1911"/>
      <c r="CR12" s="1911"/>
      <c r="CS12" s="1911"/>
      <c r="CT12" s="1911"/>
      <c r="CU12" s="1911"/>
      <c r="CV12" s="1911"/>
      <c r="CW12" s="1911"/>
      <c r="CX12" s="1911"/>
      <c r="CY12" s="1911"/>
      <c r="CZ12" s="1911"/>
      <c r="DA12" s="1911"/>
      <c r="DB12" s="1911"/>
      <c r="DC12" s="1911"/>
      <c r="DD12" s="1911"/>
      <c r="DE12" s="1911"/>
      <c r="DF12" s="1911"/>
      <c r="DG12" s="1911"/>
      <c r="DH12" s="1911"/>
      <c r="DI12" s="1911"/>
      <c r="DJ12" s="1911"/>
      <c r="DK12" s="1911"/>
      <c r="DL12" s="1911"/>
      <c r="DM12" s="1911"/>
      <c r="DN12" s="1911"/>
      <c r="DO12" s="1911"/>
      <c r="DP12" s="1911"/>
      <c r="DQ12" s="1911"/>
      <c r="DR12" s="1911"/>
      <c r="DS12" s="1911"/>
      <c r="DT12" s="1911"/>
      <c r="DU12" s="1911"/>
      <c r="DV12" s="1911"/>
      <c r="DW12" s="1911"/>
      <c r="DX12" s="1911"/>
      <c r="DY12" s="1911"/>
      <c r="DZ12" s="1911"/>
      <c r="EA12" s="1911"/>
      <c r="EB12" s="1911"/>
      <c r="EC12" s="1911"/>
      <c r="ED12" s="1911"/>
      <c r="EE12" s="1911"/>
      <c r="EF12" s="1911"/>
      <c r="EG12" s="1911"/>
      <c r="EH12" s="1911"/>
      <c r="EI12" s="1911"/>
      <c r="EJ12" s="1911"/>
      <c r="EK12" s="1911"/>
      <c r="EL12" s="1911"/>
      <c r="EM12" s="1911"/>
      <c r="EN12" s="1911"/>
      <c r="EO12" s="1911"/>
      <c r="EP12" s="1911"/>
      <c r="EQ12" s="1911"/>
      <c r="ER12" s="1911"/>
      <c r="ES12" s="1911"/>
      <c r="ET12" s="1911"/>
      <c r="EU12" s="1911"/>
      <c r="EV12" s="1911"/>
      <c r="EW12" s="1911"/>
      <c r="EX12" s="1911"/>
      <c r="EY12" s="1911"/>
      <c r="EZ12" s="1911"/>
      <c r="FA12" s="1911"/>
      <c r="FB12" s="1911"/>
      <c r="FC12" s="1911"/>
      <c r="FD12" s="1911"/>
      <c r="FE12" s="1911"/>
      <c r="FF12" s="1911"/>
      <c r="FG12" s="1911"/>
      <c r="FH12" s="1911"/>
      <c r="FI12" s="1911"/>
      <c r="FJ12" s="1911"/>
      <c r="FK12" s="1911"/>
      <c r="FL12" s="1911"/>
      <c r="FM12" s="1911"/>
      <c r="FN12" s="1911"/>
      <c r="FO12" s="1911"/>
      <c r="FP12" s="1911"/>
      <c r="FQ12" s="1911"/>
      <c r="FR12" s="1911"/>
      <c r="FS12" s="1911"/>
      <c r="FT12" s="1911"/>
      <c r="FU12" s="1911"/>
      <c r="FV12" s="1911"/>
      <c r="FW12" s="1911"/>
      <c r="FX12" s="1911"/>
      <c r="FY12" s="1911"/>
      <c r="FZ12" s="1911"/>
      <c r="GA12" s="1911"/>
      <c r="GB12" s="1911"/>
      <c r="GC12" s="1911"/>
      <c r="GD12" s="1911"/>
      <c r="GE12" s="1911"/>
      <c r="GF12" s="1911"/>
      <c r="GG12" s="1911"/>
      <c r="GH12" s="1911"/>
      <c r="GI12" s="1911"/>
      <c r="GJ12" s="1911"/>
      <c r="GK12" s="1911"/>
      <c r="GL12" s="1911"/>
      <c r="GM12" s="1911"/>
      <c r="GN12" s="1911"/>
      <c r="GO12" s="1911"/>
      <c r="GP12" s="1911"/>
      <c r="GQ12" s="1911"/>
      <c r="GR12" s="1911"/>
      <c r="GS12" s="1911"/>
      <c r="GT12" s="1911"/>
      <c r="GU12" s="1911"/>
      <c r="GV12" s="1911"/>
      <c r="GW12" s="1911"/>
      <c r="GX12" s="1911"/>
      <c r="GY12" s="1911"/>
      <c r="GZ12" s="1911"/>
      <c r="HA12" s="1911"/>
      <c r="HB12" s="1911"/>
      <c r="HC12" s="1911"/>
      <c r="HD12" s="1911"/>
      <c r="HE12" s="1911"/>
      <c r="HF12" s="1911"/>
      <c r="HG12" s="1911"/>
      <c r="HH12" s="1911"/>
      <c r="HI12" s="1911"/>
      <c r="HJ12" s="1911"/>
      <c r="HK12" s="1911"/>
      <c r="HL12" s="1911"/>
      <c r="HM12" s="1911"/>
      <c r="HN12" s="1911"/>
      <c r="HO12" s="1911"/>
      <c r="HP12" s="1911"/>
      <c r="HQ12" s="1911"/>
      <c r="HR12" s="1911"/>
      <c r="HS12" s="1911"/>
      <c r="HT12" s="1911"/>
      <c r="HU12" s="1911"/>
      <c r="HV12" s="1911"/>
      <c r="HW12" s="1911"/>
      <c r="HX12" s="1911"/>
      <c r="HY12" s="1911"/>
      <c r="HZ12" s="1911"/>
      <c r="IA12" s="1911"/>
      <c r="IB12" s="1911"/>
      <c r="IC12" s="1911"/>
      <c r="ID12" s="1911"/>
      <c r="IE12" s="1911"/>
      <c r="IF12" s="1911"/>
      <c r="IG12" s="1911"/>
      <c r="IH12" s="1911"/>
      <c r="II12" s="1911"/>
      <c r="IJ12" s="1911"/>
      <c r="IK12" s="1911"/>
      <c r="IL12" s="1911"/>
      <c r="IM12" s="1911"/>
      <c r="IN12" s="1911"/>
      <c r="IO12" s="1911"/>
      <c r="IP12" s="1911"/>
      <c r="IQ12" s="1911"/>
      <c r="IR12" s="1911"/>
      <c r="IS12" s="1911"/>
      <c r="IT12" s="1911"/>
      <c r="IU12" s="1911"/>
      <c r="IV12" s="1911"/>
      <c r="IW12" s="1911"/>
      <c r="IX12" s="1911"/>
      <c r="IY12" s="1911"/>
      <c r="IZ12" s="1911"/>
      <c r="JA12" s="1911"/>
      <c r="JB12" s="1911"/>
      <c r="JC12" s="1911"/>
      <c r="JD12" s="1911"/>
      <c r="JE12" s="1911"/>
      <c r="JF12" s="1911"/>
      <c r="JG12" s="1911"/>
      <c r="JH12" s="1911"/>
      <c r="JI12" s="1911"/>
      <c r="JJ12" s="1911"/>
      <c r="JK12" s="1911"/>
      <c r="JL12" s="1911"/>
      <c r="JM12" s="1911"/>
      <c r="JN12" s="1911"/>
      <c r="JO12" s="1911"/>
      <c r="JP12" s="1911"/>
      <c r="JQ12" s="1911"/>
      <c r="JR12" s="1911"/>
    </row>
    <row r="13" spans="1:278" s="35" customFormat="1" ht="21.75" customHeight="1" x14ac:dyDescent="0.2">
      <c r="A13" s="221" t="s">
        <v>857</v>
      </c>
      <c r="B13" s="222" t="s">
        <v>858</v>
      </c>
      <c r="C13" s="209" t="s">
        <v>876</v>
      </c>
      <c r="D13" s="210">
        <v>76</v>
      </c>
      <c r="E13" s="211">
        <v>3386.0536336196888</v>
      </c>
      <c r="F13" s="212">
        <v>257340.07615509635</v>
      </c>
      <c r="G13" s="213">
        <v>801.48</v>
      </c>
      <c r="H13" s="212">
        <v>60912.480000000003</v>
      </c>
      <c r="I13" s="214">
        <v>318253</v>
      </c>
      <c r="J13" s="215"/>
      <c r="K13" s="215"/>
      <c r="L13" s="216">
        <v>0</v>
      </c>
      <c r="M13" s="214">
        <v>318253</v>
      </c>
      <c r="N13" s="215">
        <v>-5569</v>
      </c>
      <c r="O13" s="215">
        <v>-796</v>
      </c>
      <c r="P13" s="215">
        <v>-6365</v>
      </c>
      <c r="Q13" s="214">
        <v>311888</v>
      </c>
      <c r="R13" s="215"/>
      <c r="S13" s="214">
        <v>311888</v>
      </c>
      <c r="T13" s="215">
        <v>0</v>
      </c>
      <c r="U13" s="215">
        <v>4130</v>
      </c>
      <c r="V13" s="953">
        <v>21805</v>
      </c>
      <c r="W13" s="953">
        <v>17444</v>
      </c>
      <c r="X13" s="1130">
        <v>32708</v>
      </c>
      <c r="Y13" s="217">
        <v>387975</v>
      </c>
      <c r="Z13" s="213"/>
      <c r="AA13" s="213">
        <v>387975</v>
      </c>
      <c r="AB13" s="214">
        <v>32331</v>
      </c>
      <c r="AC13" s="215">
        <v>0</v>
      </c>
      <c r="AD13" s="215">
        <v>0</v>
      </c>
      <c r="AE13" s="215">
        <v>0</v>
      </c>
      <c r="AF13" s="1130">
        <v>0</v>
      </c>
      <c r="AG13" s="217">
        <v>387975</v>
      </c>
      <c r="AH13" s="215">
        <v>8377</v>
      </c>
      <c r="AI13" s="218">
        <v>636652</v>
      </c>
      <c r="AJ13" s="219"/>
      <c r="AK13" s="212">
        <v>0</v>
      </c>
      <c r="AL13" s="219"/>
      <c r="AM13" s="212">
        <v>0</v>
      </c>
      <c r="AN13" s="216">
        <v>0</v>
      </c>
      <c r="AO13" s="218">
        <v>636652</v>
      </c>
      <c r="AP13" s="212">
        <v>-11141</v>
      </c>
      <c r="AQ13" s="212">
        <v>-1592</v>
      </c>
      <c r="AR13" s="212">
        <v>-12733</v>
      </c>
      <c r="AS13" s="218">
        <v>623919</v>
      </c>
      <c r="AT13" s="215">
        <v>0</v>
      </c>
      <c r="AU13" s="218">
        <v>623919</v>
      </c>
      <c r="AV13" s="213"/>
      <c r="AW13" s="213">
        <v>623919</v>
      </c>
      <c r="AX13" s="218">
        <v>51993</v>
      </c>
      <c r="AY13" s="220">
        <v>1011894</v>
      </c>
      <c r="AZ13" s="2035">
        <v>84324</v>
      </c>
      <c r="BA13" s="1911"/>
      <c r="BB13" s="1911"/>
      <c r="BC13" s="1911"/>
      <c r="BD13" s="1911"/>
      <c r="BE13" s="1911"/>
      <c r="BF13" s="1911"/>
      <c r="BG13" s="1911"/>
      <c r="BH13" s="1911"/>
      <c r="BI13" s="1911"/>
      <c r="BJ13" s="1911"/>
      <c r="BK13" s="1911"/>
      <c r="BL13" s="1911"/>
      <c r="BM13" s="1911"/>
      <c r="BN13" s="1911"/>
      <c r="BO13" s="1911"/>
      <c r="BP13" s="1911"/>
      <c r="BQ13" s="1911"/>
      <c r="BR13" s="1911"/>
      <c r="BS13" s="1911"/>
      <c r="BT13" s="1911"/>
      <c r="BU13" s="1911"/>
      <c r="BV13" s="1911"/>
      <c r="BW13" s="1911"/>
      <c r="BX13" s="1911"/>
      <c r="BY13" s="1911"/>
      <c r="BZ13" s="1911"/>
      <c r="CA13" s="1911"/>
      <c r="CB13" s="1911"/>
      <c r="CC13" s="1911"/>
      <c r="CD13" s="1911"/>
      <c r="CE13" s="1911"/>
      <c r="CF13" s="1911"/>
      <c r="CG13" s="1911"/>
      <c r="CH13" s="1911"/>
      <c r="CI13" s="1911"/>
      <c r="CJ13" s="1911"/>
      <c r="CK13" s="1911"/>
      <c r="CL13" s="1911"/>
      <c r="CM13" s="1911"/>
      <c r="CN13" s="1911"/>
      <c r="CO13" s="1911"/>
      <c r="CP13" s="1911"/>
      <c r="CQ13" s="1911"/>
      <c r="CR13" s="1911"/>
      <c r="CS13" s="1911"/>
      <c r="CT13" s="1911"/>
      <c r="CU13" s="1911"/>
      <c r="CV13" s="1911"/>
      <c r="CW13" s="1911"/>
      <c r="CX13" s="1911"/>
      <c r="CY13" s="1911"/>
      <c r="CZ13" s="1911"/>
      <c r="DA13" s="1911"/>
      <c r="DB13" s="1911"/>
      <c r="DC13" s="1911"/>
      <c r="DD13" s="1911"/>
      <c r="DE13" s="1911"/>
      <c r="DF13" s="1911"/>
      <c r="DG13" s="1911"/>
      <c r="DH13" s="1911"/>
      <c r="DI13" s="1911"/>
      <c r="DJ13" s="1911"/>
      <c r="DK13" s="1911"/>
      <c r="DL13" s="1911"/>
      <c r="DM13" s="1911"/>
      <c r="DN13" s="1911"/>
      <c r="DO13" s="1911"/>
      <c r="DP13" s="1911"/>
      <c r="DQ13" s="1911"/>
      <c r="DR13" s="1911"/>
      <c r="DS13" s="1911"/>
      <c r="DT13" s="1911"/>
      <c r="DU13" s="1911"/>
      <c r="DV13" s="1911"/>
      <c r="DW13" s="1911"/>
      <c r="DX13" s="1911"/>
      <c r="DY13" s="1911"/>
      <c r="DZ13" s="1911"/>
      <c r="EA13" s="1911"/>
      <c r="EB13" s="1911"/>
      <c r="EC13" s="1911"/>
      <c r="ED13" s="1911"/>
      <c r="EE13" s="1911"/>
      <c r="EF13" s="1911"/>
      <c r="EG13" s="1911"/>
      <c r="EH13" s="1911"/>
      <c r="EI13" s="1911"/>
      <c r="EJ13" s="1911"/>
      <c r="EK13" s="1911"/>
      <c r="EL13" s="1911"/>
      <c r="EM13" s="1911"/>
      <c r="EN13" s="1911"/>
      <c r="EO13" s="1911"/>
      <c r="EP13" s="1911"/>
      <c r="EQ13" s="1911"/>
      <c r="ER13" s="1911"/>
      <c r="ES13" s="1911"/>
      <c r="ET13" s="1911"/>
      <c r="EU13" s="1911"/>
      <c r="EV13" s="1911"/>
      <c r="EW13" s="1911"/>
      <c r="EX13" s="1911"/>
      <c r="EY13" s="1911"/>
      <c r="EZ13" s="1911"/>
      <c r="FA13" s="1911"/>
      <c r="FB13" s="1911"/>
      <c r="FC13" s="1911"/>
      <c r="FD13" s="1911"/>
      <c r="FE13" s="1911"/>
      <c r="FF13" s="1911"/>
      <c r="FG13" s="1911"/>
      <c r="FH13" s="1911"/>
      <c r="FI13" s="1911"/>
      <c r="FJ13" s="1911"/>
      <c r="FK13" s="1911"/>
      <c r="FL13" s="1911"/>
      <c r="FM13" s="1911"/>
      <c r="FN13" s="1911"/>
      <c r="FO13" s="1911"/>
      <c r="FP13" s="1911"/>
      <c r="FQ13" s="1911"/>
      <c r="FR13" s="1911"/>
      <c r="FS13" s="1911"/>
      <c r="FT13" s="1911"/>
      <c r="FU13" s="1911"/>
      <c r="FV13" s="1911"/>
      <c r="FW13" s="1911"/>
      <c r="FX13" s="1911"/>
      <c r="FY13" s="1911"/>
      <c r="FZ13" s="1911"/>
      <c r="GA13" s="1911"/>
      <c r="GB13" s="1911"/>
      <c r="GC13" s="1911"/>
      <c r="GD13" s="1911"/>
      <c r="GE13" s="1911"/>
      <c r="GF13" s="1911"/>
      <c r="GG13" s="1911"/>
      <c r="GH13" s="1911"/>
      <c r="GI13" s="1911"/>
      <c r="GJ13" s="1911"/>
      <c r="GK13" s="1911"/>
      <c r="GL13" s="1911"/>
      <c r="GM13" s="1911"/>
      <c r="GN13" s="1911"/>
      <c r="GO13" s="1911"/>
      <c r="GP13" s="1911"/>
      <c r="GQ13" s="1911"/>
      <c r="GR13" s="1911"/>
      <c r="GS13" s="1911"/>
      <c r="GT13" s="1911"/>
      <c r="GU13" s="1911"/>
      <c r="GV13" s="1911"/>
      <c r="GW13" s="1911"/>
      <c r="GX13" s="1911"/>
      <c r="GY13" s="1911"/>
      <c r="GZ13" s="1911"/>
      <c r="HA13" s="1911"/>
      <c r="HB13" s="1911"/>
      <c r="HC13" s="1911"/>
      <c r="HD13" s="1911"/>
      <c r="HE13" s="1911"/>
      <c r="HF13" s="1911"/>
      <c r="HG13" s="1911"/>
      <c r="HH13" s="1911"/>
      <c r="HI13" s="1911"/>
      <c r="HJ13" s="1911"/>
      <c r="HK13" s="1911"/>
      <c r="HL13" s="1911"/>
      <c r="HM13" s="1911"/>
      <c r="HN13" s="1911"/>
      <c r="HO13" s="1911"/>
      <c r="HP13" s="1911"/>
      <c r="HQ13" s="1911"/>
      <c r="HR13" s="1911"/>
      <c r="HS13" s="1911"/>
      <c r="HT13" s="1911"/>
      <c r="HU13" s="1911"/>
      <c r="HV13" s="1911"/>
      <c r="HW13" s="1911"/>
      <c r="HX13" s="1911"/>
      <c r="HY13" s="1911"/>
      <c r="HZ13" s="1911"/>
      <c r="IA13" s="1911"/>
      <c r="IB13" s="1911"/>
      <c r="IC13" s="1911"/>
      <c r="ID13" s="1911"/>
      <c r="IE13" s="1911"/>
      <c r="IF13" s="1911"/>
      <c r="IG13" s="1911"/>
      <c r="IH13" s="1911"/>
      <c r="II13" s="1911"/>
      <c r="IJ13" s="1911"/>
      <c r="IK13" s="1911"/>
      <c r="IL13" s="1911"/>
      <c r="IM13" s="1911"/>
      <c r="IN13" s="1911"/>
      <c r="IO13" s="1911"/>
      <c r="IP13" s="1911"/>
      <c r="IQ13" s="1911"/>
      <c r="IR13" s="1911"/>
      <c r="IS13" s="1911"/>
      <c r="IT13" s="1911"/>
      <c r="IU13" s="1911"/>
      <c r="IV13" s="1911"/>
      <c r="IW13" s="1911"/>
      <c r="IX13" s="1911"/>
      <c r="IY13" s="1911"/>
      <c r="IZ13" s="1911"/>
      <c r="JA13" s="1911"/>
      <c r="JB13" s="1911"/>
      <c r="JC13" s="1911"/>
      <c r="JD13" s="1911"/>
      <c r="JE13" s="1911"/>
      <c r="JF13" s="1911"/>
      <c r="JG13" s="1911"/>
      <c r="JH13" s="1911"/>
      <c r="JI13" s="1911"/>
      <c r="JJ13" s="1911"/>
      <c r="JK13" s="1911"/>
      <c r="JL13" s="1911"/>
      <c r="JM13" s="1911"/>
      <c r="JN13" s="1911"/>
      <c r="JO13" s="1911"/>
      <c r="JP13" s="1911"/>
      <c r="JQ13" s="1911"/>
      <c r="JR13" s="1911"/>
    </row>
    <row r="14" spans="1:278" s="36" customFormat="1" ht="40.5" customHeight="1" thickBot="1" x14ac:dyDescent="0.25">
      <c r="A14" s="837"/>
      <c r="B14" s="837"/>
      <c r="C14" s="838" t="s">
        <v>904</v>
      </c>
      <c r="D14" s="839">
        <v>418</v>
      </c>
      <c r="E14" s="840"/>
      <c r="F14" s="841">
        <v>1415370.4188530298</v>
      </c>
      <c r="G14" s="841"/>
      <c r="H14" s="841">
        <v>335018.64</v>
      </c>
      <c r="I14" s="843">
        <v>1750390</v>
      </c>
      <c r="J14" s="842">
        <v>0</v>
      </c>
      <c r="K14" s="842">
        <v>0</v>
      </c>
      <c r="L14" s="844">
        <v>0</v>
      </c>
      <c r="M14" s="843">
        <v>1750390</v>
      </c>
      <c r="N14" s="842">
        <v>-30631</v>
      </c>
      <c r="O14" s="842">
        <v>-4377</v>
      </c>
      <c r="P14" s="842">
        <v>-35008</v>
      </c>
      <c r="Q14" s="843">
        <v>1715382</v>
      </c>
      <c r="R14" s="841">
        <v>0</v>
      </c>
      <c r="S14" s="843">
        <v>1715382</v>
      </c>
      <c r="T14" s="841">
        <v>0</v>
      </c>
      <c r="U14" s="841">
        <v>4130</v>
      </c>
      <c r="V14" s="841">
        <v>95907</v>
      </c>
      <c r="W14" s="841">
        <v>76725</v>
      </c>
      <c r="X14" s="841">
        <v>143862</v>
      </c>
      <c r="Y14" s="843">
        <v>2036006</v>
      </c>
      <c r="Z14" s="841">
        <v>0</v>
      </c>
      <c r="AA14" s="841">
        <v>2036006</v>
      </c>
      <c r="AB14" s="843">
        <v>169667</v>
      </c>
      <c r="AC14" s="841">
        <v>0</v>
      </c>
      <c r="AD14" s="841">
        <v>0</v>
      </c>
      <c r="AE14" s="841">
        <v>0</v>
      </c>
      <c r="AF14" s="841">
        <v>0</v>
      </c>
      <c r="AG14" s="843">
        <v>2036006</v>
      </c>
      <c r="AH14" s="841"/>
      <c r="AI14" s="846">
        <v>3501586</v>
      </c>
      <c r="AJ14" s="849">
        <v>0</v>
      </c>
      <c r="AK14" s="841">
        <v>0</v>
      </c>
      <c r="AL14" s="847">
        <v>0</v>
      </c>
      <c r="AM14" s="841">
        <v>0</v>
      </c>
      <c r="AN14" s="844">
        <v>0</v>
      </c>
      <c r="AO14" s="846">
        <v>3501586</v>
      </c>
      <c r="AP14" s="841">
        <v>-61278</v>
      </c>
      <c r="AQ14" s="841">
        <v>-8754</v>
      </c>
      <c r="AR14" s="841">
        <v>-70032</v>
      </c>
      <c r="AS14" s="846">
        <v>3431554</v>
      </c>
      <c r="AT14" s="841">
        <v>0</v>
      </c>
      <c r="AU14" s="846">
        <v>3431554</v>
      </c>
      <c r="AV14" s="845">
        <v>0</v>
      </c>
      <c r="AW14" s="845">
        <v>3431554</v>
      </c>
      <c r="AX14" s="846">
        <v>285963</v>
      </c>
      <c r="AY14" s="848">
        <v>5467560</v>
      </c>
      <c r="AZ14" s="2036">
        <v>455630</v>
      </c>
      <c r="BA14" s="2008"/>
      <c r="BB14" s="2008"/>
      <c r="BC14" s="2008"/>
      <c r="BD14" s="2008"/>
      <c r="BE14" s="2008"/>
      <c r="BF14" s="2008"/>
      <c r="BG14" s="2008"/>
      <c r="BH14" s="2008"/>
      <c r="BI14" s="2008"/>
      <c r="BJ14" s="2008"/>
      <c r="BK14" s="2008"/>
      <c r="BL14" s="2008"/>
      <c r="BM14" s="2008"/>
      <c r="BN14" s="2008"/>
      <c r="BO14" s="2008"/>
      <c r="BP14" s="2008"/>
      <c r="BQ14" s="2008"/>
      <c r="BR14" s="2008"/>
      <c r="BS14" s="2008"/>
      <c r="BT14" s="2008"/>
      <c r="BU14" s="2008"/>
      <c r="BV14" s="2008"/>
      <c r="BW14" s="2008"/>
      <c r="BX14" s="2008"/>
      <c r="BY14" s="2008"/>
      <c r="BZ14" s="2008"/>
      <c r="CA14" s="2008"/>
      <c r="CB14" s="2008"/>
      <c r="CC14" s="2008"/>
      <c r="CD14" s="2008"/>
      <c r="CE14" s="2008"/>
      <c r="CF14" s="2008"/>
      <c r="CG14" s="2008"/>
      <c r="CH14" s="2008"/>
      <c r="CI14" s="2008"/>
      <c r="CJ14" s="2008"/>
      <c r="CK14" s="2008"/>
      <c r="CL14" s="2008"/>
      <c r="CM14" s="2008"/>
      <c r="CN14" s="2008"/>
      <c r="CO14" s="2008"/>
      <c r="CP14" s="2008"/>
      <c r="CQ14" s="2008"/>
      <c r="CR14" s="2008"/>
      <c r="CS14" s="2008"/>
      <c r="CT14" s="2008"/>
      <c r="CU14" s="2008"/>
      <c r="CV14" s="2008"/>
      <c r="CW14" s="2008"/>
      <c r="CX14" s="2008"/>
      <c r="CY14" s="2008"/>
      <c r="CZ14" s="2008"/>
      <c r="DA14" s="2008"/>
      <c r="DB14" s="2008"/>
      <c r="DC14" s="2008"/>
      <c r="DD14" s="2008"/>
      <c r="DE14" s="2008"/>
      <c r="DF14" s="2008"/>
      <c r="DG14" s="2008"/>
      <c r="DH14" s="2008"/>
      <c r="DI14" s="2008"/>
      <c r="DJ14" s="2008"/>
      <c r="DK14" s="2008"/>
      <c r="DL14" s="2008"/>
      <c r="DM14" s="2008"/>
      <c r="DN14" s="2008"/>
      <c r="DO14" s="2008"/>
      <c r="DP14" s="2008"/>
      <c r="DQ14" s="2008"/>
      <c r="DR14" s="2008"/>
      <c r="DS14" s="2008"/>
      <c r="DT14" s="2008"/>
      <c r="DU14" s="2008"/>
      <c r="DV14" s="2008"/>
      <c r="DW14" s="2008"/>
      <c r="DX14" s="2008"/>
      <c r="DY14" s="2008"/>
      <c r="DZ14" s="2008"/>
      <c r="EA14" s="2008"/>
      <c r="EB14" s="2008"/>
      <c r="EC14" s="2008"/>
      <c r="ED14" s="2008"/>
      <c r="EE14" s="2008"/>
      <c r="EF14" s="2008"/>
      <c r="EG14" s="2008"/>
      <c r="EH14" s="2008"/>
      <c r="EI14" s="2008"/>
      <c r="EJ14" s="2008"/>
      <c r="EK14" s="2008"/>
      <c r="EL14" s="2008"/>
      <c r="EM14" s="2008"/>
      <c r="EN14" s="2008"/>
      <c r="EO14" s="2008"/>
      <c r="EP14" s="2008"/>
      <c r="EQ14" s="2008"/>
      <c r="ER14" s="2008"/>
      <c r="ES14" s="2008"/>
      <c r="ET14" s="2008"/>
      <c r="EU14" s="2008"/>
      <c r="EV14" s="2008"/>
      <c r="EW14" s="2008"/>
      <c r="EX14" s="2008"/>
      <c r="EY14" s="2008"/>
      <c r="EZ14" s="2008"/>
      <c r="FA14" s="2008"/>
      <c r="FB14" s="2008"/>
      <c r="FC14" s="2008"/>
      <c r="FD14" s="2008"/>
      <c r="FE14" s="2008"/>
      <c r="FF14" s="2008"/>
      <c r="FG14" s="2008"/>
      <c r="FH14" s="2008"/>
      <c r="FI14" s="2008"/>
      <c r="FJ14" s="2008"/>
      <c r="FK14" s="2008"/>
      <c r="FL14" s="2008"/>
      <c r="FM14" s="2008"/>
      <c r="FN14" s="2008"/>
      <c r="FO14" s="2008"/>
      <c r="FP14" s="2008"/>
      <c r="FQ14" s="2008"/>
      <c r="FR14" s="2008"/>
      <c r="FS14" s="2008"/>
      <c r="FT14" s="2008"/>
      <c r="FU14" s="2008"/>
      <c r="FV14" s="2008"/>
      <c r="FW14" s="2008"/>
      <c r="FX14" s="2008"/>
      <c r="FY14" s="2008"/>
      <c r="FZ14" s="2008"/>
      <c r="GA14" s="2008"/>
      <c r="GB14" s="2008"/>
      <c r="GC14" s="2008"/>
      <c r="GD14" s="2008"/>
      <c r="GE14" s="2008"/>
      <c r="GF14" s="2008"/>
      <c r="GG14" s="2008"/>
      <c r="GH14" s="2008"/>
      <c r="GI14" s="2008"/>
      <c r="GJ14" s="2008"/>
      <c r="GK14" s="2008"/>
      <c r="GL14" s="2008"/>
      <c r="GM14" s="2008"/>
      <c r="GN14" s="2008"/>
      <c r="GO14" s="2008"/>
      <c r="GP14" s="2008"/>
      <c r="GQ14" s="2008"/>
      <c r="GR14" s="2008"/>
      <c r="GS14" s="2008"/>
      <c r="GT14" s="2008"/>
      <c r="GU14" s="2008"/>
      <c r="GV14" s="2008"/>
      <c r="GW14" s="2008"/>
      <c r="GX14" s="2008"/>
      <c r="GY14" s="2008"/>
      <c r="GZ14" s="2008"/>
      <c r="HA14" s="2008"/>
      <c r="HB14" s="2008"/>
      <c r="HC14" s="2008"/>
      <c r="HD14" s="2008"/>
      <c r="HE14" s="2008"/>
      <c r="HF14" s="2008"/>
      <c r="HG14" s="2008"/>
      <c r="HH14" s="2008"/>
      <c r="HI14" s="2008"/>
      <c r="HJ14" s="2008"/>
      <c r="HK14" s="2008"/>
      <c r="HL14" s="2008"/>
      <c r="HM14" s="2008"/>
      <c r="HN14" s="2008"/>
      <c r="HO14" s="2008"/>
      <c r="HP14" s="2008"/>
      <c r="HQ14" s="2008"/>
      <c r="HR14" s="2008"/>
      <c r="HS14" s="2008"/>
      <c r="HT14" s="2008"/>
      <c r="HU14" s="2008"/>
      <c r="HV14" s="2008"/>
      <c r="HW14" s="2008"/>
      <c r="HX14" s="2008"/>
      <c r="HY14" s="2008"/>
      <c r="HZ14" s="2008"/>
      <c r="IA14" s="2008"/>
      <c r="IB14" s="2008"/>
      <c r="IC14" s="2008"/>
      <c r="ID14" s="2008"/>
      <c r="IE14" s="2008"/>
      <c r="IF14" s="2008"/>
      <c r="IG14" s="2008"/>
      <c r="IH14" s="2008"/>
      <c r="II14" s="2008"/>
      <c r="IJ14" s="2008"/>
      <c r="IK14" s="2008"/>
      <c r="IL14" s="2008"/>
      <c r="IM14" s="2008"/>
      <c r="IN14" s="2008"/>
      <c r="IO14" s="2008"/>
      <c r="IP14" s="2008"/>
      <c r="IQ14" s="2008"/>
      <c r="IR14" s="2008"/>
      <c r="IS14" s="2008"/>
      <c r="IT14" s="2008"/>
      <c r="IU14" s="2008"/>
      <c r="IV14" s="2008"/>
      <c r="IW14" s="2008"/>
      <c r="IX14" s="2008"/>
      <c r="IY14" s="2008"/>
      <c r="IZ14" s="2008"/>
      <c r="JA14" s="2008"/>
      <c r="JB14" s="2008"/>
      <c r="JC14" s="2008"/>
      <c r="JD14" s="2008"/>
      <c r="JE14" s="2008"/>
      <c r="JF14" s="2008"/>
      <c r="JG14" s="2008"/>
      <c r="JH14" s="2008"/>
      <c r="JI14" s="2008"/>
      <c r="JJ14" s="2008"/>
      <c r="JK14" s="2008"/>
      <c r="JL14" s="2008"/>
      <c r="JM14" s="2008"/>
      <c r="JN14" s="2008"/>
      <c r="JO14" s="2008"/>
      <c r="JP14" s="2008"/>
      <c r="JQ14" s="2008"/>
      <c r="JR14" s="2008"/>
    </row>
    <row r="15" spans="1:278" s="35" customFormat="1" ht="9.75" customHeight="1" x14ac:dyDescent="0.2">
      <c r="A15" s="832"/>
      <c r="B15" s="832"/>
      <c r="C15" s="833"/>
      <c r="D15" s="834"/>
      <c r="E15" s="835"/>
      <c r="F15" s="835"/>
      <c r="G15" s="835"/>
      <c r="H15" s="835"/>
      <c r="I15" s="835"/>
      <c r="J15" s="835"/>
      <c r="K15" s="835"/>
      <c r="L15" s="835"/>
      <c r="M15" s="835"/>
      <c r="N15" s="835"/>
      <c r="O15" s="835"/>
      <c r="P15" s="835"/>
      <c r="Q15" s="835"/>
      <c r="R15" s="835"/>
      <c r="S15" s="835"/>
      <c r="T15" s="835"/>
      <c r="U15" s="835"/>
      <c r="V15" s="835"/>
      <c r="W15" s="835"/>
      <c r="X15" s="1131"/>
      <c r="Y15" s="835"/>
      <c r="Z15" s="835"/>
      <c r="AA15" s="835"/>
      <c r="AB15" s="835"/>
      <c r="AC15" s="835"/>
      <c r="AD15" s="835"/>
      <c r="AE15" s="835"/>
      <c r="AF15" s="1131"/>
      <c r="AG15" s="835"/>
      <c r="AH15" s="835"/>
      <c r="AI15" s="835"/>
      <c r="AJ15" s="836"/>
      <c r="AK15" s="835"/>
      <c r="AL15" s="836"/>
      <c r="AM15" s="835"/>
      <c r="AN15" s="835"/>
      <c r="AO15" s="835"/>
      <c r="AP15" s="835"/>
      <c r="AQ15" s="835"/>
      <c r="AR15" s="835"/>
      <c r="AS15" s="835"/>
      <c r="AT15" s="835"/>
      <c r="AU15" s="835"/>
      <c r="AV15" s="835"/>
      <c r="AW15" s="835"/>
      <c r="AX15" s="835"/>
      <c r="AY15" s="831"/>
      <c r="AZ15" s="2037"/>
      <c r="BA15" s="1911"/>
      <c r="BB15" s="1911"/>
      <c r="BC15" s="1911"/>
      <c r="BD15" s="1911"/>
      <c r="BE15" s="1911"/>
      <c r="BF15" s="1911"/>
      <c r="BG15" s="1911"/>
      <c r="BH15" s="1911"/>
      <c r="BI15" s="1911"/>
      <c r="BJ15" s="1911"/>
      <c r="BK15" s="1911"/>
      <c r="BL15" s="1911"/>
      <c r="BM15" s="1911"/>
      <c r="BN15" s="1911"/>
      <c r="BO15" s="1911"/>
      <c r="BP15" s="1911"/>
      <c r="BQ15" s="1911"/>
      <c r="BR15" s="1911"/>
      <c r="BS15" s="1911"/>
      <c r="BT15" s="1911"/>
      <c r="BU15" s="1911"/>
      <c r="BV15" s="1911"/>
      <c r="BW15" s="1911"/>
      <c r="BX15" s="1911"/>
      <c r="BY15" s="1911"/>
      <c r="BZ15" s="1911"/>
      <c r="CA15" s="1911"/>
      <c r="CB15" s="1911"/>
      <c r="CC15" s="1911"/>
      <c r="CD15" s="1911"/>
      <c r="CE15" s="1911"/>
      <c r="CF15" s="1911"/>
      <c r="CG15" s="1911"/>
      <c r="CH15" s="1911"/>
      <c r="CI15" s="1911"/>
      <c r="CJ15" s="1911"/>
      <c r="CK15" s="1911"/>
      <c r="CL15" s="1911"/>
      <c r="CM15" s="1911"/>
      <c r="CN15" s="1911"/>
      <c r="CO15" s="1911"/>
      <c r="CP15" s="1911"/>
      <c r="CQ15" s="1911"/>
      <c r="CR15" s="1911"/>
      <c r="CS15" s="1911"/>
      <c r="CT15" s="1911"/>
      <c r="CU15" s="1911"/>
      <c r="CV15" s="1911"/>
      <c r="CW15" s="1911"/>
      <c r="CX15" s="1911"/>
      <c r="CY15" s="1911"/>
      <c r="CZ15" s="1911"/>
      <c r="DA15" s="1911"/>
      <c r="DB15" s="1911"/>
      <c r="DC15" s="1911"/>
      <c r="DD15" s="1911"/>
      <c r="DE15" s="1911"/>
      <c r="DF15" s="1911"/>
      <c r="DG15" s="1911"/>
      <c r="DH15" s="1911"/>
      <c r="DI15" s="1911"/>
      <c r="DJ15" s="1911"/>
      <c r="DK15" s="1911"/>
      <c r="DL15" s="1911"/>
      <c r="DM15" s="1911"/>
      <c r="DN15" s="1911"/>
      <c r="DO15" s="1911"/>
      <c r="DP15" s="1911"/>
      <c r="DQ15" s="1911"/>
      <c r="DR15" s="1911"/>
      <c r="DS15" s="1911"/>
      <c r="DT15" s="1911"/>
      <c r="DU15" s="1911"/>
      <c r="DV15" s="1911"/>
      <c r="DW15" s="1911"/>
      <c r="DX15" s="1911"/>
      <c r="DY15" s="1911"/>
      <c r="DZ15" s="1911"/>
      <c r="EA15" s="1911"/>
      <c r="EB15" s="1911"/>
      <c r="EC15" s="1911"/>
      <c r="ED15" s="1911"/>
      <c r="EE15" s="1911"/>
      <c r="EF15" s="1911"/>
      <c r="EG15" s="1911"/>
      <c r="EH15" s="1911"/>
      <c r="EI15" s="1911"/>
      <c r="EJ15" s="1911"/>
      <c r="EK15" s="1911"/>
      <c r="EL15" s="1911"/>
      <c r="EM15" s="1911"/>
      <c r="EN15" s="1911"/>
      <c r="EO15" s="1911"/>
      <c r="EP15" s="1911"/>
      <c r="EQ15" s="1911"/>
      <c r="ER15" s="1911"/>
      <c r="ES15" s="1911"/>
      <c r="ET15" s="1911"/>
      <c r="EU15" s="1911"/>
      <c r="EV15" s="1911"/>
      <c r="EW15" s="1911"/>
      <c r="EX15" s="1911"/>
      <c r="EY15" s="1911"/>
      <c r="EZ15" s="1911"/>
      <c r="FA15" s="1911"/>
      <c r="FB15" s="1911"/>
      <c r="FC15" s="1911"/>
      <c r="FD15" s="1911"/>
      <c r="FE15" s="1911"/>
      <c r="FF15" s="1911"/>
      <c r="FG15" s="1911"/>
      <c r="FH15" s="1911"/>
      <c r="FI15" s="1911"/>
      <c r="FJ15" s="1911"/>
      <c r="FK15" s="1911"/>
      <c r="FL15" s="1911"/>
      <c r="FM15" s="1911"/>
      <c r="FN15" s="1911"/>
      <c r="FO15" s="1911"/>
      <c r="FP15" s="1911"/>
      <c r="FQ15" s="1911"/>
      <c r="FR15" s="1911"/>
      <c r="FS15" s="1911"/>
      <c r="FT15" s="1911"/>
      <c r="FU15" s="1911"/>
      <c r="FV15" s="1911"/>
      <c r="FW15" s="1911"/>
      <c r="FX15" s="1911"/>
      <c r="FY15" s="1911"/>
      <c r="FZ15" s="1911"/>
      <c r="GA15" s="1911"/>
      <c r="GB15" s="1911"/>
      <c r="GC15" s="1911"/>
      <c r="GD15" s="1911"/>
      <c r="GE15" s="1911"/>
      <c r="GF15" s="1911"/>
      <c r="GG15" s="1911"/>
      <c r="GH15" s="1911"/>
      <c r="GI15" s="1911"/>
      <c r="GJ15" s="1911"/>
      <c r="GK15" s="1911"/>
      <c r="GL15" s="1911"/>
      <c r="GM15" s="1911"/>
      <c r="GN15" s="1911"/>
      <c r="GO15" s="1911"/>
      <c r="GP15" s="1911"/>
      <c r="GQ15" s="1911"/>
      <c r="GR15" s="1911"/>
      <c r="GS15" s="1911"/>
      <c r="GT15" s="1911"/>
      <c r="GU15" s="1911"/>
      <c r="GV15" s="1911"/>
      <c r="GW15" s="1911"/>
      <c r="GX15" s="1911"/>
      <c r="GY15" s="1911"/>
      <c r="GZ15" s="1911"/>
      <c r="HA15" s="1911"/>
      <c r="HB15" s="1911"/>
      <c r="HC15" s="1911"/>
      <c r="HD15" s="1911"/>
      <c r="HE15" s="1911"/>
      <c r="HF15" s="1911"/>
      <c r="HG15" s="1911"/>
      <c r="HH15" s="1911"/>
      <c r="HI15" s="1911"/>
      <c r="HJ15" s="1911"/>
      <c r="HK15" s="1911"/>
      <c r="HL15" s="1911"/>
      <c r="HM15" s="1911"/>
      <c r="HN15" s="1911"/>
      <c r="HO15" s="1911"/>
      <c r="HP15" s="1911"/>
      <c r="HQ15" s="1911"/>
      <c r="HR15" s="1911"/>
      <c r="HS15" s="1911"/>
      <c r="HT15" s="1911"/>
      <c r="HU15" s="1911"/>
      <c r="HV15" s="1911"/>
      <c r="HW15" s="1911"/>
      <c r="HX15" s="1911"/>
      <c r="HY15" s="1911"/>
      <c r="HZ15" s="1911"/>
      <c r="IA15" s="1911"/>
      <c r="IB15" s="1911"/>
      <c r="IC15" s="1911"/>
      <c r="ID15" s="1911"/>
      <c r="IE15" s="1911"/>
      <c r="IF15" s="1911"/>
      <c r="IG15" s="1911"/>
      <c r="IH15" s="1911"/>
      <c r="II15" s="1911"/>
      <c r="IJ15" s="1911"/>
      <c r="IK15" s="1911"/>
      <c r="IL15" s="1911"/>
      <c r="IM15" s="1911"/>
      <c r="IN15" s="1911"/>
      <c r="IO15" s="1911"/>
      <c r="IP15" s="1911"/>
      <c r="IQ15" s="1911"/>
      <c r="IR15" s="1911"/>
      <c r="IS15" s="1911"/>
      <c r="IT15" s="1911"/>
      <c r="IU15" s="1911"/>
      <c r="IV15" s="1911"/>
      <c r="IW15" s="1911"/>
      <c r="IX15" s="1911"/>
      <c r="IY15" s="1911"/>
      <c r="IZ15" s="1911"/>
      <c r="JA15" s="1911"/>
      <c r="JB15" s="1911"/>
      <c r="JC15" s="1911"/>
      <c r="JD15" s="1911"/>
      <c r="JE15" s="1911"/>
      <c r="JF15" s="1911"/>
      <c r="JG15" s="1911"/>
      <c r="JH15" s="1911"/>
      <c r="JI15" s="1911"/>
      <c r="JJ15" s="1911"/>
      <c r="JK15" s="1911"/>
      <c r="JL15" s="1911"/>
      <c r="JM15" s="1911"/>
      <c r="JN15" s="1911"/>
      <c r="JO15" s="1911"/>
      <c r="JP15" s="1911"/>
      <c r="JQ15" s="1911"/>
      <c r="JR15" s="1911"/>
    </row>
    <row r="16" spans="1:278" s="36" customFormat="1" ht="39" thickBot="1" x14ac:dyDescent="0.25">
      <c r="A16" s="837"/>
      <c r="B16" s="837"/>
      <c r="C16" s="838" t="s">
        <v>905</v>
      </c>
      <c r="D16" s="839">
        <v>862</v>
      </c>
      <c r="E16" s="840"/>
      <c r="F16" s="841">
        <v>2918778.2321801716</v>
      </c>
      <c r="G16" s="841"/>
      <c r="H16" s="841">
        <v>690875.76</v>
      </c>
      <c r="I16" s="843">
        <v>3609655</v>
      </c>
      <c r="J16" s="842">
        <v>0</v>
      </c>
      <c r="K16" s="842">
        <v>0</v>
      </c>
      <c r="L16" s="844">
        <v>0</v>
      </c>
      <c r="M16" s="843">
        <v>3609655</v>
      </c>
      <c r="N16" s="842">
        <v>-30631</v>
      </c>
      <c r="O16" s="842">
        <v>-4377</v>
      </c>
      <c r="P16" s="842">
        <v>-35008</v>
      </c>
      <c r="Q16" s="843">
        <v>3574647</v>
      </c>
      <c r="R16" s="841">
        <v>0</v>
      </c>
      <c r="S16" s="843">
        <v>3574647</v>
      </c>
      <c r="T16" s="841">
        <v>0</v>
      </c>
      <c r="U16" s="841">
        <v>4130</v>
      </c>
      <c r="V16" s="841">
        <v>95907</v>
      </c>
      <c r="W16" s="841">
        <v>76725</v>
      </c>
      <c r="X16" s="841">
        <v>143862</v>
      </c>
      <c r="Y16" s="843">
        <v>3895271</v>
      </c>
      <c r="Z16" s="841">
        <v>0</v>
      </c>
      <c r="AA16" s="841">
        <v>3895271</v>
      </c>
      <c r="AB16" s="843">
        <v>324606</v>
      </c>
      <c r="AC16" s="841">
        <v>0</v>
      </c>
      <c r="AD16" s="841">
        <v>0</v>
      </c>
      <c r="AE16" s="841">
        <v>0</v>
      </c>
      <c r="AF16" s="841">
        <v>0</v>
      </c>
      <c r="AG16" s="843">
        <v>3895271</v>
      </c>
      <c r="AH16" s="841"/>
      <c r="AI16" s="846">
        <v>7220974</v>
      </c>
      <c r="AJ16" s="849">
        <v>0</v>
      </c>
      <c r="AK16" s="841">
        <v>0</v>
      </c>
      <c r="AL16" s="847">
        <v>0</v>
      </c>
      <c r="AM16" s="841">
        <v>0</v>
      </c>
      <c r="AN16" s="844">
        <v>0</v>
      </c>
      <c r="AO16" s="846">
        <v>7220974</v>
      </c>
      <c r="AP16" s="841">
        <v>-61278</v>
      </c>
      <c r="AQ16" s="841">
        <v>-8754</v>
      </c>
      <c r="AR16" s="841">
        <v>-70032</v>
      </c>
      <c r="AS16" s="846">
        <v>7150942</v>
      </c>
      <c r="AT16" s="841">
        <v>0</v>
      </c>
      <c r="AU16" s="846">
        <v>7150942</v>
      </c>
      <c r="AV16" s="845">
        <v>0</v>
      </c>
      <c r="AW16" s="845">
        <v>7150942</v>
      </c>
      <c r="AX16" s="846">
        <v>595912</v>
      </c>
      <c r="AY16" s="848">
        <v>11046213</v>
      </c>
      <c r="AZ16" s="2036">
        <v>920518</v>
      </c>
      <c r="BA16" s="2008"/>
      <c r="BB16" s="2008"/>
      <c r="BC16" s="2008"/>
      <c r="BD16" s="2008"/>
      <c r="BE16" s="2008"/>
      <c r="BF16" s="2008"/>
      <c r="BG16" s="2008"/>
      <c r="BH16" s="2008"/>
      <c r="BI16" s="2008"/>
      <c r="BJ16" s="2008"/>
      <c r="BK16" s="2008"/>
      <c r="BL16" s="2008"/>
      <c r="BM16" s="2008"/>
      <c r="BN16" s="2008"/>
      <c r="BO16" s="2008"/>
      <c r="BP16" s="2008"/>
      <c r="BQ16" s="2008"/>
      <c r="BR16" s="2008"/>
      <c r="BS16" s="2008"/>
      <c r="BT16" s="2008"/>
      <c r="BU16" s="2008"/>
      <c r="BV16" s="2008"/>
      <c r="BW16" s="2008"/>
      <c r="BX16" s="2008"/>
      <c r="BY16" s="2008"/>
      <c r="BZ16" s="2008"/>
      <c r="CA16" s="2008"/>
      <c r="CB16" s="2008"/>
      <c r="CC16" s="2008"/>
      <c r="CD16" s="2008"/>
      <c r="CE16" s="2008"/>
      <c r="CF16" s="2008"/>
      <c r="CG16" s="2008"/>
      <c r="CH16" s="2008"/>
      <c r="CI16" s="2008"/>
      <c r="CJ16" s="2008"/>
      <c r="CK16" s="2008"/>
      <c r="CL16" s="2008"/>
      <c r="CM16" s="2008"/>
      <c r="CN16" s="2008"/>
      <c r="CO16" s="2008"/>
      <c r="CP16" s="2008"/>
      <c r="CQ16" s="2008"/>
      <c r="CR16" s="2008"/>
      <c r="CS16" s="2008"/>
      <c r="CT16" s="2008"/>
      <c r="CU16" s="2008"/>
      <c r="CV16" s="2008"/>
      <c r="CW16" s="2008"/>
      <c r="CX16" s="2008"/>
      <c r="CY16" s="2008"/>
      <c r="CZ16" s="2008"/>
      <c r="DA16" s="2008"/>
      <c r="DB16" s="2008"/>
      <c r="DC16" s="2008"/>
      <c r="DD16" s="2008"/>
      <c r="DE16" s="2008"/>
      <c r="DF16" s="2008"/>
      <c r="DG16" s="2008"/>
      <c r="DH16" s="2008"/>
      <c r="DI16" s="2008"/>
      <c r="DJ16" s="2008"/>
      <c r="DK16" s="2008"/>
      <c r="DL16" s="2008"/>
      <c r="DM16" s="2008"/>
      <c r="DN16" s="2008"/>
      <c r="DO16" s="2008"/>
      <c r="DP16" s="2008"/>
      <c r="DQ16" s="2008"/>
      <c r="DR16" s="2008"/>
      <c r="DS16" s="2008"/>
      <c r="DT16" s="2008"/>
      <c r="DU16" s="2008"/>
      <c r="DV16" s="2008"/>
      <c r="DW16" s="2008"/>
      <c r="DX16" s="2008"/>
      <c r="DY16" s="2008"/>
      <c r="DZ16" s="2008"/>
      <c r="EA16" s="2008"/>
      <c r="EB16" s="2008"/>
      <c r="EC16" s="2008"/>
      <c r="ED16" s="2008"/>
      <c r="EE16" s="2008"/>
      <c r="EF16" s="2008"/>
      <c r="EG16" s="2008"/>
      <c r="EH16" s="2008"/>
      <c r="EI16" s="2008"/>
      <c r="EJ16" s="2008"/>
      <c r="EK16" s="2008"/>
      <c r="EL16" s="2008"/>
      <c r="EM16" s="2008"/>
      <c r="EN16" s="2008"/>
      <c r="EO16" s="2008"/>
      <c r="EP16" s="2008"/>
      <c r="EQ16" s="2008"/>
      <c r="ER16" s="2008"/>
      <c r="ES16" s="2008"/>
      <c r="ET16" s="2008"/>
      <c r="EU16" s="2008"/>
      <c r="EV16" s="2008"/>
      <c r="EW16" s="2008"/>
      <c r="EX16" s="2008"/>
      <c r="EY16" s="2008"/>
      <c r="EZ16" s="2008"/>
      <c r="FA16" s="2008"/>
      <c r="FB16" s="2008"/>
      <c r="FC16" s="2008"/>
      <c r="FD16" s="2008"/>
      <c r="FE16" s="2008"/>
      <c r="FF16" s="2008"/>
      <c r="FG16" s="2008"/>
      <c r="FH16" s="2008"/>
      <c r="FI16" s="2008"/>
      <c r="FJ16" s="2008"/>
      <c r="FK16" s="2008"/>
      <c r="FL16" s="2008"/>
      <c r="FM16" s="2008"/>
      <c r="FN16" s="2008"/>
      <c r="FO16" s="2008"/>
      <c r="FP16" s="2008"/>
      <c r="FQ16" s="2008"/>
      <c r="FR16" s="2008"/>
      <c r="FS16" s="2008"/>
      <c r="FT16" s="2008"/>
      <c r="FU16" s="2008"/>
      <c r="FV16" s="2008"/>
      <c r="FW16" s="2008"/>
      <c r="FX16" s="2008"/>
      <c r="FY16" s="2008"/>
      <c r="FZ16" s="2008"/>
      <c r="GA16" s="2008"/>
      <c r="GB16" s="2008"/>
      <c r="GC16" s="2008"/>
      <c r="GD16" s="2008"/>
      <c r="GE16" s="2008"/>
      <c r="GF16" s="2008"/>
      <c r="GG16" s="2008"/>
      <c r="GH16" s="2008"/>
      <c r="GI16" s="2008"/>
      <c r="GJ16" s="2008"/>
      <c r="GK16" s="2008"/>
      <c r="GL16" s="2008"/>
      <c r="GM16" s="2008"/>
      <c r="GN16" s="2008"/>
      <c r="GO16" s="2008"/>
      <c r="GP16" s="2008"/>
      <c r="GQ16" s="2008"/>
      <c r="GR16" s="2008"/>
      <c r="GS16" s="2008"/>
      <c r="GT16" s="2008"/>
      <c r="GU16" s="2008"/>
      <c r="GV16" s="2008"/>
      <c r="GW16" s="2008"/>
      <c r="GX16" s="2008"/>
      <c r="GY16" s="2008"/>
      <c r="GZ16" s="2008"/>
      <c r="HA16" s="2008"/>
      <c r="HB16" s="2008"/>
      <c r="HC16" s="2008"/>
      <c r="HD16" s="2008"/>
      <c r="HE16" s="2008"/>
      <c r="HF16" s="2008"/>
      <c r="HG16" s="2008"/>
      <c r="HH16" s="2008"/>
      <c r="HI16" s="2008"/>
      <c r="HJ16" s="2008"/>
      <c r="HK16" s="2008"/>
      <c r="HL16" s="2008"/>
      <c r="HM16" s="2008"/>
      <c r="HN16" s="2008"/>
      <c r="HO16" s="2008"/>
      <c r="HP16" s="2008"/>
      <c r="HQ16" s="2008"/>
      <c r="HR16" s="2008"/>
      <c r="HS16" s="2008"/>
      <c r="HT16" s="2008"/>
      <c r="HU16" s="2008"/>
      <c r="HV16" s="2008"/>
      <c r="HW16" s="2008"/>
      <c r="HX16" s="2008"/>
      <c r="HY16" s="2008"/>
      <c r="HZ16" s="2008"/>
      <c r="IA16" s="2008"/>
      <c r="IB16" s="2008"/>
      <c r="IC16" s="2008"/>
      <c r="ID16" s="2008"/>
      <c r="IE16" s="2008"/>
      <c r="IF16" s="2008"/>
      <c r="IG16" s="2008"/>
      <c r="IH16" s="2008"/>
      <c r="II16" s="2008"/>
      <c r="IJ16" s="2008"/>
      <c r="IK16" s="2008"/>
      <c r="IL16" s="2008"/>
      <c r="IM16" s="2008"/>
      <c r="IN16" s="2008"/>
      <c r="IO16" s="2008"/>
      <c r="IP16" s="2008"/>
      <c r="IQ16" s="2008"/>
      <c r="IR16" s="2008"/>
      <c r="IS16" s="2008"/>
      <c r="IT16" s="2008"/>
      <c r="IU16" s="2008"/>
      <c r="IV16" s="2008"/>
      <c r="IW16" s="2008"/>
      <c r="IX16" s="2008"/>
      <c r="IY16" s="2008"/>
      <c r="IZ16" s="2008"/>
      <c r="JA16" s="2008"/>
      <c r="JB16" s="2008"/>
      <c r="JC16" s="2008"/>
      <c r="JD16" s="2008"/>
      <c r="JE16" s="2008"/>
      <c r="JF16" s="2008"/>
      <c r="JG16" s="2008"/>
      <c r="JH16" s="2008"/>
      <c r="JI16" s="2008"/>
      <c r="JJ16" s="2008"/>
      <c r="JK16" s="2008"/>
      <c r="JL16" s="2008"/>
      <c r="JM16" s="2008"/>
      <c r="JN16" s="2008"/>
      <c r="JO16" s="2008"/>
      <c r="JP16" s="2008"/>
      <c r="JQ16" s="2008"/>
      <c r="JR16" s="2008"/>
    </row>
    <row r="17" spans="1:278" s="35" customFormat="1" ht="9.75" customHeight="1" x14ac:dyDescent="0.2">
      <c r="A17" s="832"/>
      <c r="B17" s="832"/>
      <c r="C17" s="833"/>
      <c r="D17" s="834"/>
      <c r="E17" s="835"/>
      <c r="F17" s="835"/>
      <c r="G17" s="835"/>
      <c r="H17" s="835"/>
      <c r="I17" s="835"/>
      <c r="J17" s="835"/>
      <c r="K17" s="835"/>
      <c r="L17" s="835"/>
      <c r="M17" s="835"/>
      <c r="N17" s="835"/>
      <c r="O17" s="835"/>
      <c r="P17" s="835"/>
      <c r="Q17" s="835"/>
      <c r="R17" s="835"/>
      <c r="S17" s="835"/>
      <c r="T17" s="835"/>
      <c r="U17" s="835"/>
      <c r="V17" s="835"/>
      <c r="W17" s="835"/>
      <c r="X17" s="1131"/>
      <c r="Y17" s="835"/>
      <c r="Z17" s="835"/>
      <c r="AA17" s="835"/>
      <c r="AB17" s="835"/>
      <c r="AC17" s="835"/>
      <c r="AD17" s="835"/>
      <c r="AE17" s="835"/>
      <c r="AF17" s="1131"/>
      <c r="AG17" s="835"/>
      <c r="AH17" s="835"/>
      <c r="AI17" s="835"/>
      <c r="AJ17" s="836"/>
      <c r="AK17" s="835"/>
      <c r="AL17" s="836"/>
      <c r="AM17" s="835"/>
      <c r="AN17" s="835"/>
      <c r="AO17" s="835"/>
      <c r="AP17" s="835"/>
      <c r="AQ17" s="835"/>
      <c r="AR17" s="835"/>
      <c r="AS17" s="835"/>
      <c r="AT17" s="835"/>
      <c r="AU17" s="835"/>
      <c r="AV17" s="835"/>
      <c r="AW17" s="835"/>
      <c r="AX17" s="835"/>
      <c r="AY17" s="831"/>
      <c r="AZ17" s="2037"/>
      <c r="BA17" s="1911"/>
      <c r="BB17" s="1911"/>
      <c r="BC17" s="1911"/>
      <c r="BD17" s="1911"/>
      <c r="BE17" s="1911"/>
      <c r="BF17" s="1911"/>
      <c r="BG17" s="1911"/>
      <c r="BH17" s="1911"/>
      <c r="BI17" s="1911"/>
      <c r="BJ17" s="1911"/>
      <c r="BK17" s="1911"/>
      <c r="BL17" s="1911"/>
      <c r="BM17" s="1911"/>
      <c r="BN17" s="1911"/>
      <c r="BO17" s="1911"/>
      <c r="BP17" s="1911"/>
      <c r="BQ17" s="1911"/>
      <c r="BR17" s="1911"/>
      <c r="BS17" s="1911"/>
      <c r="BT17" s="1911"/>
      <c r="BU17" s="1911"/>
      <c r="BV17" s="1911"/>
      <c r="BW17" s="1911"/>
      <c r="BX17" s="1911"/>
      <c r="BY17" s="1911"/>
      <c r="BZ17" s="1911"/>
      <c r="CA17" s="1911"/>
      <c r="CB17" s="1911"/>
      <c r="CC17" s="1911"/>
      <c r="CD17" s="1911"/>
      <c r="CE17" s="1911"/>
      <c r="CF17" s="1911"/>
      <c r="CG17" s="1911"/>
      <c r="CH17" s="1911"/>
      <c r="CI17" s="1911"/>
      <c r="CJ17" s="1911"/>
      <c r="CK17" s="1911"/>
      <c r="CL17" s="1911"/>
      <c r="CM17" s="1911"/>
      <c r="CN17" s="1911"/>
      <c r="CO17" s="1911"/>
      <c r="CP17" s="1911"/>
      <c r="CQ17" s="1911"/>
      <c r="CR17" s="1911"/>
      <c r="CS17" s="1911"/>
      <c r="CT17" s="1911"/>
      <c r="CU17" s="1911"/>
      <c r="CV17" s="1911"/>
      <c r="CW17" s="1911"/>
      <c r="CX17" s="1911"/>
      <c r="CY17" s="1911"/>
      <c r="CZ17" s="1911"/>
      <c r="DA17" s="1911"/>
      <c r="DB17" s="1911"/>
      <c r="DC17" s="1911"/>
      <c r="DD17" s="1911"/>
      <c r="DE17" s="1911"/>
      <c r="DF17" s="1911"/>
      <c r="DG17" s="1911"/>
      <c r="DH17" s="1911"/>
      <c r="DI17" s="1911"/>
      <c r="DJ17" s="1911"/>
      <c r="DK17" s="1911"/>
      <c r="DL17" s="1911"/>
      <c r="DM17" s="1911"/>
      <c r="DN17" s="1911"/>
      <c r="DO17" s="1911"/>
      <c r="DP17" s="1911"/>
      <c r="DQ17" s="1911"/>
      <c r="DR17" s="1911"/>
      <c r="DS17" s="1911"/>
      <c r="DT17" s="1911"/>
      <c r="DU17" s="1911"/>
      <c r="DV17" s="1911"/>
      <c r="DW17" s="1911"/>
      <c r="DX17" s="1911"/>
      <c r="DY17" s="1911"/>
      <c r="DZ17" s="1911"/>
      <c r="EA17" s="1911"/>
      <c r="EB17" s="1911"/>
      <c r="EC17" s="1911"/>
      <c r="ED17" s="1911"/>
      <c r="EE17" s="1911"/>
      <c r="EF17" s="1911"/>
      <c r="EG17" s="1911"/>
      <c r="EH17" s="1911"/>
      <c r="EI17" s="1911"/>
      <c r="EJ17" s="1911"/>
      <c r="EK17" s="1911"/>
      <c r="EL17" s="1911"/>
      <c r="EM17" s="1911"/>
      <c r="EN17" s="1911"/>
      <c r="EO17" s="1911"/>
      <c r="EP17" s="1911"/>
      <c r="EQ17" s="1911"/>
      <c r="ER17" s="1911"/>
      <c r="ES17" s="1911"/>
      <c r="ET17" s="1911"/>
      <c r="EU17" s="1911"/>
      <c r="EV17" s="1911"/>
      <c r="EW17" s="1911"/>
      <c r="EX17" s="1911"/>
      <c r="EY17" s="1911"/>
      <c r="EZ17" s="1911"/>
      <c r="FA17" s="1911"/>
      <c r="FB17" s="1911"/>
      <c r="FC17" s="1911"/>
      <c r="FD17" s="1911"/>
      <c r="FE17" s="1911"/>
      <c r="FF17" s="1911"/>
      <c r="FG17" s="1911"/>
      <c r="FH17" s="1911"/>
      <c r="FI17" s="1911"/>
      <c r="FJ17" s="1911"/>
      <c r="FK17" s="1911"/>
      <c r="FL17" s="1911"/>
      <c r="FM17" s="1911"/>
      <c r="FN17" s="1911"/>
      <c r="FO17" s="1911"/>
      <c r="FP17" s="1911"/>
      <c r="FQ17" s="1911"/>
      <c r="FR17" s="1911"/>
      <c r="FS17" s="1911"/>
      <c r="FT17" s="1911"/>
      <c r="FU17" s="1911"/>
      <c r="FV17" s="1911"/>
      <c r="FW17" s="1911"/>
      <c r="FX17" s="1911"/>
      <c r="FY17" s="1911"/>
      <c r="FZ17" s="1911"/>
      <c r="GA17" s="1911"/>
      <c r="GB17" s="1911"/>
      <c r="GC17" s="1911"/>
      <c r="GD17" s="1911"/>
      <c r="GE17" s="1911"/>
      <c r="GF17" s="1911"/>
      <c r="GG17" s="1911"/>
      <c r="GH17" s="1911"/>
      <c r="GI17" s="1911"/>
      <c r="GJ17" s="1911"/>
      <c r="GK17" s="1911"/>
      <c r="GL17" s="1911"/>
      <c r="GM17" s="1911"/>
      <c r="GN17" s="1911"/>
      <c r="GO17" s="1911"/>
      <c r="GP17" s="1911"/>
      <c r="GQ17" s="1911"/>
      <c r="GR17" s="1911"/>
      <c r="GS17" s="1911"/>
      <c r="GT17" s="1911"/>
      <c r="GU17" s="1911"/>
      <c r="GV17" s="1911"/>
      <c r="GW17" s="1911"/>
      <c r="GX17" s="1911"/>
      <c r="GY17" s="1911"/>
      <c r="GZ17" s="1911"/>
      <c r="HA17" s="1911"/>
      <c r="HB17" s="1911"/>
      <c r="HC17" s="1911"/>
      <c r="HD17" s="1911"/>
      <c r="HE17" s="1911"/>
      <c r="HF17" s="1911"/>
      <c r="HG17" s="1911"/>
      <c r="HH17" s="1911"/>
      <c r="HI17" s="1911"/>
      <c r="HJ17" s="1911"/>
      <c r="HK17" s="1911"/>
      <c r="HL17" s="1911"/>
      <c r="HM17" s="1911"/>
      <c r="HN17" s="1911"/>
      <c r="HO17" s="1911"/>
      <c r="HP17" s="1911"/>
      <c r="HQ17" s="1911"/>
      <c r="HR17" s="1911"/>
      <c r="HS17" s="1911"/>
      <c r="HT17" s="1911"/>
      <c r="HU17" s="1911"/>
      <c r="HV17" s="1911"/>
      <c r="HW17" s="1911"/>
      <c r="HX17" s="1911"/>
      <c r="HY17" s="1911"/>
      <c r="HZ17" s="1911"/>
      <c r="IA17" s="1911"/>
      <c r="IB17" s="1911"/>
      <c r="IC17" s="1911"/>
      <c r="ID17" s="1911"/>
      <c r="IE17" s="1911"/>
      <c r="IF17" s="1911"/>
      <c r="IG17" s="1911"/>
      <c r="IH17" s="1911"/>
      <c r="II17" s="1911"/>
      <c r="IJ17" s="1911"/>
      <c r="IK17" s="1911"/>
      <c r="IL17" s="1911"/>
      <c r="IM17" s="1911"/>
      <c r="IN17" s="1911"/>
      <c r="IO17" s="1911"/>
      <c r="IP17" s="1911"/>
      <c r="IQ17" s="1911"/>
      <c r="IR17" s="1911"/>
      <c r="IS17" s="1911"/>
      <c r="IT17" s="1911"/>
      <c r="IU17" s="1911"/>
      <c r="IV17" s="1911"/>
      <c r="IW17" s="1911"/>
      <c r="IX17" s="1911"/>
      <c r="IY17" s="1911"/>
      <c r="IZ17" s="1911"/>
      <c r="JA17" s="1911"/>
      <c r="JB17" s="1911"/>
      <c r="JC17" s="1911"/>
      <c r="JD17" s="1911"/>
      <c r="JE17" s="1911"/>
      <c r="JF17" s="1911"/>
      <c r="JG17" s="1911"/>
      <c r="JH17" s="1911"/>
      <c r="JI17" s="1911"/>
      <c r="JJ17" s="1911"/>
      <c r="JK17" s="1911"/>
      <c r="JL17" s="1911"/>
      <c r="JM17" s="1911"/>
      <c r="JN17" s="1911"/>
      <c r="JO17" s="1911"/>
      <c r="JP17" s="1911"/>
      <c r="JQ17" s="1911"/>
      <c r="JR17" s="1911"/>
    </row>
    <row r="18" spans="1:278" s="36" customFormat="1" ht="29.25" customHeight="1" x14ac:dyDescent="0.2">
      <c r="A18" s="2018"/>
      <c r="B18" s="2018"/>
      <c r="C18" s="2019" t="s">
        <v>903</v>
      </c>
      <c r="D18" s="2020">
        <v>1813</v>
      </c>
      <c r="E18" s="2021"/>
      <c r="F18" s="1423">
        <v>7372528.5316094421</v>
      </c>
      <c r="G18" s="1423"/>
      <c r="H18" s="1423">
        <v>1399142.52</v>
      </c>
      <c r="I18" s="2022">
        <v>8771672</v>
      </c>
      <c r="J18" s="1425">
        <v>0</v>
      </c>
      <c r="K18" s="1425">
        <v>0</v>
      </c>
      <c r="L18" s="2023">
        <v>0</v>
      </c>
      <c r="M18" s="2022">
        <v>8771672</v>
      </c>
      <c r="N18" s="1425">
        <v>-30631</v>
      </c>
      <c r="O18" s="1425">
        <v>-4377</v>
      </c>
      <c r="P18" s="1425">
        <v>-35008</v>
      </c>
      <c r="Q18" s="2022">
        <v>8736664</v>
      </c>
      <c r="R18" s="2024">
        <v>0</v>
      </c>
      <c r="S18" s="2022">
        <v>8736664</v>
      </c>
      <c r="T18" s="2024">
        <v>0</v>
      </c>
      <c r="U18" s="2024">
        <v>19880</v>
      </c>
      <c r="V18" s="2024">
        <v>244846</v>
      </c>
      <c r="W18" s="2024">
        <v>195876</v>
      </c>
      <c r="X18" s="2024">
        <v>367271</v>
      </c>
      <c r="Y18" s="2022">
        <v>9564537</v>
      </c>
      <c r="Z18" s="1423">
        <v>0</v>
      </c>
      <c r="AA18" s="1423">
        <v>9564537</v>
      </c>
      <c r="AB18" s="2022">
        <v>797045</v>
      </c>
      <c r="AC18" s="2024">
        <v>0</v>
      </c>
      <c r="AD18" s="2024">
        <v>0</v>
      </c>
      <c r="AE18" s="2024">
        <v>0</v>
      </c>
      <c r="AF18" s="2024">
        <v>0</v>
      </c>
      <c r="AG18" s="2022">
        <v>9564537</v>
      </c>
      <c r="AH18" s="1423"/>
      <c r="AI18" s="2025">
        <v>13265530</v>
      </c>
      <c r="AJ18" s="2026">
        <v>0</v>
      </c>
      <c r="AK18" s="1423">
        <v>0</v>
      </c>
      <c r="AL18" s="2027">
        <v>0</v>
      </c>
      <c r="AM18" s="1423">
        <v>0</v>
      </c>
      <c r="AN18" s="2023">
        <v>0</v>
      </c>
      <c r="AO18" s="2025">
        <v>13265530</v>
      </c>
      <c r="AP18" s="1423">
        <v>-61278</v>
      </c>
      <c r="AQ18" s="1423">
        <v>-8754</v>
      </c>
      <c r="AR18" s="1423">
        <v>-70032</v>
      </c>
      <c r="AS18" s="2025">
        <v>13195498</v>
      </c>
      <c r="AT18" s="1423">
        <v>0</v>
      </c>
      <c r="AU18" s="2025">
        <v>13195498</v>
      </c>
      <c r="AV18" s="1423">
        <v>0</v>
      </c>
      <c r="AW18" s="1423">
        <v>13195498</v>
      </c>
      <c r="AX18" s="2025">
        <v>1099625</v>
      </c>
      <c r="AY18" s="2028">
        <v>22760035</v>
      </c>
      <c r="AZ18" s="2038">
        <v>1896670</v>
      </c>
      <c r="BA18" s="2008"/>
      <c r="BB18" s="2008"/>
      <c r="BC18" s="2008"/>
      <c r="BD18" s="2008"/>
      <c r="BE18" s="2008"/>
      <c r="BF18" s="2008"/>
      <c r="BG18" s="2008"/>
      <c r="BH18" s="2008"/>
      <c r="BI18" s="2008"/>
      <c r="BJ18" s="2008"/>
      <c r="BK18" s="2008"/>
      <c r="BL18" s="2008"/>
      <c r="BM18" s="2008"/>
      <c r="BN18" s="2008"/>
      <c r="BO18" s="2008"/>
      <c r="BP18" s="2008"/>
      <c r="BQ18" s="2008"/>
      <c r="BR18" s="2008"/>
      <c r="BS18" s="2008"/>
      <c r="BT18" s="2008"/>
      <c r="BU18" s="2008"/>
      <c r="BV18" s="2008"/>
      <c r="BW18" s="2008"/>
      <c r="BX18" s="2008"/>
      <c r="BY18" s="2008"/>
      <c r="BZ18" s="2008"/>
      <c r="CA18" s="2008"/>
      <c r="CB18" s="2008"/>
      <c r="CC18" s="2008"/>
      <c r="CD18" s="2008"/>
      <c r="CE18" s="2008"/>
      <c r="CF18" s="2008"/>
      <c r="CG18" s="2008"/>
      <c r="CH18" s="2008"/>
      <c r="CI18" s="2008"/>
      <c r="CJ18" s="2008"/>
      <c r="CK18" s="2008"/>
      <c r="CL18" s="2008"/>
      <c r="CM18" s="2008"/>
      <c r="CN18" s="2008"/>
      <c r="CO18" s="2008"/>
      <c r="CP18" s="2008"/>
      <c r="CQ18" s="2008"/>
      <c r="CR18" s="2008"/>
      <c r="CS18" s="2008"/>
      <c r="CT18" s="2008"/>
      <c r="CU18" s="2008"/>
      <c r="CV18" s="2008"/>
      <c r="CW18" s="2008"/>
      <c r="CX18" s="2008"/>
      <c r="CY18" s="2008"/>
      <c r="CZ18" s="2008"/>
      <c r="DA18" s="2008"/>
      <c r="DB18" s="2008"/>
      <c r="DC18" s="2008"/>
      <c r="DD18" s="2008"/>
      <c r="DE18" s="2008"/>
      <c r="DF18" s="2008"/>
      <c r="DG18" s="2008"/>
      <c r="DH18" s="2008"/>
      <c r="DI18" s="2008"/>
      <c r="DJ18" s="2008"/>
      <c r="DK18" s="2008"/>
      <c r="DL18" s="2008"/>
      <c r="DM18" s="2008"/>
      <c r="DN18" s="2008"/>
      <c r="DO18" s="2008"/>
      <c r="DP18" s="2008"/>
      <c r="DQ18" s="2008"/>
      <c r="DR18" s="2008"/>
      <c r="DS18" s="2008"/>
      <c r="DT18" s="2008"/>
      <c r="DU18" s="2008"/>
      <c r="DV18" s="2008"/>
      <c r="DW18" s="2008"/>
      <c r="DX18" s="2008"/>
      <c r="DY18" s="2008"/>
      <c r="DZ18" s="2008"/>
      <c r="EA18" s="2008"/>
      <c r="EB18" s="2008"/>
      <c r="EC18" s="2008"/>
      <c r="ED18" s="2008"/>
      <c r="EE18" s="2008"/>
      <c r="EF18" s="2008"/>
      <c r="EG18" s="2008"/>
      <c r="EH18" s="2008"/>
      <c r="EI18" s="2008"/>
      <c r="EJ18" s="2008"/>
      <c r="EK18" s="2008"/>
      <c r="EL18" s="2008"/>
      <c r="EM18" s="2008"/>
      <c r="EN18" s="2008"/>
      <c r="EO18" s="2008"/>
      <c r="EP18" s="2008"/>
      <c r="EQ18" s="2008"/>
      <c r="ER18" s="2008"/>
      <c r="ES18" s="2008"/>
      <c r="ET18" s="2008"/>
      <c r="EU18" s="2008"/>
      <c r="EV18" s="2008"/>
      <c r="EW18" s="2008"/>
      <c r="EX18" s="2008"/>
      <c r="EY18" s="2008"/>
      <c r="EZ18" s="2008"/>
      <c r="FA18" s="2008"/>
      <c r="FB18" s="2008"/>
      <c r="FC18" s="2008"/>
      <c r="FD18" s="2008"/>
      <c r="FE18" s="2008"/>
      <c r="FF18" s="2008"/>
      <c r="FG18" s="2008"/>
      <c r="FH18" s="2008"/>
      <c r="FI18" s="2008"/>
      <c r="FJ18" s="2008"/>
      <c r="FK18" s="2008"/>
      <c r="FL18" s="2008"/>
      <c r="FM18" s="2008"/>
      <c r="FN18" s="2008"/>
      <c r="FO18" s="2008"/>
      <c r="FP18" s="2008"/>
      <c r="FQ18" s="2008"/>
      <c r="FR18" s="2008"/>
      <c r="FS18" s="2008"/>
      <c r="FT18" s="2008"/>
      <c r="FU18" s="2008"/>
      <c r="FV18" s="2008"/>
      <c r="FW18" s="2008"/>
      <c r="FX18" s="2008"/>
      <c r="FY18" s="2008"/>
      <c r="FZ18" s="2008"/>
      <c r="GA18" s="2008"/>
      <c r="GB18" s="2008"/>
      <c r="GC18" s="2008"/>
      <c r="GD18" s="2008"/>
      <c r="GE18" s="2008"/>
      <c r="GF18" s="2008"/>
      <c r="GG18" s="2008"/>
      <c r="GH18" s="2008"/>
      <c r="GI18" s="2008"/>
      <c r="GJ18" s="2008"/>
      <c r="GK18" s="2008"/>
      <c r="GL18" s="2008"/>
      <c r="GM18" s="2008"/>
      <c r="GN18" s="2008"/>
      <c r="GO18" s="2008"/>
      <c r="GP18" s="2008"/>
      <c r="GQ18" s="2008"/>
      <c r="GR18" s="2008"/>
      <c r="GS18" s="2008"/>
      <c r="GT18" s="2008"/>
      <c r="GU18" s="2008"/>
      <c r="GV18" s="2008"/>
      <c r="GW18" s="2008"/>
      <c r="GX18" s="2008"/>
      <c r="GY18" s="2008"/>
      <c r="GZ18" s="2008"/>
      <c r="HA18" s="2008"/>
      <c r="HB18" s="2008"/>
      <c r="HC18" s="2008"/>
      <c r="HD18" s="2008"/>
      <c r="HE18" s="2008"/>
      <c r="HF18" s="2008"/>
      <c r="HG18" s="2008"/>
      <c r="HH18" s="2008"/>
      <c r="HI18" s="2008"/>
      <c r="HJ18" s="2008"/>
      <c r="HK18" s="2008"/>
      <c r="HL18" s="2008"/>
      <c r="HM18" s="2008"/>
      <c r="HN18" s="2008"/>
      <c r="HO18" s="2008"/>
      <c r="HP18" s="2008"/>
      <c r="HQ18" s="2008"/>
      <c r="HR18" s="2008"/>
      <c r="HS18" s="2008"/>
      <c r="HT18" s="2008"/>
      <c r="HU18" s="2008"/>
      <c r="HV18" s="2008"/>
      <c r="HW18" s="2008"/>
      <c r="HX18" s="2008"/>
      <c r="HY18" s="2008"/>
      <c r="HZ18" s="2008"/>
      <c r="IA18" s="2008"/>
      <c r="IB18" s="2008"/>
      <c r="IC18" s="2008"/>
      <c r="ID18" s="2008"/>
      <c r="IE18" s="2008"/>
      <c r="IF18" s="2008"/>
      <c r="IG18" s="2008"/>
      <c r="IH18" s="2008"/>
      <c r="II18" s="2008"/>
      <c r="IJ18" s="2008"/>
      <c r="IK18" s="2008"/>
      <c r="IL18" s="2008"/>
      <c r="IM18" s="2008"/>
      <c r="IN18" s="2008"/>
      <c r="IO18" s="2008"/>
      <c r="IP18" s="2008"/>
      <c r="IQ18" s="2008"/>
      <c r="IR18" s="2008"/>
      <c r="IS18" s="2008"/>
      <c r="IT18" s="2008"/>
      <c r="IU18" s="2008"/>
      <c r="IV18" s="2008"/>
      <c r="IW18" s="2008"/>
      <c r="IX18" s="2008"/>
      <c r="IY18" s="2008"/>
      <c r="IZ18" s="2008"/>
      <c r="JA18" s="2008"/>
      <c r="JB18" s="2008"/>
      <c r="JC18" s="2008"/>
      <c r="JD18" s="2008"/>
      <c r="JE18" s="2008"/>
      <c r="JF18" s="2008"/>
      <c r="JG18" s="2008"/>
      <c r="JH18" s="2008"/>
      <c r="JI18" s="2008"/>
      <c r="JJ18" s="2008"/>
      <c r="JK18" s="2008"/>
      <c r="JL18" s="2008"/>
      <c r="JM18" s="2008"/>
      <c r="JN18" s="2008"/>
      <c r="JO18" s="2008"/>
      <c r="JP18" s="2008"/>
      <c r="JQ18" s="2008"/>
      <c r="JR18" s="2008"/>
    </row>
    <row r="19" spans="1:278" s="1985" customFormat="1" x14ac:dyDescent="0.2">
      <c r="A19" s="1921"/>
    </row>
    <row r="20" spans="1:278" s="1985" customFormat="1" ht="12.75" customHeight="1" x14ac:dyDescent="0.2">
      <c r="A20" s="367"/>
      <c r="B20" s="367"/>
      <c r="C20" s="800"/>
      <c r="D20" s="2010"/>
      <c r="E20" s="2010"/>
      <c r="F20" s="2010"/>
      <c r="G20" s="2010"/>
      <c r="H20" s="2010"/>
      <c r="I20" s="2010"/>
      <c r="J20" s="2010"/>
      <c r="K20" s="2010"/>
      <c r="L20" s="2010"/>
      <c r="M20" s="2010"/>
      <c r="N20" s="2010"/>
      <c r="O20" s="2010"/>
      <c r="P20" s="2010"/>
      <c r="Q20" s="2010"/>
      <c r="R20" s="2010"/>
      <c r="S20" s="2010"/>
      <c r="T20" s="2010"/>
      <c r="U20" s="2010"/>
      <c r="V20" s="2010"/>
      <c r="W20" s="2010"/>
      <c r="X20" s="2010"/>
      <c r="Y20" s="2010"/>
      <c r="Z20" s="2010"/>
      <c r="AA20" s="2010"/>
      <c r="AB20" s="2010"/>
      <c r="AC20" s="2010"/>
      <c r="AD20" s="2010"/>
      <c r="AE20" s="2010"/>
      <c r="AF20" s="2010"/>
      <c r="AG20" s="2010"/>
      <c r="AH20" s="2010"/>
      <c r="AI20" s="2010"/>
      <c r="AJ20" s="2010"/>
      <c r="AK20" s="2010"/>
      <c r="AL20" s="2010"/>
      <c r="AM20" s="2010"/>
      <c r="AN20" s="2010"/>
      <c r="AO20" s="2010"/>
      <c r="AP20" s="2010"/>
      <c r="AQ20" s="2010"/>
      <c r="AR20" s="2010"/>
      <c r="AS20" s="2010"/>
      <c r="AT20" s="2010"/>
      <c r="AU20" s="2010"/>
      <c r="AV20" s="2010"/>
      <c r="AW20" s="2010"/>
      <c r="AX20" s="2010"/>
      <c r="AY20" s="2010"/>
      <c r="AZ20" s="2010"/>
    </row>
    <row r="21" spans="1:278" s="2008" customFormat="1" ht="16.149999999999999" customHeight="1" x14ac:dyDescent="0.2">
      <c r="A21" s="801"/>
      <c r="B21" s="801"/>
      <c r="C21" s="802"/>
      <c r="D21" s="803"/>
      <c r="E21" s="804"/>
      <c r="F21" s="805"/>
      <c r="G21" s="805"/>
      <c r="H21" s="805"/>
      <c r="I21" s="808"/>
      <c r="J21" s="805"/>
      <c r="K21" s="805"/>
      <c r="L21" s="805"/>
      <c r="M21" s="805"/>
      <c r="N21" s="808"/>
      <c r="O21" s="808"/>
      <c r="P21" s="809"/>
      <c r="Q21" s="805"/>
      <c r="R21" s="805"/>
      <c r="S21" s="805"/>
      <c r="T21" s="805"/>
      <c r="U21" s="805"/>
      <c r="V21" s="805"/>
      <c r="W21" s="805"/>
      <c r="X21" s="805"/>
      <c r="Y21" s="805"/>
      <c r="Z21" s="805"/>
      <c r="AA21" s="805"/>
      <c r="AB21" s="805"/>
      <c r="AC21" s="805"/>
      <c r="AD21" s="805"/>
      <c r="AE21" s="805"/>
      <c r="AF21" s="805"/>
      <c r="AG21" s="805"/>
      <c r="AH21" s="805"/>
      <c r="AI21" s="805"/>
      <c r="AJ21" s="806"/>
      <c r="AK21" s="805"/>
      <c r="AL21" s="807"/>
      <c r="AM21" s="805"/>
      <c r="AN21" s="805"/>
      <c r="AO21" s="805"/>
      <c r="AP21" s="808"/>
      <c r="AQ21" s="808"/>
      <c r="AR21" s="1422"/>
      <c r="AS21" s="805"/>
      <c r="AT21" s="805"/>
      <c r="AU21" s="805"/>
      <c r="AV21" s="805"/>
      <c r="AW21" s="805"/>
      <c r="AX21" s="805"/>
      <c r="AY21" s="805"/>
      <c r="AZ21" s="805"/>
    </row>
    <row r="22" spans="1:278" s="1911" customFormat="1" x14ac:dyDescent="0.2">
      <c r="A22" s="2005"/>
      <c r="B22" s="2005"/>
      <c r="C22" s="2006"/>
      <c r="D22" s="2006"/>
      <c r="E22" s="2006"/>
      <c r="F22" s="2006"/>
      <c r="G22" s="2006"/>
      <c r="H22" s="2006"/>
      <c r="I22" s="2006"/>
      <c r="J22" s="2007"/>
      <c r="K22" s="2007"/>
      <c r="L22" s="2007"/>
      <c r="M22" s="2007"/>
      <c r="N22" s="2029"/>
      <c r="O22" s="2006"/>
      <c r="P22" s="2007"/>
      <c r="Q22" s="2007"/>
      <c r="R22" s="2006"/>
      <c r="S22" s="2007"/>
      <c r="T22" s="2007"/>
      <c r="U22" s="2007"/>
      <c r="V22" s="2007"/>
      <c r="W22" s="2007"/>
      <c r="X22" s="2007"/>
      <c r="Y22" s="2007"/>
      <c r="Z22" s="2007"/>
      <c r="AA22" s="2007"/>
      <c r="AC22" s="2006"/>
      <c r="AD22" s="2006"/>
      <c r="AE22" s="2006"/>
      <c r="AF22" s="2006"/>
      <c r="AG22" s="2006"/>
      <c r="AH22" s="2006"/>
      <c r="AI22" s="2006"/>
      <c r="AJ22" s="2006"/>
      <c r="AK22" s="2006"/>
      <c r="AL22" s="2006"/>
      <c r="AM22" s="2006"/>
      <c r="AN22" s="2006"/>
      <c r="AO22" s="2006"/>
      <c r="AP22" s="2029"/>
      <c r="AQ22" s="2006"/>
      <c r="AR22" s="2006"/>
      <c r="AS22" s="2006"/>
      <c r="AT22" s="2006"/>
      <c r="AU22" s="2006"/>
      <c r="AV22" s="2006"/>
      <c r="AW22" s="2006"/>
    </row>
    <row r="23" spans="1:278" s="2008" customFormat="1" ht="20.25" customHeight="1" x14ac:dyDescent="0.2">
      <c r="A23" s="1424"/>
      <c r="B23" s="1501"/>
      <c r="C23" s="802"/>
      <c r="D23" s="803"/>
      <c r="E23" s="804"/>
      <c r="F23" s="805"/>
      <c r="G23" s="805"/>
      <c r="H23" s="805"/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5"/>
      <c r="AA23" s="805"/>
      <c r="AB23" s="805"/>
      <c r="AC23" s="805"/>
      <c r="AD23" s="805"/>
      <c r="AE23" s="805"/>
      <c r="AF23" s="805"/>
      <c r="AG23" s="805"/>
      <c r="AH23" s="805"/>
      <c r="AI23" s="805"/>
      <c r="AJ23" s="806"/>
      <c r="AK23" s="805"/>
      <c r="AL23" s="807"/>
      <c r="AM23" s="805"/>
      <c r="AN23" s="805"/>
      <c r="AO23" s="805"/>
      <c r="AP23" s="805"/>
      <c r="AQ23" s="805"/>
      <c r="AR23" s="805"/>
      <c r="AS23" s="805"/>
      <c r="AT23" s="805"/>
      <c r="AU23" s="805"/>
      <c r="AV23" s="805"/>
      <c r="AW23" s="805"/>
      <c r="AX23" s="805"/>
      <c r="AY23" s="805"/>
      <c r="AZ23" s="805"/>
    </row>
    <row r="24" spans="1:278" s="1985" customFormat="1" x14ac:dyDescent="0.2">
      <c r="A24" s="2009"/>
      <c r="B24" s="2009"/>
      <c r="D24" s="2010"/>
      <c r="E24" s="2010"/>
      <c r="F24" s="2010"/>
      <c r="G24" s="2010"/>
      <c r="H24" s="2010"/>
      <c r="I24" s="2010"/>
      <c r="J24" s="2010"/>
      <c r="K24" s="2010"/>
      <c r="L24" s="2010"/>
      <c r="M24" s="2010"/>
      <c r="N24" s="2010"/>
      <c r="O24" s="2010"/>
      <c r="P24" s="2010"/>
      <c r="Q24" s="2010"/>
      <c r="R24" s="2010"/>
      <c r="S24" s="2010"/>
      <c r="T24" s="2010"/>
      <c r="U24" s="2010"/>
      <c r="V24" s="2010"/>
      <c r="W24" s="2010"/>
      <c r="X24" s="2010"/>
      <c r="Y24" s="2010"/>
      <c r="Z24" s="2010"/>
      <c r="AA24" s="2011"/>
      <c r="AB24" s="2011"/>
      <c r="AC24" s="2010"/>
      <c r="AD24" s="2010"/>
      <c r="AE24" s="2010"/>
      <c r="AF24" s="2010"/>
      <c r="AG24" s="2010"/>
      <c r="AH24" s="2010"/>
      <c r="AI24" s="2010"/>
      <c r="AJ24" s="2010"/>
      <c r="AK24" s="2010"/>
      <c r="AL24" s="2010"/>
      <c r="AM24" s="2010"/>
      <c r="AN24" s="2010"/>
      <c r="AO24" s="2010"/>
      <c r="AP24" s="2010"/>
      <c r="AQ24" s="2010"/>
      <c r="AR24" s="2010"/>
      <c r="AS24" s="2010"/>
      <c r="AT24" s="2010"/>
      <c r="AU24" s="2010"/>
      <c r="AV24" s="2010"/>
      <c r="AW24" s="2011"/>
      <c r="AX24" s="2011"/>
      <c r="AY24" s="2010"/>
      <c r="AZ24" s="2010"/>
    </row>
    <row r="25" spans="1:278" s="1985" customFormat="1" x14ac:dyDescent="0.2">
      <c r="A25" s="1876"/>
      <c r="B25" s="1877"/>
      <c r="C25" s="1876"/>
      <c r="D25" s="2010"/>
      <c r="E25" s="2010"/>
      <c r="F25" s="2010"/>
      <c r="G25" s="2010"/>
      <c r="H25" s="2010"/>
      <c r="I25" s="2010"/>
      <c r="J25" s="2010"/>
      <c r="K25" s="2010"/>
      <c r="L25" s="2010"/>
      <c r="M25" s="2010"/>
      <c r="Y25" s="367"/>
      <c r="Z25" s="2010"/>
      <c r="AU25" s="367"/>
      <c r="AV25" s="2012"/>
    </row>
    <row r="26" spans="1:278" s="1985" customFormat="1" x14ac:dyDescent="0.2">
      <c r="A26" s="1878"/>
      <c r="B26" s="1878"/>
      <c r="C26" s="1381"/>
      <c r="Y26" s="367"/>
      <c r="Z26" s="2010"/>
      <c r="AU26" s="367"/>
      <c r="AV26" s="2012"/>
    </row>
    <row r="27" spans="1:278" s="2008" customFormat="1" ht="29.25" customHeight="1" x14ac:dyDescent="0.2">
      <c r="A27" s="1878"/>
      <c r="B27" s="1878"/>
      <c r="C27" s="1381"/>
      <c r="D27" s="803"/>
      <c r="E27" s="805"/>
      <c r="F27" s="805"/>
      <c r="G27" s="805"/>
      <c r="H27" s="805"/>
      <c r="I27" s="805"/>
      <c r="J27" s="805"/>
      <c r="K27" s="805"/>
      <c r="L27" s="805"/>
      <c r="M27" s="805"/>
      <c r="N27" s="805"/>
      <c r="O27" s="805"/>
      <c r="P27" s="805"/>
      <c r="Q27" s="805"/>
      <c r="R27" s="805"/>
      <c r="S27" s="805"/>
      <c r="T27" s="805"/>
      <c r="U27" s="805"/>
      <c r="V27" s="805"/>
      <c r="W27" s="805"/>
      <c r="X27" s="805"/>
      <c r="Y27" s="805"/>
      <c r="Z27" s="805"/>
      <c r="AA27" s="805"/>
      <c r="AB27" s="805"/>
      <c r="AC27" s="805"/>
      <c r="AD27" s="805"/>
      <c r="AE27" s="805"/>
      <c r="AF27" s="805"/>
      <c r="AG27" s="805"/>
      <c r="AH27" s="805"/>
      <c r="AI27" s="805"/>
      <c r="AJ27" s="806"/>
      <c r="AK27" s="805"/>
      <c r="AL27" s="807"/>
      <c r="AM27" s="805"/>
      <c r="AN27" s="805"/>
      <c r="AO27" s="805"/>
      <c r="AP27" s="805"/>
      <c r="AQ27" s="805"/>
      <c r="AR27" s="805"/>
      <c r="AS27" s="805"/>
      <c r="AT27" s="805"/>
      <c r="AU27" s="805"/>
      <c r="AV27" s="805"/>
      <c r="AW27" s="805"/>
      <c r="AX27" s="805"/>
      <c r="AY27" s="805"/>
      <c r="AZ27" s="805"/>
    </row>
    <row r="28" spans="1:278" s="1911" customFormat="1" ht="9.75" customHeight="1" x14ac:dyDescent="0.2">
      <c r="A28" s="1878"/>
      <c r="B28" s="1878"/>
      <c r="C28" s="1381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N28" s="2013"/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2013"/>
      <c r="AC28" s="2013"/>
      <c r="AD28" s="2013"/>
      <c r="AE28" s="2013"/>
      <c r="AF28" s="2013"/>
      <c r="AG28" s="2013"/>
      <c r="AH28" s="2013"/>
      <c r="AI28" s="2013"/>
      <c r="AJ28" s="2013"/>
      <c r="AK28" s="2013"/>
      <c r="AL28" s="2013"/>
      <c r="AM28" s="2013"/>
      <c r="AN28" s="2013"/>
      <c r="AO28" s="2013"/>
      <c r="AP28" s="2013"/>
      <c r="AQ28" s="2013"/>
      <c r="AR28" s="2013"/>
      <c r="AS28" s="2013"/>
      <c r="AT28" s="2013"/>
      <c r="AU28" s="2013"/>
      <c r="AV28" s="2013"/>
      <c r="AW28" s="2013"/>
      <c r="AX28" s="2013"/>
      <c r="AY28" s="2013"/>
      <c r="AZ28" s="2013"/>
    </row>
    <row r="29" spans="1:278" s="2008" customFormat="1" x14ac:dyDescent="0.2">
      <c r="A29" s="2014"/>
      <c r="B29" s="801"/>
      <c r="C29" s="2015"/>
      <c r="D29" s="803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  <c r="AA29" s="805"/>
      <c r="AB29" s="805"/>
      <c r="AC29" s="805"/>
      <c r="AD29" s="805"/>
      <c r="AE29" s="805"/>
      <c r="AF29" s="805"/>
      <c r="AG29" s="805"/>
      <c r="AH29" s="805"/>
      <c r="AI29" s="805"/>
      <c r="AJ29" s="806"/>
      <c r="AK29" s="805"/>
      <c r="AL29" s="807"/>
      <c r="AM29" s="805"/>
      <c r="AN29" s="805"/>
      <c r="AO29" s="805"/>
      <c r="AP29" s="805"/>
      <c r="AQ29" s="805"/>
      <c r="AR29" s="805"/>
      <c r="AS29" s="805"/>
      <c r="AT29" s="805"/>
      <c r="AU29" s="805"/>
      <c r="AV29" s="805"/>
      <c r="AW29" s="805"/>
      <c r="AX29" s="805"/>
      <c r="AY29" s="805"/>
      <c r="AZ29" s="805"/>
    </row>
    <row r="30" spans="1:278" s="1911" customFormat="1" ht="9.75" customHeight="1" x14ac:dyDescent="0.2">
      <c r="A30" s="801"/>
      <c r="B30" s="801"/>
      <c r="C30" s="2015"/>
      <c r="D30" s="2013"/>
      <c r="E30" s="2013"/>
      <c r="F30" s="2013"/>
      <c r="G30" s="2013"/>
      <c r="H30" s="2013"/>
      <c r="I30" s="2013"/>
      <c r="J30" s="2013"/>
      <c r="K30" s="2013"/>
      <c r="L30" s="2013"/>
      <c r="M30" s="2013"/>
      <c r="N30" s="2013"/>
      <c r="O30" s="2013"/>
      <c r="P30" s="2013"/>
      <c r="Q30" s="2013"/>
      <c r="R30" s="2013"/>
      <c r="S30" s="2013"/>
      <c r="T30" s="2013"/>
      <c r="U30" s="2013"/>
      <c r="V30" s="2013"/>
      <c r="W30" s="2013"/>
      <c r="X30" s="2013"/>
      <c r="Y30" s="2013"/>
      <c r="Z30" s="2013"/>
      <c r="AA30" s="2013"/>
      <c r="AB30" s="2013"/>
      <c r="AC30" s="2013"/>
      <c r="AD30" s="2013"/>
      <c r="AE30" s="2013"/>
      <c r="AF30" s="2013"/>
      <c r="AG30" s="2013"/>
      <c r="AH30" s="2013"/>
      <c r="AI30" s="2013"/>
      <c r="AJ30" s="2013"/>
      <c r="AK30" s="2013"/>
      <c r="AL30" s="2013"/>
      <c r="AM30" s="2013"/>
      <c r="AN30" s="2013"/>
      <c r="AO30" s="2013"/>
      <c r="AP30" s="2013"/>
      <c r="AQ30" s="2013"/>
      <c r="AR30" s="2013"/>
      <c r="AS30" s="2013"/>
      <c r="AT30" s="2013"/>
      <c r="AU30" s="2013"/>
      <c r="AV30" s="2013"/>
      <c r="AW30" s="2013"/>
      <c r="AX30" s="2013"/>
      <c r="AY30" s="2013"/>
      <c r="AZ30" s="2013"/>
    </row>
    <row r="31" spans="1:278" s="2008" customFormat="1" ht="29.25" customHeight="1" x14ac:dyDescent="0.2">
      <c r="A31" s="2014"/>
      <c r="B31" s="801"/>
      <c r="C31" s="2015"/>
      <c r="D31" s="803"/>
      <c r="E31" s="804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  <c r="AA31" s="805"/>
      <c r="AB31" s="805"/>
      <c r="AC31" s="805"/>
      <c r="AD31" s="805"/>
      <c r="AE31" s="805"/>
      <c r="AF31" s="805"/>
      <c r="AG31" s="805"/>
      <c r="AH31" s="805"/>
      <c r="AI31" s="805"/>
      <c r="AJ31" s="806"/>
      <c r="AK31" s="805"/>
      <c r="AL31" s="807"/>
      <c r="AM31" s="805"/>
      <c r="AN31" s="805"/>
      <c r="AO31" s="805"/>
      <c r="AP31" s="805"/>
      <c r="AQ31" s="805"/>
      <c r="AR31" s="805"/>
      <c r="AS31" s="805"/>
      <c r="AT31" s="805"/>
      <c r="AU31" s="805"/>
      <c r="AV31" s="805"/>
      <c r="AW31" s="805"/>
      <c r="AX31" s="805"/>
      <c r="AY31" s="805"/>
      <c r="AZ31" s="805"/>
    </row>
    <row r="32" spans="1:278" s="1985" customFormat="1" x14ac:dyDescent="0.2">
      <c r="A32" s="2009"/>
      <c r="B32" s="2009"/>
      <c r="C32" s="2015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N32" s="2013"/>
      <c r="O32" s="2013"/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2013"/>
      <c r="AC32" s="2013"/>
      <c r="AD32" s="2013"/>
      <c r="AE32" s="2013"/>
      <c r="AF32" s="2013"/>
      <c r="AG32" s="2013"/>
      <c r="AH32" s="2013"/>
      <c r="AI32" s="2013"/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V32" s="2013"/>
      <c r="AW32" s="2013"/>
      <c r="AX32" s="2013"/>
      <c r="AY32" s="2013"/>
      <c r="AZ32" s="2013"/>
    </row>
    <row r="33" spans="1:11" s="1985" customFormat="1" x14ac:dyDescent="0.2">
      <c r="A33" s="2009"/>
      <c r="B33" s="2009"/>
    </row>
    <row r="34" spans="1:11" s="1985" customFormat="1" x14ac:dyDescent="0.2">
      <c r="A34" s="2009"/>
      <c r="B34" s="2009"/>
    </row>
    <row r="35" spans="1:11" s="1985" customFormat="1" x14ac:dyDescent="0.2">
      <c r="A35" s="2009"/>
      <c r="B35" s="2009"/>
      <c r="J35" s="2016"/>
      <c r="K35" s="2016"/>
    </row>
    <row r="36" spans="1:11" s="1985" customFormat="1" x14ac:dyDescent="0.2">
      <c r="A36" s="2009"/>
      <c r="B36" s="2009"/>
      <c r="J36" s="2016"/>
      <c r="K36" s="2016"/>
    </row>
    <row r="37" spans="1:11" s="1985" customFormat="1" x14ac:dyDescent="0.2">
      <c r="A37" s="2009"/>
      <c r="B37" s="2009"/>
      <c r="J37" s="343"/>
      <c r="K37" s="343"/>
    </row>
    <row r="38" spans="1:11" s="1985" customFormat="1" x14ac:dyDescent="0.2">
      <c r="A38" s="2009"/>
      <c r="B38" s="2009"/>
    </row>
    <row r="39" spans="1:11" s="1985" customFormat="1" x14ac:dyDescent="0.2">
      <c r="A39" s="2009"/>
      <c r="B39" s="2009"/>
    </row>
    <row r="40" spans="1:11" s="1985" customFormat="1" x14ac:dyDescent="0.2">
      <c r="A40" s="2009"/>
      <c r="B40" s="2009"/>
    </row>
    <row r="41" spans="1:11" s="1985" customFormat="1" x14ac:dyDescent="0.2">
      <c r="A41" s="2009"/>
      <c r="B41" s="2009"/>
    </row>
    <row r="42" spans="1:11" s="1985" customFormat="1" x14ac:dyDescent="0.2">
      <c r="A42" s="2009"/>
      <c r="B42" s="2009"/>
    </row>
    <row r="43" spans="1:11" s="1985" customFormat="1" x14ac:dyDescent="0.2">
      <c r="A43" s="2009"/>
      <c r="B43" s="2009"/>
    </row>
    <row r="44" spans="1:11" s="1985" customFormat="1" x14ac:dyDescent="0.2">
      <c r="A44" s="2009"/>
      <c r="B44" s="2009"/>
    </row>
    <row r="45" spans="1:11" s="1985" customFormat="1" x14ac:dyDescent="0.2">
      <c r="A45" s="2017"/>
      <c r="B45" s="2009"/>
    </row>
    <row r="46" spans="1:11" s="1985" customFormat="1" x14ac:dyDescent="0.2">
      <c r="A46" s="2009"/>
      <c r="B46" s="2009"/>
    </row>
    <row r="47" spans="1:11" s="1985" customFormat="1" x14ac:dyDescent="0.2">
      <c r="A47" s="2009"/>
      <c r="B47" s="2009"/>
    </row>
    <row r="48" spans="1:11" s="1985" customFormat="1" x14ac:dyDescent="0.2">
      <c r="A48" s="2009"/>
      <c r="B48" s="2009"/>
    </row>
    <row r="49" spans="1:2" s="1985" customFormat="1" x14ac:dyDescent="0.2">
      <c r="A49" s="2009"/>
      <c r="B49" s="2009"/>
    </row>
    <row r="50" spans="1:2" s="1985" customFormat="1" x14ac:dyDescent="0.2">
      <c r="A50" s="2009"/>
      <c r="B50" s="2009"/>
    </row>
    <row r="51" spans="1:2" s="1985" customFormat="1" x14ac:dyDescent="0.2">
      <c r="A51" s="2009"/>
      <c r="B51" s="2009"/>
    </row>
    <row r="52" spans="1:2" s="1985" customFormat="1" x14ac:dyDescent="0.2">
      <c r="A52" s="2009"/>
      <c r="B52" s="2009"/>
    </row>
    <row r="53" spans="1:2" s="1985" customFormat="1" x14ac:dyDescent="0.2">
      <c r="A53" s="2009"/>
      <c r="B53" s="2009"/>
    </row>
    <row r="54" spans="1:2" s="1985" customFormat="1" x14ac:dyDescent="0.2">
      <c r="A54" s="2009"/>
      <c r="B54" s="2009"/>
    </row>
    <row r="55" spans="1:2" s="1985" customFormat="1" x14ac:dyDescent="0.2">
      <c r="A55" s="2009"/>
      <c r="B55" s="2009"/>
    </row>
    <row r="56" spans="1:2" s="1985" customFormat="1" x14ac:dyDescent="0.2">
      <c r="A56" s="2009"/>
      <c r="B56" s="2009"/>
    </row>
    <row r="57" spans="1:2" s="1985" customFormat="1" x14ac:dyDescent="0.2">
      <c r="A57" s="2009"/>
      <c r="B57" s="2009"/>
    </row>
    <row r="58" spans="1:2" s="1985" customFormat="1" x14ac:dyDescent="0.2">
      <c r="A58" s="2009"/>
      <c r="B58" s="2009"/>
    </row>
    <row r="59" spans="1:2" s="1985" customFormat="1" x14ac:dyDescent="0.2">
      <c r="A59" s="2009"/>
      <c r="B59" s="2009"/>
    </row>
    <row r="60" spans="1:2" s="1985" customFormat="1" x14ac:dyDescent="0.2">
      <c r="A60" s="2009"/>
      <c r="B60" s="2009"/>
    </row>
    <row r="61" spans="1:2" s="1985" customFormat="1" x14ac:dyDescent="0.2">
      <c r="A61" s="2009"/>
      <c r="B61" s="2009"/>
    </row>
    <row r="62" spans="1:2" s="1985" customFormat="1" x14ac:dyDescent="0.2">
      <c r="A62" s="2009"/>
      <c r="B62" s="2009"/>
    </row>
    <row r="63" spans="1:2" s="1985" customFormat="1" x14ac:dyDescent="0.2">
      <c r="A63" s="2009"/>
      <c r="B63" s="2009"/>
    </row>
    <row r="64" spans="1:2" s="1985" customFormat="1" x14ac:dyDescent="0.2">
      <c r="A64" s="2009"/>
      <c r="B64" s="2009"/>
    </row>
    <row r="65" spans="1:2" s="1985" customFormat="1" x14ac:dyDescent="0.2">
      <c r="A65" s="2009"/>
      <c r="B65" s="2009"/>
    </row>
    <row r="66" spans="1:2" s="1985" customFormat="1" x14ac:dyDescent="0.2">
      <c r="A66" s="2009"/>
      <c r="B66" s="2009"/>
    </row>
    <row r="67" spans="1:2" s="1985" customFormat="1" x14ac:dyDescent="0.2">
      <c r="A67" s="2009"/>
      <c r="B67" s="2009"/>
    </row>
    <row r="68" spans="1:2" s="1985" customFormat="1" x14ac:dyDescent="0.2">
      <c r="A68" s="2009"/>
      <c r="B68" s="2009"/>
    </row>
    <row r="69" spans="1:2" s="1985" customFormat="1" x14ac:dyDescent="0.2">
      <c r="A69" s="2009"/>
      <c r="B69" s="2009"/>
    </row>
    <row r="70" spans="1:2" s="1985" customFormat="1" x14ac:dyDescent="0.2">
      <c r="A70" s="2009"/>
      <c r="B70" s="2009"/>
    </row>
    <row r="71" spans="1:2" s="1985" customFormat="1" x14ac:dyDescent="0.2">
      <c r="A71" s="2009"/>
      <c r="B71" s="2009"/>
    </row>
    <row r="72" spans="1:2" s="1985" customFormat="1" x14ac:dyDescent="0.2">
      <c r="A72" s="2009"/>
      <c r="B72" s="2009"/>
    </row>
    <row r="73" spans="1:2" s="1985" customFormat="1" x14ac:dyDescent="0.2">
      <c r="A73" s="2009"/>
      <c r="B73" s="2009"/>
    </row>
    <row r="74" spans="1:2" s="1985" customFormat="1" x14ac:dyDescent="0.2">
      <c r="A74" s="2009"/>
      <c r="B74" s="2009"/>
    </row>
    <row r="75" spans="1:2" s="1985" customFormat="1" x14ac:dyDescent="0.2">
      <c r="A75" s="2009"/>
      <c r="B75" s="2009"/>
    </row>
    <row r="76" spans="1:2" s="1985" customFormat="1" x14ac:dyDescent="0.2">
      <c r="A76" s="2009"/>
      <c r="B76" s="2009"/>
    </row>
    <row r="77" spans="1:2" s="1985" customFormat="1" x14ac:dyDescent="0.2">
      <c r="A77" s="2009"/>
      <c r="B77" s="2009"/>
    </row>
    <row r="78" spans="1:2" s="1985" customFormat="1" x14ac:dyDescent="0.2">
      <c r="A78" s="2009"/>
      <c r="B78" s="2009"/>
    </row>
    <row r="79" spans="1:2" s="1985" customFormat="1" x14ac:dyDescent="0.2">
      <c r="A79" s="2009"/>
      <c r="B79" s="2009"/>
    </row>
    <row r="80" spans="1:2" s="1985" customFormat="1" x14ac:dyDescent="0.2">
      <c r="A80" s="2009"/>
      <c r="B80" s="2009"/>
    </row>
    <row r="81" spans="1:2" s="1985" customFormat="1" x14ac:dyDescent="0.2">
      <c r="A81" s="2009"/>
      <c r="B81" s="2009"/>
    </row>
    <row r="82" spans="1:2" s="1985" customFormat="1" x14ac:dyDescent="0.2">
      <c r="A82" s="2009"/>
      <c r="B82" s="2009"/>
    </row>
    <row r="83" spans="1:2" s="1985" customFormat="1" x14ac:dyDescent="0.2">
      <c r="A83" s="2009"/>
      <c r="B83" s="2009"/>
    </row>
    <row r="84" spans="1:2" s="1985" customFormat="1" x14ac:dyDescent="0.2">
      <c r="A84" s="2009"/>
      <c r="B84" s="2009"/>
    </row>
    <row r="85" spans="1:2" s="1985" customFormat="1" x14ac:dyDescent="0.2">
      <c r="A85" s="2009"/>
      <c r="B85" s="2009"/>
    </row>
    <row r="86" spans="1:2" s="1985" customFormat="1" x14ac:dyDescent="0.2">
      <c r="A86" s="2009"/>
      <c r="B86" s="2009"/>
    </row>
    <row r="87" spans="1:2" s="1985" customFormat="1" x14ac:dyDescent="0.2">
      <c r="A87" s="2009"/>
      <c r="B87" s="2009"/>
    </row>
    <row r="88" spans="1:2" s="1985" customFormat="1" x14ac:dyDescent="0.2">
      <c r="A88" s="2009"/>
      <c r="B88" s="2009"/>
    </row>
    <row r="89" spans="1:2" s="1985" customFormat="1" x14ac:dyDescent="0.2">
      <c r="A89" s="2009"/>
      <c r="B89" s="2009"/>
    </row>
    <row r="90" spans="1:2" s="1985" customFormat="1" x14ac:dyDescent="0.2">
      <c r="A90" s="2009"/>
      <c r="B90" s="2009"/>
    </row>
    <row r="91" spans="1:2" s="1985" customFormat="1" x14ac:dyDescent="0.2">
      <c r="A91" s="2009"/>
      <c r="B91" s="2009"/>
    </row>
    <row r="92" spans="1:2" s="1985" customFormat="1" x14ac:dyDescent="0.2">
      <c r="A92" s="2009"/>
      <c r="B92" s="2009"/>
    </row>
    <row r="93" spans="1:2" s="1985" customFormat="1" x14ac:dyDescent="0.2">
      <c r="A93" s="2009"/>
      <c r="B93" s="2009"/>
    </row>
    <row r="94" spans="1:2" s="1985" customFormat="1" x14ac:dyDescent="0.2">
      <c r="A94" s="2009"/>
      <c r="B94" s="2009"/>
    </row>
    <row r="95" spans="1:2" s="1985" customFormat="1" x14ac:dyDescent="0.2">
      <c r="A95" s="2009"/>
      <c r="B95" s="2009"/>
    </row>
    <row r="96" spans="1:2" s="1985" customFormat="1" x14ac:dyDescent="0.2">
      <c r="A96" s="2009"/>
      <c r="B96" s="2009"/>
    </row>
    <row r="97" spans="1:2" s="1985" customFormat="1" x14ac:dyDescent="0.2">
      <c r="A97" s="2009"/>
      <c r="B97" s="2009"/>
    </row>
    <row r="98" spans="1:2" s="1985" customFormat="1" x14ac:dyDescent="0.2">
      <c r="A98" s="2009"/>
      <c r="B98" s="2009"/>
    </row>
    <row r="99" spans="1:2" s="1985" customFormat="1" x14ac:dyDescent="0.2">
      <c r="A99" s="2009"/>
      <c r="B99" s="2009"/>
    </row>
    <row r="100" spans="1:2" s="1985" customFormat="1" x14ac:dyDescent="0.2">
      <c r="A100" s="2009"/>
      <c r="B100" s="2009"/>
    </row>
    <row r="101" spans="1:2" s="1985" customFormat="1" x14ac:dyDescent="0.2">
      <c r="A101" s="2009"/>
      <c r="B101" s="2009"/>
    </row>
    <row r="102" spans="1:2" s="1985" customFormat="1" x14ac:dyDescent="0.2">
      <c r="A102" s="2009"/>
      <c r="B102" s="2009"/>
    </row>
    <row r="103" spans="1:2" s="1985" customFormat="1" x14ac:dyDescent="0.2">
      <c r="A103" s="2009"/>
      <c r="B103" s="2009"/>
    </row>
    <row r="104" spans="1:2" s="1985" customFormat="1" x14ac:dyDescent="0.2">
      <c r="A104" s="2009"/>
      <c r="B104" s="2009"/>
    </row>
    <row r="105" spans="1:2" s="1985" customFormat="1" x14ac:dyDescent="0.2">
      <c r="A105" s="2009"/>
      <c r="B105" s="2009"/>
    </row>
    <row r="106" spans="1:2" s="1985" customFormat="1" x14ac:dyDescent="0.2">
      <c r="A106" s="2009"/>
      <c r="B106" s="2009"/>
    </row>
    <row r="107" spans="1:2" s="1985" customFormat="1" x14ac:dyDescent="0.2">
      <c r="A107" s="2009"/>
      <c r="B107" s="2009"/>
    </row>
    <row r="108" spans="1:2" s="1985" customFormat="1" x14ac:dyDescent="0.2">
      <c r="A108" s="2009"/>
      <c r="B108" s="2009"/>
    </row>
    <row r="109" spans="1:2" s="1985" customFormat="1" x14ac:dyDescent="0.2">
      <c r="A109" s="2009"/>
      <c r="B109" s="2009"/>
    </row>
    <row r="110" spans="1:2" s="1985" customFormat="1" x14ac:dyDescent="0.2">
      <c r="A110" s="2009"/>
      <c r="B110" s="2009"/>
    </row>
    <row r="111" spans="1:2" s="1985" customFormat="1" x14ac:dyDescent="0.2">
      <c r="A111" s="2009"/>
      <c r="B111" s="2009"/>
    </row>
    <row r="112" spans="1:2" s="1985" customFormat="1" x14ac:dyDescent="0.2">
      <c r="A112" s="2009"/>
      <c r="B112" s="2009"/>
    </row>
    <row r="113" spans="1:2" s="1985" customFormat="1" x14ac:dyDescent="0.2">
      <c r="A113" s="2009"/>
      <c r="B113" s="2009"/>
    </row>
    <row r="114" spans="1:2" s="1985" customFormat="1" x14ac:dyDescent="0.2">
      <c r="A114" s="2009"/>
      <c r="B114" s="2009"/>
    </row>
    <row r="115" spans="1:2" s="1985" customFormat="1" x14ac:dyDescent="0.2">
      <c r="A115" s="2009"/>
      <c r="B115" s="2009"/>
    </row>
    <row r="116" spans="1:2" s="1985" customFormat="1" x14ac:dyDescent="0.2">
      <c r="A116" s="2009"/>
      <c r="B116" s="2009"/>
    </row>
    <row r="117" spans="1:2" s="1985" customFormat="1" x14ac:dyDescent="0.2">
      <c r="A117" s="2009"/>
      <c r="B117" s="2009"/>
    </row>
    <row r="118" spans="1:2" s="1985" customFormat="1" x14ac:dyDescent="0.2">
      <c r="A118" s="2009"/>
      <c r="B118" s="2009"/>
    </row>
    <row r="119" spans="1:2" s="1985" customFormat="1" x14ac:dyDescent="0.2">
      <c r="A119" s="2009"/>
      <c r="B119" s="2009"/>
    </row>
    <row r="120" spans="1:2" s="1985" customFormat="1" x14ac:dyDescent="0.2">
      <c r="A120" s="2009"/>
      <c r="B120" s="2009"/>
    </row>
    <row r="121" spans="1:2" s="1985" customFormat="1" x14ac:dyDescent="0.2">
      <c r="A121" s="2009"/>
      <c r="B121" s="2009"/>
    </row>
    <row r="122" spans="1:2" s="1985" customFormat="1" x14ac:dyDescent="0.2">
      <c r="A122" s="2009"/>
      <c r="B122" s="2009"/>
    </row>
    <row r="123" spans="1:2" s="1985" customFormat="1" x14ac:dyDescent="0.2">
      <c r="A123" s="2009"/>
      <c r="B123" s="2009"/>
    </row>
    <row r="124" spans="1:2" s="1985" customFormat="1" x14ac:dyDescent="0.2">
      <c r="A124" s="2009"/>
      <c r="B124" s="2009"/>
    </row>
    <row r="125" spans="1:2" s="1985" customFormat="1" x14ac:dyDescent="0.2">
      <c r="A125" s="2009"/>
      <c r="B125" s="2009"/>
    </row>
    <row r="126" spans="1:2" s="1985" customFormat="1" x14ac:dyDescent="0.2">
      <c r="A126" s="2009"/>
      <c r="B126" s="2009"/>
    </row>
    <row r="127" spans="1:2" s="1985" customFormat="1" x14ac:dyDescent="0.2">
      <c r="A127" s="2009"/>
      <c r="B127" s="2009"/>
    </row>
    <row r="128" spans="1:2" s="1985" customFormat="1" x14ac:dyDescent="0.2">
      <c r="A128" s="2009"/>
      <c r="B128" s="2009"/>
    </row>
    <row r="129" spans="1:2" s="1985" customFormat="1" x14ac:dyDescent="0.2">
      <c r="A129" s="2009"/>
      <c r="B129" s="2009"/>
    </row>
    <row r="130" spans="1:2" s="1985" customFormat="1" x14ac:dyDescent="0.2">
      <c r="A130" s="2009"/>
      <c r="B130" s="2009"/>
    </row>
    <row r="131" spans="1:2" s="1985" customFormat="1" x14ac:dyDescent="0.2">
      <c r="A131" s="2009"/>
      <c r="B131" s="2009"/>
    </row>
    <row r="132" spans="1:2" s="1985" customFormat="1" x14ac:dyDescent="0.2">
      <c r="A132" s="2009"/>
      <c r="B132" s="2009"/>
    </row>
    <row r="133" spans="1:2" s="1985" customFormat="1" x14ac:dyDescent="0.2">
      <c r="A133" s="2009"/>
      <c r="B133" s="2009"/>
    </row>
    <row r="134" spans="1:2" s="1985" customFormat="1" x14ac:dyDescent="0.2">
      <c r="A134" s="2009"/>
      <c r="B134" s="2009"/>
    </row>
    <row r="135" spans="1:2" s="1985" customFormat="1" x14ac:dyDescent="0.2">
      <c r="A135" s="2009"/>
      <c r="B135" s="2009"/>
    </row>
    <row r="136" spans="1:2" s="1985" customFormat="1" x14ac:dyDescent="0.2">
      <c r="A136" s="2009"/>
      <c r="B136" s="2009"/>
    </row>
    <row r="137" spans="1:2" s="1985" customFormat="1" x14ac:dyDescent="0.2">
      <c r="A137" s="2009"/>
      <c r="B137" s="2009"/>
    </row>
    <row r="138" spans="1:2" s="1985" customFormat="1" x14ac:dyDescent="0.2">
      <c r="A138" s="2009"/>
      <c r="B138" s="2009"/>
    </row>
    <row r="139" spans="1:2" s="1985" customFormat="1" x14ac:dyDescent="0.2">
      <c r="A139" s="2009"/>
      <c r="B139" s="2009"/>
    </row>
    <row r="140" spans="1:2" s="1985" customFormat="1" x14ac:dyDescent="0.2">
      <c r="A140" s="2009"/>
      <c r="B140" s="2009"/>
    </row>
    <row r="141" spans="1:2" s="1985" customFormat="1" x14ac:dyDescent="0.2">
      <c r="A141" s="2009"/>
      <c r="B141" s="2009"/>
    </row>
    <row r="142" spans="1:2" s="1985" customFormat="1" x14ac:dyDescent="0.2">
      <c r="A142" s="2009"/>
      <c r="B142" s="2009"/>
    </row>
    <row r="143" spans="1:2" s="1985" customFormat="1" x14ac:dyDescent="0.2">
      <c r="A143" s="2009"/>
      <c r="B143" s="2009"/>
    </row>
    <row r="144" spans="1:2" s="1985" customFormat="1" x14ac:dyDescent="0.2">
      <c r="A144" s="2009"/>
      <c r="B144" s="2009"/>
    </row>
    <row r="145" spans="1:2" s="1985" customFormat="1" x14ac:dyDescent="0.2">
      <c r="A145" s="2009"/>
      <c r="B145" s="2009"/>
    </row>
    <row r="146" spans="1:2" s="1985" customFormat="1" x14ac:dyDescent="0.2">
      <c r="A146" s="2009"/>
      <c r="B146" s="2009"/>
    </row>
    <row r="147" spans="1:2" s="1985" customFormat="1" x14ac:dyDescent="0.2">
      <c r="A147" s="2009"/>
      <c r="B147" s="2009"/>
    </row>
    <row r="148" spans="1:2" s="1985" customFormat="1" x14ac:dyDescent="0.2">
      <c r="A148" s="2009"/>
      <c r="B148" s="2009"/>
    </row>
    <row r="149" spans="1:2" s="1985" customFormat="1" x14ac:dyDescent="0.2">
      <c r="A149" s="2009"/>
      <c r="B149" s="2009"/>
    </row>
    <row r="150" spans="1:2" s="1985" customFormat="1" x14ac:dyDescent="0.2">
      <c r="A150" s="2009"/>
      <c r="B150" s="2009"/>
    </row>
    <row r="151" spans="1:2" s="1985" customFormat="1" x14ac:dyDescent="0.2">
      <c r="A151" s="2009"/>
      <c r="B151" s="2009"/>
    </row>
    <row r="152" spans="1:2" s="1985" customFormat="1" x14ac:dyDescent="0.2">
      <c r="A152" s="2009"/>
      <c r="B152" s="2009"/>
    </row>
    <row r="153" spans="1:2" s="1985" customFormat="1" x14ac:dyDescent="0.2">
      <c r="A153" s="2009"/>
      <c r="B153" s="2009"/>
    </row>
    <row r="154" spans="1:2" s="1985" customFormat="1" x14ac:dyDescent="0.2">
      <c r="A154" s="2009"/>
      <c r="B154" s="2009"/>
    </row>
    <row r="155" spans="1:2" s="1985" customFormat="1" x14ac:dyDescent="0.2">
      <c r="A155" s="2009"/>
      <c r="B155" s="2009"/>
    </row>
    <row r="156" spans="1:2" s="1985" customFormat="1" x14ac:dyDescent="0.2">
      <c r="A156" s="2009"/>
      <c r="B156" s="2009"/>
    </row>
    <row r="157" spans="1:2" s="1985" customFormat="1" x14ac:dyDescent="0.2">
      <c r="A157" s="2009"/>
      <c r="B157" s="2009"/>
    </row>
    <row r="158" spans="1:2" s="1985" customFormat="1" x14ac:dyDescent="0.2">
      <c r="A158" s="2009"/>
      <c r="B158" s="2009"/>
    </row>
    <row r="159" spans="1:2" s="1985" customFormat="1" x14ac:dyDescent="0.2">
      <c r="A159" s="2009"/>
      <c r="B159" s="2009"/>
    </row>
    <row r="160" spans="1:2" s="1985" customFormat="1" x14ac:dyDescent="0.2">
      <c r="A160" s="2009"/>
      <c r="B160" s="2009"/>
    </row>
    <row r="161" spans="1:2" s="1985" customFormat="1" x14ac:dyDescent="0.2">
      <c r="A161" s="2009"/>
      <c r="B161" s="2009"/>
    </row>
    <row r="162" spans="1:2" s="1985" customFormat="1" x14ac:dyDescent="0.2">
      <c r="A162" s="2009"/>
      <c r="B162" s="2009"/>
    </row>
    <row r="163" spans="1:2" s="1985" customFormat="1" x14ac:dyDescent="0.2">
      <c r="A163" s="2009"/>
      <c r="B163" s="2009"/>
    </row>
    <row r="164" spans="1:2" s="1985" customFormat="1" x14ac:dyDescent="0.2">
      <c r="A164" s="2009"/>
      <c r="B164" s="2009"/>
    </row>
    <row r="165" spans="1:2" s="1985" customFormat="1" x14ac:dyDescent="0.2">
      <c r="A165" s="2009"/>
      <c r="B165" s="2009"/>
    </row>
    <row r="166" spans="1:2" s="1985" customFormat="1" x14ac:dyDescent="0.2">
      <c r="A166" s="2009"/>
      <c r="B166" s="2009"/>
    </row>
    <row r="167" spans="1:2" s="1985" customFormat="1" x14ac:dyDescent="0.2">
      <c r="A167" s="2009"/>
      <c r="B167" s="2009"/>
    </row>
    <row r="168" spans="1:2" s="1985" customFormat="1" x14ac:dyDescent="0.2">
      <c r="A168" s="2009"/>
      <c r="B168" s="2009"/>
    </row>
    <row r="169" spans="1:2" s="1985" customFormat="1" x14ac:dyDescent="0.2">
      <c r="A169" s="2009"/>
      <c r="B169" s="2009"/>
    </row>
    <row r="170" spans="1:2" s="1985" customFormat="1" x14ac:dyDescent="0.2">
      <c r="A170" s="2009"/>
      <c r="B170" s="2009"/>
    </row>
    <row r="171" spans="1:2" s="1985" customFormat="1" x14ac:dyDescent="0.2">
      <c r="A171" s="2009"/>
      <c r="B171" s="2009"/>
    </row>
    <row r="172" spans="1:2" s="1985" customFormat="1" x14ac:dyDescent="0.2">
      <c r="A172" s="2009"/>
      <c r="B172" s="2009"/>
    </row>
    <row r="173" spans="1:2" s="1985" customFormat="1" x14ac:dyDescent="0.2">
      <c r="A173" s="2009"/>
      <c r="B173" s="2009"/>
    </row>
    <row r="174" spans="1:2" s="1985" customFormat="1" x14ac:dyDescent="0.2">
      <c r="A174" s="2009"/>
      <c r="B174" s="2009"/>
    </row>
    <row r="175" spans="1:2" s="1985" customFormat="1" x14ac:dyDescent="0.2">
      <c r="A175" s="2009"/>
      <c r="B175" s="2009"/>
    </row>
    <row r="176" spans="1:2" s="1985" customFormat="1" x14ac:dyDescent="0.2">
      <c r="A176" s="2009"/>
      <c r="B176" s="2009"/>
    </row>
    <row r="177" spans="1:2" s="1985" customFormat="1" x14ac:dyDescent="0.2">
      <c r="A177" s="2009"/>
      <c r="B177" s="2009"/>
    </row>
    <row r="178" spans="1:2" s="1985" customFormat="1" x14ac:dyDescent="0.2">
      <c r="A178" s="2009"/>
      <c r="B178" s="2009"/>
    </row>
    <row r="179" spans="1:2" s="1985" customFormat="1" x14ac:dyDescent="0.2">
      <c r="A179" s="2009"/>
      <c r="B179" s="2009"/>
    </row>
    <row r="180" spans="1:2" s="1985" customFormat="1" x14ac:dyDescent="0.2">
      <c r="A180" s="2009"/>
      <c r="B180" s="2009"/>
    </row>
    <row r="181" spans="1:2" s="1985" customFormat="1" x14ac:dyDescent="0.2">
      <c r="A181" s="2009"/>
      <c r="B181" s="2009"/>
    </row>
    <row r="182" spans="1:2" s="1985" customFormat="1" x14ac:dyDescent="0.2">
      <c r="A182" s="2009"/>
      <c r="B182" s="2009"/>
    </row>
    <row r="183" spans="1:2" s="1985" customFormat="1" x14ac:dyDescent="0.2">
      <c r="A183" s="2009"/>
      <c r="B183" s="2009"/>
    </row>
    <row r="184" spans="1:2" s="1985" customFormat="1" x14ac:dyDescent="0.2">
      <c r="A184" s="2009"/>
      <c r="B184" s="2009"/>
    </row>
    <row r="185" spans="1:2" s="1985" customFormat="1" x14ac:dyDescent="0.2">
      <c r="A185" s="2009"/>
      <c r="B185" s="2009"/>
    </row>
    <row r="186" spans="1:2" s="1985" customFormat="1" x14ac:dyDescent="0.2">
      <c r="A186" s="2009"/>
      <c r="B186" s="2009"/>
    </row>
    <row r="187" spans="1:2" s="1985" customFormat="1" x14ac:dyDescent="0.2">
      <c r="A187" s="2009"/>
      <c r="B187" s="2009"/>
    </row>
    <row r="188" spans="1:2" s="1985" customFormat="1" x14ac:dyDescent="0.2">
      <c r="A188" s="2009"/>
      <c r="B188" s="2009"/>
    </row>
    <row r="189" spans="1:2" s="1985" customFormat="1" x14ac:dyDescent="0.2">
      <c r="A189" s="2009"/>
      <c r="B189" s="2009"/>
    </row>
    <row r="190" spans="1:2" s="1985" customFormat="1" x14ac:dyDescent="0.2">
      <c r="A190" s="2009"/>
      <c r="B190" s="2009"/>
    </row>
    <row r="191" spans="1:2" s="1985" customFormat="1" x14ac:dyDescent="0.2">
      <c r="A191" s="2009"/>
      <c r="B191" s="2009"/>
    </row>
    <row r="192" spans="1:2" s="1985" customFormat="1" x14ac:dyDescent="0.2">
      <c r="A192" s="2009"/>
      <c r="B192" s="2009"/>
    </row>
    <row r="193" spans="1:2" s="1985" customFormat="1" x14ac:dyDescent="0.2">
      <c r="A193" s="2009"/>
      <c r="B193" s="2009"/>
    </row>
    <row r="194" spans="1:2" s="1985" customFormat="1" x14ac:dyDescent="0.2">
      <c r="A194" s="2009"/>
      <c r="B194" s="2009"/>
    </row>
    <row r="195" spans="1:2" s="1985" customFormat="1" x14ac:dyDescent="0.2">
      <c r="A195" s="2009"/>
      <c r="B195" s="2009"/>
    </row>
    <row r="196" spans="1:2" s="1985" customFormat="1" x14ac:dyDescent="0.2">
      <c r="A196" s="2009"/>
      <c r="B196" s="2009"/>
    </row>
    <row r="197" spans="1:2" s="1985" customFormat="1" x14ac:dyDescent="0.2">
      <c r="A197" s="2009"/>
      <c r="B197" s="2009"/>
    </row>
    <row r="198" spans="1:2" s="1985" customFormat="1" x14ac:dyDescent="0.2">
      <c r="A198" s="2009"/>
      <c r="B198" s="2009"/>
    </row>
    <row r="199" spans="1:2" s="1985" customFormat="1" x14ac:dyDescent="0.2">
      <c r="A199" s="2009"/>
      <c r="B199" s="2009"/>
    </row>
    <row r="200" spans="1:2" s="1985" customFormat="1" x14ac:dyDescent="0.2">
      <c r="A200" s="2009"/>
      <c r="B200" s="2009"/>
    </row>
    <row r="201" spans="1:2" s="1985" customFormat="1" x14ac:dyDescent="0.2">
      <c r="A201" s="2009"/>
      <c r="B201" s="2009"/>
    </row>
    <row r="202" spans="1:2" s="1985" customFormat="1" x14ac:dyDescent="0.2">
      <c r="A202" s="2009"/>
      <c r="B202" s="2009"/>
    </row>
    <row r="203" spans="1:2" s="1985" customFormat="1" x14ac:dyDescent="0.2">
      <c r="A203" s="2009"/>
      <c r="B203" s="2009"/>
    </row>
    <row r="204" spans="1:2" s="1985" customFormat="1" x14ac:dyDescent="0.2">
      <c r="A204" s="2009"/>
      <c r="B204" s="2009"/>
    </row>
    <row r="205" spans="1:2" s="1985" customFormat="1" x14ac:dyDescent="0.2">
      <c r="A205" s="2009"/>
      <c r="B205" s="2009"/>
    </row>
    <row r="206" spans="1:2" s="1985" customFormat="1" x14ac:dyDescent="0.2">
      <c r="A206" s="2009"/>
      <c r="B206" s="2009"/>
    </row>
    <row r="207" spans="1:2" s="1985" customFormat="1" x14ac:dyDescent="0.2">
      <c r="A207" s="2009"/>
      <c r="B207" s="2009"/>
    </row>
    <row r="208" spans="1:2" s="1985" customFormat="1" x14ac:dyDescent="0.2">
      <c r="A208" s="2009"/>
      <c r="B208" s="2009"/>
    </row>
    <row r="209" spans="1:2" s="1985" customFormat="1" x14ac:dyDescent="0.2">
      <c r="A209" s="2009"/>
      <c r="B209" s="2009"/>
    </row>
    <row r="210" spans="1:2" s="1985" customFormat="1" x14ac:dyDescent="0.2">
      <c r="A210" s="2009"/>
      <c r="B210" s="2009"/>
    </row>
    <row r="211" spans="1:2" s="1985" customFormat="1" x14ac:dyDescent="0.2">
      <c r="A211" s="2009"/>
      <c r="B211" s="2009"/>
    </row>
    <row r="212" spans="1:2" s="1985" customFormat="1" x14ac:dyDescent="0.2">
      <c r="A212" s="2009"/>
      <c r="B212" s="2009"/>
    </row>
    <row r="213" spans="1:2" s="1985" customFormat="1" x14ac:dyDescent="0.2">
      <c r="A213" s="2009"/>
      <c r="B213" s="2009"/>
    </row>
    <row r="214" spans="1:2" s="1985" customFormat="1" x14ac:dyDescent="0.2">
      <c r="A214" s="2009"/>
      <c r="B214" s="2009"/>
    </row>
    <row r="215" spans="1:2" s="1985" customFormat="1" x14ac:dyDescent="0.2">
      <c r="A215" s="2009"/>
      <c r="B215" s="2009"/>
    </row>
    <row r="216" spans="1:2" s="1985" customFormat="1" x14ac:dyDescent="0.2">
      <c r="A216" s="2009"/>
      <c r="B216" s="2009"/>
    </row>
    <row r="217" spans="1:2" s="1985" customFormat="1" x14ac:dyDescent="0.2">
      <c r="A217" s="2009"/>
      <c r="B217" s="2009"/>
    </row>
    <row r="218" spans="1:2" s="1985" customFormat="1" x14ac:dyDescent="0.2">
      <c r="A218" s="2009"/>
      <c r="B218" s="2009"/>
    </row>
    <row r="219" spans="1:2" s="1985" customFormat="1" x14ac:dyDescent="0.2">
      <c r="A219" s="2009"/>
      <c r="B219" s="2009"/>
    </row>
    <row r="220" spans="1:2" s="1985" customFormat="1" x14ac:dyDescent="0.2">
      <c r="A220" s="2009"/>
      <c r="B220" s="2009"/>
    </row>
    <row r="221" spans="1:2" s="1985" customFormat="1" x14ac:dyDescent="0.2">
      <c r="A221" s="2009"/>
      <c r="B221" s="2009"/>
    </row>
    <row r="222" spans="1:2" s="1985" customFormat="1" x14ac:dyDescent="0.2">
      <c r="A222" s="2009"/>
      <c r="B222" s="2009"/>
    </row>
    <row r="223" spans="1:2" s="1985" customFormat="1" x14ac:dyDescent="0.2">
      <c r="A223" s="2009"/>
      <c r="B223" s="2009"/>
    </row>
    <row r="224" spans="1:2" s="1985" customFormat="1" x14ac:dyDescent="0.2">
      <c r="A224" s="2009"/>
      <c r="B224" s="2009"/>
    </row>
    <row r="225" spans="1:2" s="1985" customFormat="1" x14ac:dyDescent="0.2">
      <c r="A225" s="2009"/>
      <c r="B225" s="2009"/>
    </row>
    <row r="226" spans="1:2" s="1985" customFormat="1" x14ac:dyDescent="0.2">
      <c r="A226" s="2009"/>
      <c r="B226" s="2009"/>
    </row>
    <row r="227" spans="1:2" s="1985" customFormat="1" x14ac:dyDescent="0.2">
      <c r="A227" s="2009"/>
      <c r="B227" s="2009"/>
    </row>
    <row r="228" spans="1:2" s="1985" customFormat="1" x14ac:dyDescent="0.2">
      <c r="A228" s="2009"/>
      <c r="B228" s="2009"/>
    </row>
    <row r="229" spans="1:2" s="1985" customFormat="1" x14ac:dyDescent="0.2">
      <c r="A229" s="2009"/>
      <c r="B229" s="2009"/>
    </row>
    <row r="230" spans="1:2" s="1985" customFormat="1" x14ac:dyDescent="0.2">
      <c r="A230" s="2009"/>
      <c r="B230" s="2009"/>
    </row>
    <row r="231" spans="1:2" s="1985" customFormat="1" x14ac:dyDescent="0.2">
      <c r="A231" s="2009"/>
      <c r="B231" s="2009"/>
    </row>
    <row r="232" spans="1:2" s="1985" customFormat="1" x14ac:dyDescent="0.2">
      <c r="A232" s="2009"/>
      <c r="B232" s="2009"/>
    </row>
    <row r="233" spans="1:2" s="1985" customFormat="1" x14ac:dyDescent="0.2">
      <c r="A233" s="2009"/>
      <c r="B233" s="2009"/>
    </row>
    <row r="234" spans="1:2" s="1985" customFormat="1" x14ac:dyDescent="0.2">
      <c r="A234" s="2009"/>
      <c r="B234" s="2009"/>
    </row>
    <row r="235" spans="1:2" s="1985" customFormat="1" x14ac:dyDescent="0.2">
      <c r="A235" s="2009"/>
      <c r="B235" s="2009"/>
    </row>
    <row r="236" spans="1:2" s="1985" customFormat="1" x14ac:dyDescent="0.2">
      <c r="A236" s="2009"/>
      <c r="B236" s="2009"/>
    </row>
    <row r="237" spans="1:2" s="1985" customFormat="1" x14ac:dyDescent="0.2">
      <c r="A237" s="2009"/>
      <c r="B237" s="2009"/>
    </row>
    <row r="238" spans="1:2" s="1985" customFormat="1" x14ac:dyDescent="0.2">
      <c r="A238" s="2009"/>
      <c r="B238" s="2009"/>
    </row>
    <row r="239" spans="1:2" s="1985" customFormat="1" x14ac:dyDescent="0.2">
      <c r="A239" s="2009"/>
      <c r="B239" s="2009"/>
    </row>
    <row r="240" spans="1:2" s="1985" customFormat="1" x14ac:dyDescent="0.2">
      <c r="A240" s="2009"/>
      <c r="B240" s="2009"/>
    </row>
    <row r="241" spans="1:2" s="1985" customFormat="1" x14ac:dyDescent="0.2">
      <c r="A241" s="2009"/>
      <c r="B241" s="2009"/>
    </row>
    <row r="242" spans="1:2" s="1985" customFormat="1" x14ac:dyDescent="0.2">
      <c r="A242" s="2009"/>
      <c r="B242" s="2009"/>
    </row>
    <row r="243" spans="1:2" s="1985" customFormat="1" x14ac:dyDescent="0.2">
      <c r="A243" s="2009"/>
      <c r="B243" s="2009"/>
    </row>
    <row r="244" spans="1:2" s="1985" customFormat="1" x14ac:dyDescent="0.2">
      <c r="A244" s="2009"/>
      <c r="B244" s="2009"/>
    </row>
    <row r="245" spans="1:2" s="1985" customFormat="1" x14ac:dyDescent="0.2">
      <c r="A245" s="2009"/>
      <c r="B245" s="2009"/>
    </row>
    <row r="246" spans="1:2" s="1985" customFormat="1" x14ac:dyDescent="0.2">
      <c r="A246" s="2009"/>
      <c r="B246" s="2009"/>
    </row>
    <row r="247" spans="1:2" s="1985" customFormat="1" x14ac:dyDescent="0.2">
      <c r="A247" s="2009"/>
      <c r="B247" s="2009"/>
    </row>
    <row r="248" spans="1:2" s="1985" customFormat="1" x14ac:dyDescent="0.2">
      <c r="A248" s="2009"/>
      <c r="B248" s="2009"/>
    </row>
    <row r="249" spans="1:2" s="1985" customFormat="1" x14ac:dyDescent="0.2">
      <c r="A249" s="2009"/>
      <c r="B249" s="2009"/>
    </row>
    <row r="250" spans="1:2" s="1985" customFormat="1" x14ac:dyDescent="0.2">
      <c r="A250" s="2009"/>
      <c r="B250" s="2009"/>
    </row>
    <row r="251" spans="1:2" s="1985" customFormat="1" x14ac:dyDescent="0.2">
      <c r="A251" s="2009"/>
      <c r="B251" s="2009"/>
    </row>
    <row r="252" spans="1:2" s="1985" customFormat="1" x14ac:dyDescent="0.2">
      <c r="A252" s="2009"/>
      <c r="B252" s="2009"/>
    </row>
    <row r="253" spans="1:2" s="1985" customFormat="1" x14ac:dyDescent="0.2">
      <c r="A253" s="2009"/>
      <c r="B253" s="2009"/>
    </row>
    <row r="254" spans="1:2" s="1985" customFormat="1" x14ac:dyDescent="0.2">
      <c r="A254" s="2009"/>
      <c r="B254" s="2009"/>
    </row>
    <row r="255" spans="1:2" s="1985" customFormat="1" x14ac:dyDescent="0.2">
      <c r="A255" s="2009"/>
      <c r="B255" s="2009"/>
    </row>
    <row r="256" spans="1:2" s="1985" customFormat="1" x14ac:dyDescent="0.2">
      <c r="A256" s="2009"/>
      <c r="B256" s="2009"/>
    </row>
    <row r="257" spans="1:2" s="1985" customFormat="1" x14ac:dyDescent="0.2">
      <c r="A257" s="2009"/>
      <c r="B257" s="2009"/>
    </row>
    <row r="258" spans="1:2" s="1985" customFormat="1" x14ac:dyDescent="0.2">
      <c r="A258" s="2009"/>
      <c r="B258" s="2009"/>
    </row>
    <row r="259" spans="1:2" s="1985" customFormat="1" x14ac:dyDescent="0.2">
      <c r="A259" s="2009"/>
      <c r="B259" s="2009"/>
    </row>
    <row r="260" spans="1:2" s="1985" customFormat="1" x14ac:dyDescent="0.2">
      <c r="A260" s="2009"/>
      <c r="B260" s="2009"/>
    </row>
    <row r="261" spans="1:2" s="1985" customFormat="1" x14ac:dyDescent="0.2">
      <c r="A261" s="2009"/>
      <c r="B261" s="2009"/>
    </row>
    <row r="262" spans="1:2" s="1985" customFormat="1" x14ac:dyDescent="0.2">
      <c r="A262" s="2009"/>
      <c r="B262" s="2009"/>
    </row>
    <row r="263" spans="1:2" s="1985" customFormat="1" x14ac:dyDescent="0.2">
      <c r="A263" s="2009"/>
      <c r="B263" s="2009"/>
    </row>
    <row r="264" spans="1:2" s="1985" customFormat="1" x14ac:dyDescent="0.2">
      <c r="A264" s="2009"/>
      <c r="B264" s="2009"/>
    </row>
    <row r="265" spans="1:2" s="1985" customFormat="1" x14ac:dyDescent="0.2">
      <c r="A265" s="2009"/>
      <c r="B265" s="2009"/>
    </row>
    <row r="266" spans="1:2" s="1985" customFormat="1" x14ac:dyDescent="0.2">
      <c r="A266" s="2009"/>
      <c r="B266" s="2009"/>
    </row>
    <row r="267" spans="1:2" s="1985" customFormat="1" x14ac:dyDescent="0.2">
      <c r="A267" s="2009"/>
      <c r="B267" s="2009"/>
    </row>
    <row r="268" spans="1:2" s="1985" customFormat="1" x14ac:dyDescent="0.2">
      <c r="A268" s="2009"/>
      <c r="B268" s="2009"/>
    </row>
    <row r="269" spans="1:2" s="1985" customFormat="1" x14ac:dyDescent="0.2">
      <c r="A269" s="2009"/>
      <c r="B269" s="2009"/>
    </row>
    <row r="270" spans="1:2" s="1985" customFormat="1" x14ac:dyDescent="0.2">
      <c r="A270" s="2009"/>
      <c r="B270" s="2009"/>
    </row>
    <row r="271" spans="1:2" s="1985" customFormat="1" x14ac:dyDescent="0.2">
      <c r="A271" s="2009"/>
      <c r="B271" s="2009"/>
    </row>
    <row r="272" spans="1:2" s="1985" customFormat="1" x14ac:dyDescent="0.2">
      <c r="A272" s="2009"/>
      <c r="B272" s="2009"/>
    </row>
    <row r="273" spans="1:2" s="1985" customFormat="1" x14ac:dyDescent="0.2">
      <c r="A273" s="2009"/>
      <c r="B273" s="2009"/>
    </row>
    <row r="274" spans="1:2" s="1985" customFormat="1" x14ac:dyDescent="0.2">
      <c r="A274" s="2009"/>
      <c r="B274" s="2009"/>
    </row>
    <row r="275" spans="1:2" s="1985" customFormat="1" x14ac:dyDescent="0.2">
      <c r="A275" s="2009"/>
      <c r="B275" s="2009"/>
    </row>
    <row r="276" spans="1:2" s="1985" customFormat="1" x14ac:dyDescent="0.2">
      <c r="A276" s="2009"/>
      <c r="B276" s="2009"/>
    </row>
    <row r="277" spans="1:2" s="1985" customFormat="1" x14ac:dyDescent="0.2">
      <c r="A277" s="2009"/>
      <c r="B277" s="2009"/>
    </row>
    <row r="278" spans="1:2" s="1985" customFormat="1" x14ac:dyDescent="0.2">
      <c r="A278" s="2009"/>
      <c r="B278" s="2009"/>
    </row>
    <row r="279" spans="1:2" s="1985" customFormat="1" x14ac:dyDescent="0.2">
      <c r="A279" s="2009"/>
      <c r="B279" s="2009"/>
    </row>
    <row r="280" spans="1:2" s="1985" customFormat="1" x14ac:dyDescent="0.2">
      <c r="A280" s="2009"/>
      <c r="B280" s="2009"/>
    </row>
    <row r="281" spans="1:2" s="1985" customFormat="1" x14ac:dyDescent="0.2">
      <c r="A281" s="2009"/>
      <c r="B281" s="2009"/>
    </row>
    <row r="282" spans="1:2" s="1985" customFormat="1" x14ac:dyDescent="0.2">
      <c r="A282" s="2009"/>
      <c r="B282" s="2009"/>
    </row>
    <row r="283" spans="1:2" s="1985" customFormat="1" x14ac:dyDescent="0.2">
      <c r="A283" s="2009"/>
      <c r="B283" s="2009"/>
    </row>
    <row r="284" spans="1:2" s="1985" customFormat="1" x14ac:dyDescent="0.2">
      <c r="A284" s="2009"/>
      <c r="B284" s="2009"/>
    </row>
    <row r="285" spans="1:2" s="1985" customFormat="1" x14ac:dyDescent="0.2">
      <c r="A285" s="2009"/>
      <c r="B285" s="2009"/>
    </row>
    <row r="286" spans="1:2" s="1985" customFormat="1" x14ac:dyDescent="0.2">
      <c r="A286" s="2009"/>
      <c r="B286" s="2009"/>
    </row>
    <row r="287" spans="1:2" s="1985" customFormat="1" x14ac:dyDescent="0.2">
      <c r="A287" s="2009"/>
      <c r="B287" s="2009"/>
    </row>
    <row r="288" spans="1:2" s="1985" customFormat="1" x14ac:dyDescent="0.2">
      <c r="A288" s="2009"/>
      <c r="B288" s="2009"/>
    </row>
    <row r="289" spans="1:4" s="1985" customFormat="1" x14ac:dyDescent="0.2">
      <c r="A289" s="2009"/>
      <c r="B289" s="2009"/>
    </row>
    <row r="290" spans="1:4" s="1985" customFormat="1" x14ac:dyDescent="0.2">
      <c r="A290" s="2009"/>
      <c r="B290" s="2009"/>
    </row>
    <row r="291" spans="1:4" s="1985" customFormat="1" x14ac:dyDescent="0.2">
      <c r="A291" s="2009"/>
      <c r="B291" s="2009"/>
    </row>
    <row r="292" spans="1:4" s="1985" customFormat="1" x14ac:dyDescent="0.2">
      <c r="A292" s="2009"/>
      <c r="B292" s="2009"/>
    </row>
    <row r="293" spans="1:4" s="1985" customFormat="1" x14ac:dyDescent="0.2">
      <c r="A293" s="2009"/>
      <c r="B293" s="2009"/>
    </row>
    <row r="294" spans="1:4" s="1985" customFormat="1" x14ac:dyDescent="0.2">
      <c r="A294" s="2009"/>
      <c r="B294" s="2009"/>
    </row>
    <row r="295" spans="1:4" s="1985" customFormat="1" x14ac:dyDescent="0.2">
      <c r="A295" s="2009"/>
      <c r="B295" s="2009"/>
    </row>
    <row r="296" spans="1:4" s="1985" customFormat="1" x14ac:dyDescent="0.2">
      <c r="A296" s="2009"/>
      <c r="B296" s="2009"/>
    </row>
    <row r="297" spans="1:4" s="1985" customFormat="1" x14ac:dyDescent="0.2">
      <c r="A297" s="2009"/>
      <c r="B297" s="2009"/>
    </row>
    <row r="298" spans="1:4" s="1985" customFormat="1" x14ac:dyDescent="0.2">
      <c r="A298" s="2009"/>
      <c r="B298" s="2009"/>
    </row>
    <row r="299" spans="1:4" s="1985" customFormat="1" x14ac:dyDescent="0.2">
      <c r="A299" s="2009"/>
      <c r="B299" s="2009"/>
    </row>
    <row r="300" spans="1:4" s="1985" customFormat="1" x14ac:dyDescent="0.2">
      <c r="A300" s="367"/>
      <c r="B300" s="367"/>
      <c r="C300" s="800"/>
      <c r="D300" s="2010"/>
    </row>
    <row r="301" spans="1:4" s="1985" customFormat="1" x14ac:dyDescent="0.2">
      <c r="A301" s="367"/>
      <c r="B301" s="367"/>
      <c r="C301" s="800"/>
    </row>
    <row r="302" spans="1:4" s="1985" customFormat="1" x14ac:dyDescent="0.2">
      <c r="A302" s="2009"/>
      <c r="B302" s="2009"/>
    </row>
    <row r="303" spans="1:4" s="1985" customFormat="1" x14ac:dyDescent="0.2">
      <c r="A303" s="2009"/>
      <c r="B303" s="2009"/>
    </row>
    <row r="304" spans="1:4" s="1985" customFormat="1" x14ac:dyDescent="0.2">
      <c r="A304" s="2009"/>
      <c r="B304" s="2009"/>
    </row>
    <row r="305" spans="1:3" s="1985" customFormat="1" x14ac:dyDescent="0.2">
      <c r="A305" s="2009"/>
      <c r="B305" s="2009"/>
    </row>
    <row r="309" spans="1:3" x14ac:dyDescent="0.2">
      <c r="A309" s="1359"/>
    </row>
    <row r="310" spans="1:3" x14ac:dyDescent="0.2">
      <c r="A310" s="1363" t="s">
        <v>1494</v>
      </c>
      <c r="B310" s="1360"/>
      <c r="C310" s="1363"/>
    </row>
    <row r="311" spans="1:3" x14ac:dyDescent="0.2">
      <c r="A311" s="1361" t="s">
        <v>856</v>
      </c>
      <c r="B311" s="1361" t="s">
        <v>856</v>
      </c>
      <c r="C311" s="1362" t="s">
        <v>254</v>
      </c>
    </row>
    <row r="312" spans="1:3" x14ac:dyDescent="0.2">
      <c r="A312" s="1361" t="s">
        <v>281</v>
      </c>
      <c r="B312" s="1361" t="s">
        <v>281</v>
      </c>
      <c r="C312" s="1362" t="s">
        <v>1495</v>
      </c>
    </row>
    <row r="313" spans="1:3" x14ac:dyDescent="0.2">
      <c r="A313" s="1361" t="s">
        <v>382</v>
      </c>
      <c r="B313" s="1361">
        <v>389002</v>
      </c>
      <c r="C313" s="1362" t="s">
        <v>1496</v>
      </c>
    </row>
  </sheetData>
  <sortState ref="A11:AW16">
    <sortCondition ref="A11"/>
  </sortState>
  <customSheetViews>
    <customSheetView guid="{DF43B8DA-68E8-4080-9138-D41A38219876}" showPageBreaks="1" printArea="1" hiddenRows="1" hiddenColumns="1" view="pageBreakPreview">
      <pane xSplit="3" ySplit="5" topLeftCell="D7" activePane="bottomRight" state="frozen"/>
      <selection pane="bottomRight" activeCell="D7" sqref="D7"/>
      <colBreaks count="3" manualBreakCount="3">
        <brk id="18" max="19" man="1"/>
        <brk id="30" max="1048575" man="1"/>
        <brk id="41" max="19" man="1"/>
      </colBreaks>
      <pageMargins left="0.25" right="0.25" top="1" bottom="0.75" header="0.24" footer="0.31"/>
      <printOptions horizontalCentered="1"/>
      <pageSetup paperSize="5" scale="70" firstPageNumber="48" orientation="landscape" r:id="rId1"/>
      <headerFooter alignWithMargins="0">
        <oddHeader xml:space="preserve">&amp;L&amp;"Arial,Bold"&amp;22&amp;K000000FY2019-20 Budget Letter_&amp;KFF0000Preliminary Simulation&amp;R
</oddHeader>
        <oddFooter>&amp;R&amp;12&amp;P</oddFooter>
      </headerFooter>
    </customSheetView>
  </customSheetViews>
  <mergeCells count="14">
    <mergeCell ref="J35:K36"/>
    <mergeCell ref="AZ1:AZ3"/>
    <mergeCell ref="A1:C3"/>
    <mergeCell ref="AJ2:AN2"/>
    <mergeCell ref="AY1:AY3"/>
    <mergeCell ref="J2:L2"/>
    <mergeCell ref="AH1:AR1"/>
    <mergeCell ref="AS1:AX1"/>
    <mergeCell ref="S1:AG1"/>
    <mergeCell ref="D1:R1"/>
    <mergeCell ref="T2:X2"/>
    <mergeCell ref="AC2:AF2"/>
    <mergeCell ref="A4:C4"/>
    <mergeCell ref="A6:C6"/>
  </mergeCells>
  <phoneticPr fontId="0" type="noConversion"/>
  <printOptions horizontalCentered="1"/>
  <pageMargins left="0.25" right="0.25" top="1" bottom="0.75" header="0.24" footer="0.31"/>
  <pageSetup paperSize="5" scale="60" firstPageNumber="48" fitToWidth="0" orientation="landscape" r:id="rId2"/>
  <headerFooter alignWithMargins="0">
    <oddHeader xml:space="preserve">&amp;L&amp;"Arial,Bold"&amp;18&amp;K000000Budget Letter &amp;R
</oddHeader>
    <oddFooter>&amp;R&amp;12&amp;P</oddFooter>
  </headerFooter>
  <colBreaks count="3" manualBreakCount="3">
    <brk id="18" max="19" man="1"/>
    <brk id="33" max="1048575" man="1"/>
    <brk id="44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92D050"/>
  </sheetPr>
  <dimension ref="A1:JR303"/>
  <sheetViews>
    <sheetView view="pageBreakPreview" zoomScale="75" zoomScaleNormal="100" zoomScaleSheetLayoutView="75" workbookViewId="0">
      <pane xSplit="3" ySplit="6" topLeftCell="D7" activePane="bottomRight" state="frozen"/>
      <selection activeCell="I191" sqref="I191"/>
      <selection pane="topRight" activeCell="I191" sqref="I191"/>
      <selection pane="bottomLeft" activeCell="I191" sqref="I191"/>
      <selection pane="bottomRight" activeCell="D7" sqref="D7"/>
    </sheetView>
  </sheetViews>
  <sheetFormatPr defaultColWidth="8.85546875" defaultRowHeight="12.75" x14ac:dyDescent="0.2"/>
  <cols>
    <col min="1" max="1" width="8.5703125" style="30" bestFit="1" customWidth="1"/>
    <col min="2" max="2" width="8" style="30" hidden="1" customWidth="1"/>
    <col min="3" max="3" width="35.140625" style="25" customWidth="1"/>
    <col min="4" max="4" width="14.7109375" style="25" customWidth="1"/>
    <col min="5" max="5" width="7.28515625" style="25" customWidth="1"/>
    <col min="6" max="6" width="16.140625" style="25" bestFit="1" customWidth="1"/>
    <col min="7" max="7" width="10.7109375" style="25" customWidth="1"/>
    <col min="8" max="8" width="7.28515625" style="25" customWidth="1"/>
    <col min="9" max="9" width="14.5703125" style="25" bestFit="1" customWidth="1"/>
    <col min="10" max="10" width="10.7109375" style="25" customWidth="1"/>
    <col min="11" max="11" width="7.28515625" style="25" customWidth="1"/>
    <col min="12" max="12" width="14.85546875" style="25" customWidth="1"/>
    <col min="13" max="13" width="10.7109375" style="25" customWidth="1"/>
    <col min="14" max="14" width="7.28515625" style="25" customWidth="1"/>
    <col min="15" max="15" width="14.7109375" style="25" customWidth="1"/>
    <col min="16" max="16" width="10.7109375" style="25" customWidth="1"/>
    <col min="17" max="17" width="7.28515625" style="25" customWidth="1"/>
    <col min="18" max="18" width="13.28515625" style="25" customWidth="1"/>
    <col min="19" max="19" width="17.140625" style="25" bestFit="1" customWidth="1"/>
    <col min="20" max="22" width="14.85546875" style="25" customWidth="1"/>
    <col min="23" max="23" width="17.140625" style="25" bestFit="1" customWidth="1"/>
    <col min="24" max="24" width="12.85546875" style="25" customWidth="1"/>
    <col min="25" max="25" width="17.140625" style="25" bestFit="1" customWidth="1"/>
    <col min="26" max="26" width="15.42578125" style="25" customWidth="1"/>
    <col min="27" max="27" width="14.5703125" style="25" bestFit="1" customWidth="1"/>
    <col min="28" max="28" width="17.7109375" style="25" customWidth="1"/>
    <col min="29" max="29" width="16.140625" style="25" customWidth="1"/>
    <col min="30" max="30" width="16.7109375" style="25" bestFit="1" customWidth="1"/>
    <col min="31" max="31" width="15.85546875" style="25" customWidth="1"/>
    <col min="32" max="32" width="13.140625" style="25" customWidth="1"/>
    <col min="33" max="33" width="16.42578125" style="25" bestFit="1" customWidth="1"/>
    <col min="34" max="34" width="14.85546875" style="25" bestFit="1" customWidth="1"/>
    <col min="35" max="35" width="18" style="25" bestFit="1" customWidth="1"/>
    <col min="36" max="36" width="12.85546875" style="25" customWidth="1"/>
    <col min="37" max="37" width="15.28515625" style="25" customWidth="1"/>
    <col min="38" max="40" width="12.85546875" style="25" customWidth="1"/>
    <col min="41" max="41" width="19.5703125" style="25" customWidth="1"/>
    <col min="42" max="42" width="13.28515625" style="25" bestFit="1" customWidth="1"/>
    <col min="43" max="43" width="18" style="25" bestFit="1" customWidth="1"/>
    <col min="44" max="44" width="14.28515625" style="25" customWidth="1"/>
    <col min="45" max="45" width="18" style="25" bestFit="1" customWidth="1"/>
    <col min="46" max="46" width="16" style="25" customWidth="1"/>
    <col min="47" max="47" width="17.140625" style="25" bestFit="1" customWidth="1"/>
    <col min="48" max="48" width="17" style="25" customWidth="1"/>
    <col min="49" max="49" width="18" style="25" bestFit="1" customWidth="1"/>
    <col min="50" max="50" width="18.140625" style="25" customWidth="1"/>
    <col min="51" max="51" width="12.28515625" style="343" customWidth="1"/>
    <col min="52" max="52" width="14.140625" style="343" customWidth="1"/>
    <col min="53" max="53" width="13.42578125" style="343" customWidth="1"/>
    <col min="54" max="55" width="12.28515625" style="343" customWidth="1"/>
    <col min="56" max="56" width="14.42578125" style="343" customWidth="1"/>
    <col min="57" max="278" width="8.85546875" style="343"/>
    <col min="279" max="16384" width="8.85546875" style="25"/>
  </cols>
  <sheetData>
    <row r="1" spans="1:278" ht="21" customHeight="1" x14ac:dyDescent="0.2">
      <c r="A1" s="1552" t="s">
        <v>1345</v>
      </c>
      <c r="B1" s="1552"/>
      <c r="C1" s="1553"/>
      <c r="D1" s="1780" t="s">
        <v>213</v>
      </c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1"/>
      <c r="R1" s="1781"/>
      <c r="S1" s="1782"/>
      <c r="T1" s="1780" t="s">
        <v>213</v>
      </c>
      <c r="U1" s="1781"/>
      <c r="V1" s="1781"/>
      <c r="W1" s="1781"/>
      <c r="X1" s="1781"/>
      <c r="Y1" s="1781"/>
      <c r="Z1" s="1781"/>
      <c r="AA1" s="1781"/>
      <c r="AB1" s="1781"/>
      <c r="AC1" s="1781"/>
      <c r="AD1" s="1781"/>
      <c r="AE1" s="1781"/>
      <c r="AF1" s="1781"/>
      <c r="AG1" s="1782"/>
      <c r="AH1" s="1777" t="s">
        <v>292</v>
      </c>
      <c r="AI1" s="1778"/>
      <c r="AJ1" s="1778"/>
      <c r="AK1" s="1778"/>
      <c r="AL1" s="1778"/>
      <c r="AM1" s="1778"/>
      <c r="AN1" s="1778"/>
      <c r="AO1" s="1778"/>
      <c r="AP1" s="1778"/>
      <c r="AQ1" s="1778"/>
      <c r="AR1" s="1778"/>
      <c r="AS1" s="1778"/>
      <c r="AT1" s="1778"/>
      <c r="AU1" s="1778"/>
      <c r="AV1" s="1779"/>
      <c r="AW1" s="1551" t="s">
        <v>426</v>
      </c>
      <c r="AX1" s="1993" t="s">
        <v>425</v>
      </c>
      <c r="AY1" s="2001"/>
      <c r="AZ1" s="2001"/>
      <c r="BA1" s="2001"/>
      <c r="BB1" s="2001"/>
      <c r="BC1" s="2001"/>
      <c r="BD1" s="2001"/>
    </row>
    <row r="2" spans="1:278" ht="18.75" customHeight="1" x14ac:dyDescent="0.2">
      <c r="A2" s="1553"/>
      <c r="B2" s="1553"/>
      <c r="C2" s="1553"/>
      <c r="D2" s="1550" t="s">
        <v>1655</v>
      </c>
      <c r="E2" s="1554" t="s">
        <v>423</v>
      </c>
      <c r="F2" s="1554"/>
      <c r="G2" s="1554" t="s">
        <v>685</v>
      </c>
      <c r="H2" s="1554"/>
      <c r="I2" s="1554"/>
      <c r="J2" s="1554" t="s">
        <v>682</v>
      </c>
      <c r="K2" s="1554"/>
      <c r="L2" s="1554"/>
      <c r="M2" s="1554" t="s">
        <v>683</v>
      </c>
      <c r="N2" s="1554"/>
      <c r="O2" s="1554"/>
      <c r="P2" s="1554" t="s">
        <v>684</v>
      </c>
      <c r="Q2" s="1554"/>
      <c r="R2" s="1554"/>
      <c r="S2" s="1550" t="s">
        <v>324</v>
      </c>
      <c r="T2" s="1555" t="s">
        <v>151</v>
      </c>
      <c r="U2" s="1555"/>
      <c r="V2" s="1555"/>
      <c r="W2" s="1550" t="s">
        <v>325</v>
      </c>
      <c r="X2" s="1550" t="s">
        <v>712</v>
      </c>
      <c r="Y2" s="1550" t="s">
        <v>326</v>
      </c>
      <c r="Z2" s="1555" t="s">
        <v>1506</v>
      </c>
      <c r="AA2" s="1719" t="s">
        <v>1055</v>
      </c>
      <c r="AB2" s="1550" t="s">
        <v>687</v>
      </c>
      <c r="AC2" s="1550" t="s">
        <v>936</v>
      </c>
      <c r="AD2" s="1550" t="s">
        <v>182</v>
      </c>
      <c r="AE2" s="1550" t="s">
        <v>153</v>
      </c>
      <c r="AF2" s="1556" t="s">
        <v>1056</v>
      </c>
      <c r="AG2" s="1550" t="s">
        <v>688</v>
      </c>
      <c r="AH2" s="1549" t="s">
        <v>1679</v>
      </c>
      <c r="AI2" s="1549" t="s">
        <v>227</v>
      </c>
      <c r="AJ2" s="1559" t="s">
        <v>151</v>
      </c>
      <c r="AK2" s="1559"/>
      <c r="AL2" s="1559"/>
      <c r="AM2" s="1559"/>
      <c r="AN2" s="1559"/>
      <c r="AO2" s="1549" t="s">
        <v>311</v>
      </c>
      <c r="AP2" s="1549" t="s">
        <v>710</v>
      </c>
      <c r="AQ2" s="1549" t="s">
        <v>312</v>
      </c>
      <c r="AR2" s="1784" t="s">
        <v>1635</v>
      </c>
      <c r="AS2" s="1549" t="s">
        <v>313</v>
      </c>
      <c r="AT2" s="1549" t="s">
        <v>931</v>
      </c>
      <c r="AU2" s="1549" t="s">
        <v>182</v>
      </c>
      <c r="AV2" s="1549" t="s">
        <v>932</v>
      </c>
      <c r="AW2" s="1551"/>
      <c r="AX2" s="1993"/>
      <c r="AY2" s="2002"/>
      <c r="AZ2" s="2002"/>
      <c r="BA2" s="2002"/>
      <c r="BB2" s="2002"/>
      <c r="BC2" s="2002"/>
      <c r="BD2" s="2002"/>
    </row>
    <row r="3" spans="1:278" ht="108.75" customHeight="1" x14ac:dyDescent="0.2">
      <c r="A3" s="1553"/>
      <c r="B3" s="1553"/>
      <c r="C3" s="1553"/>
      <c r="D3" s="1550"/>
      <c r="E3" s="521" t="s">
        <v>306</v>
      </c>
      <c r="F3" s="521" t="s">
        <v>424</v>
      </c>
      <c r="G3" s="521" t="s">
        <v>1646</v>
      </c>
      <c r="H3" s="521" t="s">
        <v>306</v>
      </c>
      <c r="I3" s="521" t="s">
        <v>222</v>
      </c>
      <c r="J3" s="521" t="s">
        <v>1646</v>
      </c>
      <c r="K3" s="521" t="s">
        <v>306</v>
      </c>
      <c r="L3" s="521" t="s">
        <v>222</v>
      </c>
      <c r="M3" s="1191" t="s">
        <v>1646</v>
      </c>
      <c r="N3" s="1191" t="s">
        <v>294</v>
      </c>
      <c r="O3" s="1191" t="s">
        <v>222</v>
      </c>
      <c r="P3" s="1191" t="s">
        <v>1646</v>
      </c>
      <c r="Q3" s="521" t="s">
        <v>306</v>
      </c>
      <c r="R3" s="521" t="s">
        <v>222</v>
      </c>
      <c r="S3" s="1550"/>
      <c r="T3" s="463" t="s">
        <v>1633</v>
      </c>
      <c r="U3" s="463" t="s">
        <v>1634</v>
      </c>
      <c r="V3" s="463" t="s">
        <v>152</v>
      </c>
      <c r="W3" s="1550"/>
      <c r="X3" s="1550"/>
      <c r="Y3" s="1550"/>
      <c r="Z3" s="1555"/>
      <c r="AA3" s="1720"/>
      <c r="AB3" s="1550"/>
      <c r="AC3" s="1550"/>
      <c r="AD3" s="1550"/>
      <c r="AE3" s="1550"/>
      <c r="AF3" s="1556"/>
      <c r="AG3" s="1550"/>
      <c r="AH3" s="1549"/>
      <c r="AI3" s="1549"/>
      <c r="AJ3" s="463" t="s">
        <v>1656</v>
      </c>
      <c r="AK3" s="463" t="s">
        <v>1658</v>
      </c>
      <c r="AL3" s="463" t="s">
        <v>1656</v>
      </c>
      <c r="AM3" s="463" t="s">
        <v>1660</v>
      </c>
      <c r="AN3" s="463" t="s">
        <v>152</v>
      </c>
      <c r="AO3" s="1549"/>
      <c r="AP3" s="1549"/>
      <c r="AQ3" s="1549"/>
      <c r="AR3" s="1785"/>
      <c r="AS3" s="1549"/>
      <c r="AT3" s="1549"/>
      <c r="AU3" s="1549"/>
      <c r="AV3" s="1549"/>
      <c r="AW3" s="1551"/>
      <c r="AX3" s="1993"/>
      <c r="AY3" s="2002"/>
      <c r="AZ3" s="2002"/>
      <c r="BA3" s="2002"/>
      <c r="BB3" s="2002"/>
      <c r="BC3" s="2002"/>
      <c r="BD3" s="2002"/>
    </row>
    <row r="4" spans="1:278" ht="18" customHeight="1" x14ac:dyDescent="0.2">
      <c r="A4" s="1689" t="s">
        <v>1385</v>
      </c>
      <c r="B4" s="1690"/>
      <c r="C4" s="1691"/>
      <c r="D4" s="1336">
        <v>1</v>
      </c>
      <c r="E4" s="1336">
        <v>2</v>
      </c>
      <c r="F4" s="1336">
        <v>3</v>
      </c>
      <c r="G4" s="1336">
        <v>4</v>
      </c>
      <c r="H4" s="1336">
        <v>5</v>
      </c>
      <c r="I4" s="1336">
        <v>6</v>
      </c>
      <c r="J4" s="1336">
        <v>7</v>
      </c>
      <c r="K4" s="1336">
        <v>8</v>
      </c>
      <c r="L4" s="1336">
        <v>9</v>
      </c>
      <c r="M4" s="1336">
        <v>10</v>
      </c>
      <c r="N4" s="1336">
        <v>11</v>
      </c>
      <c r="O4" s="1336">
        <v>12</v>
      </c>
      <c r="P4" s="1336">
        <v>13</v>
      </c>
      <c r="Q4" s="1336">
        <v>14</v>
      </c>
      <c r="R4" s="1336">
        <v>15</v>
      </c>
      <c r="S4" s="1336">
        <v>16</v>
      </c>
      <c r="T4" s="1336">
        <v>17</v>
      </c>
      <c r="U4" s="1336">
        <v>18</v>
      </c>
      <c r="V4" s="1336">
        <v>19</v>
      </c>
      <c r="W4" s="1336">
        <v>20</v>
      </c>
      <c r="X4" s="1336">
        <v>21</v>
      </c>
      <c r="Y4" s="1336">
        <v>22</v>
      </c>
      <c r="Z4" s="1336">
        <v>23</v>
      </c>
      <c r="AA4" s="1336" t="s">
        <v>595</v>
      </c>
      <c r="AB4" s="1336">
        <v>24</v>
      </c>
      <c r="AC4" s="1336">
        <v>25</v>
      </c>
      <c r="AD4" s="1336">
        <v>26</v>
      </c>
      <c r="AE4" s="1336">
        <v>27</v>
      </c>
      <c r="AF4" s="1336" t="s">
        <v>596</v>
      </c>
      <c r="AG4" s="1336">
        <v>28</v>
      </c>
      <c r="AH4" s="1336">
        <v>29</v>
      </c>
      <c r="AI4" s="1336">
        <v>30</v>
      </c>
      <c r="AJ4" s="1336">
        <v>31</v>
      </c>
      <c r="AK4" s="1336">
        <v>32</v>
      </c>
      <c r="AL4" s="1336">
        <v>33</v>
      </c>
      <c r="AM4" s="1336">
        <v>34</v>
      </c>
      <c r="AN4" s="1336">
        <v>35</v>
      </c>
      <c r="AO4" s="1336">
        <v>36</v>
      </c>
      <c r="AP4" s="1336">
        <v>37</v>
      </c>
      <c r="AQ4" s="1336">
        <v>38</v>
      </c>
      <c r="AR4" s="1336">
        <v>39</v>
      </c>
      <c r="AS4" s="1336">
        <v>40</v>
      </c>
      <c r="AT4" s="1336">
        <v>41</v>
      </c>
      <c r="AU4" s="1336">
        <v>42</v>
      </c>
      <c r="AV4" s="1336">
        <v>43</v>
      </c>
      <c r="AW4" s="1336">
        <v>44</v>
      </c>
      <c r="AX4" s="1994">
        <v>45</v>
      </c>
      <c r="AY4" s="2003"/>
      <c r="AZ4" s="2003"/>
      <c r="BA4" s="2003"/>
      <c r="BB4" s="2003"/>
      <c r="BC4" s="2003"/>
      <c r="BD4" s="2003"/>
    </row>
    <row r="5" spans="1:278" s="354" customFormat="1" hidden="1" x14ac:dyDescent="0.2">
      <c r="A5" s="273">
        <v>0</v>
      </c>
      <c r="B5" s="649"/>
      <c r="D5" s="1334" t="s">
        <v>442</v>
      </c>
      <c r="E5" s="1334"/>
      <c r="F5" s="1334" t="s">
        <v>442</v>
      </c>
      <c r="G5" s="1334" t="s">
        <v>442</v>
      </c>
      <c r="H5" s="1334"/>
      <c r="I5" s="1334" t="s">
        <v>442</v>
      </c>
      <c r="J5" s="1334" t="s">
        <v>442</v>
      </c>
      <c r="K5" s="1334"/>
      <c r="L5" s="1334" t="s">
        <v>442</v>
      </c>
      <c r="M5" s="1334" t="s">
        <v>442</v>
      </c>
      <c r="N5" s="1334"/>
      <c r="O5" s="1334" t="s">
        <v>442</v>
      </c>
      <c r="P5" s="1334" t="s">
        <v>442</v>
      </c>
      <c r="Q5" s="1334"/>
      <c r="R5" s="1334" t="s">
        <v>442</v>
      </c>
      <c r="S5" s="1334" t="s">
        <v>442</v>
      </c>
      <c r="T5" s="1334" t="s">
        <v>442</v>
      </c>
      <c r="U5" s="1334" t="s">
        <v>442</v>
      </c>
      <c r="V5" s="1334" t="s">
        <v>442</v>
      </c>
      <c r="W5" s="1334" t="s">
        <v>442</v>
      </c>
      <c r="X5" s="1334" t="s">
        <v>442</v>
      </c>
      <c r="Y5" s="1334" t="s">
        <v>442</v>
      </c>
      <c r="Z5" s="1334" t="s">
        <v>442</v>
      </c>
      <c r="AA5" s="1334" t="s">
        <v>442</v>
      </c>
      <c r="AB5" s="1334" t="s">
        <v>442</v>
      </c>
      <c r="AC5" s="1334" t="s">
        <v>442</v>
      </c>
      <c r="AD5" s="1334" t="s">
        <v>442</v>
      </c>
      <c r="AE5" s="1334" t="s">
        <v>442</v>
      </c>
      <c r="AF5" s="1334" t="s">
        <v>442</v>
      </c>
      <c r="AG5" s="1334" t="s">
        <v>442</v>
      </c>
      <c r="AH5" s="1334"/>
      <c r="AI5" s="1334" t="s">
        <v>442</v>
      </c>
      <c r="AJ5" s="1334" t="s">
        <v>442</v>
      </c>
      <c r="AK5" s="1334" t="s">
        <v>442</v>
      </c>
      <c r="AL5" s="1334" t="s">
        <v>442</v>
      </c>
      <c r="AM5" s="1334" t="s">
        <v>442</v>
      </c>
      <c r="AN5" s="1334" t="s">
        <v>442</v>
      </c>
      <c r="AO5" s="1334" t="s">
        <v>442</v>
      </c>
      <c r="AP5" s="1334" t="s">
        <v>442</v>
      </c>
      <c r="AQ5" s="1334" t="s">
        <v>442</v>
      </c>
      <c r="AR5" s="1334" t="s">
        <v>442</v>
      </c>
      <c r="AS5" s="1334" t="s">
        <v>442</v>
      </c>
      <c r="AT5" s="1334" t="s">
        <v>442</v>
      </c>
      <c r="AU5" s="1334" t="s">
        <v>442</v>
      </c>
      <c r="AV5" s="1334" t="s">
        <v>442</v>
      </c>
      <c r="AW5" s="1334" t="s">
        <v>443</v>
      </c>
      <c r="AX5" s="1995" t="s">
        <v>443</v>
      </c>
      <c r="AY5" s="2004"/>
      <c r="AZ5" s="2004"/>
      <c r="BA5" s="2004"/>
      <c r="BB5" s="2004"/>
      <c r="BC5" s="2004"/>
      <c r="BD5" s="2004"/>
      <c r="BE5" s="1921"/>
      <c r="BF5" s="1921"/>
      <c r="BG5" s="1921"/>
      <c r="BH5" s="1921"/>
      <c r="BI5" s="1921"/>
      <c r="BJ5" s="1921"/>
      <c r="BK5" s="1921"/>
      <c r="BL5" s="1921"/>
      <c r="BM5" s="1921"/>
      <c r="BN5" s="1921"/>
      <c r="BO5" s="1921"/>
      <c r="BP5" s="1921"/>
      <c r="BQ5" s="1921"/>
      <c r="BR5" s="1921"/>
      <c r="BS5" s="1921"/>
      <c r="BT5" s="1921"/>
      <c r="BU5" s="1921"/>
      <c r="BV5" s="1921"/>
      <c r="BW5" s="1921"/>
      <c r="BX5" s="1921"/>
      <c r="BY5" s="1921"/>
      <c r="BZ5" s="1921"/>
      <c r="CA5" s="1921"/>
      <c r="CB5" s="1921"/>
      <c r="CC5" s="1921"/>
      <c r="CD5" s="1921"/>
      <c r="CE5" s="1921"/>
      <c r="CF5" s="1921"/>
      <c r="CG5" s="1921"/>
      <c r="CH5" s="1921"/>
      <c r="CI5" s="1921"/>
      <c r="CJ5" s="1921"/>
      <c r="CK5" s="1921"/>
      <c r="CL5" s="1921"/>
      <c r="CM5" s="1921"/>
      <c r="CN5" s="1921"/>
      <c r="CO5" s="1921"/>
      <c r="CP5" s="1921"/>
      <c r="CQ5" s="1921"/>
      <c r="CR5" s="1921"/>
      <c r="CS5" s="1921"/>
      <c r="CT5" s="1921"/>
      <c r="CU5" s="1921"/>
      <c r="CV5" s="1921"/>
      <c r="CW5" s="1921"/>
      <c r="CX5" s="1921"/>
      <c r="CY5" s="1921"/>
      <c r="CZ5" s="1921"/>
      <c r="DA5" s="1921"/>
      <c r="DB5" s="1921"/>
      <c r="DC5" s="1921"/>
      <c r="DD5" s="1921"/>
      <c r="DE5" s="1921"/>
      <c r="DF5" s="1921"/>
      <c r="DG5" s="1921"/>
      <c r="DH5" s="1921"/>
      <c r="DI5" s="1921"/>
      <c r="DJ5" s="1921"/>
      <c r="DK5" s="1921"/>
      <c r="DL5" s="1921"/>
      <c r="DM5" s="1921"/>
      <c r="DN5" s="1921"/>
      <c r="DO5" s="1921"/>
      <c r="DP5" s="1921"/>
      <c r="DQ5" s="1921"/>
      <c r="DR5" s="1921"/>
      <c r="DS5" s="1921"/>
      <c r="DT5" s="1921"/>
      <c r="DU5" s="1921"/>
      <c r="DV5" s="1921"/>
      <c r="DW5" s="1921"/>
      <c r="DX5" s="1921"/>
      <c r="DY5" s="1921"/>
      <c r="DZ5" s="1921"/>
      <c r="EA5" s="1921"/>
      <c r="EB5" s="1921"/>
      <c r="EC5" s="1921"/>
      <c r="ED5" s="1921"/>
      <c r="EE5" s="1921"/>
      <c r="EF5" s="1921"/>
      <c r="EG5" s="1921"/>
      <c r="EH5" s="1921"/>
      <c r="EI5" s="1921"/>
      <c r="EJ5" s="1921"/>
      <c r="EK5" s="1921"/>
      <c r="EL5" s="1921"/>
      <c r="EM5" s="1921"/>
      <c r="EN5" s="1921"/>
      <c r="EO5" s="1921"/>
      <c r="EP5" s="1921"/>
      <c r="EQ5" s="1921"/>
      <c r="ER5" s="1921"/>
      <c r="ES5" s="1921"/>
      <c r="ET5" s="1921"/>
      <c r="EU5" s="1921"/>
      <c r="EV5" s="1921"/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  <c r="GV5" s="1921"/>
      <c r="GW5" s="1921"/>
      <c r="GX5" s="1921"/>
      <c r="GY5" s="1921"/>
      <c r="GZ5" s="1921"/>
      <c r="HA5" s="1921"/>
      <c r="HB5" s="1921"/>
      <c r="HC5" s="1921"/>
      <c r="HD5" s="1921"/>
      <c r="HE5" s="1921"/>
      <c r="HF5" s="1921"/>
      <c r="HG5" s="1921"/>
      <c r="HH5" s="1921"/>
      <c r="HI5" s="1921"/>
      <c r="HJ5" s="1921"/>
      <c r="HK5" s="1921"/>
      <c r="HL5" s="1921"/>
      <c r="HM5" s="1921"/>
      <c r="HN5" s="1921"/>
      <c r="HO5" s="1921"/>
      <c r="HP5" s="1921"/>
      <c r="HQ5" s="1921"/>
      <c r="HR5" s="1921"/>
      <c r="HS5" s="1921"/>
      <c r="HT5" s="1921"/>
      <c r="HU5" s="1921"/>
      <c r="HV5" s="1921"/>
      <c r="HW5" s="1921"/>
      <c r="HX5" s="1921"/>
      <c r="HY5" s="1921"/>
      <c r="HZ5" s="1921"/>
      <c r="IA5" s="1921"/>
      <c r="IB5" s="1921"/>
      <c r="IC5" s="1921"/>
      <c r="ID5" s="1921"/>
      <c r="IE5" s="1921"/>
      <c r="IF5" s="1921"/>
      <c r="IG5" s="1921"/>
      <c r="IH5" s="1921"/>
      <c r="II5" s="1921"/>
      <c r="IJ5" s="1921"/>
      <c r="IK5" s="1921"/>
      <c r="IL5" s="1921"/>
      <c r="IM5" s="1921"/>
      <c r="IN5" s="1921"/>
      <c r="IO5" s="1921"/>
      <c r="IP5" s="1921"/>
      <c r="IQ5" s="1921"/>
      <c r="IR5" s="1921"/>
      <c r="IS5" s="1921"/>
      <c r="IT5" s="1921"/>
      <c r="IU5" s="1921"/>
      <c r="IV5" s="1921"/>
      <c r="IW5" s="1921"/>
      <c r="IX5" s="1921"/>
      <c r="IY5" s="1921"/>
      <c r="IZ5" s="1921"/>
      <c r="JA5" s="1921"/>
      <c r="JB5" s="1921"/>
      <c r="JC5" s="1921"/>
      <c r="JD5" s="1921"/>
      <c r="JE5" s="1921"/>
      <c r="JF5" s="1921"/>
      <c r="JG5" s="1921"/>
      <c r="JH5" s="1921"/>
      <c r="JI5" s="1921"/>
      <c r="JJ5" s="1921"/>
      <c r="JK5" s="1921"/>
      <c r="JL5" s="1921"/>
      <c r="JM5" s="1921"/>
      <c r="JN5" s="1921"/>
      <c r="JO5" s="1921"/>
      <c r="JP5" s="1921"/>
      <c r="JQ5" s="1921"/>
      <c r="JR5" s="1921"/>
    </row>
    <row r="6" spans="1:278" s="354" customFormat="1" ht="51" customHeight="1" x14ac:dyDescent="0.2">
      <c r="A6" s="1763" t="s">
        <v>1482</v>
      </c>
      <c r="B6" s="1783"/>
      <c r="C6" s="1764"/>
      <c r="D6" s="1331" t="s">
        <v>564</v>
      </c>
      <c r="E6" s="1326" t="s">
        <v>754</v>
      </c>
      <c r="F6" s="1326" t="s">
        <v>1454</v>
      </c>
      <c r="G6" s="1326" t="s">
        <v>1455</v>
      </c>
      <c r="H6" s="1331" t="s">
        <v>754</v>
      </c>
      <c r="I6" s="1326" t="s">
        <v>1456</v>
      </c>
      <c r="J6" s="1326" t="s">
        <v>1457</v>
      </c>
      <c r="K6" s="1331" t="s">
        <v>754</v>
      </c>
      <c r="L6" s="1326" t="s">
        <v>1458</v>
      </c>
      <c r="M6" s="1326" t="s">
        <v>1459</v>
      </c>
      <c r="N6" s="1331" t="s">
        <v>754</v>
      </c>
      <c r="O6" s="1326" t="s">
        <v>1460</v>
      </c>
      <c r="P6" s="1326" t="s">
        <v>1461</v>
      </c>
      <c r="Q6" s="1326" t="s">
        <v>754</v>
      </c>
      <c r="R6" s="1326" t="s">
        <v>1462</v>
      </c>
      <c r="S6" s="1331" t="s">
        <v>708</v>
      </c>
      <c r="T6" s="1331" t="s">
        <v>674</v>
      </c>
      <c r="U6" s="1331" t="s">
        <v>675</v>
      </c>
      <c r="V6" s="1331" t="s">
        <v>604</v>
      </c>
      <c r="W6" s="1331" t="s">
        <v>605</v>
      </c>
      <c r="X6" s="1331" t="s">
        <v>606</v>
      </c>
      <c r="Y6" s="1331" t="s">
        <v>607</v>
      </c>
      <c r="Z6" s="1331" t="s">
        <v>569</v>
      </c>
      <c r="AA6" s="1331" t="s">
        <v>1463</v>
      </c>
      <c r="AB6" s="1331" t="s">
        <v>703</v>
      </c>
      <c r="AC6" s="1331" t="s">
        <v>1308</v>
      </c>
      <c r="AD6" s="1331" t="s">
        <v>608</v>
      </c>
      <c r="AE6" s="1331" t="s">
        <v>705</v>
      </c>
      <c r="AF6" s="1334" t="s">
        <v>1246</v>
      </c>
      <c r="AG6" s="1331" t="s">
        <v>706</v>
      </c>
      <c r="AH6" s="1331" t="s">
        <v>980</v>
      </c>
      <c r="AI6" s="1331" t="s">
        <v>1464</v>
      </c>
      <c r="AJ6" s="1331" t="s">
        <v>674</v>
      </c>
      <c r="AK6" s="1331" t="s">
        <v>1465</v>
      </c>
      <c r="AL6" s="1331" t="s">
        <v>675</v>
      </c>
      <c r="AM6" s="1331" t="s">
        <v>1466</v>
      </c>
      <c r="AN6" s="1331" t="s">
        <v>612</v>
      </c>
      <c r="AO6" s="1331" t="s">
        <v>613</v>
      </c>
      <c r="AP6" s="1331" t="s">
        <v>614</v>
      </c>
      <c r="AQ6" s="1331" t="s">
        <v>615</v>
      </c>
      <c r="AR6" s="1331" t="s">
        <v>569</v>
      </c>
      <c r="AS6" s="1331" t="s">
        <v>593</v>
      </c>
      <c r="AT6" s="1331" t="s">
        <v>1309</v>
      </c>
      <c r="AU6" s="1331" t="s">
        <v>594</v>
      </c>
      <c r="AV6" s="1331" t="s">
        <v>707</v>
      </c>
      <c r="AW6" s="1334" t="s">
        <v>597</v>
      </c>
      <c r="AX6" s="1995" t="s">
        <v>598</v>
      </c>
      <c r="AY6" s="2004"/>
      <c r="AZ6" s="2004"/>
      <c r="BA6" s="2004"/>
      <c r="BB6" s="2004"/>
      <c r="BC6" s="2004"/>
      <c r="BD6" s="2004"/>
      <c r="BE6" s="1921"/>
      <c r="BF6" s="1921"/>
      <c r="BG6" s="1921"/>
      <c r="BH6" s="1921"/>
      <c r="BI6" s="1921"/>
      <c r="BJ6" s="1921"/>
      <c r="BK6" s="1921"/>
      <c r="BL6" s="1921"/>
      <c r="BM6" s="1921"/>
      <c r="BN6" s="1921"/>
      <c r="BO6" s="1921"/>
      <c r="BP6" s="1921"/>
      <c r="BQ6" s="1921"/>
      <c r="BR6" s="1921"/>
      <c r="BS6" s="1921"/>
      <c r="BT6" s="1921"/>
      <c r="BU6" s="1921"/>
      <c r="BV6" s="1921"/>
      <c r="BW6" s="1921"/>
      <c r="BX6" s="1921"/>
      <c r="BY6" s="1921"/>
      <c r="BZ6" s="1921"/>
      <c r="CA6" s="1921"/>
      <c r="CB6" s="1921"/>
      <c r="CC6" s="1921"/>
      <c r="CD6" s="1921"/>
      <c r="CE6" s="1921"/>
      <c r="CF6" s="1921"/>
      <c r="CG6" s="1921"/>
      <c r="CH6" s="1921"/>
      <c r="CI6" s="1921"/>
      <c r="CJ6" s="1921"/>
      <c r="CK6" s="1921"/>
      <c r="CL6" s="1921"/>
      <c r="CM6" s="1921"/>
      <c r="CN6" s="1921"/>
      <c r="CO6" s="1921"/>
      <c r="CP6" s="1921"/>
      <c r="CQ6" s="1921"/>
      <c r="CR6" s="1921"/>
      <c r="CS6" s="1921"/>
      <c r="CT6" s="1921"/>
      <c r="CU6" s="1921"/>
      <c r="CV6" s="1921"/>
      <c r="CW6" s="1921"/>
      <c r="CX6" s="1921"/>
      <c r="CY6" s="1921"/>
      <c r="CZ6" s="1921"/>
      <c r="DA6" s="1921"/>
      <c r="DB6" s="1921"/>
      <c r="DC6" s="1921"/>
      <c r="DD6" s="1921"/>
      <c r="DE6" s="1921"/>
      <c r="DF6" s="1921"/>
      <c r="DG6" s="1921"/>
      <c r="DH6" s="1921"/>
      <c r="DI6" s="1921"/>
      <c r="DJ6" s="1921"/>
      <c r="DK6" s="1921"/>
      <c r="DL6" s="1921"/>
      <c r="DM6" s="1921"/>
      <c r="DN6" s="1921"/>
      <c r="DO6" s="1921"/>
      <c r="DP6" s="1921"/>
      <c r="DQ6" s="1921"/>
      <c r="DR6" s="1921"/>
      <c r="DS6" s="1921"/>
      <c r="DT6" s="1921"/>
      <c r="DU6" s="1921"/>
      <c r="DV6" s="1921"/>
      <c r="DW6" s="1921"/>
      <c r="DX6" s="1921"/>
      <c r="DY6" s="1921"/>
      <c r="DZ6" s="1921"/>
      <c r="EA6" s="1921"/>
      <c r="EB6" s="1921"/>
      <c r="EC6" s="1921"/>
      <c r="ED6" s="1921"/>
      <c r="EE6" s="1921"/>
      <c r="EF6" s="1921"/>
      <c r="EG6" s="1921"/>
      <c r="EH6" s="1921"/>
      <c r="EI6" s="1921"/>
      <c r="EJ6" s="1921"/>
      <c r="EK6" s="1921"/>
      <c r="EL6" s="1921"/>
      <c r="EM6" s="1921"/>
      <c r="EN6" s="1921"/>
      <c r="EO6" s="1921"/>
      <c r="EP6" s="1921"/>
      <c r="EQ6" s="1921"/>
      <c r="ER6" s="1921"/>
      <c r="ES6" s="1921"/>
      <c r="ET6" s="1921"/>
      <c r="EU6" s="1921"/>
      <c r="EV6" s="1921"/>
      <c r="EW6" s="1921"/>
      <c r="EX6" s="1921"/>
      <c r="EY6" s="1921"/>
      <c r="EZ6" s="1921"/>
      <c r="FA6" s="1921"/>
      <c r="FB6" s="1921"/>
      <c r="FC6" s="1921"/>
      <c r="FD6" s="1921"/>
      <c r="FE6" s="1921"/>
      <c r="FF6" s="1921"/>
      <c r="FG6" s="1921"/>
      <c r="FH6" s="1921"/>
      <c r="FI6" s="1921"/>
      <c r="FJ6" s="1921"/>
      <c r="FK6" s="1921"/>
      <c r="FL6" s="1921"/>
      <c r="FM6" s="1921"/>
      <c r="FN6" s="1921"/>
      <c r="FO6" s="1921"/>
      <c r="FP6" s="1921"/>
      <c r="FQ6" s="1921"/>
      <c r="FR6" s="1921"/>
      <c r="FS6" s="1921"/>
      <c r="FT6" s="1921"/>
      <c r="FU6" s="1921"/>
      <c r="FV6" s="1921"/>
      <c r="FW6" s="1921"/>
      <c r="FX6" s="1921"/>
      <c r="FY6" s="1921"/>
      <c r="FZ6" s="1921"/>
      <c r="GA6" s="1921"/>
      <c r="GB6" s="1921"/>
      <c r="GC6" s="1921"/>
      <c r="GD6" s="1921"/>
      <c r="GE6" s="1921"/>
      <c r="GF6" s="1921"/>
      <c r="GG6" s="1921"/>
      <c r="GH6" s="1921"/>
      <c r="GI6" s="1921"/>
      <c r="GJ6" s="1921"/>
      <c r="GK6" s="1921"/>
      <c r="GL6" s="1921"/>
      <c r="GM6" s="1921"/>
      <c r="GN6" s="1921"/>
      <c r="GO6" s="1921"/>
      <c r="GP6" s="1921"/>
      <c r="GQ6" s="1921"/>
      <c r="GR6" s="1921"/>
      <c r="GS6" s="1921"/>
      <c r="GT6" s="1921"/>
      <c r="GU6" s="1921"/>
      <c r="GV6" s="1921"/>
      <c r="GW6" s="1921"/>
      <c r="GX6" s="1921"/>
      <c r="GY6" s="1921"/>
      <c r="GZ6" s="1921"/>
      <c r="HA6" s="1921"/>
      <c r="HB6" s="1921"/>
      <c r="HC6" s="1921"/>
      <c r="HD6" s="1921"/>
      <c r="HE6" s="1921"/>
      <c r="HF6" s="1921"/>
      <c r="HG6" s="1921"/>
      <c r="HH6" s="1921"/>
      <c r="HI6" s="1921"/>
      <c r="HJ6" s="1921"/>
      <c r="HK6" s="1921"/>
      <c r="HL6" s="1921"/>
      <c r="HM6" s="1921"/>
      <c r="HN6" s="1921"/>
      <c r="HO6" s="1921"/>
      <c r="HP6" s="1921"/>
      <c r="HQ6" s="1921"/>
      <c r="HR6" s="1921"/>
      <c r="HS6" s="1921"/>
      <c r="HT6" s="1921"/>
      <c r="HU6" s="1921"/>
      <c r="HV6" s="1921"/>
      <c r="HW6" s="1921"/>
      <c r="HX6" s="1921"/>
      <c r="HY6" s="1921"/>
      <c r="HZ6" s="1921"/>
      <c r="IA6" s="1921"/>
      <c r="IB6" s="1921"/>
      <c r="IC6" s="1921"/>
      <c r="ID6" s="1921"/>
      <c r="IE6" s="1921"/>
      <c r="IF6" s="1921"/>
      <c r="IG6" s="1921"/>
      <c r="IH6" s="1921"/>
      <c r="II6" s="1921"/>
      <c r="IJ6" s="1921"/>
      <c r="IK6" s="1921"/>
      <c r="IL6" s="1921"/>
      <c r="IM6" s="1921"/>
      <c r="IN6" s="1921"/>
      <c r="IO6" s="1921"/>
      <c r="IP6" s="1921"/>
      <c r="IQ6" s="1921"/>
      <c r="IR6" s="1921"/>
      <c r="IS6" s="1921"/>
      <c r="IT6" s="1921"/>
      <c r="IU6" s="1921"/>
      <c r="IV6" s="1921"/>
      <c r="IW6" s="1921"/>
      <c r="IX6" s="1921"/>
      <c r="IY6" s="1921"/>
      <c r="IZ6" s="1921"/>
      <c r="JA6" s="1921"/>
      <c r="JB6" s="1921"/>
      <c r="JC6" s="1921"/>
      <c r="JD6" s="1921"/>
      <c r="JE6" s="1921"/>
      <c r="JF6" s="1921"/>
      <c r="JG6" s="1921"/>
      <c r="JH6" s="1921"/>
      <c r="JI6" s="1921"/>
      <c r="JJ6" s="1921"/>
      <c r="JK6" s="1921"/>
      <c r="JL6" s="1921"/>
      <c r="JM6" s="1921"/>
      <c r="JN6" s="1921"/>
      <c r="JO6" s="1921"/>
      <c r="JP6" s="1921"/>
      <c r="JQ6" s="1921"/>
      <c r="JR6" s="1921"/>
    </row>
    <row r="7" spans="1:278" ht="15.75" customHeight="1" x14ac:dyDescent="0.2">
      <c r="A7" s="534">
        <v>341001</v>
      </c>
      <c r="B7" s="650">
        <v>2</v>
      </c>
      <c r="C7" s="536" t="s">
        <v>166</v>
      </c>
      <c r="D7" s="531">
        <v>973</v>
      </c>
      <c r="E7" s="136"/>
      <c r="F7" s="137">
        <v>5023647.9424329065</v>
      </c>
      <c r="G7" s="138">
        <v>573</v>
      </c>
      <c r="H7" s="136"/>
      <c r="I7" s="137">
        <v>393997.58023034089</v>
      </c>
      <c r="J7" s="792">
        <v>395</v>
      </c>
      <c r="K7" s="136"/>
      <c r="L7" s="137">
        <v>73710.014626006261</v>
      </c>
      <c r="M7" s="138">
        <v>100</v>
      </c>
      <c r="N7" s="136"/>
      <c r="O7" s="137">
        <v>465412.92235299275</v>
      </c>
      <c r="P7" s="138">
        <v>38</v>
      </c>
      <c r="Q7" s="136"/>
      <c r="R7" s="137">
        <v>71068.541216782571</v>
      </c>
      <c r="S7" s="139">
        <v>6027836</v>
      </c>
      <c r="T7" s="136">
        <v>0</v>
      </c>
      <c r="U7" s="136">
        <v>0</v>
      </c>
      <c r="V7" s="140">
        <v>0</v>
      </c>
      <c r="W7" s="139">
        <v>6027836</v>
      </c>
      <c r="X7" s="137">
        <v>-15069</v>
      </c>
      <c r="Y7" s="139">
        <v>6012767</v>
      </c>
      <c r="Z7" s="136">
        <v>0</v>
      </c>
      <c r="AA7" s="150">
        <v>405695</v>
      </c>
      <c r="AB7" s="139">
        <v>6418462</v>
      </c>
      <c r="AC7" s="136">
        <v>0</v>
      </c>
      <c r="AD7" s="136">
        <v>6418462</v>
      </c>
      <c r="AE7" s="139">
        <v>534873</v>
      </c>
      <c r="AF7" s="150">
        <v>33077</v>
      </c>
      <c r="AG7" s="141">
        <v>6451539</v>
      </c>
      <c r="AH7" s="142"/>
      <c r="AI7" s="143">
        <v>5438135</v>
      </c>
      <c r="AJ7" s="135">
        <v>0</v>
      </c>
      <c r="AK7" s="142">
        <v>0</v>
      </c>
      <c r="AL7" s="135">
        <v>0</v>
      </c>
      <c r="AM7" s="144">
        <v>0</v>
      </c>
      <c r="AN7" s="145">
        <v>0</v>
      </c>
      <c r="AO7" s="143">
        <v>5438135</v>
      </c>
      <c r="AP7" s="146">
        <v>-13594</v>
      </c>
      <c r="AQ7" s="143">
        <v>5424541</v>
      </c>
      <c r="AR7" s="144">
        <v>0</v>
      </c>
      <c r="AS7" s="143">
        <v>5424541</v>
      </c>
      <c r="AT7" s="144">
        <v>0</v>
      </c>
      <c r="AU7" s="144">
        <v>5424541</v>
      </c>
      <c r="AV7" s="143">
        <v>452045</v>
      </c>
      <c r="AW7" s="144">
        <v>11843003</v>
      </c>
      <c r="AX7" s="1996">
        <v>986918</v>
      </c>
      <c r="AY7" s="1129"/>
      <c r="AZ7" s="1129"/>
      <c r="BA7" s="1129"/>
      <c r="BB7" s="1129"/>
      <c r="BC7" s="1129"/>
      <c r="BD7" s="1129"/>
    </row>
    <row r="8" spans="1:278" ht="15.75" customHeight="1" x14ac:dyDescent="0.2">
      <c r="A8" s="148">
        <v>343001</v>
      </c>
      <c r="B8" s="651">
        <v>1</v>
      </c>
      <c r="C8" s="537" t="s">
        <v>272</v>
      </c>
      <c r="D8" s="532">
        <v>569</v>
      </c>
      <c r="E8" s="153"/>
      <c r="F8" s="154">
        <v>1881763.0585536298</v>
      </c>
      <c r="G8" s="155">
        <v>462</v>
      </c>
      <c r="H8" s="153"/>
      <c r="I8" s="154">
        <v>207280.38614329931</v>
      </c>
      <c r="J8" s="793">
        <v>494</v>
      </c>
      <c r="K8" s="153"/>
      <c r="L8" s="154">
        <v>60340.072511997554</v>
      </c>
      <c r="M8" s="155">
        <v>27</v>
      </c>
      <c r="N8" s="153"/>
      <c r="O8" s="154">
        <v>81089.091257907989</v>
      </c>
      <c r="P8" s="155">
        <v>0</v>
      </c>
      <c r="Q8" s="153"/>
      <c r="R8" s="154">
        <v>0</v>
      </c>
      <c r="S8" s="156">
        <v>2230472</v>
      </c>
      <c r="T8" s="153">
        <v>0</v>
      </c>
      <c r="U8" s="153">
        <v>0</v>
      </c>
      <c r="V8" s="157">
        <v>0</v>
      </c>
      <c r="W8" s="156">
        <v>2230472</v>
      </c>
      <c r="X8" s="154">
        <v>-5575</v>
      </c>
      <c r="Y8" s="156">
        <v>2224897</v>
      </c>
      <c r="Z8" s="153">
        <v>0</v>
      </c>
      <c r="AA8" s="158">
        <v>249012</v>
      </c>
      <c r="AB8" s="156">
        <v>2473909</v>
      </c>
      <c r="AC8" s="153">
        <v>0</v>
      </c>
      <c r="AD8" s="153">
        <v>2473909</v>
      </c>
      <c r="AE8" s="156">
        <v>206159</v>
      </c>
      <c r="AF8" s="158">
        <v>41211</v>
      </c>
      <c r="AG8" s="159">
        <v>2515120</v>
      </c>
      <c r="AH8" s="160"/>
      <c r="AI8" s="161">
        <v>5272570</v>
      </c>
      <c r="AJ8" s="152">
        <v>0</v>
      </c>
      <c r="AK8" s="160">
        <v>0</v>
      </c>
      <c r="AL8" s="152">
        <v>0</v>
      </c>
      <c r="AM8" s="162">
        <v>0</v>
      </c>
      <c r="AN8" s="163">
        <v>0</v>
      </c>
      <c r="AO8" s="161">
        <v>5272570</v>
      </c>
      <c r="AP8" s="164">
        <v>-13182</v>
      </c>
      <c r="AQ8" s="161">
        <v>5259388</v>
      </c>
      <c r="AR8" s="162">
        <v>0</v>
      </c>
      <c r="AS8" s="161">
        <v>5259388</v>
      </c>
      <c r="AT8" s="162">
        <v>0</v>
      </c>
      <c r="AU8" s="162">
        <v>5259388</v>
      </c>
      <c r="AV8" s="161">
        <v>438282</v>
      </c>
      <c r="AW8" s="162">
        <v>7733297</v>
      </c>
      <c r="AX8" s="752">
        <v>644441</v>
      </c>
      <c r="AY8" s="1129"/>
      <c r="AZ8" s="1129"/>
      <c r="BA8" s="1129"/>
      <c r="BB8" s="1129"/>
      <c r="BC8" s="1129"/>
      <c r="BD8" s="1129"/>
    </row>
    <row r="9" spans="1:278" ht="15.75" customHeight="1" x14ac:dyDescent="0.2">
      <c r="A9" s="148">
        <v>344001</v>
      </c>
      <c r="B9" s="651">
        <v>3</v>
      </c>
      <c r="C9" s="537" t="s">
        <v>167</v>
      </c>
      <c r="D9" s="532">
        <v>379</v>
      </c>
      <c r="E9" s="153"/>
      <c r="F9" s="154">
        <v>1409844.52147834</v>
      </c>
      <c r="G9" s="155">
        <v>300</v>
      </c>
      <c r="H9" s="153"/>
      <c r="I9" s="154">
        <v>150881.22758664822</v>
      </c>
      <c r="J9" s="793">
        <v>33</v>
      </c>
      <c r="K9" s="153"/>
      <c r="L9" s="154">
        <v>4558.7873958358205</v>
      </c>
      <c r="M9" s="155">
        <v>21</v>
      </c>
      <c r="N9" s="153"/>
      <c r="O9" s="154">
        <v>71715.608301749322</v>
      </c>
      <c r="P9" s="155">
        <v>0</v>
      </c>
      <c r="Q9" s="153"/>
      <c r="R9" s="154">
        <v>0</v>
      </c>
      <c r="S9" s="156">
        <v>1637000</v>
      </c>
      <c r="T9" s="153">
        <v>0</v>
      </c>
      <c r="U9" s="153">
        <v>0</v>
      </c>
      <c r="V9" s="157">
        <v>0</v>
      </c>
      <c r="W9" s="156">
        <v>1637000</v>
      </c>
      <c r="X9" s="154">
        <v>-4094</v>
      </c>
      <c r="Y9" s="156">
        <v>1632906</v>
      </c>
      <c r="Z9" s="153">
        <v>0</v>
      </c>
      <c r="AA9" s="158">
        <v>209638</v>
      </c>
      <c r="AB9" s="156">
        <v>1842544</v>
      </c>
      <c r="AC9" s="153">
        <v>0</v>
      </c>
      <c r="AD9" s="153">
        <v>1842544</v>
      </c>
      <c r="AE9" s="156">
        <v>153546</v>
      </c>
      <c r="AF9" s="158">
        <v>10000</v>
      </c>
      <c r="AG9" s="159">
        <v>1852544</v>
      </c>
      <c r="AH9" s="160"/>
      <c r="AI9" s="161">
        <v>2580332</v>
      </c>
      <c r="AJ9" s="152">
        <v>0</v>
      </c>
      <c r="AK9" s="160">
        <v>0</v>
      </c>
      <c r="AL9" s="152">
        <v>0</v>
      </c>
      <c r="AM9" s="162">
        <v>0</v>
      </c>
      <c r="AN9" s="163">
        <v>0</v>
      </c>
      <c r="AO9" s="161">
        <v>2580332</v>
      </c>
      <c r="AP9" s="164">
        <v>-6450</v>
      </c>
      <c r="AQ9" s="161">
        <v>2573882</v>
      </c>
      <c r="AR9" s="162">
        <v>0</v>
      </c>
      <c r="AS9" s="161">
        <v>2573882</v>
      </c>
      <c r="AT9" s="162">
        <v>0</v>
      </c>
      <c r="AU9" s="162">
        <v>2573882</v>
      </c>
      <c r="AV9" s="161">
        <v>214490</v>
      </c>
      <c r="AW9" s="162">
        <v>4416426</v>
      </c>
      <c r="AX9" s="752">
        <v>368036</v>
      </c>
      <c r="AY9" s="1129"/>
      <c r="AZ9" s="1129"/>
      <c r="BA9" s="1129"/>
      <c r="BB9" s="1129"/>
      <c r="BC9" s="1129"/>
      <c r="BD9" s="1129"/>
    </row>
    <row r="10" spans="1:278" ht="15.75" customHeight="1" x14ac:dyDescent="0.2">
      <c r="A10" s="148">
        <v>345001</v>
      </c>
      <c r="B10" s="651">
        <v>33</v>
      </c>
      <c r="C10" s="537" t="s">
        <v>428</v>
      </c>
      <c r="D10" s="532">
        <v>3608</v>
      </c>
      <c r="E10" s="153"/>
      <c r="F10" s="154">
        <v>14164972.844300671</v>
      </c>
      <c r="G10" s="155">
        <v>2327</v>
      </c>
      <c r="H10" s="153"/>
      <c r="I10" s="154">
        <v>1225360.3696645873</v>
      </c>
      <c r="J10" s="793">
        <v>2348</v>
      </c>
      <c r="K10" s="153"/>
      <c r="L10" s="154">
        <v>337588.76533734368</v>
      </c>
      <c r="M10" s="155">
        <v>471</v>
      </c>
      <c r="N10" s="153"/>
      <c r="O10" s="154">
        <v>1884084.326604774</v>
      </c>
      <c r="P10" s="155">
        <v>174</v>
      </c>
      <c r="Q10" s="153"/>
      <c r="R10" s="154">
        <v>248942.99543302838</v>
      </c>
      <c r="S10" s="156">
        <v>17860946</v>
      </c>
      <c r="T10" s="153">
        <v>0</v>
      </c>
      <c r="U10" s="153">
        <v>0</v>
      </c>
      <c r="V10" s="157">
        <v>0</v>
      </c>
      <c r="W10" s="156">
        <v>17860946</v>
      </c>
      <c r="X10" s="154">
        <v>-44653</v>
      </c>
      <c r="Y10" s="156">
        <v>17816293</v>
      </c>
      <c r="Z10" s="153">
        <v>0</v>
      </c>
      <c r="AA10" s="158">
        <v>1284538</v>
      </c>
      <c r="AB10" s="156">
        <v>19100831</v>
      </c>
      <c r="AC10" s="153">
        <v>0</v>
      </c>
      <c r="AD10" s="153">
        <v>19100831</v>
      </c>
      <c r="AE10" s="156">
        <v>1591741</v>
      </c>
      <c r="AF10" s="158">
        <v>75734</v>
      </c>
      <c r="AG10" s="159">
        <v>19176565</v>
      </c>
      <c r="AH10" s="160"/>
      <c r="AI10" s="161">
        <v>21406364</v>
      </c>
      <c r="AJ10" s="152">
        <v>0</v>
      </c>
      <c r="AK10" s="160">
        <v>0</v>
      </c>
      <c r="AL10" s="152">
        <v>0</v>
      </c>
      <c r="AM10" s="162">
        <v>0</v>
      </c>
      <c r="AN10" s="163">
        <v>0</v>
      </c>
      <c r="AO10" s="161">
        <v>21406364</v>
      </c>
      <c r="AP10" s="164">
        <v>-53515</v>
      </c>
      <c r="AQ10" s="161">
        <v>21352849</v>
      </c>
      <c r="AR10" s="162">
        <v>0</v>
      </c>
      <c r="AS10" s="161">
        <v>21352849</v>
      </c>
      <c r="AT10" s="162">
        <v>0</v>
      </c>
      <c r="AU10" s="162">
        <v>21352849</v>
      </c>
      <c r="AV10" s="161">
        <v>1779408</v>
      </c>
      <c r="AW10" s="162">
        <v>40453680</v>
      </c>
      <c r="AX10" s="752">
        <v>3371149</v>
      </c>
      <c r="AY10" s="1129"/>
      <c r="AZ10" s="1129"/>
      <c r="BA10" s="1129"/>
      <c r="BB10" s="1129"/>
      <c r="BC10" s="1129"/>
      <c r="BD10" s="1129"/>
    </row>
    <row r="11" spans="1:278" ht="15.75" customHeight="1" x14ac:dyDescent="0.2">
      <c r="A11" s="538">
        <v>346001</v>
      </c>
      <c r="B11" s="652">
        <v>6</v>
      </c>
      <c r="C11" s="540" t="s">
        <v>168</v>
      </c>
      <c r="D11" s="533">
        <v>931</v>
      </c>
      <c r="E11" s="167"/>
      <c r="F11" s="168">
        <v>3173210.9069072851</v>
      </c>
      <c r="G11" s="169">
        <v>824</v>
      </c>
      <c r="H11" s="167"/>
      <c r="I11" s="168">
        <v>397317.47109684796</v>
      </c>
      <c r="J11" s="794">
        <v>377</v>
      </c>
      <c r="K11" s="167"/>
      <c r="L11" s="168">
        <v>49585.350434777203</v>
      </c>
      <c r="M11" s="169">
        <v>91</v>
      </c>
      <c r="N11" s="167"/>
      <c r="O11" s="168">
        <v>299245.80284738197</v>
      </c>
      <c r="P11" s="169">
        <v>11</v>
      </c>
      <c r="Q11" s="167"/>
      <c r="R11" s="168">
        <v>14488.733510395918</v>
      </c>
      <c r="S11" s="170">
        <v>3933849</v>
      </c>
      <c r="T11" s="167">
        <v>0</v>
      </c>
      <c r="U11" s="167">
        <v>0</v>
      </c>
      <c r="V11" s="171">
        <v>0</v>
      </c>
      <c r="W11" s="170">
        <v>3933849</v>
      </c>
      <c r="X11" s="168">
        <v>-9834</v>
      </c>
      <c r="Y11" s="170">
        <v>3924015</v>
      </c>
      <c r="Z11" s="167">
        <v>0</v>
      </c>
      <c r="AA11" s="172">
        <v>416988</v>
      </c>
      <c r="AB11" s="170">
        <v>4341003</v>
      </c>
      <c r="AC11" s="173">
        <v>0</v>
      </c>
      <c r="AD11" s="167">
        <v>4341003</v>
      </c>
      <c r="AE11" s="174">
        <v>361751</v>
      </c>
      <c r="AF11" s="172">
        <v>0</v>
      </c>
      <c r="AG11" s="174">
        <v>4341003</v>
      </c>
      <c r="AH11" s="175"/>
      <c r="AI11" s="176">
        <v>7797977</v>
      </c>
      <c r="AJ11" s="166">
        <v>0</v>
      </c>
      <c r="AK11" s="175">
        <v>0</v>
      </c>
      <c r="AL11" s="166">
        <v>0</v>
      </c>
      <c r="AM11" s="177">
        <v>0</v>
      </c>
      <c r="AN11" s="178">
        <v>0</v>
      </c>
      <c r="AO11" s="176">
        <v>7797977</v>
      </c>
      <c r="AP11" s="179">
        <v>-19495</v>
      </c>
      <c r="AQ11" s="176">
        <v>7778482</v>
      </c>
      <c r="AR11" s="177">
        <v>0</v>
      </c>
      <c r="AS11" s="176">
        <v>7778482</v>
      </c>
      <c r="AT11" s="177">
        <v>0</v>
      </c>
      <c r="AU11" s="177">
        <v>7778482</v>
      </c>
      <c r="AV11" s="176">
        <v>648208</v>
      </c>
      <c r="AW11" s="177">
        <v>12119485</v>
      </c>
      <c r="AX11" s="1997">
        <v>1009959</v>
      </c>
      <c r="AY11" s="1129"/>
      <c r="AZ11" s="1129"/>
      <c r="BA11" s="1129"/>
      <c r="BB11" s="1129"/>
      <c r="BC11" s="1129"/>
      <c r="BD11" s="1129"/>
    </row>
    <row r="12" spans="1:278" ht="15.75" customHeight="1" x14ac:dyDescent="0.2">
      <c r="A12" s="534">
        <v>347001</v>
      </c>
      <c r="B12" s="650">
        <v>5</v>
      </c>
      <c r="C12" s="536" t="s">
        <v>169</v>
      </c>
      <c r="D12" s="531">
        <v>911</v>
      </c>
      <c r="E12" s="136"/>
      <c r="F12" s="137">
        <v>3356870.841458539</v>
      </c>
      <c r="G12" s="138">
        <v>489</v>
      </c>
      <c r="H12" s="136"/>
      <c r="I12" s="137">
        <v>242807.03985076208</v>
      </c>
      <c r="J12" s="792">
        <v>30</v>
      </c>
      <c r="K12" s="136"/>
      <c r="L12" s="137">
        <v>4056.8957597441949</v>
      </c>
      <c r="M12" s="138">
        <v>75</v>
      </c>
      <c r="N12" s="136"/>
      <c r="O12" s="137">
        <v>252859.43845966933</v>
      </c>
      <c r="P12" s="138">
        <v>74</v>
      </c>
      <c r="Q12" s="136"/>
      <c r="R12" s="137">
        <v>100608.71157834804</v>
      </c>
      <c r="S12" s="139">
        <v>3957202</v>
      </c>
      <c r="T12" s="136">
        <v>0</v>
      </c>
      <c r="U12" s="136">
        <v>0</v>
      </c>
      <c r="V12" s="140">
        <v>0</v>
      </c>
      <c r="W12" s="139">
        <v>3957202</v>
      </c>
      <c r="X12" s="137">
        <v>-9893</v>
      </c>
      <c r="Y12" s="139">
        <v>3947309</v>
      </c>
      <c r="Z12" s="136">
        <v>0</v>
      </c>
      <c r="AA12" s="150">
        <v>1402049</v>
      </c>
      <c r="AB12" s="139">
        <v>5349358</v>
      </c>
      <c r="AC12" s="136">
        <v>0</v>
      </c>
      <c r="AD12" s="136">
        <v>5349358</v>
      </c>
      <c r="AE12" s="139">
        <v>445781</v>
      </c>
      <c r="AF12" s="150">
        <v>10000</v>
      </c>
      <c r="AG12" s="141">
        <v>5359358</v>
      </c>
      <c r="AH12" s="142"/>
      <c r="AI12" s="143">
        <v>6536138</v>
      </c>
      <c r="AJ12" s="135">
        <v>0</v>
      </c>
      <c r="AK12" s="142">
        <v>0</v>
      </c>
      <c r="AL12" s="135">
        <v>0</v>
      </c>
      <c r="AM12" s="144">
        <v>0</v>
      </c>
      <c r="AN12" s="145">
        <v>0</v>
      </c>
      <c r="AO12" s="143">
        <v>6536138</v>
      </c>
      <c r="AP12" s="146">
        <v>-16339</v>
      </c>
      <c r="AQ12" s="143">
        <v>6519799</v>
      </c>
      <c r="AR12" s="144">
        <v>0</v>
      </c>
      <c r="AS12" s="143">
        <v>6519799</v>
      </c>
      <c r="AT12" s="144">
        <v>0</v>
      </c>
      <c r="AU12" s="144">
        <v>6519799</v>
      </c>
      <c r="AV12" s="143">
        <v>543317</v>
      </c>
      <c r="AW12" s="144">
        <v>11869157</v>
      </c>
      <c r="AX12" s="1996">
        <v>989098</v>
      </c>
      <c r="AY12" s="1129"/>
      <c r="AZ12" s="1129"/>
      <c r="BA12" s="1129"/>
      <c r="BB12" s="1129"/>
      <c r="BC12" s="1129"/>
      <c r="BD12" s="1129"/>
    </row>
    <row r="13" spans="1:278" ht="15.75" customHeight="1" x14ac:dyDescent="0.2">
      <c r="A13" s="148">
        <v>348001</v>
      </c>
      <c r="B13" s="651">
        <v>4</v>
      </c>
      <c r="C13" s="537" t="s">
        <v>394</v>
      </c>
      <c r="D13" s="532">
        <v>864</v>
      </c>
      <c r="E13" s="153"/>
      <c r="F13" s="154">
        <v>3100297.9927743943</v>
      </c>
      <c r="G13" s="155">
        <v>698</v>
      </c>
      <c r="H13" s="153"/>
      <c r="I13" s="154">
        <v>334704.00273761217</v>
      </c>
      <c r="J13" s="793">
        <v>1004</v>
      </c>
      <c r="K13" s="153"/>
      <c r="L13" s="154">
        <v>130991.15186183974</v>
      </c>
      <c r="M13" s="155">
        <v>89</v>
      </c>
      <c r="N13" s="153"/>
      <c r="O13" s="154">
        <v>287295.62175613595</v>
      </c>
      <c r="P13" s="155">
        <v>0</v>
      </c>
      <c r="Q13" s="153"/>
      <c r="R13" s="154">
        <v>0</v>
      </c>
      <c r="S13" s="156">
        <v>3853289</v>
      </c>
      <c r="T13" s="153">
        <v>0</v>
      </c>
      <c r="U13" s="153">
        <v>0</v>
      </c>
      <c r="V13" s="157">
        <v>0</v>
      </c>
      <c r="W13" s="156">
        <v>3853289</v>
      </c>
      <c r="X13" s="154">
        <v>-9633</v>
      </c>
      <c r="Y13" s="156">
        <v>3843656</v>
      </c>
      <c r="Z13" s="153">
        <v>0</v>
      </c>
      <c r="AA13" s="158">
        <v>444870</v>
      </c>
      <c r="AB13" s="156">
        <v>4288526</v>
      </c>
      <c r="AC13" s="153">
        <v>0</v>
      </c>
      <c r="AD13" s="153">
        <v>4288526</v>
      </c>
      <c r="AE13" s="156">
        <v>357377</v>
      </c>
      <c r="AF13" s="158">
        <v>33258</v>
      </c>
      <c r="AG13" s="159">
        <v>4321784</v>
      </c>
      <c r="AH13" s="160"/>
      <c r="AI13" s="161">
        <v>6470617</v>
      </c>
      <c r="AJ13" s="152">
        <v>0</v>
      </c>
      <c r="AK13" s="160">
        <v>0</v>
      </c>
      <c r="AL13" s="152">
        <v>0</v>
      </c>
      <c r="AM13" s="162">
        <v>0</v>
      </c>
      <c r="AN13" s="163">
        <v>0</v>
      </c>
      <c r="AO13" s="161">
        <v>6470617</v>
      </c>
      <c r="AP13" s="164">
        <v>-16175</v>
      </c>
      <c r="AQ13" s="161">
        <v>6454442</v>
      </c>
      <c r="AR13" s="162">
        <v>0</v>
      </c>
      <c r="AS13" s="161">
        <v>6454442</v>
      </c>
      <c r="AT13" s="162">
        <v>0</v>
      </c>
      <c r="AU13" s="162">
        <v>6454442</v>
      </c>
      <c r="AV13" s="161">
        <v>537870</v>
      </c>
      <c r="AW13" s="162">
        <v>10742968</v>
      </c>
      <c r="AX13" s="752">
        <v>895247</v>
      </c>
      <c r="AY13" s="1129"/>
      <c r="AZ13" s="1129"/>
      <c r="BA13" s="1129"/>
      <c r="BB13" s="1129"/>
      <c r="BC13" s="1129"/>
      <c r="BD13" s="1129"/>
    </row>
    <row r="14" spans="1:278" ht="15.75" customHeight="1" x14ac:dyDescent="0.2">
      <c r="A14" s="148" t="s">
        <v>1012</v>
      </c>
      <c r="B14" s="651">
        <v>31</v>
      </c>
      <c r="C14" s="537" t="s">
        <v>1014</v>
      </c>
      <c r="D14" s="532">
        <v>259</v>
      </c>
      <c r="E14" s="153"/>
      <c r="F14" s="154">
        <v>1261366.5323285626</v>
      </c>
      <c r="G14" s="155">
        <v>228</v>
      </c>
      <c r="H14" s="153"/>
      <c r="I14" s="154">
        <v>150539.81958937165</v>
      </c>
      <c r="J14" s="793">
        <v>0</v>
      </c>
      <c r="K14" s="153"/>
      <c r="L14" s="154">
        <v>0</v>
      </c>
      <c r="M14" s="155">
        <v>13</v>
      </c>
      <c r="N14" s="153"/>
      <c r="O14" s="154">
        <v>58577.11476164811</v>
      </c>
      <c r="P14" s="155">
        <v>0</v>
      </c>
      <c r="Q14" s="153"/>
      <c r="R14" s="154">
        <v>0</v>
      </c>
      <c r="S14" s="156">
        <v>1470484</v>
      </c>
      <c r="T14" s="153">
        <v>0</v>
      </c>
      <c r="U14" s="153">
        <v>0</v>
      </c>
      <c r="V14" s="157">
        <v>0</v>
      </c>
      <c r="W14" s="156">
        <v>1470484</v>
      </c>
      <c r="X14" s="154">
        <v>-3676</v>
      </c>
      <c r="Y14" s="156">
        <v>1466808</v>
      </c>
      <c r="Z14" s="153">
        <v>0</v>
      </c>
      <c r="AA14" s="158">
        <v>121909</v>
      </c>
      <c r="AB14" s="156">
        <v>1588717</v>
      </c>
      <c r="AC14" s="153">
        <v>0</v>
      </c>
      <c r="AD14" s="153">
        <v>1588717</v>
      </c>
      <c r="AE14" s="156">
        <v>132394</v>
      </c>
      <c r="AF14" s="158">
        <v>0</v>
      </c>
      <c r="AG14" s="159">
        <v>1588717</v>
      </c>
      <c r="AH14" s="160"/>
      <c r="AI14" s="161">
        <v>909666</v>
      </c>
      <c r="AJ14" s="152">
        <v>0</v>
      </c>
      <c r="AK14" s="160">
        <v>0</v>
      </c>
      <c r="AL14" s="152">
        <v>0</v>
      </c>
      <c r="AM14" s="162">
        <v>0</v>
      </c>
      <c r="AN14" s="163">
        <v>0</v>
      </c>
      <c r="AO14" s="161">
        <v>909666</v>
      </c>
      <c r="AP14" s="164">
        <v>-2274</v>
      </c>
      <c r="AQ14" s="161">
        <v>907392</v>
      </c>
      <c r="AR14" s="162">
        <v>0</v>
      </c>
      <c r="AS14" s="161">
        <v>907392</v>
      </c>
      <c r="AT14" s="162">
        <v>0</v>
      </c>
      <c r="AU14" s="162">
        <v>907392</v>
      </c>
      <c r="AV14" s="161">
        <v>75616</v>
      </c>
      <c r="AW14" s="162">
        <v>2496109</v>
      </c>
      <c r="AX14" s="752">
        <v>208010</v>
      </c>
      <c r="AY14" s="1129"/>
      <c r="AZ14" s="1129"/>
      <c r="BA14" s="1129"/>
      <c r="BB14" s="1129"/>
      <c r="BC14" s="1129"/>
      <c r="BD14" s="1129"/>
    </row>
    <row r="15" spans="1:278" ht="15.75" customHeight="1" x14ac:dyDescent="0.2">
      <c r="A15" s="148" t="s">
        <v>516</v>
      </c>
      <c r="B15" s="651">
        <v>23</v>
      </c>
      <c r="C15" s="537" t="s">
        <v>901</v>
      </c>
      <c r="D15" s="532">
        <v>140</v>
      </c>
      <c r="E15" s="153"/>
      <c r="F15" s="154">
        <v>518373.24088762299</v>
      </c>
      <c r="G15" s="155">
        <v>121</v>
      </c>
      <c r="H15" s="153"/>
      <c r="I15" s="154">
        <v>60351.014245784099</v>
      </c>
      <c r="J15" s="793">
        <v>0</v>
      </c>
      <c r="K15" s="153"/>
      <c r="L15" s="154">
        <v>0</v>
      </c>
      <c r="M15" s="155">
        <v>40</v>
      </c>
      <c r="N15" s="153"/>
      <c r="O15" s="154">
        <v>136249.77466432902</v>
      </c>
      <c r="P15" s="155">
        <v>1</v>
      </c>
      <c r="Q15" s="153"/>
      <c r="R15" s="154">
        <v>1088.3279832462215</v>
      </c>
      <c r="S15" s="156">
        <v>716062</v>
      </c>
      <c r="T15" s="153">
        <v>0</v>
      </c>
      <c r="U15" s="153">
        <v>0</v>
      </c>
      <c r="V15" s="157">
        <v>0</v>
      </c>
      <c r="W15" s="156">
        <v>716062</v>
      </c>
      <c r="X15" s="154">
        <v>-1790</v>
      </c>
      <c r="Y15" s="156">
        <v>714272</v>
      </c>
      <c r="Z15" s="153">
        <v>0</v>
      </c>
      <c r="AA15" s="158">
        <v>66138</v>
      </c>
      <c r="AB15" s="156">
        <v>780410</v>
      </c>
      <c r="AC15" s="153">
        <v>0</v>
      </c>
      <c r="AD15" s="153">
        <v>780410</v>
      </c>
      <c r="AE15" s="156">
        <v>65034</v>
      </c>
      <c r="AF15" s="158">
        <v>0</v>
      </c>
      <c r="AG15" s="159">
        <v>780410</v>
      </c>
      <c r="AH15" s="160"/>
      <c r="AI15" s="161">
        <v>1053468</v>
      </c>
      <c r="AJ15" s="152">
        <v>0</v>
      </c>
      <c r="AK15" s="160">
        <v>0</v>
      </c>
      <c r="AL15" s="152">
        <v>0</v>
      </c>
      <c r="AM15" s="162">
        <v>0</v>
      </c>
      <c r="AN15" s="163">
        <v>0</v>
      </c>
      <c r="AO15" s="161">
        <v>1053468</v>
      </c>
      <c r="AP15" s="164">
        <v>-2633</v>
      </c>
      <c r="AQ15" s="161">
        <v>1050835</v>
      </c>
      <c r="AR15" s="162">
        <v>0</v>
      </c>
      <c r="AS15" s="161">
        <v>1050835</v>
      </c>
      <c r="AT15" s="162">
        <v>0</v>
      </c>
      <c r="AU15" s="162">
        <v>1050835</v>
      </c>
      <c r="AV15" s="161">
        <v>87569</v>
      </c>
      <c r="AW15" s="162">
        <v>1831245</v>
      </c>
      <c r="AX15" s="752">
        <v>152603</v>
      </c>
      <c r="AY15" s="1129"/>
      <c r="AZ15" s="1129"/>
      <c r="BA15" s="1129"/>
      <c r="BB15" s="1129"/>
      <c r="BC15" s="1129"/>
      <c r="BD15" s="1129"/>
    </row>
    <row r="16" spans="1:278" ht="15.75" customHeight="1" x14ac:dyDescent="0.2">
      <c r="A16" s="538" t="s">
        <v>340</v>
      </c>
      <c r="B16" s="652">
        <v>10</v>
      </c>
      <c r="C16" s="540" t="s">
        <v>657</v>
      </c>
      <c r="D16" s="533">
        <v>133</v>
      </c>
      <c r="E16" s="167"/>
      <c r="F16" s="168">
        <v>474051.16659064335</v>
      </c>
      <c r="G16" s="169">
        <v>117</v>
      </c>
      <c r="H16" s="167"/>
      <c r="I16" s="168">
        <v>55633.77842944755</v>
      </c>
      <c r="J16" s="794">
        <v>88</v>
      </c>
      <c r="K16" s="167"/>
      <c r="L16" s="168">
        <v>11489.810450985644</v>
      </c>
      <c r="M16" s="169">
        <v>21</v>
      </c>
      <c r="N16" s="167"/>
      <c r="O16" s="168">
        <v>67915.964518890309</v>
      </c>
      <c r="P16" s="169">
        <v>0</v>
      </c>
      <c r="Q16" s="167"/>
      <c r="R16" s="168">
        <v>0</v>
      </c>
      <c r="S16" s="170">
        <v>609090</v>
      </c>
      <c r="T16" s="167">
        <v>0</v>
      </c>
      <c r="U16" s="167">
        <v>0</v>
      </c>
      <c r="V16" s="171">
        <v>0</v>
      </c>
      <c r="W16" s="170">
        <v>609090</v>
      </c>
      <c r="X16" s="168">
        <v>-1522</v>
      </c>
      <c r="Y16" s="170">
        <v>607568</v>
      </c>
      <c r="Z16" s="167">
        <v>0</v>
      </c>
      <c r="AA16" s="172">
        <v>127228</v>
      </c>
      <c r="AB16" s="170">
        <v>734796</v>
      </c>
      <c r="AC16" s="173">
        <v>0</v>
      </c>
      <c r="AD16" s="167">
        <v>734796</v>
      </c>
      <c r="AE16" s="174">
        <v>61233</v>
      </c>
      <c r="AF16" s="172">
        <v>10000</v>
      </c>
      <c r="AG16" s="174">
        <v>744796</v>
      </c>
      <c r="AH16" s="175"/>
      <c r="AI16" s="176">
        <v>990807</v>
      </c>
      <c r="AJ16" s="166">
        <v>0</v>
      </c>
      <c r="AK16" s="175">
        <v>0</v>
      </c>
      <c r="AL16" s="166">
        <v>0</v>
      </c>
      <c r="AM16" s="177">
        <v>0</v>
      </c>
      <c r="AN16" s="178">
        <v>0</v>
      </c>
      <c r="AO16" s="176">
        <v>990807</v>
      </c>
      <c r="AP16" s="179">
        <v>-2477</v>
      </c>
      <c r="AQ16" s="176">
        <v>988330</v>
      </c>
      <c r="AR16" s="177">
        <v>0</v>
      </c>
      <c r="AS16" s="176">
        <v>988330</v>
      </c>
      <c r="AT16" s="177">
        <v>0</v>
      </c>
      <c r="AU16" s="177">
        <v>988330</v>
      </c>
      <c r="AV16" s="176">
        <v>82361</v>
      </c>
      <c r="AW16" s="177">
        <v>1723126</v>
      </c>
      <c r="AX16" s="1997">
        <v>143594</v>
      </c>
      <c r="AY16" s="1129"/>
      <c r="AZ16" s="1129"/>
      <c r="BA16" s="1129"/>
      <c r="BB16" s="1129"/>
      <c r="BC16" s="1129"/>
      <c r="BD16" s="1129"/>
    </row>
    <row r="17" spans="1:56" ht="15.75" customHeight="1" x14ac:dyDescent="0.2">
      <c r="A17" s="534" t="s">
        <v>341</v>
      </c>
      <c r="B17" s="650">
        <v>14</v>
      </c>
      <c r="C17" s="536" t="s">
        <v>172</v>
      </c>
      <c r="D17" s="531">
        <v>509</v>
      </c>
      <c r="E17" s="136"/>
      <c r="F17" s="137">
        <v>2176254.3927463386</v>
      </c>
      <c r="G17" s="138">
        <v>487</v>
      </c>
      <c r="H17" s="136"/>
      <c r="I17" s="137">
        <v>273127.48050545307</v>
      </c>
      <c r="J17" s="792">
        <v>1</v>
      </c>
      <c r="K17" s="136"/>
      <c r="L17" s="137">
        <v>117.69966655057637</v>
      </c>
      <c r="M17" s="138">
        <v>42</v>
      </c>
      <c r="N17" s="136"/>
      <c r="O17" s="137">
        <v>161102.22263155942</v>
      </c>
      <c r="P17" s="138">
        <v>0</v>
      </c>
      <c r="Q17" s="136"/>
      <c r="R17" s="137">
        <v>0</v>
      </c>
      <c r="S17" s="139">
        <v>2610602</v>
      </c>
      <c r="T17" s="136">
        <v>0</v>
      </c>
      <c r="U17" s="136">
        <v>0</v>
      </c>
      <c r="V17" s="140">
        <v>0</v>
      </c>
      <c r="W17" s="139">
        <v>2610602</v>
      </c>
      <c r="X17" s="137">
        <v>-6526</v>
      </c>
      <c r="Y17" s="139">
        <v>2604076</v>
      </c>
      <c r="Z17" s="136">
        <v>0</v>
      </c>
      <c r="AA17" s="150">
        <v>225702</v>
      </c>
      <c r="AB17" s="139">
        <v>2829778</v>
      </c>
      <c r="AC17" s="136">
        <v>0</v>
      </c>
      <c r="AD17" s="136">
        <v>2829778</v>
      </c>
      <c r="AE17" s="139">
        <v>235816</v>
      </c>
      <c r="AF17" s="150">
        <v>0</v>
      </c>
      <c r="AG17" s="141">
        <v>2829778</v>
      </c>
      <c r="AH17" s="142"/>
      <c r="AI17" s="143">
        <v>3543121</v>
      </c>
      <c r="AJ17" s="135">
        <v>0</v>
      </c>
      <c r="AK17" s="142">
        <v>0</v>
      </c>
      <c r="AL17" s="135">
        <v>0</v>
      </c>
      <c r="AM17" s="144">
        <v>0</v>
      </c>
      <c r="AN17" s="145">
        <v>0</v>
      </c>
      <c r="AO17" s="143">
        <v>3543121</v>
      </c>
      <c r="AP17" s="146">
        <v>-8858</v>
      </c>
      <c r="AQ17" s="143">
        <v>3534263</v>
      </c>
      <c r="AR17" s="144">
        <v>0</v>
      </c>
      <c r="AS17" s="143">
        <v>3534263</v>
      </c>
      <c r="AT17" s="144">
        <v>0</v>
      </c>
      <c r="AU17" s="144">
        <v>3534263</v>
      </c>
      <c r="AV17" s="143">
        <v>294521</v>
      </c>
      <c r="AW17" s="144">
        <v>6364041</v>
      </c>
      <c r="AX17" s="1996">
        <v>530337</v>
      </c>
      <c r="AY17" s="1129"/>
      <c r="AZ17" s="1129"/>
      <c r="BA17" s="1129"/>
      <c r="BB17" s="1129"/>
      <c r="BC17" s="1129"/>
      <c r="BD17" s="1129"/>
    </row>
    <row r="18" spans="1:56" ht="15.75" customHeight="1" x14ac:dyDescent="0.2">
      <c r="A18" s="148" t="s">
        <v>517</v>
      </c>
      <c r="B18" s="651">
        <v>24</v>
      </c>
      <c r="C18" s="537" t="s">
        <v>629</v>
      </c>
      <c r="D18" s="532">
        <v>58</v>
      </c>
      <c r="E18" s="153"/>
      <c r="F18" s="154">
        <v>228984.7303564703</v>
      </c>
      <c r="G18" s="155">
        <v>52</v>
      </c>
      <c r="H18" s="153"/>
      <c r="I18" s="154">
        <v>28269.245958961299</v>
      </c>
      <c r="J18" s="793">
        <v>28</v>
      </c>
      <c r="K18" s="153"/>
      <c r="L18" s="154">
        <v>4160.0193980737286</v>
      </c>
      <c r="M18" s="155">
        <v>6</v>
      </c>
      <c r="N18" s="153"/>
      <c r="O18" s="154">
        <v>21367.910760924984</v>
      </c>
      <c r="P18" s="155">
        <v>0</v>
      </c>
      <c r="Q18" s="153"/>
      <c r="R18" s="154">
        <v>0</v>
      </c>
      <c r="S18" s="156">
        <v>282782</v>
      </c>
      <c r="T18" s="153">
        <v>0</v>
      </c>
      <c r="U18" s="153">
        <v>0</v>
      </c>
      <c r="V18" s="157">
        <v>0</v>
      </c>
      <c r="W18" s="156">
        <v>282782</v>
      </c>
      <c r="X18" s="154">
        <v>-707</v>
      </c>
      <c r="Y18" s="156">
        <v>282075</v>
      </c>
      <c r="Z18" s="153">
        <v>0</v>
      </c>
      <c r="AA18" s="158">
        <v>46562</v>
      </c>
      <c r="AB18" s="156">
        <v>328637</v>
      </c>
      <c r="AC18" s="153">
        <v>0</v>
      </c>
      <c r="AD18" s="153">
        <v>328637</v>
      </c>
      <c r="AE18" s="156">
        <v>27387</v>
      </c>
      <c r="AF18" s="158">
        <v>10000</v>
      </c>
      <c r="AG18" s="159">
        <v>338637</v>
      </c>
      <c r="AH18" s="160"/>
      <c r="AI18" s="161">
        <v>375793</v>
      </c>
      <c r="AJ18" s="152">
        <v>0</v>
      </c>
      <c r="AK18" s="160">
        <v>0</v>
      </c>
      <c r="AL18" s="152">
        <v>0</v>
      </c>
      <c r="AM18" s="162">
        <v>0</v>
      </c>
      <c r="AN18" s="163">
        <v>0</v>
      </c>
      <c r="AO18" s="161">
        <v>375793</v>
      </c>
      <c r="AP18" s="164">
        <v>-940</v>
      </c>
      <c r="AQ18" s="161">
        <v>374853</v>
      </c>
      <c r="AR18" s="162">
        <v>0</v>
      </c>
      <c r="AS18" s="161">
        <v>374853</v>
      </c>
      <c r="AT18" s="162">
        <v>0</v>
      </c>
      <c r="AU18" s="162">
        <v>374853</v>
      </c>
      <c r="AV18" s="161">
        <v>31237</v>
      </c>
      <c r="AW18" s="162">
        <v>703490</v>
      </c>
      <c r="AX18" s="752">
        <v>58624</v>
      </c>
      <c r="AY18" s="1129"/>
      <c r="AZ18" s="1129"/>
      <c r="BA18" s="1129"/>
      <c r="BB18" s="1129"/>
      <c r="BC18" s="1129"/>
      <c r="BD18" s="1129"/>
    </row>
    <row r="19" spans="1:56" ht="15.75" customHeight="1" x14ac:dyDescent="0.2">
      <c r="A19" s="148" t="s">
        <v>342</v>
      </c>
      <c r="B19" s="651">
        <v>20</v>
      </c>
      <c r="C19" s="537" t="s">
        <v>246</v>
      </c>
      <c r="D19" s="532">
        <v>646</v>
      </c>
      <c r="E19" s="153"/>
      <c r="F19" s="154">
        <v>2499389.0810342897</v>
      </c>
      <c r="G19" s="155">
        <v>642</v>
      </c>
      <c r="H19" s="153"/>
      <c r="I19" s="154">
        <v>341844.01544851629</v>
      </c>
      <c r="J19" s="793">
        <v>95</v>
      </c>
      <c r="K19" s="153"/>
      <c r="L19" s="154">
        <v>13828.506688866069</v>
      </c>
      <c r="M19" s="155">
        <v>70</v>
      </c>
      <c r="N19" s="153"/>
      <c r="O19" s="154">
        <v>258816.92619681548</v>
      </c>
      <c r="P19" s="155">
        <v>0</v>
      </c>
      <c r="Q19" s="153"/>
      <c r="R19" s="154">
        <v>0</v>
      </c>
      <c r="S19" s="156">
        <v>3113878</v>
      </c>
      <c r="T19" s="153">
        <v>0</v>
      </c>
      <c r="U19" s="153">
        <v>0</v>
      </c>
      <c r="V19" s="157">
        <v>0</v>
      </c>
      <c r="W19" s="156">
        <v>3113878</v>
      </c>
      <c r="X19" s="154">
        <v>-7785</v>
      </c>
      <c r="Y19" s="156">
        <v>3106093</v>
      </c>
      <c r="Z19" s="153">
        <v>0</v>
      </c>
      <c r="AA19" s="158">
        <v>266803</v>
      </c>
      <c r="AB19" s="156">
        <v>3372896</v>
      </c>
      <c r="AC19" s="153">
        <v>0</v>
      </c>
      <c r="AD19" s="153">
        <v>3372896</v>
      </c>
      <c r="AE19" s="156">
        <v>281075</v>
      </c>
      <c r="AF19" s="158">
        <v>0</v>
      </c>
      <c r="AG19" s="159">
        <v>3372896</v>
      </c>
      <c r="AH19" s="160"/>
      <c r="AI19" s="161">
        <v>4319708</v>
      </c>
      <c r="AJ19" s="152">
        <v>0</v>
      </c>
      <c r="AK19" s="160">
        <v>0</v>
      </c>
      <c r="AL19" s="152">
        <v>0</v>
      </c>
      <c r="AM19" s="162">
        <v>0</v>
      </c>
      <c r="AN19" s="163">
        <v>0</v>
      </c>
      <c r="AO19" s="161">
        <v>4319708</v>
      </c>
      <c r="AP19" s="164">
        <v>-10799</v>
      </c>
      <c r="AQ19" s="161">
        <v>4308909</v>
      </c>
      <c r="AR19" s="162">
        <v>0</v>
      </c>
      <c r="AS19" s="161">
        <v>4308909</v>
      </c>
      <c r="AT19" s="162">
        <v>0</v>
      </c>
      <c r="AU19" s="162">
        <v>4308909</v>
      </c>
      <c r="AV19" s="161">
        <v>359075</v>
      </c>
      <c r="AW19" s="162">
        <v>7681805</v>
      </c>
      <c r="AX19" s="752">
        <v>640150</v>
      </c>
      <c r="AY19" s="1129"/>
      <c r="AZ19" s="1129"/>
      <c r="BA19" s="1129"/>
      <c r="BB19" s="1129"/>
      <c r="BC19" s="1129"/>
      <c r="BD19" s="1129"/>
    </row>
    <row r="20" spans="1:56" ht="15.75" customHeight="1" x14ac:dyDescent="0.2">
      <c r="A20" s="148" t="s">
        <v>397</v>
      </c>
      <c r="B20" s="651">
        <v>22</v>
      </c>
      <c r="C20" s="537" t="s">
        <v>398</v>
      </c>
      <c r="D20" s="532">
        <v>681</v>
      </c>
      <c r="E20" s="153"/>
      <c r="F20" s="154">
        <v>3010983.3040217892</v>
      </c>
      <c r="G20" s="155">
        <v>598</v>
      </c>
      <c r="H20" s="153"/>
      <c r="I20" s="154">
        <v>355133.56197611685</v>
      </c>
      <c r="J20" s="793">
        <v>185</v>
      </c>
      <c r="K20" s="153"/>
      <c r="L20" s="154">
        <v>30143.273896529168</v>
      </c>
      <c r="M20" s="155">
        <v>132</v>
      </c>
      <c r="N20" s="153"/>
      <c r="O20" s="154">
        <v>532912.64145315858</v>
      </c>
      <c r="P20" s="155">
        <v>4</v>
      </c>
      <c r="Q20" s="153"/>
      <c r="R20" s="154">
        <v>6619.2066761472925</v>
      </c>
      <c r="S20" s="156">
        <v>3935791</v>
      </c>
      <c r="T20" s="153">
        <v>0</v>
      </c>
      <c r="U20" s="153">
        <v>0</v>
      </c>
      <c r="V20" s="157">
        <v>0</v>
      </c>
      <c r="W20" s="156">
        <v>3935791</v>
      </c>
      <c r="X20" s="154">
        <v>-9839</v>
      </c>
      <c r="Y20" s="156">
        <v>3925952</v>
      </c>
      <c r="Z20" s="153">
        <v>0</v>
      </c>
      <c r="AA20" s="158">
        <v>437494</v>
      </c>
      <c r="AB20" s="156">
        <v>4363446</v>
      </c>
      <c r="AC20" s="153">
        <v>0</v>
      </c>
      <c r="AD20" s="153">
        <v>4363446</v>
      </c>
      <c r="AE20" s="156">
        <v>363622</v>
      </c>
      <c r="AF20" s="158">
        <v>10000</v>
      </c>
      <c r="AG20" s="159">
        <v>4373446</v>
      </c>
      <c r="AH20" s="160"/>
      <c r="AI20" s="161">
        <v>5508133</v>
      </c>
      <c r="AJ20" s="152">
        <v>0</v>
      </c>
      <c r="AK20" s="160">
        <v>0</v>
      </c>
      <c r="AL20" s="152">
        <v>0</v>
      </c>
      <c r="AM20" s="162">
        <v>0</v>
      </c>
      <c r="AN20" s="163">
        <v>0</v>
      </c>
      <c r="AO20" s="161">
        <v>5508133</v>
      </c>
      <c r="AP20" s="164">
        <v>-13771</v>
      </c>
      <c r="AQ20" s="161">
        <v>5494362</v>
      </c>
      <c r="AR20" s="162">
        <v>0</v>
      </c>
      <c r="AS20" s="161">
        <v>5494362</v>
      </c>
      <c r="AT20" s="162">
        <v>0</v>
      </c>
      <c r="AU20" s="162">
        <v>5494362</v>
      </c>
      <c r="AV20" s="161">
        <v>457865</v>
      </c>
      <c r="AW20" s="162">
        <v>9857808</v>
      </c>
      <c r="AX20" s="752">
        <v>821487</v>
      </c>
      <c r="AY20" s="1129"/>
      <c r="AZ20" s="1129"/>
      <c r="BA20" s="1129"/>
      <c r="BB20" s="1129"/>
      <c r="BC20" s="1129"/>
      <c r="BD20" s="1129"/>
    </row>
    <row r="21" spans="1:56" ht="15.75" customHeight="1" x14ac:dyDescent="0.2">
      <c r="A21" s="538" t="s">
        <v>343</v>
      </c>
      <c r="B21" s="652">
        <v>15</v>
      </c>
      <c r="C21" s="540" t="s">
        <v>184</v>
      </c>
      <c r="D21" s="533">
        <v>497</v>
      </c>
      <c r="E21" s="167"/>
      <c r="F21" s="168">
        <v>1636069.9961187923</v>
      </c>
      <c r="G21" s="169">
        <v>310</v>
      </c>
      <c r="H21" s="167"/>
      <c r="I21" s="168">
        <v>113532.43424717963</v>
      </c>
      <c r="J21" s="794">
        <v>115.5</v>
      </c>
      <c r="K21" s="167"/>
      <c r="L21" s="168">
        <v>10647.60312480981</v>
      </c>
      <c r="M21" s="169">
        <v>47</v>
      </c>
      <c r="N21" s="167"/>
      <c r="O21" s="168">
        <v>136684.0846511891</v>
      </c>
      <c r="P21" s="169">
        <v>0</v>
      </c>
      <c r="Q21" s="167"/>
      <c r="R21" s="168">
        <v>0</v>
      </c>
      <c r="S21" s="170">
        <v>1896933</v>
      </c>
      <c r="T21" s="167">
        <v>0</v>
      </c>
      <c r="U21" s="167">
        <v>0</v>
      </c>
      <c r="V21" s="171">
        <v>0</v>
      </c>
      <c r="W21" s="170">
        <v>1896933</v>
      </c>
      <c r="X21" s="168">
        <v>-4743</v>
      </c>
      <c r="Y21" s="170">
        <v>1892190</v>
      </c>
      <c r="Z21" s="167">
        <v>0</v>
      </c>
      <c r="AA21" s="172">
        <v>180705</v>
      </c>
      <c r="AB21" s="170">
        <v>2072895</v>
      </c>
      <c r="AC21" s="173">
        <v>0</v>
      </c>
      <c r="AD21" s="167">
        <v>2072895</v>
      </c>
      <c r="AE21" s="174">
        <v>172743</v>
      </c>
      <c r="AF21" s="172">
        <v>0</v>
      </c>
      <c r="AG21" s="174">
        <v>2072895</v>
      </c>
      <c r="AH21" s="175"/>
      <c r="AI21" s="176">
        <v>6007724</v>
      </c>
      <c r="AJ21" s="166">
        <v>0</v>
      </c>
      <c r="AK21" s="175">
        <v>0</v>
      </c>
      <c r="AL21" s="166">
        <v>0</v>
      </c>
      <c r="AM21" s="177">
        <v>0</v>
      </c>
      <c r="AN21" s="178">
        <v>0</v>
      </c>
      <c r="AO21" s="176">
        <v>6007724</v>
      </c>
      <c r="AP21" s="179">
        <v>-15021</v>
      </c>
      <c r="AQ21" s="176">
        <v>5992703</v>
      </c>
      <c r="AR21" s="177">
        <v>0</v>
      </c>
      <c r="AS21" s="176">
        <v>5992703</v>
      </c>
      <c r="AT21" s="177">
        <v>0</v>
      </c>
      <c r="AU21" s="177">
        <v>5992703</v>
      </c>
      <c r="AV21" s="176">
        <v>499392</v>
      </c>
      <c r="AW21" s="177">
        <v>8065598</v>
      </c>
      <c r="AX21" s="1997">
        <v>672135</v>
      </c>
      <c r="AY21" s="1129"/>
      <c r="AZ21" s="1129"/>
      <c r="BA21" s="1129"/>
      <c r="BB21" s="1129"/>
      <c r="BC21" s="1129"/>
      <c r="BD21" s="1129"/>
    </row>
    <row r="22" spans="1:56" ht="15.75" customHeight="1" x14ac:dyDescent="0.2">
      <c r="A22" s="534" t="s">
        <v>344</v>
      </c>
      <c r="B22" s="650">
        <v>12</v>
      </c>
      <c r="C22" s="536" t="s">
        <v>163</v>
      </c>
      <c r="D22" s="531">
        <v>488</v>
      </c>
      <c r="E22" s="136"/>
      <c r="F22" s="137">
        <v>2557052.9682250926</v>
      </c>
      <c r="G22" s="138">
        <v>346</v>
      </c>
      <c r="H22" s="136"/>
      <c r="I22" s="137">
        <v>236458.40074220841</v>
      </c>
      <c r="J22" s="792">
        <v>273</v>
      </c>
      <c r="K22" s="136"/>
      <c r="L22" s="137">
        <v>51571.039592292022</v>
      </c>
      <c r="M22" s="138">
        <v>56</v>
      </c>
      <c r="N22" s="136"/>
      <c r="O22" s="137">
        <v>259882.9690489824</v>
      </c>
      <c r="P22" s="138">
        <v>5</v>
      </c>
      <c r="Q22" s="136"/>
      <c r="R22" s="137">
        <v>9597.2974591746879</v>
      </c>
      <c r="S22" s="139">
        <v>3114563</v>
      </c>
      <c r="T22" s="136">
        <v>0</v>
      </c>
      <c r="U22" s="136">
        <v>0</v>
      </c>
      <c r="V22" s="140">
        <v>0</v>
      </c>
      <c r="W22" s="139">
        <v>3114563</v>
      </c>
      <c r="X22" s="137">
        <v>-7786</v>
      </c>
      <c r="Y22" s="139">
        <v>3106777</v>
      </c>
      <c r="Z22" s="136">
        <v>0</v>
      </c>
      <c r="AA22" s="150">
        <v>218674</v>
      </c>
      <c r="AB22" s="139">
        <v>3325451</v>
      </c>
      <c r="AC22" s="136">
        <v>0</v>
      </c>
      <c r="AD22" s="136">
        <v>3325451</v>
      </c>
      <c r="AE22" s="139">
        <v>277122</v>
      </c>
      <c r="AF22" s="150">
        <v>10000</v>
      </c>
      <c r="AG22" s="141">
        <v>3335451</v>
      </c>
      <c r="AH22" s="142"/>
      <c r="AI22" s="143">
        <v>2138939</v>
      </c>
      <c r="AJ22" s="135">
        <v>0</v>
      </c>
      <c r="AK22" s="142">
        <v>0</v>
      </c>
      <c r="AL22" s="135">
        <v>0</v>
      </c>
      <c r="AM22" s="144">
        <v>0</v>
      </c>
      <c r="AN22" s="145">
        <v>0</v>
      </c>
      <c r="AO22" s="143">
        <v>2138939</v>
      </c>
      <c r="AP22" s="146">
        <v>-5349</v>
      </c>
      <c r="AQ22" s="143">
        <v>2133590</v>
      </c>
      <c r="AR22" s="144">
        <v>0</v>
      </c>
      <c r="AS22" s="143">
        <v>2133590</v>
      </c>
      <c r="AT22" s="144">
        <v>0</v>
      </c>
      <c r="AU22" s="144">
        <v>2133590</v>
      </c>
      <c r="AV22" s="143">
        <v>177799</v>
      </c>
      <c r="AW22" s="144">
        <v>5459041</v>
      </c>
      <c r="AX22" s="1996">
        <v>454921</v>
      </c>
      <c r="AY22" s="1129"/>
      <c r="AZ22" s="1129"/>
      <c r="BA22" s="1129"/>
      <c r="BB22" s="1129"/>
      <c r="BC22" s="1129"/>
      <c r="BD22" s="1129"/>
    </row>
    <row r="23" spans="1:56" ht="15.75" customHeight="1" x14ac:dyDescent="0.2">
      <c r="A23" s="148" t="s">
        <v>345</v>
      </c>
      <c r="B23" s="651">
        <v>16</v>
      </c>
      <c r="C23" s="537" t="s">
        <v>173</v>
      </c>
      <c r="D23" s="532">
        <v>559</v>
      </c>
      <c r="E23" s="153"/>
      <c r="F23" s="154">
        <v>1908182.228044495</v>
      </c>
      <c r="G23" s="155">
        <v>451</v>
      </c>
      <c r="H23" s="153"/>
      <c r="I23" s="154">
        <v>217813.96043961871</v>
      </c>
      <c r="J23" s="793">
        <v>827.5</v>
      </c>
      <c r="K23" s="153"/>
      <c r="L23" s="154">
        <v>109187.95154744902</v>
      </c>
      <c r="M23" s="155">
        <v>67</v>
      </c>
      <c r="N23" s="153"/>
      <c r="O23" s="154">
        <v>220623.89663557426</v>
      </c>
      <c r="P23" s="155">
        <v>6</v>
      </c>
      <c r="Q23" s="153"/>
      <c r="R23" s="154">
        <v>7902.9455511250462</v>
      </c>
      <c r="S23" s="156">
        <v>2463711</v>
      </c>
      <c r="T23" s="153">
        <v>0</v>
      </c>
      <c r="U23" s="153">
        <v>0</v>
      </c>
      <c r="V23" s="157">
        <v>0</v>
      </c>
      <c r="W23" s="156">
        <v>2463711</v>
      </c>
      <c r="X23" s="154">
        <v>-6160</v>
      </c>
      <c r="Y23" s="156">
        <v>2457551</v>
      </c>
      <c r="Z23" s="153">
        <v>0</v>
      </c>
      <c r="AA23" s="158">
        <v>244766</v>
      </c>
      <c r="AB23" s="156">
        <v>2702317</v>
      </c>
      <c r="AC23" s="153">
        <v>0</v>
      </c>
      <c r="AD23" s="153">
        <v>2702317</v>
      </c>
      <c r="AE23" s="156">
        <v>225193</v>
      </c>
      <c r="AF23" s="158">
        <v>21871</v>
      </c>
      <c r="AG23" s="159">
        <v>2724188</v>
      </c>
      <c r="AH23" s="160"/>
      <c r="AI23" s="161">
        <v>4647349</v>
      </c>
      <c r="AJ23" s="152">
        <v>0</v>
      </c>
      <c r="AK23" s="160">
        <v>0</v>
      </c>
      <c r="AL23" s="152">
        <v>0</v>
      </c>
      <c r="AM23" s="162">
        <v>0</v>
      </c>
      <c r="AN23" s="163">
        <v>0</v>
      </c>
      <c r="AO23" s="161">
        <v>4647349</v>
      </c>
      <c r="AP23" s="164">
        <v>-11618</v>
      </c>
      <c r="AQ23" s="161">
        <v>4635731</v>
      </c>
      <c r="AR23" s="162">
        <v>0</v>
      </c>
      <c r="AS23" s="161">
        <v>4635731</v>
      </c>
      <c r="AT23" s="162">
        <v>0</v>
      </c>
      <c r="AU23" s="162">
        <v>4635731</v>
      </c>
      <c r="AV23" s="161">
        <v>386311</v>
      </c>
      <c r="AW23" s="162">
        <v>7338048</v>
      </c>
      <c r="AX23" s="752">
        <v>611504</v>
      </c>
      <c r="AY23" s="1129"/>
      <c r="AZ23" s="1129"/>
      <c r="BA23" s="1129"/>
      <c r="BB23" s="1129"/>
      <c r="BC23" s="1129"/>
      <c r="BD23" s="1129"/>
    </row>
    <row r="24" spans="1:56" ht="15.75" customHeight="1" x14ac:dyDescent="0.2">
      <c r="A24" s="148" t="s">
        <v>346</v>
      </c>
      <c r="B24" s="651">
        <v>17</v>
      </c>
      <c r="C24" s="537" t="s">
        <v>174</v>
      </c>
      <c r="D24" s="532">
        <v>202</v>
      </c>
      <c r="E24" s="153"/>
      <c r="F24" s="154">
        <v>1067985.8831689681</v>
      </c>
      <c r="G24" s="155">
        <v>178</v>
      </c>
      <c r="H24" s="153"/>
      <c r="I24" s="154">
        <v>122859.23747813501</v>
      </c>
      <c r="J24" s="793">
        <v>157</v>
      </c>
      <c r="K24" s="153"/>
      <c r="L24" s="154">
        <v>29539.87370752648</v>
      </c>
      <c r="M24" s="155">
        <v>25</v>
      </c>
      <c r="N24" s="153"/>
      <c r="O24" s="154">
        <v>118003.60384997993</v>
      </c>
      <c r="P24" s="155">
        <v>0</v>
      </c>
      <c r="Q24" s="153"/>
      <c r="R24" s="154">
        <v>0</v>
      </c>
      <c r="S24" s="156">
        <v>1338389</v>
      </c>
      <c r="T24" s="153">
        <v>0</v>
      </c>
      <c r="U24" s="153">
        <v>0</v>
      </c>
      <c r="V24" s="157">
        <v>0</v>
      </c>
      <c r="W24" s="156">
        <v>1338389</v>
      </c>
      <c r="X24" s="154">
        <v>-3346</v>
      </c>
      <c r="Y24" s="156">
        <v>1335043</v>
      </c>
      <c r="Z24" s="153">
        <v>0</v>
      </c>
      <c r="AA24" s="158">
        <v>47085</v>
      </c>
      <c r="AB24" s="156">
        <v>1382128</v>
      </c>
      <c r="AC24" s="153">
        <v>0</v>
      </c>
      <c r="AD24" s="153">
        <v>1382128</v>
      </c>
      <c r="AE24" s="156">
        <v>115179</v>
      </c>
      <c r="AF24" s="158">
        <v>10000</v>
      </c>
      <c r="AG24" s="159">
        <v>1392128</v>
      </c>
      <c r="AH24" s="160"/>
      <c r="AI24" s="161">
        <v>1057763</v>
      </c>
      <c r="AJ24" s="152">
        <v>0</v>
      </c>
      <c r="AK24" s="160">
        <v>0</v>
      </c>
      <c r="AL24" s="152">
        <v>0</v>
      </c>
      <c r="AM24" s="162">
        <v>0</v>
      </c>
      <c r="AN24" s="163">
        <v>0</v>
      </c>
      <c r="AO24" s="161">
        <v>1057763</v>
      </c>
      <c r="AP24" s="164">
        <v>-2645</v>
      </c>
      <c r="AQ24" s="161">
        <v>1055118</v>
      </c>
      <c r="AR24" s="162">
        <v>0</v>
      </c>
      <c r="AS24" s="161">
        <v>1055118</v>
      </c>
      <c r="AT24" s="162">
        <v>0</v>
      </c>
      <c r="AU24" s="162">
        <v>1055118</v>
      </c>
      <c r="AV24" s="161">
        <v>87927</v>
      </c>
      <c r="AW24" s="162">
        <v>2437246</v>
      </c>
      <c r="AX24" s="752">
        <v>203106</v>
      </c>
      <c r="AY24" s="1129"/>
      <c r="AZ24" s="1129"/>
      <c r="BA24" s="1129"/>
      <c r="BB24" s="1129"/>
      <c r="BC24" s="1129"/>
      <c r="BD24" s="1129"/>
    </row>
    <row r="25" spans="1:56" ht="15.75" customHeight="1" x14ac:dyDescent="0.2">
      <c r="A25" s="148" t="s">
        <v>347</v>
      </c>
      <c r="B25" s="651">
        <v>18</v>
      </c>
      <c r="C25" s="537" t="s">
        <v>175</v>
      </c>
      <c r="D25" s="532">
        <v>1820</v>
      </c>
      <c r="E25" s="153"/>
      <c r="F25" s="154">
        <v>7253234.9564777669</v>
      </c>
      <c r="G25" s="155">
        <v>790</v>
      </c>
      <c r="H25" s="153"/>
      <c r="I25" s="154">
        <v>438001.01832618297</v>
      </c>
      <c r="J25" s="793">
        <v>763</v>
      </c>
      <c r="K25" s="153"/>
      <c r="L25" s="154">
        <v>115659.98625616444</v>
      </c>
      <c r="M25" s="155">
        <v>138</v>
      </c>
      <c r="N25" s="153"/>
      <c r="O25" s="154">
        <v>523479.54911030334</v>
      </c>
      <c r="P25" s="155">
        <v>89</v>
      </c>
      <c r="Q25" s="153"/>
      <c r="R25" s="154">
        <v>130241.12261114041</v>
      </c>
      <c r="S25" s="156">
        <v>8460617</v>
      </c>
      <c r="T25" s="153">
        <v>0</v>
      </c>
      <c r="U25" s="153">
        <v>0</v>
      </c>
      <c r="V25" s="157">
        <v>0</v>
      </c>
      <c r="W25" s="156">
        <v>8460617</v>
      </c>
      <c r="X25" s="154">
        <v>-21152</v>
      </c>
      <c r="Y25" s="156">
        <v>8439465</v>
      </c>
      <c r="Z25" s="153">
        <v>0</v>
      </c>
      <c r="AA25" s="158">
        <v>649825</v>
      </c>
      <c r="AB25" s="156">
        <v>9089290</v>
      </c>
      <c r="AC25" s="153">
        <v>0</v>
      </c>
      <c r="AD25" s="153">
        <v>9089290</v>
      </c>
      <c r="AE25" s="156">
        <v>757442</v>
      </c>
      <c r="AF25" s="158">
        <v>51875</v>
      </c>
      <c r="AG25" s="159">
        <v>9141165</v>
      </c>
      <c r="AH25" s="160"/>
      <c r="AI25" s="161">
        <v>11785085</v>
      </c>
      <c r="AJ25" s="152">
        <v>0</v>
      </c>
      <c r="AK25" s="160">
        <v>0</v>
      </c>
      <c r="AL25" s="152">
        <v>0</v>
      </c>
      <c r="AM25" s="162">
        <v>0</v>
      </c>
      <c r="AN25" s="163">
        <v>0</v>
      </c>
      <c r="AO25" s="161">
        <v>11785085</v>
      </c>
      <c r="AP25" s="164">
        <v>-29462</v>
      </c>
      <c r="AQ25" s="161">
        <v>11755623</v>
      </c>
      <c r="AR25" s="162">
        <v>0</v>
      </c>
      <c r="AS25" s="161">
        <v>11755623</v>
      </c>
      <c r="AT25" s="162">
        <v>0</v>
      </c>
      <c r="AU25" s="162">
        <v>11755623</v>
      </c>
      <c r="AV25" s="161">
        <v>979636</v>
      </c>
      <c r="AW25" s="162">
        <v>20844913</v>
      </c>
      <c r="AX25" s="752">
        <v>1737078</v>
      </c>
      <c r="AY25" s="1129"/>
      <c r="AZ25" s="1129"/>
      <c r="BA25" s="1129"/>
      <c r="BB25" s="1129"/>
      <c r="BC25" s="1129"/>
      <c r="BD25" s="1129"/>
    </row>
    <row r="26" spans="1:56" ht="15.75" customHeight="1" x14ac:dyDescent="0.2">
      <c r="A26" s="538" t="s">
        <v>348</v>
      </c>
      <c r="B26" s="652">
        <v>9</v>
      </c>
      <c r="C26" s="540" t="s">
        <v>162</v>
      </c>
      <c r="D26" s="533">
        <v>426</v>
      </c>
      <c r="E26" s="167"/>
      <c r="F26" s="168">
        <v>1517544.2713802513</v>
      </c>
      <c r="G26" s="169">
        <v>308</v>
      </c>
      <c r="H26" s="167"/>
      <c r="I26" s="168">
        <v>145291.06462192175</v>
      </c>
      <c r="J26" s="794">
        <v>0</v>
      </c>
      <c r="K26" s="167"/>
      <c r="L26" s="168">
        <v>0</v>
      </c>
      <c r="M26" s="169">
        <v>289</v>
      </c>
      <c r="N26" s="167"/>
      <c r="O26" s="168">
        <v>963149.05821730581</v>
      </c>
      <c r="P26" s="169">
        <v>0</v>
      </c>
      <c r="Q26" s="167"/>
      <c r="R26" s="168">
        <v>0</v>
      </c>
      <c r="S26" s="170">
        <v>2625984</v>
      </c>
      <c r="T26" s="167">
        <v>0</v>
      </c>
      <c r="U26" s="167">
        <v>0</v>
      </c>
      <c r="V26" s="171">
        <v>0</v>
      </c>
      <c r="W26" s="170">
        <v>2625984</v>
      </c>
      <c r="X26" s="168">
        <v>-6563</v>
      </c>
      <c r="Y26" s="170">
        <v>2619421</v>
      </c>
      <c r="Z26" s="167">
        <v>0</v>
      </c>
      <c r="AA26" s="172">
        <v>275247</v>
      </c>
      <c r="AB26" s="170">
        <v>2894668</v>
      </c>
      <c r="AC26" s="173">
        <v>0</v>
      </c>
      <c r="AD26" s="167">
        <v>2894668</v>
      </c>
      <c r="AE26" s="174">
        <v>241225</v>
      </c>
      <c r="AF26" s="172">
        <v>0</v>
      </c>
      <c r="AG26" s="174">
        <v>2894668</v>
      </c>
      <c r="AH26" s="175"/>
      <c r="AI26" s="176">
        <v>3793086</v>
      </c>
      <c r="AJ26" s="166">
        <v>0</v>
      </c>
      <c r="AK26" s="175">
        <v>0</v>
      </c>
      <c r="AL26" s="166">
        <v>0</v>
      </c>
      <c r="AM26" s="177">
        <v>0</v>
      </c>
      <c r="AN26" s="178">
        <v>0</v>
      </c>
      <c r="AO26" s="176">
        <v>3793086</v>
      </c>
      <c r="AP26" s="179">
        <v>-9483</v>
      </c>
      <c r="AQ26" s="176">
        <v>3783603</v>
      </c>
      <c r="AR26" s="177">
        <v>0</v>
      </c>
      <c r="AS26" s="176">
        <v>3783603</v>
      </c>
      <c r="AT26" s="177">
        <v>0</v>
      </c>
      <c r="AU26" s="177">
        <v>3783603</v>
      </c>
      <c r="AV26" s="176">
        <v>315303</v>
      </c>
      <c r="AW26" s="177">
        <v>6678271</v>
      </c>
      <c r="AX26" s="1997">
        <v>556528</v>
      </c>
      <c r="AY26" s="1129"/>
      <c r="AZ26" s="1129"/>
      <c r="BA26" s="1129"/>
      <c r="BB26" s="1129"/>
      <c r="BC26" s="1129"/>
      <c r="BD26" s="1129"/>
    </row>
    <row r="27" spans="1:56" ht="15.75" customHeight="1" x14ac:dyDescent="0.2">
      <c r="A27" s="534" t="s">
        <v>349</v>
      </c>
      <c r="B27" s="650">
        <v>19</v>
      </c>
      <c r="C27" s="536" t="s">
        <v>176</v>
      </c>
      <c r="D27" s="531">
        <v>1330</v>
      </c>
      <c r="E27" s="136"/>
      <c r="F27" s="137">
        <v>5290617.0002690926</v>
      </c>
      <c r="G27" s="138">
        <v>1135</v>
      </c>
      <c r="H27" s="136"/>
      <c r="I27" s="137">
        <v>617124.89907405991</v>
      </c>
      <c r="J27" s="792">
        <v>268.5</v>
      </c>
      <c r="K27" s="136"/>
      <c r="L27" s="137">
        <v>40094.475790198405</v>
      </c>
      <c r="M27" s="138">
        <v>87</v>
      </c>
      <c r="N27" s="136"/>
      <c r="O27" s="137">
        <v>324840.77979074453</v>
      </c>
      <c r="P27" s="138">
        <v>33</v>
      </c>
      <c r="Q27" s="136"/>
      <c r="R27" s="137">
        <v>50795.95406653922</v>
      </c>
      <c r="S27" s="139">
        <v>6323472</v>
      </c>
      <c r="T27" s="136">
        <v>0</v>
      </c>
      <c r="U27" s="136">
        <v>0</v>
      </c>
      <c r="V27" s="140">
        <v>0</v>
      </c>
      <c r="W27" s="139">
        <v>6323472</v>
      </c>
      <c r="X27" s="137">
        <v>-15807</v>
      </c>
      <c r="Y27" s="139">
        <v>6307665</v>
      </c>
      <c r="Z27" s="136">
        <v>0</v>
      </c>
      <c r="AA27" s="150">
        <v>518170</v>
      </c>
      <c r="AB27" s="139">
        <v>6825835</v>
      </c>
      <c r="AC27" s="136">
        <v>0</v>
      </c>
      <c r="AD27" s="136">
        <v>6825835</v>
      </c>
      <c r="AE27" s="139">
        <v>568820</v>
      </c>
      <c r="AF27" s="150">
        <v>19702</v>
      </c>
      <c r="AG27" s="141">
        <v>6845537</v>
      </c>
      <c r="AH27" s="142"/>
      <c r="AI27" s="143">
        <v>8511022</v>
      </c>
      <c r="AJ27" s="135">
        <v>0</v>
      </c>
      <c r="AK27" s="142">
        <v>0</v>
      </c>
      <c r="AL27" s="135">
        <v>0</v>
      </c>
      <c r="AM27" s="144">
        <v>0</v>
      </c>
      <c r="AN27" s="145">
        <v>0</v>
      </c>
      <c r="AO27" s="143">
        <v>8511022</v>
      </c>
      <c r="AP27" s="146">
        <v>-21278</v>
      </c>
      <c r="AQ27" s="143">
        <v>8489744</v>
      </c>
      <c r="AR27" s="144">
        <v>0</v>
      </c>
      <c r="AS27" s="143">
        <v>8489744</v>
      </c>
      <c r="AT27" s="144">
        <v>0</v>
      </c>
      <c r="AU27" s="144">
        <v>8489744</v>
      </c>
      <c r="AV27" s="143">
        <v>707481</v>
      </c>
      <c r="AW27" s="144">
        <v>15315579</v>
      </c>
      <c r="AX27" s="1996">
        <v>1276301</v>
      </c>
      <c r="AY27" s="1129"/>
      <c r="AZ27" s="1129"/>
      <c r="BA27" s="1129"/>
      <c r="BB27" s="1129"/>
      <c r="BC27" s="1129"/>
      <c r="BD27" s="1129"/>
    </row>
    <row r="28" spans="1:56" ht="15.75" customHeight="1" x14ac:dyDescent="0.2">
      <c r="A28" s="148" t="s">
        <v>350</v>
      </c>
      <c r="B28" s="651">
        <v>13</v>
      </c>
      <c r="C28" s="537" t="s">
        <v>171</v>
      </c>
      <c r="D28" s="532">
        <v>422</v>
      </c>
      <c r="E28" s="153"/>
      <c r="F28" s="154">
        <v>1816128.6063503334</v>
      </c>
      <c r="G28" s="155">
        <v>375</v>
      </c>
      <c r="H28" s="153"/>
      <c r="I28" s="154">
        <v>210329.79560194036</v>
      </c>
      <c r="J28" s="793">
        <v>45</v>
      </c>
      <c r="K28" s="153"/>
      <c r="L28" s="154">
        <v>6675.6107172418378</v>
      </c>
      <c r="M28" s="155">
        <v>14</v>
      </c>
      <c r="N28" s="153"/>
      <c r="O28" s="154">
        <v>54329.413982853177</v>
      </c>
      <c r="P28" s="155">
        <v>0</v>
      </c>
      <c r="Q28" s="153"/>
      <c r="R28" s="154">
        <v>0</v>
      </c>
      <c r="S28" s="156">
        <v>2087464</v>
      </c>
      <c r="T28" s="153">
        <v>0</v>
      </c>
      <c r="U28" s="153">
        <v>0</v>
      </c>
      <c r="V28" s="157">
        <v>0</v>
      </c>
      <c r="W28" s="156">
        <v>2087464</v>
      </c>
      <c r="X28" s="154">
        <v>-5219</v>
      </c>
      <c r="Y28" s="156">
        <v>2082245</v>
      </c>
      <c r="Z28" s="153">
        <v>0</v>
      </c>
      <c r="AA28" s="158">
        <v>218781</v>
      </c>
      <c r="AB28" s="156">
        <v>2301026</v>
      </c>
      <c r="AC28" s="153">
        <v>0</v>
      </c>
      <c r="AD28" s="153">
        <v>2301026</v>
      </c>
      <c r="AE28" s="156">
        <v>191752</v>
      </c>
      <c r="AF28" s="158">
        <v>0</v>
      </c>
      <c r="AG28" s="159">
        <v>2301026</v>
      </c>
      <c r="AH28" s="160"/>
      <c r="AI28" s="161">
        <v>2890765</v>
      </c>
      <c r="AJ28" s="152">
        <v>0</v>
      </c>
      <c r="AK28" s="160">
        <v>0</v>
      </c>
      <c r="AL28" s="152">
        <v>0</v>
      </c>
      <c r="AM28" s="162">
        <v>0</v>
      </c>
      <c r="AN28" s="163">
        <v>0</v>
      </c>
      <c r="AO28" s="161">
        <v>2890765</v>
      </c>
      <c r="AP28" s="164">
        <v>-7227</v>
      </c>
      <c r="AQ28" s="161">
        <v>2883538</v>
      </c>
      <c r="AR28" s="162">
        <v>0</v>
      </c>
      <c r="AS28" s="161">
        <v>2883538</v>
      </c>
      <c r="AT28" s="162">
        <v>0</v>
      </c>
      <c r="AU28" s="162">
        <v>2883538</v>
      </c>
      <c r="AV28" s="161">
        <v>240295</v>
      </c>
      <c r="AW28" s="162">
        <v>5184564</v>
      </c>
      <c r="AX28" s="752">
        <v>432047</v>
      </c>
      <c r="AY28" s="1129"/>
      <c r="AZ28" s="1129"/>
      <c r="BA28" s="1129"/>
      <c r="BB28" s="1129"/>
      <c r="BC28" s="1129"/>
      <c r="BD28" s="1129"/>
    </row>
    <row r="29" spans="1:56" ht="15.75" customHeight="1" x14ac:dyDescent="0.2">
      <c r="A29" s="148" t="s">
        <v>351</v>
      </c>
      <c r="B29" s="651">
        <v>32</v>
      </c>
      <c r="C29" s="537" t="s">
        <v>307</v>
      </c>
      <c r="D29" s="532">
        <v>1915</v>
      </c>
      <c r="E29" s="153"/>
      <c r="F29" s="154">
        <v>7462690.5811785003</v>
      </c>
      <c r="G29" s="155">
        <v>1592</v>
      </c>
      <c r="H29" s="153"/>
      <c r="I29" s="154">
        <v>834579.53001565335</v>
      </c>
      <c r="J29" s="793">
        <v>1128</v>
      </c>
      <c r="K29" s="153"/>
      <c r="L29" s="154">
        <v>160601.46321835439</v>
      </c>
      <c r="M29" s="155">
        <v>248</v>
      </c>
      <c r="N29" s="153"/>
      <c r="O29" s="154">
        <v>990697.4957869706</v>
      </c>
      <c r="P29" s="155">
        <v>27</v>
      </c>
      <c r="Q29" s="153"/>
      <c r="R29" s="154">
        <v>39615.949990300673</v>
      </c>
      <c r="S29" s="156">
        <v>9488183</v>
      </c>
      <c r="T29" s="153">
        <v>0</v>
      </c>
      <c r="U29" s="153">
        <v>0</v>
      </c>
      <c r="V29" s="157">
        <v>0</v>
      </c>
      <c r="W29" s="156">
        <v>9488183</v>
      </c>
      <c r="X29" s="154">
        <v>-23721</v>
      </c>
      <c r="Y29" s="156">
        <v>9464462</v>
      </c>
      <c r="Z29" s="153">
        <v>0</v>
      </c>
      <c r="AA29" s="158">
        <v>528282</v>
      </c>
      <c r="AB29" s="156">
        <v>9992744</v>
      </c>
      <c r="AC29" s="153">
        <v>0</v>
      </c>
      <c r="AD29" s="153">
        <v>9992744</v>
      </c>
      <c r="AE29" s="156">
        <v>832728</v>
      </c>
      <c r="AF29" s="158">
        <v>45188</v>
      </c>
      <c r="AG29" s="159">
        <v>10037932</v>
      </c>
      <c r="AH29" s="160"/>
      <c r="AI29" s="161">
        <v>11301056</v>
      </c>
      <c r="AJ29" s="152">
        <v>0</v>
      </c>
      <c r="AK29" s="160">
        <v>0</v>
      </c>
      <c r="AL29" s="152">
        <v>0</v>
      </c>
      <c r="AM29" s="162">
        <v>0</v>
      </c>
      <c r="AN29" s="163">
        <v>0</v>
      </c>
      <c r="AO29" s="161">
        <v>11301056</v>
      </c>
      <c r="AP29" s="164">
        <v>-28252</v>
      </c>
      <c r="AQ29" s="161">
        <v>11272804</v>
      </c>
      <c r="AR29" s="162">
        <v>0</v>
      </c>
      <c r="AS29" s="161">
        <v>11272804</v>
      </c>
      <c r="AT29" s="162">
        <v>0</v>
      </c>
      <c r="AU29" s="162">
        <v>11272804</v>
      </c>
      <c r="AV29" s="161">
        <v>939404</v>
      </c>
      <c r="AW29" s="162">
        <v>21265548</v>
      </c>
      <c r="AX29" s="752">
        <v>1772132</v>
      </c>
      <c r="AY29" s="1129"/>
      <c r="AZ29" s="1129"/>
      <c r="BA29" s="1129"/>
      <c r="BB29" s="1129"/>
      <c r="BC29" s="1129"/>
      <c r="BD29" s="1129"/>
    </row>
    <row r="30" spans="1:56" ht="15.75" customHeight="1" x14ac:dyDescent="0.2">
      <c r="A30" s="148" t="s">
        <v>352</v>
      </c>
      <c r="B30" s="651">
        <v>8</v>
      </c>
      <c r="C30" s="537" t="s">
        <v>165</v>
      </c>
      <c r="D30" s="532">
        <v>696</v>
      </c>
      <c r="E30" s="153"/>
      <c r="F30" s="154">
        <v>2381177.3477059617</v>
      </c>
      <c r="G30" s="155">
        <v>649</v>
      </c>
      <c r="H30" s="153"/>
      <c r="I30" s="154">
        <v>314363.00836803991</v>
      </c>
      <c r="J30" s="793">
        <v>67</v>
      </c>
      <c r="K30" s="153"/>
      <c r="L30" s="154">
        <v>8824.9558654229677</v>
      </c>
      <c r="M30" s="155">
        <v>70</v>
      </c>
      <c r="N30" s="153"/>
      <c r="O30" s="154">
        <v>231777.36919320948</v>
      </c>
      <c r="P30" s="155">
        <v>1</v>
      </c>
      <c r="Q30" s="153"/>
      <c r="R30" s="154">
        <v>1317.1575918541744</v>
      </c>
      <c r="S30" s="156">
        <v>2937460</v>
      </c>
      <c r="T30" s="153">
        <v>0</v>
      </c>
      <c r="U30" s="153">
        <v>0</v>
      </c>
      <c r="V30" s="157">
        <v>0</v>
      </c>
      <c r="W30" s="156">
        <v>2937460</v>
      </c>
      <c r="X30" s="154">
        <v>-7344</v>
      </c>
      <c r="Y30" s="156">
        <v>2930116</v>
      </c>
      <c r="Z30" s="153">
        <v>0</v>
      </c>
      <c r="AA30" s="158">
        <v>304735</v>
      </c>
      <c r="AB30" s="156">
        <v>3234851</v>
      </c>
      <c r="AC30" s="153">
        <v>0</v>
      </c>
      <c r="AD30" s="153">
        <v>3234851</v>
      </c>
      <c r="AE30" s="156">
        <v>269570</v>
      </c>
      <c r="AF30" s="158">
        <v>0</v>
      </c>
      <c r="AG30" s="159">
        <v>3234851</v>
      </c>
      <c r="AH30" s="160"/>
      <c r="AI30" s="161">
        <v>5768273</v>
      </c>
      <c r="AJ30" s="152">
        <v>0</v>
      </c>
      <c r="AK30" s="160">
        <v>0</v>
      </c>
      <c r="AL30" s="152">
        <v>0</v>
      </c>
      <c r="AM30" s="162">
        <v>0</v>
      </c>
      <c r="AN30" s="163">
        <v>0</v>
      </c>
      <c r="AO30" s="161">
        <v>5768273</v>
      </c>
      <c r="AP30" s="164">
        <v>-14420</v>
      </c>
      <c r="AQ30" s="161">
        <v>5753853</v>
      </c>
      <c r="AR30" s="162">
        <v>0</v>
      </c>
      <c r="AS30" s="161">
        <v>5753853</v>
      </c>
      <c r="AT30" s="162">
        <v>0</v>
      </c>
      <c r="AU30" s="162">
        <v>5753853</v>
      </c>
      <c r="AV30" s="161">
        <v>479489</v>
      </c>
      <c r="AW30" s="162">
        <v>8988704</v>
      </c>
      <c r="AX30" s="752">
        <v>749059</v>
      </c>
      <c r="AY30" s="1129"/>
      <c r="AZ30" s="1129"/>
      <c r="BA30" s="1129"/>
      <c r="BB30" s="1129"/>
      <c r="BC30" s="1129"/>
      <c r="BD30" s="1129"/>
    </row>
    <row r="31" spans="1:56" ht="15.75" customHeight="1" x14ac:dyDescent="0.2">
      <c r="A31" s="538" t="s">
        <v>353</v>
      </c>
      <c r="B31" s="652">
        <v>7</v>
      </c>
      <c r="C31" s="540" t="s">
        <v>170</v>
      </c>
      <c r="D31" s="533">
        <v>327</v>
      </c>
      <c r="E31" s="167"/>
      <c r="F31" s="168">
        <v>1595190.3629546633</v>
      </c>
      <c r="G31" s="169">
        <v>320</v>
      </c>
      <c r="H31" s="167"/>
      <c r="I31" s="168">
        <v>211564.4824525647</v>
      </c>
      <c r="J31" s="794">
        <v>319</v>
      </c>
      <c r="K31" s="167"/>
      <c r="L31" s="168">
        <v>57516.611579317025</v>
      </c>
      <c r="M31" s="169">
        <v>21</v>
      </c>
      <c r="N31" s="167"/>
      <c r="O31" s="168">
        <v>94624.569999585408</v>
      </c>
      <c r="P31" s="169">
        <v>3</v>
      </c>
      <c r="Q31" s="167"/>
      <c r="R31" s="168">
        <v>5407.1182856905943</v>
      </c>
      <c r="S31" s="170">
        <v>1964304</v>
      </c>
      <c r="T31" s="167">
        <v>0</v>
      </c>
      <c r="U31" s="167">
        <v>0</v>
      </c>
      <c r="V31" s="171">
        <v>0</v>
      </c>
      <c r="W31" s="170">
        <v>1964304</v>
      </c>
      <c r="X31" s="168">
        <v>-4912</v>
      </c>
      <c r="Y31" s="170">
        <v>1959392</v>
      </c>
      <c r="Z31" s="167">
        <v>0</v>
      </c>
      <c r="AA31" s="172">
        <v>191065</v>
      </c>
      <c r="AB31" s="170">
        <v>2150457</v>
      </c>
      <c r="AC31" s="173">
        <v>0</v>
      </c>
      <c r="AD31" s="167">
        <v>2150457</v>
      </c>
      <c r="AE31" s="174">
        <v>179205</v>
      </c>
      <c r="AF31" s="172">
        <v>18617</v>
      </c>
      <c r="AG31" s="174">
        <v>2169074</v>
      </c>
      <c r="AH31" s="175"/>
      <c r="AI31" s="176">
        <v>1149042</v>
      </c>
      <c r="AJ31" s="166">
        <v>0</v>
      </c>
      <c r="AK31" s="175">
        <v>0</v>
      </c>
      <c r="AL31" s="166">
        <v>0</v>
      </c>
      <c r="AM31" s="177">
        <v>0</v>
      </c>
      <c r="AN31" s="178">
        <v>0</v>
      </c>
      <c r="AO31" s="176">
        <v>1149042</v>
      </c>
      <c r="AP31" s="179">
        <v>-2873</v>
      </c>
      <c r="AQ31" s="176">
        <v>1146169</v>
      </c>
      <c r="AR31" s="177">
        <v>0</v>
      </c>
      <c r="AS31" s="176">
        <v>1146169</v>
      </c>
      <c r="AT31" s="177">
        <v>0</v>
      </c>
      <c r="AU31" s="177">
        <v>1146169</v>
      </c>
      <c r="AV31" s="176">
        <v>95514</v>
      </c>
      <c r="AW31" s="177">
        <v>3296626</v>
      </c>
      <c r="AX31" s="1997">
        <v>274719</v>
      </c>
      <c r="AY31" s="1129"/>
      <c r="AZ31" s="1129"/>
      <c r="BA31" s="1129"/>
      <c r="BB31" s="1129"/>
      <c r="BC31" s="1129"/>
      <c r="BD31" s="1129"/>
    </row>
    <row r="32" spans="1:56" ht="15.75" customHeight="1" x14ac:dyDescent="0.2">
      <c r="A32" s="534" t="s">
        <v>282</v>
      </c>
      <c r="B32" s="650">
        <v>21</v>
      </c>
      <c r="C32" s="536" t="s">
        <v>387</v>
      </c>
      <c r="D32" s="531">
        <v>749</v>
      </c>
      <c r="E32" s="136"/>
      <c r="F32" s="137">
        <v>2466981.8669542852</v>
      </c>
      <c r="G32" s="138">
        <v>652</v>
      </c>
      <c r="H32" s="136"/>
      <c r="I32" s="137">
        <v>291156.17799645715</v>
      </c>
      <c r="J32" s="792">
        <v>294</v>
      </c>
      <c r="K32" s="136"/>
      <c r="L32" s="137">
        <v>35725.738616690709</v>
      </c>
      <c r="M32" s="138">
        <v>67</v>
      </c>
      <c r="N32" s="136"/>
      <c r="O32" s="137">
        <v>205051.89577149739</v>
      </c>
      <c r="P32" s="138">
        <v>2</v>
      </c>
      <c r="Q32" s="136"/>
      <c r="R32" s="137">
        <v>3010.7198655190996</v>
      </c>
      <c r="S32" s="139">
        <v>3001927</v>
      </c>
      <c r="T32" s="136">
        <v>0</v>
      </c>
      <c r="U32" s="136">
        <v>0</v>
      </c>
      <c r="V32" s="140">
        <v>0</v>
      </c>
      <c r="W32" s="139">
        <v>3001927</v>
      </c>
      <c r="X32" s="137">
        <v>-7506</v>
      </c>
      <c r="Y32" s="139">
        <v>2994421</v>
      </c>
      <c r="Z32" s="136">
        <v>0</v>
      </c>
      <c r="AA32" s="150">
        <v>427289</v>
      </c>
      <c r="AB32" s="139">
        <v>3421710</v>
      </c>
      <c r="AC32" s="136">
        <v>0</v>
      </c>
      <c r="AD32" s="136">
        <v>3421710</v>
      </c>
      <c r="AE32" s="139">
        <v>285144</v>
      </c>
      <c r="AF32" s="150">
        <v>0</v>
      </c>
      <c r="AG32" s="141">
        <v>3421710</v>
      </c>
      <c r="AH32" s="142"/>
      <c r="AI32" s="143">
        <v>6926857</v>
      </c>
      <c r="AJ32" s="135">
        <v>0</v>
      </c>
      <c r="AK32" s="142">
        <v>0</v>
      </c>
      <c r="AL32" s="135">
        <v>0</v>
      </c>
      <c r="AM32" s="144">
        <v>0</v>
      </c>
      <c r="AN32" s="145">
        <v>0</v>
      </c>
      <c r="AO32" s="143">
        <v>6926857</v>
      </c>
      <c r="AP32" s="146">
        <v>-17317</v>
      </c>
      <c r="AQ32" s="143">
        <v>6909540</v>
      </c>
      <c r="AR32" s="144">
        <v>0</v>
      </c>
      <c r="AS32" s="143">
        <v>6909540</v>
      </c>
      <c r="AT32" s="144">
        <v>0</v>
      </c>
      <c r="AU32" s="144">
        <v>6909540</v>
      </c>
      <c r="AV32" s="143">
        <v>575796</v>
      </c>
      <c r="AW32" s="144">
        <v>10331250</v>
      </c>
      <c r="AX32" s="1996">
        <v>860940</v>
      </c>
      <c r="AY32" s="1129"/>
      <c r="AZ32" s="1129"/>
      <c r="BA32" s="1129"/>
      <c r="BB32" s="1129"/>
      <c r="BC32" s="1129"/>
      <c r="BD32" s="1129"/>
    </row>
    <row r="33" spans="1:278" ht="15.75" customHeight="1" x14ac:dyDescent="0.2">
      <c r="A33" s="148" t="s">
        <v>661</v>
      </c>
      <c r="B33" s="651">
        <v>26</v>
      </c>
      <c r="C33" s="537" t="s">
        <v>659</v>
      </c>
      <c r="D33" s="532">
        <v>278</v>
      </c>
      <c r="E33" s="153"/>
      <c r="F33" s="154">
        <v>1032094.7856112628</v>
      </c>
      <c r="G33" s="155">
        <v>185</v>
      </c>
      <c r="H33" s="153"/>
      <c r="I33" s="154">
        <v>92811.370083889415</v>
      </c>
      <c r="J33" s="793">
        <v>266.5</v>
      </c>
      <c r="K33" s="153"/>
      <c r="L33" s="154">
        <v>36407.256118914345</v>
      </c>
      <c r="M33" s="155">
        <v>30</v>
      </c>
      <c r="N33" s="153"/>
      <c r="O33" s="154">
        <v>102422.30025225198</v>
      </c>
      <c r="P33" s="155">
        <v>0</v>
      </c>
      <c r="Q33" s="153"/>
      <c r="R33" s="154">
        <v>0</v>
      </c>
      <c r="S33" s="156">
        <v>1263736</v>
      </c>
      <c r="T33" s="153">
        <v>0</v>
      </c>
      <c r="U33" s="153">
        <v>0</v>
      </c>
      <c r="V33" s="157">
        <v>0</v>
      </c>
      <c r="W33" s="156">
        <v>1263736</v>
      </c>
      <c r="X33" s="154">
        <v>-3160</v>
      </c>
      <c r="Y33" s="156">
        <v>1260576</v>
      </c>
      <c r="Z33" s="153">
        <v>0</v>
      </c>
      <c r="AA33" s="158">
        <v>164876</v>
      </c>
      <c r="AB33" s="156">
        <v>1425452</v>
      </c>
      <c r="AC33" s="153">
        <v>0</v>
      </c>
      <c r="AD33" s="153">
        <v>1425452</v>
      </c>
      <c r="AE33" s="156">
        <v>118790</v>
      </c>
      <c r="AF33" s="158">
        <v>11568</v>
      </c>
      <c r="AG33" s="159">
        <v>1437020</v>
      </c>
      <c r="AH33" s="160"/>
      <c r="AI33" s="161">
        <v>2077272</v>
      </c>
      <c r="AJ33" s="152">
        <v>0</v>
      </c>
      <c r="AK33" s="160">
        <v>0</v>
      </c>
      <c r="AL33" s="152">
        <v>0</v>
      </c>
      <c r="AM33" s="162">
        <v>0</v>
      </c>
      <c r="AN33" s="163">
        <v>0</v>
      </c>
      <c r="AO33" s="161">
        <v>2077272</v>
      </c>
      <c r="AP33" s="164">
        <v>-5193</v>
      </c>
      <c r="AQ33" s="161">
        <v>2072079</v>
      </c>
      <c r="AR33" s="162">
        <v>0</v>
      </c>
      <c r="AS33" s="161">
        <v>2072079</v>
      </c>
      <c r="AT33" s="162">
        <v>0</v>
      </c>
      <c r="AU33" s="162">
        <v>2072079</v>
      </c>
      <c r="AV33" s="161">
        <v>172673</v>
      </c>
      <c r="AW33" s="162">
        <v>3497531</v>
      </c>
      <c r="AX33" s="752">
        <v>291463</v>
      </c>
      <c r="AY33" s="1129"/>
      <c r="AZ33" s="1129"/>
      <c r="BA33" s="1129"/>
      <c r="BB33" s="1129"/>
      <c r="BC33" s="1129"/>
      <c r="BD33" s="1129"/>
    </row>
    <row r="34" spans="1:278" ht="15.75" customHeight="1" x14ac:dyDescent="0.2">
      <c r="A34" s="148" t="s">
        <v>662</v>
      </c>
      <c r="B34" s="651">
        <v>27</v>
      </c>
      <c r="C34" s="537" t="s">
        <v>658</v>
      </c>
      <c r="D34" s="532">
        <v>1101</v>
      </c>
      <c r="E34" s="153"/>
      <c r="F34" s="154">
        <v>3938621.7357915463</v>
      </c>
      <c r="G34" s="155">
        <v>977</v>
      </c>
      <c r="H34" s="153"/>
      <c r="I34" s="154">
        <v>465561.17200520349</v>
      </c>
      <c r="J34" s="793">
        <v>256</v>
      </c>
      <c r="K34" s="153"/>
      <c r="L34" s="154">
        <v>33333.097688698108</v>
      </c>
      <c r="M34" s="155">
        <v>97</v>
      </c>
      <c r="N34" s="153"/>
      <c r="O34" s="154">
        <v>315906.86797532655</v>
      </c>
      <c r="P34" s="155">
        <v>12</v>
      </c>
      <c r="Q34" s="153"/>
      <c r="R34" s="154">
        <v>15603.641533580982</v>
      </c>
      <c r="S34" s="156">
        <v>4769027</v>
      </c>
      <c r="T34" s="153">
        <v>0</v>
      </c>
      <c r="U34" s="153">
        <v>0</v>
      </c>
      <c r="V34" s="157">
        <v>0</v>
      </c>
      <c r="W34" s="156">
        <v>4769027</v>
      </c>
      <c r="X34" s="154">
        <v>-11923</v>
      </c>
      <c r="Y34" s="156">
        <v>4757104</v>
      </c>
      <c r="Z34" s="153">
        <v>0</v>
      </c>
      <c r="AA34" s="158">
        <v>495233</v>
      </c>
      <c r="AB34" s="156">
        <v>5252337</v>
      </c>
      <c r="AC34" s="153">
        <v>0</v>
      </c>
      <c r="AD34" s="153">
        <v>5252337</v>
      </c>
      <c r="AE34" s="156">
        <v>437696</v>
      </c>
      <c r="AF34" s="158">
        <v>0</v>
      </c>
      <c r="AG34" s="159">
        <v>5252337</v>
      </c>
      <c r="AH34" s="160"/>
      <c r="AI34" s="161">
        <v>8113750</v>
      </c>
      <c r="AJ34" s="152">
        <v>0</v>
      </c>
      <c r="AK34" s="160">
        <v>0</v>
      </c>
      <c r="AL34" s="152">
        <v>0</v>
      </c>
      <c r="AM34" s="162">
        <v>0</v>
      </c>
      <c r="AN34" s="163">
        <v>0</v>
      </c>
      <c r="AO34" s="161">
        <v>8113750</v>
      </c>
      <c r="AP34" s="164">
        <v>-20283</v>
      </c>
      <c r="AQ34" s="161">
        <v>8093467</v>
      </c>
      <c r="AR34" s="162">
        <v>0</v>
      </c>
      <c r="AS34" s="161">
        <v>8093467</v>
      </c>
      <c r="AT34" s="162">
        <v>0</v>
      </c>
      <c r="AU34" s="162">
        <v>8093467</v>
      </c>
      <c r="AV34" s="161">
        <v>674457</v>
      </c>
      <c r="AW34" s="162">
        <v>13345804</v>
      </c>
      <c r="AX34" s="752">
        <v>1112153</v>
      </c>
      <c r="AY34" s="1129"/>
      <c r="AZ34" s="1129"/>
      <c r="BA34" s="1129"/>
      <c r="BB34" s="1129"/>
      <c r="BC34" s="1129"/>
      <c r="BD34" s="1129"/>
    </row>
    <row r="35" spans="1:278" ht="15.75" customHeight="1" x14ac:dyDescent="0.2">
      <c r="A35" s="148" t="s">
        <v>852</v>
      </c>
      <c r="B35" s="651">
        <v>28</v>
      </c>
      <c r="C35" s="537" t="s">
        <v>853</v>
      </c>
      <c r="D35" s="532">
        <v>379</v>
      </c>
      <c r="E35" s="153"/>
      <c r="F35" s="154">
        <v>1240241.312408735</v>
      </c>
      <c r="G35" s="155">
        <v>314</v>
      </c>
      <c r="H35" s="153"/>
      <c r="I35" s="154">
        <v>140012.70305206667</v>
      </c>
      <c r="J35" s="793">
        <v>155</v>
      </c>
      <c r="K35" s="153"/>
      <c r="L35" s="154">
        <v>18493.188162987663</v>
      </c>
      <c r="M35" s="155">
        <v>43</v>
      </c>
      <c r="N35" s="153"/>
      <c r="O35" s="154">
        <v>128168.95787813855</v>
      </c>
      <c r="P35" s="155">
        <v>0</v>
      </c>
      <c r="Q35" s="153"/>
      <c r="R35" s="154">
        <v>0</v>
      </c>
      <c r="S35" s="156">
        <v>1526915</v>
      </c>
      <c r="T35" s="153">
        <v>0</v>
      </c>
      <c r="U35" s="153">
        <v>0</v>
      </c>
      <c r="V35" s="157">
        <v>0</v>
      </c>
      <c r="W35" s="156">
        <v>1526915</v>
      </c>
      <c r="X35" s="154">
        <v>-3817</v>
      </c>
      <c r="Y35" s="156">
        <v>1523098</v>
      </c>
      <c r="Z35" s="153">
        <v>0</v>
      </c>
      <c r="AA35" s="158">
        <v>170853</v>
      </c>
      <c r="AB35" s="156">
        <v>1693951</v>
      </c>
      <c r="AC35" s="153">
        <v>0</v>
      </c>
      <c r="AD35" s="153">
        <v>1693951</v>
      </c>
      <c r="AE35" s="156">
        <v>141164</v>
      </c>
      <c r="AF35" s="158">
        <v>10000</v>
      </c>
      <c r="AG35" s="159">
        <v>1703951</v>
      </c>
      <c r="AH35" s="160"/>
      <c r="AI35" s="161">
        <v>3521256</v>
      </c>
      <c r="AJ35" s="152">
        <v>0</v>
      </c>
      <c r="AK35" s="160">
        <v>0</v>
      </c>
      <c r="AL35" s="152">
        <v>0</v>
      </c>
      <c r="AM35" s="162">
        <v>0</v>
      </c>
      <c r="AN35" s="163">
        <v>0</v>
      </c>
      <c r="AO35" s="161">
        <v>3521256</v>
      </c>
      <c r="AP35" s="164">
        <v>-8803</v>
      </c>
      <c r="AQ35" s="161">
        <v>3512453</v>
      </c>
      <c r="AR35" s="162">
        <v>0</v>
      </c>
      <c r="AS35" s="161">
        <v>3512453</v>
      </c>
      <c r="AT35" s="162">
        <v>0</v>
      </c>
      <c r="AU35" s="162">
        <v>3512453</v>
      </c>
      <c r="AV35" s="161">
        <v>292704</v>
      </c>
      <c r="AW35" s="162">
        <v>5206404</v>
      </c>
      <c r="AX35" s="752">
        <v>433868</v>
      </c>
      <c r="AY35" s="1129"/>
      <c r="AZ35" s="1129"/>
      <c r="BA35" s="1129"/>
      <c r="BB35" s="1129"/>
      <c r="BC35" s="1129"/>
      <c r="BD35" s="1129"/>
    </row>
    <row r="36" spans="1:278" ht="15.75" customHeight="1" x14ac:dyDescent="0.2">
      <c r="A36" s="538" t="s">
        <v>854</v>
      </c>
      <c r="B36" s="652">
        <v>29</v>
      </c>
      <c r="C36" s="540" t="s">
        <v>855</v>
      </c>
      <c r="D36" s="533">
        <v>173</v>
      </c>
      <c r="E36" s="167"/>
      <c r="F36" s="168">
        <v>881436.23736701906</v>
      </c>
      <c r="G36" s="169">
        <v>173</v>
      </c>
      <c r="H36" s="167"/>
      <c r="I36" s="168">
        <v>121038.67725017377</v>
      </c>
      <c r="J36" s="794">
        <v>227</v>
      </c>
      <c r="K36" s="167"/>
      <c r="L36" s="168">
        <v>43256.832240541575</v>
      </c>
      <c r="M36" s="169">
        <v>8</v>
      </c>
      <c r="N36" s="167"/>
      <c r="O36" s="168">
        <v>38229.526186553361</v>
      </c>
      <c r="P36" s="169">
        <v>0</v>
      </c>
      <c r="Q36" s="167"/>
      <c r="R36" s="168">
        <v>0</v>
      </c>
      <c r="S36" s="170">
        <v>1083962</v>
      </c>
      <c r="T36" s="167">
        <v>0</v>
      </c>
      <c r="U36" s="167">
        <v>0</v>
      </c>
      <c r="V36" s="171">
        <v>0</v>
      </c>
      <c r="W36" s="170">
        <v>1083962</v>
      </c>
      <c r="X36" s="168">
        <v>-2709</v>
      </c>
      <c r="Y36" s="170">
        <v>1081253</v>
      </c>
      <c r="Z36" s="167">
        <v>0</v>
      </c>
      <c r="AA36" s="172">
        <v>88528</v>
      </c>
      <c r="AB36" s="170">
        <v>1169781</v>
      </c>
      <c r="AC36" s="173">
        <v>0</v>
      </c>
      <c r="AD36" s="167">
        <v>1169781</v>
      </c>
      <c r="AE36" s="174">
        <v>97481</v>
      </c>
      <c r="AF36" s="172">
        <v>16991</v>
      </c>
      <c r="AG36" s="174">
        <v>1186772</v>
      </c>
      <c r="AH36" s="175"/>
      <c r="AI36" s="176">
        <v>523138</v>
      </c>
      <c r="AJ36" s="166">
        <v>0</v>
      </c>
      <c r="AK36" s="175">
        <v>0</v>
      </c>
      <c r="AL36" s="166">
        <v>0</v>
      </c>
      <c r="AM36" s="177">
        <v>0</v>
      </c>
      <c r="AN36" s="178">
        <v>0</v>
      </c>
      <c r="AO36" s="176">
        <v>523138</v>
      </c>
      <c r="AP36" s="179">
        <v>-1308</v>
      </c>
      <c r="AQ36" s="176">
        <v>521830</v>
      </c>
      <c r="AR36" s="177">
        <v>0</v>
      </c>
      <c r="AS36" s="176">
        <v>521830</v>
      </c>
      <c r="AT36" s="177">
        <v>0</v>
      </c>
      <c r="AU36" s="177">
        <v>521830</v>
      </c>
      <c r="AV36" s="176">
        <v>43486</v>
      </c>
      <c r="AW36" s="177">
        <v>1691611</v>
      </c>
      <c r="AX36" s="1997">
        <v>140967</v>
      </c>
      <c r="AY36" s="1129"/>
      <c r="AZ36" s="1129"/>
      <c r="BA36" s="1129"/>
      <c r="BB36" s="1129"/>
      <c r="BC36" s="1129"/>
      <c r="BD36" s="1129"/>
    </row>
    <row r="37" spans="1:278" ht="15.75" customHeight="1" x14ac:dyDescent="0.2">
      <c r="A37" s="534" t="s">
        <v>518</v>
      </c>
      <c r="B37" s="650">
        <v>25</v>
      </c>
      <c r="C37" s="536" t="s">
        <v>439</v>
      </c>
      <c r="D37" s="531">
        <v>464</v>
      </c>
      <c r="E37" s="136"/>
      <c r="F37" s="137">
        <v>1532372.3129246538</v>
      </c>
      <c r="G37" s="138">
        <v>442</v>
      </c>
      <c r="H37" s="136"/>
      <c r="I37" s="137">
        <v>197616.60343443113</v>
      </c>
      <c r="J37" s="792">
        <v>206</v>
      </c>
      <c r="K37" s="136"/>
      <c r="L37" s="137">
        <v>24913.974640034117</v>
      </c>
      <c r="M37" s="138">
        <v>85</v>
      </c>
      <c r="N37" s="136"/>
      <c r="O37" s="137">
        <v>256679.05676505051</v>
      </c>
      <c r="P37" s="138">
        <v>0</v>
      </c>
      <c r="Q37" s="136"/>
      <c r="R37" s="137">
        <v>0</v>
      </c>
      <c r="S37" s="139">
        <v>2011582</v>
      </c>
      <c r="T37" s="136">
        <v>0</v>
      </c>
      <c r="U37" s="136">
        <v>0</v>
      </c>
      <c r="V37" s="140">
        <v>0</v>
      </c>
      <c r="W37" s="139">
        <v>2011582</v>
      </c>
      <c r="X37" s="137">
        <v>-5028</v>
      </c>
      <c r="Y37" s="139">
        <v>2006554</v>
      </c>
      <c r="Z37" s="136">
        <v>0</v>
      </c>
      <c r="AA37" s="150">
        <v>274912</v>
      </c>
      <c r="AB37" s="139">
        <v>2281466</v>
      </c>
      <c r="AC37" s="136">
        <v>0</v>
      </c>
      <c r="AD37" s="136">
        <v>2281466</v>
      </c>
      <c r="AE37" s="139">
        <v>190123</v>
      </c>
      <c r="AF37" s="150">
        <v>30366</v>
      </c>
      <c r="AG37" s="141">
        <v>2311832</v>
      </c>
      <c r="AH37" s="142"/>
      <c r="AI37" s="143">
        <v>4279098</v>
      </c>
      <c r="AJ37" s="135">
        <v>0</v>
      </c>
      <c r="AK37" s="142">
        <v>0</v>
      </c>
      <c r="AL37" s="135">
        <v>0</v>
      </c>
      <c r="AM37" s="144">
        <v>0</v>
      </c>
      <c r="AN37" s="145">
        <v>0</v>
      </c>
      <c r="AO37" s="143">
        <v>4279098</v>
      </c>
      <c r="AP37" s="146">
        <v>-10698</v>
      </c>
      <c r="AQ37" s="143">
        <v>4268400</v>
      </c>
      <c r="AR37" s="144">
        <v>0</v>
      </c>
      <c r="AS37" s="143">
        <v>4268400</v>
      </c>
      <c r="AT37" s="144">
        <v>0</v>
      </c>
      <c r="AU37" s="144">
        <v>4268400</v>
      </c>
      <c r="AV37" s="143">
        <v>355700</v>
      </c>
      <c r="AW37" s="144">
        <v>6549866</v>
      </c>
      <c r="AX37" s="1996">
        <v>545823</v>
      </c>
      <c r="AY37" s="1129"/>
      <c r="AZ37" s="1129"/>
      <c r="BA37" s="1129"/>
      <c r="BB37" s="1129"/>
      <c r="BC37" s="1129"/>
      <c r="BD37" s="1129"/>
    </row>
    <row r="38" spans="1:278" ht="15.75" customHeight="1" x14ac:dyDescent="0.2">
      <c r="A38" s="148" t="s">
        <v>519</v>
      </c>
      <c r="B38" s="651">
        <v>11</v>
      </c>
      <c r="C38" s="537" t="s">
        <v>652</v>
      </c>
      <c r="D38" s="532">
        <v>656</v>
      </c>
      <c r="E38" s="153"/>
      <c r="F38" s="154">
        <v>2094474.9273793211</v>
      </c>
      <c r="G38" s="155">
        <v>619</v>
      </c>
      <c r="H38" s="153"/>
      <c r="I38" s="154">
        <v>268345.82512364438</v>
      </c>
      <c r="J38" s="793">
        <v>204</v>
      </c>
      <c r="K38" s="153"/>
      <c r="L38" s="154">
        <v>24153.194079326906</v>
      </c>
      <c r="M38" s="155">
        <v>73</v>
      </c>
      <c r="N38" s="153"/>
      <c r="O38" s="154">
        <v>213365.02479858903</v>
      </c>
      <c r="P38" s="155">
        <v>0</v>
      </c>
      <c r="Q38" s="153"/>
      <c r="R38" s="154">
        <v>0</v>
      </c>
      <c r="S38" s="156">
        <v>2600338</v>
      </c>
      <c r="T38" s="153">
        <v>0</v>
      </c>
      <c r="U38" s="153">
        <v>0</v>
      </c>
      <c r="V38" s="157">
        <v>0</v>
      </c>
      <c r="W38" s="156">
        <v>2600338</v>
      </c>
      <c r="X38" s="154">
        <v>-6501</v>
      </c>
      <c r="Y38" s="156">
        <v>2593837</v>
      </c>
      <c r="Z38" s="153">
        <v>0</v>
      </c>
      <c r="AA38" s="158">
        <v>326962</v>
      </c>
      <c r="AB38" s="156">
        <v>2920799</v>
      </c>
      <c r="AC38" s="153">
        <v>0</v>
      </c>
      <c r="AD38" s="153">
        <v>2920799</v>
      </c>
      <c r="AE38" s="156">
        <v>243400</v>
      </c>
      <c r="AF38" s="158">
        <v>0</v>
      </c>
      <c r="AG38" s="159">
        <v>2920799</v>
      </c>
      <c r="AH38" s="160"/>
      <c r="AI38" s="161">
        <v>6237637</v>
      </c>
      <c r="AJ38" s="152">
        <v>0</v>
      </c>
      <c r="AK38" s="160">
        <v>0</v>
      </c>
      <c r="AL38" s="152">
        <v>0</v>
      </c>
      <c r="AM38" s="162">
        <v>0</v>
      </c>
      <c r="AN38" s="163">
        <v>0</v>
      </c>
      <c r="AO38" s="161">
        <v>6237637</v>
      </c>
      <c r="AP38" s="164">
        <v>-15595</v>
      </c>
      <c r="AQ38" s="161">
        <v>6222042</v>
      </c>
      <c r="AR38" s="162">
        <v>0</v>
      </c>
      <c r="AS38" s="161">
        <v>6222042</v>
      </c>
      <c r="AT38" s="162">
        <v>0</v>
      </c>
      <c r="AU38" s="162">
        <v>6222042</v>
      </c>
      <c r="AV38" s="161">
        <v>518504</v>
      </c>
      <c r="AW38" s="162">
        <v>9142841</v>
      </c>
      <c r="AX38" s="752">
        <v>761904</v>
      </c>
      <c r="AY38" s="1129"/>
      <c r="AZ38" s="1129"/>
      <c r="BA38" s="1129"/>
      <c r="BB38" s="1129"/>
      <c r="BC38" s="1129"/>
      <c r="BD38" s="1129"/>
    </row>
    <row r="39" spans="1:278" ht="15.75" customHeight="1" x14ac:dyDescent="0.2">
      <c r="A39" s="148" t="s">
        <v>1326</v>
      </c>
      <c r="B39" s="651"/>
      <c r="C39" s="537" t="s">
        <v>1327</v>
      </c>
      <c r="D39" s="532">
        <v>65</v>
      </c>
      <c r="E39" s="153"/>
      <c r="F39" s="154">
        <v>276400.09389237151</v>
      </c>
      <c r="G39" s="155">
        <v>56</v>
      </c>
      <c r="H39" s="153"/>
      <c r="I39" s="154">
        <v>31407.111173138117</v>
      </c>
      <c r="J39" s="793">
        <v>0</v>
      </c>
      <c r="K39" s="153"/>
      <c r="L39" s="154">
        <v>0</v>
      </c>
      <c r="M39" s="155">
        <v>0</v>
      </c>
      <c r="N39" s="153"/>
      <c r="O39" s="154">
        <v>0</v>
      </c>
      <c r="P39" s="155">
        <v>0</v>
      </c>
      <c r="Q39" s="153"/>
      <c r="R39" s="154">
        <v>0</v>
      </c>
      <c r="S39" s="156">
        <v>307807</v>
      </c>
      <c r="T39" s="153">
        <v>0</v>
      </c>
      <c r="U39" s="153">
        <v>0</v>
      </c>
      <c r="V39" s="157">
        <v>0</v>
      </c>
      <c r="W39" s="156">
        <v>307807</v>
      </c>
      <c r="X39" s="154">
        <v>-769</v>
      </c>
      <c r="Y39" s="156">
        <v>307038</v>
      </c>
      <c r="Z39" s="153">
        <v>0</v>
      </c>
      <c r="AA39" s="158">
        <v>34984</v>
      </c>
      <c r="AB39" s="156">
        <v>342022</v>
      </c>
      <c r="AC39" s="153">
        <v>0</v>
      </c>
      <c r="AD39" s="153">
        <v>342022</v>
      </c>
      <c r="AE39" s="156">
        <v>28501</v>
      </c>
      <c r="AF39" s="158">
        <v>0</v>
      </c>
      <c r="AG39" s="159">
        <v>342022</v>
      </c>
      <c r="AH39" s="160"/>
      <c r="AI39" s="161">
        <v>458615</v>
      </c>
      <c r="AJ39" s="152">
        <v>0</v>
      </c>
      <c r="AK39" s="160">
        <v>0</v>
      </c>
      <c r="AL39" s="152">
        <v>0</v>
      </c>
      <c r="AM39" s="162">
        <v>0</v>
      </c>
      <c r="AN39" s="163">
        <v>0</v>
      </c>
      <c r="AO39" s="161">
        <v>458615</v>
      </c>
      <c r="AP39" s="164">
        <v>-1147</v>
      </c>
      <c r="AQ39" s="161">
        <v>457468</v>
      </c>
      <c r="AR39" s="162">
        <v>0</v>
      </c>
      <c r="AS39" s="161">
        <v>457468</v>
      </c>
      <c r="AT39" s="162">
        <v>0</v>
      </c>
      <c r="AU39" s="162">
        <v>457468</v>
      </c>
      <c r="AV39" s="161">
        <v>38123</v>
      </c>
      <c r="AW39" s="162">
        <v>799490</v>
      </c>
      <c r="AX39" s="752">
        <v>66624</v>
      </c>
      <c r="AY39" s="1129"/>
      <c r="AZ39" s="1129"/>
      <c r="BA39" s="1129"/>
      <c r="BB39" s="1129"/>
      <c r="BC39" s="1129"/>
      <c r="BD39" s="1129"/>
    </row>
    <row r="40" spans="1:278" ht="15.75" customHeight="1" x14ac:dyDescent="0.2">
      <c r="A40" s="148" t="s">
        <v>1328</v>
      </c>
      <c r="B40" s="651"/>
      <c r="C40" s="537" t="s">
        <v>1329</v>
      </c>
      <c r="D40" s="532">
        <v>115</v>
      </c>
      <c r="E40" s="153"/>
      <c r="F40" s="154">
        <v>497576.15973354137</v>
      </c>
      <c r="G40" s="155">
        <v>37</v>
      </c>
      <c r="H40" s="153"/>
      <c r="I40" s="154">
        <v>21693.073428985426</v>
      </c>
      <c r="J40" s="793">
        <v>0</v>
      </c>
      <c r="K40" s="153"/>
      <c r="L40" s="154">
        <v>0</v>
      </c>
      <c r="M40" s="155">
        <v>79</v>
      </c>
      <c r="N40" s="153"/>
      <c r="O40" s="154">
        <v>315873.49558415642</v>
      </c>
      <c r="P40" s="155">
        <v>1</v>
      </c>
      <c r="Q40" s="153"/>
      <c r="R40" s="154">
        <v>1573.9006227305631</v>
      </c>
      <c r="S40" s="156">
        <v>836717</v>
      </c>
      <c r="T40" s="153">
        <v>0</v>
      </c>
      <c r="U40" s="153">
        <v>0</v>
      </c>
      <c r="V40" s="157">
        <v>0</v>
      </c>
      <c r="W40" s="156">
        <v>836717</v>
      </c>
      <c r="X40" s="154">
        <v>-2092</v>
      </c>
      <c r="Y40" s="156">
        <v>834625</v>
      </c>
      <c r="Z40" s="153">
        <v>0</v>
      </c>
      <c r="AA40" s="158">
        <v>59439</v>
      </c>
      <c r="AB40" s="156">
        <v>894064</v>
      </c>
      <c r="AC40" s="153">
        <v>0</v>
      </c>
      <c r="AD40" s="153">
        <v>894064</v>
      </c>
      <c r="AE40" s="156">
        <v>74506</v>
      </c>
      <c r="AF40" s="158">
        <v>0</v>
      </c>
      <c r="AG40" s="159">
        <v>894064</v>
      </c>
      <c r="AH40" s="160"/>
      <c r="AI40" s="161">
        <v>877173</v>
      </c>
      <c r="AJ40" s="152">
        <v>0</v>
      </c>
      <c r="AK40" s="160">
        <v>0</v>
      </c>
      <c r="AL40" s="152">
        <v>0</v>
      </c>
      <c r="AM40" s="162">
        <v>0</v>
      </c>
      <c r="AN40" s="163">
        <v>0</v>
      </c>
      <c r="AO40" s="161">
        <v>877173</v>
      </c>
      <c r="AP40" s="164">
        <v>-2192</v>
      </c>
      <c r="AQ40" s="161">
        <v>874981</v>
      </c>
      <c r="AR40" s="162">
        <v>0</v>
      </c>
      <c r="AS40" s="161">
        <v>874981</v>
      </c>
      <c r="AT40" s="162">
        <v>0</v>
      </c>
      <c r="AU40" s="162">
        <v>874981</v>
      </c>
      <c r="AV40" s="161">
        <v>72915</v>
      </c>
      <c r="AW40" s="162">
        <v>1769045</v>
      </c>
      <c r="AX40" s="752">
        <v>147421</v>
      </c>
      <c r="AY40" s="1129"/>
      <c r="AZ40" s="1129"/>
      <c r="BA40" s="1129"/>
      <c r="BB40" s="1129"/>
      <c r="BC40" s="1129"/>
      <c r="BD40" s="1129"/>
    </row>
    <row r="41" spans="1:278" s="1404" customFormat="1" ht="15.75" customHeight="1" x14ac:dyDescent="0.2">
      <c r="A41" s="1382" t="s">
        <v>1491</v>
      </c>
      <c r="B41" s="1383"/>
      <c r="C41" s="1384" t="s">
        <v>1488</v>
      </c>
      <c r="D41" s="1398">
        <v>165</v>
      </c>
      <c r="E41" s="1399"/>
      <c r="F41" s="1398">
        <v>567137.18038760812</v>
      </c>
      <c r="G41" s="1398">
        <v>112</v>
      </c>
      <c r="H41" s="1399"/>
      <c r="I41" s="1398">
        <v>48335.329730103367</v>
      </c>
      <c r="J41" s="1398">
        <v>0</v>
      </c>
      <c r="K41" s="1399"/>
      <c r="L41" s="1398">
        <v>0</v>
      </c>
      <c r="M41" s="1398">
        <v>23</v>
      </c>
      <c r="N41" s="1399"/>
      <c r="O41" s="1398">
        <v>67677.308266581415</v>
      </c>
      <c r="P41" s="1398">
        <v>2</v>
      </c>
      <c r="Q41" s="1399"/>
      <c r="R41" s="1398">
        <v>2353.9933310115271</v>
      </c>
      <c r="S41" s="1398">
        <v>685504</v>
      </c>
      <c r="T41" s="1398">
        <v>0</v>
      </c>
      <c r="U41" s="1398">
        <v>0</v>
      </c>
      <c r="V41" s="1399">
        <v>0</v>
      </c>
      <c r="W41" s="1399">
        <v>685504</v>
      </c>
      <c r="X41" s="1399">
        <v>-1714</v>
      </c>
      <c r="Y41" s="1399">
        <v>683790</v>
      </c>
      <c r="Z41" s="1399">
        <v>0</v>
      </c>
      <c r="AA41" s="1399">
        <v>0</v>
      </c>
      <c r="AB41" s="1399">
        <v>683790</v>
      </c>
      <c r="AC41" s="1400">
        <v>0</v>
      </c>
      <c r="AD41" s="1400">
        <v>683790</v>
      </c>
      <c r="AE41" s="1400">
        <v>56984</v>
      </c>
      <c r="AF41" s="1399">
        <v>0</v>
      </c>
      <c r="AG41" s="1400">
        <v>683790</v>
      </c>
      <c r="AH41" s="1401"/>
      <c r="AI41" s="1402">
        <v>1471482</v>
      </c>
      <c r="AJ41" s="1403">
        <v>0</v>
      </c>
      <c r="AK41" s="1401">
        <v>0</v>
      </c>
      <c r="AL41" s="1403">
        <v>0</v>
      </c>
      <c r="AM41" s="1402">
        <v>0</v>
      </c>
      <c r="AN41" s="1402">
        <v>0</v>
      </c>
      <c r="AO41" s="1402">
        <v>1471482</v>
      </c>
      <c r="AP41" s="1402">
        <v>-3679</v>
      </c>
      <c r="AQ41" s="1402">
        <v>1467803</v>
      </c>
      <c r="AR41" s="1402">
        <v>0</v>
      </c>
      <c r="AS41" s="1402">
        <v>1467803</v>
      </c>
      <c r="AT41" s="1402">
        <v>0</v>
      </c>
      <c r="AU41" s="1402">
        <v>1467803</v>
      </c>
      <c r="AV41" s="1402">
        <v>122317</v>
      </c>
      <c r="AW41" s="1402">
        <v>2151593</v>
      </c>
      <c r="AX41" s="1998">
        <v>179301</v>
      </c>
      <c r="AY41" s="1129"/>
      <c r="AZ41" s="1129"/>
      <c r="BA41" s="1129"/>
      <c r="BB41" s="1129"/>
      <c r="BC41" s="1129"/>
      <c r="BD41" s="1129"/>
      <c r="BE41" s="343"/>
      <c r="BF41" s="343"/>
      <c r="BG41" s="343"/>
      <c r="BH41" s="343"/>
      <c r="BI41" s="343"/>
      <c r="BJ41" s="343"/>
      <c r="BK41" s="343"/>
      <c r="BL41" s="343"/>
      <c r="BM41" s="343"/>
      <c r="BN41" s="343"/>
      <c r="BO41" s="343"/>
      <c r="BP41" s="343"/>
      <c r="BQ41" s="343"/>
      <c r="BR41" s="343"/>
      <c r="BS41" s="343"/>
      <c r="BT41" s="343"/>
      <c r="BU41" s="343"/>
      <c r="BV41" s="343"/>
      <c r="BW41" s="343"/>
      <c r="BX41" s="343"/>
      <c r="BY41" s="343"/>
      <c r="BZ41" s="343"/>
      <c r="CA41" s="343"/>
      <c r="CB41" s="343"/>
      <c r="CC41" s="343"/>
      <c r="CD41" s="343"/>
      <c r="CE41" s="343"/>
      <c r="CF41" s="343"/>
      <c r="CG41" s="343"/>
      <c r="CH41" s="343"/>
      <c r="CI41" s="343"/>
      <c r="CJ41" s="343"/>
      <c r="CK41" s="343"/>
      <c r="CL41" s="343"/>
      <c r="CM41" s="343"/>
      <c r="CN41" s="343"/>
      <c r="CO41" s="343"/>
      <c r="CP41" s="343"/>
      <c r="CQ41" s="343"/>
      <c r="CR41" s="343"/>
      <c r="CS41" s="343"/>
      <c r="CT41" s="343"/>
      <c r="CU41" s="343"/>
      <c r="CV41" s="343"/>
      <c r="CW41" s="343"/>
      <c r="CX41" s="343"/>
      <c r="CY41" s="343"/>
      <c r="CZ41" s="343"/>
      <c r="DA41" s="343"/>
      <c r="DB41" s="343"/>
      <c r="DC41" s="343"/>
      <c r="DD41" s="343"/>
      <c r="DE41" s="343"/>
      <c r="DF41" s="343"/>
      <c r="DG41" s="343"/>
      <c r="DH41" s="343"/>
      <c r="DI41" s="343"/>
      <c r="DJ41" s="343"/>
      <c r="DK41" s="343"/>
      <c r="DL41" s="343"/>
      <c r="DM41" s="343"/>
      <c r="DN41" s="343"/>
      <c r="DO41" s="343"/>
      <c r="DP41" s="343"/>
      <c r="DQ41" s="343"/>
      <c r="DR41" s="343"/>
      <c r="DS41" s="343"/>
      <c r="DT41" s="343"/>
      <c r="DU41" s="343"/>
      <c r="DV41" s="343"/>
      <c r="DW41" s="343"/>
      <c r="DX41" s="343"/>
      <c r="DY41" s="343"/>
      <c r="DZ41" s="343"/>
      <c r="EA41" s="343"/>
      <c r="EB41" s="343"/>
      <c r="EC41" s="343"/>
      <c r="ED41" s="343"/>
      <c r="EE41" s="343"/>
      <c r="EF41" s="343"/>
      <c r="EG41" s="343"/>
      <c r="EH41" s="343"/>
      <c r="EI41" s="343"/>
      <c r="EJ41" s="343"/>
      <c r="EK41" s="343"/>
      <c r="EL41" s="343"/>
      <c r="EM41" s="343"/>
      <c r="EN41" s="343"/>
      <c r="EO41" s="343"/>
      <c r="EP41" s="343"/>
      <c r="EQ41" s="343"/>
      <c r="ER41" s="343"/>
      <c r="ES41" s="343"/>
      <c r="ET41" s="343"/>
      <c r="EU41" s="343"/>
      <c r="EV41" s="343"/>
      <c r="EW41" s="343"/>
      <c r="EX41" s="343"/>
      <c r="EY41" s="343"/>
      <c r="EZ41" s="343"/>
      <c r="FA41" s="343"/>
      <c r="FB41" s="343"/>
      <c r="FC41" s="343"/>
      <c r="FD41" s="343"/>
      <c r="FE41" s="343"/>
      <c r="FF41" s="343"/>
      <c r="FG41" s="343"/>
      <c r="FH41" s="343"/>
      <c r="FI41" s="343"/>
      <c r="FJ41" s="343"/>
      <c r="FK41" s="343"/>
      <c r="FL41" s="343"/>
      <c r="FM41" s="343"/>
      <c r="FN41" s="343"/>
      <c r="FO41" s="343"/>
      <c r="FP41" s="343"/>
      <c r="FQ41" s="343"/>
      <c r="FR41" s="343"/>
      <c r="FS41" s="343"/>
      <c r="FT41" s="343"/>
      <c r="FU41" s="343"/>
      <c r="FV41" s="343"/>
      <c r="FW41" s="343"/>
      <c r="FX41" s="343"/>
      <c r="FY41" s="343"/>
      <c r="FZ41" s="343"/>
      <c r="GA41" s="343"/>
      <c r="GB41" s="343"/>
      <c r="GC41" s="343"/>
      <c r="GD41" s="343"/>
      <c r="GE41" s="343"/>
      <c r="GF41" s="343"/>
      <c r="GG41" s="343"/>
      <c r="GH41" s="343"/>
      <c r="GI41" s="343"/>
      <c r="GJ41" s="343"/>
      <c r="GK41" s="343"/>
      <c r="GL41" s="343"/>
      <c r="GM41" s="343"/>
      <c r="GN41" s="343"/>
      <c r="GO41" s="343"/>
      <c r="GP41" s="343"/>
      <c r="GQ41" s="343"/>
      <c r="GR41" s="343"/>
      <c r="GS41" s="343"/>
      <c r="GT41" s="343"/>
      <c r="GU41" s="343"/>
      <c r="GV41" s="343"/>
      <c r="GW41" s="343"/>
      <c r="GX41" s="343"/>
      <c r="GY41" s="343"/>
      <c r="GZ41" s="343"/>
      <c r="HA41" s="343"/>
      <c r="HB41" s="343"/>
      <c r="HC41" s="343"/>
      <c r="HD41" s="343"/>
      <c r="HE41" s="343"/>
      <c r="HF41" s="343"/>
      <c r="HG41" s="343"/>
      <c r="HH41" s="343"/>
      <c r="HI41" s="343"/>
      <c r="HJ41" s="343"/>
      <c r="HK41" s="343"/>
      <c r="HL41" s="343"/>
      <c r="HM41" s="343"/>
      <c r="HN41" s="343"/>
      <c r="HO41" s="343"/>
      <c r="HP41" s="343"/>
      <c r="HQ41" s="343"/>
      <c r="HR41" s="343"/>
      <c r="HS41" s="343"/>
      <c r="HT41" s="343"/>
      <c r="HU41" s="343"/>
      <c r="HV41" s="343"/>
      <c r="HW41" s="343"/>
      <c r="HX41" s="343"/>
      <c r="HY41" s="343"/>
      <c r="HZ41" s="343"/>
      <c r="IA41" s="343"/>
      <c r="IB41" s="343"/>
      <c r="IC41" s="343"/>
      <c r="ID41" s="343"/>
      <c r="IE41" s="343"/>
      <c r="IF41" s="343"/>
      <c r="IG41" s="343"/>
      <c r="IH41" s="343"/>
      <c r="II41" s="343"/>
      <c r="IJ41" s="343"/>
      <c r="IK41" s="343"/>
      <c r="IL41" s="343"/>
      <c r="IM41" s="343"/>
      <c r="IN41" s="343"/>
      <c r="IO41" s="343"/>
      <c r="IP41" s="343"/>
      <c r="IQ41" s="343"/>
      <c r="IR41" s="343"/>
      <c r="IS41" s="343"/>
      <c r="IT41" s="343"/>
      <c r="IU41" s="343"/>
      <c r="IV41" s="343"/>
      <c r="IW41" s="343"/>
      <c r="IX41" s="343"/>
      <c r="IY41" s="343"/>
      <c r="IZ41" s="343"/>
      <c r="JA41" s="343"/>
      <c r="JB41" s="343"/>
      <c r="JC41" s="343"/>
      <c r="JD41" s="343"/>
      <c r="JE41" s="343"/>
      <c r="JF41" s="343"/>
      <c r="JG41" s="343"/>
      <c r="JH41" s="343"/>
      <c r="JI41" s="343"/>
      <c r="JJ41" s="343"/>
      <c r="JK41" s="343"/>
      <c r="JL41" s="343"/>
      <c r="JM41" s="343"/>
      <c r="JN41" s="343"/>
      <c r="JO41" s="343"/>
      <c r="JP41" s="343"/>
      <c r="JQ41" s="343"/>
      <c r="JR41" s="343"/>
    </row>
    <row r="42" spans="1:278" s="1404" customFormat="1" ht="15.75" customHeight="1" x14ac:dyDescent="0.2">
      <c r="A42" s="1375" t="s">
        <v>1492</v>
      </c>
      <c r="B42" s="1376"/>
      <c r="C42" s="1377" t="s">
        <v>784</v>
      </c>
      <c r="D42" s="1405">
        <v>573</v>
      </c>
      <c r="E42" s="1406"/>
      <c r="F42" s="1405">
        <v>1847368.1637140368</v>
      </c>
      <c r="G42" s="1405">
        <v>527</v>
      </c>
      <c r="H42" s="1406"/>
      <c r="I42" s="1405">
        <v>227434.98899789708</v>
      </c>
      <c r="J42" s="1405">
        <v>0</v>
      </c>
      <c r="K42" s="1406"/>
      <c r="L42" s="1405">
        <v>0</v>
      </c>
      <c r="M42" s="1405">
        <v>69</v>
      </c>
      <c r="N42" s="1406"/>
      <c r="O42" s="1405">
        <v>203031.92479974427</v>
      </c>
      <c r="P42" s="1405">
        <v>6</v>
      </c>
      <c r="Q42" s="1406"/>
      <c r="R42" s="1405">
        <v>7061.9799930345816</v>
      </c>
      <c r="S42" s="1405">
        <v>2284898</v>
      </c>
      <c r="T42" s="1405">
        <v>0</v>
      </c>
      <c r="U42" s="1405">
        <v>0</v>
      </c>
      <c r="V42" s="1406">
        <v>0</v>
      </c>
      <c r="W42" s="1406">
        <v>2284898</v>
      </c>
      <c r="X42" s="1406">
        <v>-5712</v>
      </c>
      <c r="Y42" s="1406">
        <v>2279186</v>
      </c>
      <c r="Z42" s="1406">
        <v>0</v>
      </c>
      <c r="AA42" s="1406">
        <v>0</v>
      </c>
      <c r="AB42" s="1406">
        <v>2279186</v>
      </c>
      <c r="AC42" s="1406">
        <v>0</v>
      </c>
      <c r="AD42" s="1406">
        <v>2279186</v>
      </c>
      <c r="AE42" s="1406">
        <v>189932</v>
      </c>
      <c r="AF42" s="1406">
        <v>0</v>
      </c>
      <c r="AG42" s="1407">
        <v>2279186</v>
      </c>
      <c r="AH42" s="1408"/>
      <c r="AI42" s="1409">
        <v>5396031</v>
      </c>
      <c r="AJ42" s="1410">
        <v>0</v>
      </c>
      <c r="AK42" s="1408">
        <v>0</v>
      </c>
      <c r="AL42" s="1410">
        <v>0</v>
      </c>
      <c r="AM42" s="1409">
        <v>0</v>
      </c>
      <c r="AN42" s="1409">
        <v>0</v>
      </c>
      <c r="AO42" s="1409">
        <v>5396031</v>
      </c>
      <c r="AP42" s="1409">
        <v>-13490</v>
      </c>
      <c r="AQ42" s="1409">
        <v>5382541</v>
      </c>
      <c r="AR42" s="1409">
        <v>0</v>
      </c>
      <c r="AS42" s="1409">
        <v>5382541</v>
      </c>
      <c r="AT42" s="1409">
        <v>0</v>
      </c>
      <c r="AU42" s="1409">
        <v>5382541</v>
      </c>
      <c r="AV42" s="1409">
        <v>448544</v>
      </c>
      <c r="AW42" s="1409">
        <v>7661727</v>
      </c>
      <c r="AX42" s="1999">
        <v>638476</v>
      </c>
      <c r="AY42" s="1129"/>
      <c r="AZ42" s="1129"/>
      <c r="BA42" s="1129"/>
      <c r="BB42" s="1129"/>
      <c r="BC42" s="1129"/>
      <c r="BD42" s="1129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  <c r="BR42" s="343"/>
      <c r="BS42" s="343"/>
      <c r="BT42" s="343"/>
      <c r="BU42" s="343"/>
      <c r="BV42" s="343"/>
      <c r="BW42" s="343"/>
      <c r="BX42" s="343"/>
      <c r="BY42" s="343"/>
      <c r="BZ42" s="343"/>
      <c r="CA42" s="343"/>
      <c r="CB42" s="343"/>
      <c r="CC42" s="343"/>
      <c r="CD42" s="343"/>
      <c r="CE42" s="343"/>
      <c r="CF42" s="343"/>
      <c r="CG42" s="343"/>
      <c r="CH42" s="343"/>
      <c r="CI42" s="343"/>
      <c r="CJ42" s="343"/>
      <c r="CK42" s="343"/>
      <c r="CL42" s="343"/>
      <c r="CM42" s="343"/>
      <c r="CN42" s="343"/>
      <c r="CO42" s="343"/>
      <c r="CP42" s="343"/>
      <c r="CQ42" s="343"/>
      <c r="CR42" s="343"/>
      <c r="CS42" s="343"/>
      <c r="CT42" s="343"/>
      <c r="CU42" s="343"/>
      <c r="CV42" s="343"/>
      <c r="CW42" s="343"/>
      <c r="CX42" s="343"/>
      <c r="CY42" s="343"/>
      <c r="CZ42" s="343"/>
      <c r="DA42" s="343"/>
      <c r="DB42" s="343"/>
      <c r="DC42" s="343"/>
      <c r="DD42" s="343"/>
      <c r="DE42" s="343"/>
      <c r="DF42" s="343"/>
      <c r="DG42" s="343"/>
      <c r="DH42" s="343"/>
      <c r="DI42" s="343"/>
      <c r="DJ42" s="343"/>
      <c r="DK42" s="343"/>
      <c r="DL42" s="343"/>
      <c r="DM42" s="343"/>
      <c r="DN42" s="343"/>
      <c r="DO42" s="343"/>
      <c r="DP42" s="343"/>
      <c r="DQ42" s="343"/>
      <c r="DR42" s="343"/>
      <c r="DS42" s="343"/>
      <c r="DT42" s="343"/>
      <c r="DU42" s="343"/>
      <c r="DV42" s="343"/>
      <c r="DW42" s="343"/>
      <c r="DX42" s="343"/>
      <c r="DY42" s="343"/>
      <c r="DZ42" s="343"/>
      <c r="EA42" s="343"/>
      <c r="EB42" s="343"/>
      <c r="EC42" s="343"/>
      <c r="ED42" s="343"/>
      <c r="EE42" s="343"/>
      <c r="EF42" s="343"/>
      <c r="EG42" s="343"/>
      <c r="EH42" s="343"/>
      <c r="EI42" s="343"/>
      <c r="EJ42" s="343"/>
      <c r="EK42" s="343"/>
      <c r="EL42" s="343"/>
      <c r="EM42" s="343"/>
      <c r="EN42" s="343"/>
      <c r="EO42" s="343"/>
      <c r="EP42" s="343"/>
      <c r="EQ42" s="343"/>
      <c r="ER42" s="343"/>
      <c r="ES42" s="343"/>
      <c r="ET42" s="343"/>
      <c r="EU42" s="343"/>
      <c r="EV42" s="343"/>
      <c r="EW42" s="343"/>
      <c r="EX42" s="343"/>
      <c r="EY42" s="343"/>
      <c r="EZ42" s="343"/>
      <c r="FA42" s="343"/>
      <c r="FB42" s="343"/>
      <c r="FC42" s="343"/>
      <c r="FD42" s="343"/>
      <c r="FE42" s="343"/>
      <c r="FF42" s="343"/>
      <c r="FG42" s="343"/>
      <c r="FH42" s="343"/>
      <c r="FI42" s="343"/>
      <c r="FJ42" s="343"/>
      <c r="FK42" s="343"/>
      <c r="FL42" s="343"/>
      <c r="FM42" s="343"/>
      <c r="FN42" s="343"/>
      <c r="FO42" s="343"/>
      <c r="FP42" s="343"/>
      <c r="FQ42" s="343"/>
      <c r="FR42" s="343"/>
      <c r="FS42" s="343"/>
      <c r="FT42" s="343"/>
      <c r="FU42" s="343"/>
      <c r="FV42" s="343"/>
      <c r="FW42" s="343"/>
      <c r="FX42" s="343"/>
      <c r="FY42" s="343"/>
      <c r="FZ42" s="343"/>
      <c r="GA42" s="343"/>
      <c r="GB42" s="343"/>
      <c r="GC42" s="343"/>
      <c r="GD42" s="343"/>
      <c r="GE42" s="343"/>
      <c r="GF42" s="343"/>
      <c r="GG42" s="343"/>
      <c r="GH42" s="343"/>
      <c r="GI42" s="343"/>
      <c r="GJ42" s="343"/>
      <c r="GK42" s="343"/>
      <c r="GL42" s="343"/>
      <c r="GM42" s="343"/>
      <c r="GN42" s="343"/>
      <c r="GO42" s="343"/>
      <c r="GP42" s="343"/>
      <c r="GQ42" s="343"/>
      <c r="GR42" s="343"/>
      <c r="GS42" s="343"/>
      <c r="GT42" s="343"/>
      <c r="GU42" s="343"/>
      <c r="GV42" s="343"/>
      <c r="GW42" s="343"/>
      <c r="GX42" s="343"/>
      <c r="GY42" s="343"/>
      <c r="GZ42" s="343"/>
      <c r="HA42" s="343"/>
      <c r="HB42" s="343"/>
      <c r="HC42" s="343"/>
      <c r="HD42" s="343"/>
      <c r="HE42" s="343"/>
      <c r="HF42" s="343"/>
      <c r="HG42" s="343"/>
      <c r="HH42" s="343"/>
      <c r="HI42" s="343"/>
      <c r="HJ42" s="343"/>
      <c r="HK42" s="343"/>
      <c r="HL42" s="343"/>
      <c r="HM42" s="343"/>
      <c r="HN42" s="343"/>
      <c r="HO42" s="343"/>
      <c r="HP42" s="343"/>
      <c r="HQ42" s="343"/>
      <c r="HR42" s="343"/>
      <c r="HS42" s="343"/>
      <c r="HT42" s="343"/>
      <c r="HU42" s="343"/>
      <c r="HV42" s="343"/>
      <c r="HW42" s="343"/>
      <c r="HX42" s="343"/>
      <c r="HY42" s="343"/>
      <c r="HZ42" s="343"/>
      <c r="IA42" s="343"/>
      <c r="IB42" s="343"/>
      <c r="IC42" s="343"/>
      <c r="ID42" s="343"/>
      <c r="IE42" s="343"/>
      <c r="IF42" s="343"/>
      <c r="IG42" s="343"/>
      <c r="IH42" s="343"/>
      <c r="II42" s="343"/>
      <c r="IJ42" s="343"/>
      <c r="IK42" s="343"/>
      <c r="IL42" s="343"/>
      <c r="IM42" s="343"/>
      <c r="IN42" s="343"/>
      <c r="IO42" s="343"/>
      <c r="IP42" s="343"/>
      <c r="IQ42" s="343"/>
      <c r="IR42" s="343"/>
      <c r="IS42" s="343"/>
      <c r="IT42" s="343"/>
      <c r="IU42" s="343"/>
      <c r="IV42" s="343"/>
      <c r="IW42" s="343"/>
      <c r="IX42" s="343"/>
      <c r="IY42" s="343"/>
      <c r="IZ42" s="343"/>
      <c r="JA42" s="343"/>
      <c r="JB42" s="343"/>
      <c r="JC42" s="343"/>
      <c r="JD42" s="343"/>
      <c r="JE42" s="343"/>
      <c r="JF42" s="343"/>
      <c r="JG42" s="343"/>
      <c r="JH42" s="343"/>
      <c r="JI42" s="343"/>
      <c r="JJ42" s="343"/>
      <c r="JK42" s="343"/>
      <c r="JL42" s="343"/>
      <c r="JM42" s="343"/>
      <c r="JN42" s="343"/>
      <c r="JO42" s="343"/>
      <c r="JP42" s="343"/>
      <c r="JQ42" s="343"/>
      <c r="JR42" s="343"/>
    </row>
    <row r="43" spans="1:278" s="1404" customFormat="1" ht="15.75" customHeight="1" x14ac:dyDescent="0.2">
      <c r="A43" s="1378" t="s">
        <v>1490</v>
      </c>
      <c r="B43" s="1379"/>
      <c r="C43" s="1380" t="s">
        <v>1487</v>
      </c>
      <c r="D43" s="1405">
        <v>86</v>
      </c>
      <c r="E43" s="1399"/>
      <c r="F43" s="1405">
        <v>363786.91041631502</v>
      </c>
      <c r="G43" s="1405">
        <v>35</v>
      </c>
      <c r="H43" s="1399"/>
      <c r="I43" s="1405">
        <v>19836.147968003508</v>
      </c>
      <c r="J43" s="1405">
        <v>0</v>
      </c>
      <c r="K43" s="1399"/>
      <c r="L43" s="1405">
        <v>0</v>
      </c>
      <c r="M43" s="1405">
        <v>0</v>
      </c>
      <c r="N43" s="1399"/>
      <c r="O43" s="1405">
        <v>0</v>
      </c>
      <c r="P43" s="1405">
        <v>0</v>
      </c>
      <c r="Q43" s="1399"/>
      <c r="R43" s="1405">
        <v>0</v>
      </c>
      <c r="S43" s="1405">
        <v>383623</v>
      </c>
      <c r="T43" s="1405">
        <v>0</v>
      </c>
      <c r="U43" s="1405">
        <v>0</v>
      </c>
      <c r="V43" s="1399">
        <v>0</v>
      </c>
      <c r="W43" s="1399">
        <v>383623</v>
      </c>
      <c r="X43" s="1399">
        <v>-959</v>
      </c>
      <c r="Y43" s="1399">
        <v>382664</v>
      </c>
      <c r="Z43" s="1399">
        <v>0</v>
      </c>
      <c r="AA43" s="1399">
        <v>0</v>
      </c>
      <c r="AB43" s="1399">
        <v>382664</v>
      </c>
      <c r="AC43" s="1400">
        <v>0</v>
      </c>
      <c r="AD43" s="1400">
        <v>382664</v>
      </c>
      <c r="AE43" s="1400">
        <v>31889</v>
      </c>
      <c r="AF43" s="1399">
        <v>0</v>
      </c>
      <c r="AG43" s="1400">
        <v>382664</v>
      </c>
      <c r="AH43" s="1401"/>
      <c r="AI43" s="1402">
        <v>682521.79999999993</v>
      </c>
      <c r="AJ43" s="1403">
        <v>0</v>
      </c>
      <c r="AK43" s="1401">
        <v>0</v>
      </c>
      <c r="AL43" s="1403">
        <v>0</v>
      </c>
      <c r="AM43" s="1402">
        <v>0</v>
      </c>
      <c r="AN43" s="1402">
        <v>0</v>
      </c>
      <c r="AO43" s="1402">
        <v>682521.79999999993</v>
      </c>
      <c r="AP43" s="1402">
        <v>-1706</v>
      </c>
      <c r="AQ43" s="1402">
        <v>680815.79999999993</v>
      </c>
      <c r="AR43" s="1402">
        <v>0</v>
      </c>
      <c r="AS43" s="1402">
        <v>680816</v>
      </c>
      <c r="AT43" s="1402">
        <v>0</v>
      </c>
      <c r="AU43" s="1402">
        <v>680816</v>
      </c>
      <c r="AV43" s="1402">
        <v>56735</v>
      </c>
      <c r="AW43" s="1402">
        <v>1063480</v>
      </c>
      <c r="AX43" s="1998">
        <v>88624</v>
      </c>
      <c r="AY43" s="1129"/>
      <c r="AZ43" s="1129"/>
      <c r="BA43" s="1129"/>
      <c r="BB43" s="1129"/>
      <c r="BC43" s="1129"/>
      <c r="BD43" s="1129"/>
      <c r="BE43" s="343"/>
      <c r="BF43" s="343"/>
      <c r="BG43" s="343"/>
      <c r="BH43" s="343"/>
      <c r="BI43" s="343"/>
      <c r="BJ43" s="343"/>
      <c r="BK43" s="343"/>
      <c r="BL43" s="343"/>
      <c r="BM43" s="343"/>
      <c r="BN43" s="343"/>
      <c r="BO43" s="343"/>
      <c r="BP43" s="343"/>
      <c r="BQ43" s="343"/>
      <c r="BR43" s="343"/>
      <c r="BS43" s="343"/>
      <c r="BT43" s="343"/>
      <c r="BU43" s="343"/>
      <c r="BV43" s="343"/>
      <c r="BW43" s="343"/>
      <c r="BX43" s="343"/>
      <c r="BY43" s="343"/>
      <c r="BZ43" s="343"/>
      <c r="CA43" s="343"/>
      <c r="CB43" s="343"/>
      <c r="CC43" s="343"/>
      <c r="CD43" s="343"/>
      <c r="CE43" s="343"/>
      <c r="CF43" s="343"/>
      <c r="CG43" s="343"/>
      <c r="CH43" s="343"/>
      <c r="CI43" s="343"/>
      <c r="CJ43" s="343"/>
      <c r="CK43" s="343"/>
      <c r="CL43" s="343"/>
      <c r="CM43" s="343"/>
      <c r="CN43" s="343"/>
      <c r="CO43" s="343"/>
      <c r="CP43" s="343"/>
      <c r="CQ43" s="343"/>
      <c r="CR43" s="343"/>
      <c r="CS43" s="343"/>
      <c r="CT43" s="343"/>
      <c r="CU43" s="343"/>
      <c r="CV43" s="343"/>
      <c r="CW43" s="343"/>
      <c r="CX43" s="343"/>
      <c r="CY43" s="343"/>
      <c r="CZ43" s="343"/>
      <c r="DA43" s="343"/>
      <c r="DB43" s="343"/>
      <c r="DC43" s="343"/>
      <c r="DD43" s="343"/>
      <c r="DE43" s="343"/>
      <c r="DF43" s="343"/>
      <c r="DG43" s="343"/>
      <c r="DH43" s="343"/>
      <c r="DI43" s="343"/>
      <c r="DJ43" s="343"/>
      <c r="DK43" s="343"/>
      <c r="DL43" s="343"/>
      <c r="DM43" s="343"/>
      <c r="DN43" s="343"/>
      <c r="DO43" s="343"/>
      <c r="DP43" s="343"/>
      <c r="DQ43" s="343"/>
      <c r="DR43" s="343"/>
      <c r="DS43" s="343"/>
      <c r="DT43" s="343"/>
      <c r="DU43" s="343"/>
      <c r="DV43" s="343"/>
      <c r="DW43" s="343"/>
      <c r="DX43" s="343"/>
      <c r="DY43" s="343"/>
      <c r="DZ43" s="343"/>
      <c r="EA43" s="343"/>
      <c r="EB43" s="343"/>
      <c r="EC43" s="343"/>
      <c r="ED43" s="343"/>
      <c r="EE43" s="343"/>
      <c r="EF43" s="343"/>
      <c r="EG43" s="343"/>
      <c r="EH43" s="343"/>
      <c r="EI43" s="343"/>
      <c r="EJ43" s="343"/>
      <c r="EK43" s="343"/>
      <c r="EL43" s="343"/>
      <c r="EM43" s="343"/>
      <c r="EN43" s="343"/>
      <c r="EO43" s="343"/>
      <c r="EP43" s="343"/>
      <c r="EQ43" s="343"/>
      <c r="ER43" s="343"/>
      <c r="ES43" s="343"/>
      <c r="ET43" s="343"/>
      <c r="EU43" s="343"/>
      <c r="EV43" s="343"/>
      <c r="EW43" s="343"/>
      <c r="EX43" s="343"/>
      <c r="EY43" s="343"/>
      <c r="EZ43" s="343"/>
      <c r="FA43" s="343"/>
      <c r="FB43" s="343"/>
      <c r="FC43" s="343"/>
      <c r="FD43" s="343"/>
      <c r="FE43" s="343"/>
      <c r="FF43" s="343"/>
      <c r="FG43" s="343"/>
      <c r="FH43" s="343"/>
      <c r="FI43" s="343"/>
      <c r="FJ43" s="343"/>
      <c r="FK43" s="343"/>
      <c r="FL43" s="343"/>
      <c r="FM43" s="343"/>
      <c r="FN43" s="343"/>
      <c r="FO43" s="343"/>
      <c r="FP43" s="343"/>
      <c r="FQ43" s="343"/>
      <c r="FR43" s="343"/>
      <c r="FS43" s="343"/>
      <c r="FT43" s="343"/>
      <c r="FU43" s="343"/>
      <c r="FV43" s="343"/>
      <c r="FW43" s="343"/>
      <c r="FX43" s="343"/>
      <c r="FY43" s="343"/>
      <c r="FZ43" s="343"/>
      <c r="GA43" s="343"/>
      <c r="GB43" s="343"/>
      <c r="GC43" s="343"/>
      <c r="GD43" s="343"/>
      <c r="GE43" s="343"/>
      <c r="GF43" s="343"/>
      <c r="GG43" s="343"/>
      <c r="GH43" s="343"/>
      <c r="GI43" s="343"/>
      <c r="GJ43" s="343"/>
      <c r="GK43" s="343"/>
      <c r="GL43" s="343"/>
      <c r="GM43" s="343"/>
      <c r="GN43" s="343"/>
      <c r="GO43" s="343"/>
      <c r="GP43" s="343"/>
      <c r="GQ43" s="343"/>
      <c r="GR43" s="343"/>
      <c r="GS43" s="343"/>
      <c r="GT43" s="343"/>
      <c r="GU43" s="343"/>
      <c r="GV43" s="343"/>
      <c r="GW43" s="343"/>
      <c r="GX43" s="343"/>
      <c r="GY43" s="343"/>
      <c r="GZ43" s="343"/>
      <c r="HA43" s="343"/>
      <c r="HB43" s="343"/>
      <c r="HC43" s="343"/>
      <c r="HD43" s="343"/>
      <c r="HE43" s="343"/>
      <c r="HF43" s="343"/>
      <c r="HG43" s="343"/>
      <c r="HH43" s="343"/>
      <c r="HI43" s="343"/>
      <c r="HJ43" s="343"/>
      <c r="HK43" s="343"/>
      <c r="HL43" s="343"/>
      <c r="HM43" s="343"/>
      <c r="HN43" s="343"/>
      <c r="HO43" s="343"/>
      <c r="HP43" s="343"/>
      <c r="HQ43" s="343"/>
      <c r="HR43" s="343"/>
      <c r="HS43" s="343"/>
      <c r="HT43" s="343"/>
      <c r="HU43" s="343"/>
      <c r="HV43" s="343"/>
      <c r="HW43" s="343"/>
      <c r="HX43" s="343"/>
      <c r="HY43" s="343"/>
      <c r="HZ43" s="343"/>
      <c r="IA43" s="343"/>
      <c r="IB43" s="343"/>
      <c r="IC43" s="343"/>
      <c r="ID43" s="343"/>
      <c r="IE43" s="343"/>
      <c r="IF43" s="343"/>
      <c r="IG43" s="343"/>
      <c r="IH43" s="343"/>
      <c r="II43" s="343"/>
      <c r="IJ43" s="343"/>
      <c r="IK43" s="343"/>
      <c r="IL43" s="343"/>
      <c r="IM43" s="343"/>
      <c r="IN43" s="343"/>
      <c r="IO43" s="343"/>
      <c r="IP43" s="343"/>
      <c r="IQ43" s="343"/>
      <c r="IR43" s="343"/>
      <c r="IS43" s="343"/>
      <c r="IT43" s="343"/>
      <c r="IU43" s="343"/>
      <c r="IV43" s="343"/>
      <c r="IW43" s="343"/>
      <c r="IX43" s="343"/>
      <c r="IY43" s="343"/>
      <c r="IZ43" s="343"/>
      <c r="JA43" s="343"/>
      <c r="JB43" s="343"/>
      <c r="JC43" s="343"/>
      <c r="JD43" s="343"/>
      <c r="JE43" s="343"/>
      <c r="JF43" s="343"/>
      <c r="JG43" s="343"/>
      <c r="JH43" s="343"/>
      <c r="JI43" s="343"/>
      <c r="JJ43" s="343"/>
      <c r="JK43" s="343"/>
      <c r="JL43" s="343"/>
      <c r="JM43" s="343"/>
      <c r="JN43" s="343"/>
      <c r="JO43" s="343"/>
      <c r="JP43" s="343"/>
      <c r="JQ43" s="343"/>
      <c r="JR43" s="343"/>
    </row>
    <row r="44" spans="1:278" s="48" customFormat="1" ht="15.75" customHeight="1" x14ac:dyDescent="0.2">
      <c r="A44" s="1729" t="s">
        <v>285</v>
      </c>
      <c r="B44" s="1758"/>
      <c r="C44" s="1730"/>
      <c r="D44" s="1251">
        <v>24147</v>
      </c>
      <c r="E44" s="1252"/>
      <c r="F44" s="1253">
        <v>93504376.444326073</v>
      </c>
      <c r="G44" s="1251">
        <v>18501</v>
      </c>
      <c r="H44" s="1252"/>
      <c r="I44" s="1253">
        <v>9604414.0050752424</v>
      </c>
      <c r="J44" s="1251">
        <v>10650</v>
      </c>
      <c r="K44" s="1252"/>
      <c r="L44" s="1253">
        <v>1527173.2009745198</v>
      </c>
      <c r="M44" s="1251">
        <v>2834</v>
      </c>
      <c r="N44" s="1252"/>
      <c r="O44" s="1253">
        <v>10343144.515112525</v>
      </c>
      <c r="P44" s="1251">
        <v>489</v>
      </c>
      <c r="Q44" s="1252"/>
      <c r="R44" s="1253">
        <v>717298.29729965003</v>
      </c>
      <c r="S44" s="1254">
        <v>115696399</v>
      </c>
      <c r="T44" s="1252">
        <v>0</v>
      </c>
      <c r="U44" s="1252">
        <v>0</v>
      </c>
      <c r="V44" s="1255">
        <v>0</v>
      </c>
      <c r="W44" s="1254">
        <v>115696399</v>
      </c>
      <c r="X44" s="1253">
        <v>-289239</v>
      </c>
      <c r="Y44" s="1254">
        <v>115407160</v>
      </c>
      <c r="Z44" s="1253">
        <v>0</v>
      </c>
      <c r="AA44" s="1256">
        <v>11125037</v>
      </c>
      <c r="AB44" s="1254">
        <v>126532197</v>
      </c>
      <c r="AC44" s="1252">
        <v>0</v>
      </c>
      <c r="AD44" s="1252">
        <v>126532197</v>
      </c>
      <c r="AE44" s="1254">
        <v>10544378</v>
      </c>
      <c r="AF44" s="1256">
        <v>479458</v>
      </c>
      <c r="AG44" s="1277">
        <v>127011655</v>
      </c>
      <c r="AH44" s="1278">
        <v>0</v>
      </c>
      <c r="AI44" s="1266">
        <v>171817763.80000001</v>
      </c>
      <c r="AJ44" s="1251">
        <v>0</v>
      </c>
      <c r="AK44" s="1278">
        <v>0</v>
      </c>
      <c r="AL44" s="1251">
        <v>0</v>
      </c>
      <c r="AM44" s="1279">
        <v>0</v>
      </c>
      <c r="AN44" s="1280">
        <v>0</v>
      </c>
      <c r="AO44" s="1266">
        <v>171817763.80000001</v>
      </c>
      <c r="AP44" s="1257">
        <v>-429541</v>
      </c>
      <c r="AQ44" s="1266">
        <v>171388222.80000001</v>
      </c>
      <c r="AR44" s="1279">
        <v>0</v>
      </c>
      <c r="AS44" s="1266">
        <v>171388223</v>
      </c>
      <c r="AT44" s="1279">
        <v>0</v>
      </c>
      <c r="AU44" s="1279">
        <v>171388223</v>
      </c>
      <c r="AV44" s="1266">
        <v>14282369</v>
      </c>
      <c r="AW44" s="1279">
        <v>297920420</v>
      </c>
      <c r="AX44" s="2000">
        <v>24826747</v>
      </c>
      <c r="AY44" s="1258"/>
      <c r="AZ44" s="1258"/>
      <c r="BA44" s="1258"/>
      <c r="BB44" s="1258"/>
      <c r="BC44" s="1258"/>
      <c r="BD44" s="1258"/>
      <c r="BE44" s="367"/>
      <c r="BF44" s="367"/>
      <c r="BG44" s="367"/>
      <c r="BH44" s="367"/>
      <c r="BI44" s="367"/>
      <c r="BJ44" s="367"/>
      <c r="BK44" s="367"/>
      <c r="BL44" s="367"/>
      <c r="BM44" s="367"/>
      <c r="BN44" s="367"/>
      <c r="BO44" s="367"/>
      <c r="BP44" s="367"/>
      <c r="BQ44" s="367"/>
      <c r="BR44" s="367"/>
      <c r="BS44" s="367"/>
      <c r="BT44" s="367"/>
      <c r="BU44" s="367"/>
      <c r="BV44" s="367"/>
      <c r="BW44" s="367"/>
      <c r="BX44" s="367"/>
      <c r="BY44" s="367"/>
      <c r="BZ44" s="367"/>
      <c r="CA44" s="367"/>
      <c r="CB44" s="367"/>
      <c r="CC44" s="367"/>
      <c r="CD44" s="367"/>
      <c r="CE44" s="367"/>
      <c r="CF44" s="367"/>
      <c r="CG44" s="367"/>
      <c r="CH44" s="367"/>
      <c r="CI44" s="367"/>
      <c r="CJ44" s="367"/>
      <c r="CK44" s="367"/>
      <c r="CL44" s="367"/>
      <c r="CM44" s="367"/>
      <c r="CN44" s="367"/>
      <c r="CO44" s="367"/>
      <c r="CP44" s="367"/>
      <c r="CQ44" s="367"/>
      <c r="CR44" s="367"/>
      <c r="CS44" s="367"/>
      <c r="CT44" s="367"/>
      <c r="CU44" s="367"/>
      <c r="CV44" s="367"/>
      <c r="CW44" s="367"/>
      <c r="CX44" s="367"/>
      <c r="CY44" s="367"/>
      <c r="CZ44" s="367"/>
      <c r="DA44" s="367"/>
      <c r="DB44" s="367"/>
      <c r="DC44" s="367"/>
      <c r="DD44" s="367"/>
      <c r="DE44" s="367"/>
      <c r="DF44" s="367"/>
      <c r="DG44" s="367"/>
      <c r="DH44" s="367"/>
      <c r="DI44" s="367"/>
      <c r="DJ44" s="367"/>
      <c r="DK44" s="367"/>
      <c r="DL44" s="367"/>
      <c r="DM44" s="367"/>
      <c r="DN44" s="367"/>
      <c r="DO44" s="367"/>
      <c r="DP44" s="367"/>
      <c r="DQ44" s="367"/>
      <c r="DR44" s="367"/>
      <c r="DS44" s="367"/>
      <c r="DT44" s="367"/>
      <c r="DU44" s="367"/>
      <c r="DV44" s="367"/>
      <c r="DW44" s="367"/>
      <c r="DX44" s="367"/>
      <c r="DY44" s="367"/>
      <c r="DZ44" s="367"/>
      <c r="EA44" s="367"/>
      <c r="EB44" s="367"/>
      <c r="EC44" s="367"/>
      <c r="ED44" s="367"/>
      <c r="EE44" s="367"/>
      <c r="EF44" s="367"/>
      <c r="EG44" s="367"/>
      <c r="EH44" s="367"/>
      <c r="EI44" s="367"/>
      <c r="EJ44" s="367"/>
      <c r="EK44" s="367"/>
      <c r="EL44" s="367"/>
      <c r="EM44" s="367"/>
      <c r="EN44" s="367"/>
      <c r="EO44" s="367"/>
      <c r="EP44" s="367"/>
      <c r="EQ44" s="367"/>
      <c r="ER44" s="367"/>
      <c r="ES44" s="367"/>
      <c r="ET44" s="367"/>
      <c r="EU44" s="367"/>
      <c r="EV44" s="367"/>
      <c r="EW44" s="367"/>
      <c r="EX44" s="367"/>
      <c r="EY44" s="367"/>
      <c r="EZ44" s="367"/>
      <c r="FA44" s="367"/>
      <c r="FB44" s="367"/>
      <c r="FC44" s="367"/>
      <c r="FD44" s="367"/>
      <c r="FE44" s="367"/>
      <c r="FF44" s="367"/>
      <c r="FG44" s="367"/>
      <c r="FH44" s="367"/>
      <c r="FI44" s="367"/>
      <c r="FJ44" s="367"/>
      <c r="FK44" s="367"/>
      <c r="FL44" s="367"/>
      <c r="FM44" s="367"/>
      <c r="FN44" s="367"/>
      <c r="FO44" s="367"/>
      <c r="FP44" s="367"/>
      <c r="FQ44" s="367"/>
      <c r="FR44" s="367"/>
      <c r="FS44" s="367"/>
      <c r="FT44" s="367"/>
      <c r="FU44" s="367"/>
      <c r="FV44" s="367"/>
      <c r="FW44" s="367"/>
      <c r="FX44" s="367"/>
      <c r="FY44" s="367"/>
      <c r="FZ44" s="367"/>
      <c r="GA44" s="367"/>
      <c r="GB44" s="367"/>
      <c r="GC44" s="367"/>
      <c r="GD44" s="367"/>
      <c r="GE44" s="367"/>
      <c r="GF44" s="367"/>
      <c r="GG44" s="367"/>
      <c r="GH44" s="367"/>
      <c r="GI44" s="367"/>
      <c r="GJ44" s="367"/>
      <c r="GK44" s="367"/>
      <c r="GL44" s="367"/>
      <c r="GM44" s="367"/>
      <c r="GN44" s="367"/>
      <c r="GO44" s="367"/>
      <c r="GP44" s="367"/>
      <c r="GQ44" s="367"/>
      <c r="GR44" s="367"/>
      <c r="GS44" s="367"/>
      <c r="GT44" s="367"/>
      <c r="GU44" s="367"/>
      <c r="GV44" s="367"/>
      <c r="GW44" s="367"/>
      <c r="GX44" s="367"/>
      <c r="GY44" s="367"/>
      <c r="GZ44" s="367"/>
      <c r="HA44" s="367"/>
      <c r="HB44" s="367"/>
      <c r="HC44" s="367"/>
      <c r="HD44" s="367"/>
      <c r="HE44" s="367"/>
      <c r="HF44" s="367"/>
      <c r="HG44" s="367"/>
      <c r="HH44" s="367"/>
      <c r="HI44" s="367"/>
      <c r="HJ44" s="367"/>
      <c r="HK44" s="367"/>
      <c r="HL44" s="367"/>
      <c r="HM44" s="367"/>
      <c r="HN44" s="367"/>
      <c r="HO44" s="367"/>
      <c r="HP44" s="367"/>
      <c r="HQ44" s="367"/>
      <c r="HR44" s="367"/>
      <c r="HS44" s="367"/>
      <c r="HT44" s="367"/>
      <c r="HU44" s="367"/>
      <c r="HV44" s="367"/>
      <c r="HW44" s="367"/>
      <c r="HX44" s="367"/>
      <c r="HY44" s="367"/>
      <c r="HZ44" s="367"/>
      <c r="IA44" s="367"/>
      <c r="IB44" s="367"/>
      <c r="IC44" s="367"/>
      <c r="ID44" s="367"/>
      <c r="IE44" s="367"/>
      <c r="IF44" s="367"/>
      <c r="IG44" s="367"/>
      <c r="IH44" s="367"/>
      <c r="II44" s="367"/>
      <c r="IJ44" s="367"/>
      <c r="IK44" s="367"/>
      <c r="IL44" s="367"/>
      <c r="IM44" s="367"/>
      <c r="IN44" s="367"/>
      <c r="IO44" s="367"/>
      <c r="IP44" s="367"/>
      <c r="IQ44" s="367"/>
      <c r="IR44" s="367"/>
      <c r="IS44" s="367"/>
      <c r="IT44" s="367"/>
      <c r="IU44" s="367"/>
      <c r="IV44" s="367"/>
      <c r="IW44" s="367"/>
      <c r="IX44" s="367"/>
      <c r="IY44" s="367"/>
      <c r="IZ44" s="367"/>
      <c r="JA44" s="367"/>
      <c r="JB44" s="367"/>
      <c r="JC44" s="367"/>
      <c r="JD44" s="367"/>
      <c r="JE44" s="367"/>
      <c r="JF44" s="367"/>
      <c r="JG44" s="367"/>
      <c r="JH44" s="367"/>
      <c r="JI44" s="367"/>
      <c r="JJ44" s="367"/>
      <c r="JK44" s="367"/>
      <c r="JL44" s="367"/>
      <c r="JM44" s="367"/>
      <c r="JN44" s="367"/>
      <c r="JO44" s="367"/>
      <c r="JP44" s="367"/>
      <c r="JQ44" s="367"/>
      <c r="JR44" s="367"/>
    </row>
    <row r="45" spans="1:278" s="343" customFormat="1" x14ac:dyDescent="0.2">
      <c r="A45" s="1921"/>
      <c r="B45" s="1979"/>
    </row>
    <row r="46" spans="1:278" s="343" customFormat="1" ht="12.6" customHeight="1" x14ac:dyDescent="0.2">
      <c r="A46" s="800"/>
      <c r="B46" s="800"/>
      <c r="C46" s="800"/>
      <c r="D46" s="1983"/>
      <c r="E46" s="1983"/>
      <c r="F46" s="1983"/>
      <c r="G46" s="1983"/>
      <c r="H46" s="1983"/>
      <c r="I46" s="1983"/>
      <c r="J46" s="1983"/>
      <c r="K46" s="1983"/>
      <c r="L46" s="1983"/>
      <c r="M46" s="1983"/>
      <c r="N46" s="1983"/>
      <c r="O46" s="1983"/>
      <c r="P46" s="1983"/>
      <c r="Q46" s="1983"/>
      <c r="R46" s="1983"/>
      <c r="S46" s="1983"/>
      <c r="T46" s="1983"/>
      <c r="U46" s="1983"/>
      <c r="V46" s="1983"/>
      <c r="W46" s="1983"/>
      <c r="X46" s="1983"/>
      <c r="Y46" s="1983"/>
      <c r="Z46" s="1983"/>
      <c r="AA46" s="1983"/>
      <c r="AB46" s="1983"/>
      <c r="AC46" s="1983"/>
      <c r="AD46" s="1983"/>
      <c r="AE46" s="1983"/>
      <c r="AF46" s="1983"/>
      <c r="AG46" s="1983"/>
      <c r="AH46" s="1983"/>
      <c r="AI46" s="1983"/>
      <c r="AJ46" s="1983"/>
      <c r="AK46" s="1983"/>
      <c r="AL46" s="1983"/>
      <c r="AM46" s="1983"/>
      <c r="AN46" s="1983"/>
      <c r="AO46" s="1983"/>
      <c r="AP46" s="1983"/>
      <c r="AQ46" s="1983"/>
      <c r="AR46" s="1983"/>
      <c r="AS46" s="1983"/>
      <c r="AT46" s="1983"/>
      <c r="AU46" s="1983"/>
      <c r="AV46" s="1983"/>
      <c r="AW46" s="1983"/>
      <c r="AX46" s="1983"/>
      <c r="AY46" s="1983"/>
      <c r="AZ46" s="1983"/>
      <c r="BA46" s="1983"/>
      <c r="BB46" s="1983"/>
      <c r="BC46" s="1983"/>
      <c r="BD46" s="1983"/>
    </row>
    <row r="47" spans="1:278" s="343" customFormat="1" x14ac:dyDescent="0.2">
      <c r="A47" s="800"/>
      <c r="B47" s="800"/>
      <c r="C47" s="800"/>
      <c r="D47" s="1983"/>
      <c r="AA47" s="1973"/>
      <c r="AF47" s="1973"/>
    </row>
    <row r="48" spans="1:278" s="343" customFormat="1" x14ac:dyDescent="0.2">
      <c r="A48" s="800"/>
      <c r="B48" s="800"/>
      <c r="C48" s="800"/>
      <c r="D48" s="367"/>
      <c r="G48" s="367"/>
      <c r="J48" s="367"/>
      <c r="M48" s="367"/>
      <c r="P48" s="367"/>
      <c r="AA48" s="367"/>
      <c r="AF48" s="367"/>
    </row>
    <row r="49" spans="1:56" s="343" customFormat="1" x14ac:dyDescent="0.2">
      <c r="A49" s="1979"/>
      <c r="B49" s="1979"/>
      <c r="X49" s="1928"/>
      <c r="AC49" s="1231"/>
      <c r="AP49" s="1231"/>
      <c r="AT49" s="1231"/>
    </row>
    <row r="50" spans="1:56" s="343" customFormat="1" x14ac:dyDescent="0.2">
      <c r="A50" s="1979"/>
      <c r="B50" s="1979"/>
      <c r="D50" s="1980"/>
      <c r="G50" s="367"/>
      <c r="J50" s="367"/>
      <c r="M50" s="367"/>
      <c r="P50" s="367"/>
      <c r="X50" s="1973"/>
      <c r="AB50" s="367"/>
      <c r="AC50" s="1973"/>
      <c r="AK50" s="367"/>
      <c r="AP50" s="1973"/>
      <c r="AT50" s="1973"/>
    </row>
    <row r="51" spans="1:56" s="343" customFormat="1" x14ac:dyDescent="0.2">
      <c r="A51" s="1987"/>
      <c r="B51" s="1987"/>
      <c r="C51" s="1987"/>
      <c r="D51" s="1982"/>
      <c r="E51" s="1982"/>
      <c r="G51" s="367"/>
      <c r="J51" s="367"/>
      <c r="M51" s="367"/>
      <c r="P51" s="367"/>
      <c r="AK51" s="367"/>
    </row>
    <row r="52" spans="1:56" s="367" customFormat="1" ht="15.75" customHeight="1" x14ac:dyDescent="0.2">
      <c r="A52" s="1152"/>
      <c r="B52" s="1152"/>
      <c r="C52" s="1981"/>
      <c r="D52" s="1988"/>
      <c r="E52" s="1989"/>
      <c r="F52" s="1989"/>
      <c r="G52" s="1988"/>
      <c r="H52" s="1989"/>
      <c r="I52" s="1989"/>
      <c r="J52" s="1990"/>
      <c r="K52" s="1989"/>
      <c r="L52" s="1989"/>
      <c r="M52" s="1988"/>
      <c r="N52" s="1989"/>
      <c r="O52" s="1989"/>
      <c r="P52" s="1988"/>
      <c r="Q52" s="1989"/>
      <c r="R52" s="1989"/>
      <c r="S52" s="1989"/>
      <c r="T52" s="1989"/>
      <c r="U52" s="1989"/>
      <c r="V52" s="1989"/>
      <c r="W52" s="1989"/>
      <c r="X52" s="1989"/>
      <c r="Y52" s="1989"/>
      <c r="Z52" s="1989"/>
      <c r="AA52" s="1989"/>
      <c r="AB52" s="1989"/>
      <c r="AC52" s="1989"/>
      <c r="AD52" s="1989"/>
      <c r="AE52" s="1989"/>
      <c r="AF52" s="1989"/>
      <c r="AG52" s="1989"/>
      <c r="AH52" s="1129"/>
      <c r="AI52" s="1129"/>
      <c r="AJ52" s="1988"/>
      <c r="AK52" s="1129"/>
      <c r="AL52" s="1988"/>
      <c r="AM52" s="1129"/>
      <c r="AN52" s="1129"/>
      <c r="AO52" s="1129"/>
      <c r="AP52" s="1129"/>
      <c r="AQ52" s="1129"/>
      <c r="AR52" s="1129"/>
      <c r="AS52" s="1129"/>
      <c r="AT52" s="1129"/>
      <c r="AU52" s="1129"/>
      <c r="AV52" s="1129"/>
      <c r="AW52" s="1129"/>
      <c r="AX52" s="1129"/>
      <c r="AY52" s="1129"/>
      <c r="AZ52" s="1129"/>
      <c r="BA52" s="1129"/>
      <c r="BB52" s="1129"/>
      <c r="BC52" s="1129"/>
      <c r="BD52" s="1129"/>
    </row>
    <row r="53" spans="1:56" s="343" customFormat="1" x14ac:dyDescent="0.2">
      <c r="A53" s="1152"/>
      <c r="B53" s="1152"/>
      <c r="C53" s="1981"/>
      <c r="D53" s="1982"/>
      <c r="E53" s="1982"/>
      <c r="F53" s="1983"/>
      <c r="G53" s="1983"/>
      <c r="H53" s="1983"/>
      <c r="I53" s="1983"/>
      <c r="J53" s="1983"/>
      <c r="K53" s="1983"/>
      <c r="L53" s="1983"/>
      <c r="M53" s="1983"/>
      <c r="N53" s="1983"/>
      <c r="O53" s="1983"/>
      <c r="P53" s="1983"/>
      <c r="Q53" s="1983"/>
      <c r="R53" s="1983"/>
      <c r="S53" s="1983"/>
      <c r="T53" s="1983"/>
      <c r="U53" s="1983"/>
      <c r="V53" s="1983"/>
      <c r="W53" s="1983"/>
      <c r="X53" s="1983"/>
      <c r="Y53" s="1983"/>
      <c r="Z53" s="1983"/>
      <c r="AA53" s="1983"/>
      <c r="AB53" s="1983"/>
      <c r="AC53" s="1983"/>
      <c r="AD53" s="1983"/>
      <c r="AE53" s="1983"/>
      <c r="AF53" s="1983"/>
      <c r="AG53" s="1983"/>
      <c r="AH53" s="1983"/>
      <c r="AI53" s="1983"/>
      <c r="AJ53" s="1983"/>
      <c r="AK53" s="1983"/>
      <c r="AL53" s="1983"/>
      <c r="AM53" s="1983"/>
      <c r="AN53" s="1983"/>
      <c r="AO53" s="1983"/>
      <c r="AP53" s="1983"/>
      <c r="AQ53" s="1983"/>
      <c r="AR53" s="1983"/>
      <c r="AS53" s="1983"/>
      <c r="AT53" s="1983"/>
      <c r="AU53" s="1983"/>
      <c r="AV53" s="1983"/>
      <c r="AW53" s="1983"/>
      <c r="AX53" s="1983"/>
      <c r="AY53" s="1983"/>
      <c r="AZ53" s="1983"/>
      <c r="BA53" s="1983"/>
      <c r="BB53" s="1983"/>
      <c r="BC53" s="1983"/>
      <c r="BD53" s="1983"/>
    </row>
    <row r="54" spans="1:56" s="343" customFormat="1" x14ac:dyDescent="0.2">
      <c r="A54" s="1152"/>
      <c r="B54" s="1152"/>
      <c r="C54" s="1981"/>
      <c r="D54" s="1982"/>
      <c r="E54" s="1982"/>
    </row>
    <row r="55" spans="1:56" s="343" customFormat="1" x14ac:dyDescent="0.2">
      <c r="A55" s="1984"/>
      <c r="B55" s="1152"/>
      <c r="C55" s="1981"/>
    </row>
    <row r="56" spans="1:56" s="343" customFormat="1" x14ac:dyDescent="0.2">
      <c r="A56" s="1991"/>
      <c r="B56" s="1991"/>
      <c r="C56" s="1992"/>
      <c r="D56" s="1983"/>
      <c r="G56" s="1983"/>
      <c r="J56" s="1983"/>
      <c r="M56" s="1983"/>
      <c r="P56" s="1983"/>
    </row>
    <row r="57" spans="1:56" s="343" customFormat="1" x14ac:dyDescent="0.2">
      <c r="A57" s="1991"/>
      <c r="B57" s="1991"/>
      <c r="C57" s="1992"/>
      <c r="D57" s="1983"/>
      <c r="G57" s="1983"/>
      <c r="J57" s="1983"/>
      <c r="M57" s="1983"/>
      <c r="P57" s="1983"/>
    </row>
    <row r="58" spans="1:56" s="343" customFormat="1" x14ac:dyDescent="0.2">
      <c r="A58" s="1991"/>
      <c r="B58" s="1991"/>
      <c r="C58" s="1992"/>
      <c r="D58" s="1983"/>
      <c r="G58" s="1983"/>
      <c r="J58" s="1983"/>
      <c r="M58" s="1983"/>
      <c r="P58" s="1983"/>
    </row>
    <row r="59" spans="1:56" s="343" customFormat="1" x14ac:dyDescent="0.2">
      <c r="A59" s="1878"/>
      <c r="B59" s="1878"/>
      <c r="C59" s="1381"/>
      <c r="D59" s="1983"/>
      <c r="G59" s="1983"/>
      <c r="J59" s="1983"/>
      <c r="M59" s="1983"/>
      <c r="P59" s="1983"/>
    </row>
    <row r="60" spans="1:56" s="343" customFormat="1" x14ac:dyDescent="0.2">
      <c r="A60" s="1878"/>
      <c r="B60" s="1878"/>
      <c r="C60" s="1381"/>
    </row>
    <row r="61" spans="1:56" s="343" customFormat="1" x14ac:dyDescent="0.2">
      <c r="A61" s="1878"/>
      <c r="B61" s="1878"/>
      <c r="C61" s="1381"/>
      <c r="D61" s="1983"/>
      <c r="G61" s="1983"/>
      <c r="J61" s="1983"/>
      <c r="M61" s="1983"/>
      <c r="P61" s="1983"/>
    </row>
    <row r="62" spans="1:56" s="343" customFormat="1" x14ac:dyDescent="0.2">
      <c r="A62" s="1979"/>
      <c r="B62" s="1979"/>
      <c r="D62" s="1983"/>
      <c r="G62" s="1983"/>
      <c r="J62" s="1983"/>
      <c r="M62" s="1983"/>
      <c r="P62" s="1983"/>
      <c r="AO62" s="367"/>
    </row>
    <row r="63" spans="1:56" s="343" customFormat="1" x14ac:dyDescent="0.2">
      <c r="A63" s="1979"/>
      <c r="B63" s="1979"/>
      <c r="AO63" s="367"/>
    </row>
    <row r="64" spans="1:56" s="343" customFormat="1" x14ac:dyDescent="0.2">
      <c r="A64" s="1979"/>
      <c r="B64" s="1979"/>
      <c r="G64" s="1983"/>
    </row>
    <row r="65" spans="1:17" s="343" customFormat="1" x14ac:dyDescent="0.2">
      <c r="A65" s="1979"/>
      <c r="B65" s="1979"/>
    </row>
    <row r="66" spans="1:17" s="343" customFormat="1" x14ac:dyDescent="0.2">
      <c r="A66" s="1979"/>
      <c r="B66" s="1979"/>
    </row>
    <row r="67" spans="1:17" s="343" customFormat="1" x14ac:dyDescent="0.2">
      <c r="A67" s="1979"/>
      <c r="B67" s="1979"/>
    </row>
    <row r="68" spans="1:17" s="343" customFormat="1" x14ac:dyDescent="0.2">
      <c r="A68" s="1979"/>
      <c r="B68" s="1979"/>
    </row>
    <row r="69" spans="1:17" s="343" customFormat="1" x14ac:dyDescent="0.2">
      <c r="A69" s="1979"/>
      <c r="B69" s="1979"/>
    </row>
    <row r="70" spans="1:17" s="343" customFormat="1" x14ac:dyDescent="0.2">
      <c r="A70" s="1979"/>
      <c r="B70" s="1979"/>
    </row>
    <row r="71" spans="1:17" s="343" customFormat="1" x14ac:dyDescent="0.2">
      <c r="A71" s="1979"/>
      <c r="B71" s="1979"/>
    </row>
    <row r="72" spans="1:17" s="343" customFormat="1" x14ac:dyDescent="0.2">
      <c r="A72" s="1911"/>
      <c r="B72" s="1985"/>
      <c r="C72" s="1985"/>
      <c r="D72" s="1985"/>
      <c r="E72" s="1985"/>
      <c r="F72" s="1985"/>
      <c r="G72" s="1985"/>
      <c r="H72" s="1872"/>
    </row>
    <row r="73" spans="1:17" s="343" customFormat="1" x14ac:dyDescent="0.2">
      <c r="A73" s="367"/>
      <c r="B73" s="1979"/>
      <c r="L73" s="1986"/>
    </row>
    <row r="74" spans="1:17" s="343" customFormat="1" x14ac:dyDescent="0.2">
      <c r="A74" s="1911"/>
      <c r="B74" s="1979"/>
      <c r="Q74" s="1872"/>
    </row>
    <row r="75" spans="1:17" s="343" customFormat="1" x14ac:dyDescent="0.2">
      <c r="A75" s="1979"/>
      <c r="B75" s="1979"/>
    </row>
    <row r="76" spans="1:17" s="343" customFormat="1" x14ac:dyDescent="0.2">
      <c r="A76" s="1979"/>
      <c r="B76" s="1979"/>
    </row>
    <row r="77" spans="1:17" s="343" customFormat="1" x14ac:dyDescent="0.2">
      <c r="A77" s="1979"/>
      <c r="B77" s="1979"/>
    </row>
    <row r="78" spans="1:17" s="343" customFormat="1" x14ac:dyDescent="0.2">
      <c r="A78" s="1979"/>
      <c r="B78" s="1979"/>
    </row>
    <row r="79" spans="1:17" s="343" customFormat="1" x14ac:dyDescent="0.2">
      <c r="A79" s="1979"/>
      <c r="B79" s="1979"/>
    </row>
    <row r="80" spans="1:17" s="343" customFormat="1" x14ac:dyDescent="0.2">
      <c r="A80" s="1979"/>
      <c r="B80" s="1979"/>
    </row>
    <row r="81" spans="1:2" s="343" customFormat="1" x14ac:dyDescent="0.2">
      <c r="A81" s="1979"/>
      <c r="B81" s="1979"/>
    </row>
    <row r="82" spans="1:2" s="343" customFormat="1" x14ac:dyDescent="0.2">
      <c r="A82" s="1979"/>
      <c r="B82" s="1979"/>
    </row>
    <row r="83" spans="1:2" s="343" customFormat="1" x14ac:dyDescent="0.2">
      <c r="A83" s="1979"/>
      <c r="B83" s="1979"/>
    </row>
    <row r="84" spans="1:2" s="343" customFormat="1" x14ac:dyDescent="0.2">
      <c r="A84" s="1979"/>
      <c r="B84" s="1979"/>
    </row>
    <row r="85" spans="1:2" s="343" customFormat="1" x14ac:dyDescent="0.2">
      <c r="A85" s="1979"/>
      <c r="B85" s="1979"/>
    </row>
    <row r="86" spans="1:2" s="343" customFormat="1" x14ac:dyDescent="0.2">
      <c r="A86" s="1979"/>
      <c r="B86" s="1979"/>
    </row>
    <row r="87" spans="1:2" s="343" customFormat="1" x14ac:dyDescent="0.2">
      <c r="A87" s="1979"/>
      <c r="B87" s="1979"/>
    </row>
    <row r="88" spans="1:2" s="343" customFormat="1" x14ac:dyDescent="0.2">
      <c r="A88" s="1979"/>
      <c r="B88" s="1979"/>
    </row>
    <row r="89" spans="1:2" s="343" customFormat="1" x14ac:dyDescent="0.2">
      <c r="A89" s="1979"/>
      <c r="B89" s="1979"/>
    </row>
    <row r="90" spans="1:2" s="343" customFormat="1" x14ac:dyDescent="0.2">
      <c r="A90" s="1979"/>
      <c r="B90" s="1979"/>
    </row>
    <row r="91" spans="1:2" s="343" customFormat="1" x14ac:dyDescent="0.2">
      <c r="A91" s="1979"/>
      <c r="B91" s="1979"/>
    </row>
    <row r="92" spans="1:2" s="343" customFormat="1" x14ac:dyDescent="0.2">
      <c r="A92" s="1979"/>
      <c r="B92" s="1979"/>
    </row>
    <row r="93" spans="1:2" s="343" customFormat="1" x14ac:dyDescent="0.2">
      <c r="A93" s="1979"/>
      <c r="B93" s="1979"/>
    </row>
    <row r="94" spans="1:2" s="343" customFormat="1" x14ac:dyDescent="0.2">
      <c r="A94" s="1979"/>
      <c r="B94" s="1979"/>
    </row>
    <row r="95" spans="1:2" s="343" customFormat="1" x14ac:dyDescent="0.2">
      <c r="A95" s="1979"/>
      <c r="B95" s="1979"/>
    </row>
    <row r="96" spans="1:2" s="343" customFormat="1" x14ac:dyDescent="0.2">
      <c r="A96" s="1979"/>
      <c r="B96" s="1979"/>
    </row>
    <row r="97" spans="1:2" s="343" customFormat="1" x14ac:dyDescent="0.2">
      <c r="A97" s="1979"/>
      <c r="B97" s="1979"/>
    </row>
    <row r="98" spans="1:2" s="343" customFormat="1" x14ac:dyDescent="0.2">
      <c r="A98" s="1979"/>
      <c r="B98" s="1979"/>
    </row>
    <row r="99" spans="1:2" s="343" customFormat="1" x14ac:dyDescent="0.2">
      <c r="A99" s="1979"/>
      <c r="B99" s="1979"/>
    </row>
    <row r="100" spans="1:2" s="343" customFormat="1" x14ac:dyDescent="0.2">
      <c r="A100" s="1979"/>
      <c r="B100" s="1979"/>
    </row>
    <row r="101" spans="1:2" s="343" customFormat="1" x14ac:dyDescent="0.2">
      <c r="A101" s="1979"/>
      <c r="B101" s="1979"/>
    </row>
    <row r="102" spans="1:2" s="343" customFormat="1" x14ac:dyDescent="0.2">
      <c r="A102" s="1979"/>
      <c r="B102" s="1979"/>
    </row>
    <row r="103" spans="1:2" s="343" customFormat="1" x14ac:dyDescent="0.2">
      <c r="A103" s="1979"/>
      <c r="B103" s="1979"/>
    </row>
    <row r="104" spans="1:2" s="343" customFormat="1" x14ac:dyDescent="0.2">
      <c r="A104" s="1979"/>
      <c r="B104" s="1979"/>
    </row>
    <row r="105" spans="1:2" s="343" customFormat="1" x14ac:dyDescent="0.2">
      <c r="A105" s="1979"/>
      <c r="B105" s="1979"/>
    </row>
    <row r="106" spans="1:2" s="343" customFormat="1" x14ac:dyDescent="0.2">
      <c r="A106" s="1979"/>
      <c r="B106" s="1979"/>
    </row>
    <row r="107" spans="1:2" s="343" customFormat="1" x14ac:dyDescent="0.2">
      <c r="A107" s="1979"/>
      <c r="B107" s="1979"/>
    </row>
    <row r="108" spans="1:2" s="343" customFormat="1" x14ac:dyDescent="0.2">
      <c r="A108" s="1979"/>
      <c r="B108" s="1979"/>
    </row>
    <row r="109" spans="1:2" s="343" customFormat="1" x14ac:dyDescent="0.2">
      <c r="A109" s="1979"/>
      <c r="B109" s="1979"/>
    </row>
    <row r="110" spans="1:2" s="343" customFormat="1" x14ac:dyDescent="0.2">
      <c r="A110" s="1979"/>
      <c r="B110" s="1979"/>
    </row>
    <row r="111" spans="1:2" s="343" customFormat="1" x14ac:dyDescent="0.2">
      <c r="A111" s="1979"/>
      <c r="B111" s="1979"/>
    </row>
    <row r="112" spans="1:2" s="343" customFormat="1" x14ac:dyDescent="0.2">
      <c r="A112" s="1979"/>
      <c r="B112" s="1979"/>
    </row>
    <row r="113" spans="1:2" s="343" customFormat="1" x14ac:dyDescent="0.2">
      <c r="A113" s="1979"/>
      <c r="B113" s="1979"/>
    </row>
    <row r="114" spans="1:2" s="343" customFormat="1" x14ac:dyDescent="0.2">
      <c r="A114" s="1979"/>
      <c r="B114" s="1979"/>
    </row>
    <row r="115" spans="1:2" s="343" customFormat="1" x14ac:dyDescent="0.2">
      <c r="A115" s="1979"/>
      <c r="B115" s="1979"/>
    </row>
    <row r="116" spans="1:2" s="343" customFormat="1" x14ac:dyDescent="0.2">
      <c r="A116" s="1979"/>
      <c r="B116" s="1979"/>
    </row>
    <row r="117" spans="1:2" s="343" customFormat="1" x14ac:dyDescent="0.2">
      <c r="A117" s="1979"/>
      <c r="B117" s="1979"/>
    </row>
    <row r="118" spans="1:2" s="343" customFormat="1" x14ac:dyDescent="0.2">
      <c r="A118" s="1979"/>
      <c r="B118" s="1979"/>
    </row>
    <row r="119" spans="1:2" s="343" customFormat="1" x14ac:dyDescent="0.2">
      <c r="A119" s="1979"/>
      <c r="B119" s="1979"/>
    </row>
    <row r="120" spans="1:2" s="343" customFormat="1" x14ac:dyDescent="0.2">
      <c r="A120" s="1979"/>
      <c r="B120" s="1979"/>
    </row>
    <row r="121" spans="1:2" s="343" customFormat="1" x14ac:dyDescent="0.2">
      <c r="A121" s="1979"/>
      <c r="B121" s="1979"/>
    </row>
    <row r="122" spans="1:2" s="343" customFormat="1" x14ac:dyDescent="0.2">
      <c r="A122" s="1979"/>
      <c r="B122" s="1979"/>
    </row>
    <row r="123" spans="1:2" s="343" customFormat="1" x14ac:dyDescent="0.2">
      <c r="A123" s="1979"/>
      <c r="B123" s="1979"/>
    </row>
    <row r="124" spans="1:2" s="343" customFormat="1" x14ac:dyDescent="0.2">
      <c r="A124" s="1979"/>
      <c r="B124" s="1979"/>
    </row>
    <row r="125" spans="1:2" s="343" customFormat="1" x14ac:dyDescent="0.2">
      <c r="A125" s="1979"/>
      <c r="B125" s="1979"/>
    </row>
    <row r="126" spans="1:2" s="343" customFormat="1" x14ac:dyDescent="0.2">
      <c r="A126" s="1979"/>
      <c r="B126" s="1979"/>
    </row>
    <row r="127" spans="1:2" s="343" customFormat="1" x14ac:dyDescent="0.2">
      <c r="A127" s="1979"/>
      <c r="B127" s="1979"/>
    </row>
    <row r="128" spans="1:2" s="343" customFormat="1" x14ac:dyDescent="0.2">
      <c r="A128" s="1979"/>
      <c r="B128" s="1979"/>
    </row>
    <row r="129" spans="1:2" s="343" customFormat="1" x14ac:dyDescent="0.2">
      <c r="A129" s="1979"/>
      <c r="B129" s="1979"/>
    </row>
    <row r="130" spans="1:2" s="343" customFormat="1" x14ac:dyDescent="0.2">
      <c r="A130" s="1979"/>
      <c r="B130" s="1979"/>
    </row>
    <row r="131" spans="1:2" s="343" customFormat="1" x14ac:dyDescent="0.2">
      <c r="A131" s="1979"/>
      <c r="B131" s="1979"/>
    </row>
    <row r="132" spans="1:2" s="343" customFormat="1" x14ac:dyDescent="0.2">
      <c r="A132" s="1979"/>
      <c r="B132" s="1979"/>
    </row>
    <row r="133" spans="1:2" s="343" customFormat="1" x14ac:dyDescent="0.2">
      <c r="A133" s="1979"/>
      <c r="B133" s="1979"/>
    </row>
    <row r="134" spans="1:2" s="343" customFormat="1" x14ac:dyDescent="0.2">
      <c r="A134" s="1979"/>
      <c r="B134" s="1979"/>
    </row>
    <row r="135" spans="1:2" s="343" customFormat="1" x14ac:dyDescent="0.2">
      <c r="A135" s="1979"/>
      <c r="B135" s="1979"/>
    </row>
    <row r="136" spans="1:2" s="343" customFormat="1" x14ac:dyDescent="0.2">
      <c r="A136" s="1979"/>
      <c r="B136" s="1979"/>
    </row>
    <row r="137" spans="1:2" s="343" customFormat="1" x14ac:dyDescent="0.2">
      <c r="A137" s="1979"/>
      <c r="B137" s="1979"/>
    </row>
    <row r="138" spans="1:2" s="343" customFormat="1" x14ac:dyDescent="0.2">
      <c r="A138" s="1979"/>
      <c r="B138" s="1979"/>
    </row>
    <row r="139" spans="1:2" s="343" customFormat="1" x14ac:dyDescent="0.2">
      <c r="A139" s="1979"/>
      <c r="B139" s="1979"/>
    </row>
    <row r="140" spans="1:2" s="343" customFormat="1" x14ac:dyDescent="0.2">
      <c r="A140" s="1979"/>
      <c r="B140" s="1979"/>
    </row>
    <row r="141" spans="1:2" s="343" customFormat="1" x14ac:dyDescent="0.2">
      <c r="A141" s="1979"/>
      <c r="B141" s="1979"/>
    </row>
    <row r="142" spans="1:2" s="343" customFormat="1" x14ac:dyDescent="0.2">
      <c r="A142" s="1979"/>
      <c r="B142" s="1979"/>
    </row>
    <row r="143" spans="1:2" s="343" customFormat="1" x14ac:dyDescent="0.2">
      <c r="A143" s="1979"/>
      <c r="B143" s="1979"/>
    </row>
    <row r="144" spans="1:2" s="343" customFormat="1" x14ac:dyDescent="0.2">
      <c r="A144" s="1979"/>
      <c r="B144" s="1979"/>
    </row>
    <row r="145" spans="1:2" s="343" customFormat="1" x14ac:dyDescent="0.2">
      <c r="A145" s="1979"/>
      <c r="B145" s="1979"/>
    </row>
    <row r="146" spans="1:2" s="343" customFormat="1" x14ac:dyDescent="0.2">
      <c r="A146" s="1979"/>
      <c r="B146" s="1979"/>
    </row>
    <row r="147" spans="1:2" s="343" customFormat="1" x14ac:dyDescent="0.2">
      <c r="A147" s="1979"/>
      <c r="B147" s="1979"/>
    </row>
    <row r="148" spans="1:2" s="343" customFormat="1" x14ac:dyDescent="0.2">
      <c r="A148" s="1979"/>
      <c r="B148" s="1979"/>
    </row>
    <row r="149" spans="1:2" s="343" customFormat="1" x14ac:dyDescent="0.2">
      <c r="A149" s="1979"/>
      <c r="B149" s="1979"/>
    </row>
    <row r="150" spans="1:2" s="343" customFormat="1" x14ac:dyDescent="0.2">
      <c r="A150" s="1979"/>
      <c r="B150" s="1979"/>
    </row>
    <row r="151" spans="1:2" s="343" customFormat="1" x14ac:dyDescent="0.2">
      <c r="A151" s="1979"/>
      <c r="B151" s="1979"/>
    </row>
    <row r="152" spans="1:2" s="343" customFormat="1" x14ac:dyDescent="0.2">
      <c r="A152" s="1979"/>
      <c r="B152" s="1979"/>
    </row>
    <row r="153" spans="1:2" s="343" customFormat="1" x14ac:dyDescent="0.2">
      <c r="A153" s="1979"/>
      <c r="B153" s="1979"/>
    </row>
    <row r="154" spans="1:2" s="343" customFormat="1" x14ac:dyDescent="0.2">
      <c r="A154" s="1979"/>
      <c r="B154" s="1979"/>
    </row>
    <row r="155" spans="1:2" s="343" customFormat="1" x14ac:dyDescent="0.2">
      <c r="A155" s="1979"/>
      <c r="B155" s="1979"/>
    </row>
    <row r="156" spans="1:2" s="343" customFormat="1" x14ac:dyDescent="0.2">
      <c r="A156" s="1979"/>
      <c r="B156" s="1979"/>
    </row>
    <row r="157" spans="1:2" s="343" customFormat="1" x14ac:dyDescent="0.2">
      <c r="A157" s="1979"/>
      <c r="B157" s="1979"/>
    </row>
    <row r="158" spans="1:2" s="343" customFormat="1" x14ac:dyDescent="0.2">
      <c r="A158" s="1979"/>
      <c r="B158" s="1979"/>
    </row>
    <row r="159" spans="1:2" s="343" customFormat="1" x14ac:dyDescent="0.2">
      <c r="A159" s="1979"/>
      <c r="B159" s="1979"/>
    </row>
    <row r="160" spans="1:2" s="343" customFormat="1" x14ac:dyDescent="0.2">
      <c r="A160" s="1979"/>
      <c r="B160" s="1979"/>
    </row>
    <row r="161" spans="1:2" s="343" customFormat="1" x14ac:dyDescent="0.2">
      <c r="A161" s="1979"/>
      <c r="B161" s="1979"/>
    </row>
    <row r="162" spans="1:2" s="343" customFormat="1" x14ac:dyDescent="0.2">
      <c r="A162" s="1979"/>
      <c r="B162" s="1979"/>
    </row>
    <row r="163" spans="1:2" s="343" customFormat="1" x14ac:dyDescent="0.2">
      <c r="A163" s="1979"/>
      <c r="B163" s="1979"/>
    </row>
    <row r="164" spans="1:2" s="343" customFormat="1" x14ac:dyDescent="0.2">
      <c r="A164" s="1979"/>
      <c r="B164" s="1979"/>
    </row>
    <row r="165" spans="1:2" s="343" customFormat="1" x14ac:dyDescent="0.2">
      <c r="A165" s="1979"/>
      <c r="B165" s="1979"/>
    </row>
    <row r="166" spans="1:2" s="343" customFormat="1" x14ac:dyDescent="0.2">
      <c r="A166" s="1979"/>
      <c r="B166" s="1979"/>
    </row>
    <row r="167" spans="1:2" s="343" customFormat="1" x14ac:dyDescent="0.2">
      <c r="A167" s="1979"/>
      <c r="B167" s="1979"/>
    </row>
    <row r="168" spans="1:2" s="343" customFormat="1" x14ac:dyDescent="0.2">
      <c r="A168" s="1979"/>
      <c r="B168" s="1979"/>
    </row>
    <row r="169" spans="1:2" s="343" customFormat="1" x14ac:dyDescent="0.2">
      <c r="A169" s="1979"/>
      <c r="B169" s="1979"/>
    </row>
    <row r="170" spans="1:2" s="343" customFormat="1" x14ac:dyDescent="0.2">
      <c r="A170" s="1979"/>
      <c r="B170" s="1979"/>
    </row>
    <row r="171" spans="1:2" s="343" customFormat="1" x14ac:dyDescent="0.2">
      <c r="A171" s="1979"/>
      <c r="B171" s="1979"/>
    </row>
    <row r="172" spans="1:2" s="343" customFormat="1" x14ac:dyDescent="0.2">
      <c r="A172" s="1979"/>
      <c r="B172" s="1979"/>
    </row>
    <row r="173" spans="1:2" s="343" customFormat="1" x14ac:dyDescent="0.2">
      <c r="A173" s="1979"/>
      <c r="B173" s="1979"/>
    </row>
    <row r="174" spans="1:2" s="343" customFormat="1" x14ac:dyDescent="0.2">
      <c r="A174" s="1979"/>
      <c r="B174" s="1979"/>
    </row>
    <row r="175" spans="1:2" s="343" customFormat="1" x14ac:dyDescent="0.2">
      <c r="A175" s="1979"/>
      <c r="B175" s="1979"/>
    </row>
    <row r="176" spans="1:2" s="343" customFormat="1" x14ac:dyDescent="0.2">
      <c r="A176" s="1979"/>
      <c r="B176" s="1979"/>
    </row>
    <row r="177" spans="1:2" s="343" customFormat="1" x14ac:dyDescent="0.2">
      <c r="A177" s="1979"/>
      <c r="B177" s="1979"/>
    </row>
    <row r="178" spans="1:2" s="343" customFormat="1" x14ac:dyDescent="0.2">
      <c r="A178" s="1979"/>
      <c r="B178" s="1979"/>
    </row>
    <row r="179" spans="1:2" s="343" customFormat="1" x14ac:dyDescent="0.2">
      <c r="A179" s="1979"/>
      <c r="B179" s="1979"/>
    </row>
    <row r="180" spans="1:2" s="343" customFormat="1" x14ac:dyDescent="0.2">
      <c r="A180" s="1979"/>
      <c r="B180" s="1979"/>
    </row>
    <row r="181" spans="1:2" s="343" customFormat="1" x14ac:dyDescent="0.2">
      <c r="A181" s="1979"/>
      <c r="B181" s="1979"/>
    </row>
    <row r="182" spans="1:2" s="343" customFormat="1" x14ac:dyDescent="0.2">
      <c r="A182" s="1979"/>
      <c r="B182" s="1979"/>
    </row>
    <row r="183" spans="1:2" s="343" customFormat="1" x14ac:dyDescent="0.2">
      <c r="A183" s="1979"/>
      <c r="B183" s="1979"/>
    </row>
    <row r="184" spans="1:2" s="343" customFormat="1" x14ac:dyDescent="0.2">
      <c r="A184" s="1979"/>
      <c r="B184" s="1979"/>
    </row>
    <row r="185" spans="1:2" s="343" customFormat="1" x14ac:dyDescent="0.2">
      <c r="A185" s="1979"/>
      <c r="B185" s="1979"/>
    </row>
    <row r="186" spans="1:2" s="343" customFormat="1" x14ac:dyDescent="0.2">
      <c r="A186" s="1979"/>
      <c r="B186" s="1979"/>
    </row>
    <row r="187" spans="1:2" s="343" customFormat="1" x14ac:dyDescent="0.2">
      <c r="A187" s="1979"/>
      <c r="B187" s="1979"/>
    </row>
    <row r="188" spans="1:2" s="343" customFormat="1" x14ac:dyDescent="0.2">
      <c r="A188" s="1979"/>
      <c r="B188" s="1979"/>
    </row>
    <row r="189" spans="1:2" s="343" customFormat="1" x14ac:dyDescent="0.2">
      <c r="A189" s="1979"/>
      <c r="B189" s="1979"/>
    </row>
    <row r="190" spans="1:2" s="343" customFormat="1" x14ac:dyDescent="0.2">
      <c r="A190" s="1979"/>
      <c r="B190" s="1979"/>
    </row>
    <row r="191" spans="1:2" s="343" customFormat="1" x14ac:dyDescent="0.2">
      <c r="A191" s="1979"/>
      <c r="B191" s="1979"/>
    </row>
    <row r="192" spans="1:2" s="343" customFormat="1" x14ac:dyDescent="0.2">
      <c r="A192" s="1979"/>
      <c r="B192" s="1979"/>
    </row>
    <row r="193" spans="1:2" s="343" customFormat="1" x14ac:dyDescent="0.2">
      <c r="A193" s="1979"/>
      <c r="B193" s="1979"/>
    </row>
    <row r="194" spans="1:2" s="343" customFormat="1" x14ac:dyDescent="0.2">
      <c r="A194" s="1979"/>
      <c r="B194" s="1979"/>
    </row>
    <row r="195" spans="1:2" s="343" customFormat="1" x14ac:dyDescent="0.2">
      <c r="A195" s="1979"/>
      <c r="B195" s="1979"/>
    </row>
    <row r="196" spans="1:2" s="343" customFormat="1" x14ac:dyDescent="0.2">
      <c r="A196" s="1979"/>
      <c r="B196" s="1979"/>
    </row>
    <row r="197" spans="1:2" s="343" customFormat="1" x14ac:dyDescent="0.2">
      <c r="A197" s="1979"/>
      <c r="B197" s="1979"/>
    </row>
    <row r="198" spans="1:2" s="343" customFormat="1" x14ac:dyDescent="0.2">
      <c r="A198" s="1979"/>
      <c r="B198" s="1979"/>
    </row>
    <row r="199" spans="1:2" s="343" customFormat="1" x14ac:dyDescent="0.2">
      <c r="A199" s="1979"/>
      <c r="B199" s="1979"/>
    </row>
    <row r="200" spans="1:2" s="343" customFormat="1" x14ac:dyDescent="0.2">
      <c r="A200" s="1979"/>
      <c r="B200" s="1979"/>
    </row>
    <row r="201" spans="1:2" s="343" customFormat="1" x14ac:dyDescent="0.2">
      <c r="A201" s="1979"/>
      <c r="B201" s="1979"/>
    </row>
    <row r="202" spans="1:2" s="343" customFormat="1" x14ac:dyDescent="0.2">
      <c r="A202" s="1979"/>
      <c r="B202" s="1979"/>
    </row>
    <row r="203" spans="1:2" s="343" customFormat="1" x14ac:dyDescent="0.2">
      <c r="A203" s="1979"/>
      <c r="B203" s="1979"/>
    </row>
    <row r="204" spans="1:2" s="343" customFormat="1" x14ac:dyDescent="0.2">
      <c r="A204" s="1979"/>
      <c r="B204" s="1979"/>
    </row>
    <row r="205" spans="1:2" s="343" customFormat="1" x14ac:dyDescent="0.2">
      <c r="A205" s="1979"/>
      <c r="B205" s="1979"/>
    </row>
    <row r="206" spans="1:2" s="343" customFormat="1" x14ac:dyDescent="0.2">
      <c r="A206" s="1979"/>
      <c r="B206" s="1979"/>
    </row>
    <row r="207" spans="1:2" s="343" customFormat="1" x14ac:dyDescent="0.2">
      <c r="A207" s="1979"/>
      <c r="B207" s="1979"/>
    </row>
    <row r="208" spans="1:2" s="343" customFormat="1" x14ac:dyDescent="0.2">
      <c r="A208" s="1979"/>
      <c r="B208" s="1979"/>
    </row>
    <row r="209" spans="1:2" s="343" customFormat="1" x14ac:dyDescent="0.2">
      <c r="A209" s="1979"/>
      <c r="B209" s="1979"/>
    </row>
    <row r="210" spans="1:2" s="343" customFormat="1" x14ac:dyDescent="0.2">
      <c r="A210" s="1979"/>
      <c r="B210" s="1979"/>
    </row>
    <row r="211" spans="1:2" s="343" customFormat="1" x14ac:dyDescent="0.2">
      <c r="A211" s="1979"/>
      <c r="B211" s="1979"/>
    </row>
    <row r="212" spans="1:2" s="343" customFormat="1" x14ac:dyDescent="0.2">
      <c r="A212" s="1979"/>
      <c r="B212" s="1979"/>
    </row>
    <row r="213" spans="1:2" s="343" customFormat="1" x14ac:dyDescent="0.2">
      <c r="A213" s="1979"/>
      <c r="B213" s="1979"/>
    </row>
    <row r="214" spans="1:2" s="343" customFormat="1" x14ac:dyDescent="0.2">
      <c r="A214" s="1979"/>
      <c r="B214" s="1979"/>
    </row>
    <row r="215" spans="1:2" s="343" customFormat="1" x14ac:dyDescent="0.2">
      <c r="A215" s="1979"/>
      <c r="B215" s="1979"/>
    </row>
    <row r="216" spans="1:2" s="343" customFormat="1" x14ac:dyDescent="0.2">
      <c r="A216" s="1979"/>
      <c r="B216" s="1979"/>
    </row>
    <row r="217" spans="1:2" s="343" customFormat="1" x14ac:dyDescent="0.2">
      <c r="A217" s="1979"/>
      <c r="B217" s="1979"/>
    </row>
    <row r="218" spans="1:2" s="343" customFormat="1" x14ac:dyDescent="0.2">
      <c r="A218" s="1979"/>
      <c r="B218" s="1979"/>
    </row>
    <row r="219" spans="1:2" s="343" customFormat="1" x14ac:dyDescent="0.2">
      <c r="A219" s="1979"/>
      <c r="B219" s="1979"/>
    </row>
    <row r="220" spans="1:2" s="343" customFormat="1" x14ac:dyDescent="0.2">
      <c r="A220" s="1979"/>
      <c r="B220" s="1979"/>
    </row>
    <row r="221" spans="1:2" s="343" customFormat="1" x14ac:dyDescent="0.2">
      <c r="A221" s="1979"/>
      <c r="B221" s="1979"/>
    </row>
    <row r="222" spans="1:2" s="343" customFormat="1" x14ac:dyDescent="0.2">
      <c r="A222" s="1979"/>
      <c r="B222" s="1979"/>
    </row>
    <row r="223" spans="1:2" s="343" customFormat="1" x14ac:dyDescent="0.2">
      <c r="A223" s="1979"/>
      <c r="B223" s="1979"/>
    </row>
    <row r="224" spans="1:2" s="343" customFormat="1" x14ac:dyDescent="0.2">
      <c r="A224" s="1979"/>
      <c r="B224" s="1979"/>
    </row>
    <row r="225" spans="1:2" s="343" customFormat="1" x14ac:dyDescent="0.2">
      <c r="A225" s="1979"/>
      <c r="B225" s="1979"/>
    </row>
    <row r="226" spans="1:2" s="343" customFormat="1" x14ac:dyDescent="0.2">
      <c r="A226" s="1979"/>
      <c r="B226" s="1979"/>
    </row>
    <row r="227" spans="1:2" s="343" customFormat="1" x14ac:dyDescent="0.2">
      <c r="A227" s="1979"/>
      <c r="B227" s="1979"/>
    </row>
    <row r="228" spans="1:2" s="343" customFormat="1" x14ac:dyDescent="0.2">
      <c r="A228" s="1979"/>
      <c r="B228" s="1979"/>
    </row>
    <row r="229" spans="1:2" s="343" customFormat="1" x14ac:dyDescent="0.2">
      <c r="A229" s="1979"/>
      <c r="B229" s="1979"/>
    </row>
    <row r="230" spans="1:2" s="343" customFormat="1" x14ac:dyDescent="0.2">
      <c r="A230" s="1979"/>
      <c r="B230" s="1979"/>
    </row>
    <row r="231" spans="1:2" s="343" customFormat="1" x14ac:dyDescent="0.2">
      <c r="A231" s="1979"/>
      <c r="B231" s="1979"/>
    </row>
    <row r="232" spans="1:2" s="343" customFormat="1" x14ac:dyDescent="0.2">
      <c r="A232" s="1979"/>
      <c r="B232" s="1979"/>
    </row>
    <row r="233" spans="1:2" s="343" customFormat="1" x14ac:dyDescent="0.2">
      <c r="A233" s="1979"/>
      <c r="B233" s="1979"/>
    </row>
    <row r="234" spans="1:2" s="343" customFormat="1" x14ac:dyDescent="0.2">
      <c r="A234" s="1979"/>
      <c r="B234" s="1979"/>
    </row>
    <row r="235" spans="1:2" s="343" customFormat="1" x14ac:dyDescent="0.2">
      <c r="A235" s="1979"/>
      <c r="B235" s="1979"/>
    </row>
    <row r="236" spans="1:2" s="343" customFormat="1" x14ac:dyDescent="0.2">
      <c r="A236" s="1979"/>
      <c r="B236" s="1979"/>
    </row>
    <row r="237" spans="1:2" s="343" customFormat="1" x14ac:dyDescent="0.2">
      <c r="A237" s="1979"/>
      <c r="B237" s="1979"/>
    </row>
    <row r="238" spans="1:2" s="343" customFormat="1" x14ac:dyDescent="0.2">
      <c r="A238" s="1979"/>
      <c r="B238" s="1979"/>
    </row>
    <row r="239" spans="1:2" s="343" customFormat="1" x14ac:dyDescent="0.2">
      <c r="A239" s="1979"/>
      <c r="B239" s="1979"/>
    </row>
    <row r="240" spans="1:2" s="343" customFormat="1" x14ac:dyDescent="0.2">
      <c r="A240" s="1979"/>
      <c r="B240" s="1979"/>
    </row>
    <row r="241" spans="1:2" s="343" customFormat="1" x14ac:dyDescent="0.2">
      <c r="A241" s="1979"/>
      <c r="B241" s="1979"/>
    </row>
    <row r="242" spans="1:2" s="343" customFormat="1" x14ac:dyDescent="0.2">
      <c r="A242" s="1979"/>
      <c r="B242" s="1979"/>
    </row>
    <row r="243" spans="1:2" s="343" customFormat="1" x14ac:dyDescent="0.2">
      <c r="A243" s="1979"/>
      <c r="B243" s="1979"/>
    </row>
    <row r="244" spans="1:2" s="343" customFormat="1" x14ac:dyDescent="0.2">
      <c r="A244" s="1979"/>
      <c r="B244" s="1979"/>
    </row>
    <row r="245" spans="1:2" s="343" customFormat="1" x14ac:dyDescent="0.2">
      <c r="A245" s="1979"/>
      <c r="B245" s="1979"/>
    </row>
    <row r="246" spans="1:2" s="343" customFormat="1" x14ac:dyDescent="0.2">
      <c r="A246" s="1979"/>
      <c r="B246" s="1979"/>
    </row>
    <row r="247" spans="1:2" s="343" customFormat="1" x14ac:dyDescent="0.2">
      <c r="A247" s="1979"/>
      <c r="B247" s="1979"/>
    </row>
    <row r="248" spans="1:2" s="343" customFormat="1" x14ac:dyDescent="0.2">
      <c r="A248" s="1979"/>
      <c r="B248" s="1979"/>
    </row>
    <row r="249" spans="1:2" s="343" customFormat="1" x14ac:dyDescent="0.2">
      <c r="A249" s="1979"/>
      <c r="B249" s="1979"/>
    </row>
    <row r="250" spans="1:2" s="343" customFormat="1" x14ac:dyDescent="0.2">
      <c r="A250" s="1979"/>
      <c r="B250" s="1979"/>
    </row>
    <row r="251" spans="1:2" s="343" customFormat="1" x14ac:dyDescent="0.2">
      <c r="A251" s="1979"/>
      <c r="B251" s="1979"/>
    </row>
    <row r="252" spans="1:2" s="343" customFormat="1" x14ac:dyDescent="0.2">
      <c r="A252" s="1979"/>
      <c r="B252" s="1979"/>
    </row>
    <row r="253" spans="1:2" s="343" customFormat="1" x14ac:dyDescent="0.2">
      <c r="A253" s="1979"/>
      <c r="B253" s="1979"/>
    </row>
    <row r="254" spans="1:2" s="343" customFormat="1" x14ac:dyDescent="0.2">
      <c r="A254" s="1979"/>
      <c r="B254" s="1979"/>
    </row>
    <row r="255" spans="1:2" s="343" customFormat="1" x14ac:dyDescent="0.2">
      <c r="A255" s="1979"/>
      <c r="B255" s="1979"/>
    </row>
    <row r="256" spans="1:2" s="343" customFormat="1" x14ac:dyDescent="0.2">
      <c r="A256" s="1979"/>
      <c r="B256" s="1979"/>
    </row>
    <row r="257" spans="1:2" s="343" customFormat="1" x14ac:dyDescent="0.2">
      <c r="A257" s="1979"/>
      <c r="B257" s="1979"/>
    </row>
    <row r="258" spans="1:2" s="343" customFormat="1" x14ac:dyDescent="0.2">
      <c r="A258" s="1979"/>
      <c r="B258" s="1979"/>
    </row>
    <row r="259" spans="1:2" s="343" customFormat="1" x14ac:dyDescent="0.2">
      <c r="A259" s="1979"/>
      <c r="B259" s="1979"/>
    </row>
    <row r="260" spans="1:2" s="343" customFormat="1" x14ac:dyDescent="0.2">
      <c r="A260" s="1979"/>
      <c r="B260" s="1979"/>
    </row>
    <row r="261" spans="1:2" s="343" customFormat="1" x14ac:dyDescent="0.2">
      <c r="A261" s="1979"/>
      <c r="B261" s="1979"/>
    </row>
    <row r="262" spans="1:2" s="343" customFormat="1" x14ac:dyDescent="0.2">
      <c r="A262" s="1979"/>
      <c r="B262" s="1979"/>
    </row>
    <row r="263" spans="1:2" s="343" customFormat="1" x14ac:dyDescent="0.2">
      <c r="A263" s="1979"/>
      <c r="B263" s="1979"/>
    </row>
    <row r="264" spans="1:2" s="343" customFormat="1" x14ac:dyDescent="0.2">
      <c r="A264" s="1979"/>
      <c r="B264" s="1979"/>
    </row>
    <row r="265" spans="1:2" s="343" customFormat="1" x14ac:dyDescent="0.2">
      <c r="A265" s="1979"/>
      <c r="B265" s="1979"/>
    </row>
    <row r="266" spans="1:2" s="343" customFormat="1" x14ac:dyDescent="0.2">
      <c r="A266" s="1979"/>
      <c r="B266" s="1979"/>
    </row>
    <row r="267" spans="1:2" s="343" customFormat="1" x14ac:dyDescent="0.2">
      <c r="A267" s="1979"/>
      <c r="B267" s="1979"/>
    </row>
    <row r="268" spans="1:2" s="343" customFormat="1" x14ac:dyDescent="0.2">
      <c r="A268" s="1979"/>
      <c r="B268" s="1979"/>
    </row>
    <row r="269" spans="1:2" s="343" customFormat="1" x14ac:dyDescent="0.2">
      <c r="A269" s="1979"/>
      <c r="B269" s="1979"/>
    </row>
    <row r="270" spans="1:2" s="343" customFormat="1" x14ac:dyDescent="0.2">
      <c r="A270" s="1979"/>
      <c r="B270" s="1979"/>
    </row>
    <row r="271" spans="1:2" s="343" customFormat="1" x14ac:dyDescent="0.2">
      <c r="A271" s="1979"/>
      <c r="B271" s="1979"/>
    </row>
    <row r="272" spans="1:2" s="343" customFormat="1" x14ac:dyDescent="0.2">
      <c r="A272" s="1979"/>
      <c r="B272" s="1979"/>
    </row>
    <row r="273" spans="1:2" s="343" customFormat="1" x14ac:dyDescent="0.2">
      <c r="A273" s="1979"/>
      <c r="B273" s="1979"/>
    </row>
    <row r="274" spans="1:2" s="343" customFormat="1" x14ac:dyDescent="0.2">
      <c r="A274" s="1979"/>
      <c r="B274" s="1979"/>
    </row>
    <row r="275" spans="1:2" s="343" customFormat="1" x14ac:dyDescent="0.2">
      <c r="A275" s="1979"/>
      <c r="B275" s="1979"/>
    </row>
    <row r="276" spans="1:2" s="343" customFormat="1" x14ac:dyDescent="0.2">
      <c r="A276" s="1979"/>
      <c r="B276" s="1979"/>
    </row>
    <row r="277" spans="1:2" s="343" customFormat="1" x14ac:dyDescent="0.2">
      <c r="A277" s="1979"/>
      <c r="B277" s="1979"/>
    </row>
    <row r="278" spans="1:2" s="343" customFormat="1" x14ac:dyDescent="0.2">
      <c r="A278" s="1979"/>
      <c r="B278" s="1979"/>
    </row>
    <row r="279" spans="1:2" s="343" customFormat="1" x14ac:dyDescent="0.2">
      <c r="A279" s="1979"/>
      <c r="B279" s="1979"/>
    </row>
    <row r="280" spans="1:2" s="343" customFormat="1" x14ac:dyDescent="0.2">
      <c r="A280" s="1979"/>
      <c r="B280" s="1979"/>
    </row>
    <row r="281" spans="1:2" s="343" customFormat="1" x14ac:dyDescent="0.2">
      <c r="A281" s="1979"/>
      <c r="B281" s="1979"/>
    </row>
    <row r="282" spans="1:2" s="343" customFormat="1" x14ac:dyDescent="0.2">
      <c r="A282" s="1979"/>
      <c r="B282" s="1979"/>
    </row>
    <row r="283" spans="1:2" s="343" customFormat="1" x14ac:dyDescent="0.2">
      <c r="A283" s="1979"/>
      <c r="B283" s="1979"/>
    </row>
    <row r="284" spans="1:2" s="343" customFormat="1" x14ac:dyDescent="0.2">
      <c r="A284" s="1979"/>
      <c r="B284" s="1979"/>
    </row>
    <row r="285" spans="1:2" s="343" customFormat="1" x14ac:dyDescent="0.2">
      <c r="A285" s="1979"/>
      <c r="B285" s="1979"/>
    </row>
    <row r="286" spans="1:2" s="343" customFormat="1" x14ac:dyDescent="0.2">
      <c r="A286" s="1979"/>
      <c r="B286" s="1979"/>
    </row>
    <row r="287" spans="1:2" s="343" customFormat="1" x14ac:dyDescent="0.2">
      <c r="A287" s="1979"/>
      <c r="B287" s="1979"/>
    </row>
    <row r="288" spans="1:2" s="343" customFormat="1" x14ac:dyDescent="0.2">
      <c r="A288" s="1979"/>
      <c r="B288" s="1979"/>
    </row>
    <row r="289" spans="1:278" s="343" customFormat="1" x14ac:dyDescent="0.2">
      <c r="A289" s="1979"/>
      <c r="B289" s="1979"/>
    </row>
    <row r="290" spans="1:278" s="343" customFormat="1" x14ac:dyDescent="0.2">
      <c r="A290" s="1979"/>
      <c r="B290" s="1979"/>
    </row>
    <row r="291" spans="1:278" s="343" customFormat="1" x14ac:dyDescent="0.2">
      <c r="A291" s="1979"/>
      <c r="B291" s="1979"/>
    </row>
    <row r="292" spans="1:278" s="343" customFormat="1" x14ac:dyDescent="0.2">
      <c r="A292" s="1979"/>
      <c r="B292" s="1979"/>
    </row>
    <row r="293" spans="1:278" s="343" customFormat="1" x14ac:dyDescent="0.2">
      <c r="A293" s="1979"/>
      <c r="B293" s="1979"/>
    </row>
    <row r="294" spans="1:278" s="343" customFormat="1" x14ac:dyDescent="0.2">
      <c r="A294" s="1979"/>
      <c r="B294" s="1979"/>
    </row>
    <row r="295" spans="1:278" s="343" customFormat="1" x14ac:dyDescent="0.2">
      <c r="A295" s="1979"/>
      <c r="B295" s="1979"/>
    </row>
    <row r="296" spans="1:278" s="343" customFormat="1" x14ac:dyDescent="0.2">
      <c r="A296" s="1979"/>
      <c r="B296" s="1979"/>
    </row>
    <row r="297" spans="1:278" s="343" customFormat="1" x14ac:dyDescent="0.2">
      <c r="A297" s="1979"/>
      <c r="B297" s="1979"/>
    </row>
    <row r="298" spans="1:278" s="343" customFormat="1" x14ac:dyDescent="0.2">
      <c r="A298" s="1979"/>
      <c r="B298" s="1979"/>
    </row>
    <row r="299" spans="1:278" s="343" customFormat="1" x14ac:dyDescent="0.2">
      <c r="A299" s="1979"/>
      <c r="B299" s="1979"/>
    </row>
    <row r="300" spans="1:278" s="27" customFormat="1" x14ac:dyDescent="0.2">
      <c r="A300" s="862"/>
      <c r="B300" s="862"/>
      <c r="AY300" s="343"/>
      <c r="AZ300" s="343"/>
      <c r="BA300" s="343"/>
      <c r="BB300" s="343"/>
      <c r="BC300" s="343"/>
      <c r="BD300" s="343"/>
      <c r="BE300" s="343"/>
      <c r="BF300" s="343"/>
      <c r="BG300" s="343"/>
      <c r="BH300" s="343"/>
      <c r="BI300" s="343"/>
      <c r="BJ300" s="343"/>
      <c r="BK300" s="343"/>
      <c r="BL300" s="343"/>
      <c r="BM300" s="343"/>
      <c r="BN300" s="343"/>
      <c r="BO300" s="343"/>
      <c r="BP300" s="343"/>
      <c r="BQ300" s="343"/>
      <c r="BR300" s="343"/>
      <c r="BS300" s="343"/>
      <c r="BT300" s="343"/>
      <c r="BU300" s="343"/>
      <c r="BV300" s="343"/>
      <c r="BW300" s="343"/>
      <c r="BX300" s="343"/>
      <c r="BY300" s="343"/>
      <c r="BZ300" s="343"/>
      <c r="CA300" s="343"/>
      <c r="CB300" s="343"/>
      <c r="CC300" s="343"/>
      <c r="CD300" s="343"/>
      <c r="CE300" s="343"/>
      <c r="CF300" s="343"/>
      <c r="CG300" s="343"/>
      <c r="CH300" s="343"/>
      <c r="CI300" s="343"/>
      <c r="CJ300" s="343"/>
      <c r="CK300" s="343"/>
      <c r="CL300" s="343"/>
      <c r="CM300" s="343"/>
      <c r="CN300" s="343"/>
      <c r="CO300" s="343"/>
      <c r="CP300" s="343"/>
      <c r="CQ300" s="343"/>
      <c r="CR300" s="343"/>
      <c r="CS300" s="343"/>
      <c r="CT300" s="343"/>
      <c r="CU300" s="343"/>
      <c r="CV300" s="343"/>
      <c r="CW300" s="343"/>
      <c r="CX300" s="343"/>
      <c r="CY300" s="343"/>
      <c r="CZ300" s="343"/>
      <c r="DA300" s="343"/>
      <c r="DB300" s="343"/>
      <c r="DC300" s="343"/>
      <c r="DD300" s="343"/>
      <c r="DE300" s="343"/>
      <c r="DF300" s="343"/>
      <c r="DG300" s="343"/>
      <c r="DH300" s="343"/>
      <c r="DI300" s="343"/>
      <c r="DJ300" s="343"/>
      <c r="DK300" s="343"/>
      <c r="DL300" s="343"/>
      <c r="DM300" s="343"/>
      <c r="DN300" s="343"/>
      <c r="DO300" s="343"/>
      <c r="DP300" s="343"/>
      <c r="DQ300" s="343"/>
      <c r="DR300" s="343"/>
      <c r="DS300" s="343"/>
      <c r="DT300" s="343"/>
      <c r="DU300" s="343"/>
      <c r="DV300" s="343"/>
      <c r="DW300" s="343"/>
      <c r="DX300" s="343"/>
      <c r="DY300" s="343"/>
      <c r="DZ300" s="343"/>
      <c r="EA300" s="343"/>
      <c r="EB300" s="343"/>
      <c r="EC300" s="343"/>
      <c r="ED300" s="343"/>
      <c r="EE300" s="343"/>
      <c r="EF300" s="343"/>
      <c r="EG300" s="343"/>
      <c r="EH300" s="343"/>
      <c r="EI300" s="343"/>
      <c r="EJ300" s="343"/>
      <c r="EK300" s="343"/>
      <c r="EL300" s="343"/>
      <c r="EM300" s="343"/>
      <c r="EN300" s="343"/>
      <c r="EO300" s="343"/>
      <c r="EP300" s="343"/>
      <c r="EQ300" s="343"/>
      <c r="ER300" s="343"/>
      <c r="ES300" s="343"/>
      <c r="ET300" s="343"/>
      <c r="EU300" s="343"/>
      <c r="EV300" s="343"/>
      <c r="EW300" s="343"/>
      <c r="EX300" s="343"/>
      <c r="EY300" s="343"/>
      <c r="EZ300" s="343"/>
      <c r="FA300" s="343"/>
      <c r="FB300" s="343"/>
      <c r="FC300" s="343"/>
      <c r="FD300" s="343"/>
      <c r="FE300" s="343"/>
      <c r="FF300" s="343"/>
      <c r="FG300" s="343"/>
      <c r="FH300" s="343"/>
      <c r="FI300" s="343"/>
      <c r="FJ300" s="343"/>
      <c r="FK300" s="343"/>
      <c r="FL300" s="343"/>
      <c r="FM300" s="343"/>
      <c r="FN300" s="343"/>
      <c r="FO300" s="343"/>
      <c r="FP300" s="343"/>
      <c r="FQ300" s="343"/>
      <c r="FR300" s="343"/>
      <c r="FS300" s="343"/>
      <c r="FT300" s="343"/>
      <c r="FU300" s="343"/>
      <c r="FV300" s="343"/>
      <c r="FW300" s="343"/>
      <c r="FX300" s="343"/>
      <c r="FY300" s="343"/>
      <c r="FZ300" s="343"/>
      <c r="GA300" s="343"/>
      <c r="GB300" s="343"/>
      <c r="GC300" s="343"/>
      <c r="GD300" s="343"/>
      <c r="GE300" s="343"/>
      <c r="GF300" s="343"/>
      <c r="GG300" s="343"/>
      <c r="GH300" s="343"/>
      <c r="GI300" s="343"/>
      <c r="GJ300" s="343"/>
      <c r="GK300" s="343"/>
      <c r="GL300" s="343"/>
      <c r="GM300" s="343"/>
      <c r="GN300" s="343"/>
      <c r="GO300" s="343"/>
      <c r="GP300" s="343"/>
      <c r="GQ300" s="343"/>
      <c r="GR300" s="343"/>
      <c r="GS300" s="343"/>
      <c r="GT300" s="343"/>
      <c r="GU300" s="343"/>
      <c r="GV300" s="343"/>
      <c r="GW300" s="343"/>
      <c r="GX300" s="343"/>
      <c r="GY300" s="343"/>
      <c r="GZ300" s="343"/>
      <c r="HA300" s="343"/>
      <c r="HB300" s="343"/>
      <c r="HC300" s="343"/>
      <c r="HD300" s="343"/>
      <c r="HE300" s="343"/>
      <c r="HF300" s="343"/>
      <c r="HG300" s="343"/>
      <c r="HH300" s="343"/>
      <c r="HI300" s="343"/>
      <c r="HJ300" s="343"/>
      <c r="HK300" s="343"/>
      <c r="HL300" s="343"/>
      <c r="HM300" s="343"/>
      <c r="HN300" s="343"/>
      <c r="HO300" s="343"/>
      <c r="HP300" s="343"/>
      <c r="HQ300" s="343"/>
      <c r="HR300" s="343"/>
      <c r="HS300" s="343"/>
      <c r="HT300" s="343"/>
      <c r="HU300" s="343"/>
      <c r="HV300" s="343"/>
      <c r="HW300" s="343"/>
      <c r="HX300" s="343"/>
      <c r="HY300" s="343"/>
      <c r="HZ300" s="343"/>
      <c r="IA300" s="343"/>
      <c r="IB300" s="343"/>
      <c r="IC300" s="343"/>
      <c r="ID300" s="343"/>
      <c r="IE300" s="343"/>
      <c r="IF300" s="343"/>
      <c r="IG300" s="343"/>
      <c r="IH300" s="343"/>
      <c r="II300" s="343"/>
      <c r="IJ300" s="343"/>
      <c r="IK300" s="343"/>
      <c r="IL300" s="343"/>
      <c r="IM300" s="343"/>
      <c r="IN300" s="343"/>
      <c r="IO300" s="343"/>
      <c r="IP300" s="343"/>
      <c r="IQ300" s="343"/>
      <c r="IR300" s="343"/>
      <c r="IS300" s="343"/>
      <c r="IT300" s="343"/>
      <c r="IU300" s="343"/>
      <c r="IV300" s="343"/>
      <c r="IW300" s="343"/>
      <c r="IX300" s="343"/>
      <c r="IY300" s="343"/>
      <c r="IZ300" s="343"/>
      <c r="JA300" s="343"/>
      <c r="JB300" s="343"/>
      <c r="JC300" s="343"/>
      <c r="JD300" s="343"/>
      <c r="JE300" s="343"/>
      <c r="JF300" s="343"/>
      <c r="JG300" s="343"/>
      <c r="JH300" s="343"/>
      <c r="JI300" s="343"/>
      <c r="JJ300" s="343"/>
      <c r="JK300" s="343"/>
      <c r="JL300" s="343"/>
      <c r="JM300" s="343"/>
      <c r="JN300" s="343"/>
      <c r="JO300" s="343"/>
      <c r="JP300" s="343"/>
      <c r="JQ300" s="343"/>
      <c r="JR300" s="343"/>
    </row>
    <row r="301" spans="1:278" s="27" customFormat="1" x14ac:dyDescent="0.2">
      <c r="A301" s="862"/>
      <c r="B301" s="862"/>
      <c r="AY301" s="343"/>
      <c r="AZ301" s="343"/>
      <c r="BA301" s="343"/>
      <c r="BB301" s="343"/>
      <c r="BC301" s="343"/>
      <c r="BD301" s="343"/>
      <c r="BE301" s="343"/>
      <c r="BF301" s="343"/>
      <c r="BG301" s="343"/>
      <c r="BH301" s="343"/>
      <c r="BI301" s="343"/>
      <c r="BJ301" s="343"/>
      <c r="BK301" s="343"/>
      <c r="BL301" s="343"/>
      <c r="BM301" s="343"/>
      <c r="BN301" s="343"/>
      <c r="BO301" s="343"/>
      <c r="BP301" s="343"/>
      <c r="BQ301" s="343"/>
      <c r="BR301" s="343"/>
      <c r="BS301" s="343"/>
      <c r="BT301" s="343"/>
      <c r="BU301" s="343"/>
      <c r="BV301" s="343"/>
      <c r="BW301" s="343"/>
      <c r="BX301" s="343"/>
      <c r="BY301" s="343"/>
      <c r="BZ301" s="343"/>
      <c r="CA301" s="343"/>
      <c r="CB301" s="343"/>
      <c r="CC301" s="343"/>
      <c r="CD301" s="343"/>
      <c r="CE301" s="343"/>
      <c r="CF301" s="343"/>
      <c r="CG301" s="343"/>
      <c r="CH301" s="343"/>
      <c r="CI301" s="343"/>
      <c r="CJ301" s="343"/>
      <c r="CK301" s="343"/>
      <c r="CL301" s="343"/>
      <c r="CM301" s="343"/>
      <c r="CN301" s="343"/>
      <c r="CO301" s="343"/>
      <c r="CP301" s="343"/>
      <c r="CQ301" s="343"/>
      <c r="CR301" s="343"/>
      <c r="CS301" s="343"/>
      <c r="CT301" s="343"/>
      <c r="CU301" s="343"/>
      <c r="CV301" s="343"/>
      <c r="CW301" s="343"/>
      <c r="CX301" s="343"/>
      <c r="CY301" s="343"/>
      <c r="CZ301" s="343"/>
      <c r="DA301" s="343"/>
      <c r="DB301" s="343"/>
      <c r="DC301" s="343"/>
      <c r="DD301" s="343"/>
      <c r="DE301" s="343"/>
      <c r="DF301" s="343"/>
      <c r="DG301" s="343"/>
      <c r="DH301" s="343"/>
      <c r="DI301" s="343"/>
      <c r="DJ301" s="343"/>
      <c r="DK301" s="343"/>
      <c r="DL301" s="343"/>
      <c r="DM301" s="343"/>
      <c r="DN301" s="343"/>
      <c r="DO301" s="343"/>
      <c r="DP301" s="343"/>
      <c r="DQ301" s="343"/>
      <c r="DR301" s="343"/>
      <c r="DS301" s="343"/>
      <c r="DT301" s="343"/>
      <c r="DU301" s="343"/>
      <c r="DV301" s="343"/>
      <c r="DW301" s="343"/>
      <c r="DX301" s="343"/>
      <c r="DY301" s="343"/>
      <c r="DZ301" s="343"/>
      <c r="EA301" s="343"/>
      <c r="EB301" s="343"/>
      <c r="EC301" s="343"/>
      <c r="ED301" s="343"/>
      <c r="EE301" s="343"/>
      <c r="EF301" s="343"/>
      <c r="EG301" s="343"/>
      <c r="EH301" s="343"/>
      <c r="EI301" s="343"/>
      <c r="EJ301" s="343"/>
      <c r="EK301" s="343"/>
      <c r="EL301" s="343"/>
      <c r="EM301" s="343"/>
      <c r="EN301" s="343"/>
      <c r="EO301" s="343"/>
      <c r="EP301" s="343"/>
      <c r="EQ301" s="343"/>
      <c r="ER301" s="343"/>
      <c r="ES301" s="343"/>
      <c r="ET301" s="343"/>
      <c r="EU301" s="343"/>
      <c r="EV301" s="343"/>
      <c r="EW301" s="343"/>
      <c r="EX301" s="343"/>
      <c r="EY301" s="343"/>
      <c r="EZ301" s="343"/>
      <c r="FA301" s="343"/>
      <c r="FB301" s="343"/>
      <c r="FC301" s="343"/>
      <c r="FD301" s="343"/>
      <c r="FE301" s="343"/>
      <c r="FF301" s="343"/>
      <c r="FG301" s="343"/>
      <c r="FH301" s="343"/>
      <c r="FI301" s="343"/>
      <c r="FJ301" s="343"/>
      <c r="FK301" s="343"/>
      <c r="FL301" s="343"/>
      <c r="FM301" s="343"/>
      <c r="FN301" s="343"/>
      <c r="FO301" s="343"/>
      <c r="FP301" s="343"/>
      <c r="FQ301" s="343"/>
      <c r="FR301" s="343"/>
      <c r="FS301" s="343"/>
      <c r="FT301" s="343"/>
      <c r="FU301" s="343"/>
      <c r="FV301" s="343"/>
      <c r="FW301" s="343"/>
      <c r="FX301" s="343"/>
      <c r="FY301" s="343"/>
      <c r="FZ301" s="343"/>
      <c r="GA301" s="343"/>
      <c r="GB301" s="343"/>
      <c r="GC301" s="343"/>
      <c r="GD301" s="343"/>
      <c r="GE301" s="343"/>
      <c r="GF301" s="343"/>
      <c r="GG301" s="343"/>
      <c r="GH301" s="343"/>
      <c r="GI301" s="343"/>
      <c r="GJ301" s="343"/>
      <c r="GK301" s="343"/>
      <c r="GL301" s="343"/>
      <c r="GM301" s="343"/>
      <c r="GN301" s="343"/>
      <c r="GO301" s="343"/>
      <c r="GP301" s="343"/>
      <c r="GQ301" s="343"/>
      <c r="GR301" s="343"/>
      <c r="GS301" s="343"/>
      <c r="GT301" s="343"/>
      <c r="GU301" s="343"/>
      <c r="GV301" s="343"/>
      <c r="GW301" s="343"/>
      <c r="GX301" s="343"/>
      <c r="GY301" s="343"/>
      <c r="GZ301" s="343"/>
      <c r="HA301" s="343"/>
      <c r="HB301" s="343"/>
      <c r="HC301" s="343"/>
      <c r="HD301" s="343"/>
      <c r="HE301" s="343"/>
      <c r="HF301" s="343"/>
      <c r="HG301" s="343"/>
      <c r="HH301" s="343"/>
      <c r="HI301" s="343"/>
      <c r="HJ301" s="343"/>
      <c r="HK301" s="343"/>
      <c r="HL301" s="343"/>
      <c r="HM301" s="343"/>
      <c r="HN301" s="343"/>
      <c r="HO301" s="343"/>
      <c r="HP301" s="343"/>
      <c r="HQ301" s="343"/>
      <c r="HR301" s="343"/>
      <c r="HS301" s="343"/>
      <c r="HT301" s="343"/>
      <c r="HU301" s="343"/>
      <c r="HV301" s="343"/>
      <c r="HW301" s="343"/>
      <c r="HX301" s="343"/>
      <c r="HY301" s="343"/>
      <c r="HZ301" s="343"/>
      <c r="IA301" s="343"/>
      <c r="IB301" s="343"/>
      <c r="IC301" s="343"/>
      <c r="ID301" s="343"/>
      <c r="IE301" s="343"/>
      <c r="IF301" s="343"/>
      <c r="IG301" s="343"/>
      <c r="IH301" s="343"/>
      <c r="II301" s="343"/>
      <c r="IJ301" s="343"/>
      <c r="IK301" s="343"/>
      <c r="IL301" s="343"/>
      <c r="IM301" s="343"/>
      <c r="IN301" s="343"/>
      <c r="IO301" s="343"/>
      <c r="IP301" s="343"/>
      <c r="IQ301" s="343"/>
      <c r="IR301" s="343"/>
      <c r="IS301" s="343"/>
      <c r="IT301" s="343"/>
      <c r="IU301" s="343"/>
      <c r="IV301" s="343"/>
      <c r="IW301" s="343"/>
      <c r="IX301" s="343"/>
      <c r="IY301" s="343"/>
      <c r="IZ301" s="343"/>
      <c r="JA301" s="343"/>
      <c r="JB301" s="343"/>
      <c r="JC301" s="343"/>
      <c r="JD301" s="343"/>
      <c r="JE301" s="343"/>
      <c r="JF301" s="343"/>
      <c r="JG301" s="343"/>
      <c r="JH301" s="343"/>
      <c r="JI301" s="343"/>
      <c r="JJ301" s="343"/>
      <c r="JK301" s="343"/>
      <c r="JL301" s="343"/>
      <c r="JM301" s="343"/>
      <c r="JN301" s="343"/>
      <c r="JO301" s="343"/>
      <c r="JP301" s="343"/>
      <c r="JQ301" s="343"/>
      <c r="JR301" s="343"/>
    </row>
    <row r="303" spans="1:278" ht="12.75" customHeight="1" x14ac:dyDescent="0.2"/>
  </sheetData>
  <sheetProtection formatCells="0" formatColumns="0" formatRows="0" sort="0"/>
  <sortState ref="A7:BD39">
    <sortCondition ref="A7:A39"/>
  </sortState>
  <customSheetViews>
    <customSheetView guid="{DF43B8DA-68E8-4080-9138-D41A38219876}" showPageBreaks="1" printArea="1" hiddenRows="1" hiddenColumns="1" view="pageBreakPreview">
      <pane xSplit="4" ySplit="5" topLeftCell="E7" activePane="bottomRight" state="frozen"/>
      <selection pane="bottomRight" activeCell="E7" sqref="E7"/>
      <colBreaks count="2" manualBreakCount="2">
        <brk id="21" max="43" man="1"/>
        <brk id="35" max="43" man="1"/>
      </colBreaks>
      <pageMargins left="0.3" right="0.3" top="0.65" bottom="0.55000000000000004" header="0.3" footer="0.3"/>
      <printOptions horizontalCentered="1"/>
      <pageSetup paperSize="5" scale="65" firstPageNumber="50" fitToWidth="0" fitToHeight="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47">
    <mergeCell ref="AR2:AR3"/>
    <mergeCell ref="AD2:AD3"/>
    <mergeCell ref="AE2:AE3"/>
    <mergeCell ref="AQ2:AQ3"/>
    <mergeCell ref="W2:W3"/>
    <mergeCell ref="X2:X3"/>
    <mergeCell ref="AA2:AA3"/>
    <mergeCell ref="AB2:AB3"/>
    <mergeCell ref="AO2:AO3"/>
    <mergeCell ref="AI2:AI3"/>
    <mergeCell ref="AJ2:AN2"/>
    <mergeCell ref="Y2:Y3"/>
    <mergeCell ref="Z2:Z3"/>
    <mergeCell ref="AH2:AH3"/>
    <mergeCell ref="AG2:AG3"/>
    <mergeCell ref="AC2:AC3"/>
    <mergeCell ref="AF2:AF3"/>
    <mergeCell ref="A51:C51"/>
    <mergeCell ref="A4:C4"/>
    <mergeCell ref="A6:C6"/>
    <mergeCell ref="A1:C3"/>
    <mergeCell ref="T2:V2"/>
    <mergeCell ref="A44:C44"/>
    <mergeCell ref="M2:O2"/>
    <mergeCell ref="D1:S1"/>
    <mergeCell ref="P2:R2"/>
    <mergeCell ref="S2:S3"/>
    <mergeCell ref="D2:D3"/>
    <mergeCell ref="E2:F2"/>
    <mergeCell ref="G2:I2"/>
    <mergeCell ref="J2:L2"/>
    <mergeCell ref="AY1:BD1"/>
    <mergeCell ref="AH1:AV1"/>
    <mergeCell ref="T1:AG1"/>
    <mergeCell ref="BD2:BD3"/>
    <mergeCell ref="AY2:AY3"/>
    <mergeCell ref="AZ2:AZ3"/>
    <mergeCell ref="BA2:BA3"/>
    <mergeCell ref="BB2:BB3"/>
    <mergeCell ref="BC2:BC3"/>
    <mergeCell ref="AV2:AV3"/>
    <mergeCell ref="AP2:AP3"/>
    <mergeCell ref="AU2:AU3"/>
    <mergeCell ref="AW1:AW3"/>
    <mergeCell ref="AX1:AX3"/>
    <mergeCell ref="AS2:AS3"/>
    <mergeCell ref="AT2:AT3"/>
  </mergeCells>
  <printOptions horizontalCentered="1"/>
  <pageMargins left="0.3" right="0.3" top="0.85" bottom="0.55000000000000004" header="0.3" footer="0.3"/>
  <pageSetup paperSize="5" scale="54" firstPageNumber="50" fitToWidth="0" fitToHeight="0" orientation="landscape" r:id="rId2"/>
  <headerFooter alignWithMargins="0">
    <oddHeader xml:space="preserve">&amp;L&amp;"Arial,Bold"&amp;18&amp;K000000Budget Letter </oddHeader>
    <oddFooter>&amp;R&amp;P</oddFooter>
  </headerFooter>
  <colBreaks count="2" manualBreakCount="2">
    <brk id="19" max="39" man="1"/>
    <brk id="33" max="3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92D050"/>
  </sheetPr>
  <dimension ref="A1:EL548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4.7109375" style="25" customWidth="1"/>
    <col min="2" max="2" width="18.5703125" style="25" customWidth="1"/>
    <col min="3" max="3" width="16" style="25" customWidth="1"/>
    <col min="4" max="4" width="16.85546875" style="25" bestFit="1" customWidth="1"/>
    <col min="5" max="5" width="13.7109375" style="25" customWidth="1"/>
    <col min="6" max="6" width="16" style="25" customWidth="1"/>
    <col min="7" max="7" width="18.85546875" style="25" customWidth="1"/>
    <col min="8" max="8" width="13.7109375" style="25" bestFit="1" customWidth="1"/>
    <col min="9" max="9" width="13.85546875" style="25" customWidth="1"/>
    <col min="10" max="10" width="15.5703125" style="25" bestFit="1" customWidth="1"/>
    <col min="11" max="11" width="13.7109375" style="343" customWidth="1"/>
    <col min="12" max="142" width="8.85546875" style="343"/>
    <col min="143" max="16384" width="8.85546875" style="25"/>
  </cols>
  <sheetData>
    <row r="1" spans="1:142" ht="18.600000000000001" customHeight="1" x14ac:dyDescent="0.2">
      <c r="A1" s="1656" t="s">
        <v>0</v>
      </c>
      <c r="B1" s="1657"/>
      <c r="C1" s="1790" t="s">
        <v>217</v>
      </c>
      <c r="D1" s="1791"/>
      <c r="E1" s="1792"/>
      <c r="F1" s="1795" t="s">
        <v>218</v>
      </c>
      <c r="G1" s="1796"/>
      <c r="H1" s="1797"/>
      <c r="I1" s="1798" t="s">
        <v>185</v>
      </c>
      <c r="J1" s="1960" t="s">
        <v>782</v>
      </c>
      <c r="L1" s="1929"/>
      <c r="O1" s="1931"/>
    </row>
    <row r="2" spans="1:142" ht="72.599999999999994" customHeight="1" x14ac:dyDescent="0.2">
      <c r="A2" s="1628"/>
      <c r="B2" s="1629"/>
      <c r="C2" s="1793" t="s">
        <v>1389</v>
      </c>
      <c r="D2" s="1793" t="s">
        <v>1390</v>
      </c>
      <c r="E2" s="31" t="s">
        <v>891</v>
      </c>
      <c r="F2" s="1794" t="s">
        <v>1391</v>
      </c>
      <c r="G2" s="1794" t="s">
        <v>1392</v>
      </c>
      <c r="H2" s="32" t="s">
        <v>186</v>
      </c>
      <c r="I2" s="1799"/>
      <c r="J2" s="1961"/>
      <c r="L2" s="1967"/>
    </row>
    <row r="3" spans="1:142" ht="15.75" customHeight="1" x14ac:dyDescent="0.2">
      <c r="A3" s="1658"/>
      <c r="B3" s="1659"/>
      <c r="C3" s="1793"/>
      <c r="D3" s="1793"/>
      <c r="E3" s="258">
        <v>12.159699999999999</v>
      </c>
      <c r="F3" s="1794"/>
      <c r="G3" s="1794"/>
      <c r="H3" s="259">
        <v>5.9739999999999993E-3</v>
      </c>
      <c r="I3" s="1800"/>
      <c r="J3" s="1962"/>
    </row>
    <row r="4" spans="1:142" ht="14.25" customHeight="1" x14ac:dyDescent="0.2">
      <c r="A4" s="1786" t="s">
        <v>1385</v>
      </c>
      <c r="B4" s="1787"/>
      <c r="C4" s="1339">
        <v>1</v>
      </c>
      <c r="D4" s="1340">
        <v>2</v>
      </c>
      <c r="E4" s="1340">
        <v>3</v>
      </c>
      <c r="F4" s="1340">
        <v>4</v>
      </c>
      <c r="G4" s="1340">
        <v>5</v>
      </c>
      <c r="H4" s="1340">
        <v>6</v>
      </c>
      <c r="I4" s="1341">
        <v>7</v>
      </c>
      <c r="J4" s="1341">
        <v>8</v>
      </c>
    </row>
    <row r="5" spans="1:142" s="354" customFormat="1" ht="14.25" hidden="1" customHeight="1" x14ac:dyDescent="0.2">
      <c r="A5" s="570"/>
      <c r="C5" s="1342" t="s">
        <v>442</v>
      </c>
      <c r="D5" s="1343" t="s">
        <v>442</v>
      </c>
      <c r="E5" s="1343" t="s">
        <v>443</v>
      </c>
      <c r="F5" s="1343" t="s">
        <v>442</v>
      </c>
      <c r="G5" s="1343" t="s">
        <v>442</v>
      </c>
      <c r="H5" s="1343" t="s">
        <v>443</v>
      </c>
      <c r="I5" s="1343" t="s">
        <v>442</v>
      </c>
      <c r="J5" s="1963" t="s">
        <v>443</v>
      </c>
      <c r="K5" s="1921"/>
      <c r="L5" s="1921"/>
      <c r="M5" s="1921"/>
      <c r="N5" s="1921"/>
      <c r="O5" s="1921"/>
      <c r="P5" s="1921"/>
      <c r="Q5" s="1921"/>
      <c r="R5" s="1921"/>
      <c r="S5" s="1921"/>
      <c r="T5" s="1921"/>
      <c r="U5" s="1921"/>
      <c r="V5" s="1921"/>
      <c r="W5" s="1921"/>
      <c r="X5" s="1921"/>
      <c r="Y5" s="1921"/>
      <c r="Z5" s="1921"/>
      <c r="AA5" s="1921"/>
      <c r="AB5" s="1921"/>
      <c r="AC5" s="1921"/>
      <c r="AD5" s="1921"/>
      <c r="AE5" s="1921"/>
      <c r="AF5" s="1921"/>
      <c r="AG5" s="1921"/>
      <c r="AH5" s="1921"/>
      <c r="AI5" s="1921"/>
      <c r="AJ5" s="1921"/>
      <c r="AK5" s="1921"/>
      <c r="AL5" s="1921"/>
      <c r="AM5" s="1921"/>
      <c r="AN5" s="1921"/>
      <c r="AO5" s="1921"/>
      <c r="AP5" s="1921"/>
      <c r="AQ5" s="1921"/>
      <c r="AR5" s="1921"/>
      <c r="AS5" s="1921"/>
      <c r="AT5" s="1921"/>
      <c r="AU5" s="1921"/>
      <c r="AV5" s="1921"/>
      <c r="AW5" s="1921"/>
      <c r="AX5" s="1921"/>
      <c r="AY5" s="1921"/>
      <c r="AZ5" s="1921"/>
      <c r="BA5" s="1921"/>
      <c r="BB5" s="1921"/>
      <c r="BC5" s="1921"/>
      <c r="BD5" s="1921"/>
      <c r="BE5" s="1921"/>
      <c r="BF5" s="1921"/>
      <c r="BG5" s="1921"/>
      <c r="BH5" s="1921"/>
      <c r="BI5" s="1921"/>
      <c r="BJ5" s="1921"/>
      <c r="BK5" s="1921"/>
      <c r="BL5" s="1921"/>
      <c r="BM5" s="1921"/>
      <c r="BN5" s="1921"/>
      <c r="BO5" s="1921"/>
      <c r="BP5" s="1921"/>
      <c r="BQ5" s="1921"/>
      <c r="BR5" s="1921"/>
      <c r="BS5" s="1921"/>
      <c r="BT5" s="1921"/>
      <c r="BU5" s="1921"/>
      <c r="BV5" s="1921"/>
      <c r="BW5" s="1921"/>
      <c r="BX5" s="1921"/>
      <c r="BY5" s="1921"/>
      <c r="BZ5" s="1921"/>
      <c r="CA5" s="1921"/>
      <c r="CB5" s="1921"/>
      <c r="CC5" s="1921"/>
      <c r="CD5" s="1921"/>
      <c r="CE5" s="1921"/>
      <c r="CF5" s="1921"/>
      <c r="CG5" s="1921"/>
      <c r="CH5" s="1921"/>
      <c r="CI5" s="1921"/>
      <c r="CJ5" s="1921"/>
      <c r="CK5" s="1921"/>
      <c r="CL5" s="1921"/>
      <c r="CM5" s="1921"/>
      <c r="CN5" s="1921"/>
      <c r="CO5" s="1921"/>
      <c r="CP5" s="1921"/>
      <c r="CQ5" s="1921"/>
      <c r="CR5" s="1921"/>
      <c r="CS5" s="1921"/>
      <c r="CT5" s="1921"/>
      <c r="CU5" s="1921"/>
      <c r="CV5" s="1921"/>
      <c r="CW5" s="1921"/>
      <c r="CX5" s="1921"/>
      <c r="CY5" s="1921"/>
      <c r="CZ5" s="1921"/>
      <c r="DA5" s="1921"/>
      <c r="DB5" s="1921"/>
      <c r="DC5" s="1921"/>
      <c r="DD5" s="1921"/>
      <c r="DE5" s="1921"/>
      <c r="DF5" s="1921"/>
      <c r="DG5" s="1921"/>
      <c r="DH5" s="1921"/>
      <c r="DI5" s="1921"/>
      <c r="DJ5" s="1921"/>
      <c r="DK5" s="1921"/>
      <c r="DL5" s="1921"/>
      <c r="DM5" s="1921"/>
      <c r="DN5" s="1921"/>
      <c r="DO5" s="1921"/>
      <c r="DP5" s="1921"/>
      <c r="DQ5" s="1921"/>
      <c r="DR5" s="1921"/>
      <c r="DS5" s="1921"/>
      <c r="DT5" s="1921"/>
      <c r="DU5" s="1921"/>
      <c r="DV5" s="1921"/>
      <c r="DW5" s="1921"/>
      <c r="DX5" s="1921"/>
      <c r="DY5" s="1921"/>
      <c r="DZ5" s="1921"/>
      <c r="EA5" s="1921"/>
      <c r="EB5" s="1921"/>
      <c r="EC5" s="1921"/>
      <c r="ED5" s="1921"/>
      <c r="EE5" s="1921"/>
      <c r="EF5" s="1921"/>
      <c r="EG5" s="1921"/>
      <c r="EH5" s="1921"/>
      <c r="EI5" s="1921"/>
      <c r="EJ5" s="1921"/>
      <c r="EK5" s="1921"/>
      <c r="EL5" s="1921"/>
    </row>
    <row r="6" spans="1:142" s="354" customFormat="1" ht="14.25" customHeight="1" x14ac:dyDescent="0.2">
      <c r="A6" s="1788" t="s">
        <v>1482</v>
      </c>
      <c r="B6" s="1789"/>
      <c r="C6" s="1342" t="s">
        <v>1291</v>
      </c>
      <c r="D6" s="1343" t="s">
        <v>1103</v>
      </c>
      <c r="E6" s="1343" t="s">
        <v>1467</v>
      </c>
      <c r="F6" s="1343" t="s">
        <v>1104</v>
      </c>
      <c r="G6" s="1343" t="s">
        <v>1105</v>
      </c>
      <c r="H6" s="1343" t="s">
        <v>1468</v>
      </c>
      <c r="I6" s="1343" t="s">
        <v>1106</v>
      </c>
      <c r="J6" s="1963" t="s">
        <v>441</v>
      </c>
      <c r="K6" s="1921"/>
      <c r="L6" s="1921"/>
      <c r="M6" s="1921"/>
      <c r="N6" s="1921"/>
      <c r="O6" s="1921"/>
      <c r="P6" s="1921"/>
      <c r="Q6" s="1921"/>
      <c r="R6" s="1921"/>
      <c r="S6" s="1921"/>
      <c r="T6" s="1921"/>
      <c r="U6" s="1921"/>
      <c r="V6" s="1921"/>
      <c r="W6" s="1921"/>
      <c r="X6" s="1921"/>
      <c r="Y6" s="1921"/>
      <c r="Z6" s="1921"/>
      <c r="AA6" s="1921"/>
      <c r="AB6" s="1921"/>
      <c r="AC6" s="1921"/>
      <c r="AD6" s="1921"/>
      <c r="AE6" s="1921"/>
      <c r="AF6" s="1921"/>
      <c r="AG6" s="1921"/>
      <c r="AH6" s="1921"/>
      <c r="AI6" s="1921"/>
      <c r="AJ6" s="1921"/>
      <c r="AK6" s="1921"/>
      <c r="AL6" s="1921"/>
      <c r="AM6" s="1921"/>
      <c r="AN6" s="1921"/>
      <c r="AO6" s="1921"/>
      <c r="AP6" s="1921"/>
      <c r="AQ6" s="1921"/>
      <c r="AR6" s="1921"/>
      <c r="AS6" s="1921"/>
      <c r="AT6" s="1921"/>
      <c r="AU6" s="1921"/>
      <c r="AV6" s="1921"/>
      <c r="AW6" s="1921"/>
      <c r="AX6" s="1921"/>
      <c r="AY6" s="1921"/>
      <c r="AZ6" s="1921"/>
      <c r="BA6" s="1921"/>
      <c r="BB6" s="1921"/>
      <c r="BC6" s="1921"/>
      <c r="BD6" s="1921"/>
      <c r="BE6" s="1921"/>
      <c r="BF6" s="1921"/>
      <c r="BG6" s="1921"/>
      <c r="BH6" s="1921"/>
      <c r="BI6" s="1921"/>
      <c r="BJ6" s="1921"/>
      <c r="BK6" s="1921"/>
      <c r="BL6" s="1921"/>
      <c r="BM6" s="1921"/>
      <c r="BN6" s="1921"/>
      <c r="BO6" s="1921"/>
      <c r="BP6" s="1921"/>
      <c r="BQ6" s="1921"/>
      <c r="BR6" s="1921"/>
      <c r="BS6" s="1921"/>
      <c r="BT6" s="1921"/>
      <c r="BU6" s="1921"/>
      <c r="BV6" s="1921"/>
      <c r="BW6" s="1921"/>
      <c r="BX6" s="1921"/>
      <c r="BY6" s="1921"/>
      <c r="BZ6" s="1921"/>
      <c r="CA6" s="1921"/>
      <c r="CB6" s="1921"/>
      <c r="CC6" s="1921"/>
      <c r="CD6" s="1921"/>
      <c r="CE6" s="1921"/>
      <c r="CF6" s="1921"/>
      <c r="CG6" s="1921"/>
      <c r="CH6" s="1921"/>
      <c r="CI6" s="1921"/>
      <c r="CJ6" s="1921"/>
      <c r="CK6" s="1921"/>
      <c r="CL6" s="1921"/>
      <c r="CM6" s="1921"/>
      <c r="CN6" s="1921"/>
      <c r="CO6" s="1921"/>
      <c r="CP6" s="1921"/>
      <c r="CQ6" s="1921"/>
      <c r="CR6" s="1921"/>
      <c r="CS6" s="1921"/>
      <c r="CT6" s="1921"/>
      <c r="CU6" s="1921"/>
      <c r="CV6" s="1921"/>
      <c r="CW6" s="1921"/>
      <c r="CX6" s="1921"/>
      <c r="CY6" s="1921"/>
      <c r="CZ6" s="1921"/>
      <c r="DA6" s="1921"/>
      <c r="DB6" s="1921"/>
      <c r="DC6" s="1921"/>
      <c r="DD6" s="1921"/>
      <c r="DE6" s="1921"/>
      <c r="DF6" s="1921"/>
      <c r="DG6" s="1921"/>
      <c r="DH6" s="1921"/>
      <c r="DI6" s="1921"/>
      <c r="DJ6" s="1921"/>
      <c r="DK6" s="1921"/>
      <c r="DL6" s="1921"/>
      <c r="DM6" s="1921"/>
      <c r="DN6" s="1921"/>
      <c r="DO6" s="1921"/>
      <c r="DP6" s="1921"/>
      <c r="DQ6" s="1921"/>
      <c r="DR6" s="1921"/>
      <c r="DS6" s="1921"/>
      <c r="DT6" s="1921"/>
      <c r="DU6" s="1921"/>
      <c r="DV6" s="1921"/>
      <c r="DW6" s="1921"/>
      <c r="DX6" s="1921"/>
      <c r="DY6" s="1921"/>
      <c r="DZ6" s="1921"/>
      <c r="EA6" s="1921"/>
      <c r="EB6" s="1921"/>
      <c r="EC6" s="1921"/>
      <c r="ED6" s="1921"/>
      <c r="EE6" s="1921"/>
      <c r="EF6" s="1921"/>
      <c r="EG6" s="1921"/>
      <c r="EH6" s="1921"/>
      <c r="EI6" s="1921"/>
      <c r="EJ6" s="1921"/>
      <c r="EK6" s="1921"/>
      <c r="EL6" s="1921"/>
    </row>
    <row r="7" spans="1:142" ht="16.899999999999999" customHeight="1" x14ac:dyDescent="0.2">
      <c r="A7" s="359">
        <v>1</v>
      </c>
      <c r="B7" s="361" t="s">
        <v>4</v>
      </c>
      <c r="C7" s="363">
        <v>12295423</v>
      </c>
      <c r="D7" s="363">
        <v>421134872</v>
      </c>
      <c r="E7" s="363">
        <v>5120874</v>
      </c>
      <c r="F7" s="363">
        <v>15892362</v>
      </c>
      <c r="G7" s="363">
        <v>1059490800</v>
      </c>
      <c r="H7" s="363">
        <v>6329398</v>
      </c>
      <c r="I7" s="363">
        <v>437393</v>
      </c>
      <c r="J7" s="1964">
        <v>11887665</v>
      </c>
    </row>
    <row r="8" spans="1:142" ht="16.899999999999999" customHeight="1" x14ac:dyDescent="0.2">
      <c r="A8" s="56">
        <v>2</v>
      </c>
      <c r="B8" s="260" t="s">
        <v>5</v>
      </c>
      <c r="C8" s="58">
        <v>6006238</v>
      </c>
      <c r="D8" s="58">
        <v>125545111</v>
      </c>
      <c r="E8" s="58">
        <v>1526591</v>
      </c>
      <c r="F8" s="58">
        <v>10444251</v>
      </c>
      <c r="G8" s="58">
        <v>348141700</v>
      </c>
      <c r="H8" s="58">
        <v>2079799</v>
      </c>
      <c r="I8" s="58">
        <v>89035</v>
      </c>
      <c r="J8" s="1965">
        <v>3695425</v>
      </c>
    </row>
    <row r="9" spans="1:142" ht="16.899999999999999" customHeight="1" x14ac:dyDescent="0.2">
      <c r="A9" s="56">
        <v>3</v>
      </c>
      <c r="B9" s="260" t="s">
        <v>6</v>
      </c>
      <c r="C9" s="58">
        <v>97469156</v>
      </c>
      <c r="D9" s="58">
        <v>1577944366</v>
      </c>
      <c r="E9" s="58">
        <v>19187330</v>
      </c>
      <c r="F9" s="58">
        <v>88093553</v>
      </c>
      <c r="G9" s="58">
        <v>4332356532.5</v>
      </c>
      <c r="H9" s="58">
        <v>25881498</v>
      </c>
      <c r="I9" s="58">
        <v>220580</v>
      </c>
      <c r="J9" s="1965">
        <v>45289408</v>
      </c>
    </row>
    <row r="10" spans="1:142" ht="16.899999999999999" customHeight="1" x14ac:dyDescent="0.2">
      <c r="A10" s="56">
        <v>4</v>
      </c>
      <c r="B10" s="260" t="s">
        <v>7</v>
      </c>
      <c r="C10" s="58">
        <v>7815679</v>
      </c>
      <c r="D10" s="58">
        <v>200226729</v>
      </c>
      <c r="E10" s="58">
        <v>2434697</v>
      </c>
      <c r="F10" s="58">
        <v>8262549</v>
      </c>
      <c r="G10" s="58">
        <v>275418300</v>
      </c>
      <c r="H10" s="58">
        <v>1645349</v>
      </c>
      <c r="I10" s="58">
        <v>100330</v>
      </c>
      <c r="J10" s="1965">
        <v>4180376</v>
      </c>
    </row>
    <row r="11" spans="1:142" ht="16.899999999999999" customHeight="1" x14ac:dyDescent="0.2">
      <c r="A11" s="360">
        <v>5</v>
      </c>
      <c r="B11" s="362" t="s">
        <v>8</v>
      </c>
      <c r="C11" s="364">
        <v>3751042</v>
      </c>
      <c r="D11" s="364">
        <v>159133099</v>
      </c>
      <c r="E11" s="364">
        <v>1935011</v>
      </c>
      <c r="F11" s="364">
        <v>11098564</v>
      </c>
      <c r="G11" s="364">
        <v>634203657</v>
      </c>
      <c r="H11" s="364">
        <v>3788733</v>
      </c>
      <c r="I11" s="364">
        <v>401644</v>
      </c>
      <c r="J11" s="1966">
        <v>6125388</v>
      </c>
    </row>
    <row r="12" spans="1:142" ht="16.899999999999999" customHeight="1" x14ac:dyDescent="0.2">
      <c r="A12" s="359">
        <v>6</v>
      </c>
      <c r="B12" s="361" t="s">
        <v>9</v>
      </c>
      <c r="C12" s="363">
        <v>16950447</v>
      </c>
      <c r="D12" s="363">
        <v>305838886</v>
      </c>
      <c r="E12" s="363">
        <v>3718909</v>
      </c>
      <c r="F12" s="363">
        <v>15717697</v>
      </c>
      <c r="G12" s="363">
        <v>785884850</v>
      </c>
      <c r="H12" s="363">
        <v>4694876</v>
      </c>
      <c r="I12" s="363">
        <v>335218</v>
      </c>
      <c r="J12" s="1964">
        <v>8749003</v>
      </c>
    </row>
    <row r="13" spans="1:142" ht="16.899999999999999" customHeight="1" x14ac:dyDescent="0.2">
      <c r="A13" s="56">
        <v>7</v>
      </c>
      <c r="B13" s="260" t="s">
        <v>10</v>
      </c>
      <c r="C13" s="58">
        <v>22219785</v>
      </c>
      <c r="D13" s="58">
        <v>337247932</v>
      </c>
      <c r="E13" s="58">
        <v>4100834</v>
      </c>
      <c r="F13" s="58">
        <v>6392821</v>
      </c>
      <c r="G13" s="58">
        <v>282848077.5</v>
      </c>
      <c r="H13" s="58">
        <v>1689734</v>
      </c>
      <c r="I13" s="58">
        <v>170224</v>
      </c>
      <c r="J13" s="1965">
        <v>5960792</v>
      </c>
    </row>
    <row r="14" spans="1:142" ht="16.899999999999999" customHeight="1" x14ac:dyDescent="0.2">
      <c r="A14" s="56">
        <v>8</v>
      </c>
      <c r="B14" s="260" t="s">
        <v>11</v>
      </c>
      <c r="C14" s="58">
        <v>67918288</v>
      </c>
      <c r="D14" s="58">
        <v>1047396717</v>
      </c>
      <c r="E14" s="58">
        <v>12736030</v>
      </c>
      <c r="F14" s="58">
        <v>63524412</v>
      </c>
      <c r="G14" s="58">
        <v>3550423125.5499997</v>
      </c>
      <c r="H14" s="58">
        <v>21210228</v>
      </c>
      <c r="I14" s="58">
        <v>728367</v>
      </c>
      <c r="J14" s="1965">
        <v>34674625</v>
      </c>
    </row>
    <row r="15" spans="1:142" ht="16.899999999999999" customHeight="1" x14ac:dyDescent="0.2">
      <c r="A15" s="56">
        <v>9</v>
      </c>
      <c r="B15" s="260" t="s">
        <v>12</v>
      </c>
      <c r="C15" s="58">
        <v>139631657</v>
      </c>
      <c r="D15" s="58">
        <v>1861587795</v>
      </c>
      <c r="E15" s="58">
        <v>22636349</v>
      </c>
      <c r="F15" s="58">
        <v>100981165</v>
      </c>
      <c r="G15" s="58">
        <v>6732077667</v>
      </c>
      <c r="H15" s="58">
        <v>40217432</v>
      </c>
      <c r="I15" s="58">
        <v>3829052</v>
      </c>
      <c r="J15" s="1965">
        <v>66682833</v>
      </c>
    </row>
    <row r="16" spans="1:142" ht="16.899999999999999" customHeight="1" x14ac:dyDescent="0.2">
      <c r="A16" s="360">
        <v>10</v>
      </c>
      <c r="B16" s="362" t="s">
        <v>13</v>
      </c>
      <c r="C16" s="364">
        <v>70281290</v>
      </c>
      <c r="D16" s="364">
        <v>2644948911</v>
      </c>
      <c r="E16" s="364">
        <v>32161785</v>
      </c>
      <c r="F16" s="364">
        <v>182874150</v>
      </c>
      <c r="G16" s="364">
        <v>7314966000</v>
      </c>
      <c r="H16" s="364">
        <v>43699607</v>
      </c>
      <c r="I16" s="364">
        <v>1054429</v>
      </c>
      <c r="J16" s="1966">
        <v>76915821</v>
      </c>
    </row>
    <row r="17" spans="1:10" ht="16.899999999999999" customHeight="1" x14ac:dyDescent="0.2">
      <c r="A17" s="359">
        <v>11</v>
      </c>
      <c r="B17" s="361" t="s">
        <v>14</v>
      </c>
      <c r="C17" s="363">
        <v>3439500</v>
      </c>
      <c r="D17" s="363">
        <v>65887570</v>
      </c>
      <c r="E17" s="363">
        <v>801173</v>
      </c>
      <c r="F17" s="363">
        <v>2760557</v>
      </c>
      <c r="G17" s="363">
        <v>138027850</v>
      </c>
      <c r="H17" s="363">
        <v>824578</v>
      </c>
      <c r="I17" s="363">
        <v>68350</v>
      </c>
      <c r="J17" s="1964">
        <v>1694101</v>
      </c>
    </row>
    <row r="18" spans="1:10" ht="16.899999999999999" customHeight="1" x14ac:dyDescent="0.2">
      <c r="A18" s="56">
        <v>12</v>
      </c>
      <c r="B18" s="260" t="s">
        <v>15</v>
      </c>
      <c r="C18" s="58">
        <v>16314618</v>
      </c>
      <c r="D18" s="58">
        <v>438675166</v>
      </c>
      <c r="E18" s="58">
        <v>5334158</v>
      </c>
      <c r="F18" s="58">
        <v>0</v>
      </c>
      <c r="G18" s="58">
        <v>198642887.28914607</v>
      </c>
      <c r="H18" s="58">
        <v>1186693</v>
      </c>
      <c r="I18" s="58">
        <v>613033</v>
      </c>
      <c r="J18" s="1965">
        <v>7133884</v>
      </c>
    </row>
    <row r="19" spans="1:10" ht="16.899999999999999" customHeight="1" x14ac:dyDescent="0.2">
      <c r="A19" s="56">
        <v>13</v>
      </c>
      <c r="B19" s="260" t="s">
        <v>16</v>
      </c>
      <c r="C19" s="58">
        <v>1032969</v>
      </c>
      <c r="D19" s="58">
        <v>45880445</v>
      </c>
      <c r="E19" s="58">
        <v>557892</v>
      </c>
      <c r="F19" s="58">
        <v>3524708</v>
      </c>
      <c r="G19" s="58">
        <v>117490267</v>
      </c>
      <c r="H19" s="58">
        <v>701887</v>
      </c>
      <c r="I19" s="58">
        <v>104983</v>
      </c>
      <c r="J19" s="1965">
        <v>1364762</v>
      </c>
    </row>
    <row r="20" spans="1:10" ht="16.899999999999999" customHeight="1" x14ac:dyDescent="0.2">
      <c r="A20" s="56">
        <v>14</v>
      </c>
      <c r="B20" s="260" t="s">
        <v>17</v>
      </c>
      <c r="C20" s="58">
        <v>4184835</v>
      </c>
      <c r="D20" s="58">
        <v>118074707</v>
      </c>
      <c r="E20" s="58">
        <v>1435753</v>
      </c>
      <c r="F20" s="58">
        <v>3119528</v>
      </c>
      <c r="G20" s="58">
        <v>155976400</v>
      </c>
      <c r="H20" s="58">
        <v>931803</v>
      </c>
      <c r="I20" s="58">
        <v>136533</v>
      </c>
      <c r="J20" s="1965">
        <v>2504089</v>
      </c>
    </row>
    <row r="21" spans="1:10" ht="16.899999999999999" customHeight="1" x14ac:dyDescent="0.2">
      <c r="A21" s="360">
        <v>15</v>
      </c>
      <c r="B21" s="362" t="s">
        <v>18</v>
      </c>
      <c r="C21" s="364">
        <v>6166235</v>
      </c>
      <c r="D21" s="364">
        <v>155035012</v>
      </c>
      <c r="E21" s="364">
        <v>1885179</v>
      </c>
      <c r="F21" s="364">
        <v>6445387</v>
      </c>
      <c r="G21" s="364">
        <v>322269350</v>
      </c>
      <c r="H21" s="364">
        <v>1925237</v>
      </c>
      <c r="I21" s="364">
        <v>167182</v>
      </c>
      <c r="J21" s="1966">
        <v>3977598</v>
      </c>
    </row>
    <row r="22" spans="1:10" ht="16.899999999999999" customHeight="1" x14ac:dyDescent="0.2">
      <c r="A22" s="359">
        <v>16</v>
      </c>
      <c r="B22" s="361" t="s">
        <v>19</v>
      </c>
      <c r="C22" s="363">
        <v>45315801</v>
      </c>
      <c r="D22" s="363">
        <v>761712574</v>
      </c>
      <c r="E22" s="363">
        <v>9262196</v>
      </c>
      <c r="F22" s="363">
        <v>30483768</v>
      </c>
      <c r="G22" s="363">
        <v>1033758735.9999999</v>
      </c>
      <c r="H22" s="363">
        <v>6175675</v>
      </c>
      <c r="I22" s="363">
        <v>1067960</v>
      </c>
      <c r="J22" s="1964">
        <v>16505831</v>
      </c>
    </row>
    <row r="23" spans="1:10" ht="16.899999999999999" customHeight="1" x14ac:dyDescent="0.2">
      <c r="A23" s="56">
        <v>17</v>
      </c>
      <c r="B23" s="260" t="s">
        <v>20</v>
      </c>
      <c r="C23" s="58">
        <v>177999710</v>
      </c>
      <c r="D23" s="58">
        <v>4345981733.1800003</v>
      </c>
      <c r="E23" s="58">
        <v>52845834</v>
      </c>
      <c r="F23" s="58">
        <v>225383582</v>
      </c>
      <c r="G23" s="58">
        <v>11194758030</v>
      </c>
      <c r="H23" s="58">
        <v>66877484</v>
      </c>
      <c r="I23" s="58">
        <v>3852859</v>
      </c>
      <c r="J23" s="1965">
        <v>123576177</v>
      </c>
    </row>
    <row r="24" spans="1:10" ht="16.899999999999999" customHeight="1" x14ac:dyDescent="0.2">
      <c r="A24" s="56">
        <v>18</v>
      </c>
      <c r="B24" s="260" t="s">
        <v>21</v>
      </c>
      <c r="C24" s="58">
        <v>812137</v>
      </c>
      <c r="D24" s="58">
        <v>44765849</v>
      </c>
      <c r="E24" s="58">
        <v>544339</v>
      </c>
      <c r="F24" s="58">
        <v>2511015</v>
      </c>
      <c r="G24" s="58">
        <v>83700500</v>
      </c>
      <c r="H24" s="58">
        <v>500027</v>
      </c>
      <c r="I24" s="58">
        <v>102200</v>
      </c>
      <c r="J24" s="1965">
        <v>1146566</v>
      </c>
    </row>
    <row r="25" spans="1:10" ht="16.899999999999999" customHeight="1" x14ac:dyDescent="0.2">
      <c r="A25" s="56">
        <v>19</v>
      </c>
      <c r="B25" s="260" t="s">
        <v>22</v>
      </c>
      <c r="C25" s="58">
        <v>5101901</v>
      </c>
      <c r="D25" s="58">
        <v>216247810.90000001</v>
      </c>
      <c r="E25" s="58">
        <v>2629509</v>
      </c>
      <c r="F25" s="58">
        <v>4503922</v>
      </c>
      <c r="G25" s="58">
        <v>225196100</v>
      </c>
      <c r="H25" s="58">
        <v>1345322</v>
      </c>
      <c r="I25" s="58">
        <v>73683</v>
      </c>
      <c r="J25" s="1965">
        <v>4048514</v>
      </c>
    </row>
    <row r="26" spans="1:10" ht="16.899999999999999" customHeight="1" x14ac:dyDescent="0.2">
      <c r="A26" s="360">
        <v>20</v>
      </c>
      <c r="B26" s="362" t="s">
        <v>23</v>
      </c>
      <c r="C26" s="364">
        <v>8240487</v>
      </c>
      <c r="D26" s="364">
        <v>248286331</v>
      </c>
      <c r="E26" s="364">
        <v>3019087</v>
      </c>
      <c r="F26" s="364">
        <v>9684127</v>
      </c>
      <c r="G26" s="364">
        <v>484206350</v>
      </c>
      <c r="H26" s="364">
        <v>2892649</v>
      </c>
      <c r="I26" s="364">
        <v>207660</v>
      </c>
      <c r="J26" s="1966">
        <v>6119396</v>
      </c>
    </row>
    <row r="27" spans="1:10" ht="16.899999999999999" customHeight="1" x14ac:dyDescent="0.2">
      <c r="A27" s="359">
        <v>21</v>
      </c>
      <c r="B27" s="361" t="s">
        <v>24</v>
      </c>
      <c r="C27" s="363">
        <v>2766140</v>
      </c>
      <c r="D27" s="363">
        <v>111313320</v>
      </c>
      <c r="E27" s="363">
        <v>1353537</v>
      </c>
      <c r="F27" s="363">
        <v>6430679</v>
      </c>
      <c r="G27" s="363">
        <v>321533950</v>
      </c>
      <c r="H27" s="363">
        <v>1920844</v>
      </c>
      <c r="I27" s="363">
        <v>79947</v>
      </c>
      <c r="J27" s="1964">
        <v>3354328</v>
      </c>
    </row>
    <row r="28" spans="1:10" ht="16.899999999999999" customHeight="1" x14ac:dyDescent="0.2">
      <c r="A28" s="56">
        <v>22</v>
      </c>
      <c r="B28" s="260" t="s">
        <v>25</v>
      </c>
      <c r="C28" s="58">
        <v>3488691</v>
      </c>
      <c r="D28" s="58">
        <v>63405082</v>
      </c>
      <c r="E28" s="58">
        <v>770987</v>
      </c>
      <c r="F28" s="58">
        <v>3722410</v>
      </c>
      <c r="G28" s="58">
        <v>186120500</v>
      </c>
      <c r="H28" s="58">
        <v>1111884</v>
      </c>
      <c r="I28" s="58">
        <v>414980</v>
      </c>
      <c r="J28" s="1965">
        <v>2297851</v>
      </c>
    </row>
    <row r="29" spans="1:10" ht="16.899999999999999" customHeight="1" x14ac:dyDescent="0.2">
      <c r="A29" s="56">
        <v>23</v>
      </c>
      <c r="B29" s="260" t="s">
        <v>26</v>
      </c>
      <c r="C29" s="58">
        <v>20626681</v>
      </c>
      <c r="D29" s="58">
        <v>594291559</v>
      </c>
      <c r="E29" s="58">
        <v>7226407</v>
      </c>
      <c r="F29" s="58">
        <v>28605373</v>
      </c>
      <c r="G29" s="58">
        <v>1430268650</v>
      </c>
      <c r="H29" s="58">
        <v>8544425</v>
      </c>
      <c r="I29" s="58">
        <v>574484</v>
      </c>
      <c r="J29" s="1965">
        <v>16345316</v>
      </c>
    </row>
    <row r="30" spans="1:10" ht="16.899999999999999" customHeight="1" x14ac:dyDescent="0.2">
      <c r="A30" s="56">
        <v>24</v>
      </c>
      <c r="B30" s="260" t="s">
        <v>27</v>
      </c>
      <c r="C30" s="58">
        <v>43923918</v>
      </c>
      <c r="D30" s="58">
        <v>767782715</v>
      </c>
      <c r="E30" s="58">
        <v>9336007</v>
      </c>
      <c r="F30" s="58">
        <v>30750123</v>
      </c>
      <c r="G30" s="58">
        <v>1530827560</v>
      </c>
      <c r="H30" s="58">
        <v>9145164</v>
      </c>
      <c r="I30" s="58">
        <v>135818</v>
      </c>
      <c r="J30" s="1965">
        <v>18616989</v>
      </c>
    </row>
    <row r="31" spans="1:10" ht="16.899999999999999" customHeight="1" x14ac:dyDescent="0.2">
      <c r="A31" s="360">
        <v>25</v>
      </c>
      <c r="B31" s="362" t="s">
        <v>28</v>
      </c>
      <c r="C31" s="364">
        <v>5388015</v>
      </c>
      <c r="D31" s="364">
        <v>200019850</v>
      </c>
      <c r="E31" s="364">
        <v>2432181</v>
      </c>
      <c r="F31" s="364">
        <v>6769887</v>
      </c>
      <c r="G31" s="364">
        <v>225662900</v>
      </c>
      <c r="H31" s="364">
        <v>1348110</v>
      </c>
      <c r="I31" s="364">
        <v>112080</v>
      </c>
      <c r="J31" s="1966">
        <v>3892371</v>
      </c>
    </row>
    <row r="32" spans="1:10" ht="16.899999999999999" customHeight="1" x14ac:dyDescent="0.2">
      <c r="A32" s="359">
        <v>26</v>
      </c>
      <c r="B32" s="361" t="s">
        <v>29</v>
      </c>
      <c r="C32" s="363">
        <v>119503972</v>
      </c>
      <c r="D32" s="363">
        <v>3999079375</v>
      </c>
      <c r="E32" s="363">
        <v>48627605</v>
      </c>
      <c r="F32" s="363">
        <v>263245539</v>
      </c>
      <c r="G32" s="363">
        <v>13162276950</v>
      </c>
      <c r="H32" s="363">
        <v>78631442</v>
      </c>
      <c r="I32" s="363">
        <v>1803145</v>
      </c>
      <c r="J32" s="1964">
        <v>129062192</v>
      </c>
    </row>
    <row r="33" spans="1:142" ht="16.899999999999999" customHeight="1" x14ac:dyDescent="0.2">
      <c r="A33" s="56">
        <v>27</v>
      </c>
      <c r="B33" s="260" t="s">
        <v>30</v>
      </c>
      <c r="C33" s="58">
        <v>9713067</v>
      </c>
      <c r="D33" s="58">
        <v>265438709</v>
      </c>
      <c r="E33" s="58">
        <v>3227655</v>
      </c>
      <c r="F33" s="58">
        <v>14447115</v>
      </c>
      <c r="G33" s="58">
        <v>577884600</v>
      </c>
      <c r="H33" s="58">
        <v>3452283</v>
      </c>
      <c r="I33" s="58">
        <v>319744</v>
      </c>
      <c r="J33" s="1965">
        <v>6999682</v>
      </c>
    </row>
    <row r="34" spans="1:142" ht="16.899999999999999" customHeight="1" x14ac:dyDescent="0.2">
      <c r="A34" s="56">
        <v>28</v>
      </c>
      <c r="B34" s="260" t="s">
        <v>31</v>
      </c>
      <c r="C34" s="58">
        <v>77404968</v>
      </c>
      <c r="D34" s="58">
        <v>2214956938</v>
      </c>
      <c r="E34" s="58">
        <v>26933212</v>
      </c>
      <c r="F34" s="58">
        <v>150865077</v>
      </c>
      <c r="G34" s="58">
        <v>7543253850</v>
      </c>
      <c r="H34" s="58">
        <v>45063398</v>
      </c>
      <c r="I34" s="58">
        <v>2566969</v>
      </c>
      <c r="J34" s="1965">
        <v>74563579</v>
      </c>
    </row>
    <row r="35" spans="1:142" ht="16.899999999999999" customHeight="1" x14ac:dyDescent="0.2">
      <c r="A35" s="56">
        <v>29</v>
      </c>
      <c r="B35" s="260" t="s">
        <v>32</v>
      </c>
      <c r="C35" s="58">
        <v>31036429</v>
      </c>
      <c r="D35" s="58">
        <v>751221860</v>
      </c>
      <c r="E35" s="58">
        <v>9134632</v>
      </c>
      <c r="F35" s="58">
        <v>44668614</v>
      </c>
      <c r="G35" s="58">
        <v>2007826514.9999998</v>
      </c>
      <c r="H35" s="58">
        <v>11994756</v>
      </c>
      <c r="I35" s="58">
        <v>479582</v>
      </c>
      <c r="J35" s="1965">
        <v>21608970</v>
      </c>
    </row>
    <row r="36" spans="1:142" ht="16.899999999999999" customHeight="1" x14ac:dyDescent="0.2">
      <c r="A36" s="360">
        <v>30</v>
      </c>
      <c r="B36" s="362" t="s">
        <v>33</v>
      </c>
      <c r="C36" s="364">
        <v>4073388</v>
      </c>
      <c r="D36" s="364">
        <v>89827990</v>
      </c>
      <c r="E36" s="364">
        <v>1092281</v>
      </c>
      <c r="F36" s="364">
        <v>8486429</v>
      </c>
      <c r="G36" s="364">
        <v>282880967</v>
      </c>
      <c r="H36" s="364">
        <v>1689931</v>
      </c>
      <c r="I36" s="364">
        <v>78222</v>
      </c>
      <c r="J36" s="1966">
        <v>2860434</v>
      </c>
    </row>
    <row r="37" spans="1:142" ht="16.899999999999999" customHeight="1" x14ac:dyDescent="0.2">
      <c r="A37" s="359">
        <v>31</v>
      </c>
      <c r="B37" s="361" t="s">
        <v>34</v>
      </c>
      <c r="C37" s="363">
        <v>22133347</v>
      </c>
      <c r="D37" s="363">
        <v>492742369</v>
      </c>
      <c r="E37" s="363">
        <v>5991599</v>
      </c>
      <c r="F37" s="363">
        <v>27408855</v>
      </c>
      <c r="G37" s="363">
        <v>1096354200</v>
      </c>
      <c r="H37" s="363">
        <v>6549620</v>
      </c>
      <c r="I37" s="363">
        <v>316460</v>
      </c>
      <c r="J37" s="1964">
        <v>12857679</v>
      </c>
    </row>
    <row r="38" spans="1:142" ht="16.899999999999999" customHeight="1" x14ac:dyDescent="0.2">
      <c r="A38" s="56">
        <v>32</v>
      </c>
      <c r="B38" s="260" t="s">
        <v>35</v>
      </c>
      <c r="C38" s="58">
        <v>19605462</v>
      </c>
      <c r="D38" s="58">
        <v>637161570</v>
      </c>
      <c r="E38" s="58">
        <v>7747694</v>
      </c>
      <c r="F38" s="58">
        <v>77012190</v>
      </c>
      <c r="G38" s="58">
        <v>3052267992</v>
      </c>
      <c r="H38" s="58">
        <v>18234249</v>
      </c>
      <c r="I38" s="58">
        <v>1017328</v>
      </c>
      <c r="J38" s="1965">
        <v>26999271</v>
      </c>
    </row>
    <row r="39" spans="1:142" ht="16.899999999999999" customHeight="1" x14ac:dyDescent="0.2">
      <c r="A39" s="56">
        <v>33</v>
      </c>
      <c r="B39" s="260" t="s">
        <v>36</v>
      </c>
      <c r="C39" s="58">
        <v>2281161</v>
      </c>
      <c r="D39" s="58">
        <v>105469548</v>
      </c>
      <c r="E39" s="58">
        <v>1282478</v>
      </c>
      <c r="F39" s="58">
        <v>3883803</v>
      </c>
      <c r="G39" s="58">
        <v>155352120</v>
      </c>
      <c r="H39" s="58">
        <v>928074</v>
      </c>
      <c r="I39" s="58">
        <v>87508</v>
      </c>
      <c r="J39" s="1965">
        <v>2298060</v>
      </c>
    </row>
    <row r="40" spans="1:142" ht="16.899999999999999" customHeight="1" x14ac:dyDescent="0.2">
      <c r="A40" s="56">
        <v>34</v>
      </c>
      <c r="B40" s="260" t="s">
        <v>37</v>
      </c>
      <c r="C40" s="58">
        <v>6485851</v>
      </c>
      <c r="D40" s="58">
        <v>157129979</v>
      </c>
      <c r="E40" s="58">
        <v>1910653</v>
      </c>
      <c r="F40" s="58">
        <v>7725435</v>
      </c>
      <c r="G40" s="58">
        <v>386271750</v>
      </c>
      <c r="H40" s="58">
        <v>2307587</v>
      </c>
      <c r="I40" s="58">
        <v>203344</v>
      </c>
      <c r="J40" s="1965">
        <v>4421584</v>
      </c>
    </row>
    <row r="41" spans="1:142" ht="16.899999999999999" customHeight="1" x14ac:dyDescent="0.2">
      <c r="A41" s="360">
        <v>35</v>
      </c>
      <c r="B41" s="362" t="s">
        <v>38</v>
      </c>
      <c r="C41" s="364">
        <v>10452520</v>
      </c>
      <c r="D41" s="364">
        <v>391338733</v>
      </c>
      <c r="E41" s="364">
        <v>4758562</v>
      </c>
      <c r="F41" s="364">
        <v>22010761</v>
      </c>
      <c r="G41" s="364">
        <v>872036581.99999988</v>
      </c>
      <c r="H41" s="364">
        <v>5209547</v>
      </c>
      <c r="I41" s="364">
        <v>446465</v>
      </c>
      <c r="J41" s="1966">
        <v>10414574</v>
      </c>
    </row>
    <row r="42" spans="1:142" s="91" customFormat="1" ht="16.899999999999999" customHeight="1" x14ac:dyDescent="0.2">
      <c r="A42" s="359">
        <v>36</v>
      </c>
      <c r="B42" s="361" t="s">
        <v>39</v>
      </c>
      <c r="C42" s="363">
        <v>186540617</v>
      </c>
      <c r="D42" s="363">
        <v>4244925520</v>
      </c>
      <c r="E42" s="363">
        <v>51617021</v>
      </c>
      <c r="F42" s="363">
        <v>163353311</v>
      </c>
      <c r="G42" s="363">
        <v>9434679887.0499992</v>
      </c>
      <c r="H42" s="363">
        <v>56362778</v>
      </c>
      <c r="I42" s="363">
        <v>2650788</v>
      </c>
      <c r="J42" s="1964">
        <v>110630587</v>
      </c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  <c r="AM42" s="343"/>
      <c r="AN42" s="343"/>
      <c r="AO42" s="343"/>
      <c r="AP42" s="343"/>
      <c r="AQ42" s="343"/>
      <c r="AR42" s="343"/>
      <c r="AS42" s="343"/>
      <c r="AT42" s="343"/>
      <c r="AU42" s="343"/>
      <c r="AV42" s="343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  <c r="BR42" s="343"/>
      <c r="BS42" s="343"/>
      <c r="BT42" s="343"/>
      <c r="BU42" s="343"/>
      <c r="BV42" s="343"/>
      <c r="BW42" s="343"/>
      <c r="BX42" s="343"/>
      <c r="BY42" s="343"/>
      <c r="BZ42" s="343"/>
      <c r="CA42" s="343"/>
      <c r="CB42" s="343"/>
      <c r="CC42" s="343"/>
      <c r="CD42" s="343"/>
      <c r="CE42" s="343"/>
      <c r="CF42" s="343"/>
      <c r="CG42" s="343"/>
      <c r="CH42" s="343"/>
      <c r="CI42" s="343"/>
      <c r="CJ42" s="343"/>
      <c r="CK42" s="343"/>
      <c r="CL42" s="343"/>
      <c r="CM42" s="343"/>
      <c r="CN42" s="343"/>
      <c r="CO42" s="343"/>
      <c r="CP42" s="343"/>
      <c r="CQ42" s="343"/>
      <c r="CR42" s="343"/>
      <c r="CS42" s="343"/>
      <c r="CT42" s="343"/>
      <c r="CU42" s="343"/>
      <c r="CV42" s="343"/>
      <c r="CW42" s="343"/>
      <c r="CX42" s="343"/>
      <c r="CY42" s="343"/>
      <c r="CZ42" s="343"/>
      <c r="DA42" s="343"/>
      <c r="DB42" s="343"/>
      <c r="DC42" s="343"/>
      <c r="DD42" s="343"/>
      <c r="DE42" s="343"/>
      <c r="DF42" s="343"/>
      <c r="DG42" s="343"/>
      <c r="DH42" s="343"/>
      <c r="DI42" s="343"/>
      <c r="DJ42" s="343"/>
      <c r="DK42" s="343"/>
      <c r="DL42" s="343"/>
      <c r="DM42" s="343"/>
      <c r="DN42" s="343"/>
      <c r="DO42" s="343"/>
      <c r="DP42" s="343"/>
      <c r="DQ42" s="343"/>
      <c r="DR42" s="343"/>
      <c r="DS42" s="343"/>
      <c r="DT42" s="343"/>
      <c r="DU42" s="343"/>
      <c r="DV42" s="343"/>
      <c r="DW42" s="343"/>
      <c r="DX42" s="343"/>
      <c r="DY42" s="343"/>
      <c r="DZ42" s="343"/>
      <c r="EA42" s="343"/>
      <c r="EB42" s="343"/>
      <c r="EC42" s="343"/>
      <c r="ED42" s="343"/>
      <c r="EE42" s="343"/>
      <c r="EF42" s="343"/>
      <c r="EG42" s="343"/>
      <c r="EH42" s="343"/>
      <c r="EI42" s="343"/>
      <c r="EJ42" s="343"/>
      <c r="EK42" s="343"/>
      <c r="EL42" s="343"/>
    </row>
    <row r="43" spans="1:142" s="91" customFormat="1" ht="16.899999999999999" customHeight="1" x14ac:dyDescent="0.2">
      <c r="A43" s="56">
        <v>37</v>
      </c>
      <c r="B43" s="260" t="s">
        <v>40</v>
      </c>
      <c r="C43" s="58">
        <v>34940920</v>
      </c>
      <c r="D43" s="58">
        <v>802883678</v>
      </c>
      <c r="E43" s="58">
        <v>9762825</v>
      </c>
      <c r="F43" s="58">
        <v>57861811</v>
      </c>
      <c r="G43" s="58">
        <v>1928727033</v>
      </c>
      <c r="H43" s="58">
        <v>11522215</v>
      </c>
      <c r="I43" s="58">
        <v>793386</v>
      </c>
      <c r="J43" s="1965">
        <v>22078426</v>
      </c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  <c r="AM43" s="343"/>
      <c r="AN43" s="343"/>
      <c r="AO43" s="343"/>
      <c r="AP43" s="343"/>
      <c r="AQ43" s="343"/>
      <c r="AR43" s="343"/>
      <c r="AS43" s="343"/>
      <c r="AT43" s="343"/>
      <c r="AU43" s="343"/>
      <c r="AV43" s="343"/>
      <c r="AW43" s="343"/>
      <c r="AX43" s="343"/>
      <c r="AY43" s="343"/>
      <c r="AZ43" s="343"/>
      <c r="BA43" s="343"/>
      <c r="BB43" s="343"/>
      <c r="BC43" s="343"/>
      <c r="BD43" s="343"/>
      <c r="BE43" s="343"/>
      <c r="BF43" s="343"/>
      <c r="BG43" s="343"/>
      <c r="BH43" s="343"/>
      <c r="BI43" s="343"/>
      <c r="BJ43" s="343"/>
      <c r="BK43" s="343"/>
      <c r="BL43" s="343"/>
      <c r="BM43" s="343"/>
      <c r="BN43" s="343"/>
      <c r="BO43" s="343"/>
      <c r="BP43" s="343"/>
      <c r="BQ43" s="343"/>
      <c r="BR43" s="343"/>
      <c r="BS43" s="343"/>
      <c r="BT43" s="343"/>
      <c r="BU43" s="343"/>
      <c r="BV43" s="343"/>
      <c r="BW43" s="343"/>
      <c r="BX43" s="343"/>
      <c r="BY43" s="343"/>
      <c r="BZ43" s="343"/>
      <c r="CA43" s="343"/>
      <c r="CB43" s="343"/>
      <c r="CC43" s="343"/>
      <c r="CD43" s="343"/>
      <c r="CE43" s="343"/>
      <c r="CF43" s="343"/>
      <c r="CG43" s="343"/>
      <c r="CH43" s="343"/>
      <c r="CI43" s="343"/>
      <c r="CJ43" s="343"/>
      <c r="CK43" s="343"/>
      <c r="CL43" s="343"/>
      <c r="CM43" s="343"/>
      <c r="CN43" s="343"/>
      <c r="CO43" s="343"/>
      <c r="CP43" s="343"/>
      <c r="CQ43" s="343"/>
      <c r="CR43" s="343"/>
      <c r="CS43" s="343"/>
      <c r="CT43" s="343"/>
      <c r="CU43" s="343"/>
      <c r="CV43" s="343"/>
      <c r="CW43" s="343"/>
      <c r="CX43" s="343"/>
      <c r="CY43" s="343"/>
      <c r="CZ43" s="343"/>
      <c r="DA43" s="343"/>
      <c r="DB43" s="343"/>
      <c r="DC43" s="343"/>
      <c r="DD43" s="343"/>
      <c r="DE43" s="343"/>
      <c r="DF43" s="343"/>
      <c r="DG43" s="343"/>
      <c r="DH43" s="343"/>
      <c r="DI43" s="343"/>
      <c r="DJ43" s="343"/>
      <c r="DK43" s="343"/>
      <c r="DL43" s="343"/>
      <c r="DM43" s="343"/>
      <c r="DN43" s="343"/>
      <c r="DO43" s="343"/>
      <c r="DP43" s="343"/>
      <c r="DQ43" s="343"/>
      <c r="DR43" s="343"/>
      <c r="DS43" s="343"/>
      <c r="DT43" s="343"/>
      <c r="DU43" s="343"/>
      <c r="DV43" s="343"/>
      <c r="DW43" s="343"/>
      <c r="DX43" s="343"/>
      <c r="DY43" s="343"/>
      <c r="DZ43" s="343"/>
      <c r="EA43" s="343"/>
      <c r="EB43" s="343"/>
      <c r="EC43" s="343"/>
      <c r="ED43" s="343"/>
      <c r="EE43" s="343"/>
      <c r="EF43" s="343"/>
      <c r="EG43" s="343"/>
      <c r="EH43" s="343"/>
      <c r="EI43" s="343"/>
      <c r="EJ43" s="343"/>
      <c r="EK43" s="343"/>
      <c r="EL43" s="343"/>
    </row>
    <row r="44" spans="1:142" s="91" customFormat="1" ht="16.899999999999999" customHeight="1" x14ac:dyDescent="0.2">
      <c r="A44" s="56">
        <v>38</v>
      </c>
      <c r="B44" s="260" t="s">
        <v>41</v>
      </c>
      <c r="C44" s="58">
        <v>23061524</v>
      </c>
      <c r="D44" s="58">
        <v>861682593</v>
      </c>
      <c r="E44" s="58">
        <v>10477802</v>
      </c>
      <c r="F44" s="58">
        <v>24895138</v>
      </c>
      <c r="G44" s="58">
        <v>765968954</v>
      </c>
      <c r="H44" s="58">
        <v>4575899</v>
      </c>
      <c r="I44" s="58">
        <v>91543</v>
      </c>
      <c r="J44" s="1965">
        <v>15145244</v>
      </c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  <c r="AM44" s="343"/>
      <c r="AN44" s="343"/>
      <c r="AO44" s="343"/>
      <c r="AP44" s="343"/>
      <c r="AQ44" s="343"/>
      <c r="AR44" s="343"/>
      <c r="AS44" s="343"/>
      <c r="AT44" s="343"/>
      <c r="AU44" s="343"/>
      <c r="AV44" s="343"/>
      <c r="AW44" s="343"/>
      <c r="AX44" s="343"/>
      <c r="AY44" s="343"/>
      <c r="AZ44" s="343"/>
      <c r="BA44" s="343"/>
      <c r="BB44" s="343"/>
      <c r="BC44" s="343"/>
      <c r="BD44" s="343"/>
      <c r="BE44" s="343"/>
      <c r="BF44" s="343"/>
      <c r="BG44" s="343"/>
      <c r="BH44" s="343"/>
      <c r="BI44" s="343"/>
      <c r="BJ44" s="343"/>
      <c r="BK44" s="343"/>
      <c r="BL44" s="343"/>
      <c r="BM44" s="343"/>
      <c r="BN44" s="343"/>
      <c r="BO44" s="343"/>
      <c r="BP44" s="343"/>
      <c r="BQ44" s="343"/>
      <c r="BR44" s="343"/>
      <c r="BS44" s="343"/>
      <c r="BT44" s="343"/>
      <c r="BU44" s="343"/>
      <c r="BV44" s="343"/>
      <c r="BW44" s="343"/>
      <c r="BX44" s="343"/>
      <c r="BY44" s="343"/>
      <c r="BZ44" s="343"/>
      <c r="CA44" s="343"/>
      <c r="CB44" s="343"/>
      <c r="CC44" s="343"/>
      <c r="CD44" s="343"/>
      <c r="CE44" s="343"/>
      <c r="CF44" s="343"/>
      <c r="CG44" s="343"/>
      <c r="CH44" s="343"/>
      <c r="CI44" s="343"/>
      <c r="CJ44" s="343"/>
      <c r="CK44" s="343"/>
      <c r="CL44" s="343"/>
      <c r="CM44" s="343"/>
      <c r="CN44" s="343"/>
      <c r="CO44" s="343"/>
      <c r="CP44" s="343"/>
      <c r="CQ44" s="343"/>
      <c r="CR44" s="343"/>
      <c r="CS44" s="343"/>
      <c r="CT44" s="343"/>
      <c r="CU44" s="343"/>
      <c r="CV44" s="343"/>
      <c r="CW44" s="343"/>
      <c r="CX44" s="343"/>
      <c r="CY44" s="343"/>
      <c r="CZ44" s="343"/>
      <c r="DA44" s="343"/>
      <c r="DB44" s="343"/>
      <c r="DC44" s="343"/>
      <c r="DD44" s="343"/>
      <c r="DE44" s="343"/>
      <c r="DF44" s="343"/>
      <c r="DG44" s="343"/>
      <c r="DH44" s="343"/>
      <c r="DI44" s="343"/>
      <c r="DJ44" s="343"/>
      <c r="DK44" s="343"/>
      <c r="DL44" s="343"/>
      <c r="DM44" s="343"/>
      <c r="DN44" s="343"/>
      <c r="DO44" s="343"/>
      <c r="DP44" s="343"/>
      <c r="DQ44" s="343"/>
      <c r="DR44" s="343"/>
      <c r="DS44" s="343"/>
      <c r="DT44" s="343"/>
      <c r="DU44" s="343"/>
      <c r="DV44" s="343"/>
      <c r="DW44" s="343"/>
      <c r="DX44" s="343"/>
      <c r="DY44" s="343"/>
      <c r="DZ44" s="343"/>
      <c r="EA44" s="343"/>
      <c r="EB44" s="343"/>
      <c r="EC44" s="343"/>
      <c r="ED44" s="343"/>
      <c r="EE44" s="343"/>
      <c r="EF44" s="343"/>
      <c r="EG44" s="343"/>
      <c r="EH44" s="343"/>
      <c r="EI44" s="343"/>
      <c r="EJ44" s="343"/>
      <c r="EK44" s="343"/>
      <c r="EL44" s="343"/>
    </row>
    <row r="45" spans="1:142" s="91" customFormat="1" ht="16.899999999999999" customHeight="1" x14ac:dyDescent="0.2">
      <c r="A45" s="56">
        <v>39</v>
      </c>
      <c r="B45" s="260" t="s">
        <v>42</v>
      </c>
      <c r="C45" s="58">
        <v>11497313</v>
      </c>
      <c r="D45" s="58">
        <v>474637167</v>
      </c>
      <c r="E45" s="58">
        <v>5771446</v>
      </c>
      <c r="F45" s="58">
        <v>9393252</v>
      </c>
      <c r="G45" s="58">
        <v>469662600</v>
      </c>
      <c r="H45" s="58">
        <v>2805764</v>
      </c>
      <c r="I45" s="58">
        <v>146150</v>
      </c>
      <c r="J45" s="1965">
        <v>8723360</v>
      </c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  <c r="AM45" s="343"/>
      <c r="AN45" s="343"/>
      <c r="AO45" s="343"/>
      <c r="AP45" s="343"/>
      <c r="AQ45" s="343"/>
      <c r="AR45" s="343"/>
      <c r="AS45" s="343"/>
      <c r="AT45" s="343"/>
      <c r="AU45" s="343"/>
      <c r="AV45" s="343"/>
      <c r="AW45" s="343"/>
      <c r="AX45" s="343"/>
      <c r="AY45" s="343"/>
      <c r="AZ45" s="343"/>
      <c r="BA45" s="343"/>
      <c r="BB45" s="343"/>
      <c r="BC45" s="343"/>
      <c r="BD45" s="343"/>
      <c r="BE45" s="343"/>
      <c r="BF45" s="343"/>
      <c r="BG45" s="343"/>
      <c r="BH45" s="343"/>
      <c r="BI45" s="343"/>
      <c r="BJ45" s="343"/>
      <c r="BK45" s="343"/>
      <c r="BL45" s="343"/>
      <c r="BM45" s="343"/>
      <c r="BN45" s="343"/>
      <c r="BO45" s="343"/>
      <c r="BP45" s="343"/>
      <c r="BQ45" s="343"/>
      <c r="BR45" s="343"/>
      <c r="BS45" s="343"/>
      <c r="BT45" s="343"/>
      <c r="BU45" s="343"/>
      <c r="BV45" s="343"/>
      <c r="BW45" s="343"/>
      <c r="BX45" s="343"/>
      <c r="BY45" s="343"/>
      <c r="BZ45" s="343"/>
      <c r="CA45" s="343"/>
      <c r="CB45" s="343"/>
      <c r="CC45" s="343"/>
      <c r="CD45" s="343"/>
      <c r="CE45" s="343"/>
      <c r="CF45" s="343"/>
      <c r="CG45" s="343"/>
      <c r="CH45" s="343"/>
      <c r="CI45" s="343"/>
      <c r="CJ45" s="343"/>
      <c r="CK45" s="343"/>
      <c r="CL45" s="343"/>
      <c r="CM45" s="343"/>
      <c r="CN45" s="343"/>
      <c r="CO45" s="343"/>
      <c r="CP45" s="343"/>
      <c r="CQ45" s="343"/>
      <c r="CR45" s="343"/>
      <c r="CS45" s="343"/>
      <c r="CT45" s="343"/>
      <c r="CU45" s="343"/>
      <c r="CV45" s="343"/>
      <c r="CW45" s="343"/>
      <c r="CX45" s="343"/>
      <c r="CY45" s="343"/>
      <c r="CZ45" s="343"/>
      <c r="DA45" s="343"/>
      <c r="DB45" s="343"/>
      <c r="DC45" s="343"/>
      <c r="DD45" s="343"/>
      <c r="DE45" s="343"/>
      <c r="DF45" s="343"/>
      <c r="DG45" s="343"/>
      <c r="DH45" s="343"/>
      <c r="DI45" s="343"/>
      <c r="DJ45" s="343"/>
      <c r="DK45" s="343"/>
      <c r="DL45" s="343"/>
      <c r="DM45" s="343"/>
      <c r="DN45" s="343"/>
      <c r="DO45" s="343"/>
      <c r="DP45" s="343"/>
      <c r="DQ45" s="343"/>
      <c r="DR45" s="343"/>
      <c r="DS45" s="343"/>
      <c r="DT45" s="343"/>
      <c r="DU45" s="343"/>
      <c r="DV45" s="343"/>
      <c r="DW45" s="343"/>
      <c r="DX45" s="343"/>
      <c r="DY45" s="343"/>
      <c r="DZ45" s="343"/>
      <c r="EA45" s="343"/>
      <c r="EB45" s="343"/>
      <c r="EC45" s="343"/>
      <c r="ED45" s="343"/>
      <c r="EE45" s="343"/>
      <c r="EF45" s="343"/>
      <c r="EG45" s="343"/>
      <c r="EH45" s="343"/>
      <c r="EI45" s="343"/>
      <c r="EJ45" s="343"/>
      <c r="EK45" s="343"/>
      <c r="EL45" s="343"/>
    </row>
    <row r="46" spans="1:142" s="91" customFormat="1" ht="16.899999999999999" customHeight="1" x14ac:dyDescent="0.2">
      <c r="A46" s="360">
        <v>40</v>
      </c>
      <c r="B46" s="362" t="s">
        <v>43</v>
      </c>
      <c r="C46" s="364">
        <v>44284707</v>
      </c>
      <c r="D46" s="364">
        <v>966666501.9000001</v>
      </c>
      <c r="E46" s="364">
        <v>11754375</v>
      </c>
      <c r="F46" s="364">
        <v>66447815</v>
      </c>
      <c r="G46" s="364">
        <v>3322390750</v>
      </c>
      <c r="H46" s="364">
        <v>19847962</v>
      </c>
      <c r="I46" s="364">
        <v>956301</v>
      </c>
      <c r="J46" s="1966">
        <v>32558638</v>
      </c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  <c r="AP46" s="343"/>
      <c r="AQ46" s="343"/>
      <c r="AR46" s="343"/>
      <c r="AS46" s="343"/>
      <c r="AT46" s="343"/>
      <c r="AU46" s="343"/>
      <c r="AV46" s="343"/>
      <c r="AW46" s="343"/>
      <c r="AX46" s="343"/>
      <c r="AY46" s="343"/>
      <c r="AZ46" s="343"/>
      <c r="BA46" s="343"/>
      <c r="BB46" s="343"/>
      <c r="BC46" s="343"/>
      <c r="BD46" s="343"/>
      <c r="BE46" s="343"/>
      <c r="BF46" s="343"/>
      <c r="BG46" s="343"/>
      <c r="BH46" s="343"/>
      <c r="BI46" s="343"/>
      <c r="BJ46" s="343"/>
      <c r="BK46" s="343"/>
      <c r="BL46" s="343"/>
      <c r="BM46" s="343"/>
      <c r="BN46" s="343"/>
      <c r="BO46" s="343"/>
      <c r="BP46" s="343"/>
      <c r="BQ46" s="343"/>
      <c r="BR46" s="343"/>
      <c r="BS46" s="343"/>
      <c r="BT46" s="343"/>
      <c r="BU46" s="343"/>
      <c r="BV46" s="343"/>
      <c r="BW46" s="343"/>
      <c r="BX46" s="343"/>
      <c r="BY46" s="343"/>
      <c r="BZ46" s="343"/>
      <c r="CA46" s="343"/>
      <c r="CB46" s="343"/>
      <c r="CC46" s="343"/>
      <c r="CD46" s="343"/>
      <c r="CE46" s="343"/>
      <c r="CF46" s="343"/>
      <c r="CG46" s="343"/>
      <c r="CH46" s="343"/>
      <c r="CI46" s="343"/>
      <c r="CJ46" s="343"/>
      <c r="CK46" s="343"/>
      <c r="CL46" s="343"/>
      <c r="CM46" s="343"/>
      <c r="CN46" s="343"/>
      <c r="CO46" s="343"/>
      <c r="CP46" s="343"/>
      <c r="CQ46" s="343"/>
      <c r="CR46" s="343"/>
      <c r="CS46" s="343"/>
      <c r="CT46" s="343"/>
      <c r="CU46" s="343"/>
      <c r="CV46" s="343"/>
      <c r="CW46" s="343"/>
      <c r="CX46" s="343"/>
      <c r="CY46" s="343"/>
      <c r="CZ46" s="343"/>
      <c r="DA46" s="343"/>
      <c r="DB46" s="343"/>
      <c r="DC46" s="343"/>
      <c r="DD46" s="343"/>
      <c r="DE46" s="343"/>
      <c r="DF46" s="343"/>
      <c r="DG46" s="343"/>
      <c r="DH46" s="343"/>
      <c r="DI46" s="343"/>
      <c r="DJ46" s="343"/>
      <c r="DK46" s="343"/>
      <c r="DL46" s="343"/>
      <c r="DM46" s="343"/>
      <c r="DN46" s="343"/>
      <c r="DO46" s="343"/>
      <c r="DP46" s="343"/>
      <c r="DQ46" s="343"/>
      <c r="DR46" s="343"/>
      <c r="DS46" s="343"/>
      <c r="DT46" s="343"/>
      <c r="DU46" s="343"/>
      <c r="DV46" s="343"/>
      <c r="DW46" s="343"/>
      <c r="DX46" s="343"/>
      <c r="DY46" s="343"/>
      <c r="DZ46" s="343"/>
      <c r="EA46" s="343"/>
      <c r="EB46" s="343"/>
      <c r="EC46" s="343"/>
      <c r="ED46" s="343"/>
      <c r="EE46" s="343"/>
      <c r="EF46" s="343"/>
      <c r="EG46" s="343"/>
      <c r="EH46" s="343"/>
      <c r="EI46" s="343"/>
      <c r="EJ46" s="343"/>
      <c r="EK46" s="343"/>
      <c r="EL46" s="343"/>
    </row>
    <row r="47" spans="1:142" s="91" customFormat="1" ht="16.899999999999999" customHeight="1" x14ac:dyDescent="0.2">
      <c r="A47" s="359">
        <v>41</v>
      </c>
      <c r="B47" s="361" t="s">
        <v>44</v>
      </c>
      <c r="C47" s="363">
        <v>12701291</v>
      </c>
      <c r="D47" s="363">
        <v>233982380</v>
      </c>
      <c r="E47" s="363">
        <v>2845156</v>
      </c>
      <c r="F47" s="363">
        <v>6937480</v>
      </c>
      <c r="G47" s="363">
        <v>261530239.99999997</v>
      </c>
      <c r="H47" s="363">
        <v>1562382</v>
      </c>
      <c r="I47" s="363">
        <v>151333</v>
      </c>
      <c r="J47" s="1964">
        <v>4558871</v>
      </c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  <c r="AV47" s="343"/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  <c r="BR47" s="343"/>
      <c r="BS47" s="343"/>
      <c r="BT47" s="343"/>
      <c r="BU47" s="343"/>
      <c r="BV47" s="343"/>
      <c r="BW47" s="343"/>
      <c r="BX47" s="343"/>
      <c r="BY47" s="343"/>
      <c r="BZ47" s="343"/>
      <c r="CA47" s="343"/>
      <c r="CB47" s="343"/>
      <c r="CC47" s="343"/>
      <c r="CD47" s="343"/>
      <c r="CE47" s="343"/>
      <c r="CF47" s="343"/>
      <c r="CG47" s="343"/>
      <c r="CH47" s="343"/>
      <c r="CI47" s="343"/>
      <c r="CJ47" s="343"/>
      <c r="CK47" s="343"/>
      <c r="CL47" s="343"/>
      <c r="CM47" s="343"/>
      <c r="CN47" s="343"/>
      <c r="CO47" s="343"/>
      <c r="CP47" s="343"/>
      <c r="CQ47" s="343"/>
      <c r="CR47" s="343"/>
      <c r="CS47" s="343"/>
      <c r="CT47" s="343"/>
      <c r="CU47" s="343"/>
      <c r="CV47" s="343"/>
      <c r="CW47" s="343"/>
      <c r="CX47" s="343"/>
      <c r="CY47" s="343"/>
      <c r="CZ47" s="343"/>
      <c r="DA47" s="343"/>
      <c r="DB47" s="343"/>
      <c r="DC47" s="343"/>
      <c r="DD47" s="343"/>
      <c r="DE47" s="343"/>
      <c r="DF47" s="343"/>
      <c r="DG47" s="343"/>
      <c r="DH47" s="343"/>
      <c r="DI47" s="343"/>
      <c r="DJ47" s="343"/>
      <c r="DK47" s="343"/>
      <c r="DL47" s="343"/>
      <c r="DM47" s="343"/>
      <c r="DN47" s="343"/>
      <c r="DO47" s="343"/>
      <c r="DP47" s="343"/>
      <c r="DQ47" s="343"/>
      <c r="DR47" s="343"/>
      <c r="DS47" s="343"/>
      <c r="DT47" s="343"/>
      <c r="DU47" s="343"/>
      <c r="DV47" s="343"/>
      <c r="DW47" s="343"/>
      <c r="DX47" s="343"/>
      <c r="DY47" s="343"/>
      <c r="DZ47" s="343"/>
      <c r="EA47" s="343"/>
      <c r="EB47" s="343"/>
      <c r="EC47" s="343"/>
      <c r="ED47" s="343"/>
      <c r="EE47" s="343"/>
      <c r="EF47" s="343"/>
      <c r="EG47" s="343"/>
      <c r="EH47" s="343"/>
      <c r="EI47" s="343"/>
      <c r="EJ47" s="343"/>
      <c r="EK47" s="343"/>
      <c r="EL47" s="343"/>
    </row>
    <row r="48" spans="1:142" s="91" customFormat="1" ht="16.899999999999999" customHeight="1" x14ac:dyDescent="0.2">
      <c r="A48" s="56">
        <v>42</v>
      </c>
      <c r="B48" s="260" t="s">
        <v>45</v>
      </c>
      <c r="C48" s="58">
        <v>8230189</v>
      </c>
      <c r="D48" s="58">
        <v>227498272</v>
      </c>
      <c r="E48" s="58">
        <v>2766311</v>
      </c>
      <c r="F48" s="58">
        <v>7929764</v>
      </c>
      <c r="G48" s="58">
        <v>396488200</v>
      </c>
      <c r="H48" s="58">
        <v>2368621</v>
      </c>
      <c r="I48" s="58">
        <v>203542</v>
      </c>
      <c r="J48" s="1965">
        <v>5338474</v>
      </c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  <c r="BR48" s="343"/>
      <c r="BS48" s="343"/>
      <c r="BT48" s="343"/>
      <c r="BU48" s="343"/>
      <c r="BV48" s="343"/>
      <c r="BW48" s="343"/>
      <c r="BX48" s="343"/>
      <c r="BY48" s="343"/>
      <c r="BZ48" s="343"/>
      <c r="CA48" s="343"/>
      <c r="CB48" s="343"/>
      <c r="CC48" s="343"/>
      <c r="CD48" s="343"/>
      <c r="CE48" s="343"/>
      <c r="CF48" s="343"/>
      <c r="CG48" s="343"/>
      <c r="CH48" s="343"/>
      <c r="CI48" s="343"/>
      <c r="CJ48" s="343"/>
      <c r="CK48" s="343"/>
      <c r="CL48" s="343"/>
      <c r="CM48" s="343"/>
      <c r="CN48" s="343"/>
      <c r="CO48" s="343"/>
      <c r="CP48" s="343"/>
      <c r="CQ48" s="343"/>
      <c r="CR48" s="343"/>
      <c r="CS48" s="343"/>
      <c r="CT48" s="343"/>
      <c r="CU48" s="343"/>
      <c r="CV48" s="343"/>
      <c r="CW48" s="343"/>
      <c r="CX48" s="343"/>
      <c r="CY48" s="343"/>
      <c r="CZ48" s="343"/>
      <c r="DA48" s="343"/>
      <c r="DB48" s="343"/>
      <c r="DC48" s="343"/>
      <c r="DD48" s="343"/>
      <c r="DE48" s="343"/>
      <c r="DF48" s="343"/>
      <c r="DG48" s="343"/>
      <c r="DH48" s="343"/>
      <c r="DI48" s="343"/>
      <c r="DJ48" s="343"/>
      <c r="DK48" s="343"/>
      <c r="DL48" s="343"/>
      <c r="DM48" s="343"/>
      <c r="DN48" s="343"/>
      <c r="DO48" s="343"/>
      <c r="DP48" s="343"/>
      <c r="DQ48" s="343"/>
      <c r="DR48" s="343"/>
      <c r="DS48" s="343"/>
      <c r="DT48" s="343"/>
      <c r="DU48" s="343"/>
      <c r="DV48" s="343"/>
      <c r="DW48" s="343"/>
      <c r="DX48" s="343"/>
      <c r="DY48" s="343"/>
      <c r="DZ48" s="343"/>
      <c r="EA48" s="343"/>
      <c r="EB48" s="343"/>
      <c r="EC48" s="343"/>
      <c r="ED48" s="343"/>
      <c r="EE48" s="343"/>
      <c r="EF48" s="343"/>
      <c r="EG48" s="343"/>
      <c r="EH48" s="343"/>
      <c r="EI48" s="343"/>
      <c r="EJ48" s="343"/>
      <c r="EK48" s="343"/>
      <c r="EL48" s="343"/>
    </row>
    <row r="49" spans="1:142" s="91" customFormat="1" ht="16.899999999999999" customHeight="1" x14ac:dyDescent="0.2">
      <c r="A49" s="56">
        <v>43</v>
      </c>
      <c r="B49" s="260" t="s">
        <v>46</v>
      </c>
      <c r="C49" s="58">
        <v>8273716</v>
      </c>
      <c r="D49" s="58">
        <v>253030694.40000001</v>
      </c>
      <c r="E49" s="58">
        <v>3076777</v>
      </c>
      <c r="F49" s="58">
        <v>14754552</v>
      </c>
      <c r="G49" s="58">
        <v>569714048</v>
      </c>
      <c r="H49" s="58">
        <v>3403472</v>
      </c>
      <c r="I49" s="58">
        <v>208673</v>
      </c>
      <c r="J49" s="1965">
        <v>6688922</v>
      </c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343"/>
      <c r="CI49" s="343"/>
      <c r="CJ49" s="343"/>
      <c r="CK49" s="343"/>
      <c r="CL49" s="343"/>
      <c r="CM49" s="343"/>
      <c r="CN49" s="343"/>
      <c r="CO49" s="343"/>
      <c r="CP49" s="343"/>
      <c r="CQ49" s="343"/>
      <c r="CR49" s="343"/>
      <c r="CS49" s="343"/>
      <c r="CT49" s="343"/>
      <c r="CU49" s="343"/>
      <c r="CV49" s="343"/>
      <c r="CW49" s="343"/>
      <c r="CX49" s="343"/>
      <c r="CY49" s="343"/>
      <c r="CZ49" s="343"/>
      <c r="DA49" s="343"/>
      <c r="DB49" s="343"/>
      <c r="DC49" s="343"/>
      <c r="DD49" s="343"/>
      <c r="DE49" s="343"/>
      <c r="DF49" s="343"/>
      <c r="DG49" s="343"/>
      <c r="DH49" s="343"/>
      <c r="DI49" s="343"/>
      <c r="DJ49" s="343"/>
      <c r="DK49" s="343"/>
      <c r="DL49" s="343"/>
      <c r="DM49" s="343"/>
      <c r="DN49" s="343"/>
      <c r="DO49" s="343"/>
      <c r="DP49" s="343"/>
      <c r="DQ49" s="343"/>
      <c r="DR49" s="343"/>
      <c r="DS49" s="343"/>
      <c r="DT49" s="343"/>
      <c r="DU49" s="343"/>
      <c r="DV49" s="343"/>
      <c r="DW49" s="343"/>
      <c r="DX49" s="343"/>
      <c r="DY49" s="343"/>
      <c r="DZ49" s="343"/>
      <c r="EA49" s="343"/>
      <c r="EB49" s="343"/>
      <c r="EC49" s="343"/>
      <c r="ED49" s="343"/>
      <c r="EE49" s="343"/>
      <c r="EF49" s="343"/>
      <c r="EG49" s="343"/>
      <c r="EH49" s="343"/>
      <c r="EI49" s="343"/>
      <c r="EJ49" s="343"/>
      <c r="EK49" s="343"/>
      <c r="EL49" s="343"/>
    </row>
    <row r="50" spans="1:142" s="91" customFormat="1" ht="16.899999999999999" customHeight="1" x14ac:dyDescent="0.2">
      <c r="A50" s="56">
        <v>44</v>
      </c>
      <c r="B50" s="260" t="s">
        <v>47</v>
      </c>
      <c r="C50" s="58">
        <v>16533161</v>
      </c>
      <c r="D50" s="58">
        <v>394164935</v>
      </c>
      <c r="E50" s="58">
        <v>4792927</v>
      </c>
      <c r="F50" s="58">
        <v>21938441</v>
      </c>
      <c r="G50" s="58">
        <v>971110484.99999988</v>
      </c>
      <c r="H50" s="58">
        <v>5801414</v>
      </c>
      <c r="I50" s="58">
        <v>141251</v>
      </c>
      <c r="J50" s="1965">
        <v>10735592</v>
      </c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343"/>
      <c r="CI50" s="343"/>
      <c r="CJ50" s="343"/>
      <c r="CK50" s="343"/>
      <c r="CL50" s="343"/>
      <c r="CM50" s="343"/>
      <c r="CN50" s="343"/>
      <c r="CO50" s="343"/>
      <c r="CP50" s="343"/>
      <c r="CQ50" s="343"/>
      <c r="CR50" s="343"/>
      <c r="CS50" s="343"/>
      <c r="CT50" s="343"/>
      <c r="CU50" s="343"/>
      <c r="CV50" s="343"/>
      <c r="CW50" s="343"/>
      <c r="CX50" s="343"/>
      <c r="CY50" s="343"/>
      <c r="CZ50" s="343"/>
      <c r="DA50" s="343"/>
      <c r="DB50" s="343"/>
      <c r="DC50" s="343"/>
      <c r="DD50" s="343"/>
      <c r="DE50" s="343"/>
      <c r="DF50" s="343"/>
      <c r="DG50" s="343"/>
      <c r="DH50" s="343"/>
      <c r="DI50" s="343"/>
      <c r="DJ50" s="343"/>
      <c r="DK50" s="343"/>
      <c r="DL50" s="343"/>
      <c r="DM50" s="343"/>
      <c r="DN50" s="343"/>
      <c r="DO50" s="343"/>
      <c r="DP50" s="343"/>
      <c r="DQ50" s="343"/>
      <c r="DR50" s="343"/>
      <c r="DS50" s="343"/>
      <c r="DT50" s="343"/>
      <c r="DU50" s="343"/>
      <c r="DV50" s="343"/>
      <c r="DW50" s="343"/>
      <c r="DX50" s="343"/>
      <c r="DY50" s="343"/>
      <c r="DZ50" s="343"/>
      <c r="EA50" s="343"/>
      <c r="EB50" s="343"/>
      <c r="EC50" s="343"/>
      <c r="ED50" s="343"/>
      <c r="EE50" s="343"/>
      <c r="EF50" s="343"/>
      <c r="EG50" s="343"/>
      <c r="EH50" s="343"/>
      <c r="EI50" s="343"/>
      <c r="EJ50" s="343"/>
      <c r="EK50" s="343"/>
      <c r="EL50" s="343"/>
    </row>
    <row r="51" spans="1:142" ht="16.899999999999999" customHeight="1" x14ac:dyDescent="0.2">
      <c r="A51" s="360">
        <v>45</v>
      </c>
      <c r="B51" s="362" t="s">
        <v>48</v>
      </c>
      <c r="C51" s="364">
        <v>86783701</v>
      </c>
      <c r="D51" s="364">
        <v>1604950565</v>
      </c>
      <c r="E51" s="364">
        <v>19515717</v>
      </c>
      <c r="F51" s="364">
        <v>63988709</v>
      </c>
      <c r="G51" s="364">
        <v>2132956967</v>
      </c>
      <c r="H51" s="364">
        <v>12742285</v>
      </c>
      <c r="I51" s="364">
        <v>273063</v>
      </c>
      <c r="J51" s="1966">
        <v>32531065</v>
      </c>
    </row>
    <row r="52" spans="1:142" ht="16.899999999999999" customHeight="1" x14ac:dyDescent="0.2">
      <c r="A52" s="359">
        <v>46</v>
      </c>
      <c r="B52" s="361" t="s">
        <v>49</v>
      </c>
      <c r="C52" s="363">
        <v>2277517</v>
      </c>
      <c r="D52" s="363">
        <v>52801097</v>
      </c>
      <c r="E52" s="363">
        <v>642045</v>
      </c>
      <c r="F52" s="363">
        <v>1906987</v>
      </c>
      <c r="G52" s="363">
        <v>95349350</v>
      </c>
      <c r="H52" s="363">
        <v>569617</v>
      </c>
      <c r="I52" s="363">
        <v>31050</v>
      </c>
      <c r="J52" s="1964">
        <v>1242712</v>
      </c>
    </row>
    <row r="53" spans="1:142" ht="16.899999999999999" customHeight="1" x14ac:dyDescent="0.2">
      <c r="A53" s="56">
        <v>47</v>
      </c>
      <c r="B53" s="260" t="s">
        <v>50</v>
      </c>
      <c r="C53" s="58">
        <v>30348472</v>
      </c>
      <c r="D53" s="58">
        <v>661512229</v>
      </c>
      <c r="E53" s="58">
        <v>8043790</v>
      </c>
      <c r="F53" s="58">
        <v>17442244</v>
      </c>
      <c r="G53" s="58">
        <v>697689760</v>
      </c>
      <c r="H53" s="58">
        <v>4167999</v>
      </c>
      <c r="I53" s="58">
        <v>81269</v>
      </c>
      <c r="J53" s="1965">
        <v>12293058</v>
      </c>
    </row>
    <row r="54" spans="1:142" ht="16.899999999999999" customHeight="1" x14ac:dyDescent="0.2">
      <c r="A54" s="56">
        <v>48</v>
      </c>
      <c r="B54" s="260" t="s">
        <v>73</v>
      </c>
      <c r="C54" s="58">
        <v>29342598</v>
      </c>
      <c r="D54" s="58">
        <v>772903646</v>
      </c>
      <c r="E54" s="58">
        <v>9398276</v>
      </c>
      <c r="F54" s="58">
        <v>30983471</v>
      </c>
      <c r="G54" s="58">
        <v>1104148442</v>
      </c>
      <c r="H54" s="58">
        <v>6596183</v>
      </c>
      <c r="I54" s="58">
        <v>181110</v>
      </c>
      <c r="J54" s="1965">
        <v>16175569</v>
      </c>
    </row>
    <row r="55" spans="1:142" ht="16.899999999999999" customHeight="1" x14ac:dyDescent="0.2">
      <c r="A55" s="56">
        <v>49</v>
      </c>
      <c r="B55" s="260" t="s">
        <v>51</v>
      </c>
      <c r="C55" s="58">
        <v>14293537</v>
      </c>
      <c r="D55" s="58">
        <v>697268773</v>
      </c>
      <c r="E55" s="58">
        <v>8478579</v>
      </c>
      <c r="F55" s="58">
        <v>29638811</v>
      </c>
      <c r="G55" s="58">
        <v>1481940550</v>
      </c>
      <c r="H55" s="58">
        <v>8853113</v>
      </c>
      <c r="I55" s="58">
        <v>714275</v>
      </c>
      <c r="J55" s="1965">
        <v>18045967</v>
      </c>
    </row>
    <row r="56" spans="1:142" ht="16.899999999999999" customHeight="1" x14ac:dyDescent="0.2">
      <c r="A56" s="360">
        <v>50</v>
      </c>
      <c r="B56" s="362" t="s">
        <v>52</v>
      </c>
      <c r="C56" s="364">
        <v>13638718</v>
      </c>
      <c r="D56" s="364">
        <v>413713842</v>
      </c>
      <c r="E56" s="364">
        <v>5030636</v>
      </c>
      <c r="F56" s="364">
        <v>18951238</v>
      </c>
      <c r="G56" s="364">
        <v>947561900</v>
      </c>
      <c r="H56" s="364">
        <v>5660735</v>
      </c>
      <c r="I56" s="364">
        <v>311731</v>
      </c>
      <c r="J56" s="1966">
        <v>11003102</v>
      </c>
    </row>
    <row r="57" spans="1:142" ht="16.899999999999999" customHeight="1" x14ac:dyDescent="0.2">
      <c r="A57" s="359">
        <v>51</v>
      </c>
      <c r="B57" s="361" t="s">
        <v>53</v>
      </c>
      <c r="C57" s="363">
        <v>21759306</v>
      </c>
      <c r="D57" s="363">
        <v>538177811</v>
      </c>
      <c r="E57" s="363">
        <v>6544081</v>
      </c>
      <c r="F57" s="363">
        <v>22910806</v>
      </c>
      <c r="G57" s="363">
        <v>1041400273</v>
      </c>
      <c r="H57" s="363">
        <v>6221325</v>
      </c>
      <c r="I57" s="363">
        <v>442019</v>
      </c>
      <c r="J57" s="1964">
        <v>13207425</v>
      </c>
    </row>
    <row r="58" spans="1:142" ht="16.899999999999999" customHeight="1" x14ac:dyDescent="0.2">
      <c r="A58" s="56">
        <v>52</v>
      </c>
      <c r="B58" s="260" t="s">
        <v>54</v>
      </c>
      <c r="C58" s="58">
        <v>147494744</v>
      </c>
      <c r="D58" s="58">
        <v>2415902255</v>
      </c>
      <c r="E58" s="58">
        <v>29376647</v>
      </c>
      <c r="F58" s="58">
        <v>141216732</v>
      </c>
      <c r="G58" s="58">
        <v>7060836600</v>
      </c>
      <c r="H58" s="58">
        <v>42181438</v>
      </c>
      <c r="I58" s="58">
        <v>2102371</v>
      </c>
      <c r="J58" s="1965">
        <v>73660456</v>
      </c>
    </row>
    <row r="59" spans="1:142" ht="16.899999999999999" customHeight="1" x14ac:dyDescent="0.2">
      <c r="A59" s="56">
        <v>53</v>
      </c>
      <c r="B59" s="260" t="s">
        <v>55</v>
      </c>
      <c r="C59" s="58">
        <v>7602672</v>
      </c>
      <c r="D59" s="58">
        <v>651578636</v>
      </c>
      <c r="E59" s="58">
        <v>7923001</v>
      </c>
      <c r="F59" s="58">
        <v>81622237</v>
      </c>
      <c r="G59" s="58">
        <v>3264889480</v>
      </c>
      <c r="H59" s="58">
        <v>19504450</v>
      </c>
      <c r="I59" s="58">
        <v>199421</v>
      </c>
      <c r="J59" s="1965">
        <v>27626872</v>
      </c>
    </row>
    <row r="60" spans="1:142" ht="16.899999999999999" customHeight="1" x14ac:dyDescent="0.2">
      <c r="A60" s="56">
        <v>54</v>
      </c>
      <c r="B60" s="260" t="s">
        <v>56</v>
      </c>
      <c r="C60" s="58">
        <v>2222681</v>
      </c>
      <c r="D60" s="58">
        <v>58039024</v>
      </c>
      <c r="E60" s="58">
        <v>705737</v>
      </c>
      <c r="F60" s="58">
        <v>1005100</v>
      </c>
      <c r="G60" s="58">
        <v>67006667</v>
      </c>
      <c r="H60" s="58">
        <v>400298</v>
      </c>
      <c r="I60" s="58">
        <v>27688</v>
      </c>
      <c r="J60" s="1965">
        <v>1133723</v>
      </c>
    </row>
    <row r="61" spans="1:142" ht="16.899999999999999" customHeight="1" x14ac:dyDescent="0.2">
      <c r="A61" s="360">
        <v>55</v>
      </c>
      <c r="B61" s="362" t="s">
        <v>57</v>
      </c>
      <c r="C61" s="364">
        <v>9061157</v>
      </c>
      <c r="D61" s="364">
        <v>999504683</v>
      </c>
      <c r="E61" s="364">
        <v>12153677</v>
      </c>
      <c r="F61" s="364">
        <v>77068715</v>
      </c>
      <c r="G61" s="364">
        <v>2861670608.75</v>
      </c>
      <c r="H61" s="364">
        <v>17095620</v>
      </c>
      <c r="I61" s="364">
        <v>303599</v>
      </c>
      <c r="J61" s="1966">
        <v>29552896</v>
      </c>
    </row>
    <row r="62" spans="1:142" ht="16.899999999999999" customHeight="1" x14ac:dyDescent="0.2">
      <c r="A62" s="359">
        <v>56</v>
      </c>
      <c r="B62" s="361" t="s">
        <v>58</v>
      </c>
      <c r="C62" s="363">
        <v>5557394</v>
      </c>
      <c r="D62" s="363">
        <v>151068319</v>
      </c>
      <c r="E62" s="363">
        <v>1836945</v>
      </c>
      <c r="F62" s="363">
        <v>9053052</v>
      </c>
      <c r="G62" s="363">
        <v>301768400</v>
      </c>
      <c r="H62" s="363">
        <v>1802764</v>
      </c>
      <c r="I62" s="363">
        <v>96578</v>
      </c>
      <c r="J62" s="1964">
        <v>3736287</v>
      </c>
    </row>
    <row r="63" spans="1:142" ht="16.899999999999999" customHeight="1" x14ac:dyDescent="0.2">
      <c r="A63" s="56">
        <v>57</v>
      </c>
      <c r="B63" s="260" t="s">
        <v>59</v>
      </c>
      <c r="C63" s="58">
        <v>12544004</v>
      </c>
      <c r="D63" s="58">
        <v>321767285</v>
      </c>
      <c r="E63" s="58">
        <v>3912594</v>
      </c>
      <c r="F63" s="58">
        <v>14139949</v>
      </c>
      <c r="G63" s="58">
        <v>942663267</v>
      </c>
      <c r="H63" s="58">
        <v>5631470</v>
      </c>
      <c r="I63" s="58">
        <v>945410</v>
      </c>
      <c r="J63" s="1965">
        <v>10489474</v>
      </c>
    </row>
    <row r="64" spans="1:142" ht="16.899999999999999" customHeight="1" x14ac:dyDescent="0.2">
      <c r="A64" s="56">
        <v>58</v>
      </c>
      <c r="B64" s="260" t="s">
        <v>60</v>
      </c>
      <c r="C64" s="58">
        <v>8782312</v>
      </c>
      <c r="D64" s="58">
        <v>165134304.5</v>
      </c>
      <c r="E64" s="58">
        <v>2007984</v>
      </c>
      <c r="F64" s="58">
        <v>16713851</v>
      </c>
      <c r="G64" s="58">
        <v>835692550</v>
      </c>
      <c r="H64" s="58">
        <v>4992427</v>
      </c>
      <c r="I64" s="58">
        <v>463223</v>
      </c>
      <c r="J64" s="1965">
        <v>7463634</v>
      </c>
    </row>
    <row r="65" spans="1:142" ht="16.899999999999999" customHeight="1" x14ac:dyDescent="0.2">
      <c r="A65" s="56">
        <v>59</v>
      </c>
      <c r="B65" s="260" t="s">
        <v>61</v>
      </c>
      <c r="C65" s="58">
        <v>3335575</v>
      </c>
      <c r="D65" s="58">
        <v>112563067</v>
      </c>
      <c r="E65" s="58">
        <v>1368733</v>
      </c>
      <c r="F65" s="58">
        <v>7163530</v>
      </c>
      <c r="G65" s="58">
        <v>358176500</v>
      </c>
      <c r="H65" s="58">
        <v>2139746</v>
      </c>
      <c r="I65" s="58">
        <v>161235</v>
      </c>
      <c r="J65" s="1965">
        <v>3669714</v>
      </c>
    </row>
    <row r="66" spans="1:142" ht="16.899999999999999" customHeight="1" x14ac:dyDescent="0.2">
      <c r="A66" s="360">
        <v>60</v>
      </c>
      <c r="B66" s="362" t="s">
        <v>62</v>
      </c>
      <c r="C66" s="364">
        <v>13457723</v>
      </c>
      <c r="D66" s="364">
        <v>259915045</v>
      </c>
      <c r="E66" s="364">
        <v>3160489</v>
      </c>
      <c r="F66" s="364">
        <v>17110530</v>
      </c>
      <c r="G66" s="364">
        <v>803311268</v>
      </c>
      <c r="H66" s="364">
        <v>4798982</v>
      </c>
      <c r="I66" s="364">
        <v>290036</v>
      </c>
      <c r="J66" s="1966">
        <v>8249507</v>
      </c>
    </row>
    <row r="67" spans="1:142" ht="16.899999999999999" customHeight="1" x14ac:dyDescent="0.2">
      <c r="A67" s="359">
        <v>61</v>
      </c>
      <c r="B67" s="361" t="s">
        <v>63</v>
      </c>
      <c r="C67" s="363">
        <v>32050962</v>
      </c>
      <c r="D67" s="363">
        <v>564536824.5</v>
      </c>
      <c r="E67" s="363">
        <v>6864598</v>
      </c>
      <c r="F67" s="363">
        <v>22334776</v>
      </c>
      <c r="G67" s="363">
        <v>1034063324.9999999</v>
      </c>
      <c r="H67" s="363">
        <v>6177494</v>
      </c>
      <c r="I67" s="363">
        <v>415658</v>
      </c>
      <c r="J67" s="1964">
        <v>13457750</v>
      </c>
    </row>
    <row r="68" spans="1:142" ht="16.899999999999999" customHeight="1" x14ac:dyDescent="0.2">
      <c r="A68" s="56">
        <v>62</v>
      </c>
      <c r="B68" s="260" t="s">
        <v>64</v>
      </c>
      <c r="C68" s="58">
        <v>1835556</v>
      </c>
      <c r="D68" s="58">
        <v>66117659</v>
      </c>
      <c r="E68" s="58">
        <v>803971</v>
      </c>
      <c r="F68" s="58">
        <v>4155518</v>
      </c>
      <c r="G68" s="58">
        <v>191173182.5</v>
      </c>
      <c r="H68" s="58">
        <v>1142069</v>
      </c>
      <c r="I68" s="58">
        <v>83708</v>
      </c>
      <c r="J68" s="1965">
        <v>2029748</v>
      </c>
    </row>
    <row r="69" spans="1:142" ht="16.899999999999999" customHeight="1" x14ac:dyDescent="0.2">
      <c r="A69" s="56">
        <v>63</v>
      </c>
      <c r="B69" s="260" t="s">
        <v>65</v>
      </c>
      <c r="C69" s="58">
        <v>17766344</v>
      </c>
      <c r="D69" s="58">
        <v>425171326</v>
      </c>
      <c r="E69" s="58">
        <v>5169956</v>
      </c>
      <c r="F69" s="58">
        <v>9524364</v>
      </c>
      <c r="G69" s="58">
        <v>317478800</v>
      </c>
      <c r="H69" s="58">
        <v>1896618</v>
      </c>
      <c r="I69" s="58">
        <v>59738</v>
      </c>
      <c r="J69" s="1965">
        <v>7126312</v>
      </c>
    </row>
    <row r="70" spans="1:142" ht="16.899999999999999" customHeight="1" x14ac:dyDescent="0.2">
      <c r="A70" s="56">
        <v>64</v>
      </c>
      <c r="B70" s="260" t="s">
        <v>66</v>
      </c>
      <c r="C70" s="58">
        <v>2279275</v>
      </c>
      <c r="D70" s="58">
        <v>79339420</v>
      </c>
      <c r="E70" s="58">
        <v>964744</v>
      </c>
      <c r="F70" s="58">
        <v>4725966</v>
      </c>
      <c r="G70" s="58">
        <v>236298300</v>
      </c>
      <c r="H70" s="58">
        <v>1411646</v>
      </c>
      <c r="I70" s="58">
        <v>228242</v>
      </c>
      <c r="J70" s="1965">
        <v>2604632</v>
      </c>
    </row>
    <row r="71" spans="1:142" ht="16.899999999999999" customHeight="1" x14ac:dyDescent="0.2">
      <c r="A71" s="360">
        <v>65</v>
      </c>
      <c r="B71" s="362" t="s">
        <v>67</v>
      </c>
      <c r="C71" s="364">
        <v>13736458</v>
      </c>
      <c r="D71" s="364">
        <v>392123611</v>
      </c>
      <c r="E71" s="364">
        <v>4768105</v>
      </c>
      <c r="F71" s="364">
        <v>33338353</v>
      </c>
      <c r="G71" s="364">
        <v>1666917650</v>
      </c>
      <c r="H71" s="364">
        <v>9958166</v>
      </c>
      <c r="I71" s="364">
        <v>165046</v>
      </c>
      <c r="J71" s="1966">
        <v>14891317</v>
      </c>
    </row>
    <row r="72" spans="1:142" ht="16.899999999999999" customHeight="1" x14ac:dyDescent="0.2">
      <c r="A72" s="359">
        <v>66</v>
      </c>
      <c r="B72" s="361" t="s">
        <v>68</v>
      </c>
      <c r="C72" s="363">
        <v>6588992</v>
      </c>
      <c r="D72" s="363">
        <v>104348170</v>
      </c>
      <c r="E72" s="363">
        <v>1268842</v>
      </c>
      <c r="F72" s="363">
        <v>3918429</v>
      </c>
      <c r="G72" s="363">
        <v>391842900</v>
      </c>
      <c r="H72" s="363">
        <v>2340869</v>
      </c>
      <c r="I72" s="363">
        <v>191014</v>
      </c>
      <c r="J72" s="1964">
        <v>3800725</v>
      </c>
    </row>
    <row r="73" spans="1:142" ht="16.899999999999999" customHeight="1" x14ac:dyDescent="0.2">
      <c r="A73" s="56">
        <v>67</v>
      </c>
      <c r="B73" s="260" t="s">
        <v>2</v>
      </c>
      <c r="C73" s="58">
        <v>18002594</v>
      </c>
      <c r="D73" s="58">
        <v>268715451.54000002</v>
      </c>
      <c r="E73" s="58">
        <v>3267499</v>
      </c>
      <c r="F73" s="58">
        <v>12514594</v>
      </c>
      <c r="G73" s="58">
        <v>625729700</v>
      </c>
      <c r="H73" s="58">
        <v>3738109</v>
      </c>
      <c r="I73" s="58">
        <v>104455</v>
      </c>
      <c r="J73" s="1965">
        <v>7110063</v>
      </c>
    </row>
    <row r="74" spans="1:142" ht="16.899999999999999" customHeight="1" x14ac:dyDescent="0.2">
      <c r="A74" s="56">
        <v>68</v>
      </c>
      <c r="B74" s="260" t="s">
        <v>1</v>
      </c>
      <c r="C74" s="58">
        <v>2546388</v>
      </c>
      <c r="D74" s="58">
        <v>58307049</v>
      </c>
      <c r="E74" s="58">
        <v>708996</v>
      </c>
      <c r="F74" s="58">
        <v>4943548</v>
      </c>
      <c r="G74" s="58">
        <v>247177400</v>
      </c>
      <c r="H74" s="58">
        <v>1476638</v>
      </c>
      <c r="I74" s="58">
        <v>46006</v>
      </c>
      <c r="J74" s="1965">
        <v>2231640</v>
      </c>
    </row>
    <row r="75" spans="1:142" ht="16.899999999999999" customHeight="1" x14ac:dyDescent="0.2">
      <c r="A75" s="360">
        <v>69</v>
      </c>
      <c r="B75" s="362" t="s">
        <v>74</v>
      </c>
      <c r="C75" s="364">
        <v>11970459</v>
      </c>
      <c r="D75" s="364">
        <v>201361613</v>
      </c>
      <c r="E75" s="364">
        <v>2448497</v>
      </c>
      <c r="F75" s="364">
        <v>12610089</v>
      </c>
      <c r="G75" s="364">
        <v>504403560</v>
      </c>
      <c r="H75" s="364">
        <v>3013307</v>
      </c>
      <c r="I75" s="364">
        <v>4000</v>
      </c>
      <c r="J75" s="1966">
        <v>5465804</v>
      </c>
    </row>
    <row r="76" spans="1:142" s="48" customFormat="1" ht="16.899999999999999" customHeight="1" x14ac:dyDescent="0.2">
      <c r="A76" s="1969"/>
      <c r="B76" s="1970" t="s">
        <v>3</v>
      </c>
      <c r="C76" s="1971">
        <v>1953173385</v>
      </c>
      <c r="D76" s="1971">
        <v>46459024659.920006</v>
      </c>
      <c r="E76" s="1971">
        <v>564927799</v>
      </c>
      <c r="F76" s="1971">
        <v>2520223571</v>
      </c>
      <c r="G76" s="1971">
        <v>119433075863.13914</v>
      </c>
      <c r="H76" s="1971">
        <v>713493198</v>
      </c>
      <c r="I76" s="1971">
        <v>35661703</v>
      </c>
      <c r="J76" s="1972">
        <v>1314082700</v>
      </c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  <c r="AZ76" s="367"/>
      <c r="BA76" s="367"/>
      <c r="BB76" s="367"/>
      <c r="BC76" s="367"/>
      <c r="BD76" s="367"/>
      <c r="BE76" s="367"/>
      <c r="BF76" s="367"/>
      <c r="BG76" s="367"/>
      <c r="BH76" s="367"/>
      <c r="BI76" s="367"/>
      <c r="BJ76" s="367"/>
      <c r="BK76" s="367"/>
      <c r="BL76" s="367"/>
      <c r="BM76" s="367"/>
      <c r="BN76" s="367"/>
      <c r="BO76" s="367"/>
      <c r="BP76" s="367"/>
      <c r="BQ76" s="367"/>
      <c r="BR76" s="367"/>
      <c r="BS76" s="367"/>
      <c r="BT76" s="367"/>
      <c r="BU76" s="367"/>
      <c r="BV76" s="367"/>
      <c r="BW76" s="367"/>
      <c r="BX76" s="367"/>
      <c r="BY76" s="367"/>
      <c r="BZ76" s="367"/>
      <c r="CA76" s="367"/>
      <c r="CB76" s="367"/>
      <c r="CC76" s="367"/>
      <c r="CD76" s="367"/>
      <c r="CE76" s="367"/>
      <c r="CF76" s="367"/>
      <c r="CG76" s="367"/>
      <c r="CH76" s="367"/>
      <c r="CI76" s="367"/>
      <c r="CJ76" s="367"/>
      <c r="CK76" s="367"/>
      <c r="CL76" s="367"/>
      <c r="CM76" s="367"/>
      <c r="CN76" s="367"/>
      <c r="CO76" s="367"/>
      <c r="CP76" s="367"/>
      <c r="CQ76" s="367"/>
      <c r="CR76" s="367"/>
      <c r="CS76" s="367"/>
      <c r="CT76" s="367"/>
      <c r="CU76" s="367"/>
      <c r="CV76" s="367"/>
      <c r="CW76" s="367"/>
      <c r="CX76" s="367"/>
      <c r="CY76" s="367"/>
      <c r="CZ76" s="367"/>
      <c r="DA76" s="367"/>
      <c r="DB76" s="367"/>
      <c r="DC76" s="367"/>
      <c r="DD76" s="367"/>
      <c r="DE76" s="367"/>
      <c r="DF76" s="367"/>
      <c r="DG76" s="367"/>
      <c r="DH76" s="367"/>
      <c r="DI76" s="367"/>
      <c r="DJ76" s="367"/>
      <c r="DK76" s="367"/>
      <c r="DL76" s="367"/>
      <c r="DM76" s="367"/>
      <c r="DN76" s="367"/>
      <c r="DO76" s="367"/>
      <c r="DP76" s="367"/>
      <c r="DQ76" s="367"/>
      <c r="DR76" s="367"/>
      <c r="DS76" s="367"/>
      <c r="DT76" s="367"/>
      <c r="DU76" s="367"/>
      <c r="DV76" s="367"/>
      <c r="DW76" s="367"/>
      <c r="DX76" s="367"/>
      <c r="DY76" s="367"/>
      <c r="DZ76" s="367"/>
      <c r="EA76" s="367"/>
      <c r="EB76" s="367"/>
      <c r="EC76" s="367"/>
      <c r="ED76" s="367"/>
      <c r="EE76" s="367"/>
      <c r="EF76" s="367"/>
      <c r="EG76" s="367"/>
      <c r="EH76" s="367"/>
      <c r="EI76" s="367"/>
      <c r="EJ76" s="367"/>
      <c r="EK76" s="367"/>
      <c r="EL76" s="367"/>
    </row>
    <row r="77" spans="1:142" s="367" customFormat="1" ht="16.899999999999999" customHeight="1" x14ac:dyDescent="0.2">
      <c r="A77" s="1067"/>
      <c r="B77" s="1421"/>
      <c r="C77" s="1235"/>
      <c r="D77" s="1235"/>
      <c r="E77" s="1235"/>
      <c r="F77" s="1235"/>
      <c r="G77" s="1235"/>
      <c r="H77" s="1235"/>
      <c r="I77" s="1235"/>
      <c r="J77" s="1235"/>
    </row>
    <row r="78" spans="1:142" s="343" customFormat="1" x14ac:dyDescent="0.2">
      <c r="C78" s="1973"/>
      <c r="D78" s="1973"/>
      <c r="E78" s="1973"/>
      <c r="F78" s="1973"/>
      <c r="G78" s="1973"/>
      <c r="H78" s="1973"/>
      <c r="I78" s="1973"/>
      <c r="J78" s="1973"/>
    </row>
    <row r="79" spans="1:142" s="343" customFormat="1" ht="15" customHeight="1" x14ac:dyDescent="0.2">
      <c r="A79" s="1968"/>
      <c r="B79" s="1968"/>
      <c r="C79" s="1500"/>
      <c r="D79" s="1500"/>
      <c r="E79" s="1974"/>
      <c r="F79" s="1500"/>
      <c r="G79" s="367"/>
      <c r="H79" s="1975"/>
      <c r="I79" s="1929"/>
      <c r="J79" s="1976"/>
    </row>
    <row r="80" spans="1:142" s="343" customFormat="1" x14ac:dyDescent="0.2"/>
    <row r="81" spans="10:17" s="343" customFormat="1" x14ac:dyDescent="0.2">
      <c r="J81" s="1973"/>
    </row>
    <row r="82" spans="10:17" s="343" customFormat="1" x14ac:dyDescent="0.2"/>
    <row r="83" spans="10:17" s="343" customFormat="1" x14ac:dyDescent="0.2"/>
    <row r="84" spans="10:17" s="343" customFormat="1" x14ac:dyDescent="0.2"/>
    <row r="85" spans="10:17" s="343" customFormat="1" x14ac:dyDescent="0.2">
      <c r="P85" s="1931"/>
      <c r="Q85" s="367"/>
    </row>
    <row r="86" spans="10:17" s="343" customFormat="1" x14ac:dyDescent="0.2"/>
    <row r="87" spans="10:17" s="343" customFormat="1" x14ac:dyDescent="0.2"/>
    <row r="88" spans="10:17" s="343" customFormat="1" x14ac:dyDescent="0.2"/>
    <row r="89" spans="10:17" s="343" customFormat="1" x14ac:dyDescent="0.2"/>
    <row r="90" spans="10:17" s="343" customFormat="1" x14ac:dyDescent="0.2"/>
    <row r="91" spans="10:17" s="343" customFormat="1" x14ac:dyDescent="0.2"/>
    <row r="92" spans="10:17" s="343" customFormat="1" x14ac:dyDescent="0.2"/>
    <row r="93" spans="10:17" s="343" customFormat="1" x14ac:dyDescent="0.2"/>
    <row r="94" spans="10:17" s="343" customFormat="1" x14ac:dyDescent="0.2"/>
    <row r="95" spans="10:17" s="343" customFormat="1" x14ac:dyDescent="0.2"/>
    <row r="96" spans="10:17" s="343" customFormat="1" x14ac:dyDescent="0.2"/>
    <row r="97" s="343" customFormat="1" x14ac:dyDescent="0.2"/>
    <row r="98" s="343" customFormat="1" x14ac:dyDescent="0.2"/>
    <row r="99" s="343" customFormat="1" x14ac:dyDescent="0.2"/>
    <row r="100" s="343" customFormat="1" x14ac:dyDescent="0.2"/>
    <row r="101" s="343" customFormat="1" x14ac:dyDescent="0.2"/>
    <row r="102" s="343" customFormat="1" x14ac:dyDescent="0.2"/>
    <row r="103" s="343" customFormat="1" x14ac:dyDescent="0.2"/>
    <row r="104" s="343" customFormat="1" x14ac:dyDescent="0.2"/>
    <row r="105" s="343" customFormat="1" x14ac:dyDescent="0.2"/>
    <row r="106" s="343" customFormat="1" x14ac:dyDescent="0.2"/>
    <row r="107" s="343" customFormat="1" x14ac:dyDescent="0.2"/>
    <row r="108" s="343" customFormat="1" x14ac:dyDescent="0.2"/>
    <row r="109" s="343" customFormat="1" x14ac:dyDescent="0.2"/>
    <row r="110" s="343" customFormat="1" x14ac:dyDescent="0.2"/>
    <row r="111" s="343" customFormat="1" x14ac:dyDescent="0.2"/>
    <row r="112" s="343" customFormat="1" x14ac:dyDescent="0.2"/>
    <row r="113" s="343" customFormat="1" x14ac:dyDescent="0.2"/>
    <row r="114" s="343" customFormat="1" x14ac:dyDescent="0.2"/>
    <row r="115" s="343" customFormat="1" x14ac:dyDescent="0.2"/>
    <row r="116" s="343" customFormat="1" x14ac:dyDescent="0.2"/>
    <row r="117" s="343" customFormat="1" x14ac:dyDescent="0.2"/>
    <row r="118" s="343" customFormat="1" x14ac:dyDescent="0.2"/>
    <row r="119" s="343" customFormat="1" x14ac:dyDescent="0.2"/>
    <row r="120" s="343" customFormat="1" x14ac:dyDescent="0.2"/>
    <row r="121" s="343" customFormat="1" x14ac:dyDescent="0.2"/>
    <row r="122" s="343" customFormat="1" x14ac:dyDescent="0.2"/>
    <row r="123" s="343" customFormat="1" x14ac:dyDescent="0.2"/>
    <row r="124" s="343" customFormat="1" x14ac:dyDescent="0.2"/>
    <row r="125" s="343" customFormat="1" x14ac:dyDescent="0.2"/>
    <row r="126" s="343" customFormat="1" x14ac:dyDescent="0.2"/>
    <row r="127" s="343" customFormat="1" x14ac:dyDescent="0.2"/>
    <row r="128" s="343" customFormat="1" x14ac:dyDescent="0.2"/>
    <row r="129" s="343" customFormat="1" x14ac:dyDescent="0.2"/>
    <row r="130" s="343" customFormat="1" x14ac:dyDescent="0.2"/>
    <row r="131" s="343" customFormat="1" x14ac:dyDescent="0.2"/>
    <row r="132" s="343" customFormat="1" x14ac:dyDescent="0.2"/>
    <row r="133" s="343" customFormat="1" x14ac:dyDescent="0.2"/>
    <row r="134" s="343" customFormat="1" x14ac:dyDescent="0.2"/>
    <row r="135" s="343" customFormat="1" x14ac:dyDescent="0.2"/>
    <row r="136" s="343" customFormat="1" x14ac:dyDescent="0.2"/>
    <row r="137" s="343" customFormat="1" x14ac:dyDescent="0.2"/>
    <row r="138" s="343" customFormat="1" x14ac:dyDescent="0.2"/>
    <row r="139" s="343" customFormat="1" x14ac:dyDescent="0.2"/>
    <row r="140" s="343" customFormat="1" x14ac:dyDescent="0.2"/>
    <row r="141" s="343" customFormat="1" x14ac:dyDescent="0.2"/>
    <row r="142" s="343" customFormat="1" x14ac:dyDescent="0.2"/>
    <row r="143" s="343" customFormat="1" x14ac:dyDescent="0.2"/>
    <row r="144" s="343" customFormat="1" x14ac:dyDescent="0.2"/>
    <row r="145" s="343" customFormat="1" x14ac:dyDescent="0.2"/>
    <row r="146" s="343" customFormat="1" x14ac:dyDescent="0.2"/>
    <row r="147" s="343" customFormat="1" x14ac:dyDescent="0.2"/>
    <row r="148" s="343" customFormat="1" x14ac:dyDescent="0.2"/>
    <row r="149" s="343" customFormat="1" x14ac:dyDescent="0.2"/>
    <row r="150" s="343" customFormat="1" x14ac:dyDescent="0.2"/>
    <row r="151" s="343" customFormat="1" x14ac:dyDescent="0.2"/>
    <row r="152" s="343" customFormat="1" x14ac:dyDescent="0.2"/>
    <row r="153" s="343" customFormat="1" x14ac:dyDescent="0.2"/>
    <row r="154" s="343" customFormat="1" x14ac:dyDescent="0.2"/>
    <row r="155" s="343" customFormat="1" x14ac:dyDescent="0.2"/>
    <row r="156" s="343" customFormat="1" x14ac:dyDescent="0.2"/>
    <row r="157" s="343" customFormat="1" x14ac:dyDescent="0.2"/>
    <row r="158" s="343" customFormat="1" x14ac:dyDescent="0.2"/>
    <row r="159" s="343" customFormat="1" x14ac:dyDescent="0.2"/>
    <row r="160" s="343" customFormat="1" x14ac:dyDescent="0.2"/>
    <row r="161" s="343" customFormat="1" x14ac:dyDescent="0.2"/>
    <row r="162" s="343" customFormat="1" x14ac:dyDescent="0.2"/>
    <row r="163" s="343" customFormat="1" x14ac:dyDescent="0.2"/>
    <row r="164" s="343" customFormat="1" x14ac:dyDescent="0.2"/>
    <row r="165" s="343" customFormat="1" x14ac:dyDescent="0.2"/>
    <row r="166" s="343" customFormat="1" x14ac:dyDescent="0.2"/>
    <row r="167" s="343" customFormat="1" x14ac:dyDescent="0.2"/>
    <row r="168" s="343" customFormat="1" x14ac:dyDescent="0.2"/>
    <row r="169" s="343" customFormat="1" x14ac:dyDescent="0.2"/>
    <row r="170" s="343" customFormat="1" x14ac:dyDescent="0.2"/>
    <row r="171" s="343" customFormat="1" x14ac:dyDescent="0.2"/>
    <row r="172" s="343" customFormat="1" x14ac:dyDescent="0.2"/>
    <row r="173" s="343" customFormat="1" x14ac:dyDescent="0.2"/>
    <row r="174" s="343" customFormat="1" x14ac:dyDescent="0.2"/>
    <row r="175" s="343" customFormat="1" x14ac:dyDescent="0.2"/>
    <row r="176" s="343" customFormat="1" x14ac:dyDescent="0.2"/>
    <row r="177" s="343" customFormat="1" x14ac:dyDescent="0.2"/>
    <row r="178" s="343" customFormat="1" x14ac:dyDescent="0.2"/>
    <row r="179" s="343" customFormat="1" x14ac:dyDescent="0.2"/>
    <row r="180" s="343" customFormat="1" x14ac:dyDescent="0.2"/>
    <row r="181" s="343" customFormat="1" x14ac:dyDescent="0.2"/>
    <row r="182" s="343" customFormat="1" x14ac:dyDescent="0.2"/>
    <row r="183" s="343" customFormat="1" x14ac:dyDescent="0.2"/>
    <row r="184" s="343" customFormat="1" x14ac:dyDescent="0.2"/>
    <row r="185" s="343" customFormat="1" x14ac:dyDescent="0.2"/>
    <row r="186" s="343" customFormat="1" x14ac:dyDescent="0.2"/>
    <row r="187" s="343" customFormat="1" x14ac:dyDescent="0.2"/>
    <row r="188" s="343" customFormat="1" x14ac:dyDescent="0.2"/>
    <row r="189" s="343" customFormat="1" x14ac:dyDescent="0.2"/>
    <row r="190" s="343" customFormat="1" x14ac:dyDescent="0.2"/>
    <row r="191" s="343" customFormat="1" x14ac:dyDescent="0.2"/>
    <row r="192" s="343" customFormat="1" x14ac:dyDescent="0.2"/>
    <row r="193" s="343" customFormat="1" x14ac:dyDescent="0.2"/>
    <row r="194" s="343" customFormat="1" x14ac:dyDescent="0.2"/>
    <row r="195" s="343" customFormat="1" x14ac:dyDescent="0.2"/>
    <row r="196" s="343" customFormat="1" x14ac:dyDescent="0.2"/>
    <row r="197" s="343" customFormat="1" x14ac:dyDescent="0.2"/>
    <row r="198" s="343" customFormat="1" x14ac:dyDescent="0.2"/>
    <row r="199" s="343" customFormat="1" x14ac:dyDescent="0.2"/>
    <row r="200" s="343" customFormat="1" x14ac:dyDescent="0.2"/>
    <row r="201" s="343" customFormat="1" x14ac:dyDescent="0.2"/>
    <row r="202" s="343" customFormat="1" x14ac:dyDescent="0.2"/>
    <row r="203" s="343" customFormat="1" x14ac:dyDescent="0.2"/>
    <row r="204" s="343" customFormat="1" x14ac:dyDescent="0.2"/>
    <row r="205" s="343" customFormat="1" x14ac:dyDescent="0.2"/>
    <row r="206" s="343" customFormat="1" x14ac:dyDescent="0.2"/>
    <row r="207" s="343" customFormat="1" x14ac:dyDescent="0.2"/>
    <row r="208" s="343" customFormat="1" x14ac:dyDescent="0.2"/>
    <row r="209" s="343" customFormat="1" x14ac:dyDescent="0.2"/>
    <row r="210" s="343" customFormat="1" x14ac:dyDescent="0.2"/>
    <row r="211" s="343" customFormat="1" x14ac:dyDescent="0.2"/>
    <row r="212" s="343" customFormat="1" x14ac:dyDescent="0.2"/>
    <row r="213" s="343" customFormat="1" x14ac:dyDescent="0.2"/>
    <row r="214" s="343" customFormat="1" x14ac:dyDescent="0.2"/>
    <row r="215" s="343" customFormat="1" x14ac:dyDescent="0.2"/>
    <row r="216" s="343" customFormat="1" x14ac:dyDescent="0.2"/>
    <row r="217" s="343" customFormat="1" x14ac:dyDescent="0.2"/>
    <row r="218" s="343" customFormat="1" x14ac:dyDescent="0.2"/>
    <row r="219" s="343" customFormat="1" x14ac:dyDescent="0.2"/>
    <row r="220" s="343" customFormat="1" x14ac:dyDescent="0.2"/>
    <row r="221" s="343" customFormat="1" x14ac:dyDescent="0.2"/>
    <row r="222" s="343" customFormat="1" x14ac:dyDescent="0.2"/>
    <row r="223" s="343" customFormat="1" x14ac:dyDescent="0.2"/>
    <row r="224" s="343" customFormat="1" x14ac:dyDescent="0.2"/>
    <row r="225" s="343" customFormat="1" x14ac:dyDescent="0.2"/>
    <row r="226" s="343" customFormat="1" x14ac:dyDescent="0.2"/>
    <row r="227" s="343" customFormat="1" x14ac:dyDescent="0.2"/>
    <row r="228" s="343" customFormat="1" x14ac:dyDescent="0.2"/>
    <row r="229" s="343" customFormat="1" x14ac:dyDescent="0.2"/>
    <row r="230" s="343" customFormat="1" x14ac:dyDescent="0.2"/>
    <row r="231" s="343" customFormat="1" x14ac:dyDescent="0.2"/>
    <row r="232" s="343" customFormat="1" x14ac:dyDescent="0.2"/>
    <row r="233" s="343" customFormat="1" x14ac:dyDescent="0.2"/>
    <row r="234" s="343" customFormat="1" x14ac:dyDescent="0.2"/>
    <row r="235" s="343" customFormat="1" x14ac:dyDescent="0.2"/>
    <row r="236" s="343" customFormat="1" x14ac:dyDescent="0.2"/>
    <row r="237" s="343" customFormat="1" x14ac:dyDescent="0.2"/>
    <row r="238" s="343" customFormat="1" x14ac:dyDescent="0.2"/>
    <row r="239" s="343" customFormat="1" x14ac:dyDescent="0.2"/>
    <row r="240" s="343" customFormat="1" x14ac:dyDescent="0.2"/>
    <row r="241" s="343" customFormat="1" x14ac:dyDescent="0.2"/>
    <row r="242" s="343" customFormat="1" x14ac:dyDescent="0.2"/>
    <row r="243" s="343" customFormat="1" x14ac:dyDescent="0.2"/>
    <row r="244" s="343" customFormat="1" x14ac:dyDescent="0.2"/>
    <row r="245" s="343" customFormat="1" x14ac:dyDescent="0.2"/>
    <row r="246" s="343" customFormat="1" x14ac:dyDescent="0.2"/>
    <row r="247" s="343" customFormat="1" x14ac:dyDescent="0.2"/>
    <row r="248" s="343" customFormat="1" x14ac:dyDescent="0.2"/>
    <row r="249" s="343" customFormat="1" x14ac:dyDescent="0.2"/>
    <row r="250" s="343" customFormat="1" x14ac:dyDescent="0.2"/>
    <row r="251" s="343" customFormat="1" x14ac:dyDescent="0.2"/>
    <row r="252" s="343" customFormat="1" x14ac:dyDescent="0.2"/>
    <row r="253" s="343" customFormat="1" x14ac:dyDescent="0.2"/>
    <row r="254" s="343" customFormat="1" x14ac:dyDescent="0.2"/>
    <row r="255" s="343" customFormat="1" x14ac:dyDescent="0.2"/>
    <row r="256" s="343" customFormat="1" x14ac:dyDescent="0.2"/>
    <row r="257" s="343" customFormat="1" x14ac:dyDescent="0.2"/>
    <row r="258" s="343" customFormat="1" x14ac:dyDescent="0.2"/>
    <row r="259" s="343" customFormat="1" x14ac:dyDescent="0.2"/>
    <row r="260" s="343" customFormat="1" x14ac:dyDescent="0.2"/>
    <row r="261" s="343" customFormat="1" x14ac:dyDescent="0.2"/>
    <row r="262" s="343" customFormat="1" x14ac:dyDescent="0.2"/>
    <row r="263" s="343" customFormat="1" x14ac:dyDescent="0.2"/>
    <row r="264" s="343" customFormat="1" x14ac:dyDescent="0.2"/>
    <row r="265" s="343" customFormat="1" x14ac:dyDescent="0.2"/>
    <row r="266" s="343" customFormat="1" x14ac:dyDescent="0.2"/>
    <row r="267" s="343" customFormat="1" x14ac:dyDescent="0.2"/>
    <row r="268" s="343" customFormat="1" x14ac:dyDescent="0.2"/>
    <row r="269" s="343" customFormat="1" x14ac:dyDescent="0.2"/>
    <row r="270" s="343" customFormat="1" x14ac:dyDescent="0.2"/>
    <row r="271" s="343" customFormat="1" x14ac:dyDescent="0.2"/>
    <row r="272" s="343" customFormat="1" x14ac:dyDescent="0.2"/>
    <row r="273" s="343" customFormat="1" x14ac:dyDescent="0.2"/>
    <row r="274" s="343" customFormat="1" x14ac:dyDescent="0.2"/>
    <row r="275" s="343" customFormat="1" x14ac:dyDescent="0.2"/>
    <row r="276" s="343" customFormat="1" x14ac:dyDescent="0.2"/>
    <row r="277" s="343" customFormat="1" x14ac:dyDescent="0.2"/>
    <row r="278" s="343" customFormat="1" x14ac:dyDescent="0.2"/>
    <row r="279" s="343" customFormat="1" x14ac:dyDescent="0.2"/>
    <row r="280" s="343" customFormat="1" x14ac:dyDescent="0.2"/>
    <row r="281" s="343" customFormat="1" x14ac:dyDescent="0.2"/>
    <row r="282" s="343" customFormat="1" x14ac:dyDescent="0.2"/>
    <row r="283" s="343" customFormat="1" x14ac:dyDescent="0.2"/>
    <row r="284" s="343" customFormat="1" x14ac:dyDescent="0.2"/>
    <row r="285" s="343" customFormat="1" x14ac:dyDescent="0.2"/>
    <row r="286" s="343" customFormat="1" x14ac:dyDescent="0.2"/>
    <row r="287" s="343" customFormat="1" x14ac:dyDescent="0.2"/>
    <row r="288" s="343" customFormat="1" x14ac:dyDescent="0.2"/>
    <row r="289" spans="1:10" s="343" customFormat="1" x14ac:dyDescent="0.2"/>
    <row r="290" spans="1:10" s="343" customFormat="1" x14ac:dyDescent="0.2"/>
    <row r="291" spans="1:10" s="343" customFormat="1" x14ac:dyDescent="0.2"/>
    <row r="292" spans="1:10" s="343" customFormat="1" x14ac:dyDescent="0.2"/>
    <row r="293" spans="1:10" s="343" customFormat="1" x14ac:dyDescent="0.2"/>
    <row r="294" spans="1:10" s="343" customFormat="1" x14ac:dyDescent="0.2"/>
    <row r="295" spans="1:10" s="343" customFormat="1" x14ac:dyDescent="0.2"/>
    <row r="296" spans="1:10" s="343" customFormat="1" x14ac:dyDescent="0.2"/>
    <row r="297" spans="1:10" s="343" customFormat="1" x14ac:dyDescent="0.2"/>
    <row r="298" spans="1:10" s="343" customFormat="1" x14ac:dyDescent="0.2"/>
    <row r="299" spans="1:10" s="343" customFormat="1" x14ac:dyDescent="0.2"/>
    <row r="300" spans="1:10" s="343" customFormat="1" ht="12.75" customHeight="1" x14ac:dyDescent="0.2">
      <c r="A300" s="1418"/>
      <c r="B300" s="1911"/>
    </row>
    <row r="301" spans="1:10" s="343" customFormat="1" x14ac:dyDescent="0.2">
      <c r="A301" s="1911"/>
      <c r="B301" s="1911"/>
      <c r="C301" s="1973"/>
      <c r="D301" s="1973"/>
      <c r="E301" s="1973"/>
      <c r="F301" s="1973"/>
      <c r="G301" s="1973"/>
      <c r="H301" s="1973"/>
      <c r="I301" s="1973"/>
      <c r="J301" s="1973"/>
    </row>
    <row r="302" spans="1:10" s="343" customFormat="1" x14ac:dyDescent="0.2">
      <c r="A302" s="367"/>
      <c r="B302" s="367"/>
      <c r="C302" s="1973"/>
    </row>
    <row r="303" spans="1:10" s="343" customFormat="1" x14ac:dyDescent="0.2">
      <c r="H303" s="1977"/>
    </row>
    <row r="304" spans="1:10" s="343" customFormat="1" x14ac:dyDescent="0.2"/>
    <row r="305" spans="1:10" s="343" customFormat="1" x14ac:dyDescent="0.2"/>
    <row r="306" spans="1:10" s="343" customFormat="1" ht="12.75" customHeight="1" x14ac:dyDescent="0.2">
      <c r="A306" s="1978"/>
      <c r="B306" s="1978"/>
      <c r="C306" s="1921"/>
      <c r="D306" s="1921"/>
      <c r="E306" s="1973"/>
      <c r="F306" s="1921"/>
      <c r="G306" s="1921"/>
      <c r="H306" s="1973"/>
      <c r="I306" s="1973"/>
      <c r="J306" s="1973"/>
    </row>
    <row r="307" spans="1:10" s="343" customFormat="1" x14ac:dyDescent="0.2">
      <c r="A307" s="1978"/>
      <c r="B307" s="1978"/>
      <c r="C307" s="1921"/>
      <c r="D307" s="1921"/>
      <c r="F307" s="1921"/>
      <c r="G307" s="1921"/>
    </row>
    <row r="308" spans="1:10" s="343" customFormat="1" x14ac:dyDescent="0.2">
      <c r="C308" s="1921"/>
      <c r="F308" s="1921"/>
      <c r="G308" s="1921"/>
    </row>
    <row r="309" spans="1:10" s="343" customFormat="1" x14ac:dyDescent="0.2"/>
    <row r="310" spans="1:10" s="343" customFormat="1" x14ac:dyDescent="0.2"/>
    <row r="311" spans="1:10" s="343" customFormat="1" x14ac:dyDescent="0.2">
      <c r="C311" s="1921"/>
    </row>
    <row r="312" spans="1:10" s="343" customFormat="1" x14ac:dyDescent="0.2">
      <c r="C312" s="1921"/>
    </row>
    <row r="313" spans="1:10" s="343" customFormat="1" x14ac:dyDescent="0.2"/>
    <row r="314" spans="1:10" s="343" customFormat="1" x14ac:dyDescent="0.2"/>
    <row r="315" spans="1:10" s="343" customFormat="1" x14ac:dyDescent="0.2"/>
    <row r="316" spans="1:10" s="343" customFormat="1" x14ac:dyDescent="0.2"/>
    <row r="317" spans="1:10" s="343" customFormat="1" x14ac:dyDescent="0.2"/>
    <row r="318" spans="1:10" s="343" customFormat="1" x14ac:dyDescent="0.2"/>
    <row r="319" spans="1:10" s="343" customFormat="1" x14ac:dyDescent="0.2"/>
    <row r="320" spans="1:10" s="343" customFormat="1" x14ac:dyDescent="0.2"/>
    <row r="321" s="343" customFormat="1" x14ac:dyDescent="0.2"/>
    <row r="322" s="343" customFormat="1" x14ac:dyDescent="0.2"/>
    <row r="323" s="343" customFormat="1" x14ac:dyDescent="0.2"/>
    <row r="324" s="343" customFormat="1" x14ac:dyDescent="0.2"/>
    <row r="325" s="343" customFormat="1" x14ac:dyDescent="0.2"/>
    <row r="326" s="343" customFormat="1" x14ac:dyDescent="0.2"/>
    <row r="327" s="343" customFormat="1" x14ac:dyDescent="0.2"/>
    <row r="328" s="343" customFormat="1" x14ac:dyDescent="0.2"/>
    <row r="329" s="343" customFormat="1" x14ac:dyDescent="0.2"/>
    <row r="330" s="343" customFormat="1" x14ac:dyDescent="0.2"/>
    <row r="331" s="343" customFormat="1" x14ac:dyDescent="0.2"/>
    <row r="332" s="343" customFormat="1" x14ac:dyDescent="0.2"/>
    <row r="333" s="343" customFormat="1" x14ac:dyDescent="0.2"/>
    <row r="334" s="343" customFormat="1" x14ac:dyDescent="0.2"/>
    <row r="335" s="343" customFormat="1" x14ac:dyDescent="0.2"/>
    <row r="336" s="343" customFormat="1" x14ac:dyDescent="0.2"/>
    <row r="337" s="343" customFormat="1" x14ac:dyDescent="0.2"/>
    <row r="338" s="343" customFormat="1" x14ac:dyDescent="0.2"/>
    <row r="339" s="343" customFormat="1" x14ac:dyDescent="0.2"/>
    <row r="340" s="343" customFormat="1" x14ac:dyDescent="0.2"/>
    <row r="341" s="343" customFormat="1" x14ac:dyDescent="0.2"/>
    <row r="342" s="343" customFormat="1" x14ac:dyDescent="0.2"/>
    <row r="343" s="343" customFormat="1" x14ac:dyDescent="0.2"/>
    <row r="344" s="343" customFormat="1" x14ac:dyDescent="0.2"/>
    <row r="345" s="343" customFormat="1" x14ac:dyDescent="0.2"/>
    <row r="346" s="343" customFormat="1" x14ac:dyDescent="0.2"/>
    <row r="347" s="343" customFormat="1" x14ac:dyDescent="0.2"/>
    <row r="348" s="343" customFormat="1" x14ac:dyDescent="0.2"/>
    <row r="349" s="343" customFormat="1" x14ac:dyDescent="0.2"/>
    <row r="350" s="343" customFormat="1" x14ac:dyDescent="0.2"/>
    <row r="351" s="343" customFormat="1" x14ac:dyDescent="0.2"/>
    <row r="352" s="343" customFormat="1" x14ac:dyDescent="0.2"/>
    <row r="353" s="343" customFormat="1" x14ac:dyDescent="0.2"/>
    <row r="354" s="343" customFormat="1" x14ac:dyDescent="0.2"/>
    <row r="355" s="343" customFormat="1" x14ac:dyDescent="0.2"/>
    <row r="356" s="343" customFormat="1" x14ac:dyDescent="0.2"/>
    <row r="357" s="343" customFormat="1" x14ac:dyDescent="0.2"/>
    <row r="358" s="343" customFormat="1" x14ac:dyDescent="0.2"/>
    <row r="359" s="343" customFormat="1" x14ac:dyDescent="0.2"/>
    <row r="360" s="343" customFormat="1" x14ac:dyDescent="0.2"/>
    <row r="361" s="343" customFormat="1" x14ac:dyDescent="0.2"/>
    <row r="362" s="343" customFormat="1" x14ac:dyDescent="0.2"/>
    <row r="363" s="343" customFormat="1" x14ac:dyDescent="0.2"/>
    <row r="364" s="343" customFormat="1" x14ac:dyDescent="0.2"/>
    <row r="365" s="343" customFormat="1" x14ac:dyDescent="0.2"/>
    <row r="366" s="343" customFormat="1" x14ac:dyDescent="0.2"/>
    <row r="367" s="343" customFormat="1" x14ac:dyDescent="0.2"/>
    <row r="368" s="343" customFormat="1" x14ac:dyDescent="0.2"/>
    <row r="369" s="343" customFormat="1" x14ac:dyDescent="0.2"/>
    <row r="370" s="343" customFormat="1" x14ac:dyDescent="0.2"/>
    <row r="371" s="343" customFormat="1" x14ac:dyDescent="0.2"/>
    <row r="372" s="343" customFormat="1" x14ac:dyDescent="0.2"/>
    <row r="373" s="343" customFormat="1" x14ac:dyDescent="0.2"/>
    <row r="374" s="343" customFormat="1" x14ac:dyDescent="0.2"/>
    <row r="375" s="343" customFormat="1" x14ac:dyDescent="0.2"/>
    <row r="376" s="343" customFormat="1" x14ac:dyDescent="0.2"/>
    <row r="377" s="343" customFormat="1" x14ac:dyDescent="0.2"/>
    <row r="378" s="343" customFormat="1" x14ac:dyDescent="0.2"/>
    <row r="379" s="343" customFormat="1" x14ac:dyDescent="0.2"/>
    <row r="380" s="343" customFormat="1" x14ac:dyDescent="0.2"/>
    <row r="381" s="343" customFormat="1" x14ac:dyDescent="0.2"/>
    <row r="382" s="343" customFormat="1" x14ac:dyDescent="0.2"/>
    <row r="383" s="343" customFormat="1" x14ac:dyDescent="0.2"/>
    <row r="384" s="343" customFormat="1" x14ac:dyDescent="0.2"/>
    <row r="385" s="343" customFormat="1" x14ac:dyDescent="0.2"/>
    <row r="386" s="343" customFormat="1" x14ac:dyDescent="0.2"/>
    <row r="387" s="343" customFormat="1" x14ac:dyDescent="0.2"/>
    <row r="388" s="343" customFormat="1" x14ac:dyDescent="0.2"/>
    <row r="389" s="343" customFormat="1" x14ac:dyDescent="0.2"/>
    <row r="390" s="343" customFormat="1" x14ac:dyDescent="0.2"/>
    <row r="391" s="343" customFormat="1" x14ac:dyDescent="0.2"/>
    <row r="392" s="343" customFormat="1" x14ac:dyDescent="0.2"/>
    <row r="393" s="343" customFormat="1" x14ac:dyDescent="0.2"/>
    <row r="394" s="343" customFormat="1" x14ac:dyDescent="0.2"/>
    <row r="395" s="343" customFormat="1" x14ac:dyDescent="0.2"/>
    <row r="396" s="343" customFormat="1" x14ac:dyDescent="0.2"/>
    <row r="397" s="343" customFormat="1" x14ac:dyDescent="0.2"/>
    <row r="398" s="343" customFormat="1" x14ac:dyDescent="0.2"/>
    <row r="399" s="343" customFormat="1" x14ac:dyDescent="0.2"/>
    <row r="400" s="343" customFormat="1" x14ac:dyDescent="0.2"/>
    <row r="401" s="343" customFormat="1" x14ac:dyDescent="0.2"/>
    <row r="402" s="343" customFormat="1" x14ac:dyDescent="0.2"/>
    <row r="403" s="343" customFormat="1" x14ac:dyDescent="0.2"/>
    <row r="404" s="343" customFormat="1" x14ac:dyDescent="0.2"/>
    <row r="405" s="343" customFormat="1" x14ac:dyDescent="0.2"/>
    <row r="406" s="343" customFormat="1" x14ac:dyDescent="0.2"/>
    <row r="407" s="343" customFormat="1" x14ac:dyDescent="0.2"/>
    <row r="408" s="343" customFormat="1" x14ac:dyDescent="0.2"/>
    <row r="409" s="343" customFormat="1" x14ac:dyDescent="0.2"/>
    <row r="410" s="343" customFormat="1" x14ac:dyDescent="0.2"/>
    <row r="411" s="343" customFormat="1" x14ac:dyDescent="0.2"/>
    <row r="412" s="343" customFormat="1" x14ac:dyDescent="0.2"/>
    <row r="413" s="343" customFormat="1" x14ac:dyDescent="0.2"/>
    <row r="414" s="343" customFormat="1" x14ac:dyDescent="0.2"/>
    <row r="415" s="343" customFormat="1" x14ac:dyDescent="0.2"/>
    <row r="416" s="343" customFormat="1" x14ac:dyDescent="0.2"/>
    <row r="417" s="343" customFormat="1" x14ac:dyDescent="0.2"/>
    <row r="418" s="343" customFormat="1" x14ac:dyDescent="0.2"/>
    <row r="419" s="343" customFormat="1" x14ac:dyDescent="0.2"/>
    <row r="420" s="343" customFormat="1" x14ac:dyDescent="0.2"/>
    <row r="421" s="343" customFormat="1" x14ac:dyDescent="0.2"/>
    <row r="422" s="343" customFormat="1" x14ac:dyDescent="0.2"/>
    <row r="423" s="343" customFormat="1" x14ac:dyDescent="0.2"/>
    <row r="424" s="343" customFormat="1" x14ac:dyDescent="0.2"/>
    <row r="425" s="343" customFormat="1" x14ac:dyDescent="0.2"/>
    <row r="426" s="343" customFormat="1" x14ac:dyDescent="0.2"/>
    <row r="427" s="343" customFormat="1" x14ac:dyDescent="0.2"/>
    <row r="428" s="343" customFormat="1" x14ac:dyDescent="0.2"/>
    <row r="429" s="343" customFormat="1" x14ac:dyDescent="0.2"/>
    <row r="430" s="343" customFormat="1" x14ac:dyDescent="0.2"/>
    <row r="431" s="343" customFormat="1" x14ac:dyDescent="0.2"/>
    <row r="432" s="343" customFormat="1" x14ac:dyDescent="0.2"/>
    <row r="433" s="343" customFormat="1" x14ac:dyDescent="0.2"/>
    <row r="434" s="343" customFormat="1" x14ac:dyDescent="0.2"/>
    <row r="435" s="343" customFormat="1" x14ac:dyDescent="0.2"/>
    <row r="436" s="343" customFormat="1" x14ac:dyDescent="0.2"/>
    <row r="437" s="343" customFormat="1" x14ac:dyDescent="0.2"/>
    <row r="438" s="343" customFormat="1" x14ac:dyDescent="0.2"/>
    <row r="439" s="343" customFormat="1" x14ac:dyDescent="0.2"/>
    <row r="440" s="343" customFormat="1" x14ac:dyDescent="0.2"/>
    <row r="441" s="343" customFormat="1" x14ac:dyDescent="0.2"/>
    <row r="442" s="343" customFormat="1" x14ac:dyDescent="0.2"/>
    <row r="443" s="343" customFormat="1" x14ac:dyDescent="0.2"/>
    <row r="444" s="343" customFormat="1" x14ac:dyDescent="0.2"/>
    <row r="445" s="343" customFormat="1" x14ac:dyDescent="0.2"/>
    <row r="446" s="343" customFormat="1" x14ac:dyDescent="0.2"/>
    <row r="447" s="343" customFormat="1" x14ac:dyDescent="0.2"/>
    <row r="448" s="343" customFormat="1" x14ac:dyDescent="0.2"/>
    <row r="449" s="343" customFormat="1" x14ac:dyDescent="0.2"/>
    <row r="450" s="343" customFormat="1" x14ac:dyDescent="0.2"/>
    <row r="451" s="343" customFormat="1" x14ac:dyDescent="0.2"/>
    <row r="452" s="343" customFormat="1" x14ac:dyDescent="0.2"/>
    <row r="453" s="343" customFormat="1" x14ac:dyDescent="0.2"/>
    <row r="454" s="343" customFormat="1" x14ac:dyDescent="0.2"/>
    <row r="455" s="343" customFormat="1" x14ac:dyDescent="0.2"/>
    <row r="456" s="343" customFormat="1" x14ac:dyDescent="0.2"/>
    <row r="457" s="343" customFormat="1" x14ac:dyDescent="0.2"/>
    <row r="458" s="343" customFormat="1" x14ac:dyDescent="0.2"/>
    <row r="459" s="343" customFormat="1" x14ac:dyDescent="0.2"/>
    <row r="460" s="343" customFormat="1" x14ac:dyDescent="0.2"/>
    <row r="461" s="343" customFormat="1" x14ac:dyDescent="0.2"/>
    <row r="462" s="343" customFormat="1" x14ac:dyDescent="0.2"/>
    <row r="463" s="343" customFormat="1" x14ac:dyDescent="0.2"/>
    <row r="464" s="343" customFormat="1" x14ac:dyDescent="0.2"/>
    <row r="465" s="343" customFormat="1" x14ac:dyDescent="0.2"/>
    <row r="466" s="343" customFormat="1" x14ac:dyDescent="0.2"/>
    <row r="467" s="343" customFormat="1" x14ac:dyDescent="0.2"/>
    <row r="468" s="343" customFormat="1" x14ac:dyDescent="0.2"/>
    <row r="469" s="343" customFormat="1" x14ac:dyDescent="0.2"/>
    <row r="470" s="343" customFormat="1" x14ac:dyDescent="0.2"/>
    <row r="471" s="343" customFormat="1" x14ac:dyDescent="0.2"/>
    <row r="472" s="343" customFormat="1" x14ac:dyDescent="0.2"/>
    <row r="473" s="343" customFormat="1" x14ac:dyDescent="0.2"/>
    <row r="474" s="343" customFormat="1" x14ac:dyDescent="0.2"/>
    <row r="475" s="343" customFormat="1" x14ac:dyDescent="0.2"/>
    <row r="476" s="343" customFormat="1" x14ac:dyDescent="0.2"/>
    <row r="477" s="343" customFormat="1" x14ac:dyDescent="0.2"/>
    <row r="478" s="343" customFormat="1" x14ac:dyDescent="0.2"/>
    <row r="479" s="343" customFormat="1" x14ac:dyDescent="0.2"/>
    <row r="480" s="343" customFormat="1" x14ac:dyDescent="0.2"/>
    <row r="481" s="343" customFormat="1" x14ac:dyDescent="0.2"/>
    <row r="482" s="343" customFormat="1" x14ac:dyDescent="0.2"/>
    <row r="483" s="343" customFormat="1" x14ac:dyDescent="0.2"/>
    <row r="484" s="343" customFormat="1" x14ac:dyDescent="0.2"/>
    <row r="485" s="343" customFormat="1" x14ac:dyDescent="0.2"/>
    <row r="486" s="343" customFormat="1" x14ac:dyDescent="0.2"/>
    <row r="487" s="343" customFormat="1" x14ac:dyDescent="0.2"/>
    <row r="488" s="343" customFormat="1" x14ac:dyDescent="0.2"/>
    <row r="489" s="343" customFormat="1" x14ac:dyDescent="0.2"/>
    <row r="490" s="343" customFormat="1" x14ac:dyDescent="0.2"/>
    <row r="491" s="343" customFormat="1" x14ac:dyDescent="0.2"/>
    <row r="492" s="343" customFormat="1" x14ac:dyDescent="0.2"/>
    <row r="493" s="343" customFormat="1" x14ac:dyDescent="0.2"/>
    <row r="494" s="343" customFormat="1" x14ac:dyDescent="0.2"/>
    <row r="495" s="343" customFormat="1" x14ac:dyDescent="0.2"/>
    <row r="496" s="343" customFormat="1" x14ac:dyDescent="0.2"/>
    <row r="497" s="343" customFormat="1" x14ac:dyDescent="0.2"/>
    <row r="498" s="343" customFormat="1" x14ac:dyDescent="0.2"/>
    <row r="499" s="343" customFormat="1" x14ac:dyDescent="0.2"/>
    <row r="500" s="343" customFormat="1" x14ac:dyDescent="0.2"/>
    <row r="501" s="343" customFormat="1" x14ac:dyDescent="0.2"/>
    <row r="502" s="343" customFormat="1" x14ac:dyDescent="0.2"/>
    <row r="503" s="343" customFormat="1" x14ac:dyDescent="0.2"/>
    <row r="504" s="343" customFormat="1" x14ac:dyDescent="0.2"/>
    <row r="505" s="343" customFormat="1" x14ac:dyDescent="0.2"/>
    <row r="506" s="343" customFormat="1" x14ac:dyDescent="0.2"/>
    <row r="507" s="343" customFormat="1" x14ac:dyDescent="0.2"/>
    <row r="508" s="343" customFormat="1" x14ac:dyDescent="0.2"/>
    <row r="509" s="343" customFormat="1" x14ac:dyDescent="0.2"/>
    <row r="510" s="343" customFormat="1" x14ac:dyDescent="0.2"/>
    <row r="511" s="343" customFormat="1" x14ac:dyDescent="0.2"/>
    <row r="512" s="343" customFormat="1" x14ac:dyDescent="0.2"/>
    <row r="513" s="343" customFormat="1" x14ac:dyDescent="0.2"/>
    <row r="514" s="343" customFormat="1" x14ac:dyDescent="0.2"/>
    <row r="515" s="343" customFormat="1" x14ac:dyDescent="0.2"/>
    <row r="516" s="343" customFormat="1" x14ac:dyDescent="0.2"/>
    <row r="517" s="343" customFormat="1" x14ac:dyDescent="0.2"/>
    <row r="518" s="343" customFormat="1" x14ac:dyDescent="0.2"/>
    <row r="519" s="343" customFormat="1" x14ac:dyDescent="0.2"/>
    <row r="520" s="343" customFormat="1" x14ac:dyDescent="0.2"/>
    <row r="521" s="343" customFormat="1" x14ac:dyDescent="0.2"/>
    <row r="522" s="343" customFormat="1" x14ac:dyDescent="0.2"/>
    <row r="523" s="343" customFormat="1" x14ac:dyDescent="0.2"/>
    <row r="524" s="343" customFormat="1" x14ac:dyDescent="0.2"/>
    <row r="525" s="343" customFormat="1" x14ac:dyDescent="0.2"/>
    <row r="526" s="343" customFormat="1" x14ac:dyDescent="0.2"/>
    <row r="527" s="343" customFormat="1" x14ac:dyDescent="0.2"/>
    <row r="528" s="343" customFormat="1" x14ac:dyDescent="0.2"/>
    <row r="529" s="343" customFormat="1" x14ac:dyDescent="0.2"/>
    <row r="530" s="343" customFormat="1" x14ac:dyDescent="0.2"/>
    <row r="531" s="343" customFormat="1" x14ac:dyDescent="0.2"/>
    <row r="532" s="343" customFormat="1" x14ac:dyDescent="0.2"/>
    <row r="533" s="343" customFormat="1" x14ac:dyDescent="0.2"/>
    <row r="534" s="343" customFormat="1" x14ac:dyDescent="0.2"/>
    <row r="535" s="343" customFormat="1" x14ac:dyDescent="0.2"/>
    <row r="536" s="343" customFormat="1" x14ac:dyDescent="0.2"/>
    <row r="537" s="343" customFormat="1" x14ac:dyDescent="0.2"/>
    <row r="538" s="343" customFormat="1" x14ac:dyDescent="0.2"/>
    <row r="539" s="343" customFormat="1" x14ac:dyDescent="0.2"/>
    <row r="540" s="343" customFormat="1" x14ac:dyDescent="0.2"/>
    <row r="541" s="343" customFormat="1" x14ac:dyDescent="0.2"/>
    <row r="542" s="343" customFormat="1" x14ac:dyDescent="0.2"/>
    <row r="543" s="343" customFormat="1" x14ac:dyDescent="0.2"/>
    <row r="544" s="343" customFormat="1" x14ac:dyDescent="0.2"/>
    <row r="545" s="343" customFormat="1" x14ac:dyDescent="0.2"/>
    <row r="546" s="343" customFormat="1" x14ac:dyDescent="0.2"/>
    <row r="547" s="343" customFormat="1" x14ac:dyDescent="0.2"/>
    <row r="548" s="343" customFormat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pageMargins left="0.3" right="0.28999999999999998" top="1" bottom="0.38" header="0.33" footer="0.18"/>
      <printOptions horizontalCentered="1"/>
      <pageSetup paperSize="5" scale="70" firstPageNumber="95" orientation="portrait" r:id="rId1"/>
      <headerFooter alignWithMargins="0">
        <oddHeader>&amp;L&amp;"Arial,Bold"&amp;18&amp;K000000Table 6: FY2019-20 Budget Letter_&amp;KFF0000Preliminary Simulation&amp;K000000 
Local Deduction Calculation</oddHeader>
        <oddFooter>&amp;R&amp;12&amp;P</oddFooter>
      </headerFooter>
    </customSheetView>
  </customSheetViews>
  <mergeCells count="12">
    <mergeCell ref="A306:B307"/>
    <mergeCell ref="A4:B4"/>
    <mergeCell ref="A6:B6"/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2"/>
  <headerFooter alignWithMargins="0">
    <oddHeader xml:space="preserve">&amp;L&amp;"Arial,Bold"&amp;18&amp;K000000Table 6:  Budget Letter
Local Deduction Calculation  </oddHeader>
    <oddFooter>&amp;R&amp;12&amp;P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2D050"/>
  </sheetPr>
  <dimension ref="A1:GV543"/>
  <sheetViews>
    <sheetView view="pageBreakPreview" zoomScale="75" zoomScaleNormal="92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3" style="25" bestFit="1" customWidth="1"/>
    <col min="2" max="2" width="17.5703125" style="25" bestFit="1" customWidth="1"/>
    <col min="3" max="3" width="23.140625" style="25" customWidth="1"/>
    <col min="4" max="4" width="20.42578125" style="25" customWidth="1"/>
    <col min="5" max="5" width="21.85546875" style="25" customWidth="1"/>
    <col min="6" max="6" width="21.5703125" style="25" customWidth="1"/>
    <col min="7" max="7" width="10.7109375" style="25" customWidth="1"/>
    <col min="8" max="8" width="20.85546875" style="25" customWidth="1"/>
    <col min="9" max="9" width="9.5703125" style="25" customWidth="1"/>
    <col min="10" max="10" width="17.42578125" style="25" bestFit="1" customWidth="1"/>
    <col min="11" max="11" width="9.5703125" style="25" customWidth="1"/>
    <col min="12" max="12" width="21.42578125" style="25" bestFit="1" customWidth="1"/>
    <col min="13" max="15" width="9.5703125" style="25" customWidth="1"/>
    <col min="16" max="16" width="18.140625" style="25" customWidth="1"/>
    <col min="17" max="17" width="19" style="25" customWidth="1"/>
    <col min="18" max="18" width="9.5703125" style="25" customWidth="1"/>
    <col min="19" max="19" width="16.7109375" style="25" bestFit="1" customWidth="1"/>
    <col min="20" max="22" width="9.5703125" style="25" customWidth="1"/>
    <col min="23" max="23" width="16.7109375" style="25" customWidth="1"/>
    <col min="24" max="24" width="18.42578125" style="25" customWidth="1"/>
    <col min="25" max="25" width="12.5703125" style="25" customWidth="1"/>
    <col min="26" max="26" width="18.42578125" style="25" customWidth="1"/>
    <col min="27" max="27" width="17" style="25" customWidth="1"/>
    <col min="28" max="30" width="10.7109375" style="25" customWidth="1"/>
    <col min="31" max="31" width="16.85546875" style="25" customWidth="1"/>
    <col min="32" max="32" width="17.7109375" style="25" customWidth="1"/>
    <col min="33" max="33" width="14.5703125" style="25" customWidth="1"/>
    <col min="34" max="34" width="22.5703125" style="25" customWidth="1"/>
    <col min="35" max="35" width="16.28515625" style="25" customWidth="1"/>
    <col min="36" max="36" width="15.42578125" style="25" customWidth="1"/>
    <col min="37" max="37" width="17.28515625" style="25" customWidth="1"/>
    <col min="38" max="38" width="26.28515625" style="25" customWidth="1"/>
    <col min="39" max="39" width="24.28515625" style="25" customWidth="1"/>
    <col min="40" max="40" width="12.28515625" style="25" customWidth="1"/>
    <col min="41" max="41" width="18.5703125" style="25" customWidth="1"/>
    <col min="42" max="43" width="9.5703125" style="25" customWidth="1"/>
    <col min="44" max="44" width="22" style="25" customWidth="1"/>
    <col min="45" max="45" width="18.7109375" style="25" customWidth="1"/>
    <col min="46" max="46" width="12.28515625" style="25" customWidth="1"/>
    <col min="47" max="204" width="8.85546875" style="343"/>
    <col min="205" max="16384" width="8.85546875" style="25"/>
  </cols>
  <sheetData>
    <row r="1" spans="1:204" s="352" customFormat="1" ht="29.25" customHeight="1" x14ac:dyDescent="0.2">
      <c r="A1" s="1656" t="s">
        <v>76</v>
      </c>
      <c r="B1" s="1657"/>
      <c r="C1" s="1824" t="s">
        <v>1381</v>
      </c>
      <c r="D1" s="1825"/>
      <c r="E1" s="1826"/>
      <c r="F1" s="1826"/>
      <c r="G1" s="1826"/>
      <c r="H1" s="1827"/>
      <c r="I1" s="1822" t="s">
        <v>779</v>
      </c>
      <c r="J1" s="1823"/>
      <c r="K1" s="1805" t="s">
        <v>289</v>
      </c>
      <c r="L1" s="1806"/>
      <c r="M1" s="1806"/>
      <c r="N1" s="1806"/>
      <c r="O1" s="1806"/>
      <c r="P1" s="1807"/>
      <c r="Q1" s="1802" t="s">
        <v>837</v>
      </c>
      <c r="R1" s="1805" t="s">
        <v>291</v>
      </c>
      <c r="S1" s="1806"/>
      <c r="T1" s="1806"/>
      <c r="U1" s="1806"/>
      <c r="V1" s="1806"/>
      <c r="W1" s="1807"/>
      <c r="X1" s="1802" t="s">
        <v>843</v>
      </c>
      <c r="Y1" s="1808" t="s">
        <v>1382</v>
      </c>
      <c r="Z1" s="1809"/>
      <c r="AA1" s="1809"/>
      <c r="AB1" s="1809"/>
      <c r="AC1" s="1809"/>
      <c r="AD1" s="1809"/>
      <c r="AE1" s="1810"/>
      <c r="AF1" s="1802" t="s">
        <v>949</v>
      </c>
      <c r="AG1" s="1808" t="s">
        <v>1383</v>
      </c>
      <c r="AH1" s="1809"/>
      <c r="AI1" s="1809"/>
      <c r="AJ1" s="1810"/>
      <c r="AK1" s="1802" t="s">
        <v>948</v>
      </c>
      <c r="AL1" s="1805" t="s">
        <v>1384</v>
      </c>
      <c r="AM1" s="1806"/>
      <c r="AN1" s="1806"/>
      <c r="AO1" s="1806"/>
      <c r="AP1" s="1806"/>
      <c r="AQ1" s="1807"/>
      <c r="AR1" s="1815" t="s">
        <v>892</v>
      </c>
      <c r="AS1" s="1811" t="s">
        <v>893</v>
      </c>
      <c r="AT1" s="1948" t="s">
        <v>77</v>
      </c>
      <c r="AU1" s="1958"/>
      <c r="AV1" s="1958"/>
      <c r="AW1" s="1958"/>
      <c r="AX1" s="1958"/>
      <c r="AY1" s="1958"/>
      <c r="AZ1" s="1958"/>
      <c r="BA1" s="1958"/>
      <c r="BB1" s="1958"/>
      <c r="BC1" s="1958"/>
      <c r="BD1" s="1958"/>
      <c r="BE1" s="1958"/>
      <c r="BF1" s="1958"/>
      <c r="BG1" s="1958"/>
      <c r="BH1" s="1958"/>
      <c r="BI1" s="1958"/>
      <c r="BJ1" s="1958"/>
      <c r="BK1" s="1958"/>
      <c r="BL1" s="1958"/>
      <c r="BM1" s="1958"/>
      <c r="BN1" s="1958"/>
      <c r="BO1" s="1958"/>
      <c r="BP1" s="1958"/>
      <c r="BQ1" s="1958"/>
      <c r="BR1" s="1958"/>
      <c r="BS1" s="1958"/>
      <c r="BT1" s="1958"/>
      <c r="BU1" s="1958"/>
      <c r="BV1" s="1958"/>
      <c r="BW1" s="1958"/>
      <c r="BX1" s="1958"/>
      <c r="BY1" s="1958"/>
      <c r="BZ1" s="1958"/>
      <c r="CA1" s="1958"/>
      <c r="CB1" s="1958"/>
      <c r="CC1" s="1958"/>
      <c r="CD1" s="1958"/>
      <c r="CE1" s="1958"/>
      <c r="CF1" s="1958"/>
      <c r="CG1" s="1958"/>
      <c r="CH1" s="1958"/>
      <c r="CI1" s="1958"/>
      <c r="CJ1" s="1958"/>
      <c r="CK1" s="1958"/>
      <c r="CL1" s="1958"/>
      <c r="CM1" s="1958"/>
      <c r="CN1" s="1958"/>
      <c r="CO1" s="1958"/>
      <c r="CP1" s="1958"/>
      <c r="CQ1" s="1958"/>
      <c r="CR1" s="1958"/>
      <c r="CS1" s="1958"/>
      <c r="CT1" s="1958"/>
      <c r="CU1" s="1958"/>
      <c r="CV1" s="1958"/>
      <c r="CW1" s="1958"/>
      <c r="CX1" s="1958"/>
      <c r="CY1" s="1958"/>
      <c r="CZ1" s="1958"/>
      <c r="DA1" s="1958"/>
      <c r="DB1" s="1958"/>
      <c r="DC1" s="1958"/>
      <c r="DD1" s="1958"/>
      <c r="DE1" s="1958"/>
      <c r="DF1" s="1958"/>
      <c r="DG1" s="1958"/>
      <c r="DH1" s="1958"/>
      <c r="DI1" s="1958"/>
      <c r="DJ1" s="1958"/>
      <c r="DK1" s="1958"/>
      <c r="DL1" s="1958"/>
      <c r="DM1" s="1958"/>
      <c r="DN1" s="1958"/>
      <c r="DO1" s="1958"/>
      <c r="DP1" s="1958"/>
      <c r="DQ1" s="1958"/>
      <c r="DR1" s="1958"/>
      <c r="DS1" s="1958"/>
      <c r="DT1" s="1958"/>
      <c r="DU1" s="1958"/>
      <c r="DV1" s="1958"/>
      <c r="DW1" s="1958"/>
      <c r="DX1" s="1958"/>
      <c r="DY1" s="1958"/>
      <c r="DZ1" s="1958"/>
      <c r="EA1" s="1958"/>
      <c r="EB1" s="1958"/>
      <c r="EC1" s="1958"/>
      <c r="ED1" s="1958"/>
      <c r="EE1" s="1958"/>
      <c r="EF1" s="1958"/>
      <c r="EG1" s="1958"/>
      <c r="EH1" s="1958"/>
      <c r="EI1" s="1958"/>
      <c r="EJ1" s="1958"/>
      <c r="EK1" s="1958"/>
      <c r="EL1" s="1958"/>
      <c r="EM1" s="1958"/>
      <c r="EN1" s="1958"/>
      <c r="EO1" s="1958"/>
      <c r="EP1" s="1958"/>
      <c r="EQ1" s="1958"/>
      <c r="ER1" s="1958"/>
      <c r="ES1" s="1958"/>
      <c r="ET1" s="1958"/>
      <c r="EU1" s="1958"/>
      <c r="EV1" s="1958"/>
      <c r="EW1" s="1958"/>
      <c r="EX1" s="1958"/>
      <c r="EY1" s="1958"/>
      <c r="EZ1" s="1958"/>
      <c r="FA1" s="1958"/>
      <c r="FB1" s="1958"/>
      <c r="FC1" s="1958"/>
      <c r="FD1" s="1958"/>
      <c r="FE1" s="1958"/>
      <c r="FF1" s="1958"/>
      <c r="FG1" s="1958"/>
      <c r="FH1" s="1958"/>
      <c r="FI1" s="1958"/>
      <c r="FJ1" s="1958"/>
      <c r="FK1" s="1958"/>
      <c r="FL1" s="1958"/>
      <c r="FM1" s="1958"/>
      <c r="FN1" s="1958"/>
      <c r="FO1" s="1958"/>
      <c r="FP1" s="1958"/>
      <c r="FQ1" s="1958"/>
      <c r="FR1" s="1958"/>
      <c r="FS1" s="1958"/>
      <c r="FT1" s="1958"/>
      <c r="FU1" s="1958"/>
      <c r="FV1" s="1958"/>
      <c r="FW1" s="1958"/>
      <c r="FX1" s="1958"/>
      <c r="FY1" s="1958"/>
      <c r="FZ1" s="1958"/>
      <c r="GA1" s="1958"/>
      <c r="GB1" s="1958"/>
      <c r="GC1" s="1958"/>
      <c r="GD1" s="1958"/>
      <c r="GE1" s="1958"/>
      <c r="GF1" s="1958"/>
      <c r="GG1" s="1958"/>
      <c r="GH1" s="1958"/>
      <c r="GI1" s="1958"/>
      <c r="GJ1" s="1958"/>
      <c r="GK1" s="1958"/>
      <c r="GL1" s="1958"/>
      <c r="GM1" s="1958"/>
      <c r="GN1" s="1958"/>
      <c r="GO1" s="1958"/>
      <c r="GP1" s="1958"/>
      <c r="GQ1" s="1958"/>
      <c r="GR1" s="1958"/>
      <c r="GS1" s="1958"/>
      <c r="GT1" s="1958"/>
      <c r="GU1" s="1958"/>
      <c r="GV1" s="1958"/>
    </row>
    <row r="2" spans="1:204" s="48" customFormat="1" ht="64.5" customHeight="1" x14ac:dyDescent="0.2">
      <c r="A2" s="1628"/>
      <c r="B2" s="1629"/>
      <c r="C2" s="1801" t="s">
        <v>886</v>
      </c>
      <c r="D2" s="1801" t="s">
        <v>887</v>
      </c>
      <c r="E2" s="1820" t="s">
        <v>888</v>
      </c>
      <c r="F2" s="1801" t="s">
        <v>890</v>
      </c>
      <c r="G2" s="1801" t="s">
        <v>899</v>
      </c>
      <c r="H2" s="351" t="s">
        <v>889</v>
      </c>
      <c r="I2" s="1801" t="s">
        <v>430</v>
      </c>
      <c r="J2" s="1801" t="s">
        <v>429</v>
      </c>
      <c r="K2" s="1801" t="s">
        <v>430</v>
      </c>
      <c r="L2" s="1801" t="s">
        <v>429</v>
      </c>
      <c r="M2" s="1801" t="s">
        <v>827</v>
      </c>
      <c r="N2" s="1801" t="s">
        <v>828</v>
      </c>
      <c r="O2" s="1801" t="s">
        <v>829</v>
      </c>
      <c r="P2" s="1801" t="s">
        <v>830</v>
      </c>
      <c r="Q2" s="1803" t="s">
        <v>290</v>
      </c>
      <c r="R2" s="1801" t="s">
        <v>430</v>
      </c>
      <c r="S2" s="1801" t="s">
        <v>429</v>
      </c>
      <c r="T2" s="1801" t="s">
        <v>827</v>
      </c>
      <c r="U2" s="1801" t="s">
        <v>828</v>
      </c>
      <c r="V2" s="1801" t="s">
        <v>829</v>
      </c>
      <c r="W2" s="1801" t="s">
        <v>830</v>
      </c>
      <c r="X2" s="1803" t="s">
        <v>290</v>
      </c>
      <c r="Y2" s="1801" t="s">
        <v>831</v>
      </c>
      <c r="Z2" s="1801" t="s">
        <v>832</v>
      </c>
      <c r="AA2" s="1801" t="s">
        <v>833</v>
      </c>
      <c r="AB2" s="1801" t="s">
        <v>844</v>
      </c>
      <c r="AC2" s="1801" t="s">
        <v>845</v>
      </c>
      <c r="AD2" s="1801" t="s">
        <v>834</v>
      </c>
      <c r="AE2" s="1801" t="s">
        <v>1622</v>
      </c>
      <c r="AF2" s="1803" t="s">
        <v>290</v>
      </c>
      <c r="AG2" s="1814" t="s">
        <v>431</v>
      </c>
      <c r="AH2" s="1814" t="s">
        <v>835</v>
      </c>
      <c r="AI2" s="1814" t="s">
        <v>836</v>
      </c>
      <c r="AJ2" s="1801" t="s">
        <v>1621</v>
      </c>
      <c r="AK2" s="1803" t="s">
        <v>290</v>
      </c>
      <c r="AL2" s="1814" t="s">
        <v>895</v>
      </c>
      <c r="AM2" s="1814" t="s">
        <v>894</v>
      </c>
      <c r="AN2" s="1814" t="s">
        <v>434</v>
      </c>
      <c r="AO2" s="121" t="s">
        <v>432</v>
      </c>
      <c r="AP2" s="1814" t="s">
        <v>435</v>
      </c>
      <c r="AQ2" s="1814" t="s">
        <v>433</v>
      </c>
      <c r="AR2" s="1816"/>
      <c r="AS2" s="1812"/>
      <c r="AT2" s="1949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367"/>
      <c r="DB2" s="367"/>
      <c r="DC2" s="367"/>
      <c r="DD2" s="367"/>
      <c r="DE2" s="367"/>
      <c r="DF2" s="367"/>
      <c r="DG2" s="367"/>
      <c r="DH2" s="367"/>
      <c r="DI2" s="367"/>
      <c r="DJ2" s="367"/>
      <c r="DK2" s="367"/>
      <c r="DL2" s="367"/>
      <c r="DM2" s="367"/>
      <c r="DN2" s="367"/>
      <c r="DO2" s="367"/>
      <c r="DP2" s="367"/>
      <c r="DQ2" s="367"/>
      <c r="DR2" s="367"/>
      <c r="DS2" s="367"/>
      <c r="DT2" s="367"/>
      <c r="DU2" s="367"/>
      <c r="DV2" s="367"/>
      <c r="DW2" s="367"/>
      <c r="DX2" s="367"/>
      <c r="DY2" s="367"/>
      <c r="DZ2" s="367"/>
      <c r="EA2" s="367"/>
      <c r="EB2" s="367"/>
      <c r="EC2" s="367"/>
      <c r="ED2" s="367"/>
      <c r="EE2" s="367"/>
      <c r="EF2" s="367"/>
      <c r="EG2" s="367"/>
      <c r="EH2" s="367"/>
      <c r="EI2" s="367"/>
      <c r="EJ2" s="367"/>
      <c r="EK2" s="367"/>
      <c r="EL2" s="367"/>
      <c r="EM2" s="367"/>
      <c r="EN2" s="367"/>
      <c r="EO2" s="367"/>
      <c r="EP2" s="367"/>
      <c r="EQ2" s="367"/>
      <c r="ER2" s="367"/>
      <c r="ES2" s="367"/>
      <c r="ET2" s="367"/>
      <c r="EU2" s="367"/>
      <c r="EV2" s="367"/>
      <c r="EW2" s="367"/>
      <c r="EX2" s="367"/>
      <c r="EY2" s="367"/>
      <c r="EZ2" s="367"/>
      <c r="FA2" s="367"/>
      <c r="FB2" s="367"/>
      <c r="FC2" s="367"/>
      <c r="FD2" s="367"/>
      <c r="FE2" s="367"/>
      <c r="FF2" s="367"/>
      <c r="FG2" s="367"/>
      <c r="FH2" s="367"/>
      <c r="FI2" s="367"/>
      <c r="FJ2" s="367"/>
      <c r="FK2" s="367"/>
      <c r="FL2" s="367"/>
      <c r="FM2" s="367"/>
      <c r="FN2" s="367"/>
      <c r="FO2" s="367"/>
      <c r="FP2" s="367"/>
      <c r="FQ2" s="367"/>
      <c r="FR2" s="367"/>
      <c r="FS2" s="367"/>
      <c r="FT2" s="367"/>
      <c r="FU2" s="367"/>
      <c r="FV2" s="367"/>
      <c r="FW2" s="367"/>
      <c r="FX2" s="367"/>
      <c r="FY2" s="367"/>
      <c r="FZ2" s="367"/>
      <c r="GA2" s="367"/>
      <c r="GB2" s="367"/>
      <c r="GC2" s="367"/>
      <c r="GD2" s="367"/>
      <c r="GE2" s="367"/>
      <c r="GF2" s="367"/>
      <c r="GG2" s="367"/>
      <c r="GH2" s="367"/>
      <c r="GI2" s="367"/>
      <c r="GJ2" s="367"/>
      <c r="GK2" s="367"/>
      <c r="GL2" s="367"/>
      <c r="GM2" s="367"/>
      <c r="GN2" s="367"/>
      <c r="GO2" s="367"/>
      <c r="GP2" s="367"/>
      <c r="GQ2" s="367"/>
      <c r="GR2" s="367"/>
      <c r="GS2" s="367"/>
      <c r="GT2" s="367"/>
      <c r="GU2" s="367"/>
      <c r="GV2" s="367"/>
    </row>
    <row r="3" spans="1:204" s="48" customFormat="1" ht="16.149999999999999" customHeight="1" x14ac:dyDescent="0.2">
      <c r="A3" s="1658"/>
      <c r="B3" s="1659"/>
      <c r="C3" s="1801"/>
      <c r="D3" s="1801"/>
      <c r="E3" s="1821"/>
      <c r="F3" s="1801"/>
      <c r="G3" s="1801"/>
      <c r="H3" s="24">
        <v>0.1</v>
      </c>
      <c r="I3" s="1801"/>
      <c r="J3" s="1801"/>
      <c r="K3" s="1801"/>
      <c r="L3" s="1801"/>
      <c r="M3" s="1801"/>
      <c r="N3" s="1801"/>
      <c r="O3" s="1801"/>
      <c r="P3" s="1801"/>
      <c r="Q3" s="1804"/>
      <c r="R3" s="1801"/>
      <c r="S3" s="1801"/>
      <c r="T3" s="1801"/>
      <c r="U3" s="1801"/>
      <c r="V3" s="1801"/>
      <c r="W3" s="1801"/>
      <c r="X3" s="1804"/>
      <c r="Y3" s="1801"/>
      <c r="Z3" s="1801"/>
      <c r="AA3" s="1801"/>
      <c r="AB3" s="1801"/>
      <c r="AC3" s="1801"/>
      <c r="AD3" s="1801"/>
      <c r="AE3" s="1801"/>
      <c r="AF3" s="1804"/>
      <c r="AG3" s="1814"/>
      <c r="AH3" s="1814"/>
      <c r="AI3" s="1814"/>
      <c r="AJ3" s="1801"/>
      <c r="AK3" s="1804"/>
      <c r="AL3" s="1814"/>
      <c r="AM3" s="1814"/>
      <c r="AN3" s="1814"/>
      <c r="AO3" s="24">
        <v>0.15</v>
      </c>
      <c r="AP3" s="1814"/>
      <c r="AQ3" s="1814"/>
      <c r="AR3" s="1817"/>
      <c r="AS3" s="1813"/>
      <c r="AT3" s="1950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7"/>
      <c r="BO3" s="367"/>
      <c r="BP3" s="367"/>
      <c r="BQ3" s="367"/>
      <c r="BR3" s="367"/>
      <c r="BS3" s="367"/>
      <c r="BT3" s="367"/>
      <c r="BU3" s="367"/>
      <c r="BV3" s="367"/>
      <c r="BW3" s="367"/>
      <c r="BX3" s="367"/>
      <c r="BY3" s="367"/>
      <c r="BZ3" s="367"/>
      <c r="CA3" s="367"/>
      <c r="CB3" s="367"/>
      <c r="CC3" s="367"/>
      <c r="CD3" s="367"/>
      <c r="CE3" s="367"/>
      <c r="CF3" s="367"/>
      <c r="CG3" s="367"/>
      <c r="CH3" s="367"/>
      <c r="CI3" s="367"/>
      <c r="CJ3" s="367"/>
      <c r="CK3" s="367"/>
      <c r="CL3" s="367"/>
      <c r="CM3" s="367"/>
      <c r="CN3" s="367"/>
      <c r="CO3" s="367"/>
      <c r="CP3" s="367"/>
      <c r="CQ3" s="367"/>
      <c r="CR3" s="367"/>
      <c r="CS3" s="367"/>
      <c r="CT3" s="367"/>
      <c r="CU3" s="367"/>
      <c r="CV3" s="367"/>
      <c r="CW3" s="367"/>
      <c r="CX3" s="367"/>
      <c r="CY3" s="367"/>
      <c r="CZ3" s="367"/>
      <c r="DA3" s="367"/>
      <c r="DB3" s="367"/>
      <c r="DC3" s="367"/>
      <c r="DD3" s="367"/>
      <c r="DE3" s="367"/>
      <c r="DF3" s="367"/>
      <c r="DG3" s="367"/>
      <c r="DH3" s="367"/>
      <c r="DI3" s="367"/>
      <c r="DJ3" s="367"/>
      <c r="DK3" s="367"/>
      <c r="DL3" s="367"/>
      <c r="DM3" s="367"/>
      <c r="DN3" s="367"/>
      <c r="DO3" s="367"/>
      <c r="DP3" s="367"/>
      <c r="DQ3" s="367"/>
      <c r="DR3" s="367"/>
      <c r="DS3" s="367"/>
      <c r="DT3" s="367"/>
      <c r="DU3" s="367"/>
      <c r="DV3" s="367"/>
      <c r="DW3" s="367"/>
      <c r="DX3" s="367"/>
      <c r="DY3" s="367"/>
      <c r="DZ3" s="367"/>
      <c r="EA3" s="367"/>
      <c r="EB3" s="367"/>
      <c r="EC3" s="367"/>
      <c r="ED3" s="367"/>
      <c r="EE3" s="367"/>
      <c r="EF3" s="367"/>
      <c r="EG3" s="367"/>
      <c r="EH3" s="367"/>
      <c r="EI3" s="367"/>
      <c r="EJ3" s="367"/>
      <c r="EK3" s="367"/>
      <c r="EL3" s="367"/>
      <c r="EM3" s="367"/>
      <c r="EN3" s="367"/>
      <c r="EO3" s="367"/>
      <c r="EP3" s="367"/>
      <c r="EQ3" s="367"/>
      <c r="ER3" s="367"/>
      <c r="ES3" s="367"/>
      <c r="ET3" s="367"/>
      <c r="EU3" s="367"/>
      <c r="EV3" s="367"/>
      <c r="EW3" s="367"/>
      <c r="EX3" s="367"/>
      <c r="EY3" s="367"/>
      <c r="EZ3" s="367"/>
      <c r="FA3" s="367"/>
      <c r="FB3" s="367"/>
      <c r="FC3" s="367"/>
      <c r="FD3" s="367"/>
      <c r="FE3" s="367"/>
      <c r="FF3" s="367"/>
      <c r="FG3" s="367"/>
      <c r="FH3" s="367"/>
      <c r="FI3" s="367"/>
      <c r="FJ3" s="367"/>
      <c r="FK3" s="367"/>
      <c r="FL3" s="367"/>
      <c r="FM3" s="367"/>
      <c r="FN3" s="367"/>
      <c r="FO3" s="367"/>
      <c r="FP3" s="367"/>
      <c r="FQ3" s="367"/>
      <c r="FR3" s="367"/>
      <c r="FS3" s="367"/>
      <c r="FT3" s="367"/>
      <c r="FU3" s="367"/>
      <c r="FV3" s="367"/>
      <c r="FW3" s="367"/>
      <c r="FX3" s="367"/>
      <c r="FY3" s="367"/>
      <c r="FZ3" s="367"/>
      <c r="GA3" s="367"/>
      <c r="GB3" s="367"/>
      <c r="GC3" s="367"/>
      <c r="GD3" s="367"/>
      <c r="GE3" s="367"/>
      <c r="GF3" s="367"/>
      <c r="GG3" s="367"/>
      <c r="GH3" s="367"/>
      <c r="GI3" s="367"/>
      <c r="GJ3" s="367"/>
      <c r="GK3" s="367"/>
      <c r="GL3" s="367"/>
      <c r="GM3" s="367"/>
      <c r="GN3" s="367"/>
      <c r="GO3" s="367"/>
      <c r="GP3" s="367"/>
      <c r="GQ3" s="367"/>
      <c r="GR3" s="367"/>
      <c r="GS3" s="367"/>
      <c r="GT3" s="367"/>
      <c r="GU3" s="367"/>
      <c r="GV3" s="367"/>
    </row>
    <row r="4" spans="1:204" ht="15" customHeight="1" x14ac:dyDescent="0.2">
      <c r="A4" s="1786" t="s">
        <v>1385</v>
      </c>
      <c r="B4" s="1787"/>
      <c r="C4" s="1344">
        <v>1</v>
      </c>
      <c r="D4" s="1339">
        <v>2</v>
      </c>
      <c r="E4" s="1339">
        <v>3</v>
      </c>
      <c r="F4" s="1340" t="s">
        <v>178</v>
      </c>
      <c r="G4" s="1340" t="s">
        <v>1101</v>
      </c>
      <c r="H4" s="1340" t="s">
        <v>1102</v>
      </c>
      <c r="I4" s="1339">
        <v>4</v>
      </c>
      <c r="J4" s="1339">
        <v>5</v>
      </c>
      <c r="K4" s="1339">
        <v>6</v>
      </c>
      <c r="L4" s="1339">
        <v>7</v>
      </c>
      <c r="M4" s="1339">
        <v>8</v>
      </c>
      <c r="N4" s="1339">
        <v>9</v>
      </c>
      <c r="O4" s="1339">
        <v>10</v>
      </c>
      <c r="P4" s="1339">
        <v>11</v>
      </c>
      <c r="Q4" s="1339">
        <v>12</v>
      </c>
      <c r="R4" s="1339">
        <v>13</v>
      </c>
      <c r="S4" s="1339">
        <v>14</v>
      </c>
      <c r="T4" s="1339">
        <v>15</v>
      </c>
      <c r="U4" s="1339">
        <v>16</v>
      </c>
      <c r="V4" s="1339">
        <v>17</v>
      </c>
      <c r="W4" s="1339">
        <v>18</v>
      </c>
      <c r="X4" s="1339">
        <v>19</v>
      </c>
      <c r="Y4" s="1339">
        <v>20</v>
      </c>
      <c r="Z4" s="1339">
        <v>21</v>
      </c>
      <c r="AA4" s="1339">
        <v>22</v>
      </c>
      <c r="AB4" s="1339">
        <v>23</v>
      </c>
      <c r="AC4" s="1339">
        <v>24</v>
      </c>
      <c r="AD4" s="1339">
        <v>25</v>
      </c>
      <c r="AE4" s="1339">
        <v>26</v>
      </c>
      <c r="AF4" s="1339">
        <v>27</v>
      </c>
      <c r="AG4" s="1339">
        <v>28</v>
      </c>
      <c r="AH4" s="1339">
        <v>29</v>
      </c>
      <c r="AI4" s="1339">
        <v>30</v>
      </c>
      <c r="AJ4" s="1339">
        <v>31</v>
      </c>
      <c r="AK4" s="1339">
        <v>32</v>
      </c>
      <c r="AL4" s="1339">
        <v>33</v>
      </c>
      <c r="AM4" s="1339">
        <v>34</v>
      </c>
      <c r="AN4" s="1339">
        <v>35</v>
      </c>
      <c r="AO4" s="1339">
        <v>36</v>
      </c>
      <c r="AP4" s="1339">
        <v>37</v>
      </c>
      <c r="AQ4" s="1339">
        <v>38</v>
      </c>
      <c r="AR4" s="1339">
        <v>39</v>
      </c>
      <c r="AS4" s="1339">
        <v>40</v>
      </c>
      <c r="AT4" s="1951">
        <v>41</v>
      </c>
    </row>
    <row r="5" spans="1:204" s="354" customFormat="1" ht="33.75" x14ac:dyDescent="0.2">
      <c r="A5" s="1818" t="s">
        <v>1482</v>
      </c>
      <c r="B5" s="1819"/>
      <c r="C5" s="1345" t="s">
        <v>846</v>
      </c>
      <c r="D5" s="1345" t="s">
        <v>847</v>
      </c>
      <c r="E5" s="1346" t="s">
        <v>444</v>
      </c>
      <c r="F5" s="1347" t="s">
        <v>445</v>
      </c>
      <c r="G5" s="1347" t="s">
        <v>728</v>
      </c>
      <c r="H5" s="1347" t="s">
        <v>1086</v>
      </c>
      <c r="I5" s="1346" t="s">
        <v>1087</v>
      </c>
      <c r="J5" s="1346" t="s">
        <v>838</v>
      </c>
      <c r="K5" s="1346" t="s">
        <v>1088</v>
      </c>
      <c r="L5" s="1346" t="s">
        <v>839</v>
      </c>
      <c r="M5" s="1346" t="s">
        <v>1089</v>
      </c>
      <c r="N5" s="1346" t="s">
        <v>1090</v>
      </c>
      <c r="O5" s="1346" t="s">
        <v>1091</v>
      </c>
      <c r="P5" s="1346" t="s">
        <v>840</v>
      </c>
      <c r="Q5" s="1346" t="s">
        <v>446</v>
      </c>
      <c r="R5" s="1346" t="s">
        <v>1092</v>
      </c>
      <c r="S5" s="1346" t="s">
        <v>841</v>
      </c>
      <c r="T5" s="1346" t="s">
        <v>1093</v>
      </c>
      <c r="U5" s="1346" t="s">
        <v>1094</v>
      </c>
      <c r="V5" s="1346" t="s">
        <v>1095</v>
      </c>
      <c r="W5" s="1346" t="s">
        <v>842</v>
      </c>
      <c r="X5" s="1346" t="s">
        <v>447</v>
      </c>
      <c r="Y5" s="1346" t="s">
        <v>448</v>
      </c>
      <c r="Z5" s="1346" t="s">
        <v>449</v>
      </c>
      <c r="AA5" s="1346" t="s">
        <v>450</v>
      </c>
      <c r="AB5" s="1346" t="s">
        <v>729</v>
      </c>
      <c r="AC5" s="1346" t="s">
        <v>730</v>
      </c>
      <c r="AD5" s="1346" t="s">
        <v>939</v>
      </c>
      <c r="AE5" s="1346" t="s">
        <v>938</v>
      </c>
      <c r="AF5" s="1346" t="s">
        <v>940</v>
      </c>
      <c r="AG5" s="1346" t="s">
        <v>1096</v>
      </c>
      <c r="AH5" s="1346" t="s">
        <v>1097</v>
      </c>
      <c r="AI5" s="1346" t="s">
        <v>1098</v>
      </c>
      <c r="AJ5" s="1346" t="s">
        <v>938</v>
      </c>
      <c r="AK5" s="1346" t="s">
        <v>941</v>
      </c>
      <c r="AL5" s="1347" t="s">
        <v>981</v>
      </c>
      <c r="AM5" s="1346" t="s">
        <v>942</v>
      </c>
      <c r="AN5" s="1347" t="s">
        <v>943</v>
      </c>
      <c r="AO5" s="1347" t="s">
        <v>944</v>
      </c>
      <c r="AP5" s="1346" t="s">
        <v>945</v>
      </c>
      <c r="AQ5" s="1346" t="s">
        <v>946</v>
      </c>
      <c r="AR5" s="1346" t="s">
        <v>451</v>
      </c>
      <c r="AS5" s="1346" t="s">
        <v>947</v>
      </c>
      <c r="AT5" s="1952" t="s">
        <v>1099</v>
      </c>
      <c r="AU5" s="1921"/>
      <c r="AV5" s="1921"/>
      <c r="AW5" s="1921"/>
      <c r="AX5" s="1921"/>
      <c r="AY5" s="1921"/>
      <c r="AZ5" s="1921"/>
      <c r="BA5" s="1921"/>
      <c r="BB5" s="1921"/>
      <c r="BC5" s="1921"/>
      <c r="BD5" s="1921"/>
      <c r="BE5" s="1921"/>
      <c r="BF5" s="1921"/>
      <c r="BG5" s="1921"/>
      <c r="BH5" s="1921"/>
      <c r="BI5" s="1921"/>
      <c r="BJ5" s="1921"/>
      <c r="BK5" s="1921"/>
      <c r="BL5" s="1921"/>
      <c r="BM5" s="1921"/>
      <c r="BN5" s="1921"/>
      <c r="BO5" s="1921"/>
      <c r="BP5" s="1921"/>
      <c r="BQ5" s="1921"/>
      <c r="BR5" s="1921"/>
      <c r="BS5" s="1921"/>
      <c r="BT5" s="1921"/>
      <c r="BU5" s="1921"/>
      <c r="BV5" s="1921"/>
      <c r="BW5" s="1921"/>
      <c r="BX5" s="1921"/>
      <c r="BY5" s="1921"/>
      <c r="BZ5" s="1921"/>
      <c r="CA5" s="1921"/>
      <c r="CB5" s="1921"/>
      <c r="CC5" s="1921"/>
      <c r="CD5" s="1921"/>
      <c r="CE5" s="1921"/>
      <c r="CF5" s="1921"/>
      <c r="CG5" s="1921"/>
      <c r="CH5" s="1921"/>
      <c r="CI5" s="1921"/>
      <c r="CJ5" s="1921"/>
      <c r="CK5" s="1921"/>
      <c r="CL5" s="1921"/>
      <c r="CM5" s="1921"/>
      <c r="CN5" s="1921"/>
      <c r="CO5" s="1921"/>
      <c r="CP5" s="1921"/>
      <c r="CQ5" s="1921"/>
      <c r="CR5" s="1921"/>
      <c r="CS5" s="1921"/>
      <c r="CT5" s="1921"/>
      <c r="CU5" s="1921"/>
      <c r="CV5" s="1921"/>
      <c r="CW5" s="1921"/>
      <c r="CX5" s="1921"/>
      <c r="CY5" s="1921"/>
      <c r="CZ5" s="1921"/>
      <c r="DA5" s="1921"/>
      <c r="DB5" s="1921"/>
      <c r="DC5" s="1921"/>
      <c r="DD5" s="1921"/>
      <c r="DE5" s="1921"/>
      <c r="DF5" s="1921"/>
      <c r="DG5" s="1921"/>
      <c r="DH5" s="1921"/>
      <c r="DI5" s="1921"/>
      <c r="DJ5" s="1921"/>
      <c r="DK5" s="1921"/>
      <c r="DL5" s="1921"/>
      <c r="DM5" s="1921"/>
      <c r="DN5" s="1921"/>
      <c r="DO5" s="1921"/>
      <c r="DP5" s="1921"/>
      <c r="DQ5" s="1921"/>
      <c r="DR5" s="1921"/>
      <c r="DS5" s="1921"/>
      <c r="DT5" s="1921"/>
      <c r="DU5" s="1921"/>
      <c r="DV5" s="1921"/>
      <c r="DW5" s="1921"/>
      <c r="DX5" s="1921"/>
      <c r="DY5" s="1921"/>
      <c r="DZ5" s="1921"/>
      <c r="EA5" s="1921"/>
      <c r="EB5" s="1921"/>
      <c r="EC5" s="1921"/>
      <c r="ED5" s="1921"/>
      <c r="EE5" s="1921"/>
      <c r="EF5" s="1921"/>
      <c r="EG5" s="1921"/>
      <c r="EH5" s="1921"/>
      <c r="EI5" s="1921"/>
      <c r="EJ5" s="1921"/>
      <c r="EK5" s="1921"/>
      <c r="EL5" s="1921"/>
      <c r="EM5" s="1921"/>
      <c r="EN5" s="1921"/>
      <c r="EO5" s="1921"/>
      <c r="EP5" s="1921"/>
      <c r="EQ5" s="1921"/>
      <c r="ER5" s="1921"/>
      <c r="ES5" s="1921"/>
      <c r="ET5" s="1921"/>
      <c r="EU5" s="1921"/>
      <c r="EV5" s="1921"/>
      <c r="EW5" s="1921"/>
      <c r="EX5" s="1921"/>
      <c r="EY5" s="1921"/>
      <c r="EZ5" s="1921"/>
      <c r="FA5" s="1921"/>
      <c r="FB5" s="1921"/>
      <c r="FC5" s="1921"/>
      <c r="FD5" s="1921"/>
      <c r="FE5" s="1921"/>
      <c r="FF5" s="1921"/>
      <c r="FG5" s="1921"/>
      <c r="FH5" s="1921"/>
      <c r="FI5" s="1921"/>
      <c r="FJ5" s="1921"/>
      <c r="FK5" s="1921"/>
      <c r="FL5" s="1921"/>
      <c r="FM5" s="1921"/>
      <c r="FN5" s="1921"/>
      <c r="FO5" s="1921"/>
      <c r="FP5" s="1921"/>
      <c r="FQ5" s="1921"/>
      <c r="FR5" s="1921"/>
      <c r="FS5" s="1921"/>
      <c r="FT5" s="1921"/>
      <c r="FU5" s="1921"/>
      <c r="FV5" s="1921"/>
      <c r="FW5" s="1921"/>
      <c r="FX5" s="1921"/>
      <c r="FY5" s="1921"/>
      <c r="FZ5" s="1921"/>
      <c r="GA5" s="1921"/>
      <c r="GB5" s="1921"/>
      <c r="GC5" s="1921"/>
      <c r="GD5" s="1921"/>
      <c r="GE5" s="1921"/>
      <c r="GF5" s="1921"/>
      <c r="GG5" s="1921"/>
      <c r="GH5" s="1921"/>
      <c r="GI5" s="1921"/>
      <c r="GJ5" s="1921"/>
      <c r="GK5" s="1921"/>
      <c r="GL5" s="1921"/>
      <c r="GM5" s="1921"/>
      <c r="GN5" s="1921"/>
      <c r="GO5" s="1921"/>
      <c r="GP5" s="1921"/>
      <c r="GQ5" s="1921"/>
      <c r="GR5" s="1921"/>
      <c r="GS5" s="1921"/>
      <c r="GT5" s="1921"/>
      <c r="GU5" s="1921"/>
      <c r="GV5" s="1921"/>
    </row>
    <row r="6" spans="1:204" s="472" customFormat="1" ht="33.75" hidden="1" x14ac:dyDescent="0.2">
      <c r="A6" s="571"/>
      <c r="B6" s="571"/>
      <c r="C6" s="572" t="s">
        <v>848</v>
      </c>
      <c r="D6" s="572" t="s">
        <v>848</v>
      </c>
      <c r="E6" s="573" t="s">
        <v>443</v>
      </c>
      <c r="F6" s="574" t="s">
        <v>452</v>
      </c>
      <c r="G6" s="574" t="s">
        <v>443</v>
      </c>
      <c r="H6" s="574" t="s">
        <v>443</v>
      </c>
      <c r="I6" s="573" t="s">
        <v>453</v>
      </c>
      <c r="J6" s="573" t="s">
        <v>453</v>
      </c>
      <c r="K6" s="573" t="s">
        <v>453</v>
      </c>
      <c r="L6" s="573" t="s">
        <v>453</v>
      </c>
      <c r="M6" s="573" t="s">
        <v>453</v>
      </c>
      <c r="N6" s="573" t="s">
        <v>453</v>
      </c>
      <c r="O6" s="573" t="s">
        <v>453</v>
      </c>
      <c r="P6" s="573" t="s">
        <v>453</v>
      </c>
      <c r="Q6" s="573" t="s">
        <v>443</v>
      </c>
      <c r="R6" s="573" t="s">
        <v>453</v>
      </c>
      <c r="S6" s="573" t="s">
        <v>453</v>
      </c>
      <c r="T6" s="573" t="s">
        <v>453</v>
      </c>
      <c r="U6" s="573" t="s">
        <v>453</v>
      </c>
      <c r="V6" s="573" t="s">
        <v>453</v>
      </c>
      <c r="W6" s="573" t="s">
        <v>453</v>
      </c>
      <c r="X6" s="573" t="s">
        <v>443</v>
      </c>
      <c r="Y6" s="573" t="s">
        <v>443</v>
      </c>
      <c r="Z6" s="573" t="s">
        <v>443</v>
      </c>
      <c r="AA6" s="573" t="s">
        <v>443</v>
      </c>
      <c r="AB6" s="573" t="s">
        <v>443</v>
      </c>
      <c r="AC6" s="573" t="s">
        <v>443</v>
      </c>
      <c r="AD6" s="573" t="s">
        <v>443</v>
      </c>
      <c r="AE6" s="818"/>
      <c r="AF6" s="573" t="s">
        <v>443</v>
      </c>
      <c r="AG6" s="573" t="s">
        <v>453</v>
      </c>
      <c r="AH6" s="573" t="s">
        <v>453</v>
      </c>
      <c r="AI6" s="573" t="s">
        <v>453</v>
      </c>
      <c r="AJ6" s="818"/>
      <c r="AK6" s="573" t="s">
        <v>443</v>
      </c>
      <c r="AL6" s="574" t="s">
        <v>452</v>
      </c>
      <c r="AM6" s="573" t="s">
        <v>443</v>
      </c>
      <c r="AN6" s="573" t="s">
        <v>443</v>
      </c>
      <c r="AO6" s="573" t="s">
        <v>443</v>
      </c>
      <c r="AP6" s="573" t="s">
        <v>443</v>
      </c>
      <c r="AQ6" s="573" t="s">
        <v>443</v>
      </c>
      <c r="AR6" s="573" t="s">
        <v>453</v>
      </c>
      <c r="AS6" s="573" t="s">
        <v>443</v>
      </c>
      <c r="AT6" s="1953" t="s">
        <v>443</v>
      </c>
      <c r="AU6" s="1959"/>
      <c r="AV6" s="1959"/>
      <c r="AW6" s="1959"/>
      <c r="AX6" s="1959"/>
      <c r="AY6" s="1959"/>
      <c r="AZ6" s="1959"/>
      <c r="BA6" s="1959"/>
      <c r="BB6" s="1959"/>
      <c r="BC6" s="1959"/>
      <c r="BD6" s="1959"/>
      <c r="BE6" s="1959"/>
      <c r="BF6" s="1959"/>
      <c r="BG6" s="1959"/>
      <c r="BH6" s="1959"/>
      <c r="BI6" s="1959"/>
      <c r="BJ6" s="1959"/>
      <c r="BK6" s="1959"/>
      <c r="BL6" s="1959"/>
      <c r="BM6" s="1959"/>
      <c r="BN6" s="1959"/>
      <c r="BO6" s="1959"/>
      <c r="BP6" s="1959"/>
      <c r="BQ6" s="1959"/>
      <c r="BR6" s="1959"/>
      <c r="BS6" s="1959"/>
      <c r="BT6" s="1959"/>
      <c r="BU6" s="1959"/>
      <c r="BV6" s="1959"/>
      <c r="BW6" s="1959"/>
      <c r="BX6" s="1959"/>
      <c r="BY6" s="1959"/>
      <c r="BZ6" s="1959"/>
      <c r="CA6" s="1959"/>
      <c r="CB6" s="1959"/>
      <c r="CC6" s="1959"/>
      <c r="CD6" s="1959"/>
      <c r="CE6" s="1959"/>
      <c r="CF6" s="1959"/>
      <c r="CG6" s="1959"/>
      <c r="CH6" s="1959"/>
      <c r="CI6" s="1959"/>
      <c r="CJ6" s="1959"/>
      <c r="CK6" s="1959"/>
      <c r="CL6" s="1959"/>
      <c r="CM6" s="1959"/>
      <c r="CN6" s="1959"/>
      <c r="CO6" s="1959"/>
      <c r="CP6" s="1959"/>
      <c r="CQ6" s="1959"/>
      <c r="CR6" s="1959"/>
      <c r="CS6" s="1959"/>
      <c r="CT6" s="1959"/>
      <c r="CU6" s="1959"/>
      <c r="CV6" s="1959"/>
      <c r="CW6" s="1959"/>
      <c r="CX6" s="1959"/>
      <c r="CY6" s="1959"/>
      <c r="CZ6" s="1959"/>
      <c r="DA6" s="1959"/>
      <c r="DB6" s="1959"/>
      <c r="DC6" s="1959"/>
      <c r="DD6" s="1959"/>
      <c r="DE6" s="1959"/>
      <c r="DF6" s="1959"/>
      <c r="DG6" s="1959"/>
      <c r="DH6" s="1959"/>
      <c r="DI6" s="1959"/>
      <c r="DJ6" s="1959"/>
      <c r="DK6" s="1959"/>
      <c r="DL6" s="1959"/>
      <c r="DM6" s="1959"/>
      <c r="DN6" s="1959"/>
      <c r="DO6" s="1959"/>
      <c r="DP6" s="1959"/>
      <c r="DQ6" s="1959"/>
      <c r="DR6" s="1959"/>
      <c r="DS6" s="1959"/>
      <c r="DT6" s="1959"/>
      <c r="DU6" s="1959"/>
      <c r="DV6" s="1959"/>
      <c r="DW6" s="1959"/>
      <c r="DX6" s="1959"/>
      <c r="DY6" s="1959"/>
      <c r="DZ6" s="1959"/>
      <c r="EA6" s="1959"/>
      <c r="EB6" s="1959"/>
      <c r="EC6" s="1959"/>
      <c r="ED6" s="1959"/>
      <c r="EE6" s="1959"/>
      <c r="EF6" s="1959"/>
      <c r="EG6" s="1959"/>
      <c r="EH6" s="1959"/>
      <c r="EI6" s="1959"/>
      <c r="EJ6" s="1959"/>
      <c r="EK6" s="1959"/>
      <c r="EL6" s="1959"/>
      <c r="EM6" s="1959"/>
      <c r="EN6" s="1959"/>
      <c r="EO6" s="1959"/>
      <c r="EP6" s="1959"/>
      <c r="EQ6" s="1959"/>
      <c r="ER6" s="1959"/>
      <c r="ES6" s="1959"/>
      <c r="ET6" s="1959"/>
      <c r="EU6" s="1959"/>
      <c r="EV6" s="1959"/>
      <c r="EW6" s="1959"/>
      <c r="EX6" s="1959"/>
      <c r="EY6" s="1959"/>
      <c r="EZ6" s="1959"/>
      <c r="FA6" s="1959"/>
      <c r="FB6" s="1959"/>
      <c r="FC6" s="1959"/>
      <c r="FD6" s="1959"/>
      <c r="FE6" s="1959"/>
      <c r="FF6" s="1959"/>
      <c r="FG6" s="1959"/>
      <c r="FH6" s="1959"/>
      <c r="FI6" s="1959"/>
      <c r="FJ6" s="1959"/>
      <c r="FK6" s="1959"/>
      <c r="FL6" s="1959"/>
      <c r="FM6" s="1959"/>
      <c r="FN6" s="1959"/>
      <c r="FO6" s="1959"/>
      <c r="FP6" s="1959"/>
      <c r="FQ6" s="1959"/>
      <c r="FR6" s="1959"/>
      <c r="FS6" s="1959"/>
      <c r="FT6" s="1959"/>
      <c r="FU6" s="1959"/>
      <c r="FV6" s="1959"/>
      <c r="FW6" s="1959"/>
      <c r="FX6" s="1959"/>
      <c r="FY6" s="1959"/>
      <c r="FZ6" s="1959"/>
      <c r="GA6" s="1959"/>
      <c r="GB6" s="1959"/>
      <c r="GC6" s="1959"/>
      <c r="GD6" s="1959"/>
      <c r="GE6" s="1959"/>
      <c r="GF6" s="1959"/>
      <c r="GG6" s="1959"/>
      <c r="GH6" s="1959"/>
      <c r="GI6" s="1959"/>
      <c r="GJ6" s="1959"/>
      <c r="GK6" s="1959"/>
      <c r="GL6" s="1959"/>
      <c r="GM6" s="1959"/>
      <c r="GN6" s="1959"/>
      <c r="GO6" s="1959"/>
      <c r="GP6" s="1959"/>
      <c r="GQ6" s="1959"/>
      <c r="GR6" s="1959"/>
      <c r="GS6" s="1959"/>
      <c r="GT6" s="1959"/>
      <c r="GU6" s="1959"/>
      <c r="GV6" s="1959"/>
    </row>
    <row r="7" spans="1:204" ht="15" customHeight="1" x14ac:dyDescent="0.2">
      <c r="A7" s="56">
        <v>1</v>
      </c>
      <c r="B7" s="57" t="s">
        <v>4</v>
      </c>
      <c r="C7" s="1175">
        <v>512539600</v>
      </c>
      <c r="D7" s="58">
        <v>91404728</v>
      </c>
      <c r="E7" s="58">
        <v>421134872</v>
      </c>
      <c r="F7" s="69">
        <v>420332881</v>
      </c>
      <c r="G7" s="59">
        <v>1.9079901579243809E-3</v>
      </c>
      <c r="H7" s="60">
        <v>421134872</v>
      </c>
      <c r="I7" s="1174">
        <v>5.14</v>
      </c>
      <c r="J7" s="62">
        <v>2163628</v>
      </c>
      <c r="K7" s="61">
        <v>20.05</v>
      </c>
      <c r="L7" s="62">
        <v>8195033</v>
      </c>
      <c r="M7" s="63">
        <v>0</v>
      </c>
      <c r="N7" s="63">
        <v>13.4</v>
      </c>
      <c r="O7" s="63">
        <v>3</v>
      </c>
      <c r="P7" s="62">
        <v>1936762</v>
      </c>
      <c r="Q7" s="58">
        <v>12295423</v>
      </c>
      <c r="R7" s="64">
        <v>0</v>
      </c>
      <c r="S7" s="62">
        <v>0</v>
      </c>
      <c r="T7" s="63">
        <v>0</v>
      </c>
      <c r="U7" s="63">
        <v>0</v>
      </c>
      <c r="V7" s="63">
        <v>0</v>
      </c>
      <c r="W7" s="62">
        <v>0</v>
      </c>
      <c r="X7" s="58">
        <v>0</v>
      </c>
      <c r="Y7" s="65">
        <v>25.19</v>
      </c>
      <c r="Z7" s="58">
        <v>10358661</v>
      </c>
      <c r="AA7" s="58">
        <v>1936762</v>
      </c>
      <c r="AB7" s="66">
        <v>0</v>
      </c>
      <c r="AC7" s="67">
        <v>29.2</v>
      </c>
      <c r="AD7" s="68">
        <v>29.2</v>
      </c>
      <c r="AE7" s="69">
        <v>0</v>
      </c>
      <c r="AF7" s="69">
        <v>12295423</v>
      </c>
      <c r="AG7" s="70">
        <v>1.4999999999999999E-2</v>
      </c>
      <c r="AH7" s="71">
        <v>15892362</v>
      </c>
      <c r="AI7" s="71">
        <v>0</v>
      </c>
      <c r="AJ7" s="69">
        <v>0</v>
      </c>
      <c r="AK7" s="72">
        <v>15892362</v>
      </c>
      <c r="AL7" s="69">
        <v>1056811467</v>
      </c>
      <c r="AM7" s="69">
        <v>1059490800</v>
      </c>
      <c r="AN7" s="73">
        <v>2.5352989475084867E-3</v>
      </c>
      <c r="AO7" s="69">
        <v>1059490800</v>
      </c>
      <c r="AP7" s="59">
        <v>1.4999999999999999E-2</v>
      </c>
      <c r="AQ7" s="59">
        <v>0</v>
      </c>
      <c r="AR7" s="69">
        <v>437393</v>
      </c>
      <c r="AS7" s="69">
        <v>28625178</v>
      </c>
      <c r="AT7" s="1954">
        <v>3208.02</v>
      </c>
    </row>
    <row r="8" spans="1:204" ht="15" customHeight="1" x14ac:dyDescent="0.2">
      <c r="A8" s="56">
        <v>2</v>
      </c>
      <c r="B8" s="57" t="s">
        <v>5</v>
      </c>
      <c r="C8" s="58">
        <v>155101950</v>
      </c>
      <c r="D8" s="58">
        <v>29556839</v>
      </c>
      <c r="E8" s="58">
        <v>125545111</v>
      </c>
      <c r="F8" s="69">
        <v>123297966</v>
      </c>
      <c r="G8" s="59">
        <v>1.822532092702973E-2</v>
      </c>
      <c r="H8" s="60">
        <v>125545111</v>
      </c>
      <c r="I8" s="61">
        <v>4.28</v>
      </c>
      <c r="J8" s="62">
        <v>528872</v>
      </c>
      <c r="K8" s="61">
        <v>5.15</v>
      </c>
      <c r="L8" s="62">
        <v>638309</v>
      </c>
      <c r="M8" s="63">
        <v>0</v>
      </c>
      <c r="N8" s="63">
        <v>89.2</v>
      </c>
      <c r="O8" s="63">
        <v>6</v>
      </c>
      <c r="P8" s="62">
        <v>2523460</v>
      </c>
      <c r="Q8" s="58">
        <v>3690641</v>
      </c>
      <c r="R8" s="63">
        <v>0</v>
      </c>
      <c r="S8" s="62">
        <v>0</v>
      </c>
      <c r="T8" s="63">
        <v>0</v>
      </c>
      <c r="U8" s="63">
        <v>38.75</v>
      </c>
      <c r="V8" s="63">
        <v>5</v>
      </c>
      <c r="W8" s="62">
        <v>2315597</v>
      </c>
      <c r="X8" s="58">
        <v>2315597</v>
      </c>
      <c r="Y8" s="65">
        <v>9.43</v>
      </c>
      <c r="Z8" s="58">
        <v>1167181</v>
      </c>
      <c r="AA8" s="58">
        <v>4839057</v>
      </c>
      <c r="AB8" s="66">
        <v>18.440000000000001</v>
      </c>
      <c r="AC8" s="67">
        <v>29.4</v>
      </c>
      <c r="AD8" s="68">
        <v>47.84</v>
      </c>
      <c r="AE8" s="69">
        <v>0</v>
      </c>
      <c r="AF8" s="69">
        <v>6006238</v>
      </c>
      <c r="AG8" s="70">
        <v>0.03</v>
      </c>
      <c r="AH8" s="71">
        <v>10414934</v>
      </c>
      <c r="AI8" s="71">
        <v>0</v>
      </c>
      <c r="AJ8" s="69">
        <v>29317</v>
      </c>
      <c r="AK8" s="72">
        <v>10444251</v>
      </c>
      <c r="AL8" s="69">
        <v>346984000</v>
      </c>
      <c r="AM8" s="69">
        <v>348141700</v>
      </c>
      <c r="AN8" s="73">
        <v>3.3364650819634333E-3</v>
      </c>
      <c r="AO8" s="69">
        <v>348141700</v>
      </c>
      <c r="AP8" s="59">
        <v>2.9915790036068646E-2</v>
      </c>
      <c r="AQ8" s="59">
        <v>0</v>
      </c>
      <c r="AR8" s="69">
        <v>89035</v>
      </c>
      <c r="AS8" s="69">
        <v>16539524</v>
      </c>
      <c r="AT8" s="1954">
        <v>4346.79</v>
      </c>
    </row>
    <row r="9" spans="1:204" ht="15" customHeight="1" x14ac:dyDescent="0.2">
      <c r="A9" s="56">
        <v>3</v>
      </c>
      <c r="B9" s="57" t="s">
        <v>6</v>
      </c>
      <c r="C9" s="58">
        <v>1826645870</v>
      </c>
      <c r="D9" s="58">
        <v>248701504</v>
      </c>
      <c r="E9" s="58">
        <v>1577944366</v>
      </c>
      <c r="F9" s="69">
        <v>1533573714</v>
      </c>
      <c r="G9" s="59">
        <v>2.8932845936872911E-2</v>
      </c>
      <c r="H9" s="60">
        <v>1577944366</v>
      </c>
      <c r="I9" s="61">
        <v>3.61</v>
      </c>
      <c r="J9" s="62">
        <v>5713000</v>
      </c>
      <c r="K9" s="61">
        <v>42.9</v>
      </c>
      <c r="L9" s="62">
        <v>68071075</v>
      </c>
      <c r="M9" s="63">
        <v>0</v>
      </c>
      <c r="N9" s="63">
        <v>0</v>
      </c>
      <c r="O9" s="63">
        <v>0</v>
      </c>
      <c r="P9" s="62">
        <v>0</v>
      </c>
      <c r="Q9" s="58">
        <v>73784075</v>
      </c>
      <c r="R9" s="63">
        <v>15.08</v>
      </c>
      <c r="S9" s="62">
        <v>23685081</v>
      </c>
      <c r="T9" s="63">
        <v>0</v>
      </c>
      <c r="U9" s="63">
        <v>0</v>
      </c>
      <c r="V9" s="63">
        <v>0</v>
      </c>
      <c r="W9" s="62">
        <v>0</v>
      </c>
      <c r="X9" s="58">
        <v>23685081</v>
      </c>
      <c r="Y9" s="65">
        <v>61.589999999999996</v>
      </c>
      <c r="Z9" s="58">
        <v>97469156</v>
      </c>
      <c r="AA9" s="58">
        <v>0</v>
      </c>
      <c r="AB9" s="66">
        <v>15.01</v>
      </c>
      <c r="AC9" s="67">
        <v>46.76</v>
      </c>
      <c r="AD9" s="68">
        <v>61.77</v>
      </c>
      <c r="AE9" s="69">
        <v>0</v>
      </c>
      <c r="AF9" s="69">
        <v>97469156</v>
      </c>
      <c r="AG9" s="70">
        <v>0.02</v>
      </c>
      <c r="AH9" s="71">
        <v>88093553</v>
      </c>
      <c r="AI9" s="71">
        <v>0</v>
      </c>
      <c r="AJ9" s="69">
        <v>0</v>
      </c>
      <c r="AK9" s="72">
        <v>88093553</v>
      </c>
      <c r="AL9" s="69">
        <v>3767266550</v>
      </c>
      <c r="AM9" s="69">
        <v>4404677650</v>
      </c>
      <c r="AN9" s="70">
        <v>0.16919723930869718</v>
      </c>
      <c r="AO9" s="69">
        <v>4332356532.5</v>
      </c>
      <c r="AP9" s="59">
        <v>0.02</v>
      </c>
      <c r="AQ9" s="59">
        <v>0</v>
      </c>
      <c r="AR9" s="69">
        <v>220580</v>
      </c>
      <c r="AS9" s="69">
        <v>185783289</v>
      </c>
      <c r="AT9" s="1954">
        <v>7874.51</v>
      </c>
    </row>
    <row r="10" spans="1:204" ht="15" customHeight="1" x14ac:dyDescent="0.2">
      <c r="A10" s="56">
        <v>4</v>
      </c>
      <c r="B10" s="57" t="s">
        <v>7</v>
      </c>
      <c r="C10" s="58">
        <v>238644323</v>
      </c>
      <c r="D10" s="58">
        <v>38417594</v>
      </c>
      <c r="E10" s="58">
        <v>200226729</v>
      </c>
      <c r="F10" s="69">
        <v>204645105</v>
      </c>
      <c r="G10" s="59">
        <v>-2.1590430907203962E-2</v>
      </c>
      <c r="H10" s="60">
        <v>200226729</v>
      </c>
      <c r="I10" s="61">
        <v>5.49</v>
      </c>
      <c r="J10" s="62">
        <v>1089776</v>
      </c>
      <c r="K10" s="61">
        <v>33.880000000000003</v>
      </c>
      <c r="L10" s="62">
        <v>6725903</v>
      </c>
      <c r="M10" s="63">
        <v>0</v>
      </c>
      <c r="N10" s="63">
        <v>0</v>
      </c>
      <c r="O10" s="63">
        <v>0</v>
      </c>
      <c r="P10" s="62">
        <v>0</v>
      </c>
      <c r="Q10" s="58">
        <v>7815679</v>
      </c>
      <c r="R10" s="63">
        <v>0</v>
      </c>
      <c r="S10" s="62">
        <v>0</v>
      </c>
      <c r="T10" s="63">
        <v>0</v>
      </c>
      <c r="U10" s="63">
        <v>0</v>
      </c>
      <c r="V10" s="63">
        <v>0</v>
      </c>
      <c r="W10" s="62">
        <v>0</v>
      </c>
      <c r="X10" s="58">
        <v>0</v>
      </c>
      <c r="Y10" s="65">
        <v>39.370000000000005</v>
      </c>
      <c r="Z10" s="58">
        <v>7815679</v>
      </c>
      <c r="AA10" s="58">
        <v>0</v>
      </c>
      <c r="AB10" s="66">
        <v>0</v>
      </c>
      <c r="AC10" s="67">
        <v>39.03</v>
      </c>
      <c r="AD10" s="68">
        <v>39.03</v>
      </c>
      <c r="AE10" s="69">
        <v>0</v>
      </c>
      <c r="AF10" s="69">
        <v>7815679</v>
      </c>
      <c r="AG10" s="70">
        <v>0.03</v>
      </c>
      <c r="AH10" s="71">
        <v>8262549</v>
      </c>
      <c r="AI10" s="71">
        <v>0</v>
      </c>
      <c r="AJ10" s="69">
        <v>0</v>
      </c>
      <c r="AK10" s="72">
        <v>8262549</v>
      </c>
      <c r="AL10" s="69">
        <v>242194033</v>
      </c>
      <c r="AM10" s="69">
        <v>275418300</v>
      </c>
      <c r="AN10" s="70">
        <v>0.13718036975749937</v>
      </c>
      <c r="AO10" s="69">
        <v>275418300</v>
      </c>
      <c r="AP10" s="59">
        <v>0.03</v>
      </c>
      <c r="AQ10" s="59">
        <v>0</v>
      </c>
      <c r="AR10" s="69">
        <v>100330</v>
      </c>
      <c r="AS10" s="69">
        <v>16178558</v>
      </c>
      <c r="AT10" s="1954">
        <v>5880.97</v>
      </c>
    </row>
    <row r="11" spans="1:204" ht="15" customHeight="1" x14ac:dyDescent="0.2">
      <c r="A11" s="75">
        <v>5</v>
      </c>
      <c r="B11" s="76" t="s">
        <v>8</v>
      </c>
      <c r="C11" s="77">
        <v>222360060</v>
      </c>
      <c r="D11" s="77">
        <v>63226961</v>
      </c>
      <c r="E11" s="77">
        <v>159133099</v>
      </c>
      <c r="F11" s="87">
        <v>154325837</v>
      </c>
      <c r="G11" s="78">
        <v>3.1150078907396433E-2</v>
      </c>
      <c r="H11" s="79">
        <v>159133099</v>
      </c>
      <c r="I11" s="80">
        <v>3.62</v>
      </c>
      <c r="J11" s="81">
        <v>574889</v>
      </c>
      <c r="K11" s="80">
        <v>20</v>
      </c>
      <c r="L11" s="81">
        <v>3176153</v>
      </c>
      <c r="M11" s="82">
        <v>0</v>
      </c>
      <c r="N11" s="82">
        <v>0</v>
      </c>
      <c r="O11" s="82">
        <v>0</v>
      </c>
      <c r="P11" s="81">
        <v>0</v>
      </c>
      <c r="Q11" s="77">
        <v>3751042</v>
      </c>
      <c r="R11" s="82">
        <v>0</v>
      </c>
      <c r="S11" s="81">
        <v>0</v>
      </c>
      <c r="T11" s="82">
        <v>0</v>
      </c>
      <c r="U11" s="82">
        <v>0</v>
      </c>
      <c r="V11" s="82">
        <v>0</v>
      </c>
      <c r="W11" s="81">
        <v>0</v>
      </c>
      <c r="X11" s="77">
        <v>0</v>
      </c>
      <c r="Y11" s="83">
        <v>23.62</v>
      </c>
      <c r="Z11" s="77">
        <v>3751042</v>
      </c>
      <c r="AA11" s="77">
        <v>0</v>
      </c>
      <c r="AB11" s="84">
        <v>0</v>
      </c>
      <c r="AC11" s="85">
        <v>23.57</v>
      </c>
      <c r="AD11" s="86">
        <v>23.57</v>
      </c>
      <c r="AE11" s="87">
        <v>0</v>
      </c>
      <c r="AF11" s="87">
        <v>3751042</v>
      </c>
      <c r="AG11" s="88">
        <v>1.7500000000000002E-2</v>
      </c>
      <c r="AH11" s="89">
        <v>10762417</v>
      </c>
      <c r="AI11" s="89">
        <v>0</v>
      </c>
      <c r="AJ11" s="87">
        <v>336147</v>
      </c>
      <c r="AK11" s="90">
        <v>11098564</v>
      </c>
      <c r="AL11" s="356">
        <v>585550800</v>
      </c>
      <c r="AM11" s="356">
        <v>634203657</v>
      </c>
      <c r="AN11" s="358">
        <v>8.3089045391108673E-2</v>
      </c>
      <c r="AO11" s="356">
        <v>634203657</v>
      </c>
      <c r="AP11" s="357">
        <v>1.6969969947681962E-2</v>
      </c>
      <c r="AQ11" s="357">
        <v>0</v>
      </c>
      <c r="AR11" s="356">
        <v>401644</v>
      </c>
      <c r="AS11" s="356">
        <v>15251250</v>
      </c>
      <c r="AT11" s="1955">
        <v>3074.85</v>
      </c>
    </row>
    <row r="12" spans="1:204" ht="15" customHeight="1" x14ac:dyDescent="0.2">
      <c r="A12" s="56">
        <v>6</v>
      </c>
      <c r="B12" s="57" t="s">
        <v>9</v>
      </c>
      <c r="C12" s="58">
        <v>366700428</v>
      </c>
      <c r="D12" s="58">
        <v>60861542</v>
      </c>
      <c r="E12" s="58">
        <v>305838886</v>
      </c>
      <c r="F12" s="69">
        <v>282651261</v>
      </c>
      <c r="G12" s="59">
        <v>8.2036163284620905E-2</v>
      </c>
      <c r="H12" s="60">
        <v>305838886</v>
      </c>
      <c r="I12" s="61">
        <v>5.12</v>
      </c>
      <c r="J12" s="62">
        <v>1586992</v>
      </c>
      <c r="K12" s="61">
        <v>31.77</v>
      </c>
      <c r="L12" s="62">
        <v>9847402</v>
      </c>
      <c r="M12" s="63">
        <v>0</v>
      </c>
      <c r="N12" s="63">
        <v>0</v>
      </c>
      <c r="O12" s="63">
        <v>0</v>
      </c>
      <c r="P12" s="62">
        <v>0</v>
      </c>
      <c r="Q12" s="58">
        <v>11434394</v>
      </c>
      <c r="R12" s="64">
        <v>17.8</v>
      </c>
      <c r="S12" s="62">
        <v>5516053</v>
      </c>
      <c r="T12" s="63">
        <v>0</v>
      </c>
      <c r="U12" s="63">
        <v>0</v>
      </c>
      <c r="V12" s="63">
        <v>0</v>
      </c>
      <c r="W12" s="62">
        <v>0</v>
      </c>
      <c r="X12" s="58">
        <v>5516053</v>
      </c>
      <c r="Y12" s="65">
        <v>54.69</v>
      </c>
      <c r="Z12" s="58">
        <v>16950447</v>
      </c>
      <c r="AA12" s="58">
        <v>0</v>
      </c>
      <c r="AB12" s="66">
        <v>18.04</v>
      </c>
      <c r="AC12" s="67">
        <v>37.39</v>
      </c>
      <c r="AD12" s="68">
        <v>55.42</v>
      </c>
      <c r="AE12" s="69">
        <v>0</v>
      </c>
      <c r="AF12" s="69">
        <v>16950447</v>
      </c>
      <c r="AG12" s="70">
        <v>0.02</v>
      </c>
      <c r="AH12" s="71">
        <v>15717697</v>
      </c>
      <c r="AI12" s="71">
        <v>0</v>
      </c>
      <c r="AJ12" s="69">
        <v>0</v>
      </c>
      <c r="AK12" s="72">
        <v>15717697</v>
      </c>
      <c r="AL12" s="69">
        <v>747403100</v>
      </c>
      <c r="AM12" s="69">
        <v>785884850</v>
      </c>
      <c r="AN12" s="73">
        <v>5.1487276410814992E-2</v>
      </c>
      <c r="AO12" s="74">
        <v>785884850</v>
      </c>
      <c r="AP12" s="59">
        <v>0.02</v>
      </c>
      <c r="AQ12" s="59">
        <v>0</v>
      </c>
      <c r="AR12" s="69">
        <v>335218</v>
      </c>
      <c r="AS12" s="69">
        <v>33003362</v>
      </c>
      <c r="AT12" s="1954">
        <v>5997.34</v>
      </c>
    </row>
    <row r="13" spans="1:204" ht="15" customHeight="1" x14ac:dyDescent="0.2">
      <c r="A13" s="56">
        <v>7</v>
      </c>
      <c r="B13" s="57" t="s">
        <v>10</v>
      </c>
      <c r="C13" s="58">
        <v>355272744</v>
      </c>
      <c r="D13" s="58">
        <v>18024812</v>
      </c>
      <c r="E13" s="58">
        <v>337247932</v>
      </c>
      <c r="F13" s="69">
        <v>343353853</v>
      </c>
      <c r="G13" s="59">
        <v>-1.7783173092861725E-2</v>
      </c>
      <c r="H13" s="60">
        <v>337247932</v>
      </c>
      <c r="I13" s="61">
        <v>5.99</v>
      </c>
      <c r="J13" s="62">
        <v>1978585</v>
      </c>
      <c r="K13" s="61">
        <v>54.02</v>
      </c>
      <c r="L13" s="62">
        <v>17843635</v>
      </c>
      <c r="M13" s="63">
        <v>0</v>
      </c>
      <c r="N13" s="63">
        <v>0</v>
      </c>
      <c r="O13" s="63">
        <v>0</v>
      </c>
      <c r="P13" s="62">
        <v>0</v>
      </c>
      <c r="Q13" s="58">
        <v>19822220</v>
      </c>
      <c r="R13" s="63">
        <v>0</v>
      </c>
      <c r="S13" s="62">
        <v>0</v>
      </c>
      <c r="T13" s="63">
        <v>0</v>
      </c>
      <c r="U13" s="63">
        <v>54.12</v>
      </c>
      <c r="V13" s="63">
        <v>4</v>
      </c>
      <c r="W13" s="62">
        <v>2397565</v>
      </c>
      <c r="X13" s="58">
        <v>2397565</v>
      </c>
      <c r="Y13" s="65">
        <v>60.010000000000005</v>
      </c>
      <c r="Z13" s="58">
        <v>19822220</v>
      </c>
      <c r="AA13" s="58">
        <v>2397565</v>
      </c>
      <c r="AB13" s="66">
        <v>7.11</v>
      </c>
      <c r="AC13" s="67">
        <v>58.78</v>
      </c>
      <c r="AD13" s="68">
        <v>65.89</v>
      </c>
      <c r="AE13" s="69">
        <v>0</v>
      </c>
      <c r="AF13" s="69">
        <v>22219785</v>
      </c>
      <c r="AG13" s="70">
        <v>0.02</v>
      </c>
      <c r="AH13" s="71">
        <v>6392821</v>
      </c>
      <c r="AI13" s="71">
        <v>0</v>
      </c>
      <c r="AJ13" s="69">
        <v>0</v>
      </c>
      <c r="AK13" s="72">
        <v>6392821</v>
      </c>
      <c r="AL13" s="69">
        <v>245954850</v>
      </c>
      <c r="AM13" s="69">
        <v>319641050</v>
      </c>
      <c r="AN13" s="73">
        <v>0.29959238453724329</v>
      </c>
      <c r="AO13" s="74">
        <v>282848077.5</v>
      </c>
      <c r="AP13" s="59">
        <v>0.02</v>
      </c>
      <c r="AQ13" s="59">
        <v>0</v>
      </c>
      <c r="AR13" s="69">
        <v>170224</v>
      </c>
      <c r="AS13" s="69">
        <v>28782830</v>
      </c>
      <c r="AT13" s="1954">
        <v>15524.72</v>
      </c>
    </row>
    <row r="14" spans="1:204" ht="15" customHeight="1" x14ac:dyDescent="0.2">
      <c r="A14" s="56">
        <v>8</v>
      </c>
      <c r="B14" s="57" t="s">
        <v>11</v>
      </c>
      <c r="C14" s="58">
        <v>1250266568</v>
      </c>
      <c r="D14" s="58">
        <v>202869851</v>
      </c>
      <c r="E14" s="58">
        <v>1047396717</v>
      </c>
      <c r="F14" s="69">
        <v>1027259067</v>
      </c>
      <c r="G14" s="59">
        <v>1.9603282800715351E-2</v>
      </c>
      <c r="H14" s="60">
        <v>1047396717</v>
      </c>
      <c r="I14" s="61">
        <v>3.41</v>
      </c>
      <c r="J14" s="62">
        <v>3596394</v>
      </c>
      <c r="K14" s="61">
        <v>47.19</v>
      </c>
      <c r="L14" s="62">
        <v>49818000</v>
      </c>
      <c r="M14" s="63">
        <v>0</v>
      </c>
      <c r="N14" s="63">
        <v>0</v>
      </c>
      <c r="O14" s="63">
        <v>0</v>
      </c>
      <c r="P14" s="62">
        <v>0</v>
      </c>
      <c r="Q14" s="58">
        <v>53414394</v>
      </c>
      <c r="R14" s="63">
        <v>13.83</v>
      </c>
      <c r="S14" s="62">
        <v>14576812</v>
      </c>
      <c r="T14" s="63">
        <v>0</v>
      </c>
      <c r="U14" s="63">
        <v>0</v>
      </c>
      <c r="V14" s="63">
        <v>0</v>
      </c>
      <c r="W14" s="62">
        <v>0</v>
      </c>
      <c r="X14" s="58">
        <v>14576812</v>
      </c>
      <c r="Y14" s="65">
        <v>64.429999999999993</v>
      </c>
      <c r="Z14" s="58">
        <v>67991206</v>
      </c>
      <c r="AA14" s="58">
        <v>0</v>
      </c>
      <c r="AB14" s="66">
        <v>13.92</v>
      </c>
      <c r="AC14" s="67">
        <v>51</v>
      </c>
      <c r="AD14" s="68">
        <v>64.84</v>
      </c>
      <c r="AE14" s="1430">
        <v>-72918</v>
      </c>
      <c r="AF14" s="69">
        <v>67918288</v>
      </c>
      <c r="AG14" s="70">
        <v>1.7500000000000002E-2</v>
      </c>
      <c r="AH14" s="71">
        <v>63524412</v>
      </c>
      <c r="AI14" s="71">
        <v>0</v>
      </c>
      <c r="AJ14" s="69">
        <v>0</v>
      </c>
      <c r="AK14" s="72">
        <v>63524412</v>
      </c>
      <c r="AL14" s="69">
        <v>3087324457</v>
      </c>
      <c r="AM14" s="69">
        <v>3629966400</v>
      </c>
      <c r="AN14" s="70">
        <v>0.17576446873591428</v>
      </c>
      <c r="AO14" s="69">
        <v>3550423125.5499997</v>
      </c>
      <c r="AP14" s="59">
        <v>1.7500000000000002E-2</v>
      </c>
      <c r="AQ14" s="59">
        <v>0</v>
      </c>
      <c r="AR14" s="69">
        <v>728367</v>
      </c>
      <c r="AS14" s="69">
        <v>132171067</v>
      </c>
      <c r="AT14" s="1954">
        <v>5959.56</v>
      </c>
    </row>
    <row r="15" spans="1:204" ht="15" customHeight="1" x14ac:dyDescent="0.2">
      <c r="A15" s="56">
        <v>9</v>
      </c>
      <c r="B15" s="57" t="s">
        <v>12</v>
      </c>
      <c r="C15" s="58">
        <v>2197777142</v>
      </c>
      <c r="D15" s="58">
        <v>336189347</v>
      </c>
      <c r="E15" s="58">
        <v>1861587795</v>
      </c>
      <c r="F15" s="69">
        <v>1841180696</v>
      </c>
      <c r="G15" s="59">
        <v>1.1083702454807836E-2</v>
      </c>
      <c r="H15" s="60">
        <v>1861587795</v>
      </c>
      <c r="I15" s="61">
        <v>7.81</v>
      </c>
      <c r="J15" s="62">
        <v>14585037</v>
      </c>
      <c r="K15" s="61">
        <v>61.96</v>
      </c>
      <c r="L15" s="62">
        <v>115709208</v>
      </c>
      <c r="M15" s="63">
        <v>0</v>
      </c>
      <c r="N15" s="63">
        <v>0</v>
      </c>
      <c r="O15" s="63">
        <v>0</v>
      </c>
      <c r="P15" s="62">
        <v>0</v>
      </c>
      <c r="Q15" s="58">
        <v>130294245</v>
      </c>
      <c r="R15" s="63">
        <v>5</v>
      </c>
      <c r="S15" s="62">
        <v>9337412</v>
      </c>
      <c r="T15" s="63">
        <v>0</v>
      </c>
      <c r="U15" s="63">
        <v>0</v>
      </c>
      <c r="V15" s="63">
        <v>0</v>
      </c>
      <c r="W15" s="62">
        <v>0</v>
      </c>
      <c r="X15" s="58">
        <v>9337412</v>
      </c>
      <c r="Y15" s="65">
        <v>74.77</v>
      </c>
      <c r="Z15" s="58">
        <v>139631657</v>
      </c>
      <c r="AA15" s="58">
        <v>0</v>
      </c>
      <c r="AB15" s="66">
        <v>5.0199999999999996</v>
      </c>
      <c r="AC15" s="67">
        <v>69.989999999999995</v>
      </c>
      <c r="AD15" s="68">
        <v>75.010000000000005</v>
      </c>
      <c r="AE15" s="69">
        <v>0</v>
      </c>
      <c r="AF15" s="69">
        <v>139631657</v>
      </c>
      <c r="AG15" s="70">
        <v>1.4999999999999999E-2</v>
      </c>
      <c r="AH15" s="71">
        <v>100981165</v>
      </c>
      <c r="AI15" s="71">
        <v>0</v>
      </c>
      <c r="AJ15" s="69">
        <v>0</v>
      </c>
      <c r="AK15" s="72">
        <v>100981165</v>
      </c>
      <c r="AL15" s="69">
        <v>5961211533</v>
      </c>
      <c r="AM15" s="69">
        <v>6732077667</v>
      </c>
      <c r="AN15" s="70">
        <v>0.12931366882933928</v>
      </c>
      <c r="AO15" s="69">
        <v>6732077667</v>
      </c>
      <c r="AP15" s="59">
        <v>1.4999999999257288E-2</v>
      </c>
      <c r="AQ15" s="59">
        <v>0</v>
      </c>
      <c r="AR15" s="69">
        <v>3829052</v>
      </c>
      <c r="AS15" s="69">
        <v>244441874</v>
      </c>
      <c r="AT15" s="1954">
        <v>7117.87</v>
      </c>
    </row>
    <row r="16" spans="1:204" ht="15" customHeight="1" x14ac:dyDescent="0.2">
      <c r="A16" s="75">
        <v>10</v>
      </c>
      <c r="B16" s="76" t="s">
        <v>13</v>
      </c>
      <c r="C16" s="77">
        <v>2949545061</v>
      </c>
      <c r="D16" s="77">
        <v>304596150</v>
      </c>
      <c r="E16" s="77">
        <v>2644948911</v>
      </c>
      <c r="F16" s="87">
        <v>2580379252</v>
      </c>
      <c r="G16" s="78">
        <v>2.5023321261769316E-2</v>
      </c>
      <c r="H16" s="79">
        <v>2644948911</v>
      </c>
      <c r="I16" s="80">
        <v>5.0599999999999996</v>
      </c>
      <c r="J16" s="81">
        <v>13623872</v>
      </c>
      <c r="K16" s="80">
        <v>11.94</v>
      </c>
      <c r="L16" s="81">
        <v>32215076</v>
      </c>
      <c r="M16" s="82">
        <v>0</v>
      </c>
      <c r="N16" s="82">
        <v>0</v>
      </c>
      <c r="O16" s="82">
        <v>0</v>
      </c>
      <c r="P16" s="81">
        <v>381636</v>
      </c>
      <c r="Q16" s="77">
        <v>46220584</v>
      </c>
      <c r="R16" s="82">
        <v>0</v>
      </c>
      <c r="S16" s="81">
        <v>0</v>
      </c>
      <c r="T16" s="82">
        <v>0</v>
      </c>
      <c r="U16" s="82">
        <v>21.3</v>
      </c>
      <c r="V16" s="82">
        <v>10</v>
      </c>
      <c r="W16" s="81">
        <v>24060706</v>
      </c>
      <c r="X16" s="77">
        <v>24060706</v>
      </c>
      <c r="Y16" s="83">
        <v>17</v>
      </c>
      <c r="Z16" s="77">
        <v>45838948</v>
      </c>
      <c r="AA16" s="77">
        <v>24442342</v>
      </c>
      <c r="AB16" s="84">
        <v>9.1</v>
      </c>
      <c r="AC16" s="85">
        <v>17.48</v>
      </c>
      <c r="AD16" s="86">
        <v>26.57</v>
      </c>
      <c r="AE16" s="87">
        <v>0</v>
      </c>
      <c r="AF16" s="87">
        <v>70281290</v>
      </c>
      <c r="AG16" s="88">
        <v>2.5000000000000001E-2</v>
      </c>
      <c r="AH16" s="89">
        <v>182874150</v>
      </c>
      <c r="AI16" s="89">
        <v>0</v>
      </c>
      <c r="AJ16" s="87">
        <v>0</v>
      </c>
      <c r="AK16" s="90">
        <v>182874150</v>
      </c>
      <c r="AL16" s="87">
        <v>7016809200</v>
      </c>
      <c r="AM16" s="87">
        <v>7314966000</v>
      </c>
      <c r="AN16" s="88">
        <v>4.2491792423256999E-2</v>
      </c>
      <c r="AO16" s="87">
        <v>7314966000</v>
      </c>
      <c r="AP16" s="78">
        <v>2.5000000000000001E-2</v>
      </c>
      <c r="AQ16" s="78">
        <v>0</v>
      </c>
      <c r="AR16" s="87">
        <v>1054429</v>
      </c>
      <c r="AS16" s="87">
        <v>254209869</v>
      </c>
      <c r="AT16" s="1955">
        <v>8653.66</v>
      </c>
    </row>
    <row r="17" spans="1:204" ht="15" customHeight="1" x14ac:dyDescent="0.2">
      <c r="A17" s="56">
        <v>11</v>
      </c>
      <c r="B17" s="57" t="s">
        <v>14</v>
      </c>
      <c r="C17" s="58">
        <v>80903660</v>
      </c>
      <c r="D17" s="58">
        <v>15016090</v>
      </c>
      <c r="E17" s="58">
        <v>65887570</v>
      </c>
      <c r="F17" s="69">
        <v>63711665</v>
      </c>
      <c r="G17" s="59">
        <v>3.4152380101822796E-2</v>
      </c>
      <c r="H17" s="60">
        <v>65887570</v>
      </c>
      <c r="I17" s="61">
        <v>5.44</v>
      </c>
      <c r="J17" s="62">
        <v>346281</v>
      </c>
      <c r="K17" s="61">
        <v>33.07</v>
      </c>
      <c r="L17" s="62">
        <v>2104935</v>
      </c>
      <c r="M17" s="63">
        <v>0</v>
      </c>
      <c r="N17" s="63">
        <v>0</v>
      </c>
      <c r="O17" s="63">
        <v>0</v>
      </c>
      <c r="P17" s="62">
        <v>0</v>
      </c>
      <c r="Q17" s="58">
        <v>2451216</v>
      </c>
      <c r="R17" s="64">
        <v>15.53</v>
      </c>
      <c r="S17" s="62">
        <v>988284</v>
      </c>
      <c r="T17" s="63">
        <v>0</v>
      </c>
      <c r="U17" s="63">
        <v>0</v>
      </c>
      <c r="V17" s="63">
        <v>0</v>
      </c>
      <c r="W17" s="62">
        <v>0</v>
      </c>
      <c r="X17" s="58">
        <v>988284</v>
      </c>
      <c r="Y17" s="65">
        <v>54.04</v>
      </c>
      <c r="Z17" s="58">
        <v>3439500</v>
      </c>
      <c r="AA17" s="58">
        <v>0</v>
      </c>
      <c r="AB17" s="66">
        <v>15</v>
      </c>
      <c r="AC17" s="67">
        <v>37.200000000000003</v>
      </c>
      <c r="AD17" s="68">
        <v>52.2</v>
      </c>
      <c r="AE17" s="69">
        <v>0</v>
      </c>
      <c r="AF17" s="69">
        <v>3439500</v>
      </c>
      <c r="AG17" s="70">
        <v>0.02</v>
      </c>
      <c r="AH17" s="71">
        <v>2760557</v>
      </c>
      <c r="AI17" s="71">
        <v>0</v>
      </c>
      <c r="AJ17" s="69">
        <v>0</v>
      </c>
      <c r="AK17" s="72">
        <v>2760557</v>
      </c>
      <c r="AL17" s="69">
        <v>134033900</v>
      </c>
      <c r="AM17" s="69">
        <v>138027850</v>
      </c>
      <c r="AN17" s="73">
        <v>2.9798058550859149E-2</v>
      </c>
      <c r="AO17" s="74">
        <v>138027850</v>
      </c>
      <c r="AP17" s="59">
        <v>0.02</v>
      </c>
      <c r="AQ17" s="59">
        <v>0</v>
      </c>
      <c r="AR17" s="69">
        <v>68350</v>
      </c>
      <c r="AS17" s="69">
        <v>6268407</v>
      </c>
      <c r="AT17" s="1954">
        <v>4305.22</v>
      </c>
    </row>
    <row r="18" spans="1:204" ht="15" customHeight="1" x14ac:dyDescent="0.2">
      <c r="A18" s="56">
        <v>12</v>
      </c>
      <c r="B18" s="657" t="s">
        <v>15</v>
      </c>
      <c r="C18" s="58">
        <v>445598526</v>
      </c>
      <c r="D18" s="58">
        <v>6923360</v>
      </c>
      <c r="E18" s="58">
        <v>438675166</v>
      </c>
      <c r="F18" s="69">
        <v>466951228</v>
      </c>
      <c r="G18" s="59">
        <v>-6.0554636768189417E-2</v>
      </c>
      <c r="H18" s="60">
        <v>438675166</v>
      </c>
      <c r="I18" s="61">
        <v>4.8099999999999996</v>
      </c>
      <c r="J18" s="62">
        <v>2120281</v>
      </c>
      <c r="K18" s="61">
        <v>29.26</v>
      </c>
      <c r="L18" s="62">
        <v>12897427</v>
      </c>
      <c r="M18" s="63">
        <v>0</v>
      </c>
      <c r="N18" s="63">
        <v>0</v>
      </c>
      <c r="O18" s="63">
        <v>0</v>
      </c>
      <c r="P18" s="62">
        <v>0</v>
      </c>
      <c r="Q18" s="58">
        <v>15017708</v>
      </c>
      <c r="R18" s="63">
        <v>0</v>
      </c>
      <c r="S18" s="62">
        <v>0</v>
      </c>
      <c r="T18" s="63">
        <v>0</v>
      </c>
      <c r="U18" s="63">
        <v>11.18</v>
      </c>
      <c r="V18" s="63">
        <v>1</v>
      </c>
      <c r="W18" s="62">
        <v>1296910</v>
      </c>
      <c r="X18" s="58">
        <v>1296910</v>
      </c>
      <c r="Y18" s="65">
        <v>34.07</v>
      </c>
      <c r="Z18" s="58">
        <v>15017708</v>
      </c>
      <c r="AA18" s="58">
        <v>1296910</v>
      </c>
      <c r="AB18" s="66">
        <v>2.96</v>
      </c>
      <c r="AC18" s="67">
        <v>34.229999999999997</v>
      </c>
      <c r="AD18" s="68">
        <v>37.19</v>
      </c>
      <c r="AE18" s="69">
        <v>0</v>
      </c>
      <c r="AF18" s="69">
        <v>16314618</v>
      </c>
      <c r="AG18" s="70">
        <v>0</v>
      </c>
      <c r="AH18" s="71">
        <v>0</v>
      </c>
      <c r="AI18" s="71">
        <v>0</v>
      </c>
      <c r="AJ18" s="69">
        <v>0</v>
      </c>
      <c r="AK18" s="72">
        <v>0</v>
      </c>
      <c r="AL18" s="69">
        <v>203361705</v>
      </c>
      <c r="AM18" s="1062">
        <v>198642887.28914607</v>
      </c>
      <c r="AN18" s="73">
        <v>-2.3204062489808167E-2</v>
      </c>
      <c r="AO18" s="74">
        <v>198642887.28914607</v>
      </c>
      <c r="AP18" s="59">
        <v>0</v>
      </c>
      <c r="AQ18" s="59">
        <v>0</v>
      </c>
      <c r="AR18" s="69">
        <v>613033</v>
      </c>
      <c r="AS18" s="69">
        <v>16927651</v>
      </c>
      <c r="AT18" s="1954">
        <v>16060.39</v>
      </c>
    </row>
    <row r="19" spans="1:204" ht="15" customHeight="1" x14ac:dyDescent="0.2">
      <c r="A19" s="56">
        <v>13</v>
      </c>
      <c r="B19" s="57" t="s">
        <v>16</v>
      </c>
      <c r="C19" s="58">
        <v>59719159</v>
      </c>
      <c r="D19" s="58">
        <v>13838714</v>
      </c>
      <c r="E19" s="58">
        <v>45880445</v>
      </c>
      <c r="F19" s="69">
        <v>45572459</v>
      </c>
      <c r="G19" s="59">
        <v>6.7581606689250629E-3</v>
      </c>
      <c r="H19" s="60">
        <v>45880445</v>
      </c>
      <c r="I19" s="61">
        <v>4.16</v>
      </c>
      <c r="J19" s="62">
        <v>186504</v>
      </c>
      <c r="K19" s="61">
        <v>13.27</v>
      </c>
      <c r="L19" s="62">
        <v>459147</v>
      </c>
      <c r="M19" s="63">
        <v>0</v>
      </c>
      <c r="N19" s="63">
        <v>5.56</v>
      </c>
      <c r="O19" s="63">
        <v>4</v>
      </c>
      <c r="P19" s="62">
        <v>334684</v>
      </c>
      <c r="Q19" s="58">
        <v>980335</v>
      </c>
      <c r="R19" s="63">
        <v>0</v>
      </c>
      <c r="S19" s="62">
        <v>0</v>
      </c>
      <c r="T19" s="63">
        <v>0</v>
      </c>
      <c r="U19" s="63">
        <v>12.9</v>
      </c>
      <c r="V19" s="63">
        <v>1</v>
      </c>
      <c r="W19" s="62">
        <v>52634</v>
      </c>
      <c r="X19" s="58">
        <v>52634</v>
      </c>
      <c r="Y19" s="65">
        <v>17.43</v>
      </c>
      <c r="Z19" s="58">
        <v>645651</v>
      </c>
      <c r="AA19" s="58">
        <v>387318</v>
      </c>
      <c r="AB19" s="66">
        <v>1.1499999999999999</v>
      </c>
      <c r="AC19" s="67">
        <v>21.37</v>
      </c>
      <c r="AD19" s="68">
        <v>22.51</v>
      </c>
      <c r="AE19" s="69">
        <v>0</v>
      </c>
      <c r="AF19" s="69">
        <v>1032969</v>
      </c>
      <c r="AG19" s="70">
        <v>0.03</v>
      </c>
      <c r="AH19" s="71">
        <v>3548229</v>
      </c>
      <c r="AI19" s="71">
        <v>0</v>
      </c>
      <c r="AJ19" s="1430">
        <v>-23521</v>
      </c>
      <c r="AK19" s="72">
        <v>3524708</v>
      </c>
      <c r="AL19" s="69">
        <v>125954733</v>
      </c>
      <c r="AM19" s="69">
        <v>117490267</v>
      </c>
      <c r="AN19" s="70">
        <v>-6.7202444865648678E-2</v>
      </c>
      <c r="AO19" s="69">
        <v>117490267</v>
      </c>
      <c r="AP19" s="59">
        <v>3.020019522127735E-2</v>
      </c>
      <c r="AQ19" s="59">
        <v>0</v>
      </c>
      <c r="AR19" s="69">
        <v>104983</v>
      </c>
      <c r="AS19" s="69">
        <v>4662660</v>
      </c>
      <c r="AT19" s="1954">
        <v>4415.3999999999996</v>
      </c>
    </row>
    <row r="20" spans="1:204" ht="15" customHeight="1" x14ac:dyDescent="0.2">
      <c r="A20" s="56">
        <v>14</v>
      </c>
      <c r="B20" s="57" t="s">
        <v>17</v>
      </c>
      <c r="C20" s="58">
        <v>137860721</v>
      </c>
      <c r="D20" s="58">
        <v>19786014</v>
      </c>
      <c r="E20" s="58">
        <v>118074707</v>
      </c>
      <c r="F20" s="69">
        <v>125656440</v>
      </c>
      <c r="G20" s="59">
        <v>-6.0337003021890483E-2</v>
      </c>
      <c r="H20" s="60">
        <v>118074707</v>
      </c>
      <c r="I20" s="61">
        <v>5.37</v>
      </c>
      <c r="J20" s="62">
        <v>635047</v>
      </c>
      <c r="K20" s="61">
        <v>20.61</v>
      </c>
      <c r="L20" s="62">
        <v>2437281</v>
      </c>
      <c r="M20" s="63">
        <v>0</v>
      </c>
      <c r="N20" s="63">
        <v>12.01</v>
      </c>
      <c r="O20" s="63">
        <v>3</v>
      </c>
      <c r="P20" s="62">
        <v>724185</v>
      </c>
      <c r="Q20" s="58">
        <v>3796513</v>
      </c>
      <c r="R20" s="63">
        <v>0</v>
      </c>
      <c r="S20" s="62">
        <v>0</v>
      </c>
      <c r="T20" s="63">
        <v>0</v>
      </c>
      <c r="U20" s="63">
        <v>12.91</v>
      </c>
      <c r="V20" s="63">
        <v>1</v>
      </c>
      <c r="W20" s="62">
        <v>388322</v>
      </c>
      <c r="X20" s="58">
        <v>388322</v>
      </c>
      <c r="Y20" s="65">
        <v>25.98</v>
      </c>
      <c r="Z20" s="58">
        <v>3072328</v>
      </c>
      <c r="AA20" s="58">
        <v>1112507</v>
      </c>
      <c r="AB20" s="66">
        <v>3.29</v>
      </c>
      <c r="AC20" s="67">
        <v>32.15</v>
      </c>
      <c r="AD20" s="68">
        <v>35.44</v>
      </c>
      <c r="AE20" s="69">
        <v>0</v>
      </c>
      <c r="AF20" s="69">
        <v>4184835</v>
      </c>
      <c r="AG20" s="70">
        <v>0.02</v>
      </c>
      <c r="AH20" s="71">
        <v>3119528</v>
      </c>
      <c r="AI20" s="71">
        <v>0</v>
      </c>
      <c r="AJ20" s="69">
        <v>0</v>
      </c>
      <c r="AK20" s="72">
        <v>3119528</v>
      </c>
      <c r="AL20" s="69">
        <v>143038600</v>
      </c>
      <c r="AM20" s="69">
        <v>155976400</v>
      </c>
      <c r="AN20" s="70">
        <v>9.0449710777370587E-2</v>
      </c>
      <c r="AO20" s="69">
        <v>155976400</v>
      </c>
      <c r="AP20" s="59">
        <v>0.02</v>
      </c>
      <c r="AQ20" s="59">
        <v>0</v>
      </c>
      <c r="AR20" s="69">
        <v>136533</v>
      </c>
      <c r="AS20" s="69">
        <v>7440896</v>
      </c>
      <c r="AT20" s="1954">
        <v>4442.33</v>
      </c>
    </row>
    <row r="21" spans="1:204" ht="15" customHeight="1" x14ac:dyDescent="0.2">
      <c r="A21" s="75">
        <v>15</v>
      </c>
      <c r="B21" s="76" t="s">
        <v>18</v>
      </c>
      <c r="C21" s="77">
        <v>184037590</v>
      </c>
      <c r="D21" s="77">
        <v>27998000</v>
      </c>
      <c r="E21" s="77">
        <v>156039590</v>
      </c>
      <c r="F21" s="87">
        <v>140940920</v>
      </c>
      <c r="G21" s="78">
        <v>0.10712765320390984</v>
      </c>
      <c r="H21" s="79">
        <v>155035012</v>
      </c>
      <c r="I21" s="80">
        <v>2.78</v>
      </c>
      <c r="J21" s="81">
        <v>431642</v>
      </c>
      <c r="K21" s="80">
        <v>37.22</v>
      </c>
      <c r="L21" s="81">
        <v>5734593</v>
      </c>
      <c r="M21" s="82">
        <v>0</v>
      </c>
      <c r="N21" s="82">
        <v>0</v>
      </c>
      <c r="O21" s="82">
        <v>0</v>
      </c>
      <c r="P21" s="81">
        <v>0</v>
      </c>
      <c r="Q21" s="77">
        <v>6166235</v>
      </c>
      <c r="R21" s="82">
        <v>0</v>
      </c>
      <c r="S21" s="81">
        <v>0</v>
      </c>
      <c r="T21" s="82">
        <v>0</v>
      </c>
      <c r="U21" s="82">
        <v>0</v>
      </c>
      <c r="V21" s="82">
        <v>0</v>
      </c>
      <c r="W21" s="81">
        <v>0</v>
      </c>
      <c r="X21" s="77">
        <v>0</v>
      </c>
      <c r="Y21" s="83">
        <v>40</v>
      </c>
      <c r="Z21" s="77">
        <v>6166235</v>
      </c>
      <c r="AA21" s="77">
        <v>0</v>
      </c>
      <c r="AB21" s="84">
        <v>0</v>
      </c>
      <c r="AC21" s="85">
        <v>39.520000000000003</v>
      </c>
      <c r="AD21" s="86">
        <v>39.520000000000003</v>
      </c>
      <c r="AE21" s="87">
        <v>0</v>
      </c>
      <c r="AF21" s="87">
        <v>6166235</v>
      </c>
      <c r="AG21" s="88">
        <v>0.02</v>
      </c>
      <c r="AH21" s="89">
        <v>6445387</v>
      </c>
      <c r="AI21" s="89">
        <v>0</v>
      </c>
      <c r="AJ21" s="87">
        <v>0</v>
      </c>
      <c r="AK21" s="90">
        <v>6445387</v>
      </c>
      <c r="AL21" s="87">
        <v>309897100</v>
      </c>
      <c r="AM21" s="87">
        <v>322269350</v>
      </c>
      <c r="AN21" s="88">
        <v>3.9923735975586738E-2</v>
      </c>
      <c r="AO21" s="87">
        <v>322269350</v>
      </c>
      <c r="AP21" s="78">
        <v>0.02</v>
      </c>
      <c r="AQ21" s="78">
        <v>0</v>
      </c>
      <c r="AR21" s="87">
        <v>167182</v>
      </c>
      <c r="AS21" s="87">
        <v>12778804</v>
      </c>
      <c r="AT21" s="1955">
        <v>4010.92</v>
      </c>
    </row>
    <row r="22" spans="1:204" ht="15" customHeight="1" x14ac:dyDescent="0.2">
      <c r="A22" s="56">
        <v>16</v>
      </c>
      <c r="B22" s="57" t="s">
        <v>19</v>
      </c>
      <c r="C22" s="58">
        <v>805869498</v>
      </c>
      <c r="D22" s="58">
        <v>44156924</v>
      </c>
      <c r="E22" s="58">
        <v>761712574</v>
      </c>
      <c r="F22" s="69">
        <v>714488367</v>
      </c>
      <c r="G22" s="59">
        <v>6.6095137697322365E-2</v>
      </c>
      <c r="H22" s="60">
        <v>761712574</v>
      </c>
      <c r="I22" s="61">
        <v>5.32</v>
      </c>
      <c r="J22" s="62">
        <v>4051260</v>
      </c>
      <c r="K22" s="61">
        <v>51.34</v>
      </c>
      <c r="L22" s="62">
        <v>39096435</v>
      </c>
      <c r="M22" s="63">
        <v>0</v>
      </c>
      <c r="N22" s="63">
        <v>0</v>
      </c>
      <c r="O22" s="63">
        <v>0</v>
      </c>
      <c r="P22" s="62">
        <v>0</v>
      </c>
      <c r="Q22" s="58">
        <v>43147695</v>
      </c>
      <c r="R22" s="64">
        <v>0</v>
      </c>
      <c r="S22" s="62">
        <v>0</v>
      </c>
      <c r="T22" s="63">
        <v>0</v>
      </c>
      <c r="U22" s="63">
        <v>4</v>
      </c>
      <c r="V22" s="63">
        <v>3</v>
      </c>
      <c r="W22" s="62">
        <v>2168106</v>
      </c>
      <c r="X22" s="58">
        <v>2168106</v>
      </c>
      <c r="Y22" s="65">
        <v>56.660000000000004</v>
      </c>
      <c r="Z22" s="58">
        <v>43147695</v>
      </c>
      <c r="AA22" s="58">
        <v>2168106</v>
      </c>
      <c r="AB22" s="66">
        <v>2.85</v>
      </c>
      <c r="AC22" s="67">
        <v>56.65</v>
      </c>
      <c r="AD22" s="68">
        <v>59.49</v>
      </c>
      <c r="AE22" s="69">
        <v>0</v>
      </c>
      <c r="AF22" s="69">
        <v>45315801</v>
      </c>
      <c r="AG22" s="70">
        <v>2.5000000000000001E-2</v>
      </c>
      <c r="AH22" s="71">
        <v>28245566</v>
      </c>
      <c r="AI22" s="71">
        <v>2238202</v>
      </c>
      <c r="AJ22" s="69">
        <v>0</v>
      </c>
      <c r="AK22" s="72">
        <v>30483768</v>
      </c>
      <c r="AL22" s="69">
        <v>898920640</v>
      </c>
      <c r="AM22" s="69">
        <v>1219350720</v>
      </c>
      <c r="AN22" s="73">
        <v>0.35646092184511413</v>
      </c>
      <c r="AO22" s="74">
        <v>1033758735.9999999</v>
      </c>
      <c r="AP22" s="59">
        <v>2.3164431313084394E-2</v>
      </c>
      <c r="AQ22" s="59">
        <v>1.835568686915607E-3</v>
      </c>
      <c r="AR22" s="69">
        <v>1067960</v>
      </c>
      <c r="AS22" s="69">
        <v>76867529</v>
      </c>
      <c r="AT22" s="1954">
        <v>16186.05</v>
      </c>
    </row>
    <row r="23" spans="1:204" s="91" customFormat="1" ht="15" customHeight="1" x14ac:dyDescent="0.2">
      <c r="A23" s="56">
        <v>17</v>
      </c>
      <c r="B23" s="657" t="s">
        <v>20</v>
      </c>
      <c r="C23" s="69">
        <v>4910362207.1800003</v>
      </c>
      <c r="D23" s="58">
        <v>564380474</v>
      </c>
      <c r="E23" s="58">
        <v>4345981733.1800003</v>
      </c>
      <c r="F23" s="69">
        <v>4286244027.8000002</v>
      </c>
      <c r="G23" s="59">
        <v>1.393707520909902E-2</v>
      </c>
      <c r="H23" s="60">
        <v>4345981733.1800003</v>
      </c>
      <c r="I23" s="61">
        <v>4.7300000000000004</v>
      </c>
      <c r="J23" s="62">
        <v>20411069</v>
      </c>
      <c r="K23" s="61">
        <v>35.840000000000003</v>
      </c>
      <c r="L23" s="62">
        <v>157588641</v>
      </c>
      <c r="M23" s="63">
        <v>0</v>
      </c>
      <c r="N23" s="63">
        <v>0</v>
      </c>
      <c r="O23" s="63">
        <v>0</v>
      </c>
      <c r="P23" s="62">
        <v>0</v>
      </c>
      <c r="Q23" s="58">
        <v>177999710</v>
      </c>
      <c r="R23" s="63">
        <v>0</v>
      </c>
      <c r="S23" s="62">
        <v>0</v>
      </c>
      <c r="T23" s="63">
        <v>0</v>
      </c>
      <c r="U23" s="63">
        <v>0</v>
      </c>
      <c r="V23" s="63">
        <v>0</v>
      </c>
      <c r="W23" s="62">
        <v>0</v>
      </c>
      <c r="X23" s="58">
        <v>0</v>
      </c>
      <c r="Y23" s="65">
        <v>40.570000000000007</v>
      </c>
      <c r="Z23" s="58">
        <v>177999710</v>
      </c>
      <c r="AA23" s="58">
        <v>0</v>
      </c>
      <c r="AB23" s="66">
        <v>0</v>
      </c>
      <c r="AC23" s="67">
        <v>40.96</v>
      </c>
      <c r="AD23" s="68">
        <v>40.96</v>
      </c>
      <c r="AE23" s="69">
        <v>0</v>
      </c>
      <c r="AF23" s="69">
        <v>177999710</v>
      </c>
      <c r="AG23" s="70">
        <v>0.02</v>
      </c>
      <c r="AH23" s="71">
        <v>225383582</v>
      </c>
      <c r="AI23" s="71">
        <v>0</v>
      </c>
      <c r="AJ23" s="69">
        <v>0</v>
      </c>
      <c r="AK23" s="72">
        <v>225383582</v>
      </c>
      <c r="AL23" s="69">
        <v>9734572200</v>
      </c>
      <c r="AM23" s="69">
        <v>11269179100</v>
      </c>
      <c r="AN23" s="73">
        <v>0.15764502727711033</v>
      </c>
      <c r="AO23" s="74">
        <v>11194758030</v>
      </c>
      <c r="AP23" s="59">
        <v>0.02</v>
      </c>
      <c r="AQ23" s="59">
        <v>0</v>
      </c>
      <c r="AR23" s="69">
        <v>3852859</v>
      </c>
      <c r="AS23" s="69">
        <v>407236151</v>
      </c>
      <c r="AT23" s="1954">
        <v>9455.2199999999993</v>
      </c>
      <c r="AU23" s="343"/>
      <c r="AV23" s="343"/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3"/>
      <c r="BP23" s="343"/>
      <c r="BQ23" s="343"/>
      <c r="BR23" s="343"/>
      <c r="BS23" s="343"/>
      <c r="BT23" s="343"/>
      <c r="BU23" s="343"/>
      <c r="BV23" s="343"/>
      <c r="BW23" s="343"/>
      <c r="BX23" s="343"/>
      <c r="BY23" s="343"/>
      <c r="BZ23" s="343"/>
      <c r="CA23" s="343"/>
      <c r="CB23" s="343"/>
      <c r="CC23" s="343"/>
      <c r="CD23" s="343"/>
      <c r="CE23" s="343"/>
      <c r="CF23" s="343"/>
      <c r="CG23" s="343"/>
      <c r="CH23" s="343"/>
      <c r="CI23" s="343"/>
      <c r="CJ23" s="343"/>
      <c r="CK23" s="343"/>
      <c r="CL23" s="343"/>
      <c r="CM23" s="343"/>
      <c r="CN23" s="343"/>
      <c r="CO23" s="343"/>
      <c r="CP23" s="343"/>
      <c r="CQ23" s="343"/>
      <c r="CR23" s="343"/>
      <c r="CS23" s="343"/>
      <c r="CT23" s="343"/>
      <c r="CU23" s="343"/>
      <c r="CV23" s="343"/>
      <c r="CW23" s="343"/>
      <c r="CX23" s="343"/>
      <c r="CY23" s="343"/>
      <c r="CZ23" s="343"/>
      <c r="DA23" s="343"/>
      <c r="DB23" s="343"/>
      <c r="DC23" s="343"/>
      <c r="DD23" s="343"/>
      <c r="DE23" s="343"/>
      <c r="DF23" s="343"/>
      <c r="DG23" s="343"/>
      <c r="DH23" s="343"/>
      <c r="DI23" s="343"/>
      <c r="DJ23" s="343"/>
      <c r="DK23" s="343"/>
      <c r="DL23" s="343"/>
      <c r="DM23" s="343"/>
      <c r="DN23" s="343"/>
      <c r="DO23" s="343"/>
      <c r="DP23" s="343"/>
      <c r="DQ23" s="343"/>
      <c r="DR23" s="343"/>
      <c r="DS23" s="343"/>
      <c r="DT23" s="343"/>
      <c r="DU23" s="343"/>
      <c r="DV23" s="343"/>
      <c r="DW23" s="343"/>
      <c r="DX23" s="343"/>
      <c r="DY23" s="343"/>
      <c r="DZ23" s="343"/>
      <c r="EA23" s="343"/>
      <c r="EB23" s="343"/>
      <c r="EC23" s="343"/>
      <c r="ED23" s="343"/>
      <c r="EE23" s="343"/>
      <c r="EF23" s="343"/>
      <c r="EG23" s="343"/>
      <c r="EH23" s="343"/>
      <c r="EI23" s="343"/>
      <c r="EJ23" s="343"/>
      <c r="EK23" s="343"/>
      <c r="EL23" s="343"/>
      <c r="EM23" s="343"/>
      <c r="EN23" s="343"/>
      <c r="EO23" s="343"/>
      <c r="EP23" s="343"/>
      <c r="EQ23" s="343"/>
      <c r="ER23" s="343"/>
      <c r="ES23" s="343"/>
      <c r="ET23" s="343"/>
      <c r="EU23" s="343"/>
      <c r="EV23" s="343"/>
      <c r="EW23" s="343"/>
      <c r="EX23" s="343"/>
      <c r="EY23" s="343"/>
      <c r="EZ23" s="343"/>
      <c r="FA23" s="343"/>
      <c r="FB23" s="343"/>
      <c r="FC23" s="343"/>
      <c r="FD23" s="343"/>
      <c r="FE23" s="343"/>
      <c r="FF23" s="343"/>
      <c r="FG23" s="343"/>
      <c r="FH23" s="343"/>
      <c r="FI23" s="343"/>
      <c r="FJ23" s="343"/>
      <c r="FK23" s="343"/>
      <c r="FL23" s="343"/>
      <c r="FM23" s="343"/>
      <c r="FN23" s="343"/>
      <c r="FO23" s="343"/>
      <c r="FP23" s="343"/>
      <c r="FQ23" s="343"/>
      <c r="FR23" s="343"/>
      <c r="FS23" s="343"/>
      <c r="FT23" s="343"/>
      <c r="FU23" s="343"/>
      <c r="FV23" s="343"/>
      <c r="FW23" s="343"/>
      <c r="FX23" s="343"/>
      <c r="FY23" s="343"/>
      <c r="FZ23" s="343"/>
      <c r="GA23" s="343"/>
      <c r="GB23" s="343"/>
      <c r="GC23" s="343"/>
      <c r="GD23" s="343"/>
      <c r="GE23" s="343"/>
      <c r="GF23" s="343"/>
      <c r="GG23" s="343"/>
      <c r="GH23" s="343"/>
      <c r="GI23" s="343"/>
      <c r="GJ23" s="343"/>
      <c r="GK23" s="343"/>
      <c r="GL23" s="343"/>
      <c r="GM23" s="343"/>
      <c r="GN23" s="343"/>
      <c r="GO23" s="343"/>
      <c r="GP23" s="343"/>
      <c r="GQ23" s="343"/>
      <c r="GR23" s="343"/>
      <c r="GS23" s="343"/>
      <c r="GT23" s="343"/>
      <c r="GU23" s="343"/>
      <c r="GV23" s="343"/>
    </row>
    <row r="24" spans="1:204" ht="15" customHeight="1" x14ac:dyDescent="0.2">
      <c r="A24" s="56">
        <v>18</v>
      </c>
      <c r="B24" s="57" t="s">
        <v>21</v>
      </c>
      <c r="C24" s="58">
        <v>50225291</v>
      </c>
      <c r="D24" s="58">
        <v>5459442</v>
      </c>
      <c r="E24" s="58">
        <v>44765849</v>
      </c>
      <c r="F24" s="69">
        <v>49336947</v>
      </c>
      <c r="G24" s="59">
        <v>-9.2650605235058428E-2</v>
      </c>
      <c r="H24" s="60">
        <v>44765849</v>
      </c>
      <c r="I24" s="61">
        <v>8.1999999999999993</v>
      </c>
      <c r="J24" s="62">
        <v>405601</v>
      </c>
      <c r="K24" s="61">
        <v>8.24</v>
      </c>
      <c r="L24" s="62">
        <v>406536</v>
      </c>
      <c r="M24" s="63">
        <v>0</v>
      </c>
      <c r="N24" s="63">
        <v>0</v>
      </c>
      <c r="O24" s="63">
        <v>0</v>
      </c>
      <c r="P24" s="62">
        <v>0</v>
      </c>
      <c r="Q24" s="58">
        <v>812137</v>
      </c>
      <c r="R24" s="63">
        <v>0</v>
      </c>
      <c r="S24" s="62">
        <v>0</v>
      </c>
      <c r="T24" s="63">
        <v>0</v>
      </c>
      <c r="U24" s="63">
        <v>0</v>
      </c>
      <c r="V24" s="63">
        <v>0</v>
      </c>
      <c r="W24" s="62">
        <v>0</v>
      </c>
      <c r="X24" s="58">
        <v>0</v>
      </c>
      <c r="Y24" s="65">
        <v>16.439999999999998</v>
      </c>
      <c r="Z24" s="58">
        <v>812137</v>
      </c>
      <c r="AA24" s="58">
        <v>0</v>
      </c>
      <c r="AB24" s="66">
        <v>0</v>
      </c>
      <c r="AC24" s="67">
        <v>18.14</v>
      </c>
      <c r="AD24" s="68">
        <v>18.14</v>
      </c>
      <c r="AE24" s="69">
        <v>0</v>
      </c>
      <c r="AF24" s="69">
        <v>812137</v>
      </c>
      <c r="AG24" s="70">
        <v>0.03</v>
      </c>
      <c r="AH24" s="71">
        <v>2511015</v>
      </c>
      <c r="AI24" s="71">
        <v>0</v>
      </c>
      <c r="AJ24" s="69">
        <v>0</v>
      </c>
      <c r="AK24" s="72">
        <v>2511015</v>
      </c>
      <c r="AL24" s="69">
        <v>93078933</v>
      </c>
      <c r="AM24" s="69">
        <v>83700500</v>
      </c>
      <c r="AN24" s="70">
        <v>-0.10075784818031809</v>
      </c>
      <c r="AO24" s="69">
        <v>83700500</v>
      </c>
      <c r="AP24" s="59">
        <v>0.03</v>
      </c>
      <c r="AQ24" s="59">
        <v>0</v>
      </c>
      <c r="AR24" s="69">
        <v>102200</v>
      </c>
      <c r="AS24" s="69">
        <v>3425352</v>
      </c>
      <c r="AT24" s="1954">
        <v>4530.8900000000003</v>
      </c>
    </row>
    <row r="25" spans="1:204" ht="15" customHeight="1" x14ac:dyDescent="0.2">
      <c r="A25" s="56">
        <v>19</v>
      </c>
      <c r="B25" s="57" t="s">
        <v>22</v>
      </c>
      <c r="C25" s="58">
        <v>289974033</v>
      </c>
      <c r="D25" s="58">
        <v>37742130</v>
      </c>
      <c r="E25" s="58">
        <v>252231903</v>
      </c>
      <c r="F25" s="69">
        <v>196588919</v>
      </c>
      <c r="G25" s="59">
        <v>0.28304232142402697</v>
      </c>
      <c r="H25" s="60">
        <v>216247810.90000001</v>
      </c>
      <c r="I25" s="61">
        <v>3.34</v>
      </c>
      <c r="J25" s="62">
        <v>837785</v>
      </c>
      <c r="K25" s="61">
        <v>17</v>
      </c>
      <c r="L25" s="62">
        <v>4264116</v>
      </c>
      <c r="M25" s="63">
        <v>0</v>
      </c>
      <c r="N25" s="63">
        <v>0</v>
      </c>
      <c r="O25" s="63">
        <v>0</v>
      </c>
      <c r="P25" s="62">
        <v>0</v>
      </c>
      <c r="Q25" s="58">
        <v>5101901</v>
      </c>
      <c r="R25" s="63">
        <v>0</v>
      </c>
      <c r="S25" s="62">
        <v>0</v>
      </c>
      <c r="T25" s="63">
        <v>0</v>
      </c>
      <c r="U25" s="63">
        <v>0</v>
      </c>
      <c r="V25" s="63">
        <v>0</v>
      </c>
      <c r="W25" s="62">
        <v>0</v>
      </c>
      <c r="X25" s="58">
        <v>0</v>
      </c>
      <c r="Y25" s="65">
        <v>20.34</v>
      </c>
      <c r="Z25" s="58">
        <v>5101901</v>
      </c>
      <c r="AA25" s="58">
        <v>0</v>
      </c>
      <c r="AB25" s="66">
        <v>0</v>
      </c>
      <c r="AC25" s="67">
        <v>20.23</v>
      </c>
      <c r="AD25" s="68">
        <v>20.23</v>
      </c>
      <c r="AE25" s="69">
        <v>0</v>
      </c>
      <c r="AF25" s="69">
        <v>5101901</v>
      </c>
      <c r="AG25" s="70">
        <v>0.02</v>
      </c>
      <c r="AH25" s="71">
        <v>4503922</v>
      </c>
      <c r="AI25" s="71">
        <v>0</v>
      </c>
      <c r="AJ25" s="69">
        <v>0</v>
      </c>
      <c r="AK25" s="72">
        <v>4503922</v>
      </c>
      <c r="AL25" s="69">
        <v>204727600</v>
      </c>
      <c r="AM25" s="69">
        <v>225196100</v>
      </c>
      <c r="AN25" s="70">
        <v>9.9979191862748354E-2</v>
      </c>
      <c r="AO25" s="69">
        <v>225196100</v>
      </c>
      <c r="AP25" s="59">
        <v>0.02</v>
      </c>
      <c r="AQ25" s="59">
        <v>0</v>
      </c>
      <c r="AR25" s="69">
        <v>73683</v>
      </c>
      <c r="AS25" s="69">
        <v>9679506</v>
      </c>
      <c r="AT25" s="1954">
        <v>5949.3</v>
      </c>
    </row>
    <row r="26" spans="1:204" ht="15" customHeight="1" x14ac:dyDescent="0.2">
      <c r="A26" s="75">
        <v>20</v>
      </c>
      <c r="B26" s="76" t="s">
        <v>23</v>
      </c>
      <c r="C26" s="77">
        <v>300505075</v>
      </c>
      <c r="D26" s="77">
        <v>52218744</v>
      </c>
      <c r="E26" s="77">
        <v>248286331</v>
      </c>
      <c r="F26" s="87">
        <v>252689476</v>
      </c>
      <c r="G26" s="78">
        <v>-1.7425122208097023E-2</v>
      </c>
      <c r="H26" s="79">
        <v>248286331</v>
      </c>
      <c r="I26" s="80">
        <v>4.58</v>
      </c>
      <c r="J26" s="81">
        <v>1158717</v>
      </c>
      <c r="K26" s="80">
        <v>10.53</v>
      </c>
      <c r="L26" s="81">
        <v>2664373</v>
      </c>
      <c r="M26" s="82">
        <v>0</v>
      </c>
      <c r="N26" s="82">
        <v>12.55</v>
      </c>
      <c r="O26" s="82">
        <v>3</v>
      </c>
      <c r="P26" s="81">
        <v>3785572</v>
      </c>
      <c r="Q26" s="77">
        <v>7608662</v>
      </c>
      <c r="R26" s="82">
        <v>0</v>
      </c>
      <c r="S26" s="81">
        <v>0</v>
      </c>
      <c r="T26" s="82">
        <v>0</v>
      </c>
      <c r="U26" s="82">
        <v>11.75</v>
      </c>
      <c r="V26" s="82">
        <v>1</v>
      </c>
      <c r="W26" s="81">
        <v>631825</v>
      </c>
      <c r="X26" s="77">
        <v>631825</v>
      </c>
      <c r="Y26" s="83">
        <v>15.11</v>
      </c>
      <c r="Z26" s="77">
        <v>3823090</v>
      </c>
      <c r="AA26" s="77">
        <v>4417397</v>
      </c>
      <c r="AB26" s="84">
        <v>2.54</v>
      </c>
      <c r="AC26" s="85">
        <v>30.64</v>
      </c>
      <c r="AD26" s="86">
        <v>33.19</v>
      </c>
      <c r="AE26" s="87">
        <v>0</v>
      </c>
      <c r="AF26" s="87">
        <v>8240487</v>
      </c>
      <c r="AG26" s="88">
        <v>0.02</v>
      </c>
      <c r="AH26" s="89">
        <v>9684127</v>
      </c>
      <c r="AI26" s="89">
        <v>0</v>
      </c>
      <c r="AJ26" s="87">
        <v>0</v>
      </c>
      <c r="AK26" s="90">
        <v>9684127</v>
      </c>
      <c r="AL26" s="87">
        <v>448109500</v>
      </c>
      <c r="AM26" s="87">
        <v>484206350</v>
      </c>
      <c r="AN26" s="88">
        <v>8.0553637001670356E-2</v>
      </c>
      <c r="AO26" s="87">
        <v>484206350</v>
      </c>
      <c r="AP26" s="78">
        <v>0.02</v>
      </c>
      <c r="AQ26" s="78">
        <v>0</v>
      </c>
      <c r="AR26" s="87">
        <v>207660</v>
      </c>
      <c r="AS26" s="87">
        <v>18132274</v>
      </c>
      <c r="AT26" s="1955">
        <v>3402.57</v>
      </c>
    </row>
    <row r="27" spans="1:204" ht="15" customHeight="1" x14ac:dyDescent="0.2">
      <c r="A27" s="56">
        <v>21</v>
      </c>
      <c r="B27" s="57" t="s">
        <v>24</v>
      </c>
      <c r="C27" s="58">
        <v>141804389</v>
      </c>
      <c r="D27" s="58">
        <v>30491069</v>
      </c>
      <c r="E27" s="58">
        <v>111313320</v>
      </c>
      <c r="F27" s="69">
        <v>108793966</v>
      </c>
      <c r="G27" s="59">
        <v>2.3157111489069165E-2</v>
      </c>
      <c r="H27" s="60">
        <v>111313320</v>
      </c>
      <c r="I27" s="61">
        <v>4.62</v>
      </c>
      <c r="J27" s="62">
        <v>514680</v>
      </c>
      <c r="K27" s="61">
        <v>20.21</v>
      </c>
      <c r="L27" s="62">
        <v>2251460</v>
      </c>
      <c r="M27" s="63">
        <v>0</v>
      </c>
      <c r="N27" s="63">
        <v>0</v>
      </c>
      <c r="O27" s="63">
        <v>0</v>
      </c>
      <c r="P27" s="62">
        <v>0</v>
      </c>
      <c r="Q27" s="58">
        <v>2766140</v>
      </c>
      <c r="R27" s="64">
        <v>0</v>
      </c>
      <c r="S27" s="62">
        <v>0</v>
      </c>
      <c r="T27" s="63">
        <v>0</v>
      </c>
      <c r="U27" s="63">
        <v>0</v>
      </c>
      <c r="V27" s="63">
        <v>0</v>
      </c>
      <c r="W27" s="62">
        <v>0</v>
      </c>
      <c r="X27" s="58">
        <v>0</v>
      </c>
      <c r="Y27" s="65">
        <v>24.830000000000002</v>
      </c>
      <c r="Z27" s="58">
        <v>2766140</v>
      </c>
      <c r="AA27" s="58">
        <v>0</v>
      </c>
      <c r="AB27" s="66">
        <v>0</v>
      </c>
      <c r="AC27" s="67">
        <v>24.85</v>
      </c>
      <c r="AD27" s="68">
        <v>24.85</v>
      </c>
      <c r="AE27" s="69">
        <v>0</v>
      </c>
      <c r="AF27" s="69">
        <v>2766140</v>
      </c>
      <c r="AG27" s="70">
        <v>0.02</v>
      </c>
      <c r="AH27" s="71">
        <v>6430679</v>
      </c>
      <c r="AI27" s="71">
        <v>0</v>
      </c>
      <c r="AJ27" s="69">
        <v>0</v>
      </c>
      <c r="AK27" s="72">
        <v>6430679</v>
      </c>
      <c r="AL27" s="69">
        <v>307314800</v>
      </c>
      <c r="AM27" s="69">
        <v>321533950</v>
      </c>
      <c r="AN27" s="73">
        <v>4.6269004942163537E-2</v>
      </c>
      <c r="AO27" s="74">
        <v>321533950</v>
      </c>
      <c r="AP27" s="59">
        <v>0.02</v>
      </c>
      <c r="AQ27" s="59">
        <v>0</v>
      </c>
      <c r="AR27" s="69">
        <v>79947</v>
      </c>
      <c r="AS27" s="69">
        <v>9276766</v>
      </c>
      <c r="AT27" s="1954">
        <v>3558.41</v>
      </c>
    </row>
    <row r="28" spans="1:204" ht="15" customHeight="1" x14ac:dyDescent="0.2">
      <c r="A28" s="56">
        <v>22</v>
      </c>
      <c r="B28" s="57" t="s">
        <v>25</v>
      </c>
      <c r="C28" s="58">
        <v>98473437</v>
      </c>
      <c r="D28" s="58">
        <v>35068355</v>
      </c>
      <c r="E28" s="58">
        <v>63405082</v>
      </c>
      <c r="F28" s="69">
        <v>60709249</v>
      </c>
      <c r="G28" s="59">
        <v>4.4405639081451988E-2</v>
      </c>
      <c r="H28" s="60">
        <v>63405082</v>
      </c>
      <c r="I28" s="61">
        <v>5.44</v>
      </c>
      <c r="J28" s="62">
        <v>343480</v>
      </c>
      <c r="K28" s="61">
        <v>22.51</v>
      </c>
      <c r="L28" s="62">
        <v>2047895</v>
      </c>
      <c r="M28" s="63">
        <v>0</v>
      </c>
      <c r="N28" s="63">
        <v>15.59</v>
      </c>
      <c r="O28" s="63">
        <v>8</v>
      </c>
      <c r="P28" s="62">
        <v>0</v>
      </c>
      <c r="Q28" s="58">
        <v>2391375</v>
      </c>
      <c r="R28" s="63">
        <v>53.5</v>
      </c>
      <c r="S28" s="62">
        <v>1097316</v>
      </c>
      <c r="T28" s="63">
        <v>0</v>
      </c>
      <c r="U28" s="63">
        <v>19.5</v>
      </c>
      <c r="V28" s="63">
        <v>3</v>
      </c>
      <c r="W28" s="62">
        <v>0</v>
      </c>
      <c r="X28" s="58">
        <v>1097316</v>
      </c>
      <c r="Y28" s="65">
        <v>81.45</v>
      </c>
      <c r="Z28" s="58">
        <v>3488691</v>
      </c>
      <c r="AA28" s="58">
        <v>0</v>
      </c>
      <c r="AB28" s="66">
        <v>17.309999999999999</v>
      </c>
      <c r="AC28" s="67">
        <v>37.72</v>
      </c>
      <c r="AD28" s="68">
        <v>55.02</v>
      </c>
      <c r="AE28" s="69">
        <v>0</v>
      </c>
      <c r="AF28" s="69">
        <v>3488691</v>
      </c>
      <c r="AG28" s="70">
        <v>0.02</v>
      </c>
      <c r="AH28" s="71">
        <v>3722410</v>
      </c>
      <c r="AI28" s="71">
        <v>0</v>
      </c>
      <c r="AJ28" s="69">
        <v>0</v>
      </c>
      <c r="AK28" s="72">
        <v>3722410</v>
      </c>
      <c r="AL28" s="69">
        <v>177769000</v>
      </c>
      <c r="AM28" s="69">
        <v>186120500</v>
      </c>
      <c r="AN28" s="73">
        <v>4.6979507113163711E-2</v>
      </c>
      <c r="AO28" s="74">
        <v>186120500</v>
      </c>
      <c r="AP28" s="59">
        <v>0.02</v>
      </c>
      <c r="AQ28" s="59">
        <v>0</v>
      </c>
      <c r="AR28" s="69">
        <v>414980</v>
      </c>
      <c r="AS28" s="69">
        <v>7626081</v>
      </c>
      <c r="AT28" s="1954">
        <v>2839.2</v>
      </c>
    </row>
    <row r="29" spans="1:204" ht="15" customHeight="1" x14ac:dyDescent="0.2">
      <c r="A29" s="56">
        <v>23</v>
      </c>
      <c r="B29" s="57" t="s">
        <v>26</v>
      </c>
      <c r="C29" s="58">
        <v>706175464</v>
      </c>
      <c r="D29" s="58">
        <v>111883905</v>
      </c>
      <c r="E29" s="58">
        <v>594291559</v>
      </c>
      <c r="F29" s="69">
        <v>633717368</v>
      </c>
      <c r="G29" s="59">
        <v>-6.221355290360292E-2</v>
      </c>
      <c r="H29" s="60">
        <v>594291559</v>
      </c>
      <c r="I29" s="61">
        <v>4.4000000000000004</v>
      </c>
      <c r="J29" s="62">
        <v>2555303</v>
      </c>
      <c r="K29" s="61">
        <v>6.15</v>
      </c>
      <c r="L29" s="62">
        <v>3556868</v>
      </c>
      <c r="M29" s="63">
        <v>0</v>
      </c>
      <c r="N29" s="63">
        <v>0</v>
      </c>
      <c r="O29" s="63">
        <v>0</v>
      </c>
      <c r="P29" s="62">
        <v>0</v>
      </c>
      <c r="Q29" s="58">
        <v>6112171</v>
      </c>
      <c r="R29" s="63">
        <v>25</v>
      </c>
      <c r="S29" s="62">
        <v>14514510</v>
      </c>
      <c r="T29" s="63">
        <v>0</v>
      </c>
      <c r="U29" s="63">
        <v>0</v>
      </c>
      <c r="V29" s="63">
        <v>0</v>
      </c>
      <c r="W29" s="62">
        <v>0</v>
      </c>
      <c r="X29" s="58">
        <v>14514510</v>
      </c>
      <c r="Y29" s="65">
        <v>35.549999999999997</v>
      </c>
      <c r="Z29" s="58">
        <v>20626681</v>
      </c>
      <c r="AA29" s="58">
        <v>0</v>
      </c>
      <c r="AB29" s="66">
        <v>24.42</v>
      </c>
      <c r="AC29" s="67">
        <v>10.28</v>
      </c>
      <c r="AD29" s="68">
        <v>34.71</v>
      </c>
      <c r="AE29" s="69">
        <v>0</v>
      </c>
      <c r="AF29" s="69">
        <v>20626681</v>
      </c>
      <c r="AG29" s="70">
        <v>0.02</v>
      </c>
      <c r="AH29" s="71">
        <v>28605373</v>
      </c>
      <c r="AI29" s="71">
        <v>0</v>
      </c>
      <c r="AJ29" s="69">
        <v>0</v>
      </c>
      <c r="AK29" s="72">
        <v>28605373</v>
      </c>
      <c r="AL29" s="69">
        <v>1354301450</v>
      </c>
      <c r="AM29" s="69">
        <v>1430268650</v>
      </c>
      <c r="AN29" s="70">
        <v>5.6093272291778171E-2</v>
      </c>
      <c r="AO29" s="69">
        <v>1430268650</v>
      </c>
      <c r="AP29" s="59">
        <v>0.02</v>
      </c>
      <c r="AQ29" s="59">
        <v>0</v>
      </c>
      <c r="AR29" s="69">
        <v>574484</v>
      </c>
      <c r="AS29" s="69">
        <v>49806538</v>
      </c>
      <c r="AT29" s="1954">
        <v>4499.6400000000003</v>
      </c>
    </row>
    <row r="30" spans="1:204" ht="15" customHeight="1" x14ac:dyDescent="0.2">
      <c r="A30" s="56">
        <v>24</v>
      </c>
      <c r="B30" s="57" t="s">
        <v>27</v>
      </c>
      <c r="C30" s="58">
        <v>819122225</v>
      </c>
      <c r="D30" s="58">
        <v>51339510</v>
      </c>
      <c r="E30" s="58">
        <v>767782715</v>
      </c>
      <c r="F30" s="69">
        <v>737049085</v>
      </c>
      <c r="G30" s="59">
        <v>4.1698213355763139E-2</v>
      </c>
      <c r="H30" s="60">
        <v>767782715</v>
      </c>
      <c r="I30" s="61">
        <v>3.49</v>
      </c>
      <c r="J30" s="62">
        <v>2631114</v>
      </c>
      <c r="K30" s="61">
        <v>54.34</v>
      </c>
      <c r="L30" s="62">
        <v>38127804</v>
      </c>
      <c r="M30" s="63">
        <v>0</v>
      </c>
      <c r="N30" s="63">
        <v>0</v>
      </c>
      <c r="O30" s="63">
        <v>0</v>
      </c>
      <c r="P30" s="62">
        <v>0</v>
      </c>
      <c r="Q30" s="58">
        <v>40758918</v>
      </c>
      <c r="R30" s="63">
        <v>0</v>
      </c>
      <c r="S30" s="62">
        <v>3165000</v>
      </c>
      <c r="T30" s="63">
        <v>0</v>
      </c>
      <c r="U30" s="63">
        <v>0</v>
      </c>
      <c r="V30" s="63">
        <v>0</v>
      </c>
      <c r="W30" s="62">
        <v>0</v>
      </c>
      <c r="X30" s="58">
        <v>3165000</v>
      </c>
      <c r="Y30" s="65">
        <v>57.830000000000005</v>
      </c>
      <c r="Z30" s="58">
        <v>43923918</v>
      </c>
      <c r="AA30" s="58">
        <v>0</v>
      </c>
      <c r="AB30" s="66">
        <v>4.12</v>
      </c>
      <c r="AC30" s="67">
        <v>53.09</v>
      </c>
      <c r="AD30" s="68">
        <v>57.21</v>
      </c>
      <c r="AE30" s="69">
        <v>0</v>
      </c>
      <c r="AF30" s="69">
        <v>43923918</v>
      </c>
      <c r="AG30" s="70">
        <v>0.02</v>
      </c>
      <c r="AH30" s="71">
        <v>30750123</v>
      </c>
      <c r="AI30" s="71">
        <v>0</v>
      </c>
      <c r="AJ30" s="69">
        <v>0</v>
      </c>
      <c r="AK30" s="72">
        <v>30750123</v>
      </c>
      <c r="AL30" s="69">
        <v>1331154400</v>
      </c>
      <c r="AM30" s="69">
        <v>1537506150</v>
      </c>
      <c r="AN30" s="70">
        <v>0.15501714151265999</v>
      </c>
      <c r="AO30" s="69">
        <v>1530827560</v>
      </c>
      <c r="AP30" s="59">
        <v>0.02</v>
      </c>
      <c r="AQ30" s="59">
        <v>0</v>
      </c>
      <c r="AR30" s="69">
        <v>135818</v>
      </c>
      <c r="AS30" s="69">
        <v>74809859</v>
      </c>
      <c r="AT30" s="1954">
        <v>18118.150000000001</v>
      </c>
    </row>
    <row r="31" spans="1:204" ht="15" customHeight="1" x14ac:dyDescent="0.2">
      <c r="A31" s="75">
        <v>25</v>
      </c>
      <c r="B31" s="76" t="s">
        <v>28</v>
      </c>
      <c r="C31" s="77">
        <v>223808470</v>
      </c>
      <c r="D31" s="77">
        <v>23788620</v>
      </c>
      <c r="E31" s="77">
        <v>200019850</v>
      </c>
      <c r="F31" s="87">
        <v>202579590</v>
      </c>
      <c r="G31" s="78">
        <v>-1.2635725050090189E-2</v>
      </c>
      <c r="H31" s="79">
        <v>200019850</v>
      </c>
      <c r="I31" s="80">
        <v>5.09</v>
      </c>
      <c r="J31" s="81">
        <v>1020963</v>
      </c>
      <c r="K31" s="80">
        <v>21.78</v>
      </c>
      <c r="L31" s="81">
        <v>4367052</v>
      </c>
      <c r="M31" s="82">
        <v>0</v>
      </c>
      <c r="N31" s="82">
        <v>0</v>
      </c>
      <c r="O31" s="82">
        <v>0</v>
      </c>
      <c r="P31" s="81">
        <v>0</v>
      </c>
      <c r="Q31" s="77">
        <v>5388015</v>
      </c>
      <c r="R31" s="82">
        <v>0</v>
      </c>
      <c r="S31" s="81">
        <v>0</v>
      </c>
      <c r="T31" s="82">
        <v>0</v>
      </c>
      <c r="U31" s="82">
        <v>0</v>
      </c>
      <c r="V31" s="82">
        <v>0</v>
      </c>
      <c r="W31" s="81">
        <v>0</v>
      </c>
      <c r="X31" s="77">
        <v>0</v>
      </c>
      <c r="Y31" s="83">
        <v>26.87</v>
      </c>
      <c r="Z31" s="77">
        <v>5388015</v>
      </c>
      <c r="AA31" s="77">
        <v>0</v>
      </c>
      <c r="AB31" s="84">
        <v>0</v>
      </c>
      <c r="AC31" s="85">
        <v>26.94</v>
      </c>
      <c r="AD31" s="86">
        <v>26.94</v>
      </c>
      <c r="AE31" s="87">
        <v>0</v>
      </c>
      <c r="AF31" s="87">
        <v>5388015</v>
      </c>
      <c r="AG31" s="88">
        <v>0.03</v>
      </c>
      <c r="AH31" s="89">
        <v>6769887</v>
      </c>
      <c r="AI31" s="89">
        <v>0</v>
      </c>
      <c r="AJ31" s="87">
        <v>0</v>
      </c>
      <c r="AK31" s="90">
        <v>6769887</v>
      </c>
      <c r="AL31" s="87">
        <v>200356500</v>
      </c>
      <c r="AM31" s="87">
        <v>225662900</v>
      </c>
      <c r="AN31" s="88">
        <v>0.12630685802556943</v>
      </c>
      <c r="AO31" s="87">
        <v>225662900</v>
      </c>
      <c r="AP31" s="78">
        <v>0.03</v>
      </c>
      <c r="AQ31" s="78">
        <v>0</v>
      </c>
      <c r="AR31" s="87">
        <v>112080</v>
      </c>
      <c r="AS31" s="87">
        <v>12269982</v>
      </c>
      <c r="AT31" s="1955">
        <v>5887.71</v>
      </c>
    </row>
    <row r="32" spans="1:204" s="91" customFormat="1" ht="15" customHeight="1" x14ac:dyDescent="0.2">
      <c r="A32" s="56">
        <v>26</v>
      </c>
      <c r="B32" s="57" t="s">
        <v>29</v>
      </c>
      <c r="C32" s="58">
        <v>4743335705</v>
      </c>
      <c r="D32" s="58">
        <v>744256330</v>
      </c>
      <c r="E32" s="58">
        <v>3999079375</v>
      </c>
      <c r="F32" s="69">
        <v>3958267029</v>
      </c>
      <c r="G32" s="59">
        <v>1.0310660119944122E-2</v>
      </c>
      <c r="H32" s="60">
        <v>3999079375</v>
      </c>
      <c r="I32" s="61">
        <v>2.83</v>
      </c>
      <c r="J32" s="62">
        <v>5445121</v>
      </c>
      <c r="K32" s="61">
        <v>27.12</v>
      </c>
      <c r="L32" s="62">
        <v>108206140</v>
      </c>
      <c r="M32" s="63">
        <v>0</v>
      </c>
      <c r="N32" s="63">
        <v>0</v>
      </c>
      <c r="O32" s="63">
        <v>0</v>
      </c>
      <c r="P32" s="62">
        <v>0</v>
      </c>
      <c r="Q32" s="58">
        <v>113651261</v>
      </c>
      <c r="R32" s="64">
        <v>0</v>
      </c>
      <c r="S32" s="62">
        <v>5852711</v>
      </c>
      <c r="T32" s="63">
        <v>0</v>
      </c>
      <c r="U32" s="63">
        <v>0</v>
      </c>
      <c r="V32" s="63">
        <v>0</v>
      </c>
      <c r="W32" s="62">
        <v>0</v>
      </c>
      <c r="X32" s="58">
        <v>5852711</v>
      </c>
      <c r="Y32" s="65">
        <v>29.950000000000003</v>
      </c>
      <c r="Z32" s="58">
        <v>119503972</v>
      </c>
      <c r="AA32" s="58">
        <v>0</v>
      </c>
      <c r="AB32" s="66">
        <v>1.46</v>
      </c>
      <c r="AC32" s="67">
        <v>28.42</v>
      </c>
      <c r="AD32" s="68">
        <v>29.88</v>
      </c>
      <c r="AE32" s="69">
        <v>0</v>
      </c>
      <c r="AF32" s="69">
        <v>119503972</v>
      </c>
      <c r="AG32" s="70">
        <v>0.02</v>
      </c>
      <c r="AH32" s="71">
        <v>252956139</v>
      </c>
      <c r="AI32" s="71">
        <v>10289400</v>
      </c>
      <c r="AJ32" s="69">
        <v>0</v>
      </c>
      <c r="AK32" s="72">
        <v>263245539</v>
      </c>
      <c r="AL32" s="69">
        <v>11594040500</v>
      </c>
      <c r="AM32" s="69">
        <v>13162276950</v>
      </c>
      <c r="AN32" s="73">
        <v>0.13526228841446603</v>
      </c>
      <c r="AO32" s="74">
        <v>13162276950</v>
      </c>
      <c r="AP32" s="59">
        <v>1.9218265955116526E-2</v>
      </c>
      <c r="AQ32" s="59">
        <v>7.8173404488347288E-4</v>
      </c>
      <c r="AR32" s="69">
        <v>1803145</v>
      </c>
      <c r="AS32" s="69">
        <v>384552656</v>
      </c>
      <c r="AT32" s="1954">
        <v>7947.27</v>
      </c>
      <c r="AU32" s="343"/>
      <c r="AV32" s="343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  <c r="BR32" s="343"/>
      <c r="BS32" s="343"/>
      <c r="BT32" s="343"/>
      <c r="BU32" s="343"/>
      <c r="BV32" s="343"/>
      <c r="BW32" s="343"/>
      <c r="BX32" s="343"/>
      <c r="BY32" s="343"/>
      <c r="BZ32" s="343"/>
      <c r="CA32" s="343"/>
      <c r="CB32" s="343"/>
      <c r="CC32" s="343"/>
      <c r="CD32" s="343"/>
      <c r="CE32" s="343"/>
      <c r="CF32" s="343"/>
      <c r="CG32" s="343"/>
      <c r="CH32" s="343"/>
      <c r="CI32" s="343"/>
      <c r="CJ32" s="343"/>
      <c r="CK32" s="343"/>
      <c r="CL32" s="343"/>
      <c r="CM32" s="343"/>
      <c r="CN32" s="343"/>
      <c r="CO32" s="343"/>
      <c r="CP32" s="343"/>
      <c r="CQ32" s="343"/>
      <c r="CR32" s="343"/>
      <c r="CS32" s="343"/>
      <c r="CT32" s="343"/>
      <c r="CU32" s="343"/>
      <c r="CV32" s="343"/>
      <c r="CW32" s="343"/>
      <c r="CX32" s="343"/>
      <c r="CY32" s="343"/>
      <c r="CZ32" s="343"/>
      <c r="DA32" s="343"/>
      <c r="DB32" s="343"/>
      <c r="DC32" s="343"/>
      <c r="DD32" s="343"/>
      <c r="DE32" s="343"/>
      <c r="DF32" s="343"/>
      <c r="DG32" s="343"/>
      <c r="DH32" s="343"/>
      <c r="DI32" s="343"/>
      <c r="DJ32" s="343"/>
      <c r="DK32" s="343"/>
      <c r="DL32" s="343"/>
      <c r="DM32" s="343"/>
      <c r="DN32" s="343"/>
      <c r="DO32" s="343"/>
      <c r="DP32" s="343"/>
      <c r="DQ32" s="343"/>
      <c r="DR32" s="343"/>
      <c r="DS32" s="343"/>
      <c r="DT32" s="343"/>
      <c r="DU32" s="343"/>
      <c r="DV32" s="343"/>
      <c r="DW32" s="343"/>
      <c r="DX32" s="343"/>
      <c r="DY32" s="343"/>
      <c r="DZ32" s="343"/>
      <c r="EA32" s="343"/>
      <c r="EB32" s="343"/>
      <c r="EC32" s="343"/>
      <c r="ED32" s="343"/>
      <c r="EE32" s="343"/>
      <c r="EF32" s="343"/>
      <c r="EG32" s="343"/>
      <c r="EH32" s="343"/>
      <c r="EI32" s="343"/>
      <c r="EJ32" s="343"/>
      <c r="EK32" s="343"/>
      <c r="EL32" s="343"/>
      <c r="EM32" s="343"/>
      <c r="EN32" s="343"/>
      <c r="EO32" s="343"/>
      <c r="EP32" s="343"/>
      <c r="EQ32" s="343"/>
      <c r="ER32" s="343"/>
      <c r="ES32" s="343"/>
      <c r="ET32" s="343"/>
      <c r="EU32" s="343"/>
      <c r="EV32" s="343"/>
      <c r="EW32" s="343"/>
      <c r="EX32" s="343"/>
      <c r="EY32" s="343"/>
      <c r="EZ32" s="343"/>
      <c r="FA32" s="343"/>
      <c r="FB32" s="343"/>
      <c r="FC32" s="343"/>
      <c r="FD32" s="343"/>
      <c r="FE32" s="343"/>
      <c r="FF32" s="343"/>
      <c r="FG32" s="343"/>
      <c r="FH32" s="343"/>
      <c r="FI32" s="343"/>
      <c r="FJ32" s="343"/>
      <c r="FK32" s="343"/>
      <c r="FL32" s="343"/>
      <c r="FM32" s="343"/>
      <c r="FN32" s="343"/>
      <c r="FO32" s="343"/>
      <c r="FP32" s="343"/>
      <c r="FQ32" s="343"/>
      <c r="FR32" s="343"/>
      <c r="FS32" s="343"/>
      <c r="FT32" s="343"/>
      <c r="FU32" s="343"/>
      <c r="FV32" s="343"/>
      <c r="FW32" s="343"/>
      <c r="FX32" s="343"/>
      <c r="FY32" s="343"/>
      <c r="FZ32" s="343"/>
      <c r="GA32" s="343"/>
      <c r="GB32" s="343"/>
      <c r="GC32" s="343"/>
      <c r="GD32" s="343"/>
      <c r="GE32" s="343"/>
      <c r="GF32" s="343"/>
      <c r="GG32" s="343"/>
      <c r="GH32" s="343"/>
      <c r="GI32" s="343"/>
      <c r="GJ32" s="343"/>
      <c r="GK32" s="343"/>
      <c r="GL32" s="343"/>
      <c r="GM32" s="343"/>
      <c r="GN32" s="343"/>
      <c r="GO32" s="343"/>
      <c r="GP32" s="343"/>
      <c r="GQ32" s="343"/>
      <c r="GR32" s="343"/>
      <c r="GS32" s="343"/>
      <c r="GT32" s="343"/>
      <c r="GU32" s="343"/>
      <c r="GV32" s="343"/>
    </row>
    <row r="33" spans="1:204" ht="15" customHeight="1" x14ac:dyDescent="0.2">
      <c r="A33" s="56">
        <v>27</v>
      </c>
      <c r="B33" s="57" t="s">
        <v>30</v>
      </c>
      <c r="C33" s="58">
        <v>319793905</v>
      </c>
      <c r="D33" s="58">
        <v>54355196</v>
      </c>
      <c r="E33" s="58">
        <v>265438709</v>
      </c>
      <c r="F33" s="69">
        <v>252482434</v>
      </c>
      <c r="G33" s="59">
        <v>5.1315550134469951E-2</v>
      </c>
      <c r="H33" s="60">
        <v>265438709</v>
      </c>
      <c r="I33" s="61">
        <v>6.48</v>
      </c>
      <c r="J33" s="62">
        <v>1690959</v>
      </c>
      <c r="K33" s="61">
        <v>10.77</v>
      </c>
      <c r="L33" s="62">
        <v>2810378</v>
      </c>
      <c r="M33" s="63">
        <v>0</v>
      </c>
      <c r="N33" s="63">
        <v>19</v>
      </c>
      <c r="O33" s="63">
        <v>7</v>
      </c>
      <c r="P33" s="62">
        <v>3136171</v>
      </c>
      <c r="Q33" s="58">
        <v>7637508</v>
      </c>
      <c r="R33" s="63">
        <v>0</v>
      </c>
      <c r="S33" s="62">
        <v>0</v>
      </c>
      <c r="T33" s="63">
        <v>0</v>
      </c>
      <c r="U33" s="63">
        <v>23.16</v>
      </c>
      <c r="V33" s="63">
        <v>5</v>
      </c>
      <c r="W33" s="62">
        <v>2075559</v>
      </c>
      <c r="X33" s="58">
        <v>2075559</v>
      </c>
      <c r="Y33" s="65">
        <v>17.25</v>
      </c>
      <c r="Z33" s="58">
        <v>4501337</v>
      </c>
      <c r="AA33" s="58">
        <v>5211730</v>
      </c>
      <c r="AB33" s="66">
        <v>7.82</v>
      </c>
      <c r="AC33" s="67">
        <v>28.77</v>
      </c>
      <c r="AD33" s="68">
        <v>36.590000000000003</v>
      </c>
      <c r="AE33" s="69">
        <v>0</v>
      </c>
      <c r="AF33" s="69">
        <v>9713067</v>
      </c>
      <c r="AG33" s="70">
        <v>2.5000000000000001E-2</v>
      </c>
      <c r="AH33" s="71">
        <v>12698147</v>
      </c>
      <c r="AI33" s="71">
        <v>1748968</v>
      </c>
      <c r="AJ33" s="69">
        <v>0</v>
      </c>
      <c r="AK33" s="72">
        <v>14447115</v>
      </c>
      <c r="AL33" s="69">
        <v>604324000</v>
      </c>
      <c r="AM33" s="69">
        <v>577884600</v>
      </c>
      <c r="AN33" s="73">
        <v>-4.3750372316836664E-2</v>
      </c>
      <c r="AO33" s="74">
        <v>577884600</v>
      </c>
      <c r="AP33" s="59">
        <v>2.1973499553371037E-2</v>
      </c>
      <c r="AQ33" s="59">
        <v>3.0265004466289635E-3</v>
      </c>
      <c r="AR33" s="69">
        <v>319744</v>
      </c>
      <c r="AS33" s="69">
        <v>24479926</v>
      </c>
      <c r="AT33" s="1954">
        <v>4755.2299999999996</v>
      </c>
    </row>
    <row r="34" spans="1:204" ht="15" customHeight="1" x14ac:dyDescent="0.2">
      <c r="A34" s="56">
        <v>28</v>
      </c>
      <c r="B34" s="57" t="s">
        <v>31</v>
      </c>
      <c r="C34" s="58">
        <v>2632598034</v>
      </c>
      <c r="D34" s="58">
        <v>417641096</v>
      </c>
      <c r="E34" s="58">
        <v>2214956938</v>
      </c>
      <c r="F34" s="69">
        <v>2202052148</v>
      </c>
      <c r="G34" s="59">
        <v>5.8603471365202197E-3</v>
      </c>
      <c r="H34" s="60">
        <v>2214956938</v>
      </c>
      <c r="I34" s="61">
        <v>4.92</v>
      </c>
      <c r="J34" s="62">
        <v>10577070</v>
      </c>
      <c r="K34" s="61">
        <v>31.02</v>
      </c>
      <c r="L34" s="62">
        <v>66827898</v>
      </c>
      <c r="M34" s="63">
        <v>0</v>
      </c>
      <c r="N34" s="63">
        <v>0</v>
      </c>
      <c r="O34" s="63">
        <v>0</v>
      </c>
      <c r="P34" s="62">
        <v>0</v>
      </c>
      <c r="Q34" s="58">
        <v>77404968</v>
      </c>
      <c r="R34" s="63">
        <v>0</v>
      </c>
      <c r="S34" s="62">
        <v>0</v>
      </c>
      <c r="T34" s="63">
        <v>0</v>
      </c>
      <c r="U34" s="63">
        <v>0</v>
      </c>
      <c r="V34" s="63">
        <v>0</v>
      </c>
      <c r="W34" s="62">
        <v>0</v>
      </c>
      <c r="X34" s="58">
        <v>0</v>
      </c>
      <c r="Y34" s="65">
        <v>35.94</v>
      </c>
      <c r="Z34" s="58">
        <v>77404968</v>
      </c>
      <c r="AA34" s="58">
        <v>0</v>
      </c>
      <c r="AB34" s="66">
        <v>0</v>
      </c>
      <c r="AC34" s="67">
        <v>34.950000000000003</v>
      </c>
      <c r="AD34" s="68">
        <v>34.950000000000003</v>
      </c>
      <c r="AE34" s="69">
        <v>0</v>
      </c>
      <c r="AF34" s="69">
        <v>77404968</v>
      </c>
      <c r="AG34" s="70">
        <v>0.02</v>
      </c>
      <c r="AH34" s="71">
        <v>144176385</v>
      </c>
      <c r="AI34" s="71">
        <v>6688692</v>
      </c>
      <c r="AJ34" s="69">
        <v>0</v>
      </c>
      <c r="AK34" s="72">
        <v>150865077</v>
      </c>
      <c r="AL34" s="69">
        <v>6658438050</v>
      </c>
      <c r="AM34" s="69">
        <v>7543253850</v>
      </c>
      <c r="AN34" s="70">
        <v>0.13288639067536268</v>
      </c>
      <c r="AO34" s="69">
        <v>7543253850</v>
      </c>
      <c r="AP34" s="59">
        <v>1.9113288226406434E-2</v>
      </c>
      <c r="AQ34" s="59">
        <v>8.8671177359356669E-4</v>
      </c>
      <c r="AR34" s="69">
        <v>2566969</v>
      </c>
      <c r="AS34" s="69">
        <v>230837014</v>
      </c>
      <c r="AT34" s="1954">
        <v>6820.82</v>
      </c>
    </row>
    <row r="35" spans="1:204" ht="15" customHeight="1" x14ac:dyDescent="0.2">
      <c r="A35" s="56">
        <v>29</v>
      </c>
      <c r="B35" s="657" t="s">
        <v>32</v>
      </c>
      <c r="C35" s="1354">
        <v>918863673</v>
      </c>
      <c r="D35" s="1354">
        <v>167641813</v>
      </c>
      <c r="E35" s="1354">
        <v>751221860</v>
      </c>
      <c r="F35" s="69">
        <v>983643976</v>
      </c>
      <c r="G35" s="59">
        <v>-0.23628682904677292</v>
      </c>
      <c r="H35" s="60">
        <v>751221860</v>
      </c>
      <c r="I35" s="61">
        <v>3.63</v>
      </c>
      <c r="J35" s="62">
        <v>2601899</v>
      </c>
      <c r="K35" s="61">
        <v>28.47</v>
      </c>
      <c r="L35" s="62">
        <v>20400414</v>
      </c>
      <c r="M35" s="63">
        <v>0</v>
      </c>
      <c r="N35" s="63">
        <v>0</v>
      </c>
      <c r="O35" s="63">
        <v>0</v>
      </c>
      <c r="P35" s="62">
        <v>0</v>
      </c>
      <c r="Q35" s="58">
        <v>23002313</v>
      </c>
      <c r="R35" s="63">
        <v>11.2</v>
      </c>
      <c r="S35" s="62">
        <v>8034116</v>
      </c>
      <c r="T35" s="63">
        <v>0</v>
      </c>
      <c r="U35" s="63">
        <v>0</v>
      </c>
      <c r="V35" s="63">
        <v>0</v>
      </c>
      <c r="W35" s="62">
        <v>0</v>
      </c>
      <c r="X35" s="58">
        <v>8034116</v>
      </c>
      <c r="Y35" s="65">
        <v>43.3</v>
      </c>
      <c r="Z35" s="58">
        <v>31036429</v>
      </c>
      <c r="AA35" s="58">
        <v>0</v>
      </c>
      <c r="AB35" s="66"/>
      <c r="AC35" s="67"/>
      <c r="AD35" s="68"/>
      <c r="AE35" s="69">
        <v>0</v>
      </c>
      <c r="AF35" s="69">
        <v>31036429</v>
      </c>
      <c r="AG35" s="70">
        <v>0.02</v>
      </c>
      <c r="AH35" s="71">
        <v>44668614</v>
      </c>
      <c r="AI35" s="71">
        <v>0</v>
      </c>
      <c r="AJ35" s="69">
        <v>0</v>
      </c>
      <c r="AK35" s="72">
        <v>44668614</v>
      </c>
      <c r="AL35" s="69">
        <v>1745936100</v>
      </c>
      <c r="AM35" s="69">
        <v>2233430700</v>
      </c>
      <c r="AN35" s="70">
        <v>0.27921674796689294</v>
      </c>
      <c r="AO35" s="69">
        <v>2007826514.9999998</v>
      </c>
      <c r="AP35" s="59">
        <v>0.02</v>
      </c>
      <c r="AQ35" s="59">
        <v>0</v>
      </c>
      <c r="AR35" s="69">
        <v>479582</v>
      </c>
      <c r="AS35" s="69">
        <v>76184625</v>
      </c>
      <c r="AT35" s="1954">
        <v>5739.82</v>
      </c>
    </row>
    <row r="36" spans="1:204" ht="15" customHeight="1" x14ac:dyDescent="0.2">
      <c r="A36" s="75">
        <v>30</v>
      </c>
      <c r="B36" s="76" t="s">
        <v>33</v>
      </c>
      <c r="C36" s="77">
        <v>112752750</v>
      </c>
      <c r="D36" s="77">
        <v>22924760</v>
      </c>
      <c r="E36" s="77">
        <v>89827990</v>
      </c>
      <c r="F36" s="87">
        <v>89389090</v>
      </c>
      <c r="G36" s="78">
        <v>4.9099951683141642E-3</v>
      </c>
      <c r="H36" s="79">
        <v>89827990</v>
      </c>
      <c r="I36" s="80">
        <v>4.53</v>
      </c>
      <c r="J36" s="81">
        <v>417476</v>
      </c>
      <c r="K36" s="80">
        <v>39.67</v>
      </c>
      <c r="L36" s="81">
        <v>3655912</v>
      </c>
      <c r="M36" s="82">
        <v>0</v>
      </c>
      <c r="N36" s="82">
        <v>0</v>
      </c>
      <c r="O36" s="82">
        <v>0</v>
      </c>
      <c r="P36" s="81">
        <v>0</v>
      </c>
      <c r="Q36" s="77">
        <v>4073388</v>
      </c>
      <c r="R36" s="82">
        <v>0</v>
      </c>
      <c r="S36" s="81">
        <v>0</v>
      </c>
      <c r="T36" s="82">
        <v>0</v>
      </c>
      <c r="U36" s="82">
        <v>0</v>
      </c>
      <c r="V36" s="82">
        <v>0</v>
      </c>
      <c r="W36" s="81">
        <v>0</v>
      </c>
      <c r="X36" s="77">
        <v>0</v>
      </c>
      <c r="Y36" s="83">
        <v>44.2</v>
      </c>
      <c r="Z36" s="77">
        <v>4073388</v>
      </c>
      <c r="AA36" s="77">
        <v>0</v>
      </c>
      <c r="AB36" s="84">
        <v>0</v>
      </c>
      <c r="AC36" s="85">
        <v>45.35</v>
      </c>
      <c r="AD36" s="86">
        <v>45.35</v>
      </c>
      <c r="AE36" s="87">
        <v>0</v>
      </c>
      <c r="AF36" s="87">
        <v>4073388</v>
      </c>
      <c r="AG36" s="88">
        <v>0.03</v>
      </c>
      <c r="AH36" s="89">
        <v>7400601</v>
      </c>
      <c r="AI36" s="89">
        <v>1085828</v>
      </c>
      <c r="AJ36" s="87">
        <v>0</v>
      </c>
      <c r="AK36" s="90">
        <v>8486429</v>
      </c>
      <c r="AL36" s="87">
        <v>262853367</v>
      </c>
      <c r="AM36" s="87">
        <v>282880967</v>
      </c>
      <c r="AN36" s="88">
        <v>7.619305101007133E-2</v>
      </c>
      <c r="AO36" s="87">
        <v>282880967</v>
      </c>
      <c r="AP36" s="78">
        <v>2.6161537407357632E-2</v>
      </c>
      <c r="AQ36" s="78">
        <v>3.8384625572918094E-3</v>
      </c>
      <c r="AR36" s="87">
        <v>78222</v>
      </c>
      <c r="AS36" s="87">
        <v>12638039</v>
      </c>
      <c r="AT36" s="1955">
        <v>5246.18</v>
      </c>
    </row>
    <row r="37" spans="1:204" ht="15" customHeight="1" x14ac:dyDescent="0.2">
      <c r="A37" s="56">
        <v>31</v>
      </c>
      <c r="B37" s="57" t="s">
        <v>34</v>
      </c>
      <c r="C37" s="58">
        <v>551708152</v>
      </c>
      <c r="D37" s="58">
        <v>58965783</v>
      </c>
      <c r="E37" s="58">
        <v>492742369</v>
      </c>
      <c r="F37" s="69">
        <v>480536798</v>
      </c>
      <c r="G37" s="59">
        <v>2.5399867504007467E-2</v>
      </c>
      <c r="H37" s="60">
        <v>492742369</v>
      </c>
      <c r="I37" s="61">
        <v>3.89</v>
      </c>
      <c r="J37" s="62">
        <v>1928462</v>
      </c>
      <c r="K37" s="61">
        <v>27.76</v>
      </c>
      <c r="L37" s="62">
        <v>13760565</v>
      </c>
      <c r="M37" s="63">
        <v>0</v>
      </c>
      <c r="N37" s="63">
        <v>3.1</v>
      </c>
      <c r="O37" s="63">
        <v>4</v>
      </c>
      <c r="P37" s="62">
        <v>1197102</v>
      </c>
      <c r="Q37" s="58">
        <v>16886129</v>
      </c>
      <c r="R37" s="64">
        <v>0</v>
      </c>
      <c r="S37" s="62">
        <v>0</v>
      </c>
      <c r="T37" s="63">
        <v>0</v>
      </c>
      <c r="U37" s="63">
        <v>17.100000000000001</v>
      </c>
      <c r="V37" s="63">
        <v>3</v>
      </c>
      <c r="W37" s="62">
        <v>5247218</v>
      </c>
      <c r="X37" s="58">
        <v>5247218</v>
      </c>
      <c r="Y37" s="65">
        <v>31.650000000000002</v>
      </c>
      <c r="Z37" s="58">
        <v>15689027</v>
      </c>
      <c r="AA37" s="58">
        <v>6444320</v>
      </c>
      <c r="AB37" s="66">
        <v>10.65</v>
      </c>
      <c r="AC37" s="67">
        <v>34.270000000000003</v>
      </c>
      <c r="AD37" s="68">
        <v>44.92</v>
      </c>
      <c r="AE37" s="69">
        <v>0</v>
      </c>
      <c r="AF37" s="69">
        <v>22133347</v>
      </c>
      <c r="AG37" s="1176">
        <v>2.5000000000000001E-2</v>
      </c>
      <c r="AH37" s="71">
        <v>27408855</v>
      </c>
      <c r="AI37" s="71">
        <v>0</v>
      </c>
      <c r="AJ37" s="69">
        <v>0</v>
      </c>
      <c r="AK37" s="72">
        <v>27408855</v>
      </c>
      <c r="AL37" s="69">
        <v>1027191350</v>
      </c>
      <c r="AM37" s="69">
        <v>1096354200</v>
      </c>
      <c r="AN37" s="73">
        <v>6.733200196827982E-2</v>
      </c>
      <c r="AO37" s="74">
        <v>1096354200</v>
      </c>
      <c r="AP37" s="59">
        <v>2.5000000000000001E-2</v>
      </c>
      <c r="AQ37" s="59">
        <v>0</v>
      </c>
      <c r="AR37" s="69">
        <v>316460</v>
      </c>
      <c r="AS37" s="69">
        <v>49858662</v>
      </c>
      <c r="AT37" s="1954">
        <v>8026.19</v>
      </c>
    </row>
    <row r="38" spans="1:204" ht="15" customHeight="1" x14ac:dyDescent="0.2">
      <c r="A38" s="56">
        <v>32</v>
      </c>
      <c r="B38" s="57" t="s">
        <v>35</v>
      </c>
      <c r="C38" s="58">
        <v>893674090</v>
      </c>
      <c r="D38" s="58">
        <v>256512520</v>
      </c>
      <c r="E38" s="58">
        <v>637161570</v>
      </c>
      <c r="F38" s="69">
        <v>618808879</v>
      </c>
      <c r="G38" s="59">
        <v>2.9658092543303666E-2</v>
      </c>
      <c r="H38" s="60">
        <v>637161570</v>
      </c>
      <c r="I38" s="61">
        <v>3.29</v>
      </c>
      <c r="J38" s="62">
        <v>2034836</v>
      </c>
      <c r="K38" s="61">
        <v>19.18</v>
      </c>
      <c r="L38" s="62">
        <v>11862662</v>
      </c>
      <c r="M38" s="63">
        <v>0</v>
      </c>
      <c r="N38" s="63">
        <v>0</v>
      </c>
      <c r="O38" s="63">
        <v>0</v>
      </c>
      <c r="P38" s="62">
        <v>0</v>
      </c>
      <c r="Q38" s="58">
        <v>13897498</v>
      </c>
      <c r="R38" s="63">
        <v>0</v>
      </c>
      <c r="S38" s="62">
        <v>0</v>
      </c>
      <c r="T38" s="63">
        <v>0</v>
      </c>
      <c r="U38" s="63">
        <v>11.57</v>
      </c>
      <c r="V38" s="63">
        <v>10</v>
      </c>
      <c r="W38" s="62">
        <v>5707964</v>
      </c>
      <c r="X38" s="58">
        <v>5707964</v>
      </c>
      <c r="Y38" s="65">
        <v>22.47</v>
      </c>
      <c r="Z38" s="58">
        <v>13897498</v>
      </c>
      <c r="AA38" s="58">
        <v>5707964</v>
      </c>
      <c r="AB38" s="66">
        <v>8.9600000000000009</v>
      </c>
      <c r="AC38" s="67">
        <v>21.81</v>
      </c>
      <c r="AD38" s="68">
        <v>30.77</v>
      </c>
      <c r="AE38" s="69">
        <v>0</v>
      </c>
      <c r="AF38" s="69">
        <v>19605462</v>
      </c>
      <c r="AG38" s="70">
        <v>2.5000000000000001E-2</v>
      </c>
      <c r="AH38" s="71">
        <v>77012190</v>
      </c>
      <c r="AI38" s="71">
        <v>0</v>
      </c>
      <c r="AJ38" s="69">
        <v>0</v>
      </c>
      <c r="AK38" s="72">
        <v>77012190</v>
      </c>
      <c r="AL38" s="69">
        <v>2654146080</v>
      </c>
      <c r="AM38" s="69">
        <v>3080487600</v>
      </c>
      <c r="AN38" s="73">
        <v>0.16063227386489592</v>
      </c>
      <c r="AO38" s="74">
        <v>3052267992</v>
      </c>
      <c r="AP38" s="59">
        <v>2.5000000000000001E-2</v>
      </c>
      <c r="AQ38" s="59">
        <v>0</v>
      </c>
      <c r="AR38" s="69">
        <v>1017328</v>
      </c>
      <c r="AS38" s="69">
        <v>97634980</v>
      </c>
      <c r="AT38" s="1954">
        <v>3659.48</v>
      </c>
    </row>
    <row r="39" spans="1:204" ht="15" customHeight="1" x14ac:dyDescent="0.2">
      <c r="A39" s="56">
        <v>33</v>
      </c>
      <c r="B39" s="57" t="s">
        <v>36</v>
      </c>
      <c r="C39" s="58">
        <v>116010765</v>
      </c>
      <c r="D39" s="58">
        <v>10541217</v>
      </c>
      <c r="E39" s="58">
        <v>105469548</v>
      </c>
      <c r="F39" s="69">
        <v>106510036</v>
      </c>
      <c r="G39" s="59">
        <v>-9.7689198039516197E-3</v>
      </c>
      <c r="H39" s="60">
        <v>105469548</v>
      </c>
      <c r="I39" s="61">
        <v>4.5199999999999996</v>
      </c>
      <c r="J39" s="62">
        <v>473908</v>
      </c>
      <c r="K39" s="61">
        <v>5.18</v>
      </c>
      <c r="L39" s="62">
        <v>609853</v>
      </c>
      <c r="M39" s="63">
        <v>0</v>
      </c>
      <c r="N39" s="63">
        <v>0</v>
      </c>
      <c r="O39" s="63">
        <v>0</v>
      </c>
      <c r="P39" s="62">
        <v>0</v>
      </c>
      <c r="Q39" s="58">
        <v>1083761</v>
      </c>
      <c r="R39" s="63">
        <v>12</v>
      </c>
      <c r="S39" s="62">
        <v>1197400</v>
      </c>
      <c r="T39" s="63">
        <v>0</v>
      </c>
      <c r="U39" s="63">
        <v>0</v>
      </c>
      <c r="V39" s="63">
        <v>0</v>
      </c>
      <c r="W39" s="62">
        <v>0</v>
      </c>
      <c r="X39" s="58">
        <v>1197400</v>
      </c>
      <c r="Y39" s="65">
        <v>21.7</v>
      </c>
      <c r="Z39" s="58">
        <v>2281161</v>
      </c>
      <c r="AA39" s="58">
        <v>0</v>
      </c>
      <c r="AB39" s="66">
        <v>11.35</v>
      </c>
      <c r="AC39" s="67">
        <v>10.28</v>
      </c>
      <c r="AD39" s="68">
        <v>21.63</v>
      </c>
      <c r="AE39" s="69">
        <v>0</v>
      </c>
      <c r="AF39" s="69">
        <v>2281161</v>
      </c>
      <c r="AG39" s="70">
        <v>2.5000000000000001E-2</v>
      </c>
      <c r="AH39" s="71">
        <v>3883803</v>
      </c>
      <c r="AI39" s="71">
        <v>0</v>
      </c>
      <c r="AJ39" s="69">
        <v>0</v>
      </c>
      <c r="AK39" s="72">
        <v>3883803</v>
      </c>
      <c r="AL39" s="69">
        <v>154662680</v>
      </c>
      <c r="AM39" s="69">
        <v>155352120</v>
      </c>
      <c r="AN39" s="70">
        <v>4.4577011079854562E-3</v>
      </c>
      <c r="AO39" s="69">
        <v>155352120</v>
      </c>
      <c r="AP39" s="59">
        <v>2.5000000000000001E-2</v>
      </c>
      <c r="AQ39" s="59">
        <v>0</v>
      </c>
      <c r="AR39" s="69">
        <v>87508</v>
      </c>
      <c r="AS39" s="69">
        <v>6252472</v>
      </c>
      <c r="AT39" s="1954">
        <v>5158.8100000000004</v>
      </c>
    </row>
    <row r="40" spans="1:204" ht="15" customHeight="1" x14ac:dyDescent="0.2">
      <c r="A40" s="56">
        <v>34</v>
      </c>
      <c r="B40" s="57" t="s">
        <v>37</v>
      </c>
      <c r="C40" s="58">
        <v>193193010</v>
      </c>
      <c r="D40" s="58">
        <v>36063031</v>
      </c>
      <c r="E40" s="58">
        <v>157129979</v>
      </c>
      <c r="F40" s="69">
        <v>157842183</v>
      </c>
      <c r="G40" s="59">
        <v>-4.5121271542474806E-3</v>
      </c>
      <c r="H40" s="60">
        <v>157129979</v>
      </c>
      <c r="I40" s="61">
        <v>5.77</v>
      </c>
      <c r="J40" s="62">
        <v>905993</v>
      </c>
      <c r="K40" s="61">
        <v>21.75</v>
      </c>
      <c r="L40" s="62">
        <v>3414943</v>
      </c>
      <c r="M40" s="63">
        <v>0</v>
      </c>
      <c r="N40" s="63">
        <v>9.68</v>
      </c>
      <c r="O40" s="63">
        <v>0</v>
      </c>
      <c r="P40" s="62">
        <v>648520</v>
      </c>
      <c r="Q40" s="58">
        <v>4969456</v>
      </c>
      <c r="R40" s="63">
        <v>10</v>
      </c>
      <c r="S40" s="62">
        <v>1516395</v>
      </c>
      <c r="T40" s="63">
        <v>0</v>
      </c>
      <c r="U40" s="63">
        <v>0</v>
      </c>
      <c r="V40" s="63">
        <v>0</v>
      </c>
      <c r="W40" s="62">
        <v>0</v>
      </c>
      <c r="X40" s="58">
        <v>1516395</v>
      </c>
      <c r="Y40" s="65">
        <v>37.519999999999996</v>
      </c>
      <c r="Z40" s="58">
        <v>5837331</v>
      </c>
      <c r="AA40" s="58">
        <v>648520</v>
      </c>
      <c r="AB40" s="66">
        <v>9.65</v>
      </c>
      <c r="AC40" s="67">
        <v>31.63</v>
      </c>
      <c r="AD40" s="68">
        <v>41.28</v>
      </c>
      <c r="AE40" s="69">
        <v>0</v>
      </c>
      <c r="AF40" s="69">
        <v>6485851</v>
      </c>
      <c r="AG40" s="70">
        <v>0.02</v>
      </c>
      <c r="AH40" s="71">
        <v>7725435</v>
      </c>
      <c r="AI40" s="71">
        <v>0</v>
      </c>
      <c r="AJ40" s="69">
        <v>0</v>
      </c>
      <c r="AK40" s="72">
        <v>7725435</v>
      </c>
      <c r="AL40" s="69">
        <v>388714500</v>
      </c>
      <c r="AM40" s="69">
        <v>386271750</v>
      </c>
      <c r="AN40" s="70">
        <v>-6.2841751465407131E-3</v>
      </c>
      <c r="AO40" s="69">
        <v>386271750</v>
      </c>
      <c r="AP40" s="59">
        <v>0.02</v>
      </c>
      <c r="AQ40" s="59">
        <v>0</v>
      </c>
      <c r="AR40" s="69">
        <v>203344</v>
      </c>
      <c r="AS40" s="69">
        <v>14414630</v>
      </c>
      <c r="AT40" s="1954">
        <v>4538.6099999999997</v>
      </c>
    </row>
    <row r="41" spans="1:204" ht="15" customHeight="1" x14ac:dyDescent="0.2">
      <c r="A41" s="75">
        <v>35</v>
      </c>
      <c r="B41" s="76" t="s">
        <v>38</v>
      </c>
      <c r="C41" s="77">
        <v>446348893</v>
      </c>
      <c r="D41" s="77">
        <v>55010160</v>
      </c>
      <c r="E41" s="77">
        <v>391338733</v>
      </c>
      <c r="F41" s="87">
        <v>384060234</v>
      </c>
      <c r="G41" s="78">
        <v>1.8951451766287264E-2</v>
      </c>
      <c r="H41" s="79">
        <v>391338733</v>
      </c>
      <c r="I41" s="80">
        <v>4.6500000000000004</v>
      </c>
      <c r="J41" s="81">
        <v>1736417</v>
      </c>
      <c r="K41" s="80">
        <v>7</v>
      </c>
      <c r="L41" s="81">
        <v>2612542</v>
      </c>
      <c r="M41" s="82">
        <v>0</v>
      </c>
      <c r="N41" s="82">
        <v>20</v>
      </c>
      <c r="O41" s="82">
        <v>5</v>
      </c>
      <c r="P41" s="81">
        <v>3310818</v>
      </c>
      <c r="Q41" s="77">
        <v>7659777</v>
      </c>
      <c r="R41" s="82">
        <v>0</v>
      </c>
      <c r="S41" s="81">
        <v>0</v>
      </c>
      <c r="T41" s="82">
        <v>0</v>
      </c>
      <c r="U41" s="82">
        <v>33</v>
      </c>
      <c r="V41" s="82">
        <v>3</v>
      </c>
      <c r="W41" s="81">
        <v>2792743</v>
      </c>
      <c r="X41" s="77">
        <v>2792743</v>
      </c>
      <c r="Y41" s="83">
        <v>11.65</v>
      </c>
      <c r="Z41" s="77">
        <v>4348959</v>
      </c>
      <c r="AA41" s="77">
        <v>6103561</v>
      </c>
      <c r="AB41" s="84">
        <v>7.14</v>
      </c>
      <c r="AC41" s="85">
        <v>19.57</v>
      </c>
      <c r="AD41" s="86">
        <v>26.71</v>
      </c>
      <c r="AE41" s="87">
        <v>0</v>
      </c>
      <c r="AF41" s="87">
        <v>10452520</v>
      </c>
      <c r="AG41" s="88">
        <v>2.5000000000000001E-2</v>
      </c>
      <c r="AH41" s="89">
        <v>22010761</v>
      </c>
      <c r="AI41" s="89">
        <v>0</v>
      </c>
      <c r="AJ41" s="87">
        <v>0</v>
      </c>
      <c r="AK41" s="90">
        <v>22010761</v>
      </c>
      <c r="AL41" s="87">
        <v>758292680</v>
      </c>
      <c r="AM41" s="87">
        <v>880430440</v>
      </c>
      <c r="AN41" s="88">
        <v>0.16106941715433676</v>
      </c>
      <c r="AO41" s="87">
        <v>872036581.99999988</v>
      </c>
      <c r="AP41" s="78">
        <v>2.5000000000000001E-2</v>
      </c>
      <c r="AQ41" s="78">
        <v>0</v>
      </c>
      <c r="AR41" s="87">
        <v>446465</v>
      </c>
      <c r="AS41" s="87">
        <v>32909746</v>
      </c>
      <c r="AT41" s="1955">
        <v>6578</v>
      </c>
    </row>
    <row r="42" spans="1:204" s="91" customFormat="1" ht="15" customHeight="1" x14ac:dyDescent="0.2">
      <c r="A42" s="1068">
        <v>36</v>
      </c>
      <c r="B42" s="657" t="s">
        <v>39</v>
      </c>
      <c r="C42" s="69">
        <v>4725632490</v>
      </c>
      <c r="D42" s="69">
        <v>480706970</v>
      </c>
      <c r="E42" s="69">
        <v>4244925520</v>
      </c>
      <c r="F42" s="69">
        <v>4269786671</v>
      </c>
      <c r="G42" s="59">
        <v>-5.822574502106782E-3</v>
      </c>
      <c r="H42" s="60">
        <v>4244925520</v>
      </c>
      <c r="I42" s="61">
        <v>27.65</v>
      </c>
      <c r="J42" s="62">
        <v>113835599</v>
      </c>
      <c r="K42" s="61">
        <v>17.66</v>
      </c>
      <c r="L42" s="62">
        <v>72705018</v>
      </c>
      <c r="M42" s="63">
        <v>0</v>
      </c>
      <c r="N42" s="63">
        <v>0</v>
      </c>
      <c r="O42" s="63">
        <v>0</v>
      </c>
      <c r="P42" s="62">
        <v>0</v>
      </c>
      <c r="Q42" s="69">
        <v>186540617</v>
      </c>
      <c r="R42" s="64">
        <v>0</v>
      </c>
      <c r="S42" s="62">
        <v>0</v>
      </c>
      <c r="T42" s="63">
        <v>0</v>
      </c>
      <c r="U42" s="63">
        <v>0</v>
      </c>
      <c r="V42" s="63">
        <v>0</v>
      </c>
      <c r="W42" s="62">
        <v>0</v>
      </c>
      <c r="X42" s="69">
        <v>0</v>
      </c>
      <c r="Y42" s="1069">
        <v>45.31</v>
      </c>
      <c r="Z42" s="69">
        <v>186540617</v>
      </c>
      <c r="AA42" s="69">
        <v>0</v>
      </c>
      <c r="AB42" s="1070">
        <v>0</v>
      </c>
      <c r="AC42" s="1071">
        <v>43.94</v>
      </c>
      <c r="AD42" s="68">
        <v>43.94</v>
      </c>
      <c r="AE42" s="69">
        <v>0</v>
      </c>
      <c r="AF42" s="69">
        <v>186540617</v>
      </c>
      <c r="AG42" s="70">
        <v>1.4999999999999999E-2</v>
      </c>
      <c r="AH42" s="71">
        <v>163353311</v>
      </c>
      <c r="AI42" s="71">
        <v>0</v>
      </c>
      <c r="AJ42" s="69">
        <v>0</v>
      </c>
      <c r="AK42" s="72">
        <v>163353311</v>
      </c>
      <c r="AL42" s="69">
        <v>8204069467</v>
      </c>
      <c r="AM42" s="69">
        <v>10890220733</v>
      </c>
      <c r="AN42" s="70">
        <v>0.3274169333651743</v>
      </c>
      <c r="AO42" s="69">
        <v>9434679887.0499992</v>
      </c>
      <c r="AP42" s="59">
        <v>1.5000000000459127E-2</v>
      </c>
      <c r="AQ42" s="59">
        <v>0</v>
      </c>
      <c r="AR42" s="69">
        <v>2650788</v>
      </c>
      <c r="AS42" s="69">
        <v>352544716</v>
      </c>
      <c r="AT42" s="1954">
        <v>7936.98</v>
      </c>
      <c r="AU42" s="343"/>
      <c r="AV42" s="343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  <c r="BR42" s="343"/>
      <c r="BS42" s="343"/>
      <c r="BT42" s="343"/>
      <c r="BU42" s="343"/>
      <c r="BV42" s="343"/>
      <c r="BW42" s="343"/>
      <c r="BX42" s="343"/>
      <c r="BY42" s="343"/>
      <c r="BZ42" s="343"/>
      <c r="CA42" s="343"/>
      <c r="CB42" s="343"/>
      <c r="CC42" s="343"/>
      <c r="CD42" s="343"/>
      <c r="CE42" s="343"/>
      <c r="CF42" s="343"/>
      <c r="CG42" s="343"/>
      <c r="CH42" s="343"/>
      <c r="CI42" s="343"/>
      <c r="CJ42" s="343"/>
      <c r="CK42" s="343"/>
      <c r="CL42" s="343"/>
      <c r="CM42" s="343"/>
      <c r="CN42" s="343"/>
      <c r="CO42" s="343"/>
      <c r="CP42" s="343"/>
      <c r="CQ42" s="343"/>
      <c r="CR42" s="343"/>
      <c r="CS42" s="343"/>
      <c r="CT42" s="343"/>
      <c r="CU42" s="343"/>
      <c r="CV42" s="343"/>
      <c r="CW42" s="343"/>
      <c r="CX42" s="343"/>
      <c r="CY42" s="343"/>
      <c r="CZ42" s="343"/>
      <c r="DA42" s="343"/>
      <c r="DB42" s="343"/>
      <c r="DC42" s="343"/>
      <c r="DD42" s="343"/>
      <c r="DE42" s="343"/>
      <c r="DF42" s="343"/>
      <c r="DG42" s="343"/>
      <c r="DH42" s="343"/>
      <c r="DI42" s="343"/>
      <c r="DJ42" s="343"/>
      <c r="DK42" s="343"/>
      <c r="DL42" s="343"/>
      <c r="DM42" s="343"/>
      <c r="DN42" s="343"/>
      <c r="DO42" s="343"/>
      <c r="DP42" s="343"/>
      <c r="DQ42" s="343"/>
      <c r="DR42" s="343"/>
      <c r="DS42" s="343"/>
      <c r="DT42" s="343"/>
      <c r="DU42" s="343"/>
      <c r="DV42" s="343"/>
      <c r="DW42" s="343"/>
      <c r="DX42" s="343"/>
      <c r="DY42" s="343"/>
      <c r="DZ42" s="343"/>
      <c r="EA42" s="343"/>
      <c r="EB42" s="343"/>
      <c r="EC42" s="343"/>
      <c r="ED42" s="343"/>
      <c r="EE42" s="343"/>
      <c r="EF42" s="343"/>
      <c r="EG42" s="343"/>
      <c r="EH42" s="343"/>
      <c r="EI42" s="343"/>
      <c r="EJ42" s="343"/>
      <c r="EK42" s="343"/>
      <c r="EL42" s="343"/>
      <c r="EM42" s="343"/>
      <c r="EN42" s="343"/>
      <c r="EO42" s="343"/>
      <c r="EP42" s="343"/>
      <c r="EQ42" s="343"/>
      <c r="ER42" s="343"/>
      <c r="ES42" s="343"/>
      <c r="ET42" s="343"/>
      <c r="EU42" s="343"/>
      <c r="EV42" s="343"/>
      <c r="EW42" s="343"/>
      <c r="EX42" s="343"/>
      <c r="EY42" s="343"/>
      <c r="EZ42" s="343"/>
      <c r="FA42" s="343"/>
      <c r="FB42" s="343"/>
      <c r="FC42" s="343"/>
      <c r="FD42" s="343"/>
      <c r="FE42" s="343"/>
      <c r="FF42" s="343"/>
      <c r="FG42" s="343"/>
      <c r="FH42" s="343"/>
      <c r="FI42" s="343"/>
      <c r="FJ42" s="343"/>
      <c r="FK42" s="343"/>
      <c r="FL42" s="343"/>
      <c r="FM42" s="343"/>
      <c r="FN42" s="343"/>
      <c r="FO42" s="343"/>
      <c r="FP42" s="343"/>
      <c r="FQ42" s="343"/>
      <c r="FR42" s="343"/>
      <c r="FS42" s="343"/>
      <c r="FT42" s="343"/>
      <c r="FU42" s="343"/>
      <c r="FV42" s="343"/>
      <c r="FW42" s="343"/>
      <c r="FX42" s="343"/>
      <c r="FY42" s="343"/>
      <c r="FZ42" s="343"/>
      <c r="GA42" s="343"/>
      <c r="GB42" s="343"/>
      <c r="GC42" s="343"/>
      <c r="GD42" s="343"/>
      <c r="GE42" s="343"/>
      <c r="GF42" s="343"/>
      <c r="GG42" s="343"/>
      <c r="GH42" s="343"/>
      <c r="GI42" s="343"/>
      <c r="GJ42" s="343"/>
      <c r="GK42" s="343"/>
      <c r="GL42" s="343"/>
      <c r="GM42" s="343"/>
      <c r="GN42" s="343"/>
      <c r="GO42" s="343"/>
      <c r="GP42" s="343"/>
      <c r="GQ42" s="343"/>
      <c r="GR42" s="343"/>
      <c r="GS42" s="343"/>
      <c r="GT42" s="343"/>
      <c r="GU42" s="343"/>
      <c r="GV42" s="343"/>
    </row>
    <row r="43" spans="1:204" ht="15" customHeight="1" x14ac:dyDescent="0.2">
      <c r="A43" s="56">
        <v>37</v>
      </c>
      <c r="B43" s="657" t="s">
        <v>40</v>
      </c>
      <c r="C43" s="58">
        <v>970991041</v>
      </c>
      <c r="D43" s="58">
        <v>168107363</v>
      </c>
      <c r="E43" s="58">
        <v>802883678</v>
      </c>
      <c r="F43" s="69">
        <v>785222991</v>
      </c>
      <c r="G43" s="59">
        <v>2.2491301455028333E-2</v>
      </c>
      <c r="H43" s="60">
        <v>802883678</v>
      </c>
      <c r="I43" s="61">
        <v>5.18</v>
      </c>
      <c r="J43" s="62">
        <v>4187346</v>
      </c>
      <c r="K43" s="61">
        <v>24.15</v>
      </c>
      <c r="L43" s="62">
        <v>19333479</v>
      </c>
      <c r="M43" s="63">
        <v>0</v>
      </c>
      <c r="N43" s="63">
        <v>0</v>
      </c>
      <c r="O43" s="63">
        <v>0</v>
      </c>
      <c r="P43" s="62">
        <v>0</v>
      </c>
      <c r="Q43" s="58">
        <v>23520825</v>
      </c>
      <c r="R43" s="63">
        <v>0</v>
      </c>
      <c r="S43" s="62">
        <v>0</v>
      </c>
      <c r="T43" s="63">
        <v>0</v>
      </c>
      <c r="U43" s="63">
        <v>36</v>
      </c>
      <c r="V43" s="63">
        <v>0</v>
      </c>
      <c r="W43" s="62">
        <v>11420095</v>
      </c>
      <c r="X43" s="58">
        <v>11420095</v>
      </c>
      <c r="Y43" s="65">
        <v>29.33</v>
      </c>
      <c r="Z43" s="58">
        <v>23520825</v>
      </c>
      <c r="AA43" s="58">
        <v>11420095</v>
      </c>
      <c r="AB43" s="66"/>
      <c r="AC43" s="67"/>
      <c r="AD43" s="68"/>
      <c r="AE43" s="69">
        <v>0</v>
      </c>
      <c r="AF43" s="69">
        <v>34940920</v>
      </c>
      <c r="AG43" s="70">
        <v>0.03</v>
      </c>
      <c r="AH43" s="71">
        <v>50205830</v>
      </c>
      <c r="AI43" s="71">
        <v>7655981</v>
      </c>
      <c r="AJ43" s="69">
        <v>0</v>
      </c>
      <c r="AK43" s="72">
        <v>57861811</v>
      </c>
      <c r="AL43" s="69">
        <v>1839814367</v>
      </c>
      <c r="AM43" s="69">
        <v>1928727033</v>
      </c>
      <c r="AN43" s="73">
        <v>4.8326976674815801E-2</v>
      </c>
      <c r="AO43" s="74">
        <v>1928727033</v>
      </c>
      <c r="AP43" s="59">
        <v>2.603055234929141E-2</v>
      </c>
      <c r="AQ43" s="59">
        <v>3.9694476558933571E-3</v>
      </c>
      <c r="AR43" s="69">
        <v>793386</v>
      </c>
      <c r="AS43" s="69">
        <v>93596117</v>
      </c>
      <c r="AT43" s="1954">
        <v>5288.21</v>
      </c>
    </row>
    <row r="44" spans="1:204" ht="15" customHeight="1" x14ac:dyDescent="0.2">
      <c r="A44" s="56">
        <v>38</v>
      </c>
      <c r="B44" s="57" t="s">
        <v>41</v>
      </c>
      <c r="C44" s="58">
        <v>894000901</v>
      </c>
      <c r="D44" s="58">
        <v>32318308</v>
      </c>
      <c r="E44" s="58">
        <v>861682593</v>
      </c>
      <c r="F44" s="69">
        <v>964807563</v>
      </c>
      <c r="G44" s="59">
        <v>-0.10688656884004961</v>
      </c>
      <c r="H44" s="60">
        <v>861682593</v>
      </c>
      <c r="I44" s="61">
        <v>6.03</v>
      </c>
      <c r="J44" s="62">
        <v>5783765</v>
      </c>
      <c r="K44" s="61">
        <v>18.38</v>
      </c>
      <c r="L44" s="62">
        <v>17216344</v>
      </c>
      <c r="M44" s="63">
        <v>0</v>
      </c>
      <c r="N44" s="63">
        <v>0</v>
      </c>
      <c r="O44" s="63">
        <v>0</v>
      </c>
      <c r="P44" s="62">
        <v>0</v>
      </c>
      <c r="Q44" s="58">
        <v>23000109</v>
      </c>
      <c r="R44" s="63">
        <v>0</v>
      </c>
      <c r="S44" s="62">
        <v>61415</v>
      </c>
      <c r="T44" s="63">
        <v>0</v>
      </c>
      <c r="U44" s="63">
        <v>0</v>
      </c>
      <c r="V44" s="63">
        <v>0</v>
      </c>
      <c r="W44" s="62">
        <v>0</v>
      </c>
      <c r="X44" s="58">
        <v>61415</v>
      </c>
      <c r="Y44" s="65">
        <v>24.41</v>
      </c>
      <c r="Z44" s="58">
        <v>23061524</v>
      </c>
      <c r="AA44" s="58">
        <v>0</v>
      </c>
      <c r="AB44" s="66">
        <v>7.0000000000000007E-2</v>
      </c>
      <c r="AC44" s="67">
        <v>26.69</v>
      </c>
      <c r="AD44" s="68">
        <v>26.76</v>
      </c>
      <c r="AE44" s="69">
        <v>0</v>
      </c>
      <c r="AF44" s="69">
        <v>23061524</v>
      </c>
      <c r="AG44" s="70">
        <v>2.5000000000000001E-2</v>
      </c>
      <c r="AH44" s="71">
        <v>24895138</v>
      </c>
      <c r="AI44" s="71">
        <v>0</v>
      </c>
      <c r="AJ44" s="69">
        <v>0</v>
      </c>
      <c r="AK44" s="72">
        <v>24895138</v>
      </c>
      <c r="AL44" s="69">
        <v>666059960</v>
      </c>
      <c r="AM44" s="69">
        <v>995805520</v>
      </c>
      <c r="AN44" s="70">
        <v>0.49506888238710522</v>
      </c>
      <c r="AO44" s="69">
        <v>765968954</v>
      </c>
      <c r="AP44" s="59">
        <v>2.5000000000000001E-2</v>
      </c>
      <c r="AQ44" s="59">
        <v>0</v>
      </c>
      <c r="AR44" s="69">
        <v>91543</v>
      </c>
      <c r="AS44" s="69">
        <v>48048205</v>
      </c>
      <c r="AT44" s="1954">
        <v>13361.57</v>
      </c>
    </row>
    <row r="45" spans="1:204" ht="15" customHeight="1" x14ac:dyDescent="0.2">
      <c r="A45" s="56">
        <v>39</v>
      </c>
      <c r="B45" s="57" t="s">
        <v>42</v>
      </c>
      <c r="C45" s="58">
        <v>517150317</v>
      </c>
      <c r="D45" s="58">
        <v>42513150</v>
      </c>
      <c r="E45" s="58">
        <v>474637167</v>
      </c>
      <c r="F45" s="69">
        <v>535083958</v>
      </c>
      <c r="G45" s="59">
        <v>-0.11296692807972389</v>
      </c>
      <c r="H45" s="60">
        <v>474637167</v>
      </c>
      <c r="I45" s="61">
        <v>4.54</v>
      </c>
      <c r="J45" s="62">
        <v>2007585</v>
      </c>
      <c r="K45" s="61">
        <v>21.46</v>
      </c>
      <c r="L45" s="62">
        <v>9489728</v>
      </c>
      <c r="M45" s="63">
        <v>0</v>
      </c>
      <c r="N45" s="63">
        <v>0</v>
      </c>
      <c r="O45" s="63">
        <v>0</v>
      </c>
      <c r="P45" s="62">
        <v>0</v>
      </c>
      <c r="Q45" s="58">
        <v>11497313</v>
      </c>
      <c r="R45" s="63">
        <v>0</v>
      </c>
      <c r="S45" s="62">
        <v>0</v>
      </c>
      <c r="T45" s="63">
        <v>0</v>
      </c>
      <c r="U45" s="63">
        <v>0</v>
      </c>
      <c r="V45" s="63">
        <v>0</v>
      </c>
      <c r="W45" s="62">
        <v>0</v>
      </c>
      <c r="X45" s="58">
        <v>0</v>
      </c>
      <c r="Y45" s="65">
        <v>26</v>
      </c>
      <c r="Z45" s="58">
        <v>11497313</v>
      </c>
      <c r="AA45" s="58">
        <v>0</v>
      </c>
      <c r="AB45" s="66">
        <v>0</v>
      </c>
      <c r="AC45" s="67">
        <v>24.22</v>
      </c>
      <c r="AD45" s="68">
        <v>24.22</v>
      </c>
      <c r="AE45" s="69">
        <v>0</v>
      </c>
      <c r="AF45" s="69">
        <v>11497313</v>
      </c>
      <c r="AG45" s="70">
        <v>0.02</v>
      </c>
      <c r="AH45" s="71">
        <v>9393252</v>
      </c>
      <c r="AI45" s="71">
        <v>0</v>
      </c>
      <c r="AJ45" s="69">
        <v>0</v>
      </c>
      <c r="AK45" s="72">
        <v>9393252</v>
      </c>
      <c r="AL45" s="69">
        <v>410220200</v>
      </c>
      <c r="AM45" s="69">
        <v>469662600</v>
      </c>
      <c r="AN45" s="70">
        <v>0.14490363955748645</v>
      </c>
      <c r="AO45" s="69">
        <v>469662600</v>
      </c>
      <c r="AP45" s="59">
        <v>0.02</v>
      </c>
      <c r="AQ45" s="59">
        <v>0</v>
      </c>
      <c r="AR45" s="69">
        <v>146150</v>
      </c>
      <c r="AS45" s="69">
        <v>21036715</v>
      </c>
      <c r="AT45" s="1954">
        <v>8732.5499999999993</v>
      </c>
    </row>
    <row r="46" spans="1:204" ht="15" customHeight="1" x14ac:dyDescent="0.2">
      <c r="A46" s="75">
        <v>40</v>
      </c>
      <c r="B46" s="76" t="s">
        <v>43</v>
      </c>
      <c r="C46" s="77">
        <v>1203974978</v>
      </c>
      <c r="D46" s="77">
        <v>190688765</v>
      </c>
      <c r="E46" s="77">
        <v>1013286213</v>
      </c>
      <c r="F46" s="87">
        <v>878787729</v>
      </c>
      <c r="G46" s="78">
        <v>0.15305002512159566</v>
      </c>
      <c r="H46" s="79">
        <v>966666501.9000001</v>
      </c>
      <c r="I46" s="80">
        <v>4.93</v>
      </c>
      <c r="J46" s="81">
        <v>4958423</v>
      </c>
      <c r="K46" s="80">
        <v>21.64</v>
      </c>
      <c r="L46" s="81">
        <v>21812249</v>
      </c>
      <c r="M46" s="82">
        <v>0</v>
      </c>
      <c r="N46" s="82">
        <v>24.39</v>
      </c>
      <c r="O46" s="82">
        <v>13</v>
      </c>
      <c r="P46" s="81">
        <v>11750773</v>
      </c>
      <c r="Q46" s="77">
        <v>38521445</v>
      </c>
      <c r="R46" s="82">
        <v>0</v>
      </c>
      <c r="S46" s="81">
        <v>0</v>
      </c>
      <c r="T46" s="82">
        <v>0</v>
      </c>
      <c r="U46" s="82">
        <v>44</v>
      </c>
      <c r="V46" s="82">
        <v>7</v>
      </c>
      <c r="W46" s="81">
        <v>5745364</v>
      </c>
      <c r="X46" s="77">
        <v>5745364</v>
      </c>
      <c r="Y46" s="83">
        <v>26.57</v>
      </c>
      <c r="Z46" s="77">
        <v>26770672</v>
      </c>
      <c r="AA46" s="77">
        <v>17496137</v>
      </c>
      <c r="AB46" s="84">
        <v>5.67</v>
      </c>
      <c r="AC46" s="85">
        <v>38.020000000000003</v>
      </c>
      <c r="AD46" s="86">
        <v>43.7</v>
      </c>
      <c r="AE46" s="87">
        <v>17898</v>
      </c>
      <c r="AF46" s="87">
        <v>44284707</v>
      </c>
      <c r="AG46" s="88">
        <v>0.02</v>
      </c>
      <c r="AH46" s="89">
        <v>66447815</v>
      </c>
      <c r="AI46" s="89">
        <v>0</v>
      </c>
      <c r="AJ46" s="87">
        <v>0</v>
      </c>
      <c r="AK46" s="90">
        <v>66447815</v>
      </c>
      <c r="AL46" s="87">
        <v>3217980150</v>
      </c>
      <c r="AM46" s="87">
        <v>3322390750</v>
      </c>
      <c r="AN46" s="88">
        <v>3.2446004988564023E-2</v>
      </c>
      <c r="AO46" s="87">
        <v>3322390750</v>
      </c>
      <c r="AP46" s="78">
        <v>0.02</v>
      </c>
      <c r="AQ46" s="78">
        <v>0</v>
      </c>
      <c r="AR46" s="87">
        <v>956301</v>
      </c>
      <c r="AS46" s="87">
        <v>111688823</v>
      </c>
      <c r="AT46" s="1955">
        <v>5418.89</v>
      </c>
    </row>
    <row r="47" spans="1:204" ht="15" customHeight="1" x14ac:dyDescent="0.2">
      <c r="A47" s="56">
        <v>41</v>
      </c>
      <c r="B47" s="57" t="s">
        <v>44</v>
      </c>
      <c r="C47" s="58">
        <v>245792800</v>
      </c>
      <c r="D47" s="58">
        <v>11810420</v>
      </c>
      <c r="E47" s="58">
        <v>233982380</v>
      </c>
      <c r="F47" s="69">
        <v>238997140</v>
      </c>
      <c r="G47" s="59">
        <v>-2.0982510502008517E-2</v>
      </c>
      <c r="H47" s="60">
        <v>233982380</v>
      </c>
      <c r="I47" s="61">
        <v>5.16</v>
      </c>
      <c r="J47" s="62">
        <v>1205861</v>
      </c>
      <c r="K47" s="61">
        <v>39.590000000000003</v>
      </c>
      <c r="L47" s="62">
        <v>9251971</v>
      </c>
      <c r="M47" s="63">
        <v>0</v>
      </c>
      <c r="N47" s="63">
        <v>0</v>
      </c>
      <c r="O47" s="63">
        <v>0</v>
      </c>
      <c r="P47" s="62">
        <v>0</v>
      </c>
      <c r="Q47" s="58">
        <v>10457832</v>
      </c>
      <c r="R47" s="64">
        <v>9.6</v>
      </c>
      <c r="S47" s="62">
        <v>2243459</v>
      </c>
      <c r="T47" s="63">
        <v>0</v>
      </c>
      <c r="U47" s="63">
        <v>0</v>
      </c>
      <c r="V47" s="63">
        <v>0</v>
      </c>
      <c r="W47" s="62">
        <v>0</v>
      </c>
      <c r="X47" s="58">
        <v>2243459</v>
      </c>
      <c r="Y47" s="65">
        <v>54.35</v>
      </c>
      <c r="Z47" s="58">
        <v>12701291</v>
      </c>
      <c r="AA47" s="58">
        <v>0</v>
      </c>
      <c r="AB47" s="66">
        <v>9.59</v>
      </c>
      <c r="AC47" s="67">
        <v>44.69</v>
      </c>
      <c r="AD47" s="68">
        <v>54.28</v>
      </c>
      <c r="AE47" s="69">
        <v>0</v>
      </c>
      <c r="AF47" s="69">
        <v>12701291</v>
      </c>
      <c r="AG47" s="70">
        <v>0.02</v>
      </c>
      <c r="AH47" s="71">
        <v>6937480</v>
      </c>
      <c r="AI47" s="71">
        <v>0</v>
      </c>
      <c r="AJ47" s="69">
        <v>0</v>
      </c>
      <c r="AK47" s="72">
        <v>6937480</v>
      </c>
      <c r="AL47" s="69">
        <v>227417600</v>
      </c>
      <c r="AM47" s="69">
        <v>346874000</v>
      </c>
      <c r="AN47" s="73">
        <v>0.52527332976867225</v>
      </c>
      <c r="AO47" s="74">
        <v>261530239.99999997</v>
      </c>
      <c r="AP47" s="59">
        <v>0.02</v>
      </c>
      <c r="AQ47" s="59">
        <v>0</v>
      </c>
      <c r="AR47" s="69">
        <v>151333</v>
      </c>
      <c r="AS47" s="69">
        <v>19790104</v>
      </c>
      <c r="AT47" s="1954">
        <v>16714.61</v>
      </c>
    </row>
    <row r="48" spans="1:204" ht="15" customHeight="1" x14ac:dyDescent="0.2">
      <c r="A48" s="56">
        <v>42</v>
      </c>
      <c r="B48" s="57" t="s">
        <v>45</v>
      </c>
      <c r="C48" s="58">
        <v>258236031</v>
      </c>
      <c r="D48" s="58">
        <v>30737759</v>
      </c>
      <c r="E48" s="58">
        <v>227498272</v>
      </c>
      <c r="F48" s="69">
        <v>217999502</v>
      </c>
      <c r="G48" s="59">
        <v>4.3572438986580801E-2</v>
      </c>
      <c r="H48" s="60">
        <v>227498272</v>
      </c>
      <c r="I48" s="61">
        <v>9.6999999999999993</v>
      </c>
      <c r="J48" s="62">
        <v>2214660</v>
      </c>
      <c r="K48" s="61">
        <v>9.57</v>
      </c>
      <c r="L48" s="62">
        <v>2184927</v>
      </c>
      <c r="M48" s="63">
        <v>0</v>
      </c>
      <c r="N48" s="63">
        <v>0</v>
      </c>
      <c r="O48" s="63">
        <v>0</v>
      </c>
      <c r="P48" s="62">
        <v>0</v>
      </c>
      <c r="Q48" s="58">
        <v>4399587</v>
      </c>
      <c r="R48" s="63">
        <v>0</v>
      </c>
      <c r="S48" s="62">
        <v>0</v>
      </c>
      <c r="T48" s="63">
        <v>0</v>
      </c>
      <c r="U48" s="63">
        <v>24</v>
      </c>
      <c r="V48" s="63">
        <v>4</v>
      </c>
      <c r="W48" s="62">
        <v>3830602</v>
      </c>
      <c r="X48" s="58">
        <v>3830602</v>
      </c>
      <c r="Y48" s="65">
        <v>19.27</v>
      </c>
      <c r="Z48" s="58">
        <v>4399587</v>
      </c>
      <c r="AA48" s="58">
        <v>3830602</v>
      </c>
      <c r="AB48" s="66">
        <v>16.84</v>
      </c>
      <c r="AC48" s="67">
        <v>19.34</v>
      </c>
      <c r="AD48" s="68">
        <v>36.18</v>
      </c>
      <c r="AE48" s="69">
        <v>0</v>
      </c>
      <c r="AF48" s="69">
        <v>8230189</v>
      </c>
      <c r="AG48" s="70">
        <v>0.02</v>
      </c>
      <c r="AH48" s="71">
        <v>7929764</v>
      </c>
      <c r="AI48" s="71">
        <v>0</v>
      </c>
      <c r="AJ48" s="69">
        <v>0</v>
      </c>
      <c r="AK48" s="72">
        <v>7929764</v>
      </c>
      <c r="AL48" s="69">
        <v>358651400</v>
      </c>
      <c r="AM48" s="69">
        <v>396488200</v>
      </c>
      <c r="AN48" s="73">
        <v>0.10549742730685005</v>
      </c>
      <c r="AO48" s="74">
        <v>396488200</v>
      </c>
      <c r="AP48" s="59">
        <v>0.02</v>
      </c>
      <c r="AQ48" s="59">
        <v>0</v>
      </c>
      <c r="AR48" s="69">
        <v>203542</v>
      </c>
      <c r="AS48" s="69">
        <v>16363495</v>
      </c>
      <c r="AT48" s="1954">
        <v>6065.05</v>
      </c>
    </row>
    <row r="49" spans="1:204" ht="15" customHeight="1" x14ac:dyDescent="0.2">
      <c r="A49" s="56">
        <v>43</v>
      </c>
      <c r="B49" s="57" t="s">
        <v>46</v>
      </c>
      <c r="C49" s="58">
        <v>308502352</v>
      </c>
      <c r="D49" s="58">
        <v>40146923</v>
      </c>
      <c r="E49" s="58">
        <v>268355429</v>
      </c>
      <c r="F49" s="69">
        <v>230027904</v>
      </c>
      <c r="G49" s="59">
        <v>0.16662119826992816</v>
      </c>
      <c r="H49" s="60">
        <v>253030694.40000001</v>
      </c>
      <c r="I49" s="61">
        <v>5.37</v>
      </c>
      <c r="J49" s="62">
        <v>1424297</v>
      </c>
      <c r="K49" s="61">
        <v>9.02</v>
      </c>
      <c r="L49" s="62">
        <v>2392395</v>
      </c>
      <c r="M49" s="63">
        <v>0</v>
      </c>
      <c r="N49" s="63">
        <v>16.489999999999998</v>
      </c>
      <c r="O49" s="63">
        <v>7</v>
      </c>
      <c r="P49" s="62">
        <v>2538439</v>
      </c>
      <c r="Q49" s="58">
        <v>6355131</v>
      </c>
      <c r="R49" s="63">
        <v>0</v>
      </c>
      <c r="S49" s="62">
        <v>0</v>
      </c>
      <c r="T49" s="63">
        <v>0</v>
      </c>
      <c r="U49" s="63">
        <v>20.21</v>
      </c>
      <c r="V49" s="63">
        <v>5</v>
      </c>
      <c r="W49" s="62">
        <v>1918585</v>
      </c>
      <c r="X49" s="58">
        <v>1918585</v>
      </c>
      <c r="Y49" s="65">
        <v>14.39</v>
      </c>
      <c r="Z49" s="58">
        <v>3816692</v>
      </c>
      <c r="AA49" s="58">
        <v>4457024</v>
      </c>
      <c r="AB49" s="66">
        <v>7.15</v>
      </c>
      <c r="AC49" s="67">
        <v>23.68</v>
      </c>
      <c r="AD49" s="68">
        <v>30.83</v>
      </c>
      <c r="AE49" s="69">
        <v>0</v>
      </c>
      <c r="AF49" s="69">
        <v>8273716</v>
      </c>
      <c r="AG49" s="70">
        <v>2.5000000000000001E-2</v>
      </c>
      <c r="AH49" s="71">
        <v>14287830</v>
      </c>
      <c r="AI49" s="71">
        <v>473495</v>
      </c>
      <c r="AJ49" s="1430">
        <v>-6773</v>
      </c>
      <c r="AK49" s="72">
        <v>14754552</v>
      </c>
      <c r="AL49" s="69">
        <v>495403520</v>
      </c>
      <c r="AM49" s="69">
        <v>590182080</v>
      </c>
      <c r="AN49" s="70">
        <v>0.191315879225081</v>
      </c>
      <c r="AO49" s="69">
        <v>569714048</v>
      </c>
      <c r="AP49" s="59">
        <v>2.4209189814777161E-2</v>
      </c>
      <c r="AQ49" s="59">
        <v>8.0228630459264368E-4</v>
      </c>
      <c r="AR49" s="69">
        <v>208673</v>
      </c>
      <c r="AS49" s="69">
        <v>23236941</v>
      </c>
      <c r="AT49" s="1954">
        <v>6271.78</v>
      </c>
    </row>
    <row r="50" spans="1:204" ht="15" customHeight="1" x14ac:dyDescent="0.2">
      <c r="A50" s="56">
        <v>44</v>
      </c>
      <c r="B50" s="57" t="s">
        <v>47</v>
      </c>
      <c r="C50" s="58">
        <v>465382168</v>
      </c>
      <c r="D50" s="58">
        <v>71217233</v>
      </c>
      <c r="E50" s="58">
        <v>394164935</v>
      </c>
      <c r="F50" s="69">
        <v>410551771</v>
      </c>
      <c r="G50" s="59">
        <v>-3.9914176865163249E-2</v>
      </c>
      <c r="H50" s="60">
        <v>394164935</v>
      </c>
      <c r="I50" s="61">
        <v>3.91</v>
      </c>
      <c r="J50" s="62">
        <v>1535138</v>
      </c>
      <c r="K50" s="61">
        <v>38.200000000000003</v>
      </c>
      <c r="L50" s="62">
        <v>14998023</v>
      </c>
      <c r="M50" s="63">
        <v>0</v>
      </c>
      <c r="N50" s="63">
        <v>0</v>
      </c>
      <c r="O50" s="63">
        <v>0</v>
      </c>
      <c r="P50" s="62">
        <v>0</v>
      </c>
      <c r="Q50" s="58">
        <v>16533161</v>
      </c>
      <c r="R50" s="63">
        <v>0</v>
      </c>
      <c r="S50" s="62">
        <v>0</v>
      </c>
      <c r="T50" s="63">
        <v>0</v>
      </c>
      <c r="U50" s="63">
        <v>0</v>
      </c>
      <c r="V50" s="63">
        <v>0</v>
      </c>
      <c r="W50" s="62">
        <v>0</v>
      </c>
      <c r="X50" s="58">
        <v>0</v>
      </c>
      <c r="Y50" s="65">
        <v>42.11</v>
      </c>
      <c r="Z50" s="58">
        <v>16533161</v>
      </c>
      <c r="AA50" s="58">
        <v>0</v>
      </c>
      <c r="AB50" s="66">
        <v>0</v>
      </c>
      <c r="AC50" s="67">
        <v>41.94</v>
      </c>
      <c r="AD50" s="68">
        <v>41.94</v>
      </c>
      <c r="AE50" s="69">
        <v>0</v>
      </c>
      <c r="AF50" s="69">
        <v>16533161</v>
      </c>
      <c r="AG50" s="70">
        <v>0.02</v>
      </c>
      <c r="AH50" s="71">
        <v>21938441</v>
      </c>
      <c r="AI50" s="71">
        <v>0</v>
      </c>
      <c r="AJ50" s="69">
        <v>0</v>
      </c>
      <c r="AK50" s="72">
        <v>21938441</v>
      </c>
      <c r="AL50" s="69">
        <v>844443900</v>
      </c>
      <c r="AM50" s="69">
        <v>1096922050</v>
      </c>
      <c r="AN50" s="70">
        <v>0.29898747566297773</v>
      </c>
      <c r="AO50" s="69">
        <v>971110484.99999988</v>
      </c>
      <c r="AP50" s="59">
        <v>0.02</v>
      </c>
      <c r="AQ50" s="59">
        <v>0</v>
      </c>
      <c r="AR50" s="69">
        <v>141251</v>
      </c>
      <c r="AS50" s="69">
        <v>38612853</v>
      </c>
      <c r="AT50" s="1954">
        <v>5142.8900000000003</v>
      </c>
    </row>
    <row r="51" spans="1:204" ht="15" customHeight="1" x14ac:dyDescent="0.2">
      <c r="A51" s="75">
        <v>45</v>
      </c>
      <c r="B51" s="76" t="s">
        <v>48</v>
      </c>
      <c r="C51" s="77">
        <v>1703286291</v>
      </c>
      <c r="D51" s="77">
        <v>98335726</v>
      </c>
      <c r="E51" s="77">
        <v>1604950565</v>
      </c>
      <c r="F51" s="87">
        <v>1700971420</v>
      </c>
      <c r="G51" s="78">
        <v>-5.6450598682016656E-2</v>
      </c>
      <c r="H51" s="79">
        <v>1604950565</v>
      </c>
      <c r="I51" s="80">
        <v>4.04</v>
      </c>
      <c r="J51" s="81">
        <v>6459987</v>
      </c>
      <c r="K51" s="80">
        <v>42.06</v>
      </c>
      <c r="L51" s="81">
        <v>72312857</v>
      </c>
      <c r="M51" s="82">
        <v>0</v>
      </c>
      <c r="N51" s="82">
        <v>0</v>
      </c>
      <c r="O51" s="82">
        <v>0</v>
      </c>
      <c r="P51" s="81">
        <v>0</v>
      </c>
      <c r="Q51" s="77">
        <v>78772844</v>
      </c>
      <c r="R51" s="82">
        <v>4.3499999999999996</v>
      </c>
      <c r="S51" s="81">
        <v>8010857</v>
      </c>
      <c r="T51" s="82">
        <v>0</v>
      </c>
      <c r="U51" s="82">
        <v>0</v>
      </c>
      <c r="V51" s="82">
        <v>0</v>
      </c>
      <c r="W51" s="81">
        <v>0</v>
      </c>
      <c r="X51" s="77">
        <v>8010857</v>
      </c>
      <c r="Y51" s="83">
        <v>50.45</v>
      </c>
      <c r="Z51" s="77">
        <v>86783701</v>
      </c>
      <c r="AA51" s="77">
        <v>0</v>
      </c>
      <c r="AB51" s="84">
        <v>4.99</v>
      </c>
      <c r="AC51" s="85">
        <v>49.08</v>
      </c>
      <c r="AD51" s="86">
        <v>54.07</v>
      </c>
      <c r="AE51" s="87">
        <v>0</v>
      </c>
      <c r="AF51" s="87">
        <v>86783701</v>
      </c>
      <c r="AG51" s="88">
        <v>0.03</v>
      </c>
      <c r="AH51" s="89">
        <v>62875509</v>
      </c>
      <c r="AI51" s="89">
        <v>1113200</v>
      </c>
      <c r="AJ51" s="87">
        <v>0</v>
      </c>
      <c r="AK51" s="90">
        <v>63988709</v>
      </c>
      <c r="AL51" s="87">
        <v>2061642567</v>
      </c>
      <c r="AM51" s="87">
        <v>2132956967</v>
      </c>
      <c r="AN51" s="88">
        <v>3.4591059159092344E-2</v>
      </c>
      <c r="AO51" s="87">
        <v>2132956967</v>
      </c>
      <c r="AP51" s="78">
        <v>2.9478095420009474E-2</v>
      </c>
      <c r="AQ51" s="78">
        <v>5.2190457530219825E-4</v>
      </c>
      <c r="AR51" s="87">
        <v>273063</v>
      </c>
      <c r="AS51" s="87">
        <v>151045473</v>
      </c>
      <c r="AT51" s="1955">
        <v>16703.03</v>
      </c>
    </row>
    <row r="52" spans="1:204" s="91" customFormat="1" ht="15" customHeight="1" x14ac:dyDescent="0.2">
      <c r="A52" s="56">
        <v>46</v>
      </c>
      <c r="B52" s="57" t="s">
        <v>49</v>
      </c>
      <c r="C52" s="58">
        <v>71306950</v>
      </c>
      <c r="D52" s="58">
        <v>18505853</v>
      </c>
      <c r="E52" s="58">
        <v>52801097</v>
      </c>
      <c r="F52" s="69">
        <v>49927056</v>
      </c>
      <c r="G52" s="59">
        <v>5.7564800135621853E-2</v>
      </c>
      <c r="H52" s="60">
        <v>52801097</v>
      </c>
      <c r="I52" s="61">
        <v>3.38</v>
      </c>
      <c r="J52" s="62">
        <v>172960</v>
      </c>
      <c r="K52" s="61">
        <v>41.13</v>
      </c>
      <c r="L52" s="62">
        <v>2104557</v>
      </c>
      <c r="M52" s="63">
        <v>0</v>
      </c>
      <c r="N52" s="63">
        <v>0</v>
      </c>
      <c r="O52" s="63">
        <v>0</v>
      </c>
      <c r="P52" s="62">
        <v>0</v>
      </c>
      <c r="Q52" s="58">
        <v>2277517</v>
      </c>
      <c r="R52" s="64">
        <v>0</v>
      </c>
      <c r="S52" s="62">
        <v>0</v>
      </c>
      <c r="T52" s="63">
        <v>0</v>
      </c>
      <c r="U52" s="63">
        <v>0</v>
      </c>
      <c r="V52" s="63">
        <v>0</v>
      </c>
      <c r="W52" s="62">
        <v>0</v>
      </c>
      <c r="X52" s="58">
        <v>0</v>
      </c>
      <c r="Y52" s="65">
        <v>44.510000000000005</v>
      </c>
      <c r="Z52" s="58">
        <v>2277517</v>
      </c>
      <c r="AA52" s="58">
        <v>0</v>
      </c>
      <c r="AB52" s="66">
        <v>0</v>
      </c>
      <c r="AC52" s="67">
        <v>43.13</v>
      </c>
      <c r="AD52" s="68">
        <v>43.13</v>
      </c>
      <c r="AE52" s="69">
        <v>0</v>
      </c>
      <c r="AF52" s="69">
        <v>2277517</v>
      </c>
      <c r="AG52" s="70">
        <v>0.02</v>
      </c>
      <c r="AH52" s="71">
        <v>1906987</v>
      </c>
      <c r="AI52" s="71">
        <v>0</v>
      </c>
      <c r="AJ52" s="69">
        <v>0</v>
      </c>
      <c r="AK52" s="72">
        <v>1906987</v>
      </c>
      <c r="AL52" s="69">
        <v>93798350</v>
      </c>
      <c r="AM52" s="69">
        <v>95349350</v>
      </c>
      <c r="AN52" s="73">
        <v>1.6535472105852607E-2</v>
      </c>
      <c r="AO52" s="74">
        <v>95349350</v>
      </c>
      <c r="AP52" s="59">
        <v>0.02</v>
      </c>
      <c r="AQ52" s="59">
        <v>0</v>
      </c>
      <c r="AR52" s="69">
        <v>31050</v>
      </c>
      <c r="AS52" s="69">
        <v>4215554</v>
      </c>
      <c r="AT52" s="1954">
        <v>3969.45</v>
      </c>
      <c r="AU52" s="343"/>
      <c r="AV52" s="343"/>
      <c r="AW52" s="343"/>
      <c r="AX52" s="343"/>
      <c r="AY52" s="343"/>
      <c r="AZ52" s="343"/>
      <c r="BA52" s="343"/>
      <c r="BB52" s="343"/>
      <c r="BC52" s="343"/>
      <c r="BD52" s="343"/>
      <c r="BE52" s="343"/>
      <c r="BF52" s="343"/>
      <c r="BG52" s="343"/>
      <c r="BH52" s="343"/>
      <c r="BI52" s="343"/>
      <c r="BJ52" s="343"/>
      <c r="BK52" s="343"/>
      <c r="BL52" s="343"/>
      <c r="BM52" s="343"/>
      <c r="BN52" s="343"/>
      <c r="BO52" s="343"/>
      <c r="BP52" s="343"/>
      <c r="BQ52" s="343"/>
      <c r="BR52" s="343"/>
      <c r="BS52" s="343"/>
      <c r="BT52" s="343"/>
      <c r="BU52" s="343"/>
      <c r="BV52" s="343"/>
      <c r="BW52" s="343"/>
      <c r="BX52" s="343"/>
      <c r="BY52" s="343"/>
      <c r="BZ52" s="343"/>
      <c r="CA52" s="343"/>
      <c r="CB52" s="343"/>
      <c r="CC52" s="343"/>
      <c r="CD52" s="343"/>
      <c r="CE52" s="343"/>
      <c r="CF52" s="343"/>
      <c r="CG52" s="343"/>
      <c r="CH52" s="343"/>
      <c r="CI52" s="343"/>
      <c r="CJ52" s="343"/>
      <c r="CK52" s="343"/>
      <c r="CL52" s="343"/>
      <c r="CM52" s="343"/>
      <c r="CN52" s="343"/>
      <c r="CO52" s="343"/>
      <c r="CP52" s="343"/>
      <c r="CQ52" s="343"/>
      <c r="CR52" s="343"/>
      <c r="CS52" s="343"/>
      <c r="CT52" s="343"/>
      <c r="CU52" s="343"/>
      <c r="CV52" s="343"/>
      <c r="CW52" s="343"/>
      <c r="CX52" s="343"/>
      <c r="CY52" s="343"/>
      <c r="CZ52" s="343"/>
      <c r="DA52" s="343"/>
      <c r="DB52" s="343"/>
      <c r="DC52" s="343"/>
      <c r="DD52" s="343"/>
      <c r="DE52" s="343"/>
      <c r="DF52" s="343"/>
      <c r="DG52" s="343"/>
      <c r="DH52" s="343"/>
      <c r="DI52" s="343"/>
      <c r="DJ52" s="343"/>
      <c r="DK52" s="343"/>
      <c r="DL52" s="343"/>
      <c r="DM52" s="343"/>
      <c r="DN52" s="343"/>
      <c r="DO52" s="343"/>
      <c r="DP52" s="343"/>
      <c r="DQ52" s="343"/>
      <c r="DR52" s="343"/>
      <c r="DS52" s="343"/>
      <c r="DT52" s="343"/>
      <c r="DU52" s="343"/>
      <c r="DV52" s="343"/>
      <c r="DW52" s="343"/>
      <c r="DX52" s="343"/>
      <c r="DY52" s="343"/>
      <c r="DZ52" s="343"/>
      <c r="EA52" s="343"/>
      <c r="EB52" s="343"/>
      <c r="EC52" s="343"/>
      <c r="ED52" s="343"/>
      <c r="EE52" s="343"/>
      <c r="EF52" s="343"/>
      <c r="EG52" s="343"/>
      <c r="EH52" s="343"/>
      <c r="EI52" s="343"/>
      <c r="EJ52" s="343"/>
      <c r="EK52" s="343"/>
      <c r="EL52" s="343"/>
      <c r="EM52" s="343"/>
      <c r="EN52" s="343"/>
      <c r="EO52" s="343"/>
      <c r="EP52" s="343"/>
      <c r="EQ52" s="343"/>
      <c r="ER52" s="343"/>
      <c r="ES52" s="343"/>
      <c r="ET52" s="343"/>
      <c r="EU52" s="343"/>
      <c r="EV52" s="343"/>
      <c r="EW52" s="343"/>
      <c r="EX52" s="343"/>
      <c r="EY52" s="343"/>
      <c r="EZ52" s="343"/>
      <c r="FA52" s="343"/>
      <c r="FB52" s="343"/>
      <c r="FC52" s="343"/>
      <c r="FD52" s="343"/>
      <c r="FE52" s="343"/>
      <c r="FF52" s="343"/>
      <c r="FG52" s="343"/>
      <c r="FH52" s="343"/>
      <c r="FI52" s="343"/>
      <c r="FJ52" s="343"/>
      <c r="FK52" s="343"/>
      <c r="FL52" s="343"/>
      <c r="FM52" s="343"/>
      <c r="FN52" s="343"/>
      <c r="FO52" s="343"/>
      <c r="FP52" s="343"/>
      <c r="FQ52" s="343"/>
      <c r="FR52" s="343"/>
      <c r="FS52" s="343"/>
      <c r="FT52" s="343"/>
      <c r="FU52" s="343"/>
      <c r="FV52" s="343"/>
      <c r="FW52" s="343"/>
      <c r="FX52" s="343"/>
      <c r="FY52" s="343"/>
      <c r="FZ52" s="343"/>
      <c r="GA52" s="343"/>
      <c r="GB52" s="343"/>
      <c r="GC52" s="343"/>
      <c r="GD52" s="343"/>
      <c r="GE52" s="343"/>
      <c r="GF52" s="343"/>
      <c r="GG52" s="343"/>
      <c r="GH52" s="343"/>
      <c r="GI52" s="343"/>
      <c r="GJ52" s="343"/>
      <c r="GK52" s="343"/>
      <c r="GL52" s="343"/>
      <c r="GM52" s="343"/>
      <c r="GN52" s="343"/>
      <c r="GO52" s="343"/>
      <c r="GP52" s="343"/>
      <c r="GQ52" s="343"/>
      <c r="GR52" s="343"/>
      <c r="GS52" s="343"/>
      <c r="GT52" s="343"/>
      <c r="GU52" s="343"/>
      <c r="GV52" s="343"/>
    </row>
    <row r="53" spans="1:204" ht="15" customHeight="1" x14ac:dyDescent="0.2">
      <c r="A53" s="56">
        <v>47</v>
      </c>
      <c r="B53" s="57" t="s">
        <v>50</v>
      </c>
      <c r="C53" s="58">
        <v>703862295</v>
      </c>
      <c r="D53" s="58">
        <v>42350066</v>
      </c>
      <c r="E53" s="58">
        <v>661512229</v>
      </c>
      <c r="F53" s="69">
        <v>675323797</v>
      </c>
      <c r="G53" s="59">
        <v>-2.0451771522572305E-2</v>
      </c>
      <c r="H53" s="60">
        <v>661512229</v>
      </c>
      <c r="I53" s="61">
        <v>3.85</v>
      </c>
      <c r="J53" s="62">
        <v>2607003</v>
      </c>
      <c r="K53" s="61">
        <v>34.380000000000003</v>
      </c>
      <c r="L53" s="62">
        <v>23393094</v>
      </c>
      <c r="M53" s="63">
        <v>0</v>
      </c>
      <c r="N53" s="63">
        <v>0</v>
      </c>
      <c r="O53" s="63">
        <v>0</v>
      </c>
      <c r="P53" s="62">
        <v>0</v>
      </c>
      <c r="Q53" s="58">
        <v>26000097</v>
      </c>
      <c r="R53" s="63">
        <v>6.6</v>
      </c>
      <c r="S53" s="62">
        <v>4348375</v>
      </c>
      <c r="T53" s="63">
        <v>0</v>
      </c>
      <c r="U53" s="63">
        <v>0</v>
      </c>
      <c r="V53" s="63">
        <v>0</v>
      </c>
      <c r="W53" s="62">
        <v>0</v>
      </c>
      <c r="X53" s="58">
        <v>4348375</v>
      </c>
      <c r="Y53" s="65">
        <v>44.830000000000005</v>
      </c>
      <c r="Z53" s="58">
        <v>30348472</v>
      </c>
      <c r="AA53" s="58">
        <v>0</v>
      </c>
      <c r="AB53" s="66">
        <v>6.57</v>
      </c>
      <c r="AC53" s="67">
        <v>39.299999999999997</v>
      </c>
      <c r="AD53" s="68">
        <v>45.88</v>
      </c>
      <c r="AE53" s="69">
        <v>0</v>
      </c>
      <c r="AF53" s="69">
        <v>30348472</v>
      </c>
      <c r="AG53" s="70">
        <v>2.5000000000000001E-2</v>
      </c>
      <c r="AH53" s="71">
        <v>17442244</v>
      </c>
      <c r="AI53" s="71">
        <v>0</v>
      </c>
      <c r="AJ53" s="69">
        <v>0</v>
      </c>
      <c r="AK53" s="72">
        <v>17442244</v>
      </c>
      <c r="AL53" s="69">
        <v>803388720</v>
      </c>
      <c r="AM53" s="69">
        <v>697689760</v>
      </c>
      <c r="AN53" s="73">
        <v>-0.1315663978951559</v>
      </c>
      <c r="AO53" s="74">
        <v>697689760</v>
      </c>
      <c r="AP53" s="59">
        <v>2.5000000000000001E-2</v>
      </c>
      <c r="AQ53" s="59">
        <v>0</v>
      </c>
      <c r="AR53" s="69">
        <v>81269</v>
      </c>
      <c r="AS53" s="69">
        <v>47871985</v>
      </c>
      <c r="AT53" s="1954">
        <v>15030.45</v>
      </c>
    </row>
    <row r="54" spans="1:204" ht="15" customHeight="1" x14ac:dyDescent="0.2">
      <c r="A54" s="56">
        <v>48</v>
      </c>
      <c r="B54" s="57" t="s">
        <v>73</v>
      </c>
      <c r="C54" s="58">
        <v>857089957</v>
      </c>
      <c r="D54" s="58">
        <v>84186311</v>
      </c>
      <c r="E54" s="58">
        <v>772903646</v>
      </c>
      <c r="F54" s="69">
        <v>772895358</v>
      </c>
      <c r="G54" s="59">
        <v>1.0723314500745132E-5</v>
      </c>
      <c r="H54" s="60">
        <v>772903646</v>
      </c>
      <c r="I54" s="61">
        <v>3.71</v>
      </c>
      <c r="J54" s="62">
        <v>2625600</v>
      </c>
      <c r="K54" s="61">
        <v>26.36</v>
      </c>
      <c r="L54" s="62">
        <v>18655255</v>
      </c>
      <c r="M54" s="63">
        <v>0</v>
      </c>
      <c r="N54" s="63">
        <v>0</v>
      </c>
      <c r="O54" s="63">
        <v>0</v>
      </c>
      <c r="P54" s="62">
        <v>0</v>
      </c>
      <c r="Q54" s="58">
        <v>21280855</v>
      </c>
      <c r="R54" s="63">
        <v>11</v>
      </c>
      <c r="S54" s="62">
        <v>8061743</v>
      </c>
      <c r="T54" s="63">
        <v>0</v>
      </c>
      <c r="U54" s="63">
        <v>0</v>
      </c>
      <c r="V54" s="63">
        <v>0</v>
      </c>
      <c r="W54" s="62">
        <v>0</v>
      </c>
      <c r="X54" s="58">
        <v>8061743</v>
      </c>
      <c r="Y54" s="65">
        <v>41.07</v>
      </c>
      <c r="Z54" s="58">
        <v>29342598</v>
      </c>
      <c r="AA54" s="58">
        <v>0</v>
      </c>
      <c r="AB54" s="66">
        <v>10.43</v>
      </c>
      <c r="AC54" s="67">
        <v>27.53</v>
      </c>
      <c r="AD54" s="68">
        <v>37.96</v>
      </c>
      <c r="AE54" s="69">
        <v>0</v>
      </c>
      <c r="AF54" s="69">
        <v>29342598</v>
      </c>
      <c r="AG54" s="70">
        <v>2.5000000000000001E-2</v>
      </c>
      <c r="AH54" s="71">
        <v>30983471</v>
      </c>
      <c r="AI54" s="71">
        <v>0</v>
      </c>
      <c r="AJ54" s="69">
        <v>0</v>
      </c>
      <c r="AK54" s="72">
        <v>30983471</v>
      </c>
      <c r="AL54" s="69">
        <v>960129080</v>
      </c>
      <c r="AM54" s="69">
        <v>1239338840</v>
      </c>
      <c r="AN54" s="70">
        <v>0.2908043989251945</v>
      </c>
      <c r="AO54" s="69">
        <v>1104148442</v>
      </c>
      <c r="AP54" s="59">
        <v>2.5000000000000001E-2</v>
      </c>
      <c r="AQ54" s="59">
        <v>0</v>
      </c>
      <c r="AR54" s="69">
        <v>181110</v>
      </c>
      <c r="AS54" s="69">
        <v>60507179</v>
      </c>
      <c r="AT54" s="1954">
        <v>12411.73</v>
      </c>
    </row>
    <row r="55" spans="1:204" ht="15" customHeight="1" x14ac:dyDescent="0.2">
      <c r="A55" s="56">
        <v>49</v>
      </c>
      <c r="B55" s="57" t="s">
        <v>51</v>
      </c>
      <c r="C55" s="58">
        <v>831070020</v>
      </c>
      <c r="D55" s="58">
        <v>133801247</v>
      </c>
      <c r="E55" s="58">
        <v>697268773</v>
      </c>
      <c r="F55" s="69">
        <v>689978055</v>
      </c>
      <c r="G55" s="59">
        <v>1.0566594034646508E-2</v>
      </c>
      <c r="H55" s="60">
        <v>697268773</v>
      </c>
      <c r="I55" s="61">
        <v>4.37</v>
      </c>
      <c r="J55" s="62">
        <v>3064319</v>
      </c>
      <c r="K55" s="61">
        <v>16.149999999999999</v>
      </c>
      <c r="L55" s="62">
        <v>11226161</v>
      </c>
      <c r="M55" s="63">
        <v>0</v>
      </c>
      <c r="N55" s="63">
        <v>0</v>
      </c>
      <c r="O55" s="63">
        <v>0</v>
      </c>
      <c r="P55" s="62">
        <v>0</v>
      </c>
      <c r="Q55" s="58">
        <v>14290480</v>
      </c>
      <c r="R55" s="63">
        <v>0</v>
      </c>
      <c r="S55" s="62">
        <v>0</v>
      </c>
      <c r="T55" s="63">
        <v>0</v>
      </c>
      <c r="U55" s="63">
        <v>0</v>
      </c>
      <c r="V55" s="63">
        <v>0</v>
      </c>
      <c r="W55" s="62">
        <v>0</v>
      </c>
      <c r="X55" s="58">
        <v>0</v>
      </c>
      <c r="Y55" s="65">
        <v>20.52</v>
      </c>
      <c r="Z55" s="58">
        <v>14290480</v>
      </c>
      <c r="AA55" s="58">
        <v>0</v>
      </c>
      <c r="AB55" s="66">
        <v>0</v>
      </c>
      <c r="AC55" s="67">
        <v>20.49</v>
      </c>
      <c r="AD55" s="68">
        <v>20.5</v>
      </c>
      <c r="AE55" s="69">
        <v>3057</v>
      </c>
      <c r="AF55" s="69">
        <v>14293537</v>
      </c>
      <c r="AG55" s="70">
        <v>0.02</v>
      </c>
      <c r="AH55" s="71">
        <v>29638811</v>
      </c>
      <c r="AI55" s="71">
        <v>0</v>
      </c>
      <c r="AJ55" s="69">
        <v>0</v>
      </c>
      <c r="AK55" s="72">
        <v>29638811</v>
      </c>
      <c r="AL55" s="69">
        <v>1411587050</v>
      </c>
      <c r="AM55" s="69">
        <v>1481940550</v>
      </c>
      <c r="AN55" s="70">
        <v>4.9840001011627305E-2</v>
      </c>
      <c r="AO55" s="69">
        <v>1481940550</v>
      </c>
      <c r="AP55" s="59">
        <v>0.02</v>
      </c>
      <c r="AQ55" s="59">
        <v>0</v>
      </c>
      <c r="AR55" s="69">
        <v>714275</v>
      </c>
      <c r="AS55" s="69">
        <v>44646623</v>
      </c>
      <c r="AT55" s="1954">
        <v>3630.1</v>
      </c>
    </row>
    <row r="56" spans="1:204" ht="15" customHeight="1" x14ac:dyDescent="0.2">
      <c r="A56" s="75">
        <v>50</v>
      </c>
      <c r="B56" s="76" t="s">
        <v>52</v>
      </c>
      <c r="C56" s="77">
        <v>505208897</v>
      </c>
      <c r="D56" s="77">
        <v>91495055</v>
      </c>
      <c r="E56" s="77">
        <v>413713842</v>
      </c>
      <c r="F56" s="87">
        <v>410928069</v>
      </c>
      <c r="G56" s="78">
        <v>6.7792229593350069E-3</v>
      </c>
      <c r="H56" s="79">
        <v>413713842</v>
      </c>
      <c r="I56" s="80">
        <v>2.42</v>
      </c>
      <c r="J56" s="81">
        <v>987905</v>
      </c>
      <c r="K56" s="80">
        <v>9.49</v>
      </c>
      <c r="L56" s="81">
        <v>3874030</v>
      </c>
      <c r="M56" s="82">
        <v>0</v>
      </c>
      <c r="N56" s="82">
        <v>0</v>
      </c>
      <c r="O56" s="82">
        <v>0</v>
      </c>
      <c r="P56" s="81">
        <v>0</v>
      </c>
      <c r="Q56" s="77">
        <v>4861935</v>
      </c>
      <c r="R56" s="82">
        <v>21.5</v>
      </c>
      <c r="S56" s="81">
        <v>8776783</v>
      </c>
      <c r="T56" s="82">
        <v>0</v>
      </c>
      <c r="U56" s="82">
        <v>0</v>
      </c>
      <c r="V56" s="82">
        <v>0</v>
      </c>
      <c r="W56" s="81">
        <v>0</v>
      </c>
      <c r="X56" s="77">
        <v>8776783</v>
      </c>
      <c r="Y56" s="83">
        <v>33.409999999999997</v>
      </c>
      <c r="Z56" s="77">
        <v>13638718</v>
      </c>
      <c r="AA56" s="77">
        <v>0</v>
      </c>
      <c r="AB56" s="84">
        <v>21.21</v>
      </c>
      <c r="AC56" s="85">
        <v>11.75</v>
      </c>
      <c r="AD56" s="86">
        <v>32.97</v>
      </c>
      <c r="AE56" s="87">
        <v>0</v>
      </c>
      <c r="AF56" s="87">
        <v>13638718</v>
      </c>
      <c r="AG56" s="88">
        <v>0.02</v>
      </c>
      <c r="AH56" s="89">
        <v>18951238</v>
      </c>
      <c r="AI56" s="89">
        <v>0</v>
      </c>
      <c r="AJ56" s="87">
        <v>0</v>
      </c>
      <c r="AK56" s="90">
        <v>18951238</v>
      </c>
      <c r="AL56" s="87">
        <v>851129150</v>
      </c>
      <c r="AM56" s="87">
        <v>947561900</v>
      </c>
      <c r="AN56" s="88">
        <v>0.11329978534984966</v>
      </c>
      <c r="AO56" s="87">
        <v>947561900</v>
      </c>
      <c r="AP56" s="78">
        <v>0.02</v>
      </c>
      <c r="AQ56" s="78">
        <v>0</v>
      </c>
      <c r="AR56" s="87">
        <v>311731</v>
      </c>
      <c r="AS56" s="87">
        <v>32901687</v>
      </c>
      <c r="AT56" s="1955">
        <v>4651.7299999999996</v>
      </c>
    </row>
    <row r="57" spans="1:204" ht="15" customHeight="1" x14ac:dyDescent="0.2">
      <c r="A57" s="56">
        <v>51</v>
      </c>
      <c r="B57" s="57" t="s">
        <v>53</v>
      </c>
      <c r="C57" s="58">
        <v>613257680</v>
      </c>
      <c r="D57" s="58">
        <v>75079869</v>
      </c>
      <c r="E57" s="58">
        <v>538177811</v>
      </c>
      <c r="F57" s="69">
        <v>573365472</v>
      </c>
      <c r="G57" s="59">
        <v>-6.1370387158576581E-2</v>
      </c>
      <c r="H57" s="60">
        <v>538177811</v>
      </c>
      <c r="I57" s="61">
        <v>8.83</v>
      </c>
      <c r="J57" s="62">
        <v>4753477</v>
      </c>
      <c r="K57" s="61">
        <v>11.82</v>
      </c>
      <c r="L57" s="62">
        <v>6362546</v>
      </c>
      <c r="M57" s="63">
        <v>0</v>
      </c>
      <c r="N57" s="63">
        <v>12.73</v>
      </c>
      <c r="O57" s="63">
        <v>3</v>
      </c>
      <c r="P57" s="62">
        <v>6736128</v>
      </c>
      <c r="Q57" s="58">
        <v>17852151</v>
      </c>
      <c r="R57" s="64">
        <v>0</v>
      </c>
      <c r="S57" s="62">
        <v>0</v>
      </c>
      <c r="T57" s="63">
        <v>0</v>
      </c>
      <c r="U57" s="63">
        <v>20</v>
      </c>
      <c r="V57" s="63">
        <v>3</v>
      </c>
      <c r="W57" s="62">
        <v>3907155</v>
      </c>
      <c r="X57" s="58">
        <v>3907155</v>
      </c>
      <c r="Y57" s="65">
        <v>20.65</v>
      </c>
      <c r="Z57" s="58">
        <v>11116023</v>
      </c>
      <c r="AA57" s="58">
        <v>10643283</v>
      </c>
      <c r="AB57" s="66">
        <v>7.26</v>
      </c>
      <c r="AC57" s="67">
        <v>33.17</v>
      </c>
      <c r="AD57" s="68">
        <v>40.43</v>
      </c>
      <c r="AE57" s="69">
        <v>0</v>
      </c>
      <c r="AF57" s="69">
        <v>21759306</v>
      </c>
      <c r="AG57" s="1176">
        <v>2.2000000000000002E-2</v>
      </c>
      <c r="AH57" s="71">
        <v>22910806</v>
      </c>
      <c r="AI57" s="71">
        <v>0</v>
      </c>
      <c r="AJ57" s="69">
        <v>0</v>
      </c>
      <c r="AK57" s="72">
        <v>22910806</v>
      </c>
      <c r="AL57" s="69">
        <v>940078971</v>
      </c>
      <c r="AM57" s="69">
        <v>1041400273</v>
      </c>
      <c r="AN57" s="73">
        <v>0.107779564404276</v>
      </c>
      <c r="AO57" s="74">
        <v>1041400273</v>
      </c>
      <c r="AP57" s="59">
        <v>2.1999999994238528E-2</v>
      </c>
      <c r="AQ57" s="59">
        <v>0</v>
      </c>
      <c r="AR57" s="69">
        <v>442019</v>
      </c>
      <c r="AS57" s="69">
        <v>45112131</v>
      </c>
      <c r="AT57" s="1954">
        <v>5998.95</v>
      </c>
    </row>
    <row r="58" spans="1:204" ht="15" customHeight="1" x14ac:dyDescent="0.2">
      <c r="A58" s="56">
        <v>52</v>
      </c>
      <c r="B58" s="57" t="s">
        <v>54</v>
      </c>
      <c r="C58" s="58">
        <v>2957996970</v>
      </c>
      <c r="D58" s="58">
        <v>542094715</v>
      </c>
      <c r="E58" s="58">
        <v>2415902255</v>
      </c>
      <c r="F58" s="69">
        <v>2380973373</v>
      </c>
      <c r="G58" s="59">
        <v>1.4670001099588105E-2</v>
      </c>
      <c r="H58" s="60">
        <v>2415902255</v>
      </c>
      <c r="I58" s="61">
        <v>3.48</v>
      </c>
      <c r="J58" s="62">
        <v>8285147</v>
      </c>
      <c r="K58" s="61">
        <v>44.62</v>
      </c>
      <c r="L58" s="62">
        <v>106108141</v>
      </c>
      <c r="M58" s="63">
        <v>0</v>
      </c>
      <c r="N58" s="63">
        <v>0</v>
      </c>
      <c r="O58" s="63">
        <v>0</v>
      </c>
      <c r="P58" s="62">
        <v>0</v>
      </c>
      <c r="Q58" s="58">
        <v>114393288</v>
      </c>
      <c r="R58" s="63">
        <v>13.9</v>
      </c>
      <c r="S58" s="62">
        <v>33101456</v>
      </c>
      <c r="T58" s="63">
        <v>0</v>
      </c>
      <c r="U58" s="63">
        <v>0</v>
      </c>
      <c r="V58" s="63">
        <v>0</v>
      </c>
      <c r="W58" s="62">
        <v>0</v>
      </c>
      <c r="X58" s="58">
        <v>33101456</v>
      </c>
      <c r="Y58" s="65">
        <v>61.999999999999993</v>
      </c>
      <c r="Z58" s="58">
        <v>147494744</v>
      </c>
      <c r="AA58" s="58">
        <v>0</v>
      </c>
      <c r="AB58" s="66">
        <v>13.7</v>
      </c>
      <c r="AC58" s="67">
        <v>47.35</v>
      </c>
      <c r="AD58" s="68">
        <v>61.05</v>
      </c>
      <c r="AE58" s="69">
        <v>0</v>
      </c>
      <c r="AF58" s="69">
        <v>147494744</v>
      </c>
      <c r="AG58" s="70">
        <v>0.02</v>
      </c>
      <c r="AH58" s="71">
        <v>141216732</v>
      </c>
      <c r="AI58" s="71">
        <v>0</v>
      </c>
      <c r="AJ58" s="69">
        <v>0</v>
      </c>
      <c r="AK58" s="72">
        <v>141216732</v>
      </c>
      <c r="AL58" s="69">
        <v>6256311650</v>
      </c>
      <c r="AM58" s="69">
        <v>7060836600</v>
      </c>
      <c r="AN58" s="73">
        <v>0.12859412941808934</v>
      </c>
      <c r="AO58" s="74">
        <v>7060836600</v>
      </c>
      <c r="AP58" s="59">
        <v>0.02</v>
      </c>
      <c r="AQ58" s="59">
        <v>0</v>
      </c>
      <c r="AR58" s="69">
        <v>2102371</v>
      </c>
      <c r="AS58" s="69">
        <v>290813847</v>
      </c>
      <c r="AT58" s="1954">
        <v>7947.47</v>
      </c>
    </row>
    <row r="59" spans="1:204" ht="15" customHeight="1" x14ac:dyDescent="0.2">
      <c r="A59" s="56">
        <v>53</v>
      </c>
      <c r="B59" s="57" t="s">
        <v>55</v>
      </c>
      <c r="C59" s="58">
        <v>876719506</v>
      </c>
      <c r="D59" s="58">
        <v>225140870</v>
      </c>
      <c r="E59" s="58">
        <v>651578636</v>
      </c>
      <c r="F59" s="69">
        <v>630707098</v>
      </c>
      <c r="G59" s="59">
        <v>3.3092283353373643E-2</v>
      </c>
      <c r="H59" s="60">
        <v>651578636</v>
      </c>
      <c r="I59" s="61">
        <v>4.0599999999999996</v>
      </c>
      <c r="J59" s="62">
        <v>2643843</v>
      </c>
      <c r="K59" s="61">
        <v>0</v>
      </c>
      <c r="L59" s="62">
        <v>0</v>
      </c>
      <c r="M59" s="63">
        <v>0</v>
      </c>
      <c r="N59" s="63">
        <v>15</v>
      </c>
      <c r="O59" s="63">
        <v>2</v>
      </c>
      <c r="P59" s="62">
        <v>4958833</v>
      </c>
      <c r="Q59" s="58">
        <v>7602676</v>
      </c>
      <c r="R59" s="63">
        <v>0</v>
      </c>
      <c r="S59" s="62">
        <v>0</v>
      </c>
      <c r="T59" s="63">
        <v>0</v>
      </c>
      <c r="U59" s="63">
        <v>0</v>
      </c>
      <c r="V59" s="63">
        <v>0</v>
      </c>
      <c r="W59" s="62">
        <v>-4</v>
      </c>
      <c r="X59" s="58">
        <v>-4</v>
      </c>
      <c r="Y59" s="65">
        <v>4.0599999999999996</v>
      </c>
      <c r="Z59" s="58">
        <v>2643843</v>
      </c>
      <c r="AA59" s="58">
        <v>4958829</v>
      </c>
      <c r="AB59" s="66">
        <v>0</v>
      </c>
      <c r="AC59" s="67">
        <v>11.67</v>
      </c>
      <c r="AD59" s="68">
        <v>11.67</v>
      </c>
      <c r="AE59" s="69">
        <v>0</v>
      </c>
      <c r="AF59" s="69">
        <v>7602672</v>
      </c>
      <c r="AG59" s="1176">
        <v>2.5000000000000001E-2</v>
      </c>
      <c r="AH59" s="71">
        <v>79779440</v>
      </c>
      <c r="AI59" s="71">
        <v>1842797</v>
      </c>
      <c r="AJ59" s="69">
        <v>0</v>
      </c>
      <c r="AK59" s="72">
        <v>81622237</v>
      </c>
      <c r="AL59" s="69">
        <v>2925796300</v>
      </c>
      <c r="AM59" s="69">
        <v>3264889480</v>
      </c>
      <c r="AN59" s="70">
        <v>0.11589774038609592</v>
      </c>
      <c r="AO59" s="69">
        <v>3264889480</v>
      </c>
      <c r="AP59" s="59">
        <v>2.4435571399494968E-2</v>
      </c>
      <c r="AQ59" s="59">
        <v>5.6442860050503151E-4</v>
      </c>
      <c r="AR59" s="69">
        <v>199421</v>
      </c>
      <c r="AS59" s="69">
        <v>89424330</v>
      </c>
      <c r="AT59" s="1954">
        <v>4723.7</v>
      </c>
    </row>
    <row r="60" spans="1:204" ht="15" customHeight="1" x14ac:dyDescent="0.2">
      <c r="A60" s="56">
        <v>54</v>
      </c>
      <c r="B60" s="57" t="s">
        <v>56</v>
      </c>
      <c r="C60" s="58">
        <v>63179434</v>
      </c>
      <c r="D60" s="58">
        <v>5140410</v>
      </c>
      <c r="E60" s="58">
        <v>58039024</v>
      </c>
      <c r="F60" s="69">
        <v>57615325</v>
      </c>
      <c r="G60" s="59">
        <v>7.3539288375098115E-3</v>
      </c>
      <c r="H60" s="60">
        <v>58039024</v>
      </c>
      <c r="I60" s="61">
        <v>5.42</v>
      </c>
      <c r="J60" s="62">
        <v>378800</v>
      </c>
      <c r="K60" s="61">
        <v>32.28</v>
      </c>
      <c r="L60" s="62">
        <v>1827795</v>
      </c>
      <c r="M60" s="63">
        <v>0</v>
      </c>
      <c r="N60" s="63">
        <v>0</v>
      </c>
      <c r="O60" s="63">
        <v>0</v>
      </c>
      <c r="P60" s="62">
        <v>0</v>
      </c>
      <c r="Q60" s="58">
        <v>2206595</v>
      </c>
      <c r="R60" s="63">
        <v>0</v>
      </c>
      <c r="S60" s="62">
        <v>0</v>
      </c>
      <c r="T60" s="63">
        <v>0</v>
      </c>
      <c r="U60" s="63">
        <v>0</v>
      </c>
      <c r="V60" s="63">
        <v>0</v>
      </c>
      <c r="W60" s="62">
        <v>0</v>
      </c>
      <c r="X60" s="58">
        <v>0</v>
      </c>
      <c r="Y60" s="65">
        <v>37.700000000000003</v>
      </c>
      <c r="Z60" s="58">
        <v>2206595</v>
      </c>
      <c r="AA60" s="58">
        <v>0</v>
      </c>
      <c r="AB60" s="66">
        <v>0</v>
      </c>
      <c r="AC60" s="67">
        <v>38.020000000000003</v>
      </c>
      <c r="AD60" s="68">
        <v>38.299999999999997</v>
      </c>
      <c r="AE60" s="69">
        <v>16086</v>
      </c>
      <c r="AF60" s="69">
        <v>2222681</v>
      </c>
      <c r="AG60" s="70">
        <v>1.4999999999999999E-2</v>
      </c>
      <c r="AH60" s="71">
        <v>1005100</v>
      </c>
      <c r="AI60" s="71">
        <v>0</v>
      </c>
      <c r="AJ60" s="69">
        <v>0</v>
      </c>
      <c r="AK60" s="72">
        <v>1005100</v>
      </c>
      <c r="AL60" s="69">
        <v>59843733</v>
      </c>
      <c r="AM60" s="69">
        <v>67006667</v>
      </c>
      <c r="AN60" s="70">
        <v>0.11969397029426623</v>
      </c>
      <c r="AO60" s="69">
        <v>67006667</v>
      </c>
      <c r="AP60" s="59">
        <v>1.499999992538056E-2</v>
      </c>
      <c r="AQ60" s="59">
        <v>0</v>
      </c>
      <c r="AR60" s="69">
        <v>27688</v>
      </c>
      <c r="AS60" s="69">
        <v>3255469</v>
      </c>
      <c r="AT60" s="1954">
        <v>8589.6299999999992</v>
      </c>
    </row>
    <row r="61" spans="1:204" ht="15" customHeight="1" x14ac:dyDescent="0.2">
      <c r="A61" s="75">
        <v>55</v>
      </c>
      <c r="B61" s="76" t="s">
        <v>57</v>
      </c>
      <c r="C61" s="77">
        <v>1180408543</v>
      </c>
      <c r="D61" s="77">
        <v>180903860</v>
      </c>
      <c r="E61" s="77">
        <v>999504683</v>
      </c>
      <c r="F61" s="87">
        <v>1041672410</v>
      </c>
      <c r="G61" s="78">
        <v>-4.0480794725090204E-2</v>
      </c>
      <c r="H61" s="79">
        <v>999504683</v>
      </c>
      <c r="I61" s="80">
        <v>3.86</v>
      </c>
      <c r="J61" s="81">
        <v>3748095</v>
      </c>
      <c r="K61" s="80">
        <v>5.41</v>
      </c>
      <c r="L61" s="81">
        <v>5313062</v>
      </c>
      <c r="M61" s="82">
        <v>0</v>
      </c>
      <c r="N61" s="82">
        <v>0</v>
      </c>
      <c r="O61" s="82">
        <v>0</v>
      </c>
      <c r="P61" s="81">
        <v>0</v>
      </c>
      <c r="Q61" s="77">
        <v>9061157</v>
      </c>
      <c r="R61" s="82">
        <v>0</v>
      </c>
      <c r="S61" s="81">
        <v>0</v>
      </c>
      <c r="T61" s="82">
        <v>0</v>
      </c>
      <c r="U61" s="82">
        <v>0</v>
      </c>
      <c r="V61" s="82">
        <v>0</v>
      </c>
      <c r="W61" s="81">
        <v>0</v>
      </c>
      <c r="X61" s="77">
        <v>0</v>
      </c>
      <c r="Y61" s="83">
        <v>9.27</v>
      </c>
      <c r="Z61" s="77">
        <v>9061157</v>
      </c>
      <c r="AA61" s="77">
        <v>0</v>
      </c>
      <c r="AB61" s="84">
        <v>0</v>
      </c>
      <c r="AC61" s="85">
        <v>9.07</v>
      </c>
      <c r="AD61" s="86">
        <v>9.07</v>
      </c>
      <c r="AE61" s="87">
        <v>0</v>
      </c>
      <c r="AF61" s="87">
        <v>9061157</v>
      </c>
      <c r="AG61" s="88">
        <v>2.58E-2</v>
      </c>
      <c r="AH61" s="89">
        <v>77068715</v>
      </c>
      <c r="AI61" s="89">
        <v>0</v>
      </c>
      <c r="AJ61" s="87">
        <v>0</v>
      </c>
      <c r="AK61" s="90">
        <v>77068715</v>
      </c>
      <c r="AL61" s="87">
        <v>2488409225</v>
      </c>
      <c r="AM61" s="87">
        <v>2987159496</v>
      </c>
      <c r="AN61" s="88">
        <v>0.20042936105093406</v>
      </c>
      <c r="AO61" s="87">
        <v>2861670608.75</v>
      </c>
      <c r="AP61" s="78">
        <v>2.5800000001071251E-2</v>
      </c>
      <c r="AQ61" s="78">
        <v>0</v>
      </c>
      <c r="AR61" s="87">
        <v>303599</v>
      </c>
      <c r="AS61" s="87">
        <v>86433471</v>
      </c>
      <c r="AT61" s="1955">
        <v>5882.23</v>
      </c>
    </row>
    <row r="62" spans="1:204" ht="15" customHeight="1" x14ac:dyDescent="0.2">
      <c r="A62" s="56">
        <v>56</v>
      </c>
      <c r="B62" s="57" t="s">
        <v>58</v>
      </c>
      <c r="C62" s="58">
        <v>187791815</v>
      </c>
      <c r="D62" s="58">
        <v>36723496</v>
      </c>
      <c r="E62" s="58">
        <v>151068319</v>
      </c>
      <c r="F62" s="69">
        <v>161029764</v>
      </c>
      <c r="G62" s="59">
        <v>-6.1860892996154423E-2</v>
      </c>
      <c r="H62" s="60">
        <v>151068319</v>
      </c>
      <c r="I62" s="61">
        <v>3.55</v>
      </c>
      <c r="J62" s="62">
        <v>530090</v>
      </c>
      <c r="K62" s="61">
        <v>15</v>
      </c>
      <c r="L62" s="62">
        <v>2216522</v>
      </c>
      <c r="M62" s="63">
        <v>0</v>
      </c>
      <c r="N62" s="63">
        <v>0</v>
      </c>
      <c r="O62" s="63">
        <v>0</v>
      </c>
      <c r="P62" s="62">
        <v>0</v>
      </c>
      <c r="Q62" s="58">
        <v>2746612</v>
      </c>
      <c r="R62" s="64">
        <v>19</v>
      </c>
      <c r="S62" s="62">
        <v>2810782</v>
      </c>
      <c r="T62" s="63">
        <v>0</v>
      </c>
      <c r="U62" s="63">
        <v>0</v>
      </c>
      <c r="V62" s="63">
        <v>0</v>
      </c>
      <c r="W62" s="62">
        <v>0</v>
      </c>
      <c r="X62" s="58">
        <v>2810782</v>
      </c>
      <c r="Y62" s="65">
        <v>37.549999999999997</v>
      </c>
      <c r="Z62" s="58">
        <v>5557394</v>
      </c>
      <c r="AA62" s="58">
        <v>0</v>
      </c>
      <c r="AB62" s="66">
        <v>18.61</v>
      </c>
      <c r="AC62" s="67">
        <v>18.18</v>
      </c>
      <c r="AD62" s="68">
        <v>36.79</v>
      </c>
      <c r="AE62" s="69">
        <v>0</v>
      </c>
      <c r="AF62" s="69">
        <v>5557394</v>
      </c>
      <c r="AG62" s="70">
        <v>0.03</v>
      </c>
      <c r="AH62" s="71">
        <v>8766739</v>
      </c>
      <c r="AI62" s="71">
        <v>286313</v>
      </c>
      <c r="AJ62" s="69">
        <v>0</v>
      </c>
      <c r="AK62" s="72">
        <v>9053052</v>
      </c>
      <c r="AL62" s="69">
        <v>289924967</v>
      </c>
      <c r="AM62" s="69">
        <v>301768400</v>
      </c>
      <c r="AN62" s="73">
        <v>4.084999343985439E-2</v>
      </c>
      <c r="AO62" s="74">
        <v>301768400</v>
      </c>
      <c r="AP62" s="59">
        <v>2.9051216098173301E-2</v>
      </c>
      <c r="AQ62" s="59">
        <v>9.4878390182669885E-4</v>
      </c>
      <c r="AR62" s="69">
        <v>96578</v>
      </c>
      <c r="AS62" s="69">
        <v>14707024</v>
      </c>
      <c r="AT62" s="1954">
        <v>5174.8900000000003</v>
      </c>
    </row>
    <row r="63" spans="1:204" ht="15" customHeight="1" x14ac:dyDescent="0.2">
      <c r="A63" s="56">
        <v>57</v>
      </c>
      <c r="B63" s="57" t="s">
        <v>59</v>
      </c>
      <c r="C63" s="58">
        <v>418667873</v>
      </c>
      <c r="D63" s="58">
        <v>96900588</v>
      </c>
      <c r="E63" s="58">
        <v>321767285</v>
      </c>
      <c r="F63" s="69">
        <v>328691926</v>
      </c>
      <c r="G63" s="59">
        <v>-2.1067268321035667E-2</v>
      </c>
      <c r="H63" s="60">
        <v>321767285</v>
      </c>
      <c r="I63" s="61">
        <v>4.82</v>
      </c>
      <c r="J63" s="62">
        <v>1518384</v>
      </c>
      <c r="K63" s="61">
        <v>35</v>
      </c>
      <c r="L63" s="62">
        <v>11025620</v>
      </c>
      <c r="M63" s="63">
        <v>0</v>
      </c>
      <c r="N63" s="63">
        <v>0</v>
      </c>
      <c r="O63" s="63">
        <v>0</v>
      </c>
      <c r="P63" s="62">
        <v>0</v>
      </c>
      <c r="Q63" s="58">
        <v>12544004</v>
      </c>
      <c r="R63" s="63">
        <v>0</v>
      </c>
      <c r="S63" s="62">
        <v>0</v>
      </c>
      <c r="T63" s="63">
        <v>0</v>
      </c>
      <c r="U63" s="63">
        <v>0</v>
      </c>
      <c r="V63" s="63">
        <v>0</v>
      </c>
      <c r="W63" s="62">
        <v>0</v>
      </c>
      <c r="X63" s="58">
        <v>0</v>
      </c>
      <c r="Y63" s="65">
        <v>39.82</v>
      </c>
      <c r="Z63" s="58">
        <v>12544004</v>
      </c>
      <c r="AA63" s="58">
        <v>0</v>
      </c>
      <c r="AB63" s="66">
        <v>0</v>
      </c>
      <c r="AC63" s="67">
        <v>38.979999999999997</v>
      </c>
      <c r="AD63" s="68">
        <v>38.979999999999997</v>
      </c>
      <c r="AE63" s="69">
        <v>0</v>
      </c>
      <c r="AF63" s="69">
        <v>12544004</v>
      </c>
      <c r="AG63" s="70">
        <v>1.4999999999999999E-2</v>
      </c>
      <c r="AH63" s="71">
        <v>14139949</v>
      </c>
      <c r="AI63" s="71">
        <v>0</v>
      </c>
      <c r="AJ63" s="69">
        <v>0</v>
      </c>
      <c r="AK63" s="72">
        <v>14139949</v>
      </c>
      <c r="AL63" s="69">
        <v>872532733</v>
      </c>
      <c r="AM63" s="69">
        <v>942663267</v>
      </c>
      <c r="AN63" s="73">
        <v>8.0375820124103006E-2</v>
      </c>
      <c r="AO63" s="74">
        <v>942663267</v>
      </c>
      <c r="AP63" s="59">
        <v>1.4999999994695879E-2</v>
      </c>
      <c r="AQ63" s="59">
        <v>0</v>
      </c>
      <c r="AR63" s="69">
        <v>945410</v>
      </c>
      <c r="AS63" s="69">
        <v>27629363</v>
      </c>
      <c r="AT63" s="1954">
        <v>3015.32</v>
      </c>
    </row>
    <row r="64" spans="1:204" ht="15" customHeight="1" x14ac:dyDescent="0.2">
      <c r="A64" s="56">
        <v>58</v>
      </c>
      <c r="B64" s="57" t="s">
        <v>60</v>
      </c>
      <c r="C64" s="58">
        <v>227899030</v>
      </c>
      <c r="D64" s="58">
        <v>57886763</v>
      </c>
      <c r="E64" s="58">
        <v>170012267</v>
      </c>
      <c r="F64" s="69">
        <v>150122095</v>
      </c>
      <c r="G64" s="59">
        <v>0.13249330153566002</v>
      </c>
      <c r="H64" s="60">
        <v>165134304.5</v>
      </c>
      <c r="I64" s="61">
        <v>4.18</v>
      </c>
      <c r="J64" s="62">
        <v>657306</v>
      </c>
      <c r="K64" s="61">
        <v>8.1199999999999992</v>
      </c>
      <c r="L64" s="62">
        <v>1265127</v>
      </c>
      <c r="M64" s="63">
        <v>0</v>
      </c>
      <c r="N64" s="63">
        <v>19.11</v>
      </c>
      <c r="O64" s="63">
        <v>0</v>
      </c>
      <c r="P64" s="62">
        <v>2711600</v>
      </c>
      <c r="Q64" s="58">
        <v>4634033</v>
      </c>
      <c r="R64" s="63">
        <v>0</v>
      </c>
      <c r="S64" s="62">
        <v>0</v>
      </c>
      <c r="T64" s="63">
        <v>0</v>
      </c>
      <c r="U64" s="63">
        <v>30.98</v>
      </c>
      <c r="V64" s="63">
        <v>0</v>
      </c>
      <c r="W64" s="62">
        <v>4148279</v>
      </c>
      <c r="X64" s="58">
        <v>4148279</v>
      </c>
      <c r="Y64" s="65">
        <v>12.299999999999999</v>
      </c>
      <c r="Z64" s="58">
        <v>1922433</v>
      </c>
      <c r="AA64" s="58">
        <v>6859879</v>
      </c>
      <c r="AB64" s="66">
        <v>24.4</v>
      </c>
      <c r="AC64" s="67">
        <v>27.26</v>
      </c>
      <c r="AD64" s="68">
        <v>51.66</v>
      </c>
      <c r="AE64" s="69">
        <v>0</v>
      </c>
      <c r="AF64" s="69">
        <v>8782312</v>
      </c>
      <c r="AG64" s="70">
        <v>0.02</v>
      </c>
      <c r="AH64" s="71">
        <v>16713851</v>
      </c>
      <c r="AI64" s="71">
        <v>0</v>
      </c>
      <c r="AJ64" s="69">
        <v>0</v>
      </c>
      <c r="AK64" s="72">
        <v>16713851</v>
      </c>
      <c r="AL64" s="69">
        <v>786821350</v>
      </c>
      <c r="AM64" s="69">
        <v>835692550</v>
      </c>
      <c r="AN64" s="70">
        <v>6.2112193574818474E-2</v>
      </c>
      <c r="AO64" s="69">
        <v>835692550</v>
      </c>
      <c r="AP64" s="59">
        <v>0.02</v>
      </c>
      <c r="AQ64" s="59">
        <v>0</v>
      </c>
      <c r="AR64" s="69">
        <v>463223</v>
      </c>
      <c r="AS64" s="69">
        <v>25959386</v>
      </c>
      <c r="AT64" s="1954">
        <v>3404.51</v>
      </c>
    </row>
    <row r="65" spans="1:204" ht="15" customHeight="1" x14ac:dyDescent="0.2">
      <c r="A65" s="56">
        <v>59</v>
      </c>
      <c r="B65" s="657" t="s">
        <v>61</v>
      </c>
      <c r="C65" s="69">
        <v>155010874</v>
      </c>
      <c r="D65" s="69">
        <v>42447807</v>
      </c>
      <c r="E65" s="58">
        <v>112563067</v>
      </c>
      <c r="F65" s="69">
        <v>108170710</v>
      </c>
      <c r="G65" s="59">
        <v>4.0605788757418715E-2</v>
      </c>
      <c r="H65" s="60">
        <v>112563067</v>
      </c>
      <c r="I65" s="61">
        <v>3.91</v>
      </c>
      <c r="J65" s="62">
        <v>434794</v>
      </c>
      <c r="K65" s="61">
        <v>15.07</v>
      </c>
      <c r="L65" s="62">
        <v>1675793</v>
      </c>
      <c r="M65" s="63">
        <v>0</v>
      </c>
      <c r="N65" s="63">
        <v>5.22</v>
      </c>
      <c r="O65" s="63">
        <v>1</v>
      </c>
      <c r="P65" s="62">
        <v>41744</v>
      </c>
      <c r="Q65" s="58">
        <v>2152331</v>
      </c>
      <c r="R65" s="63">
        <v>0</v>
      </c>
      <c r="S65" s="62">
        <v>0</v>
      </c>
      <c r="T65" s="63">
        <v>0</v>
      </c>
      <c r="U65" s="63">
        <v>14</v>
      </c>
      <c r="V65" s="63">
        <v>1</v>
      </c>
      <c r="W65" s="62">
        <v>1183244</v>
      </c>
      <c r="X65" s="58">
        <v>1183244</v>
      </c>
      <c r="Y65" s="65">
        <v>18.98</v>
      </c>
      <c r="Z65" s="58">
        <v>2110587</v>
      </c>
      <c r="AA65" s="58">
        <v>1224988</v>
      </c>
      <c r="AB65" s="66">
        <v>10.51</v>
      </c>
      <c r="AC65" s="67">
        <v>19.12</v>
      </c>
      <c r="AD65" s="68">
        <v>29.63</v>
      </c>
      <c r="AE65" s="69">
        <v>0</v>
      </c>
      <c r="AF65" s="69">
        <v>3335575</v>
      </c>
      <c r="AG65" s="70">
        <v>0.02</v>
      </c>
      <c r="AH65" s="71">
        <v>7163530</v>
      </c>
      <c r="AI65" s="71">
        <v>0</v>
      </c>
      <c r="AJ65" s="69">
        <v>0</v>
      </c>
      <c r="AK65" s="72">
        <v>7163530</v>
      </c>
      <c r="AL65" s="69">
        <v>326581050</v>
      </c>
      <c r="AM65" s="69">
        <v>358176500</v>
      </c>
      <c r="AN65" s="70">
        <v>9.6746121674849167E-2</v>
      </c>
      <c r="AO65" s="69">
        <v>358176500</v>
      </c>
      <c r="AP65" s="59">
        <v>0.02</v>
      </c>
      <c r="AQ65" s="59">
        <v>0</v>
      </c>
      <c r="AR65" s="69">
        <v>161235</v>
      </c>
      <c r="AS65" s="69">
        <v>10660340</v>
      </c>
      <c r="AT65" s="1954">
        <v>2304.44</v>
      </c>
    </row>
    <row r="66" spans="1:204" ht="15" customHeight="1" x14ac:dyDescent="0.2">
      <c r="A66" s="75">
        <v>60</v>
      </c>
      <c r="B66" s="658" t="s">
        <v>62</v>
      </c>
      <c r="C66" s="87">
        <v>318658377</v>
      </c>
      <c r="D66" s="87">
        <v>58743332</v>
      </c>
      <c r="E66" s="77">
        <v>259915045</v>
      </c>
      <c r="F66" s="87">
        <v>265910805</v>
      </c>
      <c r="G66" s="78">
        <v>-2.2548011917003521E-2</v>
      </c>
      <c r="H66" s="79">
        <v>259915045</v>
      </c>
      <c r="I66" s="80">
        <v>4.22</v>
      </c>
      <c r="J66" s="81">
        <v>1099755</v>
      </c>
      <c r="K66" s="80">
        <v>11.57</v>
      </c>
      <c r="L66" s="81">
        <v>3011509</v>
      </c>
      <c r="M66" s="82">
        <v>0</v>
      </c>
      <c r="N66" s="82">
        <v>26.7</v>
      </c>
      <c r="O66" s="82">
        <v>5</v>
      </c>
      <c r="P66" s="81">
        <v>1870230</v>
      </c>
      <c r="Q66" s="77">
        <v>5981494</v>
      </c>
      <c r="R66" s="82">
        <v>0</v>
      </c>
      <c r="S66" s="81">
        <v>0</v>
      </c>
      <c r="T66" s="82">
        <v>0</v>
      </c>
      <c r="U66" s="82">
        <v>40</v>
      </c>
      <c r="V66" s="82">
        <v>6</v>
      </c>
      <c r="W66" s="81">
        <v>7476229</v>
      </c>
      <c r="X66" s="77">
        <v>7476229</v>
      </c>
      <c r="Y66" s="83">
        <v>15.79</v>
      </c>
      <c r="Z66" s="77">
        <v>4111264</v>
      </c>
      <c r="AA66" s="77">
        <v>9346459</v>
      </c>
      <c r="AB66" s="84">
        <v>28.76</v>
      </c>
      <c r="AC66" s="85">
        <v>23.01</v>
      </c>
      <c r="AD66" s="86">
        <v>51.78</v>
      </c>
      <c r="AE66" s="87">
        <v>0</v>
      </c>
      <c r="AF66" s="87">
        <v>13457723</v>
      </c>
      <c r="AG66" s="88">
        <v>2.1299999999999999E-2</v>
      </c>
      <c r="AH66" s="89">
        <v>17110530</v>
      </c>
      <c r="AI66" s="89">
        <v>0</v>
      </c>
      <c r="AJ66" s="87">
        <v>0</v>
      </c>
      <c r="AK66" s="90">
        <v>17110530</v>
      </c>
      <c r="AL66" s="87">
        <v>754410329</v>
      </c>
      <c r="AM66" s="87">
        <v>803311268</v>
      </c>
      <c r="AN66" s="88">
        <v>6.482008148645059E-2</v>
      </c>
      <c r="AO66" s="87">
        <v>803311268</v>
      </c>
      <c r="AP66" s="78">
        <v>2.1299999989543281E-2</v>
      </c>
      <c r="AQ66" s="78">
        <v>0</v>
      </c>
      <c r="AR66" s="87">
        <v>290036</v>
      </c>
      <c r="AS66" s="87">
        <v>30858289</v>
      </c>
      <c r="AT66" s="1955">
        <v>6056.58</v>
      </c>
    </row>
    <row r="67" spans="1:204" ht="15" customHeight="1" x14ac:dyDescent="0.2">
      <c r="A67" s="56">
        <v>61</v>
      </c>
      <c r="B67" s="657" t="s">
        <v>63</v>
      </c>
      <c r="C67" s="69">
        <v>633014020</v>
      </c>
      <c r="D67" s="69">
        <v>51482858</v>
      </c>
      <c r="E67" s="58">
        <v>581531162</v>
      </c>
      <c r="F67" s="69">
        <v>513215295</v>
      </c>
      <c r="G67" s="59">
        <v>0.13311346654234069</v>
      </c>
      <c r="H67" s="60">
        <v>564536824.5</v>
      </c>
      <c r="I67" s="61">
        <v>4.3899999999999997</v>
      </c>
      <c r="J67" s="62">
        <v>2519776</v>
      </c>
      <c r="K67" s="61">
        <v>39</v>
      </c>
      <c r="L67" s="62">
        <v>22385254</v>
      </c>
      <c r="M67" s="63">
        <v>0</v>
      </c>
      <c r="N67" s="63">
        <v>0</v>
      </c>
      <c r="O67" s="63">
        <v>0</v>
      </c>
      <c r="P67" s="62">
        <v>0</v>
      </c>
      <c r="Q67" s="58">
        <v>24905030</v>
      </c>
      <c r="R67" s="64">
        <v>12.45</v>
      </c>
      <c r="S67" s="62">
        <v>7145932</v>
      </c>
      <c r="T67" s="63">
        <v>0</v>
      </c>
      <c r="U67" s="63">
        <v>0</v>
      </c>
      <c r="V67" s="63">
        <v>0</v>
      </c>
      <c r="W67" s="62">
        <v>0</v>
      </c>
      <c r="X67" s="58">
        <v>7145932</v>
      </c>
      <c r="Y67" s="65">
        <v>55.84</v>
      </c>
      <c r="Z67" s="58">
        <v>32050962</v>
      </c>
      <c r="AA67" s="58">
        <v>0</v>
      </c>
      <c r="AB67" s="66">
        <v>12.29</v>
      </c>
      <c r="AC67" s="67">
        <v>42.83</v>
      </c>
      <c r="AD67" s="68">
        <v>55.11</v>
      </c>
      <c r="AE67" s="69">
        <v>0</v>
      </c>
      <c r="AF67" s="69">
        <v>32050962</v>
      </c>
      <c r="AG67" s="70">
        <v>0.02</v>
      </c>
      <c r="AH67" s="71">
        <v>22334776</v>
      </c>
      <c r="AI67" s="71">
        <v>0</v>
      </c>
      <c r="AJ67" s="69">
        <v>0</v>
      </c>
      <c r="AK67" s="72">
        <v>22334776</v>
      </c>
      <c r="AL67" s="69">
        <v>899185500</v>
      </c>
      <c r="AM67" s="69">
        <v>1116738800</v>
      </c>
      <c r="AN67" s="73">
        <v>0.24194484897721327</v>
      </c>
      <c r="AO67" s="74">
        <v>1034063324.9999999</v>
      </c>
      <c r="AP67" s="59">
        <v>0.02</v>
      </c>
      <c r="AQ67" s="59">
        <v>0</v>
      </c>
      <c r="AR67" s="69">
        <v>415658</v>
      </c>
      <c r="AS67" s="69">
        <v>54801396</v>
      </c>
      <c r="AT67" s="1954">
        <v>13741.57</v>
      </c>
    </row>
    <row r="68" spans="1:204" ht="15" customHeight="1" x14ac:dyDescent="0.2">
      <c r="A68" s="56">
        <v>62</v>
      </c>
      <c r="B68" s="657" t="s">
        <v>64</v>
      </c>
      <c r="C68" s="69">
        <v>84473229</v>
      </c>
      <c r="D68" s="69">
        <v>18355570</v>
      </c>
      <c r="E68" s="58">
        <v>66117659</v>
      </c>
      <c r="F68" s="69">
        <v>68040322</v>
      </c>
      <c r="G68" s="59">
        <v>-2.8257699897422592E-2</v>
      </c>
      <c r="H68" s="60">
        <v>66117659</v>
      </c>
      <c r="I68" s="61">
        <v>7.49</v>
      </c>
      <c r="J68" s="62">
        <v>496160</v>
      </c>
      <c r="K68" s="61">
        <v>18.23</v>
      </c>
      <c r="L68" s="62">
        <v>1207406</v>
      </c>
      <c r="M68" s="63">
        <v>4.57</v>
      </c>
      <c r="N68" s="63">
        <v>4.57</v>
      </c>
      <c r="O68" s="63">
        <v>1</v>
      </c>
      <c r="P68" s="62">
        <v>131990</v>
      </c>
      <c r="Q68" s="58">
        <v>1835556</v>
      </c>
      <c r="R68" s="63">
        <v>0</v>
      </c>
      <c r="S68" s="62">
        <v>0</v>
      </c>
      <c r="T68" s="63">
        <v>0</v>
      </c>
      <c r="U68" s="63">
        <v>0</v>
      </c>
      <c r="V68" s="63">
        <v>0</v>
      </c>
      <c r="W68" s="62">
        <v>0</v>
      </c>
      <c r="X68" s="58">
        <v>0</v>
      </c>
      <c r="Y68" s="65">
        <v>25.72</v>
      </c>
      <c r="Z68" s="58">
        <v>1703566</v>
      </c>
      <c r="AA68" s="58">
        <v>131990</v>
      </c>
      <c r="AB68" s="66">
        <v>0</v>
      </c>
      <c r="AC68" s="67">
        <v>27.76</v>
      </c>
      <c r="AD68" s="68">
        <v>27.76</v>
      </c>
      <c r="AE68" s="69">
        <v>0</v>
      </c>
      <c r="AF68" s="69">
        <v>1835556</v>
      </c>
      <c r="AG68" s="70">
        <v>0.02</v>
      </c>
      <c r="AH68" s="71">
        <v>4155518</v>
      </c>
      <c r="AI68" s="71">
        <v>0</v>
      </c>
      <c r="AJ68" s="69">
        <v>0</v>
      </c>
      <c r="AK68" s="72">
        <v>4155518</v>
      </c>
      <c r="AL68" s="69">
        <v>166237550</v>
      </c>
      <c r="AM68" s="69">
        <v>207775900</v>
      </c>
      <c r="AN68" s="73">
        <v>0.24987344916957691</v>
      </c>
      <c r="AO68" s="74">
        <v>191173182.5</v>
      </c>
      <c r="AP68" s="59">
        <v>0.02</v>
      </c>
      <c r="AQ68" s="59">
        <v>0</v>
      </c>
      <c r="AR68" s="69">
        <v>83708</v>
      </c>
      <c r="AS68" s="69">
        <v>6074782</v>
      </c>
      <c r="AT68" s="1954">
        <v>3699.62</v>
      </c>
    </row>
    <row r="69" spans="1:204" ht="15" customHeight="1" x14ac:dyDescent="0.2">
      <c r="A69" s="56">
        <v>63</v>
      </c>
      <c r="B69" s="657" t="s">
        <v>65</v>
      </c>
      <c r="C69" s="69">
        <v>444040966</v>
      </c>
      <c r="D69" s="69">
        <v>18869640</v>
      </c>
      <c r="E69" s="58">
        <v>425171326</v>
      </c>
      <c r="F69" s="69">
        <v>417575348</v>
      </c>
      <c r="G69" s="59">
        <v>1.819067633274175E-2</v>
      </c>
      <c r="H69" s="60">
        <v>425171326</v>
      </c>
      <c r="I69" s="61">
        <v>4.46</v>
      </c>
      <c r="J69" s="62">
        <v>1832282</v>
      </c>
      <c r="K69" s="61">
        <v>29.5</v>
      </c>
      <c r="L69" s="62">
        <v>12208436</v>
      </c>
      <c r="M69" s="63">
        <v>0</v>
      </c>
      <c r="N69" s="63">
        <v>0</v>
      </c>
      <c r="O69" s="63">
        <v>0</v>
      </c>
      <c r="P69" s="62">
        <v>0</v>
      </c>
      <c r="Q69" s="58">
        <v>14040718</v>
      </c>
      <c r="R69" s="63">
        <v>8.8000000000000007</v>
      </c>
      <c r="S69" s="62">
        <v>3725626</v>
      </c>
      <c r="T69" s="63">
        <v>0</v>
      </c>
      <c r="U69" s="63">
        <v>0</v>
      </c>
      <c r="V69" s="63">
        <v>0</v>
      </c>
      <c r="W69" s="62">
        <v>0</v>
      </c>
      <c r="X69" s="58">
        <v>3725626</v>
      </c>
      <c r="Y69" s="65">
        <v>42.760000000000005</v>
      </c>
      <c r="Z69" s="58">
        <v>17766344</v>
      </c>
      <c r="AA69" s="58">
        <v>0</v>
      </c>
      <c r="AB69" s="66">
        <v>8.76</v>
      </c>
      <c r="AC69" s="67">
        <v>33.020000000000003</v>
      </c>
      <c r="AD69" s="68">
        <v>41.79</v>
      </c>
      <c r="AE69" s="69">
        <v>0</v>
      </c>
      <c r="AF69" s="69">
        <v>17766344</v>
      </c>
      <c r="AG69" s="70">
        <v>0.03</v>
      </c>
      <c r="AH69" s="71">
        <v>9524364</v>
      </c>
      <c r="AI69" s="71">
        <v>0</v>
      </c>
      <c r="AJ69" s="69">
        <v>0</v>
      </c>
      <c r="AK69" s="72">
        <v>9524364</v>
      </c>
      <c r="AL69" s="69">
        <v>290165200</v>
      </c>
      <c r="AM69" s="69">
        <v>317478800</v>
      </c>
      <c r="AN69" s="70">
        <v>9.413120525824599E-2</v>
      </c>
      <c r="AO69" s="69">
        <v>317478800</v>
      </c>
      <c r="AP69" s="59">
        <v>0.03</v>
      </c>
      <c r="AQ69" s="59">
        <v>0</v>
      </c>
      <c r="AR69" s="69">
        <v>59738</v>
      </c>
      <c r="AS69" s="69">
        <v>27350446</v>
      </c>
      <c r="AT69" s="1954">
        <v>13105.15</v>
      </c>
    </row>
    <row r="70" spans="1:204" ht="15" customHeight="1" x14ac:dyDescent="0.2">
      <c r="A70" s="56">
        <v>64</v>
      </c>
      <c r="B70" s="657" t="s">
        <v>66</v>
      </c>
      <c r="C70" s="69">
        <v>96680110</v>
      </c>
      <c r="D70" s="69">
        <v>17340690</v>
      </c>
      <c r="E70" s="58">
        <v>79339420</v>
      </c>
      <c r="F70" s="69">
        <v>76001402</v>
      </c>
      <c r="G70" s="59">
        <v>4.3920479256422139E-2</v>
      </c>
      <c r="H70" s="60">
        <v>79339420</v>
      </c>
      <c r="I70" s="61">
        <v>4.93</v>
      </c>
      <c r="J70" s="62">
        <v>392873</v>
      </c>
      <c r="K70" s="61">
        <v>15.72</v>
      </c>
      <c r="L70" s="62">
        <v>1252658</v>
      </c>
      <c r="M70" s="63">
        <v>0</v>
      </c>
      <c r="N70" s="63">
        <v>3.44</v>
      </c>
      <c r="O70" s="63">
        <v>0</v>
      </c>
      <c r="P70" s="62">
        <v>213162</v>
      </c>
      <c r="Q70" s="58">
        <v>1858693</v>
      </c>
      <c r="R70" s="63">
        <v>0</v>
      </c>
      <c r="S70" s="62">
        <v>0</v>
      </c>
      <c r="T70" s="63">
        <v>0</v>
      </c>
      <c r="U70" s="63">
        <v>0</v>
      </c>
      <c r="V70" s="63">
        <v>0</v>
      </c>
      <c r="W70" s="62">
        <v>420582</v>
      </c>
      <c r="X70" s="58">
        <v>420582</v>
      </c>
      <c r="Y70" s="65">
        <v>20.65</v>
      </c>
      <c r="Z70" s="58">
        <v>1645531</v>
      </c>
      <c r="AA70" s="58">
        <v>633744</v>
      </c>
      <c r="AB70" s="66">
        <v>5.3</v>
      </c>
      <c r="AC70" s="67">
        <v>23.43</v>
      </c>
      <c r="AD70" s="68">
        <v>28.73</v>
      </c>
      <c r="AE70" s="69">
        <v>0</v>
      </c>
      <c r="AF70" s="69">
        <v>2279275</v>
      </c>
      <c r="AG70" s="70">
        <v>0.02</v>
      </c>
      <c r="AH70" s="71">
        <v>4725966</v>
      </c>
      <c r="AI70" s="71">
        <v>0</v>
      </c>
      <c r="AJ70" s="69">
        <v>0</v>
      </c>
      <c r="AK70" s="72">
        <v>4725966</v>
      </c>
      <c r="AL70" s="69">
        <v>213343800</v>
      </c>
      <c r="AM70" s="69">
        <v>236298300</v>
      </c>
      <c r="AN70" s="70">
        <v>0.10759393992232257</v>
      </c>
      <c r="AO70" s="69">
        <v>236298300</v>
      </c>
      <c r="AP70" s="59">
        <v>0.02</v>
      </c>
      <c r="AQ70" s="59">
        <v>0</v>
      </c>
      <c r="AR70" s="69">
        <v>228242</v>
      </c>
      <c r="AS70" s="69">
        <v>7233483</v>
      </c>
      <c r="AT70" s="1954">
        <v>3841.47</v>
      </c>
    </row>
    <row r="71" spans="1:204" ht="15" customHeight="1" x14ac:dyDescent="0.2">
      <c r="A71" s="75">
        <v>65</v>
      </c>
      <c r="B71" s="658" t="s">
        <v>67</v>
      </c>
      <c r="C71" s="87">
        <v>435189975</v>
      </c>
      <c r="D71" s="87">
        <v>43066364</v>
      </c>
      <c r="E71" s="77">
        <v>392123611</v>
      </c>
      <c r="F71" s="87">
        <v>393278152</v>
      </c>
      <c r="G71" s="78">
        <v>-2.9356855806218292E-3</v>
      </c>
      <c r="H71" s="79">
        <v>392123611</v>
      </c>
      <c r="I71" s="80">
        <v>7.04</v>
      </c>
      <c r="J71" s="81">
        <v>2801964</v>
      </c>
      <c r="K71" s="80">
        <v>20.47</v>
      </c>
      <c r="L71" s="81">
        <v>8143208</v>
      </c>
      <c r="M71" s="82">
        <v>0</v>
      </c>
      <c r="N71" s="82">
        <v>0</v>
      </c>
      <c r="O71" s="82">
        <v>0</v>
      </c>
      <c r="P71" s="81">
        <v>0</v>
      </c>
      <c r="Q71" s="77">
        <v>10945172</v>
      </c>
      <c r="R71" s="82">
        <v>7</v>
      </c>
      <c r="S71" s="81">
        <v>2791286</v>
      </c>
      <c r="T71" s="82">
        <v>0</v>
      </c>
      <c r="U71" s="82">
        <v>0</v>
      </c>
      <c r="V71" s="82">
        <v>0</v>
      </c>
      <c r="W71" s="81">
        <v>0</v>
      </c>
      <c r="X71" s="77">
        <v>2791286</v>
      </c>
      <c r="Y71" s="83">
        <v>34.51</v>
      </c>
      <c r="Z71" s="77">
        <v>13736458</v>
      </c>
      <c r="AA71" s="77">
        <v>0</v>
      </c>
      <c r="AB71" s="84"/>
      <c r="AC71" s="85"/>
      <c r="AD71" s="86"/>
      <c r="AE71" s="87">
        <v>0</v>
      </c>
      <c r="AF71" s="87">
        <v>13736458</v>
      </c>
      <c r="AG71" s="88">
        <v>0.02</v>
      </c>
      <c r="AH71" s="89">
        <v>33338353</v>
      </c>
      <c r="AI71" s="89">
        <v>0</v>
      </c>
      <c r="AJ71" s="87">
        <v>0</v>
      </c>
      <c r="AK71" s="90">
        <v>33338353</v>
      </c>
      <c r="AL71" s="87">
        <v>1600513650</v>
      </c>
      <c r="AM71" s="87">
        <v>1666917650</v>
      </c>
      <c r="AN71" s="88">
        <v>4.148918067646596E-2</v>
      </c>
      <c r="AO71" s="87">
        <v>1666917650</v>
      </c>
      <c r="AP71" s="78">
        <v>0.02</v>
      </c>
      <c r="AQ71" s="78">
        <v>0</v>
      </c>
      <c r="AR71" s="87">
        <v>165046</v>
      </c>
      <c r="AS71" s="87">
        <v>47239857</v>
      </c>
      <c r="AT71" s="1955">
        <v>6050.19</v>
      </c>
    </row>
    <row r="72" spans="1:204" ht="15" customHeight="1" x14ac:dyDescent="0.2">
      <c r="A72" s="56">
        <v>66</v>
      </c>
      <c r="B72" s="657" t="s">
        <v>68</v>
      </c>
      <c r="C72" s="69">
        <v>123416700</v>
      </c>
      <c r="D72" s="69">
        <v>19068530</v>
      </c>
      <c r="E72" s="58">
        <v>104348170</v>
      </c>
      <c r="F72" s="69">
        <v>104216330</v>
      </c>
      <c r="G72" s="59">
        <v>1.2650608594641549E-3</v>
      </c>
      <c r="H72" s="60">
        <v>104348170</v>
      </c>
      <c r="I72" s="61">
        <v>6.43</v>
      </c>
      <c r="J72" s="62">
        <v>674366</v>
      </c>
      <c r="K72" s="61">
        <v>56.61</v>
      </c>
      <c r="L72" s="62">
        <v>5914626</v>
      </c>
      <c r="M72" s="63">
        <v>0</v>
      </c>
      <c r="N72" s="63">
        <v>0</v>
      </c>
      <c r="O72" s="63">
        <v>0</v>
      </c>
      <c r="P72" s="62">
        <v>0</v>
      </c>
      <c r="Q72" s="58">
        <v>6588992</v>
      </c>
      <c r="R72" s="64">
        <v>0</v>
      </c>
      <c r="S72" s="62">
        <v>0</v>
      </c>
      <c r="T72" s="63">
        <v>0</v>
      </c>
      <c r="U72" s="63">
        <v>0</v>
      </c>
      <c r="V72" s="63">
        <v>0</v>
      </c>
      <c r="W72" s="62">
        <v>0</v>
      </c>
      <c r="X72" s="58">
        <v>0</v>
      </c>
      <c r="Y72" s="65">
        <v>63.04</v>
      </c>
      <c r="Z72" s="58">
        <v>6588992</v>
      </c>
      <c r="AA72" s="58">
        <v>0</v>
      </c>
      <c r="AB72" s="66">
        <v>0</v>
      </c>
      <c r="AC72" s="67">
        <v>63.14</v>
      </c>
      <c r="AD72" s="68">
        <v>63.14</v>
      </c>
      <c r="AE72" s="69">
        <v>0</v>
      </c>
      <c r="AF72" s="69">
        <v>6588992</v>
      </c>
      <c r="AG72" s="70">
        <v>0.01</v>
      </c>
      <c r="AH72" s="71">
        <v>3918429</v>
      </c>
      <c r="AI72" s="71">
        <v>0</v>
      </c>
      <c r="AJ72" s="69">
        <v>0</v>
      </c>
      <c r="AK72" s="72">
        <v>3918429</v>
      </c>
      <c r="AL72" s="69">
        <v>376050600</v>
      </c>
      <c r="AM72" s="69">
        <v>391842900</v>
      </c>
      <c r="AN72" s="73">
        <v>4.1995146397851776E-2</v>
      </c>
      <c r="AO72" s="74">
        <v>391842900</v>
      </c>
      <c r="AP72" s="59">
        <v>0.01</v>
      </c>
      <c r="AQ72" s="59">
        <v>0</v>
      </c>
      <c r="AR72" s="69">
        <v>191014</v>
      </c>
      <c r="AS72" s="69">
        <v>10698435</v>
      </c>
      <c r="AT72" s="1954">
        <v>5779.81</v>
      </c>
    </row>
    <row r="73" spans="1:204" s="91" customFormat="1" ht="15" customHeight="1" x14ac:dyDescent="0.2">
      <c r="A73" s="56">
        <v>67</v>
      </c>
      <c r="B73" s="657" t="s">
        <v>2</v>
      </c>
      <c r="C73" s="69">
        <v>318617172.54000002</v>
      </c>
      <c r="D73" s="58">
        <v>49901721</v>
      </c>
      <c r="E73" s="58">
        <v>268715451.54000002</v>
      </c>
      <c r="F73" s="69">
        <v>264852475.19999999</v>
      </c>
      <c r="G73" s="59">
        <v>1.458538885499543E-2</v>
      </c>
      <c r="H73" s="60">
        <v>268715451.54000002</v>
      </c>
      <c r="I73" s="61">
        <v>5</v>
      </c>
      <c r="J73" s="62">
        <v>1339629</v>
      </c>
      <c r="K73" s="61">
        <v>38.200000000000003</v>
      </c>
      <c r="L73" s="62">
        <v>10234247</v>
      </c>
      <c r="M73" s="63">
        <v>0</v>
      </c>
      <c r="N73" s="63">
        <v>0</v>
      </c>
      <c r="O73" s="63">
        <v>0</v>
      </c>
      <c r="P73" s="62">
        <v>0</v>
      </c>
      <c r="Q73" s="58">
        <v>11573876</v>
      </c>
      <c r="R73" s="63">
        <v>24</v>
      </c>
      <c r="S73" s="62">
        <v>6428718</v>
      </c>
      <c r="T73" s="63">
        <v>0</v>
      </c>
      <c r="U73" s="63">
        <v>0</v>
      </c>
      <c r="V73" s="63">
        <v>0</v>
      </c>
      <c r="W73" s="62">
        <v>0</v>
      </c>
      <c r="X73" s="58">
        <v>6428718</v>
      </c>
      <c r="Y73" s="65">
        <v>67.2</v>
      </c>
      <c r="Z73" s="58">
        <v>18002594</v>
      </c>
      <c r="AA73" s="58">
        <v>0</v>
      </c>
      <c r="AB73" s="66">
        <v>23.92</v>
      </c>
      <c r="AC73" s="67">
        <v>43.07</v>
      </c>
      <c r="AD73" s="68">
        <v>67</v>
      </c>
      <c r="AE73" s="69">
        <v>0</v>
      </c>
      <c r="AF73" s="69">
        <v>18002594</v>
      </c>
      <c r="AG73" s="70">
        <v>0.02</v>
      </c>
      <c r="AH73" s="71">
        <v>12514594</v>
      </c>
      <c r="AI73" s="71">
        <v>0</v>
      </c>
      <c r="AJ73" s="69">
        <v>0</v>
      </c>
      <c r="AK73" s="72">
        <v>12514594</v>
      </c>
      <c r="AL73" s="69">
        <v>592183750</v>
      </c>
      <c r="AM73" s="69">
        <v>625729700</v>
      </c>
      <c r="AN73" s="73">
        <v>5.6647873231914926E-2</v>
      </c>
      <c r="AO73" s="74">
        <v>625729700</v>
      </c>
      <c r="AP73" s="59">
        <v>0.02</v>
      </c>
      <c r="AQ73" s="59">
        <v>0</v>
      </c>
      <c r="AR73" s="69">
        <v>104455</v>
      </c>
      <c r="AS73" s="69">
        <v>30621643</v>
      </c>
      <c r="AT73" s="1954">
        <v>5537.37</v>
      </c>
      <c r="AU73" s="343"/>
      <c r="AV73" s="343"/>
      <c r="AW73" s="343"/>
      <c r="AX73" s="343"/>
      <c r="AY73" s="343"/>
      <c r="AZ73" s="343"/>
      <c r="BA73" s="343"/>
      <c r="BB73" s="343"/>
      <c r="BC73" s="343"/>
      <c r="BD73" s="343"/>
      <c r="BE73" s="343"/>
      <c r="BF73" s="343"/>
      <c r="BG73" s="343"/>
      <c r="BH73" s="343"/>
      <c r="BI73" s="343"/>
      <c r="BJ73" s="343"/>
      <c r="BK73" s="343"/>
      <c r="BL73" s="343"/>
      <c r="BM73" s="343"/>
      <c r="BN73" s="343"/>
      <c r="BO73" s="343"/>
      <c r="BP73" s="343"/>
      <c r="BQ73" s="343"/>
      <c r="BR73" s="343"/>
      <c r="BS73" s="343"/>
      <c r="BT73" s="343"/>
      <c r="BU73" s="343"/>
      <c r="BV73" s="343"/>
      <c r="BW73" s="343"/>
      <c r="BX73" s="343"/>
      <c r="BY73" s="343"/>
      <c r="BZ73" s="343"/>
      <c r="CA73" s="343"/>
      <c r="CB73" s="343"/>
      <c r="CC73" s="343"/>
      <c r="CD73" s="343"/>
      <c r="CE73" s="343"/>
      <c r="CF73" s="343"/>
      <c r="CG73" s="343"/>
      <c r="CH73" s="343"/>
      <c r="CI73" s="343"/>
      <c r="CJ73" s="343"/>
      <c r="CK73" s="343"/>
      <c r="CL73" s="343"/>
      <c r="CM73" s="343"/>
      <c r="CN73" s="343"/>
      <c r="CO73" s="343"/>
      <c r="CP73" s="343"/>
      <c r="CQ73" s="343"/>
      <c r="CR73" s="343"/>
      <c r="CS73" s="343"/>
      <c r="CT73" s="343"/>
      <c r="CU73" s="343"/>
      <c r="CV73" s="343"/>
      <c r="CW73" s="343"/>
      <c r="CX73" s="343"/>
      <c r="CY73" s="343"/>
      <c r="CZ73" s="343"/>
      <c r="DA73" s="343"/>
      <c r="DB73" s="343"/>
      <c r="DC73" s="343"/>
      <c r="DD73" s="343"/>
      <c r="DE73" s="343"/>
      <c r="DF73" s="343"/>
      <c r="DG73" s="343"/>
      <c r="DH73" s="343"/>
      <c r="DI73" s="343"/>
      <c r="DJ73" s="343"/>
      <c r="DK73" s="343"/>
      <c r="DL73" s="343"/>
      <c r="DM73" s="343"/>
      <c r="DN73" s="343"/>
      <c r="DO73" s="343"/>
      <c r="DP73" s="343"/>
      <c r="DQ73" s="343"/>
      <c r="DR73" s="343"/>
      <c r="DS73" s="343"/>
      <c r="DT73" s="343"/>
      <c r="DU73" s="343"/>
      <c r="DV73" s="343"/>
      <c r="DW73" s="343"/>
      <c r="DX73" s="343"/>
      <c r="DY73" s="343"/>
      <c r="DZ73" s="343"/>
      <c r="EA73" s="343"/>
      <c r="EB73" s="343"/>
      <c r="EC73" s="343"/>
      <c r="ED73" s="343"/>
      <c r="EE73" s="343"/>
      <c r="EF73" s="343"/>
      <c r="EG73" s="343"/>
      <c r="EH73" s="343"/>
      <c r="EI73" s="343"/>
      <c r="EJ73" s="343"/>
      <c r="EK73" s="343"/>
      <c r="EL73" s="343"/>
      <c r="EM73" s="343"/>
      <c r="EN73" s="343"/>
      <c r="EO73" s="343"/>
      <c r="EP73" s="343"/>
      <c r="EQ73" s="343"/>
      <c r="ER73" s="343"/>
      <c r="ES73" s="343"/>
      <c r="ET73" s="343"/>
      <c r="EU73" s="343"/>
      <c r="EV73" s="343"/>
      <c r="EW73" s="343"/>
      <c r="EX73" s="343"/>
      <c r="EY73" s="343"/>
      <c r="EZ73" s="343"/>
      <c r="FA73" s="343"/>
      <c r="FB73" s="343"/>
      <c r="FC73" s="343"/>
      <c r="FD73" s="343"/>
      <c r="FE73" s="343"/>
      <c r="FF73" s="343"/>
      <c r="FG73" s="343"/>
      <c r="FH73" s="343"/>
      <c r="FI73" s="343"/>
      <c r="FJ73" s="343"/>
      <c r="FK73" s="343"/>
      <c r="FL73" s="343"/>
      <c r="FM73" s="343"/>
      <c r="FN73" s="343"/>
      <c r="FO73" s="343"/>
      <c r="FP73" s="343"/>
      <c r="FQ73" s="343"/>
      <c r="FR73" s="343"/>
      <c r="FS73" s="343"/>
      <c r="FT73" s="343"/>
      <c r="FU73" s="343"/>
      <c r="FV73" s="343"/>
      <c r="FW73" s="343"/>
      <c r="FX73" s="343"/>
      <c r="FY73" s="343"/>
      <c r="FZ73" s="343"/>
      <c r="GA73" s="343"/>
      <c r="GB73" s="343"/>
      <c r="GC73" s="343"/>
      <c r="GD73" s="343"/>
      <c r="GE73" s="343"/>
      <c r="GF73" s="343"/>
      <c r="GG73" s="343"/>
      <c r="GH73" s="343"/>
      <c r="GI73" s="343"/>
      <c r="GJ73" s="343"/>
      <c r="GK73" s="343"/>
      <c r="GL73" s="343"/>
      <c r="GM73" s="343"/>
      <c r="GN73" s="343"/>
      <c r="GO73" s="343"/>
      <c r="GP73" s="343"/>
      <c r="GQ73" s="343"/>
      <c r="GR73" s="343"/>
      <c r="GS73" s="343"/>
      <c r="GT73" s="343"/>
      <c r="GU73" s="343"/>
      <c r="GV73" s="343"/>
    </row>
    <row r="74" spans="1:204" s="91" customFormat="1" ht="15" customHeight="1" x14ac:dyDescent="0.2">
      <c r="A74" s="56">
        <v>68</v>
      </c>
      <c r="B74" s="657" t="s">
        <v>1</v>
      </c>
      <c r="C74" s="58">
        <v>79205710</v>
      </c>
      <c r="D74" s="58">
        <v>20898661</v>
      </c>
      <c r="E74" s="58">
        <v>58307049</v>
      </c>
      <c r="F74" s="69">
        <v>57503721</v>
      </c>
      <c r="G74" s="59">
        <v>1.3970017696767832E-2</v>
      </c>
      <c r="H74" s="60">
        <v>58307049</v>
      </c>
      <c r="I74" s="61">
        <v>5</v>
      </c>
      <c r="J74" s="62">
        <v>292226</v>
      </c>
      <c r="K74" s="61">
        <v>38.200000000000003</v>
      </c>
      <c r="L74" s="62">
        <v>2254162</v>
      </c>
      <c r="M74" s="63">
        <v>0</v>
      </c>
      <c r="N74" s="63">
        <v>0</v>
      </c>
      <c r="O74" s="63">
        <v>0</v>
      </c>
      <c r="P74" s="62">
        <v>0</v>
      </c>
      <c r="Q74" s="58">
        <v>2546388</v>
      </c>
      <c r="R74" s="63">
        <v>0</v>
      </c>
      <c r="S74" s="62">
        <v>0</v>
      </c>
      <c r="T74" s="63">
        <v>0</v>
      </c>
      <c r="U74" s="63">
        <v>0</v>
      </c>
      <c r="V74" s="63">
        <v>0</v>
      </c>
      <c r="W74" s="62">
        <v>0</v>
      </c>
      <c r="X74" s="58">
        <v>0</v>
      </c>
      <c r="Y74" s="65">
        <v>43.2</v>
      </c>
      <c r="Z74" s="58">
        <v>2546388</v>
      </c>
      <c r="AA74" s="58">
        <v>0</v>
      </c>
      <c r="AB74" s="66">
        <v>0</v>
      </c>
      <c r="AC74" s="67">
        <v>43.67</v>
      </c>
      <c r="AD74" s="68">
        <v>43.67</v>
      </c>
      <c r="AE74" s="69">
        <v>0</v>
      </c>
      <c r="AF74" s="69">
        <v>2546388</v>
      </c>
      <c r="AG74" s="70">
        <v>0.02</v>
      </c>
      <c r="AH74" s="71">
        <v>4943548</v>
      </c>
      <c r="AI74" s="71">
        <v>0</v>
      </c>
      <c r="AJ74" s="69">
        <v>0</v>
      </c>
      <c r="AK74" s="72">
        <v>4943548</v>
      </c>
      <c r="AL74" s="69">
        <v>241611300</v>
      </c>
      <c r="AM74" s="69">
        <v>247177400</v>
      </c>
      <c r="AN74" s="70">
        <v>2.3037415882452519E-2</v>
      </c>
      <c r="AO74" s="69">
        <v>247177400</v>
      </c>
      <c r="AP74" s="59">
        <v>0.02</v>
      </c>
      <c r="AQ74" s="59">
        <v>0</v>
      </c>
      <c r="AR74" s="69">
        <v>46006</v>
      </c>
      <c r="AS74" s="69">
        <v>7535942</v>
      </c>
      <c r="AT74" s="1954">
        <v>4919.0200000000004</v>
      </c>
      <c r="AU74" s="343"/>
      <c r="AV74" s="343"/>
      <c r="AW74" s="343"/>
      <c r="AX74" s="343"/>
      <c r="AY74" s="343"/>
      <c r="AZ74" s="343"/>
      <c r="BA74" s="343"/>
      <c r="BB74" s="343"/>
      <c r="BC74" s="343"/>
      <c r="BD74" s="343"/>
      <c r="BE74" s="343"/>
      <c r="BF74" s="343"/>
      <c r="BG74" s="343"/>
      <c r="BH74" s="343"/>
      <c r="BI74" s="343"/>
      <c r="BJ74" s="343"/>
      <c r="BK74" s="343"/>
      <c r="BL74" s="343"/>
      <c r="BM74" s="343"/>
      <c r="BN74" s="343"/>
      <c r="BO74" s="343"/>
      <c r="BP74" s="343"/>
      <c r="BQ74" s="343"/>
      <c r="BR74" s="343"/>
      <c r="BS74" s="343"/>
      <c r="BT74" s="343"/>
      <c r="BU74" s="343"/>
      <c r="BV74" s="343"/>
      <c r="BW74" s="343"/>
      <c r="BX74" s="343"/>
      <c r="BY74" s="343"/>
      <c r="BZ74" s="343"/>
      <c r="CA74" s="343"/>
      <c r="CB74" s="343"/>
      <c r="CC74" s="343"/>
      <c r="CD74" s="343"/>
      <c r="CE74" s="343"/>
      <c r="CF74" s="343"/>
      <c r="CG74" s="343"/>
      <c r="CH74" s="343"/>
      <c r="CI74" s="343"/>
      <c r="CJ74" s="343"/>
      <c r="CK74" s="343"/>
      <c r="CL74" s="343"/>
      <c r="CM74" s="343"/>
      <c r="CN74" s="343"/>
      <c r="CO74" s="343"/>
      <c r="CP74" s="343"/>
      <c r="CQ74" s="343"/>
      <c r="CR74" s="343"/>
      <c r="CS74" s="343"/>
      <c r="CT74" s="343"/>
      <c r="CU74" s="343"/>
      <c r="CV74" s="343"/>
      <c r="CW74" s="343"/>
      <c r="CX74" s="343"/>
      <c r="CY74" s="343"/>
      <c r="CZ74" s="343"/>
      <c r="DA74" s="343"/>
      <c r="DB74" s="343"/>
      <c r="DC74" s="343"/>
      <c r="DD74" s="343"/>
      <c r="DE74" s="343"/>
      <c r="DF74" s="343"/>
      <c r="DG74" s="343"/>
      <c r="DH74" s="343"/>
      <c r="DI74" s="343"/>
      <c r="DJ74" s="343"/>
      <c r="DK74" s="343"/>
      <c r="DL74" s="343"/>
      <c r="DM74" s="343"/>
      <c r="DN74" s="343"/>
      <c r="DO74" s="343"/>
      <c r="DP74" s="343"/>
      <c r="DQ74" s="343"/>
      <c r="DR74" s="343"/>
      <c r="DS74" s="343"/>
      <c r="DT74" s="343"/>
      <c r="DU74" s="343"/>
      <c r="DV74" s="343"/>
      <c r="DW74" s="343"/>
      <c r="DX74" s="343"/>
      <c r="DY74" s="343"/>
      <c r="DZ74" s="343"/>
      <c r="EA74" s="343"/>
      <c r="EB74" s="343"/>
      <c r="EC74" s="343"/>
      <c r="ED74" s="343"/>
      <c r="EE74" s="343"/>
      <c r="EF74" s="343"/>
      <c r="EG74" s="343"/>
      <c r="EH74" s="343"/>
      <c r="EI74" s="343"/>
      <c r="EJ74" s="343"/>
      <c r="EK74" s="343"/>
      <c r="EL74" s="343"/>
      <c r="EM74" s="343"/>
      <c r="EN74" s="343"/>
      <c r="EO74" s="343"/>
      <c r="EP74" s="343"/>
      <c r="EQ74" s="343"/>
      <c r="ER74" s="343"/>
      <c r="ES74" s="343"/>
      <c r="ET74" s="343"/>
      <c r="EU74" s="343"/>
      <c r="EV74" s="343"/>
      <c r="EW74" s="343"/>
      <c r="EX74" s="343"/>
      <c r="EY74" s="343"/>
      <c r="EZ74" s="343"/>
      <c r="FA74" s="343"/>
      <c r="FB74" s="343"/>
      <c r="FC74" s="343"/>
      <c r="FD74" s="343"/>
      <c r="FE74" s="343"/>
      <c r="FF74" s="343"/>
      <c r="FG74" s="343"/>
      <c r="FH74" s="343"/>
      <c r="FI74" s="343"/>
      <c r="FJ74" s="343"/>
      <c r="FK74" s="343"/>
      <c r="FL74" s="343"/>
      <c r="FM74" s="343"/>
      <c r="FN74" s="343"/>
      <c r="FO74" s="343"/>
      <c r="FP74" s="343"/>
      <c r="FQ74" s="343"/>
      <c r="FR74" s="343"/>
      <c r="FS74" s="343"/>
      <c r="FT74" s="343"/>
      <c r="FU74" s="343"/>
      <c r="FV74" s="343"/>
      <c r="FW74" s="343"/>
      <c r="FX74" s="343"/>
      <c r="FY74" s="343"/>
      <c r="FZ74" s="343"/>
      <c r="GA74" s="343"/>
      <c r="GB74" s="343"/>
      <c r="GC74" s="343"/>
      <c r="GD74" s="343"/>
      <c r="GE74" s="343"/>
      <c r="GF74" s="343"/>
      <c r="GG74" s="343"/>
      <c r="GH74" s="343"/>
      <c r="GI74" s="343"/>
      <c r="GJ74" s="343"/>
      <c r="GK74" s="343"/>
      <c r="GL74" s="343"/>
      <c r="GM74" s="343"/>
      <c r="GN74" s="343"/>
      <c r="GO74" s="343"/>
      <c r="GP74" s="343"/>
      <c r="GQ74" s="343"/>
      <c r="GR74" s="343"/>
      <c r="GS74" s="343"/>
      <c r="GT74" s="343"/>
      <c r="GU74" s="343"/>
      <c r="GV74" s="343"/>
    </row>
    <row r="75" spans="1:204" s="109" customFormat="1" ht="15" customHeight="1" x14ac:dyDescent="0.2">
      <c r="A75" s="92">
        <v>69</v>
      </c>
      <c r="B75" s="93" t="s">
        <v>74</v>
      </c>
      <c r="C75" s="94">
        <v>270931410</v>
      </c>
      <c r="D75" s="95">
        <v>69569797</v>
      </c>
      <c r="E75" s="95">
        <v>201361613</v>
      </c>
      <c r="F75" s="95">
        <v>193115974</v>
      </c>
      <c r="G75" s="96">
        <v>4.2697860923716233E-2</v>
      </c>
      <c r="H75" s="97">
        <v>201361613</v>
      </c>
      <c r="I75" s="98">
        <v>3.49</v>
      </c>
      <c r="J75" s="94">
        <v>777790</v>
      </c>
      <c r="K75" s="98">
        <v>28.99</v>
      </c>
      <c r="L75" s="94">
        <v>6480387</v>
      </c>
      <c r="M75" s="99">
        <v>0</v>
      </c>
      <c r="N75" s="99">
        <v>0</v>
      </c>
      <c r="O75" s="100">
        <v>0</v>
      </c>
      <c r="P75" s="94">
        <v>0</v>
      </c>
      <c r="Q75" s="101">
        <v>7258177</v>
      </c>
      <c r="R75" s="82">
        <v>23.65</v>
      </c>
      <c r="S75" s="94">
        <v>4712282</v>
      </c>
      <c r="T75" s="99">
        <v>0</v>
      </c>
      <c r="U75" s="99">
        <v>0</v>
      </c>
      <c r="V75" s="100">
        <v>0</v>
      </c>
      <c r="W75" s="94">
        <v>0</v>
      </c>
      <c r="X75" s="101">
        <v>4712282</v>
      </c>
      <c r="Y75" s="98">
        <v>56.129999999999995</v>
      </c>
      <c r="Z75" s="94">
        <v>11970459</v>
      </c>
      <c r="AA75" s="94">
        <v>0</v>
      </c>
      <c r="AB75" s="102">
        <v>23.4</v>
      </c>
      <c r="AC75" s="103">
        <v>36.049999999999997</v>
      </c>
      <c r="AD75" s="104">
        <v>59.45</v>
      </c>
      <c r="AE75" s="94">
        <v>0</v>
      </c>
      <c r="AF75" s="94">
        <v>11970459</v>
      </c>
      <c r="AG75" s="105">
        <v>2.5000000000000001E-2</v>
      </c>
      <c r="AH75" s="106">
        <v>10088071</v>
      </c>
      <c r="AI75" s="106">
        <v>2522018</v>
      </c>
      <c r="AJ75" s="94">
        <v>0</v>
      </c>
      <c r="AK75" s="107">
        <v>12610089</v>
      </c>
      <c r="AL75" s="94">
        <v>464648960</v>
      </c>
      <c r="AM75" s="94">
        <v>504403560</v>
      </c>
      <c r="AN75" s="105">
        <v>8.5558353557920366E-2</v>
      </c>
      <c r="AO75" s="94">
        <v>504403560</v>
      </c>
      <c r="AP75" s="108">
        <v>1.9999999603492094E-2</v>
      </c>
      <c r="AQ75" s="108">
        <v>5.0000003965079073E-3</v>
      </c>
      <c r="AR75" s="94">
        <v>4000</v>
      </c>
      <c r="AS75" s="94">
        <v>24584548</v>
      </c>
      <c r="AT75" s="1956">
        <v>5063.76</v>
      </c>
      <c r="AU75" s="271"/>
      <c r="AV75" s="271"/>
      <c r="AW75" s="271"/>
      <c r="AX75" s="271"/>
      <c r="AY75" s="271"/>
      <c r="AZ75" s="271"/>
      <c r="BA75" s="271"/>
      <c r="BB75" s="271"/>
      <c r="BC75" s="271"/>
      <c r="BD75" s="271"/>
      <c r="BE75" s="271"/>
      <c r="BF75" s="271"/>
      <c r="BG75" s="271"/>
      <c r="BH75" s="271"/>
      <c r="BI75" s="271"/>
      <c r="BJ75" s="271"/>
      <c r="BK75" s="271"/>
      <c r="BL75" s="271"/>
      <c r="BM75" s="271"/>
      <c r="BN75" s="271"/>
      <c r="BO75" s="271"/>
      <c r="BP75" s="271"/>
      <c r="BQ75" s="271"/>
      <c r="BR75" s="271"/>
      <c r="BS75" s="271"/>
      <c r="BT75" s="271"/>
      <c r="BU75" s="271"/>
      <c r="BV75" s="271"/>
      <c r="BW75" s="271"/>
      <c r="BX75" s="271"/>
      <c r="BY75" s="271"/>
      <c r="BZ75" s="271"/>
      <c r="CA75" s="271"/>
      <c r="CB75" s="271"/>
      <c r="CC75" s="271"/>
      <c r="CD75" s="271"/>
      <c r="CE75" s="271"/>
      <c r="CF75" s="271"/>
      <c r="CG75" s="271"/>
      <c r="CH75" s="271"/>
      <c r="CI75" s="271"/>
      <c r="CJ75" s="271"/>
      <c r="CK75" s="271"/>
      <c r="CL75" s="271"/>
      <c r="CM75" s="271"/>
      <c r="CN75" s="271"/>
      <c r="CO75" s="271"/>
      <c r="CP75" s="271"/>
      <c r="CQ75" s="271"/>
      <c r="CR75" s="271"/>
      <c r="CS75" s="271"/>
      <c r="CT75" s="271"/>
      <c r="CU75" s="271"/>
      <c r="CV75" s="271"/>
      <c r="CW75" s="271"/>
      <c r="CX75" s="271"/>
      <c r="CY75" s="271"/>
      <c r="CZ75" s="271"/>
      <c r="DA75" s="271"/>
      <c r="DB75" s="271"/>
      <c r="DC75" s="271"/>
      <c r="DD75" s="271"/>
      <c r="DE75" s="271"/>
      <c r="DF75" s="271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271"/>
      <c r="FJ75" s="271"/>
      <c r="FK75" s="271"/>
      <c r="FL75" s="271"/>
      <c r="FM75" s="271"/>
      <c r="FN75" s="271"/>
      <c r="FO75" s="271"/>
      <c r="FP75" s="271"/>
      <c r="FQ75" s="271"/>
      <c r="FR75" s="271"/>
      <c r="FS75" s="271"/>
      <c r="FT75" s="271"/>
      <c r="FU75" s="271"/>
      <c r="FV75" s="271"/>
      <c r="FW75" s="271"/>
      <c r="FX75" s="271"/>
      <c r="FY75" s="271"/>
      <c r="FZ75" s="271"/>
      <c r="GA75" s="271"/>
      <c r="GB75" s="271"/>
      <c r="GC75" s="271"/>
      <c r="GD75" s="271"/>
      <c r="GE75" s="271"/>
      <c r="GF75" s="271"/>
      <c r="GG75" s="271"/>
      <c r="GH75" s="271"/>
      <c r="GI75" s="271"/>
      <c r="GJ75" s="271"/>
      <c r="GK75" s="271"/>
      <c r="GL75" s="271"/>
      <c r="GM75" s="271"/>
      <c r="GN75" s="271"/>
      <c r="GO75" s="271"/>
      <c r="GP75" s="271"/>
      <c r="GQ75" s="271"/>
      <c r="GR75" s="271"/>
      <c r="GS75" s="271"/>
      <c r="GT75" s="271"/>
      <c r="GU75" s="271"/>
      <c r="GV75" s="271"/>
    </row>
    <row r="76" spans="1:204" s="116" customFormat="1" ht="15" customHeight="1" x14ac:dyDescent="0.2">
      <c r="A76" s="1281"/>
      <c r="B76" s="1282" t="s">
        <v>3</v>
      </c>
      <c r="C76" s="1283">
        <v>54004219350.720001</v>
      </c>
      <c r="D76" s="1283">
        <v>7424389275</v>
      </c>
      <c r="E76" s="1283">
        <v>46579830075.720001</v>
      </c>
      <c r="F76" s="1283">
        <v>46446969127</v>
      </c>
      <c r="G76" s="1284">
        <v>2.8604869427910221E-3</v>
      </c>
      <c r="H76" s="1285">
        <v>46459024659.920006</v>
      </c>
      <c r="I76" s="1286">
        <v>5.1392753623188421</v>
      </c>
      <c r="J76" s="1287">
        <v>299150118</v>
      </c>
      <c r="K76" s="1286">
        <v>25.524637681159415</v>
      </c>
      <c r="L76" s="1287">
        <v>1334242251</v>
      </c>
      <c r="M76" s="1288">
        <v>0</v>
      </c>
      <c r="N76" s="1288">
        <v>89.2</v>
      </c>
      <c r="O76" s="1288">
        <v>75</v>
      </c>
      <c r="P76" s="1287">
        <v>48931809</v>
      </c>
      <c r="Q76" s="1287">
        <v>1682324178</v>
      </c>
      <c r="R76" s="1286">
        <v>4.9389855072463762</v>
      </c>
      <c r="S76" s="1287">
        <v>181699804</v>
      </c>
      <c r="T76" s="1288">
        <v>0</v>
      </c>
      <c r="U76" s="1288">
        <v>54.12</v>
      </c>
      <c r="V76" s="1288">
        <v>76</v>
      </c>
      <c r="W76" s="1287">
        <v>89185280</v>
      </c>
      <c r="X76" s="1283">
        <v>270885084</v>
      </c>
      <c r="Y76" s="1289">
        <v>35.602898550724632</v>
      </c>
      <c r="Z76" s="1283">
        <v>1815092173</v>
      </c>
      <c r="AA76" s="1283">
        <v>138117089</v>
      </c>
      <c r="AB76" s="1290">
        <v>5.82</v>
      </c>
      <c r="AC76" s="1291">
        <v>36.119999999999997</v>
      </c>
      <c r="AD76" s="1290">
        <v>41.93</v>
      </c>
      <c r="AE76" s="1283">
        <v>-35877</v>
      </c>
      <c r="AF76" s="1283">
        <v>1953173385</v>
      </c>
      <c r="AG76" s="1292">
        <v>2.06E-2</v>
      </c>
      <c r="AH76" s="1293">
        <v>2483943507</v>
      </c>
      <c r="AI76" s="1293">
        <v>35944894</v>
      </c>
      <c r="AJ76" s="1293">
        <v>335170</v>
      </c>
      <c r="AK76" s="1283">
        <v>2520223571</v>
      </c>
      <c r="AL76" s="1283">
        <v>107563086457</v>
      </c>
      <c r="AM76" s="1283">
        <v>122427600769.28915</v>
      </c>
      <c r="AN76" s="1292">
        <v>0.13819345280903103</v>
      </c>
      <c r="AO76" s="1283">
        <v>119433075863.13914</v>
      </c>
      <c r="AP76" s="1294">
        <v>2.0299999999999999E-2</v>
      </c>
      <c r="AQ76" s="1294">
        <v>2.9999999999999997E-4</v>
      </c>
      <c r="AR76" s="1287">
        <v>35661703</v>
      </c>
      <c r="AS76" s="1283">
        <v>4509058659</v>
      </c>
      <c r="AT76" s="1957">
        <v>6945.88</v>
      </c>
      <c r="AU76" s="1912"/>
      <c r="AV76" s="1912"/>
      <c r="AW76" s="1912"/>
      <c r="AX76" s="1912"/>
      <c r="AY76" s="1912"/>
      <c r="AZ76" s="1912"/>
      <c r="BA76" s="1912"/>
      <c r="BB76" s="1912"/>
      <c r="BC76" s="1912"/>
      <c r="BD76" s="1912"/>
      <c r="BE76" s="1912"/>
      <c r="BF76" s="1912"/>
      <c r="BG76" s="1912"/>
      <c r="BH76" s="1912"/>
      <c r="BI76" s="1912"/>
      <c r="BJ76" s="1912"/>
      <c r="BK76" s="1912"/>
      <c r="BL76" s="1912"/>
      <c r="BM76" s="1912"/>
      <c r="BN76" s="1912"/>
      <c r="BO76" s="1912"/>
      <c r="BP76" s="1912"/>
      <c r="BQ76" s="1912"/>
      <c r="BR76" s="1912"/>
      <c r="BS76" s="1912"/>
      <c r="BT76" s="1912"/>
      <c r="BU76" s="1912"/>
      <c r="BV76" s="1912"/>
      <c r="BW76" s="1912"/>
      <c r="BX76" s="1912"/>
      <c r="BY76" s="1912"/>
      <c r="BZ76" s="1912"/>
      <c r="CA76" s="1912"/>
      <c r="CB76" s="1912"/>
      <c r="CC76" s="1912"/>
      <c r="CD76" s="1912"/>
      <c r="CE76" s="1912"/>
      <c r="CF76" s="1912"/>
      <c r="CG76" s="1912"/>
      <c r="CH76" s="1912"/>
      <c r="CI76" s="1912"/>
      <c r="CJ76" s="1912"/>
      <c r="CK76" s="1912"/>
      <c r="CL76" s="1912"/>
      <c r="CM76" s="1912"/>
      <c r="CN76" s="1912"/>
      <c r="CO76" s="1912"/>
      <c r="CP76" s="1912"/>
      <c r="CQ76" s="1912"/>
      <c r="CR76" s="1912"/>
      <c r="CS76" s="1912"/>
      <c r="CT76" s="1912"/>
      <c r="CU76" s="1912"/>
      <c r="CV76" s="1912"/>
      <c r="CW76" s="1912"/>
      <c r="CX76" s="1912"/>
      <c r="CY76" s="1912"/>
      <c r="CZ76" s="1912"/>
      <c r="DA76" s="1912"/>
      <c r="DB76" s="1912"/>
      <c r="DC76" s="1912"/>
      <c r="DD76" s="1912"/>
      <c r="DE76" s="1912"/>
      <c r="DF76" s="1912"/>
      <c r="DG76" s="1912"/>
      <c r="DH76" s="1912"/>
      <c r="DI76" s="1912"/>
      <c r="DJ76" s="1912"/>
      <c r="DK76" s="1912"/>
      <c r="DL76" s="1912"/>
      <c r="DM76" s="1912"/>
      <c r="DN76" s="1912"/>
      <c r="DO76" s="1912"/>
      <c r="DP76" s="1912"/>
      <c r="DQ76" s="1912"/>
      <c r="DR76" s="1912"/>
      <c r="DS76" s="1912"/>
      <c r="DT76" s="1912"/>
      <c r="DU76" s="1912"/>
      <c r="DV76" s="1912"/>
      <c r="DW76" s="1912"/>
      <c r="DX76" s="1912"/>
      <c r="DY76" s="1912"/>
      <c r="DZ76" s="1912"/>
      <c r="EA76" s="1912"/>
      <c r="EB76" s="1912"/>
      <c r="EC76" s="1912"/>
      <c r="ED76" s="1912"/>
      <c r="EE76" s="1912"/>
      <c r="EF76" s="1912"/>
      <c r="EG76" s="1912"/>
      <c r="EH76" s="1912"/>
      <c r="EI76" s="1912"/>
      <c r="EJ76" s="1912"/>
      <c r="EK76" s="1912"/>
      <c r="EL76" s="1912"/>
      <c r="EM76" s="1912"/>
      <c r="EN76" s="1912"/>
      <c r="EO76" s="1912"/>
      <c r="EP76" s="1912"/>
      <c r="EQ76" s="1912"/>
      <c r="ER76" s="1912"/>
      <c r="ES76" s="1912"/>
      <c r="ET76" s="1912"/>
      <c r="EU76" s="1912"/>
      <c r="EV76" s="1912"/>
      <c r="EW76" s="1912"/>
      <c r="EX76" s="1912"/>
      <c r="EY76" s="1912"/>
      <c r="EZ76" s="1912"/>
      <c r="FA76" s="1912"/>
      <c r="FB76" s="1912"/>
      <c r="FC76" s="1912"/>
      <c r="FD76" s="1912"/>
      <c r="FE76" s="1912"/>
      <c r="FF76" s="1912"/>
      <c r="FG76" s="1912"/>
      <c r="FH76" s="1912"/>
      <c r="FI76" s="1912"/>
      <c r="FJ76" s="1912"/>
      <c r="FK76" s="1912"/>
      <c r="FL76" s="1912"/>
      <c r="FM76" s="1912"/>
      <c r="FN76" s="1912"/>
      <c r="FO76" s="1912"/>
      <c r="FP76" s="1912"/>
      <c r="FQ76" s="1912"/>
      <c r="FR76" s="1912"/>
      <c r="FS76" s="1912"/>
      <c r="FT76" s="1912"/>
      <c r="FU76" s="1912"/>
      <c r="FV76" s="1912"/>
      <c r="FW76" s="1912"/>
      <c r="FX76" s="1912"/>
      <c r="FY76" s="1912"/>
      <c r="FZ76" s="1912"/>
      <c r="GA76" s="1912"/>
      <c r="GB76" s="1912"/>
      <c r="GC76" s="1912"/>
      <c r="GD76" s="1912"/>
      <c r="GE76" s="1912"/>
      <c r="GF76" s="1912"/>
      <c r="GG76" s="1912"/>
      <c r="GH76" s="1912"/>
      <c r="GI76" s="1912"/>
      <c r="GJ76" s="1912"/>
      <c r="GK76" s="1912"/>
      <c r="GL76" s="1912"/>
      <c r="GM76" s="1912"/>
      <c r="GN76" s="1912"/>
      <c r="GO76" s="1912"/>
      <c r="GP76" s="1912"/>
      <c r="GQ76" s="1912"/>
      <c r="GR76" s="1912"/>
      <c r="GS76" s="1912"/>
      <c r="GT76" s="1912"/>
      <c r="GU76" s="1912"/>
      <c r="GV76" s="1912"/>
    </row>
    <row r="77" spans="1:204" s="1912" customFormat="1" ht="14.25" customHeight="1" x14ac:dyDescent="0.2">
      <c r="B77" s="1913"/>
      <c r="C77" s="1295"/>
      <c r="D77" s="1295"/>
      <c r="E77" s="1295"/>
      <c r="F77" s="1295"/>
      <c r="G77" s="1914"/>
      <c r="H77" s="1915"/>
      <c r="I77" s="1916"/>
      <c r="J77" s="1295"/>
      <c r="K77" s="1917"/>
      <c r="L77" s="1295"/>
      <c r="M77" s="1296"/>
      <c r="N77" s="1296"/>
      <c r="O77" s="1296"/>
      <c r="P77" s="1295"/>
      <c r="Q77" s="1295"/>
      <c r="R77" s="1917"/>
      <c r="S77" s="1295"/>
      <c r="T77" s="1296"/>
      <c r="U77" s="1296"/>
      <c r="V77" s="1296"/>
      <c r="W77" s="1295"/>
      <c r="X77" s="1295"/>
      <c r="Y77" s="1296"/>
      <c r="Z77" s="1295"/>
      <c r="AA77" s="1295"/>
      <c r="AB77" s="1918"/>
      <c r="AC77" s="1919"/>
      <c r="AD77" s="1918"/>
      <c r="AE77" s="1918"/>
      <c r="AF77" s="1295"/>
      <c r="AG77" s="1297"/>
      <c r="AH77" s="1915"/>
      <c r="AI77" s="1915"/>
      <c r="AJ77" s="1915"/>
      <c r="AK77" s="1295"/>
      <c r="AL77" s="1295"/>
      <c r="AM77" s="1295"/>
      <c r="AN77" s="1297"/>
      <c r="AO77" s="1295"/>
      <c r="AP77" s="1920"/>
      <c r="AQ77" s="1920"/>
      <c r="AR77" s="1295"/>
      <c r="AS77" s="1295"/>
      <c r="AT77" s="1295"/>
    </row>
    <row r="78" spans="1:204" s="343" customFormat="1" ht="14.25" customHeight="1" x14ac:dyDescent="0.2">
      <c r="C78" s="1295"/>
      <c r="D78" s="1295"/>
      <c r="E78" s="1295"/>
      <c r="F78" s="1295"/>
      <c r="G78" s="1914"/>
      <c r="H78" s="1915"/>
      <c r="I78" s="1916"/>
      <c r="J78" s="1295"/>
      <c r="K78" s="1917"/>
      <c r="L78" s="1295"/>
      <c r="M78" s="1296"/>
      <c r="N78" s="1296"/>
      <c r="O78" s="1296"/>
      <c r="P78" s="1295"/>
      <c r="Q78" s="1295"/>
      <c r="R78" s="1917"/>
      <c r="S78" s="1295"/>
      <c r="T78" s="1296"/>
      <c r="U78" s="1296"/>
      <c r="V78" s="1296"/>
      <c r="W78" s="1295"/>
      <c r="X78" s="1295"/>
      <c r="Y78" s="1296"/>
      <c r="Z78" s="1295"/>
      <c r="AA78" s="1295"/>
      <c r="AB78" s="1918"/>
      <c r="AC78" s="1919"/>
      <c r="AD78" s="1918"/>
      <c r="AE78" s="1918"/>
      <c r="AF78" s="1295"/>
      <c r="AG78" s="1297"/>
      <c r="AH78" s="1915"/>
      <c r="AI78" s="1915"/>
      <c r="AJ78" s="1915"/>
      <c r="AK78" s="1295"/>
      <c r="AL78" s="1295"/>
      <c r="AM78" s="1295"/>
      <c r="AN78" s="1297"/>
      <c r="AO78" s="1295"/>
      <c r="AP78" s="1920"/>
      <c r="AQ78" s="1920"/>
      <c r="AR78" s="1295"/>
      <c r="AS78" s="1295"/>
      <c r="AT78" s="1295"/>
    </row>
    <row r="79" spans="1:204" s="343" customFormat="1" ht="14.25" customHeight="1" x14ac:dyDescent="0.2">
      <c r="C79" s="1921"/>
      <c r="D79" s="1921"/>
      <c r="E79" s="1921"/>
      <c r="F79" s="1922"/>
      <c r="J79" s="1921"/>
      <c r="L79" s="1921"/>
      <c r="O79" s="1921"/>
      <c r="P79" s="1921"/>
      <c r="Q79" s="1923"/>
      <c r="S79" s="1921"/>
      <c r="V79" s="1921"/>
      <c r="W79" s="1921"/>
      <c r="X79" s="1923"/>
      <c r="Z79" s="1923"/>
      <c r="AA79" s="1923"/>
      <c r="AD79" s="1924"/>
      <c r="AE79" s="1925"/>
      <c r="AF79" s="1926"/>
      <c r="AG79" s="1927"/>
      <c r="AH79" s="1921"/>
      <c r="AI79" s="1921"/>
      <c r="AJ79" s="1925"/>
      <c r="AK79" s="1926"/>
      <c r="AL79" s="1928"/>
      <c r="AM79" s="1923"/>
      <c r="AQ79" s="1929"/>
      <c r="AR79" s="1921"/>
    </row>
    <row r="80" spans="1:204" s="343" customFormat="1" ht="14.25" customHeight="1" x14ac:dyDescent="0.2">
      <c r="C80" s="1921"/>
      <c r="D80" s="1921"/>
      <c r="E80" s="1930"/>
      <c r="F80" s="811"/>
      <c r="J80" s="1930"/>
      <c r="L80" s="1921"/>
      <c r="Z80" s="1923"/>
      <c r="AA80" s="1923"/>
      <c r="AE80" s="1925"/>
      <c r="AF80" s="1926"/>
      <c r="AG80" s="1931"/>
      <c r="AI80" s="1929"/>
      <c r="AJ80" s="1925"/>
      <c r="AK80" s="1926"/>
      <c r="AL80" s="1932"/>
      <c r="AM80" s="1933"/>
      <c r="AN80" s="1933"/>
      <c r="AO80" s="1933"/>
      <c r="AS80" s="1933"/>
    </row>
    <row r="81" spans="1:44" s="343" customFormat="1" ht="14.25" customHeight="1" x14ac:dyDescent="0.2">
      <c r="B81" s="367"/>
      <c r="C81" s="1921"/>
      <c r="D81" s="1921"/>
      <c r="E81" s="1921"/>
      <c r="F81" s="1921"/>
      <c r="Z81" s="1923"/>
      <c r="AA81" s="1923"/>
      <c r="AF81" s="1934"/>
      <c r="AG81" s="1935"/>
      <c r="AH81" s="1936"/>
      <c r="AK81" s="1934"/>
      <c r="AO81" s="1937"/>
    </row>
    <row r="82" spans="1:44" s="343" customFormat="1" ht="14.25" customHeight="1" x14ac:dyDescent="0.2">
      <c r="C82" s="1938"/>
      <c r="F82" s="1921"/>
      <c r="I82" s="1939"/>
      <c r="J82" s="1940"/>
      <c r="K82" s="1939"/>
      <c r="L82" s="1940"/>
      <c r="M82" s="1939"/>
      <c r="N82" s="1939"/>
      <c r="O82" s="1939"/>
      <c r="P82" s="1940"/>
      <c r="Q82" s="1939"/>
      <c r="S82" s="1940"/>
      <c r="T82" s="1939"/>
      <c r="U82" s="1939"/>
      <c r="W82" s="1940"/>
      <c r="Z82" s="1940"/>
      <c r="AA82" s="1923"/>
      <c r="AG82" s="1935"/>
      <c r="AH82" s="1412"/>
      <c r="AI82" s="1941"/>
      <c r="AK82" s="1926"/>
      <c r="AL82" s="1921"/>
      <c r="AM82" s="1942"/>
    </row>
    <row r="83" spans="1:44" s="343" customFormat="1" ht="14.25" customHeight="1" x14ac:dyDescent="0.2">
      <c r="C83" s="1938"/>
      <c r="F83" s="1921"/>
      <c r="AA83" s="1923"/>
      <c r="AG83" s="1935"/>
      <c r="AH83" s="1935"/>
      <c r="AK83" s="1926"/>
      <c r="AL83" s="1921"/>
      <c r="AM83" s="1921"/>
      <c r="AR83" s="1940"/>
    </row>
    <row r="84" spans="1:44" s="343" customFormat="1" ht="14.25" customHeight="1" x14ac:dyDescent="0.2">
      <c r="C84" s="1938"/>
      <c r="AG84" s="1946"/>
      <c r="AH84" s="1946"/>
      <c r="AK84" s="1926"/>
      <c r="AL84" s="1921"/>
      <c r="AM84" s="1921"/>
    </row>
    <row r="85" spans="1:44" s="343" customFormat="1" ht="14.25" customHeight="1" x14ac:dyDescent="0.2">
      <c r="AG85" s="1946"/>
      <c r="AH85" s="1946"/>
      <c r="AK85" s="1926"/>
      <c r="AM85" s="1943"/>
    </row>
    <row r="86" spans="1:44" s="343" customFormat="1" ht="12.75" hidden="1" customHeight="1" x14ac:dyDescent="0.2">
      <c r="AM86" s="367"/>
    </row>
    <row r="87" spans="1:44" s="343" customFormat="1" ht="12.75" hidden="1" customHeight="1" x14ac:dyDescent="0.2">
      <c r="AH87" s="1940"/>
      <c r="AI87" s="1940"/>
    </row>
    <row r="88" spans="1:44" s="343" customFormat="1" ht="12.75" hidden="1" customHeight="1" x14ac:dyDescent="0.2">
      <c r="C88" s="367"/>
      <c r="D88" s="367"/>
      <c r="E88" s="367"/>
      <c r="F88" s="367"/>
      <c r="J88" s="367"/>
      <c r="L88" s="367"/>
      <c r="S88" s="367"/>
      <c r="AH88" s="367"/>
      <c r="AI88" s="367"/>
      <c r="AM88" s="367"/>
      <c r="AR88" s="367"/>
    </row>
    <row r="89" spans="1:44" s="343" customFormat="1" ht="12.75" hidden="1" customHeight="1" x14ac:dyDescent="0.2"/>
    <row r="90" spans="1:44" s="343" customFormat="1" ht="12.75" hidden="1" customHeight="1" x14ac:dyDescent="0.2"/>
    <row r="91" spans="1:44" s="343" customFormat="1" ht="12.75" hidden="1" customHeight="1" x14ac:dyDescent="0.2"/>
    <row r="92" spans="1:44" s="343" customFormat="1" ht="12.75" hidden="1" customHeight="1" x14ac:dyDescent="0.2"/>
    <row r="93" spans="1:44" s="343" customFormat="1" ht="12.75" hidden="1" customHeight="1" x14ac:dyDescent="0.2"/>
    <row r="94" spans="1:44" s="343" customFormat="1" ht="12.75" hidden="1" customHeight="1" x14ac:dyDescent="0.2"/>
    <row r="95" spans="1:44" s="343" customFormat="1" ht="12.75" hidden="1" customHeight="1" x14ac:dyDescent="0.2">
      <c r="A95" s="367"/>
      <c r="I95" s="1944"/>
      <c r="J95" s="1944"/>
      <c r="K95" s="1944"/>
      <c r="L95" s="1944"/>
      <c r="M95" s="1944"/>
      <c r="N95" s="1944"/>
      <c r="O95" s="1944"/>
      <c r="P95" s="1944"/>
      <c r="R95" s="1944"/>
      <c r="S95" s="1944"/>
      <c r="T95" s="1944"/>
      <c r="U95" s="1944"/>
      <c r="V95" s="1944"/>
      <c r="W95" s="1944"/>
      <c r="AG95" s="1944"/>
      <c r="AH95" s="1944"/>
      <c r="AI95" s="1944"/>
      <c r="AJ95" s="1945"/>
      <c r="AK95" s="1944"/>
      <c r="AL95" s="367"/>
      <c r="AR95" s="1944"/>
    </row>
    <row r="96" spans="1:44" s="343" customFormat="1" ht="12.75" hidden="1" customHeight="1" x14ac:dyDescent="0.2">
      <c r="AE96" s="367"/>
    </row>
    <row r="97" spans="3:9" s="343" customFormat="1" ht="12.75" hidden="1" customHeight="1" x14ac:dyDescent="0.2">
      <c r="C97" s="367"/>
      <c r="D97" s="367"/>
      <c r="E97" s="367"/>
      <c r="F97" s="367"/>
      <c r="I97" s="367"/>
    </row>
    <row r="98" spans="3:9" s="343" customFormat="1" ht="12.75" hidden="1" customHeight="1" x14ac:dyDescent="0.2"/>
    <row r="99" spans="3:9" s="343" customFormat="1" ht="12.75" hidden="1" customHeight="1" x14ac:dyDescent="0.2"/>
    <row r="100" spans="3:9" s="343" customFormat="1" ht="12.75" hidden="1" customHeight="1" x14ac:dyDescent="0.2"/>
    <row r="101" spans="3:9" s="343" customFormat="1" ht="12.75" hidden="1" customHeight="1" x14ac:dyDescent="0.2"/>
    <row r="102" spans="3:9" s="343" customFormat="1" ht="12.75" hidden="1" customHeight="1" x14ac:dyDescent="0.2"/>
    <row r="103" spans="3:9" s="343" customFormat="1" ht="12.75" hidden="1" customHeight="1" x14ac:dyDescent="0.2"/>
    <row r="104" spans="3:9" s="343" customFormat="1" ht="12.75" hidden="1" customHeight="1" x14ac:dyDescent="0.2"/>
    <row r="105" spans="3:9" s="343" customFormat="1" ht="12.75" hidden="1" customHeight="1" x14ac:dyDescent="0.2"/>
    <row r="106" spans="3:9" s="343" customFormat="1" ht="12.75" hidden="1" customHeight="1" x14ac:dyDescent="0.2"/>
    <row r="107" spans="3:9" s="343" customFormat="1" ht="12.75" hidden="1" customHeight="1" x14ac:dyDescent="0.2"/>
    <row r="108" spans="3:9" s="343" customFormat="1" ht="12.75" hidden="1" customHeight="1" x14ac:dyDescent="0.2"/>
    <row r="109" spans="3:9" s="343" customFormat="1" ht="12.75" hidden="1" customHeight="1" x14ac:dyDescent="0.2"/>
    <row r="110" spans="3:9" s="343" customFormat="1" ht="12.75" hidden="1" customHeight="1" x14ac:dyDescent="0.2"/>
    <row r="111" spans="3:9" s="343" customFormat="1" ht="12.75" hidden="1" customHeight="1" x14ac:dyDescent="0.2"/>
    <row r="112" spans="3:9" s="343" customFormat="1" ht="12.75" hidden="1" customHeight="1" x14ac:dyDescent="0.2"/>
    <row r="113" s="343" customFormat="1" ht="12.75" hidden="1" customHeight="1" x14ac:dyDescent="0.2"/>
    <row r="114" s="343" customFormat="1" ht="12.75" hidden="1" customHeight="1" x14ac:dyDescent="0.2"/>
    <row r="115" s="343" customFormat="1" ht="12.75" hidden="1" customHeight="1" x14ac:dyDescent="0.2"/>
    <row r="116" s="343" customFormat="1" ht="12.75" hidden="1" customHeight="1" x14ac:dyDescent="0.2"/>
    <row r="117" s="343" customFormat="1" ht="12.75" hidden="1" customHeight="1" x14ac:dyDescent="0.2"/>
    <row r="118" s="343" customFormat="1" ht="12.75" hidden="1" customHeight="1" x14ac:dyDescent="0.2"/>
    <row r="119" s="343" customFormat="1" ht="12.75" hidden="1" customHeight="1" x14ac:dyDescent="0.2"/>
    <row r="120" s="343" customFormat="1" ht="12.75" hidden="1" customHeight="1" x14ac:dyDescent="0.2"/>
    <row r="121" s="343" customFormat="1" ht="12.75" hidden="1" customHeight="1" x14ac:dyDescent="0.2"/>
    <row r="122" s="343" customFormat="1" ht="12.75" hidden="1" customHeight="1" x14ac:dyDescent="0.2"/>
    <row r="123" s="343" customFormat="1" ht="12.75" hidden="1" customHeight="1" x14ac:dyDescent="0.2"/>
    <row r="124" s="343" customFormat="1" ht="12.75" hidden="1" customHeight="1" x14ac:dyDescent="0.2"/>
    <row r="125" s="343" customFormat="1" ht="12.75" hidden="1" customHeight="1" x14ac:dyDescent="0.2"/>
    <row r="126" s="343" customFormat="1" ht="12.75" hidden="1" customHeight="1" x14ac:dyDescent="0.2"/>
    <row r="127" s="343" customFormat="1" ht="12.75" hidden="1" customHeight="1" x14ac:dyDescent="0.2"/>
    <row r="128" s="343" customFormat="1" ht="12.75" hidden="1" customHeight="1" x14ac:dyDescent="0.2"/>
    <row r="129" s="343" customFormat="1" ht="12.75" hidden="1" customHeight="1" x14ac:dyDescent="0.2"/>
    <row r="130" s="343" customFormat="1" ht="12.75" hidden="1" customHeight="1" x14ac:dyDescent="0.2"/>
    <row r="131" s="343" customFormat="1" ht="12.75" hidden="1" customHeight="1" x14ac:dyDescent="0.2"/>
    <row r="132" s="343" customFormat="1" ht="12.75" hidden="1" customHeight="1" x14ac:dyDescent="0.2"/>
    <row r="133" s="343" customFormat="1" ht="12.75" hidden="1" customHeight="1" x14ac:dyDescent="0.2"/>
    <row r="134" s="343" customFormat="1" ht="12.75" hidden="1" customHeight="1" x14ac:dyDescent="0.2"/>
    <row r="135" s="343" customFormat="1" ht="12.75" hidden="1" customHeight="1" x14ac:dyDescent="0.2"/>
    <row r="136" s="343" customFormat="1" ht="12.75" hidden="1" customHeight="1" x14ac:dyDescent="0.2"/>
    <row r="137" s="343" customFormat="1" ht="12.75" hidden="1" customHeight="1" x14ac:dyDescent="0.2"/>
    <row r="138" s="343" customFormat="1" ht="12.75" hidden="1" customHeight="1" x14ac:dyDescent="0.2"/>
    <row r="139" s="343" customFormat="1" ht="12.75" hidden="1" customHeight="1" x14ac:dyDescent="0.2"/>
    <row r="140" s="343" customFormat="1" ht="12.75" hidden="1" customHeight="1" x14ac:dyDescent="0.2"/>
    <row r="141" s="343" customFormat="1" ht="12.75" hidden="1" customHeight="1" x14ac:dyDescent="0.2"/>
    <row r="142" s="343" customFormat="1" ht="12.75" hidden="1" customHeight="1" x14ac:dyDescent="0.2"/>
    <row r="143" s="343" customFormat="1" ht="12.75" hidden="1" customHeight="1" x14ac:dyDescent="0.2"/>
    <row r="144" s="343" customFormat="1" ht="12.75" hidden="1" customHeight="1" x14ac:dyDescent="0.2"/>
    <row r="145" s="343" customFormat="1" ht="12.75" hidden="1" customHeight="1" x14ac:dyDescent="0.2"/>
    <row r="146" s="343" customFormat="1" ht="12.75" hidden="1" customHeight="1" x14ac:dyDescent="0.2"/>
    <row r="147" s="343" customFormat="1" ht="12.75" hidden="1" customHeight="1" x14ac:dyDescent="0.2"/>
    <row r="148" s="343" customFormat="1" ht="12.75" hidden="1" customHeight="1" x14ac:dyDescent="0.2"/>
    <row r="149" s="343" customFormat="1" ht="12.75" hidden="1" customHeight="1" x14ac:dyDescent="0.2"/>
    <row r="150" s="343" customFormat="1" ht="12.75" hidden="1" customHeight="1" x14ac:dyDescent="0.2"/>
    <row r="151" s="343" customFormat="1" ht="12.75" hidden="1" customHeight="1" x14ac:dyDescent="0.2"/>
    <row r="152" s="343" customFormat="1" ht="12.75" hidden="1" customHeight="1" x14ac:dyDescent="0.2"/>
    <row r="153" s="343" customFormat="1" ht="12.75" hidden="1" customHeight="1" x14ac:dyDescent="0.2"/>
    <row r="154" s="343" customFormat="1" ht="12.75" hidden="1" customHeight="1" x14ac:dyDescent="0.2"/>
    <row r="155" s="343" customFormat="1" ht="12.75" hidden="1" customHeight="1" x14ac:dyDescent="0.2"/>
    <row r="156" s="343" customFormat="1" ht="12.75" hidden="1" customHeight="1" x14ac:dyDescent="0.2"/>
    <row r="157" s="343" customFormat="1" ht="12.75" hidden="1" customHeight="1" x14ac:dyDescent="0.2"/>
    <row r="158" s="343" customFormat="1" ht="12.75" hidden="1" customHeight="1" x14ac:dyDescent="0.2"/>
    <row r="159" s="343" customFormat="1" ht="12.75" hidden="1" customHeight="1" x14ac:dyDescent="0.2"/>
    <row r="160" s="343" customFormat="1" ht="12.75" hidden="1" customHeight="1" x14ac:dyDescent="0.2"/>
    <row r="161" s="343" customFormat="1" ht="12.75" hidden="1" customHeight="1" x14ac:dyDescent="0.2"/>
    <row r="162" s="343" customFormat="1" ht="12.75" hidden="1" customHeight="1" x14ac:dyDescent="0.2"/>
    <row r="163" s="343" customFormat="1" ht="12.75" hidden="1" customHeight="1" x14ac:dyDescent="0.2"/>
    <row r="164" s="343" customFormat="1" ht="12.75" hidden="1" customHeight="1" x14ac:dyDescent="0.2"/>
    <row r="165" s="343" customFormat="1" ht="12.75" hidden="1" customHeight="1" x14ac:dyDescent="0.2"/>
    <row r="166" s="343" customFormat="1" ht="12.75" hidden="1" customHeight="1" x14ac:dyDescent="0.2"/>
    <row r="167" s="343" customFormat="1" ht="12.75" hidden="1" customHeight="1" x14ac:dyDescent="0.2"/>
    <row r="168" s="343" customFormat="1" ht="12.75" hidden="1" customHeight="1" x14ac:dyDescent="0.2"/>
    <row r="169" s="343" customFormat="1" ht="12.75" hidden="1" customHeight="1" x14ac:dyDescent="0.2"/>
    <row r="170" s="343" customFormat="1" ht="12.75" hidden="1" customHeight="1" x14ac:dyDescent="0.2"/>
    <row r="171" s="343" customFormat="1" ht="12.75" hidden="1" customHeight="1" x14ac:dyDescent="0.2"/>
    <row r="172" s="343" customFormat="1" ht="12.75" hidden="1" customHeight="1" x14ac:dyDescent="0.2"/>
    <row r="173" s="343" customFormat="1" ht="12.75" hidden="1" customHeight="1" x14ac:dyDescent="0.2"/>
    <row r="174" s="343" customFormat="1" ht="12.75" hidden="1" customHeight="1" x14ac:dyDescent="0.2"/>
    <row r="175" s="343" customFormat="1" ht="12.75" hidden="1" customHeight="1" x14ac:dyDescent="0.2"/>
    <row r="176" s="343" customFormat="1" ht="12.75" hidden="1" customHeight="1" x14ac:dyDescent="0.2"/>
    <row r="177" s="343" customFormat="1" ht="12.75" hidden="1" customHeight="1" x14ac:dyDescent="0.2"/>
    <row r="178" s="343" customFormat="1" ht="12.75" hidden="1" customHeight="1" x14ac:dyDescent="0.2"/>
    <row r="179" s="343" customFormat="1" ht="12.75" hidden="1" customHeight="1" x14ac:dyDescent="0.2"/>
    <row r="180" s="343" customFormat="1" ht="12.75" hidden="1" customHeight="1" x14ac:dyDescent="0.2"/>
    <row r="181" s="343" customFormat="1" ht="12.75" hidden="1" customHeight="1" x14ac:dyDescent="0.2"/>
    <row r="182" s="343" customFormat="1" ht="12.75" hidden="1" customHeight="1" x14ac:dyDescent="0.2"/>
    <row r="183" s="343" customFormat="1" ht="12.75" hidden="1" customHeight="1" x14ac:dyDescent="0.2"/>
    <row r="184" s="343" customFormat="1" ht="12.75" hidden="1" customHeight="1" x14ac:dyDescent="0.2"/>
    <row r="185" s="343" customFormat="1" ht="12.75" hidden="1" customHeight="1" x14ac:dyDescent="0.2"/>
    <row r="186" s="343" customFormat="1" ht="12.75" hidden="1" customHeight="1" x14ac:dyDescent="0.2"/>
    <row r="187" s="343" customFormat="1" ht="12.75" hidden="1" customHeight="1" x14ac:dyDescent="0.2"/>
    <row r="188" s="343" customFormat="1" ht="12.75" hidden="1" customHeight="1" x14ac:dyDescent="0.2"/>
    <row r="189" s="343" customFormat="1" ht="12.75" hidden="1" customHeight="1" x14ac:dyDescent="0.2"/>
    <row r="190" s="343" customFormat="1" ht="12.75" hidden="1" customHeight="1" x14ac:dyDescent="0.2"/>
    <row r="191" s="343" customFormat="1" ht="12.75" hidden="1" customHeight="1" x14ac:dyDescent="0.2"/>
    <row r="192" s="343" customFormat="1" ht="12.75" hidden="1" customHeight="1" x14ac:dyDescent="0.2"/>
    <row r="193" s="343" customFormat="1" ht="12.75" hidden="1" customHeight="1" x14ac:dyDescent="0.2"/>
    <row r="194" s="343" customFormat="1" ht="12.75" hidden="1" customHeight="1" x14ac:dyDescent="0.2"/>
    <row r="195" s="343" customFormat="1" ht="12.75" hidden="1" customHeight="1" x14ac:dyDescent="0.2"/>
    <row r="196" s="343" customFormat="1" ht="12.75" hidden="1" customHeight="1" x14ac:dyDescent="0.2"/>
    <row r="197" s="343" customFormat="1" ht="12.75" hidden="1" customHeight="1" x14ac:dyDescent="0.2"/>
    <row r="198" s="343" customFormat="1" ht="12.75" hidden="1" customHeight="1" x14ac:dyDescent="0.2"/>
    <row r="199" s="343" customFormat="1" ht="12.75" hidden="1" customHeight="1" x14ac:dyDescent="0.2"/>
    <row r="200" s="343" customFormat="1" ht="12.75" hidden="1" customHeight="1" x14ac:dyDescent="0.2"/>
    <row r="201" s="343" customFormat="1" ht="12.75" hidden="1" customHeight="1" x14ac:dyDescent="0.2"/>
    <row r="202" s="343" customFormat="1" ht="12.75" hidden="1" customHeight="1" x14ac:dyDescent="0.2"/>
    <row r="203" s="343" customFormat="1" ht="12.75" hidden="1" customHeight="1" x14ac:dyDescent="0.2"/>
    <row r="204" s="343" customFormat="1" ht="12.75" hidden="1" customHeight="1" x14ac:dyDescent="0.2"/>
    <row r="205" s="343" customFormat="1" ht="12.75" hidden="1" customHeight="1" x14ac:dyDescent="0.2"/>
    <row r="206" s="343" customFormat="1" ht="12.75" hidden="1" customHeight="1" x14ac:dyDescent="0.2"/>
    <row r="207" s="343" customFormat="1" ht="12.75" hidden="1" customHeight="1" x14ac:dyDescent="0.2"/>
    <row r="208" s="343" customFormat="1" ht="12.75" hidden="1" customHeight="1" x14ac:dyDescent="0.2"/>
    <row r="209" s="343" customFormat="1" ht="12.75" hidden="1" customHeight="1" x14ac:dyDescent="0.2"/>
    <row r="210" s="343" customFormat="1" ht="12.75" hidden="1" customHeight="1" x14ac:dyDescent="0.2"/>
    <row r="211" s="343" customFormat="1" ht="12.75" hidden="1" customHeight="1" x14ac:dyDescent="0.2"/>
    <row r="212" s="343" customFormat="1" ht="12.75" hidden="1" customHeight="1" x14ac:dyDescent="0.2"/>
    <row r="213" s="343" customFormat="1" ht="12.75" hidden="1" customHeight="1" x14ac:dyDescent="0.2"/>
    <row r="214" s="343" customFormat="1" ht="12.75" hidden="1" customHeight="1" x14ac:dyDescent="0.2"/>
    <row r="215" s="343" customFormat="1" ht="12.75" hidden="1" customHeight="1" x14ac:dyDescent="0.2"/>
    <row r="216" s="343" customFormat="1" ht="12.75" hidden="1" customHeight="1" x14ac:dyDescent="0.2"/>
    <row r="217" s="343" customFormat="1" ht="12.75" hidden="1" customHeight="1" x14ac:dyDescent="0.2"/>
    <row r="218" s="343" customFormat="1" ht="12.75" hidden="1" customHeight="1" x14ac:dyDescent="0.2"/>
    <row r="219" s="343" customFormat="1" ht="12.75" hidden="1" customHeight="1" x14ac:dyDescent="0.2"/>
    <row r="220" s="343" customFormat="1" ht="12.75" hidden="1" customHeight="1" x14ac:dyDescent="0.2"/>
    <row r="221" s="343" customFormat="1" ht="12.75" hidden="1" customHeight="1" x14ac:dyDescent="0.2"/>
    <row r="222" s="343" customFormat="1" ht="12.75" hidden="1" customHeight="1" x14ac:dyDescent="0.2"/>
    <row r="223" s="343" customFormat="1" ht="12.75" hidden="1" customHeight="1" x14ac:dyDescent="0.2"/>
    <row r="224" s="343" customFormat="1" ht="12.75" hidden="1" customHeight="1" x14ac:dyDescent="0.2"/>
    <row r="225" s="343" customFormat="1" ht="12.75" hidden="1" customHeight="1" x14ac:dyDescent="0.2"/>
    <row r="226" s="343" customFormat="1" ht="12.75" hidden="1" customHeight="1" x14ac:dyDescent="0.2"/>
    <row r="227" s="343" customFormat="1" ht="12.75" hidden="1" customHeight="1" x14ac:dyDescent="0.2"/>
    <row r="228" s="343" customFormat="1" ht="12.75" hidden="1" customHeight="1" x14ac:dyDescent="0.2"/>
    <row r="229" s="343" customFormat="1" ht="12.75" hidden="1" customHeight="1" x14ac:dyDescent="0.2"/>
    <row r="230" s="343" customFormat="1" ht="12.75" hidden="1" customHeight="1" x14ac:dyDescent="0.2"/>
    <row r="231" s="343" customFormat="1" ht="12.75" hidden="1" customHeight="1" x14ac:dyDescent="0.2"/>
    <row r="232" s="343" customFormat="1" ht="12.75" hidden="1" customHeight="1" x14ac:dyDescent="0.2"/>
    <row r="233" s="343" customFormat="1" ht="12.75" hidden="1" customHeight="1" x14ac:dyDescent="0.2"/>
    <row r="234" s="343" customFormat="1" ht="12.75" hidden="1" customHeight="1" x14ac:dyDescent="0.2"/>
    <row r="235" s="343" customFormat="1" ht="12.75" hidden="1" customHeight="1" x14ac:dyDescent="0.2"/>
    <row r="236" s="343" customFormat="1" ht="12.75" hidden="1" customHeight="1" x14ac:dyDescent="0.2"/>
    <row r="237" s="343" customFormat="1" ht="12.75" hidden="1" customHeight="1" x14ac:dyDescent="0.2"/>
    <row r="238" s="343" customFormat="1" ht="12.75" hidden="1" customHeight="1" x14ac:dyDescent="0.2"/>
    <row r="239" s="343" customFormat="1" ht="12.75" hidden="1" customHeight="1" x14ac:dyDescent="0.2"/>
    <row r="240" s="343" customFormat="1" ht="12.75" hidden="1" customHeight="1" x14ac:dyDescent="0.2"/>
    <row r="241" s="343" customFormat="1" ht="12.75" hidden="1" customHeight="1" x14ac:dyDescent="0.2"/>
    <row r="242" s="343" customFormat="1" ht="12.75" hidden="1" customHeight="1" x14ac:dyDescent="0.2"/>
    <row r="243" s="343" customFormat="1" ht="12.75" hidden="1" customHeight="1" x14ac:dyDescent="0.2"/>
    <row r="244" s="343" customFormat="1" ht="12.75" hidden="1" customHeight="1" x14ac:dyDescent="0.2"/>
    <row r="245" s="343" customFormat="1" ht="12.75" hidden="1" customHeight="1" x14ac:dyDescent="0.2"/>
    <row r="246" s="343" customFormat="1" ht="12.75" hidden="1" customHeight="1" x14ac:dyDescent="0.2"/>
    <row r="247" s="343" customFormat="1" ht="12.75" hidden="1" customHeight="1" x14ac:dyDescent="0.2"/>
    <row r="248" s="343" customFormat="1" ht="12.75" hidden="1" customHeight="1" x14ac:dyDescent="0.2"/>
    <row r="249" s="343" customFormat="1" ht="12.75" hidden="1" customHeight="1" x14ac:dyDescent="0.2"/>
    <row r="250" s="343" customFormat="1" ht="12.75" hidden="1" customHeight="1" x14ac:dyDescent="0.2"/>
    <row r="251" s="343" customFormat="1" ht="12.75" hidden="1" customHeight="1" x14ac:dyDescent="0.2"/>
    <row r="252" s="343" customFormat="1" ht="12.75" hidden="1" customHeight="1" x14ac:dyDescent="0.2"/>
    <row r="253" s="343" customFormat="1" ht="12.75" hidden="1" customHeight="1" x14ac:dyDescent="0.2"/>
    <row r="254" s="343" customFormat="1" ht="12.75" hidden="1" customHeight="1" x14ac:dyDescent="0.2"/>
    <row r="255" s="343" customFormat="1" ht="12.75" hidden="1" customHeight="1" x14ac:dyDescent="0.2"/>
    <row r="256" s="343" customFormat="1" ht="12.75" hidden="1" customHeight="1" x14ac:dyDescent="0.2"/>
    <row r="257" s="343" customFormat="1" ht="12.75" hidden="1" customHeight="1" x14ac:dyDescent="0.2"/>
    <row r="258" s="343" customFormat="1" ht="12.75" hidden="1" customHeight="1" x14ac:dyDescent="0.2"/>
    <row r="259" s="343" customFormat="1" ht="12.75" hidden="1" customHeight="1" x14ac:dyDescent="0.2"/>
    <row r="260" s="343" customFormat="1" ht="12.75" hidden="1" customHeight="1" x14ac:dyDescent="0.2"/>
    <row r="261" s="343" customFormat="1" ht="12.75" hidden="1" customHeight="1" x14ac:dyDescent="0.2"/>
    <row r="262" s="343" customFormat="1" ht="12.75" hidden="1" customHeight="1" x14ac:dyDescent="0.2"/>
    <row r="263" s="343" customFormat="1" ht="12.75" hidden="1" customHeight="1" x14ac:dyDescent="0.2"/>
    <row r="264" s="343" customFormat="1" ht="12.75" hidden="1" customHeight="1" x14ac:dyDescent="0.2"/>
    <row r="265" s="343" customFormat="1" ht="12.75" hidden="1" customHeight="1" x14ac:dyDescent="0.2"/>
    <row r="266" s="343" customFormat="1" ht="12.75" hidden="1" customHeight="1" x14ac:dyDescent="0.2"/>
    <row r="267" s="343" customFormat="1" ht="12.75" hidden="1" customHeight="1" x14ac:dyDescent="0.2"/>
    <row r="268" s="343" customFormat="1" ht="12.75" hidden="1" customHeight="1" x14ac:dyDescent="0.2"/>
    <row r="269" s="343" customFormat="1" ht="12.75" hidden="1" customHeight="1" x14ac:dyDescent="0.2"/>
    <row r="270" s="343" customFormat="1" ht="12.75" hidden="1" customHeight="1" x14ac:dyDescent="0.2"/>
    <row r="271" s="343" customFormat="1" ht="12.75" hidden="1" customHeight="1" x14ac:dyDescent="0.2"/>
    <row r="272" s="343" customFormat="1" ht="12.75" hidden="1" customHeight="1" x14ac:dyDescent="0.2"/>
    <row r="273" s="343" customFormat="1" ht="12.75" hidden="1" customHeight="1" x14ac:dyDescent="0.2"/>
    <row r="274" s="343" customFormat="1" ht="12.75" hidden="1" customHeight="1" x14ac:dyDescent="0.2"/>
    <row r="275" s="343" customFormat="1" ht="12.75" hidden="1" customHeight="1" x14ac:dyDescent="0.2"/>
    <row r="276" s="343" customFormat="1" ht="12.75" hidden="1" customHeight="1" x14ac:dyDescent="0.2"/>
    <row r="277" s="343" customFormat="1" ht="12.75" hidden="1" customHeight="1" x14ac:dyDescent="0.2"/>
    <row r="278" s="343" customFormat="1" ht="12.75" hidden="1" customHeight="1" x14ac:dyDescent="0.2"/>
    <row r="279" s="343" customFormat="1" ht="12.75" hidden="1" customHeight="1" x14ac:dyDescent="0.2"/>
    <row r="280" s="343" customFormat="1" ht="12.75" hidden="1" customHeight="1" x14ac:dyDescent="0.2"/>
    <row r="281" s="343" customFormat="1" ht="12.75" hidden="1" customHeight="1" x14ac:dyDescent="0.2"/>
    <row r="282" s="343" customFormat="1" ht="12.75" hidden="1" customHeight="1" x14ac:dyDescent="0.2"/>
    <row r="283" s="343" customFormat="1" ht="12.75" hidden="1" customHeight="1" x14ac:dyDescent="0.2"/>
    <row r="284" s="343" customFormat="1" ht="12.75" hidden="1" customHeight="1" x14ac:dyDescent="0.2"/>
    <row r="285" s="343" customFormat="1" ht="12.75" hidden="1" customHeight="1" x14ac:dyDescent="0.2"/>
    <row r="286" s="343" customFormat="1" ht="12.75" hidden="1" customHeight="1" x14ac:dyDescent="0.2"/>
    <row r="287" s="343" customFormat="1" ht="12.75" hidden="1" customHeight="1" x14ac:dyDescent="0.2"/>
    <row r="288" s="343" customFormat="1" ht="12.75" hidden="1" customHeight="1" x14ac:dyDescent="0.2"/>
    <row r="289" spans="1:46" s="343" customFormat="1" ht="12.75" hidden="1" customHeight="1" x14ac:dyDescent="0.2"/>
    <row r="290" spans="1:46" s="343" customFormat="1" ht="12.75" hidden="1" customHeight="1" x14ac:dyDescent="0.2"/>
    <row r="291" spans="1:46" s="343" customFormat="1" ht="12.75" hidden="1" customHeight="1" x14ac:dyDescent="0.2"/>
    <row r="292" spans="1:46" s="343" customFormat="1" ht="12.75" hidden="1" customHeight="1" x14ac:dyDescent="0.2"/>
    <row r="293" spans="1:46" s="343" customFormat="1" ht="12.75" hidden="1" customHeight="1" x14ac:dyDescent="0.2"/>
    <row r="294" spans="1:46" s="343" customFormat="1" ht="12.75" hidden="1" customHeight="1" x14ac:dyDescent="0.2"/>
    <row r="295" spans="1:46" s="343" customFormat="1" ht="12.75" hidden="1" customHeight="1" x14ac:dyDescent="0.2"/>
    <row r="296" spans="1:46" s="343" customFormat="1" ht="12.75" hidden="1" customHeight="1" x14ac:dyDescent="0.2"/>
    <row r="297" spans="1:46" s="343" customFormat="1" ht="12.75" hidden="1" customHeight="1" x14ac:dyDescent="0.2"/>
    <row r="298" spans="1:46" s="343" customFormat="1" ht="12.75" hidden="1" customHeight="1" x14ac:dyDescent="0.2"/>
    <row r="299" spans="1:46" s="343" customFormat="1" ht="12.75" hidden="1" customHeight="1" x14ac:dyDescent="0.2"/>
    <row r="300" spans="1:46" s="343" customFormat="1" x14ac:dyDescent="0.2">
      <c r="A300" s="1240"/>
      <c r="B300" s="1911"/>
    </row>
    <row r="301" spans="1:46" s="343" customFormat="1" ht="12.6" customHeight="1" x14ac:dyDescent="0.2">
      <c r="A301" s="1911"/>
      <c r="B301" s="1911"/>
      <c r="C301" s="1923"/>
      <c r="D301" s="1923"/>
      <c r="E301" s="1923"/>
      <c r="F301" s="1923"/>
      <c r="G301" s="1923"/>
      <c r="H301" s="1923"/>
      <c r="I301" s="1923"/>
      <c r="J301" s="1923"/>
      <c r="K301" s="1923"/>
      <c r="L301" s="1923"/>
      <c r="M301" s="1923"/>
      <c r="N301" s="1923"/>
      <c r="O301" s="1923"/>
      <c r="P301" s="1923"/>
      <c r="Q301" s="1923"/>
      <c r="R301" s="1923"/>
      <c r="S301" s="1923"/>
      <c r="T301" s="1923"/>
      <c r="U301" s="1923"/>
      <c r="V301" s="1923"/>
      <c r="W301" s="1923"/>
      <c r="X301" s="1923"/>
      <c r="Y301" s="1923"/>
      <c r="Z301" s="1923"/>
      <c r="AA301" s="1923"/>
      <c r="AB301" s="1923"/>
      <c r="AC301" s="1923"/>
      <c r="AD301" s="1923"/>
      <c r="AE301" s="1923"/>
      <c r="AF301" s="1923"/>
      <c r="AG301" s="1923"/>
      <c r="AH301" s="1923"/>
      <c r="AI301" s="1923"/>
      <c r="AJ301" s="1923"/>
      <c r="AK301" s="1923"/>
      <c r="AL301" s="1923"/>
      <c r="AM301" s="1923"/>
      <c r="AN301" s="1923"/>
      <c r="AO301" s="1923"/>
      <c r="AP301" s="1923"/>
      <c r="AQ301" s="1923"/>
      <c r="AR301" s="1923"/>
      <c r="AS301" s="1923"/>
      <c r="AT301" s="1923"/>
    </row>
    <row r="302" spans="1:46" s="343" customFormat="1" x14ac:dyDescent="0.2">
      <c r="A302" s="367"/>
      <c r="B302" s="367"/>
      <c r="C302" s="1923"/>
    </row>
    <row r="303" spans="1:46" s="343" customFormat="1" x14ac:dyDescent="0.2"/>
    <row r="304" spans="1:46" s="343" customFormat="1" x14ac:dyDescent="0.2"/>
    <row r="305" s="343" customFormat="1" x14ac:dyDescent="0.2"/>
    <row r="306" s="343" customFormat="1" x14ac:dyDescent="0.2"/>
    <row r="307" s="343" customFormat="1" x14ac:dyDescent="0.2"/>
    <row r="308" s="343" customFormat="1" x14ac:dyDescent="0.2"/>
    <row r="309" s="343" customFormat="1" x14ac:dyDescent="0.2"/>
    <row r="310" s="343" customFormat="1" x14ac:dyDescent="0.2"/>
    <row r="311" s="343" customFormat="1" x14ac:dyDescent="0.2"/>
    <row r="312" s="343" customFormat="1" x14ac:dyDescent="0.2"/>
    <row r="313" s="343" customFormat="1" x14ac:dyDescent="0.2"/>
    <row r="314" s="343" customFormat="1" x14ac:dyDescent="0.2"/>
    <row r="315" s="343" customFormat="1" x14ac:dyDescent="0.2"/>
    <row r="316" s="343" customFormat="1" x14ac:dyDescent="0.2"/>
    <row r="317" s="343" customFormat="1" x14ac:dyDescent="0.2"/>
    <row r="318" s="343" customFormat="1" x14ac:dyDescent="0.2"/>
    <row r="319" s="343" customFormat="1" x14ac:dyDescent="0.2"/>
    <row r="320" s="343" customFormat="1" x14ac:dyDescent="0.2"/>
    <row r="321" s="343" customFormat="1" x14ac:dyDescent="0.2"/>
    <row r="322" s="343" customFormat="1" x14ac:dyDescent="0.2"/>
    <row r="323" s="343" customFormat="1" x14ac:dyDescent="0.2"/>
    <row r="324" s="343" customFormat="1" x14ac:dyDescent="0.2"/>
    <row r="325" s="343" customFormat="1" x14ac:dyDescent="0.2"/>
    <row r="326" s="343" customFormat="1" x14ac:dyDescent="0.2"/>
    <row r="327" s="343" customFormat="1" x14ac:dyDescent="0.2"/>
    <row r="328" s="343" customFormat="1" x14ac:dyDescent="0.2"/>
    <row r="329" s="343" customFormat="1" x14ac:dyDescent="0.2"/>
    <row r="330" s="343" customFormat="1" x14ac:dyDescent="0.2"/>
    <row r="331" s="343" customFormat="1" x14ac:dyDescent="0.2"/>
    <row r="332" s="343" customFormat="1" x14ac:dyDescent="0.2"/>
    <row r="333" s="343" customFormat="1" x14ac:dyDescent="0.2"/>
    <row r="334" s="343" customFormat="1" x14ac:dyDescent="0.2"/>
    <row r="335" s="343" customFormat="1" x14ac:dyDescent="0.2"/>
    <row r="336" s="343" customFormat="1" x14ac:dyDescent="0.2"/>
    <row r="337" s="343" customFormat="1" x14ac:dyDescent="0.2"/>
    <row r="338" s="343" customFormat="1" x14ac:dyDescent="0.2"/>
    <row r="339" s="343" customFormat="1" x14ac:dyDescent="0.2"/>
    <row r="340" s="343" customFormat="1" x14ac:dyDescent="0.2"/>
    <row r="341" s="343" customFormat="1" x14ac:dyDescent="0.2"/>
    <row r="342" s="343" customFormat="1" x14ac:dyDescent="0.2"/>
    <row r="343" s="343" customFormat="1" x14ac:dyDescent="0.2"/>
    <row r="344" s="343" customFormat="1" x14ac:dyDescent="0.2"/>
    <row r="345" s="343" customFormat="1" x14ac:dyDescent="0.2"/>
    <row r="346" s="343" customFormat="1" x14ac:dyDescent="0.2"/>
    <row r="347" s="343" customFormat="1" x14ac:dyDescent="0.2"/>
    <row r="348" s="343" customFormat="1" x14ac:dyDescent="0.2"/>
    <row r="349" s="343" customFormat="1" x14ac:dyDescent="0.2"/>
    <row r="350" s="343" customFormat="1" x14ac:dyDescent="0.2"/>
    <row r="351" s="343" customFormat="1" x14ac:dyDescent="0.2"/>
    <row r="352" s="343" customFormat="1" x14ac:dyDescent="0.2"/>
    <row r="353" s="343" customFormat="1" x14ac:dyDescent="0.2"/>
    <row r="354" s="343" customFormat="1" x14ac:dyDescent="0.2"/>
    <row r="355" s="343" customFormat="1" x14ac:dyDescent="0.2"/>
    <row r="356" s="343" customFormat="1" x14ac:dyDescent="0.2"/>
    <row r="357" s="343" customFormat="1" x14ac:dyDescent="0.2"/>
    <row r="358" s="343" customFormat="1" x14ac:dyDescent="0.2"/>
    <row r="359" s="343" customFormat="1" x14ac:dyDescent="0.2"/>
    <row r="360" s="343" customFormat="1" x14ac:dyDescent="0.2"/>
    <row r="361" s="343" customFormat="1" x14ac:dyDescent="0.2"/>
    <row r="362" s="343" customFormat="1" x14ac:dyDescent="0.2"/>
    <row r="363" s="343" customFormat="1" x14ac:dyDescent="0.2"/>
    <row r="364" s="343" customFormat="1" x14ac:dyDescent="0.2"/>
    <row r="365" s="343" customFormat="1" x14ac:dyDescent="0.2"/>
    <row r="366" s="343" customFormat="1" x14ac:dyDescent="0.2"/>
    <row r="367" s="343" customFormat="1" x14ac:dyDescent="0.2"/>
    <row r="368" s="343" customFormat="1" x14ac:dyDescent="0.2"/>
    <row r="369" s="343" customFormat="1" x14ac:dyDescent="0.2"/>
    <row r="370" s="343" customFormat="1" x14ac:dyDescent="0.2"/>
    <row r="371" s="343" customFormat="1" x14ac:dyDescent="0.2"/>
    <row r="372" s="343" customFormat="1" x14ac:dyDescent="0.2"/>
    <row r="373" s="343" customFormat="1" x14ac:dyDescent="0.2"/>
    <row r="374" s="343" customFormat="1" x14ac:dyDescent="0.2"/>
    <row r="375" s="343" customFormat="1" x14ac:dyDescent="0.2"/>
    <row r="376" s="343" customFormat="1" x14ac:dyDescent="0.2"/>
    <row r="377" s="343" customFormat="1" x14ac:dyDescent="0.2"/>
    <row r="378" s="343" customFormat="1" x14ac:dyDescent="0.2"/>
    <row r="379" s="343" customFormat="1" x14ac:dyDescent="0.2"/>
    <row r="380" s="343" customFormat="1" x14ac:dyDescent="0.2"/>
    <row r="381" s="343" customFormat="1" x14ac:dyDescent="0.2"/>
    <row r="382" s="343" customFormat="1" x14ac:dyDescent="0.2"/>
    <row r="383" s="343" customFormat="1" x14ac:dyDescent="0.2"/>
    <row r="384" s="343" customFormat="1" x14ac:dyDescent="0.2"/>
    <row r="385" s="343" customFormat="1" x14ac:dyDescent="0.2"/>
    <row r="386" s="343" customFormat="1" x14ac:dyDescent="0.2"/>
    <row r="387" s="343" customFormat="1" x14ac:dyDescent="0.2"/>
    <row r="388" s="343" customFormat="1" x14ac:dyDescent="0.2"/>
    <row r="389" s="343" customFormat="1" x14ac:dyDescent="0.2"/>
    <row r="390" s="343" customFormat="1" x14ac:dyDescent="0.2"/>
    <row r="391" s="343" customFormat="1" x14ac:dyDescent="0.2"/>
    <row r="392" s="343" customFormat="1" x14ac:dyDescent="0.2"/>
    <row r="393" s="343" customFormat="1" x14ac:dyDescent="0.2"/>
    <row r="394" s="343" customFormat="1" x14ac:dyDescent="0.2"/>
    <row r="395" s="343" customFormat="1" x14ac:dyDescent="0.2"/>
    <row r="396" s="343" customFormat="1" x14ac:dyDescent="0.2"/>
    <row r="397" s="343" customFormat="1" x14ac:dyDescent="0.2"/>
    <row r="398" s="343" customFormat="1" x14ac:dyDescent="0.2"/>
    <row r="399" s="343" customFormat="1" x14ac:dyDescent="0.2"/>
    <row r="400" s="343" customFormat="1" x14ac:dyDescent="0.2"/>
    <row r="401" s="343" customFormat="1" x14ac:dyDescent="0.2"/>
    <row r="402" s="343" customFormat="1" x14ac:dyDescent="0.2"/>
    <row r="403" s="343" customFormat="1" x14ac:dyDescent="0.2"/>
    <row r="404" s="343" customFormat="1" x14ac:dyDescent="0.2"/>
    <row r="405" s="343" customFormat="1" x14ac:dyDescent="0.2"/>
    <row r="406" s="343" customFormat="1" x14ac:dyDescent="0.2"/>
    <row r="407" s="343" customFormat="1" x14ac:dyDescent="0.2"/>
    <row r="408" s="343" customFormat="1" x14ac:dyDescent="0.2"/>
    <row r="409" s="343" customFormat="1" x14ac:dyDescent="0.2"/>
    <row r="410" s="343" customFormat="1" x14ac:dyDescent="0.2"/>
    <row r="411" s="343" customFormat="1" x14ac:dyDescent="0.2"/>
    <row r="412" s="343" customFormat="1" x14ac:dyDescent="0.2"/>
    <row r="413" s="343" customFormat="1" x14ac:dyDescent="0.2"/>
    <row r="414" s="343" customFormat="1" x14ac:dyDescent="0.2"/>
    <row r="415" s="343" customFormat="1" x14ac:dyDescent="0.2"/>
    <row r="416" s="343" customFormat="1" x14ac:dyDescent="0.2"/>
    <row r="417" s="343" customFormat="1" x14ac:dyDescent="0.2"/>
    <row r="418" s="343" customFormat="1" x14ac:dyDescent="0.2"/>
    <row r="419" s="343" customFormat="1" x14ac:dyDescent="0.2"/>
    <row r="420" s="343" customFormat="1" x14ac:dyDescent="0.2"/>
    <row r="421" s="343" customFormat="1" x14ac:dyDescent="0.2"/>
    <row r="422" s="343" customFormat="1" x14ac:dyDescent="0.2"/>
    <row r="423" s="343" customFormat="1" x14ac:dyDescent="0.2"/>
    <row r="424" s="343" customFormat="1" x14ac:dyDescent="0.2"/>
    <row r="425" s="343" customFormat="1" x14ac:dyDescent="0.2"/>
    <row r="426" s="343" customFormat="1" x14ac:dyDescent="0.2"/>
    <row r="427" s="343" customFormat="1" x14ac:dyDescent="0.2"/>
    <row r="428" s="343" customFormat="1" x14ac:dyDescent="0.2"/>
    <row r="429" s="343" customFormat="1" x14ac:dyDescent="0.2"/>
    <row r="430" s="343" customFormat="1" x14ac:dyDescent="0.2"/>
    <row r="431" s="343" customFormat="1" x14ac:dyDescent="0.2"/>
    <row r="432" s="343" customFormat="1" x14ac:dyDescent="0.2"/>
    <row r="433" s="343" customFormat="1" x14ac:dyDescent="0.2"/>
    <row r="434" s="343" customFormat="1" x14ac:dyDescent="0.2"/>
    <row r="435" s="343" customFormat="1" x14ac:dyDescent="0.2"/>
    <row r="436" s="343" customFormat="1" x14ac:dyDescent="0.2"/>
    <row r="437" s="343" customFormat="1" x14ac:dyDescent="0.2"/>
    <row r="438" s="343" customFormat="1" x14ac:dyDescent="0.2"/>
    <row r="439" s="343" customFormat="1" x14ac:dyDescent="0.2"/>
    <row r="440" s="343" customFormat="1" x14ac:dyDescent="0.2"/>
    <row r="441" s="343" customFormat="1" x14ac:dyDescent="0.2"/>
    <row r="442" s="343" customFormat="1" x14ac:dyDescent="0.2"/>
    <row r="443" s="343" customFormat="1" x14ac:dyDescent="0.2"/>
    <row r="444" s="343" customFormat="1" x14ac:dyDescent="0.2"/>
    <row r="445" s="343" customFormat="1" x14ac:dyDescent="0.2"/>
    <row r="446" s="343" customFormat="1" x14ac:dyDescent="0.2"/>
    <row r="447" s="343" customFormat="1" x14ac:dyDescent="0.2"/>
    <row r="448" s="343" customFormat="1" x14ac:dyDescent="0.2"/>
    <row r="449" s="343" customFormat="1" x14ac:dyDescent="0.2"/>
    <row r="450" s="343" customFormat="1" x14ac:dyDescent="0.2"/>
    <row r="451" s="343" customFormat="1" x14ac:dyDescent="0.2"/>
    <row r="452" s="343" customFormat="1" x14ac:dyDescent="0.2"/>
    <row r="453" s="343" customFormat="1" x14ac:dyDescent="0.2"/>
    <row r="454" s="343" customFormat="1" x14ac:dyDescent="0.2"/>
    <row r="455" s="343" customFormat="1" x14ac:dyDescent="0.2"/>
    <row r="456" s="343" customFormat="1" x14ac:dyDescent="0.2"/>
    <row r="457" s="343" customFormat="1" x14ac:dyDescent="0.2"/>
    <row r="458" s="343" customFormat="1" x14ac:dyDescent="0.2"/>
    <row r="459" s="343" customFormat="1" x14ac:dyDescent="0.2"/>
    <row r="460" s="343" customFormat="1" x14ac:dyDescent="0.2"/>
    <row r="461" s="343" customFormat="1" x14ac:dyDescent="0.2"/>
    <row r="462" s="343" customFormat="1" x14ac:dyDescent="0.2"/>
    <row r="463" s="343" customFormat="1" x14ac:dyDescent="0.2"/>
    <row r="464" s="343" customFormat="1" x14ac:dyDescent="0.2"/>
    <row r="465" s="343" customFormat="1" x14ac:dyDescent="0.2"/>
    <row r="466" s="343" customFormat="1" x14ac:dyDescent="0.2"/>
    <row r="467" s="343" customFormat="1" x14ac:dyDescent="0.2"/>
    <row r="468" s="343" customFormat="1" x14ac:dyDescent="0.2"/>
    <row r="469" s="343" customFormat="1" x14ac:dyDescent="0.2"/>
    <row r="470" s="343" customFormat="1" x14ac:dyDescent="0.2"/>
    <row r="471" s="343" customFormat="1" x14ac:dyDescent="0.2"/>
    <row r="472" s="343" customFormat="1" x14ac:dyDescent="0.2"/>
    <row r="473" s="343" customFormat="1" x14ac:dyDescent="0.2"/>
    <row r="474" s="343" customFormat="1" x14ac:dyDescent="0.2"/>
    <row r="475" s="343" customFormat="1" x14ac:dyDescent="0.2"/>
    <row r="476" s="343" customFormat="1" x14ac:dyDescent="0.2"/>
    <row r="477" s="343" customFormat="1" x14ac:dyDescent="0.2"/>
    <row r="478" s="343" customFormat="1" x14ac:dyDescent="0.2"/>
    <row r="479" s="343" customFormat="1" x14ac:dyDescent="0.2"/>
    <row r="480" s="343" customFormat="1" x14ac:dyDescent="0.2"/>
    <row r="481" s="343" customFormat="1" x14ac:dyDescent="0.2"/>
    <row r="482" s="343" customFormat="1" x14ac:dyDescent="0.2"/>
    <row r="483" s="343" customFormat="1" x14ac:dyDescent="0.2"/>
    <row r="484" s="343" customFormat="1" x14ac:dyDescent="0.2"/>
    <row r="485" s="343" customFormat="1" x14ac:dyDescent="0.2"/>
    <row r="486" s="343" customFormat="1" x14ac:dyDescent="0.2"/>
    <row r="487" s="343" customFormat="1" x14ac:dyDescent="0.2"/>
    <row r="488" s="343" customFormat="1" x14ac:dyDescent="0.2"/>
    <row r="489" s="343" customFormat="1" x14ac:dyDescent="0.2"/>
    <row r="490" s="343" customFormat="1" x14ac:dyDescent="0.2"/>
    <row r="491" s="343" customFormat="1" x14ac:dyDescent="0.2"/>
    <row r="492" s="343" customFormat="1" x14ac:dyDescent="0.2"/>
    <row r="493" s="343" customFormat="1" x14ac:dyDescent="0.2"/>
    <row r="494" s="343" customFormat="1" x14ac:dyDescent="0.2"/>
    <row r="495" s="343" customFormat="1" x14ac:dyDescent="0.2"/>
    <row r="496" s="343" customFormat="1" x14ac:dyDescent="0.2"/>
    <row r="497" s="343" customFormat="1" x14ac:dyDescent="0.2"/>
    <row r="498" s="343" customFormat="1" x14ac:dyDescent="0.2"/>
    <row r="499" s="343" customFormat="1" x14ac:dyDescent="0.2"/>
    <row r="500" s="343" customFormat="1" x14ac:dyDescent="0.2"/>
    <row r="501" s="343" customFormat="1" x14ac:dyDescent="0.2"/>
    <row r="502" s="343" customFormat="1" x14ac:dyDescent="0.2"/>
    <row r="503" s="343" customFormat="1" x14ac:dyDescent="0.2"/>
    <row r="504" s="343" customFormat="1" x14ac:dyDescent="0.2"/>
    <row r="505" s="343" customFormat="1" x14ac:dyDescent="0.2"/>
    <row r="506" s="343" customFormat="1" x14ac:dyDescent="0.2"/>
    <row r="507" s="343" customFormat="1" x14ac:dyDescent="0.2"/>
    <row r="508" s="343" customFormat="1" x14ac:dyDescent="0.2"/>
    <row r="509" s="343" customFormat="1" x14ac:dyDescent="0.2"/>
    <row r="510" s="343" customFormat="1" x14ac:dyDescent="0.2"/>
    <row r="511" s="343" customFormat="1" x14ac:dyDescent="0.2"/>
    <row r="512" s="343" customFormat="1" x14ac:dyDescent="0.2"/>
    <row r="513" s="343" customFormat="1" x14ac:dyDescent="0.2"/>
    <row r="514" s="343" customFormat="1" x14ac:dyDescent="0.2"/>
    <row r="515" s="343" customFormat="1" x14ac:dyDescent="0.2"/>
    <row r="516" s="343" customFormat="1" x14ac:dyDescent="0.2"/>
    <row r="517" s="343" customFormat="1" x14ac:dyDescent="0.2"/>
    <row r="518" s="343" customFormat="1" x14ac:dyDescent="0.2"/>
    <row r="519" s="343" customFormat="1" x14ac:dyDescent="0.2"/>
    <row r="520" s="343" customFormat="1" x14ac:dyDescent="0.2"/>
    <row r="521" s="343" customFormat="1" x14ac:dyDescent="0.2"/>
    <row r="522" s="343" customFormat="1" x14ac:dyDescent="0.2"/>
    <row r="523" s="343" customFormat="1" x14ac:dyDescent="0.2"/>
    <row r="524" s="343" customFormat="1" x14ac:dyDescent="0.2"/>
    <row r="525" s="343" customFormat="1" x14ac:dyDescent="0.2"/>
    <row r="526" s="343" customFormat="1" x14ac:dyDescent="0.2"/>
    <row r="527" s="343" customFormat="1" x14ac:dyDescent="0.2"/>
    <row r="528" s="343" customFormat="1" x14ac:dyDescent="0.2"/>
    <row r="529" s="343" customFormat="1" x14ac:dyDescent="0.2"/>
    <row r="530" s="343" customFormat="1" x14ac:dyDescent="0.2"/>
    <row r="531" s="343" customFormat="1" x14ac:dyDescent="0.2"/>
    <row r="532" s="343" customFormat="1" x14ac:dyDescent="0.2"/>
    <row r="533" s="343" customFormat="1" x14ac:dyDescent="0.2"/>
    <row r="534" s="343" customFormat="1" x14ac:dyDescent="0.2"/>
    <row r="535" s="343" customFormat="1" x14ac:dyDescent="0.2"/>
    <row r="536" s="343" customFormat="1" x14ac:dyDescent="0.2"/>
    <row r="537" s="343" customFormat="1" x14ac:dyDescent="0.2"/>
    <row r="538" s="343" customFormat="1" x14ac:dyDescent="0.2"/>
    <row r="539" s="343" customFormat="1" x14ac:dyDescent="0.2"/>
    <row r="540" s="343" customFormat="1" x14ac:dyDescent="0.2"/>
    <row r="541" s="343" customFormat="1" x14ac:dyDescent="0.2"/>
    <row r="542" s="343" customFormat="1" x14ac:dyDescent="0.2"/>
    <row r="543" s="343" customFormat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6" manualBreakCount="6">
        <brk id="8" max="74" man="1"/>
        <brk id="17" max="74" man="1"/>
        <brk id="24" max="74" man="1"/>
        <brk id="31" max="74" man="1"/>
        <brk id="35" max="74" man="1"/>
        <brk id="41" max="75" man="1"/>
      </colBreaks>
      <pageMargins left="0.25" right="0.25" top="0.97" bottom="0.25" header="0.38" footer="0.27"/>
      <printOptions horizontalCentered="1"/>
      <pageSetup paperSize="5" scale="75" firstPageNumber="97" fitToWidth="0" orientation="portrait" r:id="rId1"/>
      <headerFooter alignWithMargins="0">
        <oddHeader>&amp;L&amp;"Arial,Bold"&amp;18&amp;K000000Table 7: FY2019-20 Budget Letter_&amp;KFF0000Preliminary Simulation&amp;K000000
FY2017-2018 Local Property and Sales Tax Revenues</oddHeader>
        <oddFooter>&amp;R&amp;12&amp;P</oddFooter>
      </headerFooter>
    </customSheetView>
  </customSheetViews>
  <mergeCells count="52">
    <mergeCell ref="A4:B4"/>
    <mergeCell ref="A5:B5"/>
    <mergeCell ref="S2:S3"/>
    <mergeCell ref="M2:M3"/>
    <mergeCell ref="N2:N3"/>
    <mergeCell ref="O2:O3"/>
    <mergeCell ref="C2:C3"/>
    <mergeCell ref="J2:J3"/>
    <mergeCell ref="D2:D3"/>
    <mergeCell ref="F2:F3"/>
    <mergeCell ref="E2:E3"/>
    <mergeCell ref="A1:B3"/>
    <mergeCell ref="I1:J1"/>
    <mergeCell ref="K1:P1"/>
    <mergeCell ref="C1:H1"/>
    <mergeCell ref="K2:K3"/>
    <mergeCell ref="AT1:AT3"/>
    <mergeCell ref="AS1:AS3"/>
    <mergeCell ref="AK1:AK3"/>
    <mergeCell ref="AF1:AF3"/>
    <mergeCell ref="AL2:AL3"/>
    <mergeCell ref="AM2:AM3"/>
    <mergeCell ref="AG2:AG3"/>
    <mergeCell ref="AH2:AH3"/>
    <mergeCell ref="AI2:AI3"/>
    <mergeCell ref="AQ2:AQ3"/>
    <mergeCell ref="AR1:AR3"/>
    <mergeCell ref="AL1:AQ1"/>
    <mergeCell ref="AN2:AN3"/>
    <mergeCell ref="AP2:AP3"/>
    <mergeCell ref="AJ2:AJ3"/>
    <mergeCell ref="AG1:AJ1"/>
    <mergeCell ref="L2:L3"/>
    <mergeCell ref="G2:G3"/>
    <mergeCell ref="I2:I3"/>
    <mergeCell ref="AE2:AE3"/>
    <mergeCell ref="P2:P3"/>
    <mergeCell ref="AC2:AC3"/>
    <mergeCell ref="AD2:AD3"/>
    <mergeCell ref="R2:R3"/>
    <mergeCell ref="Q1:Q3"/>
    <mergeCell ref="R1:W1"/>
    <mergeCell ref="T2:T3"/>
    <mergeCell ref="U2:U3"/>
    <mergeCell ref="V2:V3"/>
    <mergeCell ref="X1:X3"/>
    <mergeCell ref="W2:W3"/>
    <mergeCell ref="Y1:AE1"/>
    <mergeCell ref="Y2:Y3"/>
    <mergeCell ref="Z2:Z3"/>
    <mergeCell ref="AA2:AA3"/>
    <mergeCell ref="AB2:AB3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N7:AN11 AN75">
    <cfRule type="expression" dxfId="53" priority="55">
      <formula>AN7&gt;$AO$3</formula>
    </cfRule>
  </conditionalFormatting>
  <conditionalFormatting sqref="AO75">
    <cfRule type="expression" dxfId="52" priority="54">
      <formula>AN75&gt;$AO$3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N12:AN16">
    <cfRule type="expression" dxfId="49" priority="51">
      <formula>AN12&gt;$AO$3</formula>
    </cfRule>
  </conditionalFormatting>
  <conditionalFormatting sqref="AO12:AO16">
    <cfRule type="expression" dxfId="48" priority="50">
      <formula>AN12&gt;$AO$3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N17:AN21">
    <cfRule type="expression" dxfId="45" priority="47">
      <formula>AN17&gt;$AO$3</formula>
    </cfRule>
  </conditionalFormatting>
  <conditionalFormatting sqref="AO17:AO21">
    <cfRule type="expression" dxfId="44" priority="46">
      <formula>AN17&gt;$AO$3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N22:AN26">
    <cfRule type="expression" dxfId="41" priority="43">
      <formula>AN22&gt;$AO$3</formula>
    </cfRule>
  </conditionalFormatting>
  <conditionalFormatting sqref="AO22:AO26">
    <cfRule type="expression" dxfId="40" priority="42">
      <formula>AN22&gt;$AO$3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N27:AN31">
    <cfRule type="expression" dxfId="37" priority="39">
      <formula>AN27&gt;$AO$3</formula>
    </cfRule>
  </conditionalFormatting>
  <conditionalFormatting sqref="AO27:AO31">
    <cfRule type="expression" dxfId="36" priority="38">
      <formula>AN27&gt;$AO$3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N32:AN36">
    <cfRule type="expression" dxfId="33" priority="35">
      <formula>AN32&gt;$AO$3</formula>
    </cfRule>
  </conditionalFormatting>
  <conditionalFormatting sqref="AO32:AO36">
    <cfRule type="expression" dxfId="32" priority="34">
      <formula>AN32&gt;$AO$3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N37:AN41">
    <cfRule type="expression" dxfId="29" priority="31">
      <formula>AN37&gt;$AO$3</formula>
    </cfRule>
  </conditionalFormatting>
  <conditionalFormatting sqref="AO37:AO41">
    <cfRule type="expression" dxfId="28" priority="30">
      <formula>AN37&gt;$AO$3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N42:AN46">
    <cfRule type="expression" dxfId="25" priority="27">
      <formula>AN42&gt;$AO$3</formula>
    </cfRule>
  </conditionalFormatting>
  <conditionalFormatting sqref="AO42:AO46">
    <cfRule type="expression" dxfId="24" priority="26">
      <formula>AN42&gt;$AO$3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N47:AN51">
    <cfRule type="expression" dxfId="21" priority="23">
      <formula>AN47&gt;$AO$3</formula>
    </cfRule>
  </conditionalFormatting>
  <conditionalFormatting sqref="AO47:AO51">
    <cfRule type="expression" dxfId="20" priority="22">
      <formula>AN47&gt;$AO$3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N52:AN56">
    <cfRule type="expression" dxfId="17" priority="19">
      <formula>AN52&gt;$AO$3</formula>
    </cfRule>
  </conditionalFormatting>
  <conditionalFormatting sqref="AO52:AO56">
    <cfRule type="expression" dxfId="16" priority="18">
      <formula>AN52&gt;$AO$3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N57:AN61">
    <cfRule type="expression" dxfId="13" priority="15">
      <formula>AN57&gt;$AO$3</formula>
    </cfRule>
  </conditionalFormatting>
  <conditionalFormatting sqref="AO57:AO61">
    <cfRule type="expression" dxfId="12" priority="14">
      <formula>AN57&gt;$AO$3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N62:AN66">
    <cfRule type="expression" dxfId="9" priority="11">
      <formula>AN62&gt;$AO$3</formula>
    </cfRule>
  </conditionalFormatting>
  <conditionalFormatting sqref="AO62:AO66">
    <cfRule type="expression" dxfId="8" priority="10">
      <formula>AN62&gt;$AO$3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N67:AN71">
    <cfRule type="expression" dxfId="5" priority="7">
      <formula>AN67&gt;$AO$3</formula>
    </cfRule>
  </conditionalFormatting>
  <conditionalFormatting sqref="AO67:AO71">
    <cfRule type="expression" dxfId="4" priority="6">
      <formula>AN67&gt;$AO$3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N72:AN74">
    <cfRule type="expression" dxfId="1" priority="3">
      <formula>AN72&gt;$AO$3</formula>
    </cfRule>
  </conditionalFormatting>
  <conditionalFormatting sqref="AO72:AO74">
    <cfRule type="expression" dxfId="0" priority="2">
      <formula>AN72&gt;$AO$3</formula>
    </cfRule>
  </conditionalFormatting>
  <printOptions horizontalCentered="1"/>
  <pageMargins left="0.25" right="0.25" top="0.97" bottom="0.25" header="0.38" footer="0.27"/>
  <pageSetup paperSize="5" scale="65" firstPageNumber="97" fitToWidth="0" orientation="portrait" r:id="rId2"/>
  <headerFooter alignWithMargins="0">
    <oddHeader xml:space="preserve">&amp;L&amp;"Arial,Bold"&amp;18&amp;K000000Table 7:  Budget Letter
Local Property and Sales Tax Revenues  </oddHeader>
    <oddFooter>&amp;R&amp;P</oddFooter>
  </headerFooter>
  <colBreaks count="6" manualBreakCount="6">
    <brk id="8" max="74" man="1"/>
    <brk id="17" max="74" man="1"/>
    <brk id="24" max="74" man="1"/>
    <brk id="32" max="74" man="1"/>
    <brk id="37" max="74" man="1"/>
    <brk id="43" max="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92D050"/>
    <pageSetUpPr fitToPage="1"/>
  </sheetPr>
  <dimension ref="A1:MI309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4.140625" style="110" customWidth="1"/>
    <col min="2" max="2" width="31" style="110" bestFit="1" customWidth="1"/>
    <col min="3" max="3" width="11.5703125" style="110" customWidth="1"/>
    <col min="4" max="4" width="9.7109375" style="110" customWidth="1"/>
    <col min="5" max="5" width="12.28515625" style="110" customWidth="1"/>
    <col min="6" max="6" width="11.42578125" style="110" customWidth="1"/>
    <col min="7" max="7" width="10.5703125" style="110" customWidth="1"/>
    <col min="8" max="8" width="11.42578125" style="110" customWidth="1"/>
    <col min="9" max="9" width="12.140625" style="110" customWidth="1"/>
    <col min="10" max="10" width="11" style="110" customWidth="1"/>
    <col min="11" max="11" width="12.28515625" style="110" customWidth="1"/>
    <col min="12" max="12" width="11.28515625" style="110" customWidth="1"/>
    <col min="13" max="13" width="12" style="110" customWidth="1"/>
    <col min="14" max="14" width="9.5703125" style="110" customWidth="1"/>
    <col min="15" max="15" width="13.28515625" style="110" customWidth="1"/>
    <col min="16" max="16" width="9.7109375" style="110" customWidth="1"/>
    <col min="17" max="17" width="10.140625" style="110" customWidth="1"/>
    <col min="18" max="18" width="11.5703125" style="110" customWidth="1"/>
    <col min="19" max="19" width="10.7109375" style="110" customWidth="1"/>
    <col min="20" max="20" width="10.140625" style="110" customWidth="1"/>
    <col min="21" max="21" width="11.42578125" style="110" customWidth="1"/>
    <col min="22" max="23" width="13.28515625" style="110" customWidth="1"/>
    <col min="24" max="25" width="11.28515625" style="110" customWidth="1"/>
    <col min="26" max="26" width="10.7109375" style="110" customWidth="1"/>
    <col min="27" max="27" width="8.7109375" style="110" customWidth="1"/>
    <col min="28" max="28" width="10.7109375" style="110" customWidth="1"/>
    <col min="29" max="29" width="12.140625" style="110" customWidth="1"/>
    <col min="30" max="30" width="13.28515625" style="110" customWidth="1"/>
    <col min="31" max="31" width="12.7109375" style="110" customWidth="1"/>
    <col min="32" max="32" width="12.28515625" style="110" customWidth="1"/>
    <col min="33" max="35" width="10.85546875" style="110" customWidth="1"/>
    <col min="36" max="36" width="11.7109375" style="110" customWidth="1"/>
    <col min="37" max="41" width="13.28515625" style="110" customWidth="1"/>
    <col min="42" max="44" width="13" style="110" customWidth="1"/>
    <col min="45" max="61" width="13.28515625" style="110" customWidth="1"/>
    <col min="62" max="63" width="8.85546875" style="1892"/>
    <col min="64" max="64" width="13.5703125" style="1892" customWidth="1"/>
    <col min="65" max="65" width="12.5703125" style="1892" customWidth="1"/>
    <col min="66" max="66" width="13.5703125" style="1892" customWidth="1"/>
    <col min="67" max="67" width="8.85546875" style="1892"/>
    <col min="68" max="68" width="10.28515625" style="1892" customWidth="1"/>
    <col min="69" max="347" width="8.85546875" style="1892"/>
    <col min="348" max="16384" width="8.85546875" style="110"/>
  </cols>
  <sheetData>
    <row r="1" spans="1:347" s="244" customFormat="1" ht="33" customHeight="1" x14ac:dyDescent="0.2">
      <c r="A1" s="1837" t="s">
        <v>1388</v>
      </c>
      <c r="B1" s="1837"/>
      <c r="C1" s="1834" t="s">
        <v>1394</v>
      </c>
      <c r="D1" s="1838" t="s">
        <v>656</v>
      </c>
      <c r="E1" s="1831" t="s">
        <v>745</v>
      </c>
      <c r="F1" s="1832"/>
      <c r="G1" s="1832"/>
      <c r="H1" s="1832"/>
      <c r="I1" s="1832"/>
      <c r="J1" s="1833"/>
      <c r="K1" s="1831" t="s">
        <v>745</v>
      </c>
      <c r="L1" s="1832"/>
      <c r="M1" s="1832"/>
      <c r="N1" s="1832"/>
      <c r="O1" s="1832"/>
      <c r="P1" s="1832"/>
      <c r="Q1" s="1832"/>
      <c r="R1" s="1833"/>
      <c r="S1" s="1831" t="s">
        <v>745</v>
      </c>
      <c r="T1" s="1832"/>
      <c r="U1" s="1832"/>
      <c r="V1" s="1832"/>
      <c r="W1" s="1832"/>
      <c r="X1" s="1832"/>
      <c r="Y1" s="1832"/>
      <c r="Z1" s="1833"/>
      <c r="AA1" s="1828" t="s">
        <v>745</v>
      </c>
      <c r="AB1" s="1829"/>
      <c r="AC1" s="1829"/>
      <c r="AD1" s="1829"/>
      <c r="AE1" s="1829"/>
      <c r="AF1" s="1829"/>
      <c r="AG1" s="1830"/>
      <c r="AH1" s="1831" t="s">
        <v>745</v>
      </c>
      <c r="AI1" s="1832"/>
      <c r="AJ1" s="1833"/>
      <c r="AK1" s="1161"/>
      <c r="AL1" s="1840" t="s">
        <v>745</v>
      </c>
      <c r="AM1" s="1840"/>
      <c r="AN1" s="1840"/>
      <c r="AO1" s="1840"/>
      <c r="AP1" s="1840"/>
      <c r="AQ1" s="1840"/>
      <c r="AR1" s="1840"/>
      <c r="AS1" s="1840"/>
      <c r="AT1" s="1840"/>
      <c r="AU1" s="1844" t="s">
        <v>355</v>
      </c>
      <c r="AV1" s="1839" t="s">
        <v>154</v>
      </c>
      <c r="AW1" s="1839"/>
      <c r="AX1" s="1839"/>
      <c r="AY1" s="1839"/>
      <c r="AZ1" s="1839"/>
      <c r="BA1" s="1839"/>
      <c r="BB1" s="1839"/>
      <c r="BC1" s="1841" t="s">
        <v>746</v>
      </c>
      <c r="BD1" s="1842"/>
      <c r="BE1" s="1842"/>
      <c r="BF1" s="1842"/>
      <c r="BG1" s="1842"/>
      <c r="BH1" s="1843"/>
      <c r="BI1" s="1899" t="s">
        <v>354</v>
      </c>
      <c r="BJ1" s="1904"/>
      <c r="BK1" s="1904"/>
      <c r="BL1" s="1910"/>
      <c r="BM1" s="1904"/>
      <c r="BN1" s="1910"/>
      <c r="BO1" s="1904"/>
      <c r="BP1" s="1904"/>
      <c r="BQ1" s="1904"/>
      <c r="BR1" s="1904"/>
      <c r="BS1" s="1904"/>
      <c r="BT1" s="1904"/>
      <c r="BU1" s="1904"/>
      <c r="BV1" s="1904"/>
      <c r="BW1" s="1904"/>
      <c r="BX1" s="1904"/>
      <c r="BY1" s="1904"/>
      <c r="BZ1" s="1904"/>
      <c r="CA1" s="1904"/>
      <c r="CB1" s="1904"/>
      <c r="CC1" s="1904"/>
      <c r="CD1" s="1904"/>
      <c r="CE1" s="1904"/>
      <c r="CF1" s="1904"/>
      <c r="CG1" s="1904"/>
      <c r="CH1" s="1904"/>
      <c r="CI1" s="1904"/>
      <c r="CJ1" s="1904"/>
      <c r="CK1" s="1904"/>
      <c r="CL1" s="1904"/>
      <c r="CM1" s="1904"/>
      <c r="CN1" s="1904"/>
      <c r="CO1" s="1904"/>
      <c r="CP1" s="1904"/>
      <c r="CQ1" s="1904"/>
      <c r="CR1" s="1904"/>
      <c r="CS1" s="1904"/>
      <c r="CT1" s="1904"/>
      <c r="CU1" s="1904"/>
      <c r="CV1" s="1904"/>
      <c r="CW1" s="1904"/>
      <c r="CX1" s="1904"/>
      <c r="CY1" s="1904"/>
      <c r="CZ1" s="1904"/>
      <c r="DA1" s="1904"/>
      <c r="DB1" s="1904"/>
      <c r="DC1" s="1904"/>
      <c r="DD1" s="1904"/>
      <c r="DE1" s="1904"/>
      <c r="DF1" s="1904"/>
      <c r="DG1" s="1904"/>
      <c r="DH1" s="1904"/>
      <c r="DI1" s="1904"/>
      <c r="DJ1" s="1904"/>
      <c r="DK1" s="1904"/>
      <c r="DL1" s="1904"/>
      <c r="DM1" s="1904"/>
      <c r="DN1" s="1904"/>
      <c r="DO1" s="1904"/>
      <c r="DP1" s="1904"/>
      <c r="DQ1" s="1904"/>
      <c r="DR1" s="1904"/>
      <c r="DS1" s="1904"/>
      <c r="DT1" s="1904"/>
      <c r="DU1" s="1904"/>
      <c r="DV1" s="1904"/>
      <c r="DW1" s="1904"/>
      <c r="DX1" s="1904"/>
      <c r="DY1" s="1904"/>
      <c r="DZ1" s="1904"/>
      <c r="EA1" s="1904"/>
      <c r="EB1" s="1904"/>
      <c r="EC1" s="1904"/>
      <c r="ED1" s="1904"/>
      <c r="EE1" s="1904"/>
      <c r="EF1" s="1904"/>
      <c r="EG1" s="1904"/>
      <c r="EH1" s="1904"/>
      <c r="EI1" s="1904"/>
      <c r="EJ1" s="1904"/>
      <c r="EK1" s="1904"/>
      <c r="EL1" s="1904"/>
      <c r="EM1" s="1904"/>
      <c r="EN1" s="1904"/>
      <c r="EO1" s="1904"/>
      <c r="EP1" s="1904"/>
      <c r="EQ1" s="1904"/>
      <c r="ER1" s="1904"/>
      <c r="ES1" s="1904"/>
      <c r="ET1" s="1904"/>
      <c r="EU1" s="1904"/>
      <c r="EV1" s="1904"/>
      <c r="EW1" s="1904"/>
      <c r="EX1" s="1904"/>
      <c r="EY1" s="1904"/>
      <c r="EZ1" s="1904"/>
      <c r="FA1" s="1904"/>
      <c r="FB1" s="1904"/>
      <c r="FC1" s="1904"/>
      <c r="FD1" s="1904"/>
      <c r="FE1" s="1904"/>
      <c r="FF1" s="1904"/>
      <c r="FG1" s="1904"/>
      <c r="FH1" s="1904"/>
      <c r="FI1" s="1904"/>
      <c r="FJ1" s="1904"/>
      <c r="FK1" s="1904"/>
      <c r="FL1" s="1904"/>
      <c r="FM1" s="1904"/>
      <c r="FN1" s="1904"/>
      <c r="FO1" s="1904"/>
      <c r="FP1" s="1904"/>
      <c r="FQ1" s="1904"/>
      <c r="FR1" s="1904"/>
      <c r="FS1" s="1904"/>
      <c r="FT1" s="1904"/>
      <c r="FU1" s="1904"/>
      <c r="FV1" s="1904"/>
      <c r="FW1" s="1904"/>
      <c r="FX1" s="1904"/>
      <c r="FY1" s="1904"/>
      <c r="FZ1" s="1904"/>
      <c r="GA1" s="1904"/>
      <c r="GB1" s="1904"/>
      <c r="GC1" s="1904"/>
      <c r="GD1" s="1904"/>
      <c r="GE1" s="1904"/>
      <c r="GF1" s="1904"/>
      <c r="GG1" s="1904"/>
      <c r="GH1" s="1904"/>
      <c r="GI1" s="1904"/>
      <c r="GJ1" s="1904"/>
      <c r="GK1" s="1904"/>
      <c r="GL1" s="1904"/>
      <c r="GM1" s="1904"/>
      <c r="GN1" s="1904"/>
      <c r="GO1" s="1904"/>
      <c r="GP1" s="1904"/>
      <c r="GQ1" s="1904"/>
      <c r="GR1" s="1904"/>
      <c r="GS1" s="1904"/>
      <c r="GT1" s="1904"/>
      <c r="GU1" s="1904"/>
      <c r="GV1" s="1904"/>
      <c r="GW1" s="1904"/>
      <c r="GX1" s="1904"/>
      <c r="GY1" s="1904"/>
      <c r="GZ1" s="1904"/>
      <c r="HA1" s="1904"/>
      <c r="HB1" s="1904"/>
      <c r="HC1" s="1904"/>
      <c r="HD1" s="1904"/>
      <c r="HE1" s="1904"/>
      <c r="HF1" s="1904"/>
      <c r="HG1" s="1904"/>
      <c r="HH1" s="1904"/>
      <c r="HI1" s="1904"/>
      <c r="HJ1" s="1904"/>
      <c r="HK1" s="1904"/>
      <c r="HL1" s="1904"/>
      <c r="HM1" s="1904"/>
      <c r="HN1" s="1904"/>
      <c r="HO1" s="1904"/>
      <c r="HP1" s="1904"/>
      <c r="HQ1" s="1904"/>
      <c r="HR1" s="1904"/>
      <c r="HS1" s="1904"/>
      <c r="HT1" s="1904"/>
      <c r="HU1" s="1904"/>
      <c r="HV1" s="1904"/>
      <c r="HW1" s="1904"/>
      <c r="HX1" s="1904"/>
      <c r="HY1" s="1904"/>
      <c r="HZ1" s="1904"/>
      <c r="IA1" s="1904"/>
      <c r="IB1" s="1904"/>
      <c r="IC1" s="1904"/>
      <c r="ID1" s="1904"/>
      <c r="IE1" s="1904"/>
      <c r="IF1" s="1904"/>
      <c r="IG1" s="1904"/>
      <c r="IH1" s="1904"/>
      <c r="II1" s="1904"/>
      <c r="IJ1" s="1904"/>
      <c r="IK1" s="1904"/>
      <c r="IL1" s="1904"/>
      <c r="IM1" s="1904"/>
      <c r="IN1" s="1904"/>
      <c r="IO1" s="1904"/>
      <c r="IP1" s="1904"/>
      <c r="IQ1" s="1904"/>
      <c r="IR1" s="1904"/>
      <c r="IS1" s="1904"/>
      <c r="IT1" s="1904"/>
      <c r="IU1" s="1904"/>
      <c r="IV1" s="1904"/>
      <c r="IW1" s="1904"/>
      <c r="IX1" s="1904"/>
      <c r="IY1" s="1904"/>
      <c r="IZ1" s="1904"/>
      <c r="JA1" s="1904"/>
      <c r="JB1" s="1904"/>
      <c r="JC1" s="1904"/>
      <c r="JD1" s="1904"/>
      <c r="JE1" s="1904"/>
      <c r="JF1" s="1904"/>
      <c r="JG1" s="1904"/>
      <c r="JH1" s="1904"/>
      <c r="JI1" s="1904"/>
      <c r="JJ1" s="1904"/>
      <c r="JK1" s="1904"/>
      <c r="JL1" s="1904"/>
      <c r="JM1" s="1904"/>
      <c r="JN1" s="1904"/>
      <c r="JO1" s="1904"/>
      <c r="JP1" s="1904"/>
      <c r="JQ1" s="1904"/>
      <c r="JR1" s="1904"/>
      <c r="JS1" s="1904"/>
      <c r="JT1" s="1904"/>
      <c r="JU1" s="1904"/>
      <c r="JV1" s="1904"/>
      <c r="JW1" s="1904"/>
      <c r="JX1" s="1904"/>
      <c r="JY1" s="1904"/>
      <c r="JZ1" s="1904"/>
      <c r="KA1" s="1904"/>
      <c r="KB1" s="1904"/>
      <c r="KC1" s="1904"/>
      <c r="KD1" s="1904"/>
      <c r="KE1" s="1904"/>
      <c r="KF1" s="1904"/>
      <c r="KG1" s="1904"/>
      <c r="KH1" s="1904"/>
      <c r="KI1" s="1904"/>
      <c r="KJ1" s="1904"/>
      <c r="KK1" s="1904"/>
      <c r="KL1" s="1904"/>
      <c r="KM1" s="1904"/>
      <c r="KN1" s="1904"/>
      <c r="KO1" s="1904"/>
      <c r="KP1" s="1904"/>
      <c r="KQ1" s="1904"/>
      <c r="KR1" s="1904"/>
      <c r="KS1" s="1904"/>
      <c r="KT1" s="1904"/>
      <c r="KU1" s="1904"/>
      <c r="KV1" s="1904"/>
      <c r="KW1" s="1904"/>
      <c r="KX1" s="1904"/>
      <c r="KY1" s="1904"/>
      <c r="KZ1" s="1904"/>
      <c r="LA1" s="1904"/>
      <c r="LB1" s="1904"/>
      <c r="LC1" s="1904"/>
      <c r="LD1" s="1904"/>
      <c r="LE1" s="1904"/>
      <c r="LF1" s="1904"/>
      <c r="LG1" s="1904"/>
      <c r="LH1" s="1904"/>
      <c r="LI1" s="1904"/>
      <c r="LJ1" s="1904"/>
      <c r="LK1" s="1904"/>
      <c r="LL1" s="1904"/>
      <c r="LM1" s="1904"/>
      <c r="LN1" s="1904"/>
      <c r="LO1" s="1904"/>
      <c r="LP1" s="1904"/>
      <c r="LQ1" s="1904"/>
      <c r="LR1" s="1904"/>
      <c r="LS1" s="1904"/>
      <c r="LT1" s="1904"/>
      <c r="LU1" s="1904"/>
      <c r="LV1" s="1904"/>
      <c r="LW1" s="1904"/>
      <c r="LX1" s="1904"/>
      <c r="LY1" s="1904"/>
      <c r="LZ1" s="1904"/>
      <c r="MA1" s="1904"/>
      <c r="MB1" s="1904"/>
      <c r="MC1" s="1904"/>
      <c r="MD1" s="1904"/>
      <c r="ME1" s="1904"/>
      <c r="MF1" s="1904"/>
      <c r="MG1" s="1904"/>
      <c r="MH1" s="1904"/>
      <c r="MI1" s="1904"/>
    </row>
    <row r="2" spans="1:347" s="245" customFormat="1" ht="69.75" customHeight="1" x14ac:dyDescent="0.2">
      <c r="A2" s="1837"/>
      <c r="B2" s="1837"/>
      <c r="C2" s="1834"/>
      <c r="D2" s="1838"/>
      <c r="E2" s="582" t="s">
        <v>455</v>
      </c>
      <c r="F2" s="582" t="s">
        <v>454</v>
      </c>
      <c r="G2" s="582" t="s">
        <v>878</v>
      </c>
      <c r="H2" s="582" t="s">
        <v>459</v>
      </c>
      <c r="I2" s="582" t="s">
        <v>458</v>
      </c>
      <c r="J2" s="582" t="s">
        <v>457</v>
      </c>
      <c r="K2" s="582" t="s">
        <v>473</v>
      </c>
      <c r="L2" s="582" t="s">
        <v>472</v>
      </c>
      <c r="M2" s="582" t="s">
        <v>468</v>
      </c>
      <c r="N2" s="582" t="s">
        <v>879</v>
      </c>
      <c r="O2" s="582" t="s">
        <v>654</v>
      </c>
      <c r="P2" s="582" t="s">
        <v>464</v>
      </c>
      <c r="Q2" s="582" t="s">
        <v>470</v>
      </c>
      <c r="R2" s="582" t="s">
        <v>460</v>
      </c>
      <c r="S2" s="582" t="s">
        <v>463</v>
      </c>
      <c r="T2" s="582" t="s">
        <v>465</v>
      </c>
      <c r="U2" s="582" t="s">
        <v>466</v>
      </c>
      <c r="V2" s="582" t="s">
        <v>467</v>
      </c>
      <c r="W2" s="582" t="s">
        <v>469</v>
      </c>
      <c r="X2" s="582" t="s">
        <v>461</v>
      </c>
      <c r="Y2" s="582" t="s">
        <v>474</v>
      </c>
      <c r="Z2" s="582" t="s">
        <v>462</v>
      </c>
      <c r="AA2" s="582" t="s">
        <v>1321</v>
      </c>
      <c r="AB2" s="582" t="s">
        <v>437</v>
      </c>
      <c r="AC2" s="582" t="s">
        <v>520</v>
      </c>
      <c r="AD2" s="582" t="s">
        <v>880</v>
      </c>
      <c r="AE2" s="582" t="s">
        <v>778</v>
      </c>
      <c r="AF2" s="582" t="s">
        <v>1322</v>
      </c>
      <c r="AG2" s="582" t="s">
        <v>881</v>
      </c>
      <c r="AH2" s="582" t="s">
        <v>1014</v>
      </c>
      <c r="AI2" s="582" t="s">
        <v>1327</v>
      </c>
      <c r="AJ2" s="582" t="s">
        <v>1395</v>
      </c>
      <c r="AK2" s="769" t="s">
        <v>882</v>
      </c>
      <c r="AL2" s="769" t="s">
        <v>882</v>
      </c>
      <c r="AM2" s="769" t="s">
        <v>882</v>
      </c>
      <c r="AN2" s="769" t="s">
        <v>882</v>
      </c>
      <c r="AO2" s="769" t="s">
        <v>882</v>
      </c>
      <c r="AP2" s="769" t="s">
        <v>882</v>
      </c>
      <c r="AQ2" s="769" t="s">
        <v>882</v>
      </c>
      <c r="AR2" s="769" t="s">
        <v>882</v>
      </c>
      <c r="AS2" s="582" t="s">
        <v>471</v>
      </c>
      <c r="AT2" s="582" t="s">
        <v>456</v>
      </c>
      <c r="AU2" s="1845"/>
      <c r="AV2" s="583" t="s">
        <v>747</v>
      </c>
      <c r="AW2" s="583" t="s">
        <v>1250</v>
      </c>
      <c r="AX2" s="583" t="s">
        <v>748</v>
      </c>
      <c r="AY2" s="583" t="s">
        <v>749</v>
      </c>
      <c r="AZ2" s="583" t="s">
        <v>750</v>
      </c>
      <c r="BA2" s="583" t="s">
        <v>751</v>
      </c>
      <c r="BB2" s="583" t="s">
        <v>752</v>
      </c>
      <c r="BC2" s="584" t="s">
        <v>475</v>
      </c>
      <c r="BD2" s="584" t="s">
        <v>476</v>
      </c>
      <c r="BE2" s="585" t="s">
        <v>477</v>
      </c>
      <c r="BF2" s="585" t="s">
        <v>478</v>
      </c>
      <c r="BG2" s="585" t="s">
        <v>655</v>
      </c>
      <c r="BH2" s="585" t="s">
        <v>1374</v>
      </c>
      <c r="BI2" s="1899"/>
      <c r="BJ2" s="1905"/>
      <c r="BK2" s="1905"/>
      <c r="BL2" s="1910"/>
      <c r="BM2" s="1906"/>
      <c r="BN2" s="1910"/>
      <c r="BO2" s="1905"/>
      <c r="BP2" s="1906"/>
      <c r="BQ2" s="1905"/>
      <c r="BR2" s="1905"/>
      <c r="BS2" s="1905"/>
      <c r="BT2" s="1905"/>
      <c r="BU2" s="1905"/>
      <c r="BV2" s="1905"/>
      <c r="BW2" s="1905"/>
      <c r="BX2" s="1905"/>
      <c r="BY2" s="1905"/>
      <c r="BZ2" s="1905"/>
      <c r="CA2" s="1905"/>
      <c r="CB2" s="1905"/>
      <c r="CC2" s="1905"/>
      <c r="CD2" s="1905"/>
      <c r="CE2" s="1905"/>
      <c r="CF2" s="1905"/>
      <c r="CG2" s="1905"/>
      <c r="CH2" s="1905"/>
      <c r="CI2" s="1905"/>
      <c r="CJ2" s="1905"/>
      <c r="CK2" s="1905"/>
      <c r="CL2" s="1905"/>
      <c r="CM2" s="1905"/>
      <c r="CN2" s="1905"/>
      <c r="CO2" s="1905"/>
      <c r="CP2" s="1905"/>
      <c r="CQ2" s="1905"/>
      <c r="CR2" s="1905"/>
      <c r="CS2" s="1905"/>
      <c r="CT2" s="1905"/>
      <c r="CU2" s="1905"/>
      <c r="CV2" s="1905"/>
      <c r="CW2" s="1905"/>
      <c r="CX2" s="1905"/>
      <c r="CY2" s="1905"/>
      <c r="CZ2" s="1905"/>
      <c r="DA2" s="1905"/>
      <c r="DB2" s="1905"/>
      <c r="DC2" s="1905"/>
      <c r="DD2" s="1905"/>
      <c r="DE2" s="1905"/>
      <c r="DF2" s="1905"/>
      <c r="DG2" s="1905"/>
      <c r="DH2" s="1905"/>
      <c r="DI2" s="1905"/>
      <c r="DJ2" s="1905"/>
      <c r="DK2" s="1905"/>
      <c r="DL2" s="1905"/>
      <c r="DM2" s="1905"/>
      <c r="DN2" s="1905"/>
      <c r="DO2" s="1905"/>
      <c r="DP2" s="1905"/>
      <c r="DQ2" s="1905"/>
      <c r="DR2" s="1905"/>
      <c r="DS2" s="1905"/>
      <c r="DT2" s="1905"/>
      <c r="DU2" s="1905"/>
      <c r="DV2" s="1905"/>
      <c r="DW2" s="1905"/>
      <c r="DX2" s="1905"/>
      <c r="DY2" s="1905"/>
      <c r="DZ2" s="1905"/>
      <c r="EA2" s="1905"/>
      <c r="EB2" s="1905"/>
      <c r="EC2" s="1905"/>
      <c r="ED2" s="1905"/>
      <c r="EE2" s="1905"/>
      <c r="EF2" s="1905"/>
      <c r="EG2" s="1905"/>
      <c r="EH2" s="1905"/>
      <c r="EI2" s="1905"/>
      <c r="EJ2" s="1905"/>
      <c r="EK2" s="1905"/>
      <c r="EL2" s="1905"/>
      <c r="EM2" s="1905"/>
      <c r="EN2" s="1905"/>
      <c r="EO2" s="1905"/>
      <c r="EP2" s="1905"/>
      <c r="EQ2" s="1905"/>
      <c r="ER2" s="1905"/>
      <c r="ES2" s="1905"/>
      <c r="ET2" s="1905"/>
      <c r="EU2" s="1905"/>
      <c r="EV2" s="1905"/>
      <c r="EW2" s="1905"/>
      <c r="EX2" s="1905"/>
      <c r="EY2" s="1905"/>
      <c r="EZ2" s="1905"/>
      <c r="FA2" s="1905"/>
      <c r="FB2" s="1905"/>
      <c r="FC2" s="1905"/>
      <c r="FD2" s="1905"/>
      <c r="FE2" s="1905"/>
      <c r="FF2" s="1905"/>
      <c r="FG2" s="1905"/>
      <c r="FH2" s="1905"/>
      <c r="FI2" s="1905"/>
      <c r="FJ2" s="1905"/>
      <c r="FK2" s="1905"/>
      <c r="FL2" s="1905"/>
      <c r="FM2" s="1905"/>
      <c r="FN2" s="1905"/>
      <c r="FO2" s="1905"/>
      <c r="FP2" s="1905"/>
      <c r="FQ2" s="1905"/>
      <c r="FR2" s="1905"/>
      <c r="FS2" s="1905"/>
      <c r="FT2" s="1905"/>
      <c r="FU2" s="1905"/>
      <c r="FV2" s="1905"/>
      <c r="FW2" s="1905"/>
      <c r="FX2" s="1905"/>
      <c r="FY2" s="1905"/>
      <c r="FZ2" s="1905"/>
      <c r="GA2" s="1905"/>
      <c r="GB2" s="1905"/>
      <c r="GC2" s="1905"/>
      <c r="GD2" s="1905"/>
      <c r="GE2" s="1905"/>
      <c r="GF2" s="1905"/>
      <c r="GG2" s="1905"/>
      <c r="GH2" s="1905"/>
      <c r="GI2" s="1905"/>
      <c r="GJ2" s="1905"/>
      <c r="GK2" s="1905"/>
      <c r="GL2" s="1905"/>
      <c r="GM2" s="1905"/>
      <c r="GN2" s="1905"/>
      <c r="GO2" s="1905"/>
      <c r="GP2" s="1905"/>
      <c r="GQ2" s="1905"/>
      <c r="GR2" s="1905"/>
      <c r="GS2" s="1905"/>
      <c r="GT2" s="1905"/>
      <c r="GU2" s="1905"/>
      <c r="GV2" s="1905"/>
      <c r="GW2" s="1905"/>
      <c r="GX2" s="1905"/>
      <c r="GY2" s="1905"/>
      <c r="GZ2" s="1905"/>
      <c r="HA2" s="1905"/>
      <c r="HB2" s="1905"/>
      <c r="HC2" s="1905"/>
      <c r="HD2" s="1905"/>
      <c r="HE2" s="1905"/>
      <c r="HF2" s="1905"/>
      <c r="HG2" s="1905"/>
      <c r="HH2" s="1905"/>
      <c r="HI2" s="1905"/>
      <c r="HJ2" s="1905"/>
      <c r="HK2" s="1905"/>
      <c r="HL2" s="1905"/>
      <c r="HM2" s="1905"/>
      <c r="HN2" s="1905"/>
      <c r="HO2" s="1905"/>
      <c r="HP2" s="1905"/>
      <c r="HQ2" s="1905"/>
      <c r="HR2" s="1905"/>
      <c r="HS2" s="1905"/>
      <c r="HT2" s="1905"/>
      <c r="HU2" s="1905"/>
      <c r="HV2" s="1905"/>
      <c r="HW2" s="1905"/>
      <c r="HX2" s="1905"/>
      <c r="HY2" s="1905"/>
      <c r="HZ2" s="1905"/>
      <c r="IA2" s="1905"/>
      <c r="IB2" s="1905"/>
      <c r="IC2" s="1905"/>
      <c r="ID2" s="1905"/>
      <c r="IE2" s="1905"/>
      <c r="IF2" s="1905"/>
      <c r="IG2" s="1905"/>
      <c r="IH2" s="1905"/>
      <c r="II2" s="1905"/>
      <c r="IJ2" s="1905"/>
      <c r="IK2" s="1905"/>
      <c r="IL2" s="1905"/>
      <c r="IM2" s="1905"/>
      <c r="IN2" s="1905"/>
      <c r="IO2" s="1905"/>
      <c r="IP2" s="1905"/>
      <c r="IQ2" s="1905"/>
      <c r="IR2" s="1905"/>
      <c r="IS2" s="1905"/>
      <c r="IT2" s="1905"/>
      <c r="IU2" s="1905"/>
      <c r="IV2" s="1905"/>
      <c r="IW2" s="1905"/>
      <c r="IX2" s="1905"/>
      <c r="IY2" s="1905"/>
      <c r="IZ2" s="1905"/>
      <c r="JA2" s="1905"/>
      <c r="JB2" s="1905"/>
      <c r="JC2" s="1905"/>
      <c r="JD2" s="1905"/>
      <c r="JE2" s="1905"/>
      <c r="JF2" s="1905"/>
      <c r="JG2" s="1905"/>
      <c r="JH2" s="1905"/>
      <c r="JI2" s="1905"/>
      <c r="JJ2" s="1905"/>
      <c r="JK2" s="1905"/>
      <c r="JL2" s="1905"/>
      <c r="JM2" s="1905"/>
      <c r="JN2" s="1905"/>
      <c r="JO2" s="1905"/>
      <c r="JP2" s="1905"/>
      <c r="JQ2" s="1905"/>
      <c r="JR2" s="1905"/>
      <c r="JS2" s="1905"/>
      <c r="JT2" s="1905"/>
      <c r="JU2" s="1905"/>
      <c r="JV2" s="1905"/>
      <c r="JW2" s="1905"/>
      <c r="JX2" s="1905"/>
      <c r="JY2" s="1905"/>
      <c r="JZ2" s="1905"/>
      <c r="KA2" s="1905"/>
      <c r="KB2" s="1905"/>
      <c r="KC2" s="1905"/>
      <c r="KD2" s="1905"/>
      <c r="KE2" s="1905"/>
      <c r="KF2" s="1905"/>
      <c r="KG2" s="1905"/>
      <c r="KH2" s="1905"/>
      <c r="KI2" s="1905"/>
      <c r="KJ2" s="1905"/>
      <c r="KK2" s="1905"/>
      <c r="KL2" s="1905"/>
      <c r="KM2" s="1905"/>
      <c r="KN2" s="1905"/>
      <c r="KO2" s="1905"/>
      <c r="KP2" s="1905"/>
      <c r="KQ2" s="1905"/>
      <c r="KR2" s="1905"/>
      <c r="KS2" s="1905"/>
      <c r="KT2" s="1905"/>
      <c r="KU2" s="1905"/>
      <c r="KV2" s="1905"/>
      <c r="KW2" s="1905"/>
      <c r="KX2" s="1905"/>
      <c r="KY2" s="1905"/>
      <c r="KZ2" s="1905"/>
      <c r="LA2" s="1905"/>
      <c r="LB2" s="1905"/>
      <c r="LC2" s="1905"/>
      <c r="LD2" s="1905"/>
      <c r="LE2" s="1905"/>
      <c r="LF2" s="1905"/>
      <c r="LG2" s="1905"/>
      <c r="LH2" s="1905"/>
      <c r="LI2" s="1905"/>
      <c r="LJ2" s="1905"/>
      <c r="LK2" s="1905"/>
      <c r="LL2" s="1905"/>
      <c r="LM2" s="1905"/>
      <c r="LN2" s="1905"/>
      <c r="LO2" s="1905"/>
      <c r="LP2" s="1905"/>
      <c r="LQ2" s="1905"/>
      <c r="LR2" s="1905"/>
      <c r="LS2" s="1905"/>
      <c r="LT2" s="1905"/>
      <c r="LU2" s="1905"/>
      <c r="LV2" s="1905"/>
      <c r="LW2" s="1905"/>
      <c r="LX2" s="1905"/>
      <c r="LY2" s="1905"/>
      <c r="LZ2" s="1905"/>
      <c r="MA2" s="1905"/>
      <c r="MB2" s="1905"/>
      <c r="MC2" s="1905"/>
      <c r="MD2" s="1905"/>
      <c r="ME2" s="1905"/>
      <c r="MF2" s="1905"/>
      <c r="MG2" s="1905"/>
      <c r="MH2" s="1905"/>
      <c r="MI2" s="1905"/>
    </row>
    <row r="3" spans="1:347" s="245" customFormat="1" ht="15" customHeight="1" x14ac:dyDescent="0.2">
      <c r="A3" s="1837"/>
      <c r="B3" s="1837"/>
      <c r="C3" s="1834"/>
      <c r="D3" s="1838"/>
      <c r="E3" s="586">
        <v>343001</v>
      </c>
      <c r="F3" s="586">
        <v>341001</v>
      </c>
      <c r="G3" s="586">
        <v>344001</v>
      </c>
      <c r="H3" s="586">
        <v>348001</v>
      </c>
      <c r="I3" s="586">
        <v>347001</v>
      </c>
      <c r="J3" s="586">
        <v>346001</v>
      </c>
      <c r="K3" s="586" t="s">
        <v>353</v>
      </c>
      <c r="L3" s="586" t="s">
        <v>352</v>
      </c>
      <c r="M3" s="586" t="s">
        <v>348</v>
      </c>
      <c r="N3" s="586" t="s">
        <v>340</v>
      </c>
      <c r="O3" s="586" t="s">
        <v>519</v>
      </c>
      <c r="P3" s="586" t="s">
        <v>344</v>
      </c>
      <c r="Q3" s="586" t="s">
        <v>350</v>
      </c>
      <c r="R3" s="586" t="s">
        <v>341</v>
      </c>
      <c r="S3" s="586" t="s">
        <v>343</v>
      </c>
      <c r="T3" s="586" t="s">
        <v>345</v>
      </c>
      <c r="U3" s="586" t="s">
        <v>346</v>
      </c>
      <c r="V3" s="586" t="s">
        <v>347</v>
      </c>
      <c r="W3" s="586" t="s">
        <v>349</v>
      </c>
      <c r="X3" s="586" t="s">
        <v>342</v>
      </c>
      <c r="Y3" s="586" t="s">
        <v>282</v>
      </c>
      <c r="Z3" s="586" t="s">
        <v>397</v>
      </c>
      <c r="AA3" s="586" t="s">
        <v>516</v>
      </c>
      <c r="AB3" s="586" t="s">
        <v>517</v>
      </c>
      <c r="AC3" s="586" t="s">
        <v>518</v>
      </c>
      <c r="AD3" s="586" t="s">
        <v>661</v>
      </c>
      <c r="AE3" s="586" t="s">
        <v>662</v>
      </c>
      <c r="AF3" s="586" t="s">
        <v>852</v>
      </c>
      <c r="AG3" s="586" t="s">
        <v>854</v>
      </c>
      <c r="AH3" s="586" t="s">
        <v>1012</v>
      </c>
      <c r="AI3" s="586" t="s">
        <v>1326</v>
      </c>
      <c r="AJ3" s="586" t="s">
        <v>1328</v>
      </c>
      <c r="AK3" s="586" t="s">
        <v>754</v>
      </c>
      <c r="AL3" s="586" t="s">
        <v>754</v>
      </c>
      <c r="AM3" s="586" t="s">
        <v>754</v>
      </c>
      <c r="AN3" s="586" t="s">
        <v>754</v>
      </c>
      <c r="AO3" s="586" t="s">
        <v>754</v>
      </c>
      <c r="AP3" s="586" t="s">
        <v>754</v>
      </c>
      <c r="AQ3" s="586" t="s">
        <v>754</v>
      </c>
      <c r="AR3" s="586" t="s">
        <v>754</v>
      </c>
      <c r="AS3" s="586" t="s">
        <v>351</v>
      </c>
      <c r="AT3" s="586">
        <v>345001</v>
      </c>
      <c r="AU3" s="1170"/>
      <c r="AV3" s="587">
        <v>321001</v>
      </c>
      <c r="AW3" s="587">
        <v>329001</v>
      </c>
      <c r="AX3" s="587">
        <v>331001</v>
      </c>
      <c r="AY3" s="587">
        <v>333001</v>
      </c>
      <c r="AZ3" s="587">
        <v>336001</v>
      </c>
      <c r="BA3" s="587">
        <v>337001</v>
      </c>
      <c r="BB3" s="587">
        <v>340001</v>
      </c>
      <c r="BC3" s="588">
        <v>318</v>
      </c>
      <c r="BD3" s="588">
        <v>319</v>
      </c>
      <c r="BE3" s="589">
        <v>302006</v>
      </c>
      <c r="BF3" s="589">
        <v>334001</v>
      </c>
      <c r="BG3" s="589" t="s">
        <v>628</v>
      </c>
      <c r="BH3" s="589">
        <v>101001</v>
      </c>
      <c r="BI3" s="1899"/>
      <c r="BJ3" s="1905"/>
      <c r="BK3" s="1905"/>
      <c r="BL3" s="1910"/>
      <c r="BM3" s="1906"/>
      <c r="BN3" s="1910"/>
      <c r="BO3" s="1905"/>
      <c r="BP3" s="1906"/>
      <c r="BQ3" s="1905"/>
      <c r="BR3" s="1905"/>
      <c r="BS3" s="1905"/>
      <c r="BT3" s="1905"/>
      <c r="BU3" s="1905"/>
      <c r="BV3" s="1905"/>
      <c r="BW3" s="1905"/>
      <c r="BX3" s="1905"/>
      <c r="BY3" s="1905"/>
      <c r="BZ3" s="1905"/>
      <c r="CA3" s="1905"/>
      <c r="CB3" s="1905"/>
      <c r="CC3" s="1905"/>
      <c r="CD3" s="1905"/>
      <c r="CE3" s="1905"/>
      <c r="CF3" s="1905"/>
      <c r="CG3" s="1905"/>
      <c r="CH3" s="1905"/>
      <c r="CI3" s="1905"/>
      <c r="CJ3" s="1905"/>
      <c r="CK3" s="1905"/>
      <c r="CL3" s="1905"/>
      <c r="CM3" s="1905"/>
      <c r="CN3" s="1905"/>
      <c r="CO3" s="1905"/>
      <c r="CP3" s="1905"/>
      <c r="CQ3" s="1905"/>
      <c r="CR3" s="1905"/>
      <c r="CS3" s="1905"/>
      <c r="CT3" s="1905"/>
      <c r="CU3" s="1905"/>
      <c r="CV3" s="1905"/>
      <c r="CW3" s="1905"/>
      <c r="CX3" s="1905"/>
      <c r="CY3" s="1905"/>
      <c r="CZ3" s="1905"/>
      <c r="DA3" s="1905"/>
      <c r="DB3" s="1905"/>
      <c r="DC3" s="1905"/>
      <c r="DD3" s="1905"/>
      <c r="DE3" s="1905"/>
      <c r="DF3" s="1905"/>
      <c r="DG3" s="1905"/>
      <c r="DH3" s="1905"/>
      <c r="DI3" s="1905"/>
      <c r="DJ3" s="1905"/>
      <c r="DK3" s="1905"/>
      <c r="DL3" s="1905"/>
      <c r="DM3" s="1905"/>
      <c r="DN3" s="1905"/>
      <c r="DO3" s="1905"/>
      <c r="DP3" s="1905"/>
      <c r="DQ3" s="1905"/>
      <c r="DR3" s="1905"/>
      <c r="DS3" s="1905"/>
      <c r="DT3" s="1905"/>
      <c r="DU3" s="1905"/>
      <c r="DV3" s="1905"/>
      <c r="DW3" s="1905"/>
      <c r="DX3" s="1905"/>
      <c r="DY3" s="1905"/>
      <c r="DZ3" s="1905"/>
      <c r="EA3" s="1905"/>
      <c r="EB3" s="1905"/>
      <c r="EC3" s="1905"/>
      <c r="ED3" s="1905"/>
      <c r="EE3" s="1905"/>
      <c r="EF3" s="1905"/>
      <c r="EG3" s="1905"/>
      <c r="EH3" s="1905"/>
      <c r="EI3" s="1905"/>
      <c r="EJ3" s="1905"/>
      <c r="EK3" s="1905"/>
      <c r="EL3" s="1905"/>
      <c r="EM3" s="1905"/>
      <c r="EN3" s="1905"/>
      <c r="EO3" s="1905"/>
      <c r="EP3" s="1905"/>
      <c r="EQ3" s="1905"/>
      <c r="ER3" s="1905"/>
      <c r="ES3" s="1905"/>
      <c r="ET3" s="1905"/>
      <c r="EU3" s="1905"/>
      <c r="EV3" s="1905"/>
      <c r="EW3" s="1905"/>
      <c r="EX3" s="1905"/>
      <c r="EY3" s="1905"/>
      <c r="EZ3" s="1905"/>
      <c r="FA3" s="1905"/>
      <c r="FB3" s="1905"/>
      <c r="FC3" s="1905"/>
      <c r="FD3" s="1905"/>
      <c r="FE3" s="1905"/>
      <c r="FF3" s="1905"/>
      <c r="FG3" s="1905"/>
      <c r="FH3" s="1905"/>
      <c r="FI3" s="1905"/>
      <c r="FJ3" s="1905"/>
      <c r="FK3" s="1905"/>
      <c r="FL3" s="1905"/>
      <c r="FM3" s="1905"/>
      <c r="FN3" s="1905"/>
      <c r="FO3" s="1905"/>
      <c r="FP3" s="1905"/>
      <c r="FQ3" s="1905"/>
      <c r="FR3" s="1905"/>
      <c r="FS3" s="1905"/>
      <c r="FT3" s="1905"/>
      <c r="FU3" s="1905"/>
      <c r="FV3" s="1905"/>
      <c r="FW3" s="1905"/>
      <c r="FX3" s="1905"/>
      <c r="FY3" s="1905"/>
      <c r="FZ3" s="1905"/>
      <c r="GA3" s="1905"/>
      <c r="GB3" s="1905"/>
      <c r="GC3" s="1905"/>
      <c r="GD3" s="1905"/>
      <c r="GE3" s="1905"/>
      <c r="GF3" s="1905"/>
      <c r="GG3" s="1905"/>
      <c r="GH3" s="1905"/>
      <c r="GI3" s="1905"/>
      <c r="GJ3" s="1905"/>
      <c r="GK3" s="1905"/>
      <c r="GL3" s="1905"/>
      <c r="GM3" s="1905"/>
      <c r="GN3" s="1905"/>
      <c r="GO3" s="1905"/>
      <c r="GP3" s="1905"/>
      <c r="GQ3" s="1905"/>
      <c r="GR3" s="1905"/>
      <c r="GS3" s="1905"/>
      <c r="GT3" s="1905"/>
      <c r="GU3" s="1905"/>
      <c r="GV3" s="1905"/>
      <c r="GW3" s="1905"/>
      <c r="GX3" s="1905"/>
      <c r="GY3" s="1905"/>
      <c r="GZ3" s="1905"/>
      <c r="HA3" s="1905"/>
      <c r="HB3" s="1905"/>
      <c r="HC3" s="1905"/>
      <c r="HD3" s="1905"/>
      <c r="HE3" s="1905"/>
      <c r="HF3" s="1905"/>
      <c r="HG3" s="1905"/>
      <c r="HH3" s="1905"/>
      <c r="HI3" s="1905"/>
      <c r="HJ3" s="1905"/>
      <c r="HK3" s="1905"/>
      <c r="HL3" s="1905"/>
      <c r="HM3" s="1905"/>
      <c r="HN3" s="1905"/>
      <c r="HO3" s="1905"/>
      <c r="HP3" s="1905"/>
      <c r="HQ3" s="1905"/>
      <c r="HR3" s="1905"/>
      <c r="HS3" s="1905"/>
      <c r="HT3" s="1905"/>
      <c r="HU3" s="1905"/>
      <c r="HV3" s="1905"/>
      <c r="HW3" s="1905"/>
      <c r="HX3" s="1905"/>
      <c r="HY3" s="1905"/>
      <c r="HZ3" s="1905"/>
      <c r="IA3" s="1905"/>
      <c r="IB3" s="1905"/>
      <c r="IC3" s="1905"/>
      <c r="ID3" s="1905"/>
      <c r="IE3" s="1905"/>
      <c r="IF3" s="1905"/>
      <c r="IG3" s="1905"/>
      <c r="IH3" s="1905"/>
      <c r="II3" s="1905"/>
      <c r="IJ3" s="1905"/>
      <c r="IK3" s="1905"/>
      <c r="IL3" s="1905"/>
      <c r="IM3" s="1905"/>
      <c r="IN3" s="1905"/>
      <c r="IO3" s="1905"/>
      <c r="IP3" s="1905"/>
      <c r="IQ3" s="1905"/>
      <c r="IR3" s="1905"/>
      <c r="IS3" s="1905"/>
      <c r="IT3" s="1905"/>
      <c r="IU3" s="1905"/>
      <c r="IV3" s="1905"/>
      <c r="IW3" s="1905"/>
      <c r="IX3" s="1905"/>
      <c r="IY3" s="1905"/>
      <c r="IZ3" s="1905"/>
      <c r="JA3" s="1905"/>
      <c r="JB3" s="1905"/>
      <c r="JC3" s="1905"/>
      <c r="JD3" s="1905"/>
      <c r="JE3" s="1905"/>
      <c r="JF3" s="1905"/>
      <c r="JG3" s="1905"/>
      <c r="JH3" s="1905"/>
      <c r="JI3" s="1905"/>
      <c r="JJ3" s="1905"/>
      <c r="JK3" s="1905"/>
      <c r="JL3" s="1905"/>
      <c r="JM3" s="1905"/>
      <c r="JN3" s="1905"/>
      <c r="JO3" s="1905"/>
      <c r="JP3" s="1905"/>
      <c r="JQ3" s="1905"/>
      <c r="JR3" s="1905"/>
      <c r="JS3" s="1905"/>
      <c r="JT3" s="1905"/>
      <c r="JU3" s="1905"/>
      <c r="JV3" s="1905"/>
      <c r="JW3" s="1905"/>
      <c r="JX3" s="1905"/>
      <c r="JY3" s="1905"/>
      <c r="JZ3" s="1905"/>
      <c r="KA3" s="1905"/>
      <c r="KB3" s="1905"/>
      <c r="KC3" s="1905"/>
      <c r="KD3" s="1905"/>
      <c r="KE3" s="1905"/>
      <c r="KF3" s="1905"/>
      <c r="KG3" s="1905"/>
      <c r="KH3" s="1905"/>
      <c r="KI3" s="1905"/>
      <c r="KJ3" s="1905"/>
      <c r="KK3" s="1905"/>
      <c r="KL3" s="1905"/>
      <c r="KM3" s="1905"/>
      <c r="KN3" s="1905"/>
      <c r="KO3" s="1905"/>
      <c r="KP3" s="1905"/>
      <c r="KQ3" s="1905"/>
      <c r="KR3" s="1905"/>
      <c r="KS3" s="1905"/>
      <c r="KT3" s="1905"/>
      <c r="KU3" s="1905"/>
      <c r="KV3" s="1905"/>
      <c r="KW3" s="1905"/>
      <c r="KX3" s="1905"/>
      <c r="KY3" s="1905"/>
      <c r="KZ3" s="1905"/>
      <c r="LA3" s="1905"/>
      <c r="LB3" s="1905"/>
      <c r="LC3" s="1905"/>
      <c r="LD3" s="1905"/>
      <c r="LE3" s="1905"/>
      <c r="LF3" s="1905"/>
      <c r="LG3" s="1905"/>
      <c r="LH3" s="1905"/>
      <c r="LI3" s="1905"/>
      <c r="LJ3" s="1905"/>
      <c r="LK3" s="1905"/>
      <c r="LL3" s="1905"/>
      <c r="LM3" s="1905"/>
      <c r="LN3" s="1905"/>
      <c r="LO3" s="1905"/>
      <c r="LP3" s="1905"/>
      <c r="LQ3" s="1905"/>
      <c r="LR3" s="1905"/>
      <c r="LS3" s="1905"/>
      <c r="LT3" s="1905"/>
      <c r="LU3" s="1905"/>
      <c r="LV3" s="1905"/>
      <c r="LW3" s="1905"/>
      <c r="LX3" s="1905"/>
      <c r="LY3" s="1905"/>
      <c r="LZ3" s="1905"/>
      <c r="MA3" s="1905"/>
      <c r="MB3" s="1905"/>
      <c r="MC3" s="1905"/>
      <c r="MD3" s="1905"/>
      <c r="ME3" s="1905"/>
      <c r="MF3" s="1905"/>
      <c r="MG3" s="1905"/>
      <c r="MH3" s="1905"/>
      <c r="MI3" s="1905"/>
    </row>
    <row r="4" spans="1:347" s="245" customFormat="1" ht="13.9" customHeight="1" x14ac:dyDescent="0.2">
      <c r="A4" s="1835" t="s">
        <v>1735</v>
      </c>
      <c r="B4" s="1836"/>
      <c r="C4" s="353">
        <v>1</v>
      </c>
      <c r="D4" s="353">
        <v>2</v>
      </c>
      <c r="E4" s="353">
        <v>3</v>
      </c>
      <c r="F4" s="353">
        <v>4</v>
      </c>
      <c r="G4" s="353">
        <v>5</v>
      </c>
      <c r="H4" s="353">
        <v>6</v>
      </c>
      <c r="I4" s="353">
        <v>7</v>
      </c>
      <c r="J4" s="353">
        <v>8</v>
      </c>
      <c r="K4" s="353">
        <v>9</v>
      </c>
      <c r="L4" s="353">
        <v>10</v>
      </c>
      <c r="M4" s="353">
        <v>11</v>
      </c>
      <c r="N4" s="353">
        <v>12</v>
      </c>
      <c r="O4" s="353">
        <v>13</v>
      </c>
      <c r="P4" s="353">
        <v>14</v>
      </c>
      <c r="Q4" s="353">
        <v>15</v>
      </c>
      <c r="R4" s="353">
        <v>16</v>
      </c>
      <c r="S4" s="353">
        <v>17</v>
      </c>
      <c r="T4" s="353">
        <v>18</v>
      </c>
      <c r="U4" s="353">
        <v>19</v>
      </c>
      <c r="V4" s="353">
        <v>20</v>
      </c>
      <c r="W4" s="353">
        <v>21</v>
      </c>
      <c r="X4" s="353">
        <v>22</v>
      </c>
      <c r="Y4" s="353">
        <v>23</v>
      </c>
      <c r="Z4" s="353">
        <v>24</v>
      </c>
      <c r="AA4" s="353">
        <v>25</v>
      </c>
      <c r="AB4" s="353">
        <v>26</v>
      </c>
      <c r="AC4" s="353">
        <v>27</v>
      </c>
      <c r="AD4" s="353">
        <v>28</v>
      </c>
      <c r="AE4" s="353">
        <v>29</v>
      </c>
      <c r="AF4" s="353">
        <v>30</v>
      </c>
      <c r="AG4" s="353">
        <v>31</v>
      </c>
      <c r="AH4" s="353">
        <v>32</v>
      </c>
      <c r="AI4" s="353">
        <v>33</v>
      </c>
      <c r="AJ4" s="353">
        <v>34</v>
      </c>
      <c r="AK4" s="353"/>
      <c r="AL4" s="353"/>
      <c r="AM4" s="353"/>
      <c r="AN4" s="353"/>
      <c r="AO4" s="353"/>
      <c r="AP4" s="353"/>
      <c r="AQ4" s="353"/>
      <c r="AR4" s="353"/>
      <c r="AS4" s="353">
        <v>35</v>
      </c>
      <c r="AT4" s="353">
        <v>36</v>
      </c>
      <c r="AU4" s="353">
        <v>37</v>
      </c>
      <c r="AV4" s="353">
        <v>38</v>
      </c>
      <c r="AW4" s="353">
        <v>39</v>
      </c>
      <c r="AX4" s="353">
        <v>40</v>
      </c>
      <c r="AY4" s="353">
        <v>41</v>
      </c>
      <c r="AZ4" s="353">
        <v>42</v>
      </c>
      <c r="BA4" s="353">
        <v>43</v>
      </c>
      <c r="BB4" s="353">
        <v>44</v>
      </c>
      <c r="BC4" s="353">
        <v>45</v>
      </c>
      <c r="BD4" s="353">
        <v>46</v>
      </c>
      <c r="BE4" s="353">
        <v>47</v>
      </c>
      <c r="BF4" s="353">
        <v>48</v>
      </c>
      <c r="BG4" s="353">
        <v>49</v>
      </c>
      <c r="BH4" s="353">
        <v>50</v>
      </c>
      <c r="BI4" s="1390">
        <v>51</v>
      </c>
      <c r="BJ4" s="1905"/>
      <c r="BK4" s="1905"/>
      <c r="BL4" s="1907"/>
      <c r="BM4" s="1907"/>
      <c r="BN4" s="1907"/>
      <c r="BO4" s="1905"/>
      <c r="BP4" s="1907"/>
      <c r="BQ4" s="1905"/>
      <c r="BR4" s="1905"/>
      <c r="BS4" s="1905"/>
      <c r="BT4" s="1905"/>
      <c r="BU4" s="1905"/>
      <c r="BV4" s="1905"/>
      <c r="BW4" s="1905"/>
      <c r="BX4" s="1905"/>
      <c r="BY4" s="1905"/>
      <c r="BZ4" s="1905"/>
      <c r="CA4" s="1905"/>
      <c r="CB4" s="1905"/>
      <c r="CC4" s="1905"/>
      <c r="CD4" s="1905"/>
      <c r="CE4" s="1905"/>
      <c r="CF4" s="1905"/>
      <c r="CG4" s="1905"/>
      <c r="CH4" s="1905"/>
      <c r="CI4" s="1905"/>
      <c r="CJ4" s="1905"/>
      <c r="CK4" s="1905"/>
      <c r="CL4" s="1905"/>
      <c r="CM4" s="1905"/>
      <c r="CN4" s="1905"/>
      <c r="CO4" s="1905"/>
      <c r="CP4" s="1905"/>
      <c r="CQ4" s="1905"/>
      <c r="CR4" s="1905"/>
      <c r="CS4" s="1905"/>
      <c r="CT4" s="1905"/>
      <c r="CU4" s="1905"/>
      <c r="CV4" s="1905"/>
      <c r="CW4" s="1905"/>
      <c r="CX4" s="1905"/>
      <c r="CY4" s="1905"/>
      <c r="CZ4" s="1905"/>
      <c r="DA4" s="1905"/>
      <c r="DB4" s="1905"/>
      <c r="DC4" s="1905"/>
      <c r="DD4" s="1905"/>
      <c r="DE4" s="1905"/>
      <c r="DF4" s="1905"/>
      <c r="DG4" s="1905"/>
      <c r="DH4" s="1905"/>
      <c r="DI4" s="1905"/>
      <c r="DJ4" s="1905"/>
      <c r="DK4" s="1905"/>
      <c r="DL4" s="1905"/>
      <c r="DM4" s="1905"/>
      <c r="DN4" s="1905"/>
      <c r="DO4" s="1905"/>
      <c r="DP4" s="1905"/>
      <c r="DQ4" s="1905"/>
      <c r="DR4" s="1905"/>
      <c r="DS4" s="1905"/>
      <c r="DT4" s="1905"/>
      <c r="DU4" s="1905"/>
      <c r="DV4" s="1905"/>
      <c r="DW4" s="1905"/>
      <c r="DX4" s="1905"/>
      <c r="DY4" s="1905"/>
      <c r="DZ4" s="1905"/>
      <c r="EA4" s="1905"/>
      <c r="EB4" s="1905"/>
      <c r="EC4" s="1905"/>
      <c r="ED4" s="1905"/>
      <c r="EE4" s="1905"/>
      <c r="EF4" s="1905"/>
      <c r="EG4" s="1905"/>
      <c r="EH4" s="1905"/>
      <c r="EI4" s="1905"/>
      <c r="EJ4" s="1905"/>
      <c r="EK4" s="1905"/>
      <c r="EL4" s="1905"/>
      <c r="EM4" s="1905"/>
      <c r="EN4" s="1905"/>
      <c r="EO4" s="1905"/>
      <c r="EP4" s="1905"/>
      <c r="EQ4" s="1905"/>
      <c r="ER4" s="1905"/>
      <c r="ES4" s="1905"/>
      <c r="ET4" s="1905"/>
      <c r="EU4" s="1905"/>
      <c r="EV4" s="1905"/>
      <c r="EW4" s="1905"/>
      <c r="EX4" s="1905"/>
      <c r="EY4" s="1905"/>
      <c r="EZ4" s="1905"/>
      <c r="FA4" s="1905"/>
      <c r="FB4" s="1905"/>
      <c r="FC4" s="1905"/>
      <c r="FD4" s="1905"/>
      <c r="FE4" s="1905"/>
      <c r="FF4" s="1905"/>
      <c r="FG4" s="1905"/>
      <c r="FH4" s="1905"/>
      <c r="FI4" s="1905"/>
      <c r="FJ4" s="1905"/>
      <c r="FK4" s="1905"/>
      <c r="FL4" s="1905"/>
      <c r="FM4" s="1905"/>
      <c r="FN4" s="1905"/>
      <c r="FO4" s="1905"/>
      <c r="FP4" s="1905"/>
      <c r="FQ4" s="1905"/>
      <c r="FR4" s="1905"/>
      <c r="FS4" s="1905"/>
      <c r="FT4" s="1905"/>
      <c r="FU4" s="1905"/>
      <c r="FV4" s="1905"/>
      <c r="FW4" s="1905"/>
      <c r="FX4" s="1905"/>
      <c r="FY4" s="1905"/>
      <c r="FZ4" s="1905"/>
      <c r="GA4" s="1905"/>
      <c r="GB4" s="1905"/>
      <c r="GC4" s="1905"/>
      <c r="GD4" s="1905"/>
      <c r="GE4" s="1905"/>
      <c r="GF4" s="1905"/>
      <c r="GG4" s="1905"/>
      <c r="GH4" s="1905"/>
      <c r="GI4" s="1905"/>
      <c r="GJ4" s="1905"/>
      <c r="GK4" s="1905"/>
      <c r="GL4" s="1905"/>
      <c r="GM4" s="1905"/>
      <c r="GN4" s="1905"/>
      <c r="GO4" s="1905"/>
      <c r="GP4" s="1905"/>
      <c r="GQ4" s="1905"/>
      <c r="GR4" s="1905"/>
      <c r="GS4" s="1905"/>
      <c r="GT4" s="1905"/>
      <c r="GU4" s="1905"/>
      <c r="GV4" s="1905"/>
      <c r="GW4" s="1905"/>
      <c r="GX4" s="1905"/>
      <c r="GY4" s="1905"/>
      <c r="GZ4" s="1905"/>
      <c r="HA4" s="1905"/>
      <c r="HB4" s="1905"/>
      <c r="HC4" s="1905"/>
      <c r="HD4" s="1905"/>
      <c r="HE4" s="1905"/>
      <c r="HF4" s="1905"/>
      <c r="HG4" s="1905"/>
      <c r="HH4" s="1905"/>
      <c r="HI4" s="1905"/>
      <c r="HJ4" s="1905"/>
      <c r="HK4" s="1905"/>
      <c r="HL4" s="1905"/>
      <c r="HM4" s="1905"/>
      <c r="HN4" s="1905"/>
      <c r="HO4" s="1905"/>
      <c r="HP4" s="1905"/>
      <c r="HQ4" s="1905"/>
      <c r="HR4" s="1905"/>
      <c r="HS4" s="1905"/>
      <c r="HT4" s="1905"/>
      <c r="HU4" s="1905"/>
      <c r="HV4" s="1905"/>
      <c r="HW4" s="1905"/>
      <c r="HX4" s="1905"/>
      <c r="HY4" s="1905"/>
      <c r="HZ4" s="1905"/>
      <c r="IA4" s="1905"/>
      <c r="IB4" s="1905"/>
      <c r="IC4" s="1905"/>
      <c r="ID4" s="1905"/>
      <c r="IE4" s="1905"/>
      <c r="IF4" s="1905"/>
      <c r="IG4" s="1905"/>
      <c r="IH4" s="1905"/>
      <c r="II4" s="1905"/>
      <c r="IJ4" s="1905"/>
      <c r="IK4" s="1905"/>
      <c r="IL4" s="1905"/>
      <c r="IM4" s="1905"/>
      <c r="IN4" s="1905"/>
      <c r="IO4" s="1905"/>
      <c r="IP4" s="1905"/>
      <c r="IQ4" s="1905"/>
      <c r="IR4" s="1905"/>
      <c r="IS4" s="1905"/>
      <c r="IT4" s="1905"/>
      <c r="IU4" s="1905"/>
      <c r="IV4" s="1905"/>
      <c r="IW4" s="1905"/>
      <c r="IX4" s="1905"/>
      <c r="IY4" s="1905"/>
      <c r="IZ4" s="1905"/>
      <c r="JA4" s="1905"/>
      <c r="JB4" s="1905"/>
      <c r="JC4" s="1905"/>
      <c r="JD4" s="1905"/>
      <c r="JE4" s="1905"/>
      <c r="JF4" s="1905"/>
      <c r="JG4" s="1905"/>
      <c r="JH4" s="1905"/>
      <c r="JI4" s="1905"/>
      <c r="JJ4" s="1905"/>
      <c r="JK4" s="1905"/>
      <c r="JL4" s="1905"/>
      <c r="JM4" s="1905"/>
      <c r="JN4" s="1905"/>
      <c r="JO4" s="1905"/>
      <c r="JP4" s="1905"/>
      <c r="JQ4" s="1905"/>
      <c r="JR4" s="1905"/>
      <c r="JS4" s="1905"/>
      <c r="JT4" s="1905"/>
      <c r="JU4" s="1905"/>
      <c r="JV4" s="1905"/>
      <c r="JW4" s="1905"/>
      <c r="JX4" s="1905"/>
      <c r="JY4" s="1905"/>
      <c r="JZ4" s="1905"/>
      <c r="KA4" s="1905"/>
      <c r="KB4" s="1905"/>
      <c r="KC4" s="1905"/>
      <c r="KD4" s="1905"/>
      <c r="KE4" s="1905"/>
      <c r="KF4" s="1905"/>
      <c r="KG4" s="1905"/>
      <c r="KH4" s="1905"/>
      <c r="KI4" s="1905"/>
      <c r="KJ4" s="1905"/>
      <c r="KK4" s="1905"/>
      <c r="KL4" s="1905"/>
      <c r="KM4" s="1905"/>
      <c r="KN4" s="1905"/>
      <c r="KO4" s="1905"/>
      <c r="KP4" s="1905"/>
      <c r="KQ4" s="1905"/>
      <c r="KR4" s="1905"/>
      <c r="KS4" s="1905"/>
      <c r="KT4" s="1905"/>
      <c r="KU4" s="1905"/>
      <c r="KV4" s="1905"/>
      <c r="KW4" s="1905"/>
      <c r="KX4" s="1905"/>
      <c r="KY4" s="1905"/>
      <c r="KZ4" s="1905"/>
      <c r="LA4" s="1905"/>
      <c r="LB4" s="1905"/>
      <c r="LC4" s="1905"/>
      <c r="LD4" s="1905"/>
      <c r="LE4" s="1905"/>
      <c r="LF4" s="1905"/>
      <c r="LG4" s="1905"/>
      <c r="LH4" s="1905"/>
      <c r="LI4" s="1905"/>
      <c r="LJ4" s="1905"/>
      <c r="LK4" s="1905"/>
      <c r="LL4" s="1905"/>
      <c r="LM4" s="1905"/>
      <c r="LN4" s="1905"/>
      <c r="LO4" s="1905"/>
      <c r="LP4" s="1905"/>
      <c r="LQ4" s="1905"/>
      <c r="LR4" s="1905"/>
      <c r="LS4" s="1905"/>
      <c r="LT4" s="1905"/>
      <c r="LU4" s="1905"/>
      <c r="LV4" s="1905"/>
      <c r="LW4" s="1905"/>
      <c r="LX4" s="1905"/>
      <c r="LY4" s="1905"/>
      <c r="LZ4" s="1905"/>
      <c r="MA4" s="1905"/>
      <c r="MB4" s="1905"/>
      <c r="MC4" s="1905"/>
      <c r="MD4" s="1905"/>
      <c r="ME4" s="1905"/>
      <c r="MF4" s="1905"/>
      <c r="MG4" s="1905"/>
      <c r="MH4" s="1905"/>
      <c r="MI4" s="1905"/>
    </row>
    <row r="5" spans="1:347" s="245" customFormat="1" ht="12.75" hidden="1" customHeight="1" x14ac:dyDescent="0.2">
      <c r="A5" s="998"/>
      <c r="B5" s="998"/>
      <c r="C5" s="999" t="s">
        <v>479</v>
      </c>
      <c r="D5" s="999" t="s">
        <v>480</v>
      </c>
      <c r="E5" s="999" t="s">
        <v>482</v>
      </c>
      <c r="F5" s="999" t="s">
        <v>481</v>
      </c>
      <c r="G5" s="999" t="s">
        <v>483</v>
      </c>
      <c r="H5" s="999" t="s">
        <v>487</v>
      </c>
      <c r="I5" s="999" t="s">
        <v>486</v>
      </c>
      <c r="J5" s="999" t="s">
        <v>485</v>
      </c>
      <c r="K5" s="999" t="s">
        <v>505</v>
      </c>
      <c r="L5" s="999" t="s">
        <v>504</v>
      </c>
      <c r="M5" s="999" t="s">
        <v>500</v>
      </c>
      <c r="N5" s="999" t="s">
        <v>488</v>
      </c>
      <c r="O5" s="999" t="s">
        <v>494</v>
      </c>
      <c r="P5" s="999" t="s">
        <v>496</v>
      </c>
      <c r="Q5" s="999" t="s">
        <v>502</v>
      </c>
      <c r="R5" s="999"/>
      <c r="S5" s="999" t="s">
        <v>489</v>
      </c>
      <c r="T5" s="999" t="s">
        <v>495</v>
      </c>
      <c r="U5" s="999" t="s">
        <v>497</v>
      </c>
      <c r="V5" s="999" t="s">
        <v>498</v>
      </c>
      <c r="W5" s="999" t="s">
        <v>499</v>
      </c>
      <c r="X5" s="999" t="s">
        <v>501</v>
      </c>
      <c r="Y5" s="999" t="s">
        <v>490</v>
      </c>
      <c r="Z5" s="999"/>
      <c r="AA5" s="999" t="s">
        <v>506</v>
      </c>
      <c r="AB5" s="999" t="s">
        <v>491</v>
      </c>
      <c r="AC5" s="999" t="s">
        <v>492</v>
      </c>
      <c r="AD5" s="999"/>
      <c r="AE5" s="999" t="s">
        <v>493</v>
      </c>
      <c r="AF5" s="999" t="s">
        <v>493</v>
      </c>
      <c r="AG5" s="999"/>
      <c r="AH5" s="999"/>
      <c r="AI5" s="1162">
        <v>1</v>
      </c>
      <c r="AJ5" s="1162">
        <v>2</v>
      </c>
      <c r="AK5" s="999"/>
      <c r="AL5" s="999"/>
      <c r="AM5" s="999"/>
      <c r="AN5" s="999"/>
      <c r="AO5" s="999"/>
      <c r="AP5" s="999"/>
      <c r="AQ5" s="999"/>
      <c r="AR5" s="999"/>
      <c r="AS5" s="999" t="s">
        <v>503</v>
      </c>
      <c r="AT5" s="999" t="s">
        <v>484</v>
      </c>
      <c r="AU5" s="999" t="s">
        <v>521</v>
      </c>
      <c r="AV5" s="999" t="s">
        <v>507</v>
      </c>
      <c r="AW5" s="999" t="s">
        <v>508</v>
      </c>
      <c r="AX5" s="999" t="s">
        <v>509</v>
      </c>
      <c r="AY5" s="999" t="s">
        <v>510</v>
      </c>
      <c r="AZ5" s="999" t="s">
        <v>511</v>
      </c>
      <c r="BA5" s="999" t="s">
        <v>512</v>
      </c>
      <c r="BB5" s="999" t="s">
        <v>513</v>
      </c>
      <c r="BC5" s="999" t="s">
        <v>514</v>
      </c>
      <c r="BD5" s="999" t="s">
        <v>522</v>
      </c>
      <c r="BE5" s="999" t="s">
        <v>523</v>
      </c>
      <c r="BF5" s="999" t="s">
        <v>524</v>
      </c>
      <c r="BG5" s="1000"/>
      <c r="BH5" s="1159"/>
      <c r="BI5" s="1391" t="s">
        <v>525</v>
      </c>
      <c r="BJ5" s="1905"/>
      <c r="BK5" s="1905"/>
      <c r="BL5" s="1908"/>
      <c r="BM5" s="1908"/>
      <c r="BN5" s="1908"/>
      <c r="BO5" s="1905"/>
      <c r="BP5" s="1908"/>
      <c r="BQ5" s="1905"/>
      <c r="BR5" s="1905"/>
      <c r="BS5" s="1905"/>
      <c r="BT5" s="1905"/>
      <c r="BU5" s="1905"/>
      <c r="BV5" s="1905"/>
      <c r="BW5" s="1905"/>
      <c r="BX5" s="1905"/>
      <c r="BY5" s="1905"/>
      <c r="BZ5" s="1905"/>
      <c r="CA5" s="1905"/>
      <c r="CB5" s="1905"/>
      <c r="CC5" s="1905"/>
      <c r="CD5" s="1905"/>
      <c r="CE5" s="1905"/>
      <c r="CF5" s="1905"/>
      <c r="CG5" s="1905"/>
      <c r="CH5" s="1905"/>
      <c r="CI5" s="1905"/>
      <c r="CJ5" s="1905"/>
      <c r="CK5" s="1905"/>
      <c r="CL5" s="1905"/>
      <c r="CM5" s="1905"/>
      <c r="CN5" s="1905"/>
      <c r="CO5" s="1905"/>
      <c r="CP5" s="1905"/>
      <c r="CQ5" s="1905"/>
      <c r="CR5" s="1905"/>
      <c r="CS5" s="1905"/>
      <c r="CT5" s="1905"/>
      <c r="CU5" s="1905"/>
      <c r="CV5" s="1905"/>
      <c r="CW5" s="1905"/>
      <c r="CX5" s="1905"/>
      <c r="CY5" s="1905"/>
      <c r="CZ5" s="1905"/>
      <c r="DA5" s="1905"/>
      <c r="DB5" s="1905"/>
      <c r="DC5" s="1905"/>
      <c r="DD5" s="1905"/>
      <c r="DE5" s="1905"/>
      <c r="DF5" s="1905"/>
      <c r="DG5" s="1905"/>
      <c r="DH5" s="1905"/>
      <c r="DI5" s="1905"/>
      <c r="DJ5" s="1905"/>
      <c r="DK5" s="1905"/>
      <c r="DL5" s="1905"/>
      <c r="DM5" s="1905"/>
      <c r="DN5" s="1905"/>
      <c r="DO5" s="1905"/>
      <c r="DP5" s="1905"/>
      <c r="DQ5" s="1905"/>
      <c r="DR5" s="1905"/>
      <c r="DS5" s="1905"/>
      <c r="DT5" s="1905"/>
      <c r="DU5" s="1905"/>
      <c r="DV5" s="1905"/>
      <c r="DW5" s="1905"/>
      <c r="DX5" s="1905"/>
      <c r="DY5" s="1905"/>
      <c r="DZ5" s="1905"/>
      <c r="EA5" s="1905"/>
      <c r="EB5" s="1905"/>
      <c r="EC5" s="1905"/>
      <c r="ED5" s="1905"/>
      <c r="EE5" s="1905"/>
      <c r="EF5" s="1905"/>
      <c r="EG5" s="1905"/>
      <c r="EH5" s="1905"/>
      <c r="EI5" s="1905"/>
      <c r="EJ5" s="1905"/>
      <c r="EK5" s="1905"/>
      <c r="EL5" s="1905"/>
      <c r="EM5" s="1905"/>
      <c r="EN5" s="1905"/>
      <c r="EO5" s="1905"/>
      <c r="EP5" s="1905"/>
      <c r="EQ5" s="1905"/>
      <c r="ER5" s="1905"/>
      <c r="ES5" s="1905"/>
      <c r="ET5" s="1905"/>
      <c r="EU5" s="1905"/>
      <c r="EV5" s="1905"/>
      <c r="EW5" s="1905"/>
      <c r="EX5" s="1905"/>
      <c r="EY5" s="1905"/>
      <c r="EZ5" s="1905"/>
      <c r="FA5" s="1905"/>
      <c r="FB5" s="1905"/>
      <c r="FC5" s="1905"/>
      <c r="FD5" s="1905"/>
      <c r="FE5" s="1905"/>
      <c r="FF5" s="1905"/>
      <c r="FG5" s="1905"/>
      <c r="FH5" s="1905"/>
      <c r="FI5" s="1905"/>
      <c r="FJ5" s="1905"/>
      <c r="FK5" s="1905"/>
      <c r="FL5" s="1905"/>
      <c r="FM5" s="1905"/>
      <c r="FN5" s="1905"/>
      <c r="FO5" s="1905"/>
      <c r="FP5" s="1905"/>
      <c r="FQ5" s="1905"/>
      <c r="FR5" s="1905"/>
      <c r="FS5" s="1905"/>
      <c r="FT5" s="1905"/>
      <c r="FU5" s="1905"/>
      <c r="FV5" s="1905"/>
      <c r="FW5" s="1905"/>
      <c r="FX5" s="1905"/>
      <c r="FY5" s="1905"/>
      <c r="FZ5" s="1905"/>
      <c r="GA5" s="1905"/>
      <c r="GB5" s="1905"/>
      <c r="GC5" s="1905"/>
      <c r="GD5" s="1905"/>
      <c r="GE5" s="1905"/>
      <c r="GF5" s="1905"/>
      <c r="GG5" s="1905"/>
      <c r="GH5" s="1905"/>
      <c r="GI5" s="1905"/>
      <c r="GJ5" s="1905"/>
      <c r="GK5" s="1905"/>
      <c r="GL5" s="1905"/>
      <c r="GM5" s="1905"/>
      <c r="GN5" s="1905"/>
      <c r="GO5" s="1905"/>
      <c r="GP5" s="1905"/>
      <c r="GQ5" s="1905"/>
      <c r="GR5" s="1905"/>
      <c r="GS5" s="1905"/>
      <c r="GT5" s="1905"/>
      <c r="GU5" s="1905"/>
      <c r="GV5" s="1905"/>
      <c r="GW5" s="1905"/>
      <c r="GX5" s="1905"/>
      <c r="GY5" s="1905"/>
      <c r="GZ5" s="1905"/>
      <c r="HA5" s="1905"/>
      <c r="HB5" s="1905"/>
      <c r="HC5" s="1905"/>
      <c r="HD5" s="1905"/>
      <c r="HE5" s="1905"/>
      <c r="HF5" s="1905"/>
      <c r="HG5" s="1905"/>
      <c r="HH5" s="1905"/>
      <c r="HI5" s="1905"/>
      <c r="HJ5" s="1905"/>
      <c r="HK5" s="1905"/>
      <c r="HL5" s="1905"/>
      <c r="HM5" s="1905"/>
      <c r="HN5" s="1905"/>
      <c r="HO5" s="1905"/>
      <c r="HP5" s="1905"/>
      <c r="HQ5" s="1905"/>
      <c r="HR5" s="1905"/>
      <c r="HS5" s="1905"/>
      <c r="HT5" s="1905"/>
      <c r="HU5" s="1905"/>
      <c r="HV5" s="1905"/>
      <c r="HW5" s="1905"/>
      <c r="HX5" s="1905"/>
      <c r="HY5" s="1905"/>
      <c r="HZ5" s="1905"/>
      <c r="IA5" s="1905"/>
      <c r="IB5" s="1905"/>
      <c r="IC5" s="1905"/>
      <c r="ID5" s="1905"/>
      <c r="IE5" s="1905"/>
      <c r="IF5" s="1905"/>
      <c r="IG5" s="1905"/>
      <c r="IH5" s="1905"/>
      <c r="II5" s="1905"/>
      <c r="IJ5" s="1905"/>
      <c r="IK5" s="1905"/>
      <c r="IL5" s="1905"/>
      <c r="IM5" s="1905"/>
      <c r="IN5" s="1905"/>
      <c r="IO5" s="1905"/>
      <c r="IP5" s="1905"/>
      <c r="IQ5" s="1905"/>
      <c r="IR5" s="1905"/>
      <c r="IS5" s="1905"/>
      <c r="IT5" s="1905"/>
      <c r="IU5" s="1905"/>
      <c r="IV5" s="1905"/>
      <c r="IW5" s="1905"/>
      <c r="IX5" s="1905"/>
      <c r="IY5" s="1905"/>
      <c r="IZ5" s="1905"/>
      <c r="JA5" s="1905"/>
      <c r="JB5" s="1905"/>
      <c r="JC5" s="1905"/>
      <c r="JD5" s="1905"/>
      <c r="JE5" s="1905"/>
      <c r="JF5" s="1905"/>
      <c r="JG5" s="1905"/>
      <c r="JH5" s="1905"/>
      <c r="JI5" s="1905"/>
      <c r="JJ5" s="1905"/>
      <c r="JK5" s="1905"/>
      <c r="JL5" s="1905"/>
      <c r="JM5" s="1905"/>
      <c r="JN5" s="1905"/>
      <c r="JO5" s="1905"/>
      <c r="JP5" s="1905"/>
      <c r="JQ5" s="1905"/>
      <c r="JR5" s="1905"/>
      <c r="JS5" s="1905"/>
      <c r="JT5" s="1905"/>
      <c r="JU5" s="1905"/>
      <c r="JV5" s="1905"/>
      <c r="JW5" s="1905"/>
      <c r="JX5" s="1905"/>
      <c r="JY5" s="1905"/>
      <c r="JZ5" s="1905"/>
      <c r="KA5" s="1905"/>
      <c r="KB5" s="1905"/>
      <c r="KC5" s="1905"/>
      <c r="KD5" s="1905"/>
      <c r="KE5" s="1905"/>
      <c r="KF5" s="1905"/>
      <c r="KG5" s="1905"/>
      <c r="KH5" s="1905"/>
      <c r="KI5" s="1905"/>
      <c r="KJ5" s="1905"/>
      <c r="KK5" s="1905"/>
      <c r="KL5" s="1905"/>
      <c r="KM5" s="1905"/>
      <c r="KN5" s="1905"/>
      <c r="KO5" s="1905"/>
      <c r="KP5" s="1905"/>
      <c r="KQ5" s="1905"/>
      <c r="KR5" s="1905"/>
      <c r="KS5" s="1905"/>
      <c r="KT5" s="1905"/>
      <c r="KU5" s="1905"/>
      <c r="KV5" s="1905"/>
      <c r="KW5" s="1905"/>
      <c r="KX5" s="1905"/>
      <c r="KY5" s="1905"/>
      <c r="KZ5" s="1905"/>
      <c r="LA5" s="1905"/>
      <c r="LB5" s="1905"/>
      <c r="LC5" s="1905"/>
      <c r="LD5" s="1905"/>
      <c r="LE5" s="1905"/>
      <c r="LF5" s="1905"/>
      <c r="LG5" s="1905"/>
      <c r="LH5" s="1905"/>
      <c r="LI5" s="1905"/>
      <c r="LJ5" s="1905"/>
      <c r="LK5" s="1905"/>
      <c r="LL5" s="1905"/>
      <c r="LM5" s="1905"/>
      <c r="LN5" s="1905"/>
      <c r="LO5" s="1905"/>
      <c r="LP5" s="1905"/>
      <c r="LQ5" s="1905"/>
      <c r="LR5" s="1905"/>
      <c r="LS5" s="1905"/>
      <c r="LT5" s="1905"/>
      <c r="LU5" s="1905"/>
      <c r="LV5" s="1905"/>
      <c r="LW5" s="1905"/>
      <c r="LX5" s="1905"/>
      <c r="LY5" s="1905"/>
      <c r="LZ5" s="1905"/>
      <c r="MA5" s="1905"/>
      <c r="MB5" s="1905"/>
      <c r="MC5" s="1905"/>
      <c r="MD5" s="1905"/>
      <c r="ME5" s="1905"/>
      <c r="MF5" s="1905"/>
      <c r="MG5" s="1905"/>
      <c r="MH5" s="1905"/>
      <c r="MI5" s="1905"/>
    </row>
    <row r="6" spans="1:347" s="245" customFormat="1" ht="63.75" hidden="1" customHeight="1" x14ac:dyDescent="0.2">
      <c r="A6" s="998"/>
      <c r="B6" s="998"/>
      <c r="C6" s="1001" t="s">
        <v>515</v>
      </c>
      <c r="D6" s="1001" t="s">
        <v>515</v>
      </c>
      <c r="E6" s="1001" t="s">
        <v>515</v>
      </c>
      <c r="F6" s="1001" t="s">
        <v>515</v>
      </c>
      <c r="G6" s="1001" t="s">
        <v>515</v>
      </c>
      <c r="H6" s="1001" t="s">
        <v>515</v>
      </c>
      <c r="I6" s="1001" t="s">
        <v>515</v>
      </c>
      <c r="J6" s="1001" t="s">
        <v>515</v>
      </c>
      <c r="K6" s="1001" t="s">
        <v>515</v>
      </c>
      <c r="L6" s="1001" t="s">
        <v>515</v>
      </c>
      <c r="M6" s="1001" t="s">
        <v>515</v>
      </c>
      <c r="N6" s="1001" t="s">
        <v>515</v>
      </c>
      <c r="O6" s="1001" t="s">
        <v>515</v>
      </c>
      <c r="P6" s="1001" t="s">
        <v>515</v>
      </c>
      <c r="Q6" s="1001" t="s">
        <v>515</v>
      </c>
      <c r="R6" s="1001"/>
      <c r="S6" s="1001" t="s">
        <v>515</v>
      </c>
      <c r="T6" s="1001" t="s">
        <v>515</v>
      </c>
      <c r="U6" s="1001" t="s">
        <v>515</v>
      </c>
      <c r="V6" s="1001" t="s">
        <v>515</v>
      </c>
      <c r="W6" s="1001" t="s">
        <v>515</v>
      </c>
      <c r="X6" s="1001" t="s">
        <v>515</v>
      </c>
      <c r="Y6" s="1001" t="s">
        <v>515</v>
      </c>
      <c r="Z6" s="1001"/>
      <c r="AA6" s="1001" t="s">
        <v>515</v>
      </c>
      <c r="AB6" s="1001" t="s">
        <v>515</v>
      </c>
      <c r="AC6" s="1001" t="s">
        <v>515</v>
      </c>
      <c r="AD6" s="1001"/>
      <c r="AE6" s="1001" t="s">
        <v>515</v>
      </c>
      <c r="AF6" s="1001" t="s">
        <v>515</v>
      </c>
      <c r="AG6" s="1001"/>
      <c r="AH6" s="1001"/>
      <c r="AI6" s="1160"/>
      <c r="AJ6" s="1160"/>
      <c r="AK6" s="1001"/>
      <c r="AL6" s="1001"/>
      <c r="AM6" s="1001"/>
      <c r="AN6" s="1001"/>
      <c r="AO6" s="1001"/>
      <c r="AP6" s="1001"/>
      <c r="AQ6" s="1001"/>
      <c r="AR6" s="1001"/>
      <c r="AS6" s="1001" t="s">
        <v>515</v>
      </c>
      <c r="AT6" s="1001" t="s">
        <v>515</v>
      </c>
      <c r="AU6" s="1001" t="s">
        <v>443</v>
      </c>
      <c r="AV6" s="1001" t="s">
        <v>515</v>
      </c>
      <c r="AW6" s="1001" t="s">
        <v>515</v>
      </c>
      <c r="AX6" s="1001" t="s">
        <v>515</v>
      </c>
      <c r="AY6" s="1001" t="s">
        <v>515</v>
      </c>
      <c r="AZ6" s="1001" t="s">
        <v>515</v>
      </c>
      <c r="BA6" s="1001" t="s">
        <v>515</v>
      </c>
      <c r="BB6" s="1001" t="s">
        <v>515</v>
      </c>
      <c r="BC6" s="1001" t="s">
        <v>515</v>
      </c>
      <c r="BD6" s="1001" t="s">
        <v>515</v>
      </c>
      <c r="BE6" s="1001" t="s">
        <v>515</v>
      </c>
      <c r="BF6" s="1001" t="s">
        <v>515</v>
      </c>
      <c r="BG6" s="1002"/>
      <c r="BH6" s="1160"/>
      <c r="BI6" s="1392" t="s">
        <v>443</v>
      </c>
      <c r="BJ6" s="1905"/>
      <c r="BK6" s="1905"/>
      <c r="BL6" s="1909"/>
      <c r="BM6" s="1909"/>
      <c r="BN6" s="1909"/>
      <c r="BO6" s="1905"/>
      <c r="BP6" s="1909"/>
      <c r="BQ6" s="1905"/>
      <c r="BR6" s="1905"/>
      <c r="BS6" s="1905"/>
      <c r="BT6" s="1905"/>
      <c r="BU6" s="1905"/>
      <c r="BV6" s="1905"/>
      <c r="BW6" s="1905"/>
      <c r="BX6" s="1905"/>
      <c r="BY6" s="1905"/>
      <c r="BZ6" s="1905"/>
      <c r="CA6" s="1905"/>
      <c r="CB6" s="1905"/>
      <c r="CC6" s="1905"/>
      <c r="CD6" s="1905"/>
      <c r="CE6" s="1905"/>
      <c r="CF6" s="1905"/>
      <c r="CG6" s="1905"/>
      <c r="CH6" s="1905"/>
      <c r="CI6" s="1905"/>
      <c r="CJ6" s="1905"/>
      <c r="CK6" s="1905"/>
      <c r="CL6" s="1905"/>
      <c r="CM6" s="1905"/>
      <c r="CN6" s="1905"/>
      <c r="CO6" s="1905"/>
      <c r="CP6" s="1905"/>
      <c r="CQ6" s="1905"/>
      <c r="CR6" s="1905"/>
      <c r="CS6" s="1905"/>
      <c r="CT6" s="1905"/>
      <c r="CU6" s="1905"/>
      <c r="CV6" s="1905"/>
      <c r="CW6" s="1905"/>
      <c r="CX6" s="1905"/>
      <c r="CY6" s="1905"/>
      <c r="CZ6" s="1905"/>
      <c r="DA6" s="1905"/>
      <c r="DB6" s="1905"/>
      <c r="DC6" s="1905"/>
      <c r="DD6" s="1905"/>
      <c r="DE6" s="1905"/>
      <c r="DF6" s="1905"/>
      <c r="DG6" s="1905"/>
      <c r="DH6" s="1905"/>
      <c r="DI6" s="1905"/>
      <c r="DJ6" s="1905"/>
      <c r="DK6" s="1905"/>
      <c r="DL6" s="1905"/>
      <c r="DM6" s="1905"/>
      <c r="DN6" s="1905"/>
      <c r="DO6" s="1905"/>
      <c r="DP6" s="1905"/>
      <c r="DQ6" s="1905"/>
      <c r="DR6" s="1905"/>
      <c r="DS6" s="1905"/>
      <c r="DT6" s="1905"/>
      <c r="DU6" s="1905"/>
      <c r="DV6" s="1905"/>
      <c r="DW6" s="1905"/>
      <c r="DX6" s="1905"/>
      <c r="DY6" s="1905"/>
      <c r="DZ6" s="1905"/>
      <c r="EA6" s="1905"/>
      <c r="EB6" s="1905"/>
      <c r="EC6" s="1905"/>
      <c r="ED6" s="1905"/>
      <c r="EE6" s="1905"/>
      <c r="EF6" s="1905"/>
      <c r="EG6" s="1905"/>
      <c r="EH6" s="1905"/>
      <c r="EI6" s="1905"/>
      <c r="EJ6" s="1905"/>
      <c r="EK6" s="1905"/>
      <c r="EL6" s="1905"/>
      <c r="EM6" s="1905"/>
      <c r="EN6" s="1905"/>
      <c r="EO6" s="1905"/>
      <c r="EP6" s="1905"/>
      <c r="EQ6" s="1905"/>
      <c r="ER6" s="1905"/>
      <c r="ES6" s="1905"/>
      <c r="ET6" s="1905"/>
      <c r="EU6" s="1905"/>
      <c r="EV6" s="1905"/>
      <c r="EW6" s="1905"/>
      <c r="EX6" s="1905"/>
      <c r="EY6" s="1905"/>
      <c r="EZ6" s="1905"/>
      <c r="FA6" s="1905"/>
      <c r="FB6" s="1905"/>
      <c r="FC6" s="1905"/>
      <c r="FD6" s="1905"/>
      <c r="FE6" s="1905"/>
      <c r="FF6" s="1905"/>
      <c r="FG6" s="1905"/>
      <c r="FH6" s="1905"/>
      <c r="FI6" s="1905"/>
      <c r="FJ6" s="1905"/>
      <c r="FK6" s="1905"/>
      <c r="FL6" s="1905"/>
      <c r="FM6" s="1905"/>
      <c r="FN6" s="1905"/>
      <c r="FO6" s="1905"/>
      <c r="FP6" s="1905"/>
      <c r="FQ6" s="1905"/>
      <c r="FR6" s="1905"/>
      <c r="FS6" s="1905"/>
      <c r="FT6" s="1905"/>
      <c r="FU6" s="1905"/>
      <c r="FV6" s="1905"/>
      <c r="FW6" s="1905"/>
      <c r="FX6" s="1905"/>
      <c r="FY6" s="1905"/>
      <c r="FZ6" s="1905"/>
      <c r="GA6" s="1905"/>
      <c r="GB6" s="1905"/>
      <c r="GC6" s="1905"/>
      <c r="GD6" s="1905"/>
      <c r="GE6" s="1905"/>
      <c r="GF6" s="1905"/>
      <c r="GG6" s="1905"/>
      <c r="GH6" s="1905"/>
      <c r="GI6" s="1905"/>
      <c r="GJ6" s="1905"/>
      <c r="GK6" s="1905"/>
      <c r="GL6" s="1905"/>
      <c r="GM6" s="1905"/>
      <c r="GN6" s="1905"/>
      <c r="GO6" s="1905"/>
      <c r="GP6" s="1905"/>
      <c r="GQ6" s="1905"/>
      <c r="GR6" s="1905"/>
      <c r="GS6" s="1905"/>
      <c r="GT6" s="1905"/>
      <c r="GU6" s="1905"/>
      <c r="GV6" s="1905"/>
      <c r="GW6" s="1905"/>
      <c r="GX6" s="1905"/>
      <c r="GY6" s="1905"/>
      <c r="GZ6" s="1905"/>
      <c r="HA6" s="1905"/>
      <c r="HB6" s="1905"/>
      <c r="HC6" s="1905"/>
      <c r="HD6" s="1905"/>
      <c r="HE6" s="1905"/>
      <c r="HF6" s="1905"/>
      <c r="HG6" s="1905"/>
      <c r="HH6" s="1905"/>
      <c r="HI6" s="1905"/>
      <c r="HJ6" s="1905"/>
      <c r="HK6" s="1905"/>
      <c r="HL6" s="1905"/>
      <c r="HM6" s="1905"/>
      <c r="HN6" s="1905"/>
      <c r="HO6" s="1905"/>
      <c r="HP6" s="1905"/>
      <c r="HQ6" s="1905"/>
      <c r="HR6" s="1905"/>
      <c r="HS6" s="1905"/>
      <c r="HT6" s="1905"/>
      <c r="HU6" s="1905"/>
      <c r="HV6" s="1905"/>
      <c r="HW6" s="1905"/>
      <c r="HX6" s="1905"/>
      <c r="HY6" s="1905"/>
      <c r="HZ6" s="1905"/>
      <c r="IA6" s="1905"/>
      <c r="IB6" s="1905"/>
      <c r="IC6" s="1905"/>
      <c r="ID6" s="1905"/>
      <c r="IE6" s="1905"/>
      <c r="IF6" s="1905"/>
      <c r="IG6" s="1905"/>
      <c r="IH6" s="1905"/>
      <c r="II6" s="1905"/>
      <c r="IJ6" s="1905"/>
      <c r="IK6" s="1905"/>
      <c r="IL6" s="1905"/>
      <c r="IM6" s="1905"/>
      <c r="IN6" s="1905"/>
      <c r="IO6" s="1905"/>
      <c r="IP6" s="1905"/>
      <c r="IQ6" s="1905"/>
      <c r="IR6" s="1905"/>
      <c r="IS6" s="1905"/>
      <c r="IT6" s="1905"/>
      <c r="IU6" s="1905"/>
      <c r="IV6" s="1905"/>
      <c r="IW6" s="1905"/>
      <c r="IX6" s="1905"/>
      <c r="IY6" s="1905"/>
      <c r="IZ6" s="1905"/>
      <c r="JA6" s="1905"/>
      <c r="JB6" s="1905"/>
      <c r="JC6" s="1905"/>
      <c r="JD6" s="1905"/>
      <c r="JE6" s="1905"/>
      <c r="JF6" s="1905"/>
      <c r="JG6" s="1905"/>
      <c r="JH6" s="1905"/>
      <c r="JI6" s="1905"/>
      <c r="JJ6" s="1905"/>
      <c r="JK6" s="1905"/>
      <c r="JL6" s="1905"/>
      <c r="JM6" s="1905"/>
      <c r="JN6" s="1905"/>
      <c r="JO6" s="1905"/>
      <c r="JP6" s="1905"/>
      <c r="JQ6" s="1905"/>
      <c r="JR6" s="1905"/>
      <c r="JS6" s="1905"/>
      <c r="JT6" s="1905"/>
      <c r="JU6" s="1905"/>
      <c r="JV6" s="1905"/>
      <c r="JW6" s="1905"/>
      <c r="JX6" s="1905"/>
      <c r="JY6" s="1905"/>
      <c r="JZ6" s="1905"/>
      <c r="KA6" s="1905"/>
      <c r="KB6" s="1905"/>
      <c r="KC6" s="1905"/>
      <c r="KD6" s="1905"/>
      <c r="KE6" s="1905"/>
      <c r="KF6" s="1905"/>
      <c r="KG6" s="1905"/>
      <c r="KH6" s="1905"/>
      <c r="KI6" s="1905"/>
      <c r="KJ6" s="1905"/>
      <c r="KK6" s="1905"/>
      <c r="KL6" s="1905"/>
      <c r="KM6" s="1905"/>
      <c r="KN6" s="1905"/>
      <c r="KO6" s="1905"/>
      <c r="KP6" s="1905"/>
      <c r="KQ6" s="1905"/>
      <c r="KR6" s="1905"/>
      <c r="KS6" s="1905"/>
      <c r="KT6" s="1905"/>
      <c r="KU6" s="1905"/>
      <c r="KV6" s="1905"/>
      <c r="KW6" s="1905"/>
      <c r="KX6" s="1905"/>
      <c r="KY6" s="1905"/>
      <c r="KZ6" s="1905"/>
      <c r="LA6" s="1905"/>
      <c r="LB6" s="1905"/>
      <c r="LC6" s="1905"/>
      <c r="LD6" s="1905"/>
      <c r="LE6" s="1905"/>
      <c r="LF6" s="1905"/>
      <c r="LG6" s="1905"/>
      <c r="LH6" s="1905"/>
      <c r="LI6" s="1905"/>
      <c r="LJ6" s="1905"/>
      <c r="LK6" s="1905"/>
      <c r="LL6" s="1905"/>
      <c r="LM6" s="1905"/>
      <c r="LN6" s="1905"/>
      <c r="LO6" s="1905"/>
      <c r="LP6" s="1905"/>
      <c r="LQ6" s="1905"/>
      <c r="LR6" s="1905"/>
      <c r="LS6" s="1905"/>
      <c r="LT6" s="1905"/>
      <c r="LU6" s="1905"/>
      <c r="LV6" s="1905"/>
      <c r="LW6" s="1905"/>
      <c r="LX6" s="1905"/>
      <c r="LY6" s="1905"/>
      <c r="LZ6" s="1905"/>
      <c r="MA6" s="1905"/>
      <c r="MB6" s="1905"/>
      <c r="MC6" s="1905"/>
      <c r="MD6" s="1905"/>
      <c r="ME6" s="1905"/>
      <c r="MF6" s="1905"/>
      <c r="MG6" s="1905"/>
      <c r="MH6" s="1905"/>
      <c r="MI6" s="1905"/>
    </row>
    <row r="7" spans="1:347" s="243" customFormat="1" ht="16.149999999999999" customHeight="1" x14ac:dyDescent="0.2">
      <c r="A7" s="246">
        <v>1</v>
      </c>
      <c r="B7" s="237" t="s">
        <v>82</v>
      </c>
      <c r="C7" s="238">
        <v>8804</v>
      </c>
      <c r="D7" s="1171">
        <v>0</v>
      </c>
      <c r="E7" s="238">
        <v>0</v>
      </c>
      <c r="F7" s="238">
        <v>0</v>
      </c>
      <c r="G7" s="238">
        <v>0</v>
      </c>
      <c r="H7" s="238">
        <v>0</v>
      </c>
      <c r="I7" s="238">
        <v>0</v>
      </c>
      <c r="J7" s="238">
        <v>0</v>
      </c>
      <c r="K7" s="238">
        <v>2</v>
      </c>
      <c r="L7" s="238">
        <v>4</v>
      </c>
      <c r="M7" s="238">
        <v>0</v>
      </c>
      <c r="N7" s="238">
        <v>0</v>
      </c>
      <c r="O7" s="238">
        <v>0</v>
      </c>
      <c r="P7" s="238">
        <v>0</v>
      </c>
      <c r="Q7" s="238">
        <v>0</v>
      </c>
      <c r="R7" s="238">
        <v>0</v>
      </c>
      <c r="S7" s="238">
        <v>0</v>
      </c>
      <c r="T7" s="238">
        <v>0</v>
      </c>
      <c r="U7" s="238">
        <v>0</v>
      </c>
      <c r="V7" s="238">
        <v>1</v>
      </c>
      <c r="W7" s="238">
        <v>35</v>
      </c>
      <c r="X7" s="238">
        <v>9</v>
      </c>
      <c r="Y7" s="238">
        <v>0</v>
      </c>
      <c r="Z7" s="238">
        <v>0</v>
      </c>
      <c r="AA7" s="238">
        <v>0</v>
      </c>
      <c r="AB7" s="238">
        <v>2</v>
      </c>
      <c r="AC7" s="238">
        <v>0</v>
      </c>
      <c r="AD7" s="238">
        <v>0</v>
      </c>
      <c r="AE7" s="238">
        <v>0</v>
      </c>
      <c r="AF7" s="238">
        <v>0</v>
      </c>
      <c r="AG7" s="238">
        <v>0</v>
      </c>
      <c r="AH7" s="238">
        <v>0</v>
      </c>
      <c r="AI7" s="238">
        <v>0</v>
      </c>
      <c r="AJ7" s="238">
        <v>0</v>
      </c>
      <c r="AK7" s="261"/>
      <c r="AL7" s="261"/>
      <c r="AM7" s="261"/>
      <c r="AN7" s="261"/>
      <c r="AO7" s="261"/>
      <c r="AP7" s="261"/>
      <c r="AQ7" s="261"/>
      <c r="AR7" s="261"/>
      <c r="AS7" s="238">
        <v>28</v>
      </c>
      <c r="AT7" s="238">
        <v>38</v>
      </c>
      <c r="AU7" s="247">
        <v>8923</v>
      </c>
      <c r="AV7" s="1171">
        <v>0</v>
      </c>
      <c r="AW7" s="238">
        <v>0</v>
      </c>
      <c r="AX7" s="238">
        <v>0</v>
      </c>
      <c r="AY7" s="238">
        <v>0</v>
      </c>
      <c r="AZ7" s="238">
        <v>0</v>
      </c>
      <c r="BA7" s="238">
        <v>0</v>
      </c>
      <c r="BB7" s="238">
        <v>0</v>
      </c>
      <c r="BC7" s="238">
        <v>0</v>
      </c>
      <c r="BD7" s="238">
        <v>0</v>
      </c>
      <c r="BE7" s="238">
        <v>2</v>
      </c>
      <c r="BF7" s="238">
        <v>0</v>
      </c>
      <c r="BG7" s="238">
        <v>0</v>
      </c>
      <c r="BH7" s="238">
        <v>7</v>
      </c>
      <c r="BI7" s="1900">
        <v>8932</v>
      </c>
      <c r="BJ7" s="1904"/>
      <c r="BK7" s="1904"/>
      <c r="BL7" s="1880"/>
      <c r="BM7" s="1880"/>
      <c r="BN7" s="1880"/>
      <c r="BO7" s="1904"/>
      <c r="BP7" s="1880"/>
      <c r="BQ7" s="1904"/>
      <c r="BR7" s="1904"/>
      <c r="BS7" s="1904"/>
      <c r="BT7" s="1904"/>
      <c r="BU7" s="1904"/>
      <c r="BV7" s="1904"/>
      <c r="BW7" s="1904"/>
      <c r="BX7" s="1904"/>
      <c r="BY7" s="1904"/>
      <c r="BZ7" s="1904"/>
      <c r="CA7" s="1904"/>
      <c r="CB7" s="1904"/>
      <c r="CC7" s="1904"/>
      <c r="CD7" s="1904"/>
      <c r="CE7" s="1904"/>
      <c r="CF7" s="1904"/>
      <c r="CG7" s="1904"/>
      <c r="CH7" s="1904"/>
      <c r="CI7" s="1904"/>
      <c r="CJ7" s="1904"/>
      <c r="CK7" s="1904"/>
      <c r="CL7" s="1904"/>
      <c r="CM7" s="1904"/>
      <c r="CN7" s="1904"/>
      <c r="CO7" s="1904"/>
      <c r="CP7" s="1904"/>
      <c r="CQ7" s="1904"/>
      <c r="CR7" s="1904"/>
      <c r="CS7" s="1904"/>
      <c r="CT7" s="1904"/>
      <c r="CU7" s="1904"/>
      <c r="CV7" s="1904"/>
      <c r="CW7" s="1904"/>
      <c r="CX7" s="1904"/>
      <c r="CY7" s="1904"/>
      <c r="CZ7" s="1904"/>
      <c r="DA7" s="1904"/>
      <c r="DB7" s="1904"/>
      <c r="DC7" s="1904"/>
      <c r="DD7" s="1904"/>
      <c r="DE7" s="1904"/>
      <c r="DF7" s="1904"/>
      <c r="DG7" s="1904"/>
      <c r="DH7" s="1904"/>
      <c r="DI7" s="1904"/>
      <c r="DJ7" s="1904"/>
      <c r="DK7" s="1904"/>
      <c r="DL7" s="1904"/>
      <c r="DM7" s="1904"/>
      <c r="DN7" s="1904"/>
      <c r="DO7" s="1904"/>
      <c r="DP7" s="1904"/>
      <c r="DQ7" s="1904"/>
      <c r="DR7" s="1904"/>
      <c r="DS7" s="1904"/>
      <c r="DT7" s="1904"/>
      <c r="DU7" s="1904"/>
      <c r="DV7" s="1904"/>
      <c r="DW7" s="1904"/>
      <c r="DX7" s="1904"/>
      <c r="DY7" s="1904"/>
      <c r="DZ7" s="1904"/>
      <c r="EA7" s="1904"/>
      <c r="EB7" s="1904"/>
      <c r="EC7" s="1904"/>
      <c r="ED7" s="1904"/>
      <c r="EE7" s="1904"/>
      <c r="EF7" s="1904"/>
      <c r="EG7" s="1904"/>
      <c r="EH7" s="1904"/>
      <c r="EI7" s="1904"/>
      <c r="EJ7" s="1904"/>
      <c r="EK7" s="1904"/>
      <c r="EL7" s="1904"/>
      <c r="EM7" s="1904"/>
      <c r="EN7" s="1904"/>
      <c r="EO7" s="1904"/>
      <c r="EP7" s="1904"/>
      <c r="EQ7" s="1904"/>
      <c r="ER7" s="1904"/>
      <c r="ES7" s="1904"/>
      <c r="ET7" s="1904"/>
      <c r="EU7" s="1904"/>
      <c r="EV7" s="1904"/>
      <c r="EW7" s="1904"/>
      <c r="EX7" s="1904"/>
      <c r="EY7" s="1904"/>
      <c r="EZ7" s="1904"/>
      <c r="FA7" s="1904"/>
      <c r="FB7" s="1904"/>
      <c r="FC7" s="1904"/>
      <c r="FD7" s="1904"/>
      <c r="FE7" s="1904"/>
      <c r="FF7" s="1904"/>
      <c r="FG7" s="1904"/>
      <c r="FH7" s="1904"/>
      <c r="FI7" s="1904"/>
      <c r="FJ7" s="1904"/>
      <c r="FK7" s="1904"/>
      <c r="FL7" s="1904"/>
      <c r="FM7" s="1904"/>
      <c r="FN7" s="1904"/>
      <c r="FO7" s="1904"/>
      <c r="FP7" s="1904"/>
      <c r="FQ7" s="1904"/>
      <c r="FR7" s="1904"/>
      <c r="FS7" s="1904"/>
      <c r="FT7" s="1904"/>
      <c r="FU7" s="1904"/>
      <c r="FV7" s="1904"/>
      <c r="FW7" s="1904"/>
      <c r="FX7" s="1904"/>
      <c r="FY7" s="1904"/>
      <c r="FZ7" s="1904"/>
      <c r="GA7" s="1904"/>
      <c r="GB7" s="1904"/>
      <c r="GC7" s="1904"/>
      <c r="GD7" s="1904"/>
      <c r="GE7" s="1904"/>
      <c r="GF7" s="1904"/>
      <c r="GG7" s="1904"/>
      <c r="GH7" s="1904"/>
      <c r="GI7" s="1904"/>
      <c r="GJ7" s="1904"/>
      <c r="GK7" s="1904"/>
      <c r="GL7" s="1904"/>
      <c r="GM7" s="1904"/>
      <c r="GN7" s="1904"/>
      <c r="GO7" s="1904"/>
      <c r="GP7" s="1904"/>
      <c r="GQ7" s="1904"/>
      <c r="GR7" s="1904"/>
      <c r="GS7" s="1904"/>
      <c r="GT7" s="1904"/>
      <c r="GU7" s="1904"/>
      <c r="GV7" s="1904"/>
      <c r="GW7" s="1904"/>
      <c r="GX7" s="1904"/>
      <c r="GY7" s="1904"/>
      <c r="GZ7" s="1904"/>
      <c r="HA7" s="1904"/>
      <c r="HB7" s="1904"/>
      <c r="HC7" s="1904"/>
      <c r="HD7" s="1904"/>
      <c r="HE7" s="1904"/>
      <c r="HF7" s="1904"/>
      <c r="HG7" s="1904"/>
      <c r="HH7" s="1904"/>
      <c r="HI7" s="1904"/>
      <c r="HJ7" s="1904"/>
      <c r="HK7" s="1904"/>
      <c r="HL7" s="1904"/>
      <c r="HM7" s="1904"/>
      <c r="HN7" s="1904"/>
      <c r="HO7" s="1904"/>
      <c r="HP7" s="1904"/>
      <c r="HQ7" s="1904"/>
      <c r="HR7" s="1904"/>
      <c r="HS7" s="1904"/>
      <c r="HT7" s="1904"/>
      <c r="HU7" s="1904"/>
      <c r="HV7" s="1904"/>
      <c r="HW7" s="1904"/>
      <c r="HX7" s="1904"/>
      <c r="HY7" s="1904"/>
      <c r="HZ7" s="1904"/>
      <c r="IA7" s="1904"/>
      <c r="IB7" s="1904"/>
      <c r="IC7" s="1904"/>
      <c r="ID7" s="1904"/>
      <c r="IE7" s="1904"/>
      <c r="IF7" s="1904"/>
      <c r="IG7" s="1904"/>
      <c r="IH7" s="1904"/>
      <c r="II7" s="1904"/>
      <c r="IJ7" s="1904"/>
      <c r="IK7" s="1904"/>
      <c r="IL7" s="1904"/>
      <c r="IM7" s="1904"/>
      <c r="IN7" s="1904"/>
      <c r="IO7" s="1904"/>
      <c r="IP7" s="1904"/>
      <c r="IQ7" s="1904"/>
      <c r="IR7" s="1904"/>
      <c r="IS7" s="1904"/>
      <c r="IT7" s="1904"/>
      <c r="IU7" s="1904"/>
      <c r="IV7" s="1904"/>
      <c r="IW7" s="1904"/>
      <c r="IX7" s="1904"/>
      <c r="IY7" s="1904"/>
      <c r="IZ7" s="1904"/>
      <c r="JA7" s="1904"/>
      <c r="JB7" s="1904"/>
      <c r="JC7" s="1904"/>
      <c r="JD7" s="1904"/>
      <c r="JE7" s="1904"/>
      <c r="JF7" s="1904"/>
      <c r="JG7" s="1904"/>
      <c r="JH7" s="1904"/>
      <c r="JI7" s="1904"/>
      <c r="JJ7" s="1904"/>
      <c r="JK7" s="1904"/>
      <c r="JL7" s="1904"/>
      <c r="JM7" s="1904"/>
      <c r="JN7" s="1904"/>
      <c r="JO7" s="1904"/>
      <c r="JP7" s="1904"/>
      <c r="JQ7" s="1904"/>
      <c r="JR7" s="1904"/>
      <c r="JS7" s="1904"/>
      <c r="JT7" s="1904"/>
      <c r="JU7" s="1904"/>
      <c r="JV7" s="1904"/>
      <c r="JW7" s="1904"/>
      <c r="JX7" s="1904"/>
      <c r="JY7" s="1904"/>
      <c r="JZ7" s="1904"/>
      <c r="KA7" s="1904"/>
      <c r="KB7" s="1904"/>
      <c r="KC7" s="1904"/>
      <c r="KD7" s="1904"/>
      <c r="KE7" s="1904"/>
      <c r="KF7" s="1904"/>
      <c r="KG7" s="1904"/>
      <c r="KH7" s="1904"/>
      <c r="KI7" s="1904"/>
      <c r="KJ7" s="1904"/>
      <c r="KK7" s="1904"/>
      <c r="KL7" s="1904"/>
      <c r="KM7" s="1904"/>
      <c r="KN7" s="1904"/>
      <c r="KO7" s="1904"/>
      <c r="KP7" s="1904"/>
      <c r="KQ7" s="1904"/>
      <c r="KR7" s="1904"/>
      <c r="KS7" s="1904"/>
      <c r="KT7" s="1904"/>
      <c r="KU7" s="1904"/>
      <c r="KV7" s="1904"/>
      <c r="KW7" s="1904"/>
      <c r="KX7" s="1904"/>
      <c r="KY7" s="1904"/>
      <c r="KZ7" s="1904"/>
      <c r="LA7" s="1904"/>
      <c r="LB7" s="1904"/>
      <c r="LC7" s="1904"/>
      <c r="LD7" s="1904"/>
      <c r="LE7" s="1904"/>
      <c r="LF7" s="1904"/>
      <c r="LG7" s="1904"/>
      <c r="LH7" s="1904"/>
      <c r="LI7" s="1904"/>
      <c r="LJ7" s="1904"/>
      <c r="LK7" s="1904"/>
      <c r="LL7" s="1904"/>
      <c r="LM7" s="1904"/>
      <c r="LN7" s="1904"/>
      <c r="LO7" s="1904"/>
      <c r="LP7" s="1904"/>
      <c r="LQ7" s="1904"/>
      <c r="LR7" s="1904"/>
      <c r="LS7" s="1904"/>
      <c r="LT7" s="1904"/>
      <c r="LU7" s="1904"/>
      <c r="LV7" s="1904"/>
      <c r="LW7" s="1904"/>
      <c r="LX7" s="1904"/>
      <c r="LY7" s="1904"/>
      <c r="LZ7" s="1904"/>
      <c r="MA7" s="1904"/>
      <c r="MB7" s="1904"/>
      <c r="MC7" s="1904"/>
      <c r="MD7" s="1904"/>
      <c r="ME7" s="1904"/>
      <c r="MF7" s="1904"/>
      <c r="MG7" s="1904"/>
      <c r="MH7" s="1904"/>
      <c r="MI7" s="1904"/>
    </row>
    <row r="8" spans="1:347" s="243" customFormat="1" ht="16.149999999999999" customHeight="1" x14ac:dyDescent="0.2">
      <c r="A8" s="248">
        <v>2</v>
      </c>
      <c r="B8" s="233" t="s">
        <v>83</v>
      </c>
      <c r="C8" s="234">
        <v>3787</v>
      </c>
      <c r="D8" s="234">
        <v>0</v>
      </c>
      <c r="E8" s="234">
        <v>0</v>
      </c>
      <c r="F8" s="234">
        <v>0</v>
      </c>
      <c r="G8" s="234">
        <v>0</v>
      </c>
      <c r="H8" s="234">
        <v>0</v>
      </c>
      <c r="I8" s="234">
        <v>0</v>
      </c>
      <c r="J8" s="234">
        <v>0</v>
      </c>
      <c r="K8" s="234">
        <v>0</v>
      </c>
      <c r="L8" s="234">
        <v>0</v>
      </c>
      <c r="M8" s="234">
        <v>0</v>
      </c>
      <c r="N8" s="234">
        <v>0</v>
      </c>
      <c r="O8" s="234">
        <v>0</v>
      </c>
      <c r="P8" s="234">
        <v>0</v>
      </c>
      <c r="Q8" s="234">
        <v>0</v>
      </c>
      <c r="R8" s="234">
        <v>0</v>
      </c>
      <c r="S8" s="234">
        <v>0</v>
      </c>
      <c r="T8" s="234">
        <v>1</v>
      </c>
      <c r="U8" s="234">
        <v>0</v>
      </c>
      <c r="V8" s="234">
        <v>0</v>
      </c>
      <c r="W8" s="234">
        <v>0</v>
      </c>
      <c r="X8" s="234">
        <v>0</v>
      </c>
      <c r="Y8" s="234">
        <v>0</v>
      </c>
      <c r="Z8" s="234">
        <v>0</v>
      </c>
      <c r="AA8" s="234">
        <v>0</v>
      </c>
      <c r="AB8" s="234">
        <v>0</v>
      </c>
      <c r="AC8" s="234">
        <v>0</v>
      </c>
      <c r="AD8" s="234">
        <v>0</v>
      </c>
      <c r="AE8" s="234">
        <v>0</v>
      </c>
      <c r="AF8" s="234">
        <v>0</v>
      </c>
      <c r="AG8" s="234">
        <v>0</v>
      </c>
      <c r="AH8" s="234">
        <v>0</v>
      </c>
      <c r="AI8" s="234">
        <v>0</v>
      </c>
      <c r="AJ8" s="234">
        <v>0</v>
      </c>
      <c r="AK8" s="234"/>
      <c r="AL8" s="234"/>
      <c r="AM8" s="234"/>
      <c r="AN8" s="234"/>
      <c r="AO8" s="234"/>
      <c r="AP8" s="234"/>
      <c r="AQ8" s="234"/>
      <c r="AR8" s="234"/>
      <c r="AS8" s="234">
        <v>0</v>
      </c>
      <c r="AT8" s="234">
        <v>17</v>
      </c>
      <c r="AU8" s="249">
        <v>3805</v>
      </c>
      <c r="AV8" s="234">
        <v>0</v>
      </c>
      <c r="AW8" s="234">
        <v>0</v>
      </c>
      <c r="AX8" s="234">
        <v>0</v>
      </c>
      <c r="AY8" s="234">
        <v>0</v>
      </c>
      <c r="AZ8" s="234">
        <v>0</v>
      </c>
      <c r="BA8" s="234">
        <v>0</v>
      </c>
      <c r="BB8" s="234">
        <v>0</v>
      </c>
      <c r="BC8" s="234">
        <v>0</v>
      </c>
      <c r="BD8" s="234">
        <v>0</v>
      </c>
      <c r="BE8" s="234">
        <v>3</v>
      </c>
      <c r="BF8" s="234">
        <v>0</v>
      </c>
      <c r="BG8" s="234">
        <v>0</v>
      </c>
      <c r="BH8" s="234">
        <v>1</v>
      </c>
      <c r="BI8" s="1901">
        <v>3809</v>
      </c>
      <c r="BJ8" s="1904"/>
      <c r="BK8" s="1904"/>
      <c r="BL8" s="1880"/>
      <c r="BM8" s="1880"/>
      <c r="BN8" s="1880"/>
      <c r="BO8" s="1904"/>
      <c r="BP8" s="1880"/>
      <c r="BQ8" s="1904"/>
      <c r="BR8" s="1904"/>
      <c r="BS8" s="1904"/>
      <c r="BT8" s="1904"/>
      <c r="BU8" s="1904"/>
      <c r="BV8" s="1904"/>
      <c r="BW8" s="1904"/>
      <c r="BX8" s="1904"/>
      <c r="BY8" s="1904"/>
      <c r="BZ8" s="1904"/>
      <c r="CA8" s="1904"/>
      <c r="CB8" s="1904"/>
      <c r="CC8" s="1904"/>
      <c r="CD8" s="1904"/>
      <c r="CE8" s="1904"/>
      <c r="CF8" s="1904"/>
      <c r="CG8" s="1904"/>
      <c r="CH8" s="1904"/>
      <c r="CI8" s="1904"/>
      <c r="CJ8" s="1904"/>
      <c r="CK8" s="1904"/>
      <c r="CL8" s="1904"/>
      <c r="CM8" s="1904"/>
      <c r="CN8" s="1904"/>
      <c r="CO8" s="1904"/>
      <c r="CP8" s="1904"/>
      <c r="CQ8" s="1904"/>
      <c r="CR8" s="1904"/>
      <c r="CS8" s="1904"/>
      <c r="CT8" s="1904"/>
      <c r="CU8" s="1904"/>
      <c r="CV8" s="1904"/>
      <c r="CW8" s="1904"/>
      <c r="CX8" s="1904"/>
      <c r="CY8" s="1904"/>
      <c r="CZ8" s="1904"/>
      <c r="DA8" s="1904"/>
      <c r="DB8" s="1904"/>
      <c r="DC8" s="1904"/>
      <c r="DD8" s="1904"/>
      <c r="DE8" s="1904"/>
      <c r="DF8" s="1904"/>
      <c r="DG8" s="1904"/>
      <c r="DH8" s="1904"/>
      <c r="DI8" s="1904"/>
      <c r="DJ8" s="1904"/>
      <c r="DK8" s="1904"/>
      <c r="DL8" s="1904"/>
      <c r="DM8" s="1904"/>
      <c r="DN8" s="1904"/>
      <c r="DO8" s="1904"/>
      <c r="DP8" s="1904"/>
      <c r="DQ8" s="1904"/>
      <c r="DR8" s="1904"/>
      <c r="DS8" s="1904"/>
      <c r="DT8" s="1904"/>
      <c r="DU8" s="1904"/>
      <c r="DV8" s="1904"/>
      <c r="DW8" s="1904"/>
      <c r="DX8" s="1904"/>
      <c r="DY8" s="1904"/>
      <c r="DZ8" s="1904"/>
      <c r="EA8" s="1904"/>
      <c r="EB8" s="1904"/>
      <c r="EC8" s="1904"/>
      <c r="ED8" s="1904"/>
      <c r="EE8" s="1904"/>
      <c r="EF8" s="1904"/>
      <c r="EG8" s="1904"/>
      <c r="EH8" s="1904"/>
      <c r="EI8" s="1904"/>
      <c r="EJ8" s="1904"/>
      <c r="EK8" s="1904"/>
      <c r="EL8" s="1904"/>
      <c r="EM8" s="1904"/>
      <c r="EN8" s="1904"/>
      <c r="EO8" s="1904"/>
      <c r="EP8" s="1904"/>
      <c r="EQ8" s="1904"/>
      <c r="ER8" s="1904"/>
      <c r="ES8" s="1904"/>
      <c r="ET8" s="1904"/>
      <c r="EU8" s="1904"/>
      <c r="EV8" s="1904"/>
      <c r="EW8" s="1904"/>
      <c r="EX8" s="1904"/>
      <c r="EY8" s="1904"/>
      <c r="EZ8" s="1904"/>
      <c r="FA8" s="1904"/>
      <c r="FB8" s="1904"/>
      <c r="FC8" s="1904"/>
      <c r="FD8" s="1904"/>
      <c r="FE8" s="1904"/>
      <c r="FF8" s="1904"/>
      <c r="FG8" s="1904"/>
      <c r="FH8" s="1904"/>
      <c r="FI8" s="1904"/>
      <c r="FJ8" s="1904"/>
      <c r="FK8" s="1904"/>
      <c r="FL8" s="1904"/>
      <c r="FM8" s="1904"/>
      <c r="FN8" s="1904"/>
      <c r="FO8" s="1904"/>
      <c r="FP8" s="1904"/>
      <c r="FQ8" s="1904"/>
      <c r="FR8" s="1904"/>
      <c r="FS8" s="1904"/>
      <c r="FT8" s="1904"/>
      <c r="FU8" s="1904"/>
      <c r="FV8" s="1904"/>
      <c r="FW8" s="1904"/>
      <c r="FX8" s="1904"/>
      <c r="FY8" s="1904"/>
      <c r="FZ8" s="1904"/>
      <c r="GA8" s="1904"/>
      <c r="GB8" s="1904"/>
      <c r="GC8" s="1904"/>
      <c r="GD8" s="1904"/>
      <c r="GE8" s="1904"/>
      <c r="GF8" s="1904"/>
      <c r="GG8" s="1904"/>
      <c r="GH8" s="1904"/>
      <c r="GI8" s="1904"/>
      <c r="GJ8" s="1904"/>
      <c r="GK8" s="1904"/>
      <c r="GL8" s="1904"/>
      <c r="GM8" s="1904"/>
      <c r="GN8" s="1904"/>
      <c r="GO8" s="1904"/>
      <c r="GP8" s="1904"/>
      <c r="GQ8" s="1904"/>
      <c r="GR8" s="1904"/>
      <c r="GS8" s="1904"/>
      <c r="GT8" s="1904"/>
      <c r="GU8" s="1904"/>
      <c r="GV8" s="1904"/>
      <c r="GW8" s="1904"/>
      <c r="GX8" s="1904"/>
      <c r="GY8" s="1904"/>
      <c r="GZ8" s="1904"/>
      <c r="HA8" s="1904"/>
      <c r="HB8" s="1904"/>
      <c r="HC8" s="1904"/>
      <c r="HD8" s="1904"/>
      <c r="HE8" s="1904"/>
      <c r="HF8" s="1904"/>
      <c r="HG8" s="1904"/>
      <c r="HH8" s="1904"/>
      <c r="HI8" s="1904"/>
      <c r="HJ8" s="1904"/>
      <c r="HK8" s="1904"/>
      <c r="HL8" s="1904"/>
      <c r="HM8" s="1904"/>
      <c r="HN8" s="1904"/>
      <c r="HO8" s="1904"/>
      <c r="HP8" s="1904"/>
      <c r="HQ8" s="1904"/>
      <c r="HR8" s="1904"/>
      <c r="HS8" s="1904"/>
      <c r="HT8" s="1904"/>
      <c r="HU8" s="1904"/>
      <c r="HV8" s="1904"/>
      <c r="HW8" s="1904"/>
      <c r="HX8" s="1904"/>
      <c r="HY8" s="1904"/>
      <c r="HZ8" s="1904"/>
      <c r="IA8" s="1904"/>
      <c r="IB8" s="1904"/>
      <c r="IC8" s="1904"/>
      <c r="ID8" s="1904"/>
      <c r="IE8" s="1904"/>
      <c r="IF8" s="1904"/>
      <c r="IG8" s="1904"/>
      <c r="IH8" s="1904"/>
      <c r="II8" s="1904"/>
      <c r="IJ8" s="1904"/>
      <c r="IK8" s="1904"/>
      <c r="IL8" s="1904"/>
      <c r="IM8" s="1904"/>
      <c r="IN8" s="1904"/>
      <c r="IO8" s="1904"/>
      <c r="IP8" s="1904"/>
      <c r="IQ8" s="1904"/>
      <c r="IR8" s="1904"/>
      <c r="IS8" s="1904"/>
      <c r="IT8" s="1904"/>
      <c r="IU8" s="1904"/>
      <c r="IV8" s="1904"/>
      <c r="IW8" s="1904"/>
      <c r="IX8" s="1904"/>
      <c r="IY8" s="1904"/>
      <c r="IZ8" s="1904"/>
      <c r="JA8" s="1904"/>
      <c r="JB8" s="1904"/>
      <c r="JC8" s="1904"/>
      <c r="JD8" s="1904"/>
      <c r="JE8" s="1904"/>
      <c r="JF8" s="1904"/>
      <c r="JG8" s="1904"/>
      <c r="JH8" s="1904"/>
      <c r="JI8" s="1904"/>
      <c r="JJ8" s="1904"/>
      <c r="JK8" s="1904"/>
      <c r="JL8" s="1904"/>
      <c r="JM8" s="1904"/>
      <c r="JN8" s="1904"/>
      <c r="JO8" s="1904"/>
      <c r="JP8" s="1904"/>
      <c r="JQ8" s="1904"/>
      <c r="JR8" s="1904"/>
      <c r="JS8" s="1904"/>
      <c r="JT8" s="1904"/>
      <c r="JU8" s="1904"/>
      <c r="JV8" s="1904"/>
      <c r="JW8" s="1904"/>
      <c r="JX8" s="1904"/>
      <c r="JY8" s="1904"/>
      <c r="JZ8" s="1904"/>
      <c r="KA8" s="1904"/>
      <c r="KB8" s="1904"/>
      <c r="KC8" s="1904"/>
      <c r="KD8" s="1904"/>
      <c r="KE8" s="1904"/>
      <c r="KF8" s="1904"/>
      <c r="KG8" s="1904"/>
      <c r="KH8" s="1904"/>
      <c r="KI8" s="1904"/>
      <c r="KJ8" s="1904"/>
      <c r="KK8" s="1904"/>
      <c r="KL8" s="1904"/>
      <c r="KM8" s="1904"/>
      <c r="KN8" s="1904"/>
      <c r="KO8" s="1904"/>
      <c r="KP8" s="1904"/>
      <c r="KQ8" s="1904"/>
      <c r="KR8" s="1904"/>
      <c r="KS8" s="1904"/>
      <c r="KT8" s="1904"/>
      <c r="KU8" s="1904"/>
      <c r="KV8" s="1904"/>
      <c r="KW8" s="1904"/>
      <c r="KX8" s="1904"/>
      <c r="KY8" s="1904"/>
      <c r="KZ8" s="1904"/>
      <c r="LA8" s="1904"/>
      <c r="LB8" s="1904"/>
      <c r="LC8" s="1904"/>
      <c r="LD8" s="1904"/>
      <c r="LE8" s="1904"/>
      <c r="LF8" s="1904"/>
      <c r="LG8" s="1904"/>
      <c r="LH8" s="1904"/>
      <c r="LI8" s="1904"/>
      <c r="LJ8" s="1904"/>
      <c r="LK8" s="1904"/>
      <c r="LL8" s="1904"/>
      <c r="LM8" s="1904"/>
      <c r="LN8" s="1904"/>
      <c r="LO8" s="1904"/>
      <c r="LP8" s="1904"/>
      <c r="LQ8" s="1904"/>
      <c r="LR8" s="1904"/>
      <c r="LS8" s="1904"/>
      <c r="LT8" s="1904"/>
      <c r="LU8" s="1904"/>
      <c r="LV8" s="1904"/>
      <c r="LW8" s="1904"/>
      <c r="LX8" s="1904"/>
      <c r="LY8" s="1904"/>
      <c r="LZ8" s="1904"/>
      <c r="MA8" s="1904"/>
      <c r="MB8" s="1904"/>
      <c r="MC8" s="1904"/>
      <c r="MD8" s="1904"/>
      <c r="ME8" s="1904"/>
      <c r="MF8" s="1904"/>
      <c r="MG8" s="1904"/>
      <c r="MH8" s="1904"/>
      <c r="MI8" s="1904"/>
    </row>
    <row r="9" spans="1:347" s="243" customFormat="1" ht="16.149999999999999" customHeight="1" x14ac:dyDescent="0.2">
      <c r="A9" s="248">
        <v>3</v>
      </c>
      <c r="B9" s="233" t="s">
        <v>84</v>
      </c>
      <c r="C9" s="234">
        <v>23353</v>
      </c>
      <c r="D9" s="234">
        <v>0</v>
      </c>
      <c r="E9" s="234">
        <v>5</v>
      </c>
      <c r="F9" s="234">
        <v>0</v>
      </c>
      <c r="G9" s="234">
        <v>0</v>
      </c>
      <c r="H9" s="234">
        <v>0</v>
      </c>
      <c r="I9" s="234">
        <v>0</v>
      </c>
      <c r="J9" s="234">
        <v>0</v>
      </c>
      <c r="K9" s="234">
        <v>0</v>
      </c>
      <c r="L9" s="234">
        <v>0</v>
      </c>
      <c r="M9" s="234">
        <v>17</v>
      </c>
      <c r="N9" s="234">
        <v>0</v>
      </c>
      <c r="O9" s="234">
        <v>3</v>
      </c>
      <c r="P9" s="234">
        <v>0</v>
      </c>
      <c r="Q9" s="234">
        <v>0</v>
      </c>
      <c r="R9" s="234">
        <v>0</v>
      </c>
      <c r="S9" s="234">
        <v>72</v>
      </c>
      <c r="T9" s="234">
        <v>0</v>
      </c>
      <c r="U9" s="234">
        <v>0</v>
      </c>
      <c r="V9" s="234">
        <v>0</v>
      </c>
      <c r="W9" s="234">
        <v>0</v>
      </c>
      <c r="X9" s="234">
        <v>0</v>
      </c>
      <c r="Y9" s="234">
        <v>2</v>
      </c>
      <c r="Z9" s="234">
        <v>0</v>
      </c>
      <c r="AA9" s="234">
        <v>0</v>
      </c>
      <c r="AB9" s="234">
        <v>0</v>
      </c>
      <c r="AC9" s="234">
        <v>0</v>
      </c>
      <c r="AD9" s="234">
        <v>0</v>
      </c>
      <c r="AE9" s="234">
        <v>0</v>
      </c>
      <c r="AF9" s="234">
        <v>0</v>
      </c>
      <c r="AG9" s="234">
        <v>0</v>
      </c>
      <c r="AH9" s="234">
        <v>0</v>
      </c>
      <c r="AI9" s="234">
        <v>0</v>
      </c>
      <c r="AJ9" s="234">
        <v>0</v>
      </c>
      <c r="AK9" s="234"/>
      <c r="AL9" s="234"/>
      <c r="AM9" s="234"/>
      <c r="AN9" s="234"/>
      <c r="AO9" s="234"/>
      <c r="AP9" s="234"/>
      <c r="AQ9" s="234"/>
      <c r="AR9" s="234"/>
      <c r="AS9" s="234">
        <v>23</v>
      </c>
      <c r="AT9" s="234">
        <v>118</v>
      </c>
      <c r="AU9" s="249">
        <v>23593</v>
      </c>
      <c r="AV9" s="234">
        <v>0</v>
      </c>
      <c r="AW9" s="234">
        <v>0</v>
      </c>
      <c r="AX9" s="234">
        <v>0</v>
      </c>
      <c r="AY9" s="234">
        <v>0</v>
      </c>
      <c r="AZ9" s="234">
        <v>0</v>
      </c>
      <c r="BA9" s="234">
        <v>0</v>
      </c>
      <c r="BB9" s="234">
        <v>0</v>
      </c>
      <c r="BC9" s="234">
        <v>0</v>
      </c>
      <c r="BD9" s="234">
        <v>0</v>
      </c>
      <c r="BE9" s="234">
        <v>8</v>
      </c>
      <c r="BF9" s="234">
        <v>0</v>
      </c>
      <c r="BG9" s="234">
        <v>15</v>
      </c>
      <c r="BH9" s="234">
        <v>19</v>
      </c>
      <c r="BI9" s="1901">
        <v>23635</v>
      </c>
      <c r="BJ9" s="1904"/>
      <c r="BK9" s="1904"/>
      <c r="BL9" s="1880"/>
      <c r="BM9" s="1880"/>
      <c r="BN9" s="1880"/>
      <c r="BO9" s="1904"/>
      <c r="BP9" s="1880"/>
      <c r="BQ9" s="1904"/>
      <c r="BR9" s="1904"/>
      <c r="BS9" s="1904"/>
      <c r="BT9" s="1904"/>
      <c r="BU9" s="1904"/>
      <c r="BV9" s="1904"/>
      <c r="BW9" s="1904"/>
      <c r="BX9" s="1904"/>
      <c r="BY9" s="1904"/>
      <c r="BZ9" s="1904"/>
      <c r="CA9" s="1904"/>
      <c r="CB9" s="1904"/>
      <c r="CC9" s="1904"/>
      <c r="CD9" s="1904"/>
      <c r="CE9" s="1904"/>
      <c r="CF9" s="1904"/>
      <c r="CG9" s="1904"/>
      <c r="CH9" s="1904"/>
      <c r="CI9" s="1904"/>
      <c r="CJ9" s="1904"/>
      <c r="CK9" s="1904"/>
      <c r="CL9" s="1904"/>
      <c r="CM9" s="1904"/>
      <c r="CN9" s="1904"/>
      <c r="CO9" s="1904"/>
      <c r="CP9" s="1904"/>
      <c r="CQ9" s="1904"/>
      <c r="CR9" s="1904"/>
      <c r="CS9" s="1904"/>
      <c r="CT9" s="1904"/>
      <c r="CU9" s="1904"/>
      <c r="CV9" s="1904"/>
      <c r="CW9" s="1904"/>
      <c r="CX9" s="1904"/>
      <c r="CY9" s="1904"/>
      <c r="CZ9" s="1904"/>
      <c r="DA9" s="1904"/>
      <c r="DB9" s="1904"/>
      <c r="DC9" s="1904"/>
      <c r="DD9" s="1904"/>
      <c r="DE9" s="1904"/>
      <c r="DF9" s="1904"/>
      <c r="DG9" s="1904"/>
      <c r="DH9" s="1904"/>
      <c r="DI9" s="1904"/>
      <c r="DJ9" s="1904"/>
      <c r="DK9" s="1904"/>
      <c r="DL9" s="1904"/>
      <c r="DM9" s="1904"/>
      <c r="DN9" s="1904"/>
      <c r="DO9" s="1904"/>
      <c r="DP9" s="1904"/>
      <c r="DQ9" s="1904"/>
      <c r="DR9" s="1904"/>
      <c r="DS9" s="1904"/>
      <c r="DT9" s="1904"/>
      <c r="DU9" s="1904"/>
      <c r="DV9" s="1904"/>
      <c r="DW9" s="1904"/>
      <c r="DX9" s="1904"/>
      <c r="DY9" s="1904"/>
      <c r="DZ9" s="1904"/>
      <c r="EA9" s="1904"/>
      <c r="EB9" s="1904"/>
      <c r="EC9" s="1904"/>
      <c r="ED9" s="1904"/>
      <c r="EE9" s="1904"/>
      <c r="EF9" s="1904"/>
      <c r="EG9" s="1904"/>
      <c r="EH9" s="1904"/>
      <c r="EI9" s="1904"/>
      <c r="EJ9" s="1904"/>
      <c r="EK9" s="1904"/>
      <c r="EL9" s="1904"/>
      <c r="EM9" s="1904"/>
      <c r="EN9" s="1904"/>
      <c r="EO9" s="1904"/>
      <c r="EP9" s="1904"/>
      <c r="EQ9" s="1904"/>
      <c r="ER9" s="1904"/>
      <c r="ES9" s="1904"/>
      <c r="ET9" s="1904"/>
      <c r="EU9" s="1904"/>
      <c r="EV9" s="1904"/>
      <c r="EW9" s="1904"/>
      <c r="EX9" s="1904"/>
      <c r="EY9" s="1904"/>
      <c r="EZ9" s="1904"/>
      <c r="FA9" s="1904"/>
      <c r="FB9" s="1904"/>
      <c r="FC9" s="1904"/>
      <c r="FD9" s="1904"/>
      <c r="FE9" s="1904"/>
      <c r="FF9" s="1904"/>
      <c r="FG9" s="1904"/>
      <c r="FH9" s="1904"/>
      <c r="FI9" s="1904"/>
      <c r="FJ9" s="1904"/>
      <c r="FK9" s="1904"/>
      <c r="FL9" s="1904"/>
      <c r="FM9" s="1904"/>
      <c r="FN9" s="1904"/>
      <c r="FO9" s="1904"/>
      <c r="FP9" s="1904"/>
      <c r="FQ9" s="1904"/>
      <c r="FR9" s="1904"/>
      <c r="FS9" s="1904"/>
      <c r="FT9" s="1904"/>
      <c r="FU9" s="1904"/>
      <c r="FV9" s="1904"/>
      <c r="FW9" s="1904"/>
      <c r="FX9" s="1904"/>
      <c r="FY9" s="1904"/>
      <c r="FZ9" s="1904"/>
      <c r="GA9" s="1904"/>
      <c r="GB9" s="1904"/>
      <c r="GC9" s="1904"/>
      <c r="GD9" s="1904"/>
      <c r="GE9" s="1904"/>
      <c r="GF9" s="1904"/>
      <c r="GG9" s="1904"/>
      <c r="GH9" s="1904"/>
      <c r="GI9" s="1904"/>
      <c r="GJ9" s="1904"/>
      <c r="GK9" s="1904"/>
      <c r="GL9" s="1904"/>
      <c r="GM9" s="1904"/>
      <c r="GN9" s="1904"/>
      <c r="GO9" s="1904"/>
      <c r="GP9" s="1904"/>
      <c r="GQ9" s="1904"/>
      <c r="GR9" s="1904"/>
      <c r="GS9" s="1904"/>
      <c r="GT9" s="1904"/>
      <c r="GU9" s="1904"/>
      <c r="GV9" s="1904"/>
      <c r="GW9" s="1904"/>
      <c r="GX9" s="1904"/>
      <c r="GY9" s="1904"/>
      <c r="GZ9" s="1904"/>
      <c r="HA9" s="1904"/>
      <c r="HB9" s="1904"/>
      <c r="HC9" s="1904"/>
      <c r="HD9" s="1904"/>
      <c r="HE9" s="1904"/>
      <c r="HF9" s="1904"/>
      <c r="HG9" s="1904"/>
      <c r="HH9" s="1904"/>
      <c r="HI9" s="1904"/>
      <c r="HJ9" s="1904"/>
      <c r="HK9" s="1904"/>
      <c r="HL9" s="1904"/>
      <c r="HM9" s="1904"/>
      <c r="HN9" s="1904"/>
      <c r="HO9" s="1904"/>
      <c r="HP9" s="1904"/>
      <c r="HQ9" s="1904"/>
      <c r="HR9" s="1904"/>
      <c r="HS9" s="1904"/>
      <c r="HT9" s="1904"/>
      <c r="HU9" s="1904"/>
      <c r="HV9" s="1904"/>
      <c r="HW9" s="1904"/>
      <c r="HX9" s="1904"/>
      <c r="HY9" s="1904"/>
      <c r="HZ9" s="1904"/>
      <c r="IA9" s="1904"/>
      <c r="IB9" s="1904"/>
      <c r="IC9" s="1904"/>
      <c r="ID9" s="1904"/>
      <c r="IE9" s="1904"/>
      <c r="IF9" s="1904"/>
      <c r="IG9" s="1904"/>
      <c r="IH9" s="1904"/>
      <c r="II9" s="1904"/>
      <c r="IJ9" s="1904"/>
      <c r="IK9" s="1904"/>
      <c r="IL9" s="1904"/>
      <c r="IM9" s="1904"/>
      <c r="IN9" s="1904"/>
      <c r="IO9" s="1904"/>
      <c r="IP9" s="1904"/>
      <c r="IQ9" s="1904"/>
      <c r="IR9" s="1904"/>
      <c r="IS9" s="1904"/>
      <c r="IT9" s="1904"/>
      <c r="IU9" s="1904"/>
      <c r="IV9" s="1904"/>
      <c r="IW9" s="1904"/>
      <c r="IX9" s="1904"/>
      <c r="IY9" s="1904"/>
      <c r="IZ9" s="1904"/>
      <c r="JA9" s="1904"/>
      <c r="JB9" s="1904"/>
      <c r="JC9" s="1904"/>
      <c r="JD9" s="1904"/>
      <c r="JE9" s="1904"/>
      <c r="JF9" s="1904"/>
      <c r="JG9" s="1904"/>
      <c r="JH9" s="1904"/>
      <c r="JI9" s="1904"/>
      <c r="JJ9" s="1904"/>
      <c r="JK9" s="1904"/>
      <c r="JL9" s="1904"/>
      <c r="JM9" s="1904"/>
      <c r="JN9" s="1904"/>
      <c r="JO9" s="1904"/>
      <c r="JP9" s="1904"/>
      <c r="JQ9" s="1904"/>
      <c r="JR9" s="1904"/>
      <c r="JS9" s="1904"/>
      <c r="JT9" s="1904"/>
      <c r="JU9" s="1904"/>
      <c r="JV9" s="1904"/>
      <c r="JW9" s="1904"/>
      <c r="JX9" s="1904"/>
      <c r="JY9" s="1904"/>
      <c r="JZ9" s="1904"/>
      <c r="KA9" s="1904"/>
      <c r="KB9" s="1904"/>
      <c r="KC9" s="1904"/>
      <c r="KD9" s="1904"/>
      <c r="KE9" s="1904"/>
      <c r="KF9" s="1904"/>
      <c r="KG9" s="1904"/>
      <c r="KH9" s="1904"/>
      <c r="KI9" s="1904"/>
      <c r="KJ9" s="1904"/>
      <c r="KK9" s="1904"/>
      <c r="KL9" s="1904"/>
      <c r="KM9" s="1904"/>
      <c r="KN9" s="1904"/>
      <c r="KO9" s="1904"/>
      <c r="KP9" s="1904"/>
      <c r="KQ9" s="1904"/>
      <c r="KR9" s="1904"/>
      <c r="KS9" s="1904"/>
      <c r="KT9" s="1904"/>
      <c r="KU9" s="1904"/>
      <c r="KV9" s="1904"/>
      <c r="KW9" s="1904"/>
      <c r="KX9" s="1904"/>
      <c r="KY9" s="1904"/>
      <c r="KZ9" s="1904"/>
      <c r="LA9" s="1904"/>
      <c r="LB9" s="1904"/>
      <c r="LC9" s="1904"/>
      <c r="LD9" s="1904"/>
      <c r="LE9" s="1904"/>
      <c r="LF9" s="1904"/>
      <c r="LG9" s="1904"/>
      <c r="LH9" s="1904"/>
      <c r="LI9" s="1904"/>
      <c r="LJ9" s="1904"/>
      <c r="LK9" s="1904"/>
      <c r="LL9" s="1904"/>
      <c r="LM9" s="1904"/>
      <c r="LN9" s="1904"/>
      <c r="LO9" s="1904"/>
      <c r="LP9" s="1904"/>
      <c r="LQ9" s="1904"/>
      <c r="LR9" s="1904"/>
      <c r="LS9" s="1904"/>
      <c r="LT9" s="1904"/>
      <c r="LU9" s="1904"/>
      <c r="LV9" s="1904"/>
      <c r="LW9" s="1904"/>
      <c r="LX9" s="1904"/>
      <c r="LY9" s="1904"/>
      <c r="LZ9" s="1904"/>
      <c r="MA9" s="1904"/>
      <c r="MB9" s="1904"/>
      <c r="MC9" s="1904"/>
      <c r="MD9" s="1904"/>
      <c r="ME9" s="1904"/>
      <c r="MF9" s="1904"/>
      <c r="MG9" s="1904"/>
      <c r="MH9" s="1904"/>
      <c r="MI9" s="1904"/>
    </row>
    <row r="10" spans="1:347" s="243" customFormat="1" ht="16.149999999999999" customHeight="1" x14ac:dyDescent="0.2">
      <c r="A10" s="248">
        <v>4</v>
      </c>
      <c r="B10" s="233" t="s">
        <v>85</v>
      </c>
      <c r="C10" s="234">
        <v>2698</v>
      </c>
      <c r="D10" s="234">
        <v>0</v>
      </c>
      <c r="E10" s="234">
        <v>0</v>
      </c>
      <c r="F10" s="234">
        <v>0</v>
      </c>
      <c r="G10" s="234">
        <v>0</v>
      </c>
      <c r="H10" s="234">
        <v>0</v>
      </c>
      <c r="I10" s="234">
        <v>0</v>
      </c>
      <c r="J10" s="234">
        <v>0</v>
      </c>
      <c r="K10" s="234">
        <v>0</v>
      </c>
      <c r="L10" s="234">
        <v>0</v>
      </c>
      <c r="M10" s="234">
        <v>0</v>
      </c>
      <c r="N10" s="234">
        <v>0</v>
      </c>
      <c r="O10" s="234">
        <v>0</v>
      </c>
      <c r="P10" s="234">
        <v>0</v>
      </c>
      <c r="Q10" s="234">
        <v>0</v>
      </c>
      <c r="R10" s="234">
        <v>0</v>
      </c>
      <c r="S10" s="234">
        <v>16</v>
      </c>
      <c r="T10" s="234">
        <v>0</v>
      </c>
      <c r="U10" s="234">
        <v>0</v>
      </c>
      <c r="V10" s="234">
        <v>1</v>
      </c>
      <c r="W10" s="234">
        <v>2</v>
      </c>
      <c r="X10" s="234">
        <v>0</v>
      </c>
      <c r="Y10" s="234">
        <v>0</v>
      </c>
      <c r="Z10" s="234">
        <v>0</v>
      </c>
      <c r="AA10" s="234">
        <v>0</v>
      </c>
      <c r="AB10" s="234">
        <v>0</v>
      </c>
      <c r="AC10" s="234">
        <v>0</v>
      </c>
      <c r="AD10" s="234">
        <v>0</v>
      </c>
      <c r="AE10" s="234">
        <v>0</v>
      </c>
      <c r="AF10" s="234">
        <v>0</v>
      </c>
      <c r="AG10" s="234">
        <v>0</v>
      </c>
      <c r="AH10" s="234">
        <v>0</v>
      </c>
      <c r="AI10" s="234">
        <v>0</v>
      </c>
      <c r="AJ10" s="234">
        <v>0</v>
      </c>
      <c r="AK10" s="234"/>
      <c r="AL10" s="234"/>
      <c r="AM10" s="234"/>
      <c r="AN10" s="234"/>
      <c r="AO10" s="234"/>
      <c r="AP10" s="234"/>
      <c r="AQ10" s="234"/>
      <c r="AR10" s="234"/>
      <c r="AS10" s="234">
        <v>12</v>
      </c>
      <c r="AT10" s="234">
        <v>22</v>
      </c>
      <c r="AU10" s="249">
        <v>2751</v>
      </c>
      <c r="AV10" s="234">
        <v>0</v>
      </c>
      <c r="AW10" s="234">
        <v>0</v>
      </c>
      <c r="AX10" s="234">
        <v>0</v>
      </c>
      <c r="AY10" s="234">
        <v>0</v>
      </c>
      <c r="AZ10" s="234">
        <v>0</v>
      </c>
      <c r="BA10" s="234">
        <v>0</v>
      </c>
      <c r="BB10" s="234">
        <v>3</v>
      </c>
      <c r="BC10" s="234">
        <v>0</v>
      </c>
      <c r="BD10" s="234">
        <v>0</v>
      </c>
      <c r="BE10" s="234">
        <v>1</v>
      </c>
      <c r="BF10" s="234">
        <v>0</v>
      </c>
      <c r="BG10" s="234">
        <v>3</v>
      </c>
      <c r="BH10" s="234">
        <v>0</v>
      </c>
      <c r="BI10" s="1901">
        <v>2758</v>
      </c>
      <c r="BJ10" s="1904"/>
      <c r="BK10" s="1904"/>
      <c r="BL10" s="1880"/>
      <c r="BM10" s="1880"/>
      <c r="BN10" s="1880"/>
      <c r="BO10" s="1904"/>
      <c r="BP10" s="1880"/>
      <c r="BQ10" s="1904"/>
      <c r="BR10" s="1904"/>
      <c r="BS10" s="1904"/>
      <c r="BT10" s="1904"/>
      <c r="BU10" s="1904"/>
      <c r="BV10" s="1904"/>
      <c r="BW10" s="1904"/>
      <c r="BX10" s="1904"/>
      <c r="BY10" s="1904"/>
      <c r="BZ10" s="1904"/>
      <c r="CA10" s="1904"/>
      <c r="CB10" s="1904"/>
      <c r="CC10" s="1904"/>
      <c r="CD10" s="1904"/>
      <c r="CE10" s="1904"/>
      <c r="CF10" s="1904"/>
      <c r="CG10" s="1904"/>
      <c r="CH10" s="1904"/>
      <c r="CI10" s="1904"/>
      <c r="CJ10" s="1904"/>
      <c r="CK10" s="1904"/>
      <c r="CL10" s="1904"/>
      <c r="CM10" s="1904"/>
      <c r="CN10" s="1904"/>
      <c r="CO10" s="1904"/>
      <c r="CP10" s="1904"/>
      <c r="CQ10" s="1904"/>
      <c r="CR10" s="1904"/>
      <c r="CS10" s="1904"/>
      <c r="CT10" s="1904"/>
      <c r="CU10" s="1904"/>
      <c r="CV10" s="1904"/>
      <c r="CW10" s="1904"/>
      <c r="CX10" s="1904"/>
      <c r="CY10" s="1904"/>
      <c r="CZ10" s="1904"/>
      <c r="DA10" s="1904"/>
      <c r="DB10" s="1904"/>
      <c r="DC10" s="1904"/>
      <c r="DD10" s="1904"/>
      <c r="DE10" s="1904"/>
      <c r="DF10" s="1904"/>
      <c r="DG10" s="1904"/>
      <c r="DH10" s="1904"/>
      <c r="DI10" s="1904"/>
      <c r="DJ10" s="1904"/>
      <c r="DK10" s="1904"/>
      <c r="DL10" s="1904"/>
      <c r="DM10" s="1904"/>
      <c r="DN10" s="1904"/>
      <c r="DO10" s="1904"/>
      <c r="DP10" s="1904"/>
      <c r="DQ10" s="1904"/>
      <c r="DR10" s="1904"/>
      <c r="DS10" s="1904"/>
      <c r="DT10" s="1904"/>
      <c r="DU10" s="1904"/>
      <c r="DV10" s="1904"/>
      <c r="DW10" s="1904"/>
      <c r="DX10" s="1904"/>
      <c r="DY10" s="1904"/>
      <c r="DZ10" s="1904"/>
      <c r="EA10" s="1904"/>
      <c r="EB10" s="1904"/>
      <c r="EC10" s="1904"/>
      <c r="ED10" s="1904"/>
      <c r="EE10" s="1904"/>
      <c r="EF10" s="1904"/>
      <c r="EG10" s="1904"/>
      <c r="EH10" s="1904"/>
      <c r="EI10" s="1904"/>
      <c r="EJ10" s="1904"/>
      <c r="EK10" s="1904"/>
      <c r="EL10" s="1904"/>
      <c r="EM10" s="1904"/>
      <c r="EN10" s="1904"/>
      <c r="EO10" s="1904"/>
      <c r="EP10" s="1904"/>
      <c r="EQ10" s="1904"/>
      <c r="ER10" s="1904"/>
      <c r="ES10" s="1904"/>
      <c r="ET10" s="1904"/>
      <c r="EU10" s="1904"/>
      <c r="EV10" s="1904"/>
      <c r="EW10" s="1904"/>
      <c r="EX10" s="1904"/>
      <c r="EY10" s="1904"/>
      <c r="EZ10" s="1904"/>
      <c r="FA10" s="1904"/>
      <c r="FB10" s="1904"/>
      <c r="FC10" s="1904"/>
      <c r="FD10" s="1904"/>
      <c r="FE10" s="1904"/>
      <c r="FF10" s="1904"/>
      <c r="FG10" s="1904"/>
      <c r="FH10" s="1904"/>
      <c r="FI10" s="1904"/>
      <c r="FJ10" s="1904"/>
      <c r="FK10" s="1904"/>
      <c r="FL10" s="1904"/>
      <c r="FM10" s="1904"/>
      <c r="FN10" s="1904"/>
      <c r="FO10" s="1904"/>
      <c r="FP10" s="1904"/>
      <c r="FQ10" s="1904"/>
      <c r="FR10" s="1904"/>
      <c r="FS10" s="1904"/>
      <c r="FT10" s="1904"/>
      <c r="FU10" s="1904"/>
      <c r="FV10" s="1904"/>
      <c r="FW10" s="1904"/>
      <c r="FX10" s="1904"/>
      <c r="FY10" s="1904"/>
      <c r="FZ10" s="1904"/>
      <c r="GA10" s="1904"/>
      <c r="GB10" s="1904"/>
      <c r="GC10" s="1904"/>
      <c r="GD10" s="1904"/>
      <c r="GE10" s="1904"/>
      <c r="GF10" s="1904"/>
      <c r="GG10" s="1904"/>
      <c r="GH10" s="1904"/>
      <c r="GI10" s="1904"/>
      <c r="GJ10" s="1904"/>
      <c r="GK10" s="1904"/>
      <c r="GL10" s="1904"/>
      <c r="GM10" s="1904"/>
      <c r="GN10" s="1904"/>
      <c r="GO10" s="1904"/>
      <c r="GP10" s="1904"/>
      <c r="GQ10" s="1904"/>
      <c r="GR10" s="1904"/>
      <c r="GS10" s="1904"/>
      <c r="GT10" s="1904"/>
      <c r="GU10" s="1904"/>
      <c r="GV10" s="1904"/>
      <c r="GW10" s="1904"/>
      <c r="GX10" s="1904"/>
      <c r="GY10" s="1904"/>
      <c r="GZ10" s="1904"/>
      <c r="HA10" s="1904"/>
      <c r="HB10" s="1904"/>
      <c r="HC10" s="1904"/>
      <c r="HD10" s="1904"/>
      <c r="HE10" s="1904"/>
      <c r="HF10" s="1904"/>
      <c r="HG10" s="1904"/>
      <c r="HH10" s="1904"/>
      <c r="HI10" s="1904"/>
      <c r="HJ10" s="1904"/>
      <c r="HK10" s="1904"/>
      <c r="HL10" s="1904"/>
      <c r="HM10" s="1904"/>
      <c r="HN10" s="1904"/>
      <c r="HO10" s="1904"/>
      <c r="HP10" s="1904"/>
      <c r="HQ10" s="1904"/>
      <c r="HR10" s="1904"/>
      <c r="HS10" s="1904"/>
      <c r="HT10" s="1904"/>
      <c r="HU10" s="1904"/>
      <c r="HV10" s="1904"/>
      <c r="HW10" s="1904"/>
      <c r="HX10" s="1904"/>
      <c r="HY10" s="1904"/>
      <c r="HZ10" s="1904"/>
      <c r="IA10" s="1904"/>
      <c r="IB10" s="1904"/>
      <c r="IC10" s="1904"/>
      <c r="ID10" s="1904"/>
      <c r="IE10" s="1904"/>
      <c r="IF10" s="1904"/>
      <c r="IG10" s="1904"/>
      <c r="IH10" s="1904"/>
      <c r="II10" s="1904"/>
      <c r="IJ10" s="1904"/>
      <c r="IK10" s="1904"/>
      <c r="IL10" s="1904"/>
      <c r="IM10" s="1904"/>
      <c r="IN10" s="1904"/>
      <c r="IO10" s="1904"/>
      <c r="IP10" s="1904"/>
      <c r="IQ10" s="1904"/>
      <c r="IR10" s="1904"/>
      <c r="IS10" s="1904"/>
      <c r="IT10" s="1904"/>
      <c r="IU10" s="1904"/>
      <c r="IV10" s="1904"/>
      <c r="IW10" s="1904"/>
      <c r="IX10" s="1904"/>
      <c r="IY10" s="1904"/>
      <c r="IZ10" s="1904"/>
      <c r="JA10" s="1904"/>
      <c r="JB10" s="1904"/>
      <c r="JC10" s="1904"/>
      <c r="JD10" s="1904"/>
      <c r="JE10" s="1904"/>
      <c r="JF10" s="1904"/>
      <c r="JG10" s="1904"/>
      <c r="JH10" s="1904"/>
      <c r="JI10" s="1904"/>
      <c r="JJ10" s="1904"/>
      <c r="JK10" s="1904"/>
      <c r="JL10" s="1904"/>
      <c r="JM10" s="1904"/>
      <c r="JN10" s="1904"/>
      <c r="JO10" s="1904"/>
      <c r="JP10" s="1904"/>
      <c r="JQ10" s="1904"/>
      <c r="JR10" s="1904"/>
      <c r="JS10" s="1904"/>
      <c r="JT10" s="1904"/>
      <c r="JU10" s="1904"/>
      <c r="JV10" s="1904"/>
      <c r="JW10" s="1904"/>
      <c r="JX10" s="1904"/>
      <c r="JY10" s="1904"/>
      <c r="JZ10" s="1904"/>
      <c r="KA10" s="1904"/>
      <c r="KB10" s="1904"/>
      <c r="KC10" s="1904"/>
      <c r="KD10" s="1904"/>
      <c r="KE10" s="1904"/>
      <c r="KF10" s="1904"/>
      <c r="KG10" s="1904"/>
      <c r="KH10" s="1904"/>
      <c r="KI10" s="1904"/>
      <c r="KJ10" s="1904"/>
      <c r="KK10" s="1904"/>
      <c r="KL10" s="1904"/>
      <c r="KM10" s="1904"/>
      <c r="KN10" s="1904"/>
      <c r="KO10" s="1904"/>
      <c r="KP10" s="1904"/>
      <c r="KQ10" s="1904"/>
      <c r="KR10" s="1904"/>
      <c r="KS10" s="1904"/>
      <c r="KT10" s="1904"/>
      <c r="KU10" s="1904"/>
      <c r="KV10" s="1904"/>
      <c r="KW10" s="1904"/>
      <c r="KX10" s="1904"/>
      <c r="KY10" s="1904"/>
      <c r="KZ10" s="1904"/>
      <c r="LA10" s="1904"/>
      <c r="LB10" s="1904"/>
      <c r="LC10" s="1904"/>
      <c r="LD10" s="1904"/>
      <c r="LE10" s="1904"/>
      <c r="LF10" s="1904"/>
      <c r="LG10" s="1904"/>
      <c r="LH10" s="1904"/>
      <c r="LI10" s="1904"/>
      <c r="LJ10" s="1904"/>
      <c r="LK10" s="1904"/>
      <c r="LL10" s="1904"/>
      <c r="LM10" s="1904"/>
      <c r="LN10" s="1904"/>
      <c r="LO10" s="1904"/>
      <c r="LP10" s="1904"/>
      <c r="LQ10" s="1904"/>
      <c r="LR10" s="1904"/>
      <c r="LS10" s="1904"/>
      <c r="LT10" s="1904"/>
      <c r="LU10" s="1904"/>
      <c r="LV10" s="1904"/>
      <c r="LW10" s="1904"/>
      <c r="LX10" s="1904"/>
      <c r="LY10" s="1904"/>
      <c r="LZ10" s="1904"/>
      <c r="MA10" s="1904"/>
      <c r="MB10" s="1904"/>
      <c r="MC10" s="1904"/>
      <c r="MD10" s="1904"/>
      <c r="ME10" s="1904"/>
      <c r="MF10" s="1904"/>
      <c r="MG10" s="1904"/>
      <c r="MH10" s="1904"/>
      <c r="MI10" s="1904"/>
    </row>
    <row r="11" spans="1:347" s="243" customFormat="1" ht="16.149999999999999" customHeight="1" x14ac:dyDescent="0.2">
      <c r="A11" s="250">
        <v>5</v>
      </c>
      <c r="B11" s="235" t="s">
        <v>86</v>
      </c>
      <c r="C11" s="236">
        <v>4722</v>
      </c>
      <c r="D11" s="236">
        <v>0</v>
      </c>
      <c r="E11" s="236">
        <v>0</v>
      </c>
      <c r="F11" s="236">
        <v>0</v>
      </c>
      <c r="G11" s="236">
        <v>0</v>
      </c>
      <c r="H11" s="236">
        <v>0</v>
      </c>
      <c r="I11" s="236">
        <v>0</v>
      </c>
      <c r="J11" s="236">
        <v>0</v>
      </c>
      <c r="K11" s="236">
        <v>0</v>
      </c>
      <c r="L11" s="236">
        <v>0</v>
      </c>
      <c r="M11" s="236">
        <v>0</v>
      </c>
      <c r="N11" s="236">
        <v>0</v>
      </c>
      <c r="O11" s="236">
        <v>0</v>
      </c>
      <c r="P11" s="236">
        <v>0</v>
      </c>
      <c r="Q11" s="236">
        <v>0</v>
      </c>
      <c r="R11" s="236">
        <v>0</v>
      </c>
      <c r="S11" s="236">
        <v>0</v>
      </c>
      <c r="T11" s="236">
        <v>0</v>
      </c>
      <c r="U11" s="236">
        <v>0</v>
      </c>
      <c r="V11" s="236">
        <v>0</v>
      </c>
      <c r="W11" s="236">
        <v>0</v>
      </c>
      <c r="X11" s="236">
        <v>0</v>
      </c>
      <c r="Y11" s="236">
        <v>0</v>
      </c>
      <c r="Z11" s="236">
        <v>0</v>
      </c>
      <c r="AA11" s="236">
        <v>0</v>
      </c>
      <c r="AB11" s="236">
        <v>0</v>
      </c>
      <c r="AC11" s="236">
        <v>0</v>
      </c>
      <c r="AD11" s="236">
        <v>0</v>
      </c>
      <c r="AE11" s="236">
        <v>0</v>
      </c>
      <c r="AF11" s="236">
        <v>0</v>
      </c>
      <c r="AG11" s="236">
        <v>169</v>
      </c>
      <c r="AH11" s="236">
        <v>0</v>
      </c>
      <c r="AI11" s="236">
        <v>0</v>
      </c>
      <c r="AJ11" s="236">
        <v>0</v>
      </c>
      <c r="AK11" s="236"/>
      <c r="AL11" s="236"/>
      <c r="AM11" s="236"/>
      <c r="AN11" s="236"/>
      <c r="AO11" s="236"/>
      <c r="AP11" s="236"/>
      <c r="AQ11" s="236"/>
      <c r="AR11" s="236"/>
      <c r="AS11" s="236">
        <v>27</v>
      </c>
      <c r="AT11" s="236">
        <v>42</v>
      </c>
      <c r="AU11" s="251">
        <v>4960</v>
      </c>
      <c r="AV11" s="236">
        <v>0</v>
      </c>
      <c r="AW11" s="236">
        <v>0</v>
      </c>
      <c r="AX11" s="236">
        <v>0</v>
      </c>
      <c r="AY11" s="236">
        <v>696</v>
      </c>
      <c r="AZ11" s="236">
        <v>0</v>
      </c>
      <c r="BA11" s="236">
        <v>0</v>
      </c>
      <c r="BB11" s="236">
        <v>0</v>
      </c>
      <c r="BC11" s="236">
        <v>0</v>
      </c>
      <c r="BD11" s="236">
        <v>0</v>
      </c>
      <c r="BE11" s="236">
        <v>1</v>
      </c>
      <c r="BF11" s="236">
        <v>0</v>
      </c>
      <c r="BG11" s="236">
        <v>0</v>
      </c>
      <c r="BH11" s="236">
        <v>5</v>
      </c>
      <c r="BI11" s="1902">
        <v>5662</v>
      </c>
      <c r="BJ11" s="1904"/>
      <c r="BK11" s="1904"/>
      <c r="BL11" s="1880"/>
      <c r="BM11" s="1880"/>
      <c r="BN11" s="1880"/>
      <c r="BO11" s="1904"/>
      <c r="BP11" s="1880"/>
      <c r="BQ11" s="1904"/>
      <c r="BR11" s="1904"/>
      <c r="BS11" s="1904"/>
      <c r="BT11" s="1904"/>
      <c r="BU11" s="1904"/>
      <c r="BV11" s="1904"/>
      <c r="BW11" s="1904"/>
      <c r="BX11" s="1904"/>
      <c r="BY11" s="1904"/>
      <c r="BZ11" s="1904"/>
      <c r="CA11" s="1904"/>
      <c r="CB11" s="1904"/>
      <c r="CC11" s="1904"/>
      <c r="CD11" s="1904"/>
      <c r="CE11" s="1904"/>
      <c r="CF11" s="1904"/>
      <c r="CG11" s="1904"/>
      <c r="CH11" s="1904"/>
      <c r="CI11" s="1904"/>
      <c r="CJ11" s="1904"/>
      <c r="CK11" s="1904"/>
      <c r="CL11" s="1904"/>
      <c r="CM11" s="1904"/>
      <c r="CN11" s="1904"/>
      <c r="CO11" s="1904"/>
      <c r="CP11" s="1904"/>
      <c r="CQ11" s="1904"/>
      <c r="CR11" s="1904"/>
      <c r="CS11" s="1904"/>
      <c r="CT11" s="1904"/>
      <c r="CU11" s="1904"/>
      <c r="CV11" s="1904"/>
      <c r="CW11" s="1904"/>
      <c r="CX11" s="1904"/>
      <c r="CY11" s="1904"/>
      <c r="CZ11" s="1904"/>
      <c r="DA11" s="1904"/>
      <c r="DB11" s="1904"/>
      <c r="DC11" s="1904"/>
      <c r="DD11" s="1904"/>
      <c r="DE11" s="1904"/>
      <c r="DF11" s="1904"/>
      <c r="DG11" s="1904"/>
      <c r="DH11" s="1904"/>
      <c r="DI11" s="1904"/>
      <c r="DJ11" s="1904"/>
      <c r="DK11" s="1904"/>
      <c r="DL11" s="1904"/>
      <c r="DM11" s="1904"/>
      <c r="DN11" s="1904"/>
      <c r="DO11" s="1904"/>
      <c r="DP11" s="1904"/>
      <c r="DQ11" s="1904"/>
      <c r="DR11" s="1904"/>
      <c r="DS11" s="1904"/>
      <c r="DT11" s="1904"/>
      <c r="DU11" s="1904"/>
      <c r="DV11" s="1904"/>
      <c r="DW11" s="1904"/>
      <c r="DX11" s="1904"/>
      <c r="DY11" s="1904"/>
      <c r="DZ11" s="1904"/>
      <c r="EA11" s="1904"/>
      <c r="EB11" s="1904"/>
      <c r="EC11" s="1904"/>
      <c r="ED11" s="1904"/>
      <c r="EE11" s="1904"/>
      <c r="EF11" s="1904"/>
      <c r="EG11" s="1904"/>
      <c r="EH11" s="1904"/>
      <c r="EI11" s="1904"/>
      <c r="EJ11" s="1904"/>
      <c r="EK11" s="1904"/>
      <c r="EL11" s="1904"/>
      <c r="EM11" s="1904"/>
      <c r="EN11" s="1904"/>
      <c r="EO11" s="1904"/>
      <c r="EP11" s="1904"/>
      <c r="EQ11" s="1904"/>
      <c r="ER11" s="1904"/>
      <c r="ES11" s="1904"/>
      <c r="ET11" s="1904"/>
      <c r="EU11" s="1904"/>
      <c r="EV11" s="1904"/>
      <c r="EW11" s="1904"/>
      <c r="EX11" s="1904"/>
      <c r="EY11" s="1904"/>
      <c r="EZ11" s="1904"/>
      <c r="FA11" s="1904"/>
      <c r="FB11" s="1904"/>
      <c r="FC11" s="1904"/>
      <c r="FD11" s="1904"/>
      <c r="FE11" s="1904"/>
      <c r="FF11" s="1904"/>
      <c r="FG11" s="1904"/>
      <c r="FH11" s="1904"/>
      <c r="FI11" s="1904"/>
      <c r="FJ11" s="1904"/>
      <c r="FK11" s="1904"/>
      <c r="FL11" s="1904"/>
      <c r="FM11" s="1904"/>
      <c r="FN11" s="1904"/>
      <c r="FO11" s="1904"/>
      <c r="FP11" s="1904"/>
      <c r="FQ11" s="1904"/>
      <c r="FR11" s="1904"/>
      <c r="FS11" s="1904"/>
      <c r="FT11" s="1904"/>
      <c r="FU11" s="1904"/>
      <c r="FV11" s="1904"/>
      <c r="FW11" s="1904"/>
      <c r="FX11" s="1904"/>
      <c r="FY11" s="1904"/>
      <c r="FZ11" s="1904"/>
      <c r="GA11" s="1904"/>
      <c r="GB11" s="1904"/>
      <c r="GC11" s="1904"/>
      <c r="GD11" s="1904"/>
      <c r="GE11" s="1904"/>
      <c r="GF11" s="1904"/>
      <c r="GG11" s="1904"/>
      <c r="GH11" s="1904"/>
      <c r="GI11" s="1904"/>
      <c r="GJ11" s="1904"/>
      <c r="GK11" s="1904"/>
      <c r="GL11" s="1904"/>
      <c r="GM11" s="1904"/>
      <c r="GN11" s="1904"/>
      <c r="GO11" s="1904"/>
      <c r="GP11" s="1904"/>
      <c r="GQ11" s="1904"/>
      <c r="GR11" s="1904"/>
      <c r="GS11" s="1904"/>
      <c r="GT11" s="1904"/>
      <c r="GU11" s="1904"/>
      <c r="GV11" s="1904"/>
      <c r="GW11" s="1904"/>
      <c r="GX11" s="1904"/>
      <c r="GY11" s="1904"/>
      <c r="GZ11" s="1904"/>
      <c r="HA11" s="1904"/>
      <c r="HB11" s="1904"/>
      <c r="HC11" s="1904"/>
      <c r="HD11" s="1904"/>
      <c r="HE11" s="1904"/>
      <c r="HF11" s="1904"/>
      <c r="HG11" s="1904"/>
      <c r="HH11" s="1904"/>
      <c r="HI11" s="1904"/>
      <c r="HJ11" s="1904"/>
      <c r="HK11" s="1904"/>
      <c r="HL11" s="1904"/>
      <c r="HM11" s="1904"/>
      <c r="HN11" s="1904"/>
      <c r="HO11" s="1904"/>
      <c r="HP11" s="1904"/>
      <c r="HQ11" s="1904"/>
      <c r="HR11" s="1904"/>
      <c r="HS11" s="1904"/>
      <c r="HT11" s="1904"/>
      <c r="HU11" s="1904"/>
      <c r="HV11" s="1904"/>
      <c r="HW11" s="1904"/>
      <c r="HX11" s="1904"/>
      <c r="HY11" s="1904"/>
      <c r="HZ11" s="1904"/>
      <c r="IA11" s="1904"/>
      <c r="IB11" s="1904"/>
      <c r="IC11" s="1904"/>
      <c r="ID11" s="1904"/>
      <c r="IE11" s="1904"/>
      <c r="IF11" s="1904"/>
      <c r="IG11" s="1904"/>
      <c r="IH11" s="1904"/>
      <c r="II11" s="1904"/>
      <c r="IJ11" s="1904"/>
      <c r="IK11" s="1904"/>
      <c r="IL11" s="1904"/>
      <c r="IM11" s="1904"/>
      <c r="IN11" s="1904"/>
      <c r="IO11" s="1904"/>
      <c r="IP11" s="1904"/>
      <c r="IQ11" s="1904"/>
      <c r="IR11" s="1904"/>
      <c r="IS11" s="1904"/>
      <c r="IT11" s="1904"/>
      <c r="IU11" s="1904"/>
      <c r="IV11" s="1904"/>
      <c r="IW11" s="1904"/>
      <c r="IX11" s="1904"/>
      <c r="IY11" s="1904"/>
      <c r="IZ11" s="1904"/>
      <c r="JA11" s="1904"/>
      <c r="JB11" s="1904"/>
      <c r="JC11" s="1904"/>
      <c r="JD11" s="1904"/>
      <c r="JE11" s="1904"/>
      <c r="JF11" s="1904"/>
      <c r="JG11" s="1904"/>
      <c r="JH11" s="1904"/>
      <c r="JI11" s="1904"/>
      <c r="JJ11" s="1904"/>
      <c r="JK11" s="1904"/>
      <c r="JL11" s="1904"/>
      <c r="JM11" s="1904"/>
      <c r="JN11" s="1904"/>
      <c r="JO11" s="1904"/>
      <c r="JP11" s="1904"/>
      <c r="JQ11" s="1904"/>
      <c r="JR11" s="1904"/>
      <c r="JS11" s="1904"/>
      <c r="JT11" s="1904"/>
      <c r="JU11" s="1904"/>
      <c r="JV11" s="1904"/>
      <c r="JW11" s="1904"/>
      <c r="JX11" s="1904"/>
      <c r="JY11" s="1904"/>
      <c r="JZ11" s="1904"/>
      <c r="KA11" s="1904"/>
      <c r="KB11" s="1904"/>
      <c r="KC11" s="1904"/>
      <c r="KD11" s="1904"/>
      <c r="KE11" s="1904"/>
      <c r="KF11" s="1904"/>
      <c r="KG11" s="1904"/>
      <c r="KH11" s="1904"/>
      <c r="KI11" s="1904"/>
      <c r="KJ11" s="1904"/>
      <c r="KK11" s="1904"/>
      <c r="KL11" s="1904"/>
      <c r="KM11" s="1904"/>
      <c r="KN11" s="1904"/>
      <c r="KO11" s="1904"/>
      <c r="KP11" s="1904"/>
      <c r="KQ11" s="1904"/>
      <c r="KR11" s="1904"/>
      <c r="KS11" s="1904"/>
      <c r="KT11" s="1904"/>
      <c r="KU11" s="1904"/>
      <c r="KV11" s="1904"/>
      <c r="KW11" s="1904"/>
      <c r="KX11" s="1904"/>
      <c r="KY11" s="1904"/>
      <c r="KZ11" s="1904"/>
      <c r="LA11" s="1904"/>
      <c r="LB11" s="1904"/>
      <c r="LC11" s="1904"/>
      <c r="LD11" s="1904"/>
      <c r="LE11" s="1904"/>
      <c r="LF11" s="1904"/>
      <c r="LG11" s="1904"/>
      <c r="LH11" s="1904"/>
      <c r="LI11" s="1904"/>
      <c r="LJ11" s="1904"/>
      <c r="LK11" s="1904"/>
      <c r="LL11" s="1904"/>
      <c r="LM11" s="1904"/>
      <c r="LN11" s="1904"/>
      <c r="LO11" s="1904"/>
      <c r="LP11" s="1904"/>
      <c r="LQ11" s="1904"/>
      <c r="LR11" s="1904"/>
      <c r="LS11" s="1904"/>
      <c r="LT11" s="1904"/>
      <c r="LU11" s="1904"/>
      <c r="LV11" s="1904"/>
      <c r="LW11" s="1904"/>
      <c r="LX11" s="1904"/>
      <c r="LY11" s="1904"/>
      <c r="LZ11" s="1904"/>
      <c r="MA11" s="1904"/>
      <c r="MB11" s="1904"/>
      <c r="MC11" s="1904"/>
      <c r="MD11" s="1904"/>
      <c r="ME11" s="1904"/>
      <c r="MF11" s="1904"/>
      <c r="MG11" s="1904"/>
      <c r="MH11" s="1904"/>
      <c r="MI11" s="1904"/>
    </row>
    <row r="12" spans="1:347" s="243" customFormat="1" ht="16.149999999999999" customHeight="1" x14ac:dyDescent="0.2">
      <c r="A12" s="246">
        <v>6</v>
      </c>
      <c r="B12" s="237" t="s">
        <v>87</v>
      </c>
      <c r="C12" s="238">
        <v>5472</v>
      </c>
      <c r="D12" s="238">
        <v>0</v>
      </c>
      <c r="E12" s="238">
        <v>0</v>
      </c>
      <c r="F12" s="238">
        <v>0</v>
      </c>
      <c r="G12" s="238">
        <v>0</v>
      </c>
      <c r="H12" s="238">
        <v>0</v>
      </c>
      <c r="I12" s="238">
        <v>0</v>
      </c>
      <c r="J12" s="238">
        <v>2</v>
      </c>
      <c r="K12" s="238">
        <v>0</v>
      </c>
      <c r="L12" s="238">
        <v>0</v>
      </c>
      <c r="M12" s="238">
        <v>0</v>
      </c>
      <c r="N12" s="238">
        <v>0</v>
      </c>
      <c r="O12" s="238">
        <v>0</v>
      </c>
      <c r="P12" s="238">
        <v>0</v>
      </c>
      <c r="Q12" s="238">
        <v>0</v>
      </c>
      <c r="R12" s="238">
        <v>0</v>
      </c>
      <c r="S12" s="238">
        <v>0</v>
      </c>
      <c r="T12" s="238">
        <v>0</v>
      </c>
      <c r="U12" s="238">
        <v>0</v>
      </c>
      <c r="V12" s="238">
        <v>0</v>
      </c>
      <c r="W12" s="238">
        <v>0</v>
      </c>
      <c r="X12" s="238">
        <v>0</v>
      </c>
      <c r="Y12" s="238">
        <v>0</v>
      </c>
      <c r="Z12" s="238">
        <v>0</v>
      </c>
      <c r="AA12" s="238">
        <v>0</v>
      </c>
      <c r="AB12" s="238">
        <v>0</v>
      </c>
      <c r="AC12" s="238">
        <v>0</v>
      </c>
      <c r="AD12" s="238">
        <v>0</v>
      </c>
      <c r="AE12" s="238">
        <v>0</v>
      </c>
      <c r="AF12" s="238">
        <v>0</v>
      </c>
      <c r="AG12" s="238">
        <v>0</v>
      </c>
      <c r="AH12" s="238">
        <v>0</v>
      </c>
      <c r="AI12" s="238">
        <v>0</v>
      </c>
      <c r="AJ12" s="238">
        <v>0</v>
      </c>
      <c r="AK12" s="261"/>
      <c r="AL12" s="261"/>
      <c r="AM12" s="261"/>
      <c r="AN12" s="261"/>
      <c r="AO12" s="261"/>
      <c r="AP12" s="261"/>
      <c r="AQ12" s="261"/>
      <c r="AR12" s="261"/>
      <c r="AS12" s="238">
        <v>18</v>
      </c>
      <c r="AT12" s="238">
        <v>11</v>
      </c>
      <c r="AU12" s="247">
        <v>5503</v>
      </c>
      <c r="AV12" s="238">
        <v>0</v>
      </c>
      <c r="AW12" s="238">
        <v>0</v>
      </c>
      <c r="AX12" s="238">
        <v>0</v>
      </c>
      <c r="AY12" s="238">
        <v>0</v>
      </c>
      <c r="AZ12" s="238">
        <v>0</v>
      </c>
      <c r="BA12" s="238">
        <v>0</v>
      </c>
      <c r="BB12" s="238">
        <v>0</v>
      </c>
      <c r="BC12" s="238">
        <v>0</v>
      </c>
      <c r="BD12" s="238">
        <v>0</v>
      </c>
      <c r="BE12" s="238">
        <v>3</v>
      </c>
      <c r="BF12" s="238">
        <v>0</v>
      </c>
      <c r="BG12" s="238">
        <v>0</v>
      </c>
      <c r="BH12" s="238">
        <v>1</v>
      </c>
      <c r="BI12" s="1900">
        <v>5507</v>
      </c>
      <c r="BJ12" s="1904"/>
      <c r="BK12" s="1904"/>
      <c r="BL12" s="1880"/>
      <c r="BM12" s="1880"/>
      <c r="BN12" s="1880"/>
      <c r="BO12" s="1904"/>
      <c r="BP12" s="1880"/>
      <c r="BQ12" s="1904"/>
      <c r="BR12" s="1904"/>
      <c r="BS12" s="1904"/>
      <c r="BT12" s="1904"/>
      <c r="BU12" s="1904"/>
      <c r="BV12" s="1904"/>
      <c r="BW12" s="1904"/>
      <c r="BX12" s="1904"/>
      <c r="BY12" s="1904"/>
      <c r="BZ12" s="1904"/>
      <c r="CA12" s="1904"/>
      <c r="CB12" s="1904"/>
      <c r="CC12" s="1904"/>
      <c r="CD12" s="1904"/>
      <c r="CE12" s="1904"/>
      <c r="CF12" s="1904"/>
      <c r="CG12" s="1904"/>
      <c r="CH12" s="1904"/>
      <c r="CI12" s="1904"/>
      <c r="CJ12" s="1904"/>
      <c r="CK12" s="1904"/>
      <c r="CL12" s="1904"/>
      <c r="CM12" s="1904"/>
      <c r="CN12" s="1904"/>
      <c r="CO12" s="1904"/>
      <c r="CP12" s="1904"/>
      <c r="CQ12" s="1904"/>
      <c r="CR12" s="1904"/>
      <c r="CS12" s="1904"/>
      <c r="CT12" s="1904"/>
      <c r="CU12" s="1904"/>
      <c r="CV12" s="1904"/>
      <c r="CW12" s="1904"/>
      <c r="CX12" s="1904"/>
      <c r="CY12" s="1904"/>
      <c r="CZ12" s="1904"/>
      <c r="DA12" s="1904"/>
      <c r="DB12" s="1904"/>
      <c r="DC12" s="1904"/>
      <c r="DD12" s="1904"/>
      <c r="DE12" s="1904"/>
      <c r="DF12" s="1904"/>
      <c r="DG12" s="1904"/>
      <c r="DH12" s="1904"/>
      <c r="DI12" s="1904"/>
      <c r="DJ12" s="1904"/>
      <c r="DK12" s="1904"/>
      <c r="DL12" s="1904"/>
      <c r="DM12" s="1904"/>
      <c r="DN12" s="1904"/>
      <c r="DO12" s="1904"/>
      <c r="DP12" s="1904"/>
      <c r="DQ12" s="1904"/>
      <c r="DR12" s="1904"/>
      <c r="DS12" s="1904"/>
      <c r="DT12" s="1904"/>
      <c r="DU12" s="1904"/>
      <c r="DV12" s="1904"/>
      <c r="DW12" s="1904"/>
      <c r="DX12" s="1904"/>
      <c r="DY12" s="1904"/>
      <c r="DZ12" s="1904"/>
      <c r="EA12" s="1904"/>
      <c r="EB12" s="1904"/>
      <c r="EC12" s="1904"/>
      <c r="ED12" s="1904"/>
      <c r="EE12" s="1904"/>
      <c r="EF12" s="1904"/>
      <c r="EG12" s="1904"/>
      <c r="EH12" s="1904"/>
      <c r="EI12" s="1904"/>
      <c r="EJ12" s="1904"/>
      <c r="EK12" s="1904"/>
      <c r="EL12" s="1904"/>
      <c r="EM12" s="1904"/>
      <c r="EN12" s="1904"/>
      <c r="EO12" s="1904"/>
      <c r="EP12" s="1904"/>
      <c r="EQ12" s="1904"/>
      <c r="ER12" s="1904"/>
      <c r="ES12" s="1904"/>
      <c r="ET12" s="1904"/>
      <c r="EU12" s="1904"/>
      <c r="EV12" s="1904"/>
      <c r="EW12" s="1904"/>
      <c r="EX12" s="1904"/>
      <c r="EY12" s="1904"/>
      <c r="EZ12" s="1904"/>
      <c r="FA12" s="1904"/>
      <c r="FB12" s="1904"/>
      <c r="FC12" s="1904"/>
      <c r="FD12" s="1904"/>
      <c r="FE12" s="1904"/>
      <c r="FF12" s="1904"/>
      <c r="FG12" s="1904"/>
      <c r="FH12" s="1904"/>
      <c r="FI12" s="1904"/>
      <c r="FJ12" s="1904"/>
      <c r="FK12" s="1904"/>
      <c r="FL12" s="1904"/>
      <c r="FM12" s="1904"/>
      <c r="FN12" s="1904"/>
      <c r="FO12" s="1904"/>
      <c r="FP12" s="1904"/>
      <c r="FQ12" s="1904"/>
      <c r="FR12" s="1904"/>
      <c r="FS12" s="1904"/>
      <c r="FT12" s="1904"/>
      <c r="FU12" s="1904"/>
      <c r="FV12" s="1904"/>
      <c r="FW12" s="1904"/>
      <c r="FX12" s="1904"/>
      <c r="FY12" s="1904"/>
      <c r="FZ12" s="1904"/>
      <c r="GA12" s="1904"/>
      <c r="GB12" s="1904"/>
      <c r="GC12" s="1904"/>
      <c r="GD12" s="1904"/>
      <c r="GE12" s="1904"/>
      <c r="GF12" s="1904"/>
      <c r="GG12" s="1904"/>
      <c r="GH12" s="1904"/>
      <c r="GI12" s="1904"/>
      <c r="GJ12" s="1904"/>
      <c r="GK12" s="1904"/>
      <c r="GL12" s="1904"/>
      <c r="GM12" s="1904"/>
      <c r="GN12" s="1904"/>
      <c r="GO12" s="1904"/>
      <c r="GP12" s="1904"/>
      <c r="GQ12" s="1904"/>
      <c r="GR12" s="1904"/>
      <c r="GS12" s="1904"/>
      <c r="GT12" s="1904"/>
      <c r="GU12" s="1904"/>
      <c r="GV12" s="1904"/>
      <c r="GW12" s="1904"/>
      <c r="GX12" s="1904"/>
      <c r="GY12" s="1904"/>
      <c r="GZ12" s="1904"/>
      <c r="HA12" s="1904"/>
      <c r="HB12" s="1904"/>
      <c r="HC12" s="1904"/>
      <c r="HD12" s="1904"/>
      <c r="HE12" s="1904"/>
      <c r="HF12" s="1904"/>
      <c r="HG12" s="1904"/>
      <c r="HH12" s="1904"/>
      <c r="HI12" s="1904"/>
      <c r="HJ12" s="1904"/>
      <c r="HK12" s="1904"/>
      <c r="HL12" s="1904"/>
      <c r="HM12" s="1904"/>
      <c r="HN12" s="1904"/>
      <c r="HO12" s="1904"/>
      <c r="HP12" s="1904"/>
      <c r="HQ12" s="1904"/>
      <c r="HR12" s="1904"/>
      <c r="HS12" s="1904"/>
      <c r="HT12" s="1904"/>
      <c r="HU12" s="1904"/>
      <c r="HV12" s="1904"/>
      <c r="HW12" s="1904"/>
      <c r="HX12" s="1904"/>
      <c r="HY12" s="1904"/>
      <c r="HZ12" s="1904"/>
      <c r="IA12" s="1904"/>
      <c r="IB12" s="1904"/>
      <c r="IC12" s="1904"/>
      <c r="ID12" s="1904"/>
      <c r="IE12" s="1904"/>
      <c r="IF12" s="1904"/>
      <c r="IG12" s="1904"/>
      <c r="IH12" s="1904"/>
      <c r="II12" s="1904"/>
      <c r="IJ12" s="1904"/>
      <c r="IK12" s="1904"/>
      <c r="IL12" s="1904"/>
      <c r="IM12" s="1904"/>
      <c r="IN12" s="1904"/>
      <c r="IO12" s="1904"/>
      <c r="IP12" s="1904"/>
      <c r="IQ12" s="1904"/>
      <c r="IR12" s="1904"/>
      <c r="IS12" s="1904"/>
      <c r="IT12" s="1904"/>
      <c r="IU12" s="1904"/>
      <c r="IV12" s="1904"/>
      <c r="IW12" s="1904"/>
      <c r="IX12" s="1904"/>
      <c r="IY12" s="1904"/>
      <c r="IZ12" s="1904"/>
      <c r="JA12" s="1904"/>
      <c r="JB12" s="1904"/>
      <c r="JC12" s="1904"/>
      <c r="JD12" s="1904"/>
      <c r="JE12" s="1904"/>
      <c r="JF12" s="1904"/>
      <c r="JG12" s="1904"/>
      <c r="JH12" s="1904"/>
      <c r="JI12" s="1904"/>
      <c r="JJ12" s="1904"/>
      <c r="JK12" s="1904"/>
      <c r="JL12" s="1904"/>
      <c r="JM12" s="1904"/>
      <c r="JN12" s="1904"/>
      <c r="JO12" s="1904"/>
      <c r="JP12" s="1904"/>
      <c r="JQ12" s="1904"/>
      <c r="JR12" s="1904"/>
      <c r="JS12" s="1904"/>
      <c r="JT12" s="1904"/>
      <c r="JU12" s="1904"/>
      <c r="JV12" s="1904"/>
      <c r="JW12" s="1904"/>
      <c r="JX12" s="1904"/>
      <c r="JY12" s="1904"/>
      <c r="JZ12" s="1904"/>
      <c r="KA12" s="1904"/>
      <c r="KB12" s="1904"/>
      <c r="KC12" s="1904"/>
      <c r="KD12" s="1904"/>
      <c r="KE12" s="1904"/>
      <c r="KF12" s="1904"/>
      <c r="KG12" s="1904"/>
      <c r="KH12" s="1904"/>
      <c r="KI12" s="1904"/>
      <c r="KJ12" s="1904"/>
      <c r="KK12" s="1904"/>
      <c r="KL12" s="1904"/>
      <c r="KM12" s="1904"/>
      <c r="KN12" s="1904"/>
      <c r="KO12" s="1904"/>
      <c r="KP12" s="1904"/>
      <c r="KQ12" s="1904"/>
      <c r="KR12" s="1904"/>
      <c r="KS12" s="1904"/>
      <c r="KT12" s="1904"/>
      <c r="KU12" s="1904"/>
      <c r="KV12" s="1904"/>
      <c r="KW12" s="1904"/>
      <c r="KX12" s="1904"/>
      <c r="KY12" s="1904"/>
      <c r="KZ12" s="1904"/>
      <c r="LA12" s="1904"/>
      <c r="LB12" s="1904"/>
      <c r="LC12" s="1904"/>
      <c r="LD12" s="1904"/>
      <c r="LE12" s="1904"/>
      <c r="LF12" s="1904"/>
      <c r="LG12" s="1904"/>
      <c r="LH12" s="1904"/>
      <c r="LI12" s="1904"/>
      <c r="LJ12" s="1904"/>
      <c r="LK12" s="1904"/>
      <c r="LL12" s="1904"/>
      <c r="LM12" s="1904"/>
      <c r="LN12" s="1904"/>
      <c r="LO12" s="1904"/>
      <c r="LP12" s="1904"/>
      <c r="LQ12" s="1904"/>
      <c r="LR12" s="1904"/>
      <c r="LS12" s="1904"/>
      <c r="LT12" s="1904"/>
      <c r="LU12" s="1904"/>
      <c r="LV12" s="1904"/>
      <c r="LW12" s="1904"/>
      <c r="LX12" s="1904"/>
      <c r="LY12" s="1904"/>
      <c r="LZ12" s="1904"/>
      <c r="MA12" s="1904"/>
      <c r="MB12" s="1904"/>
      <c r="MC12" s="1904"/>
      <c r="MD12" s="1904"/>
      <c r="ME12" s="1904"/>
      <c r="MF12" s="1904"/>
      <c r="MG12" s="1904"/>
      <c r="MH12" s="1904"/>
      <c r="MI12" s="1904"/>
    </row>
    <row r="13" spans="1:347" s="243" customFormat="1" ht="16.149999999999999" customHeight="1" x14ac:dyDescent="0.2">
      <c r="A13" s="248">
        <v>7</v>
      </c>
      <c r="B13" s="233" t="s">
        <v>88</v>
      </c>
      <c r="C13" s="234">
        <v>1825</v>
      </c>
      <c r="D13" s="234">
        <v>0</v>
      </c>
      <c r="E13" s="234">
        <v>0</v>
      </c>
      <c r="F13" s="234">
        <v>0</v>
      </c>
      <c r="G13" s="234">
        <v>0</v>
      </c>
      <c r="H13" s="234">
        <v>0</v>
      </c>
      <c r="I13" s="234">
        <v>0</v>
      </c>
      <c r="J13" s="234">
        <v>0</v>
      </c>
      <c r="K13" s="234">
        <v>0</v>
      </c>
      <c r="L13" s="234">
        <v>0</v>
      </c>
      <c r="M13" s="234">
        <v>0</v>
      </c>
      <c r="N13" s="234">
        <v>0</v>
      </c>
      <c r="O13" s="234">
        <v>0</v>
      </c>
      <c r="P13" s="234">
        <v>0</v>
      </c>
      <c r="Q13" s="234">
        <v>0</v>
      </c>
      <c r="R13" s="234">
        <v>0</v>
      </c>
      <c r="S13" s="234">
        <v>0</v>
      </c>
      <c r="T13" s="234">
        <v>0</v>
      </c>
      <c r="U13" s="234">
        <v>0</v>
      </c>
      <c r="V13" s="234">
        <v>0</v>
      </c>
      <c r="W13" s="234">
        <v>0</v>
      </c>
      <c r="X13" s="234">
        <v>0</v>
      </c>
      <c r="Y13" s="234">
        <v>0</v>
      </c>
      <c r="Z13" s="234">
        <v>14</v>
      </c>
      <c r="AA13" s="234">
        <v>0</v>
      </c>
      <c r="AB13" s="234">
        <v>0</v>
      </c>
      <c r="AC13" s="234">
        <v>0</v>
      </c>
      <c r="AD13" s="234">
        <v>0</v>
      </c>
      <c r="AE13" s="234">
        <v>0</v>
      </c>
      <c r="AF13" s="234">
        <v>0</v>
      </c>
      <c r="AG13" s="234">
        <v>0</v>
      </c>
      <c r="AH13" s="234">
        <v>0</v>
      </c>
      <c r="AI13" s="234">
        <v>0</v>
      </c>
      <c r="AJ13" s="234">
        <v>0</v>
      </c>
      <c r="AK13" s="234"/>
      <c r="AL13" s="234"/>
      <c r="AM13" s="234"/>
      <c r="AN13" s="234"/>
      <c r="AO13" s="234"/>
      <c r="AP13" s="234"/>
      <c r="AQ13" s="234"/>
      <c r="AR13" s="234"/>
      <c r="AS13" s="234">
        <v>5</v>
      </c>
      <c r="AT13" s="234">
        <v>10</v>
      </c>
      <c r="AU13" s="249">
        <v>1854</v>
      </c>
      <c r="AV13" s="234">
        <v>0</v>
      </c>
      <c r="AW13" s="234">
        <v>0</v>
      </c>
      <c r="AX13" s="234">
        <v>0</v>
      </c>
      <c r="AY13" s="234">
        <v>0</v>
      </c>
      <c r="AZ13" s="234">
        <v>0</v>
      </c>
      <c r="BA13" s="234">
        <v>0</v>
      </c>
      <c r="BB13" s="234">
        <v>0</v>
      </c>
      <c r="BC13" s="234">
        <v>0</v>
      </c>
      <c r="BD13" s="234">
        <v>0</v>
      </c>
      <c r="BE13" s="234">
        <v>2</v>
      </c>
      <c r="BF13" s="234">
        <v>0</v>
      </c>
      <c r="BG13" s="234">
        <v>0</v>
      </c>
      <c r="BH13" s="234">
        <v>1</v>
      </c>
      <c r="BI13" s="1901">
        <v>1857</v>
      </c>
      <c r="BJ13" s="1904"/>
      <c r="BK13" s="1904"/>
      <c r="BL13" s="1880"/>
      <c r="BM13" s="1880"/>
      <c r="BN13" s="1880"/>
      <c r="BO13" s="1904"/>
      <c r="BP13" s="1880"/>
      <c r="BQ13" s="1904"/>
      <c r="BR13" s="1904"/>
      <c r="BS13" s="1904"/>
      <c r="BT13" s="1904"/>
      <c r="BU13" s="1904"/>
      <c r="BV13" s="1904"/>
      <c r="BW13" s="1904"/>
      <c r="BX13" s="1904"/>
      <c r="BY13" s="1904"/>
      <c r="BZ13" s="1904"/>
      <c r="CA13" s="1904"/>
      <c r="CB13" s="1904"/>
      <c r="CC13" s="1904"/>
      <c r="CD13" s="1904"/>
      <c r="CE13" s="1904"/>
      <c r="CF13" s="1904"/>
      <c r="CG13" s="1904"/>
      <c r="CH13" s="1904"/>
      <c r="CI13" s="1904"/>
      <c r="CJ13" s="1904"/>
      <c r="CK13" s="1904"/>
      <c r="CL13" s="1904"/>
      <c r="CM13" s="1904"/>
      <c r="CN13" s="1904"/>
      <c r="CO13" s="1904"/>
      <c r="CP13" s="1904"/>
      <c r="CQ13" s="1904"/>
      <c r="CR13" s="1904"/>
      <c r="CS13" s="1904"/>
      <c r="CT13" s="1904"/>
      <c r="CU13" s="1904"/>
      <c r="CV13" s="1904"/>
      <c r="CW13" s="1904"/>
      <c r="CX13" s="1904"/>
      <c r="CY13" s="1904"/>
      <c r="CZ13" s="1904"/>
      <c r="DA13" s="1904"/>
      <c r="DB13" s="1904"/>
      <c r="DC13" s="1904"/>
      <c r="DD13" s="1904"/>
      <c r="DE13" s="1904"/>
      <c r="DF13" s="1904"/>
      <c r="DG13" s="1904"/>
      <c r="DH13" s="1904"/>
      <c r="DI13" s="1904"/>
      <c r="DJ13" s="1904"/>
      <c r="DK13" s="1904"/>
      <c r="DL13" s="1904"/>
      <c r="DM13" s="1904"/>
      <c r="DN13" s="1904"/>
      <c r="DO13" s="1904"/>
      <c r="DP13" s="1904"/>
      <c r="DQ13" s="1904"/>
      <c r="DR13" s="1904"/>
      <c r="DS13" s="1904"/>
      <c r="DT13" s="1904"/>
      <c r="DU13" s="1904"/>
      <c r="DV13" s="1904"/>
      <c r="DW13" s="1904"/>
      <c r="DX13" s="1904"/>
      <c r="DY13" s="1904"/>
      <c r="DZ13" s="1904"/>
      <c r="EA13" s="1904"/>
      <c r="EB13" s="1904"/>
      <c r="EC13" s="1904"/>
      <c r="ED13" s="1904"/>
      <c r="EE13" s="1904"/>
      <c r="EF13" s="1904"/>
      <c r="EG13" s="1904"/>
      <c r="EH13" s="1904"/>
      <c r="EI13" s="1904"/>
      <c r="EJ13" s="1904"/>
      <c r="EK13" s="1904"/>
      <c r="EL13" s="1904"/>
      <c r="EM13" s="1904"/>
      <c r="EN13" s="1904"/>
      <c r="EO13" s="1904"/>
      <c r="EP13" s="1904"/>
      <c r="EQ13" s="1904"/>
      <c r="ER13" s="1904"/>
      <c r="ES13" s="1904"/>
      <c r="ET13" s="1904"/>
      <c r="EU13" s="1904"/>
      <c r="EV13" s="1904"/>
      <c r="EW13" s="1904"/>
      <c r="EX13" s="1904"/>
      <c r="EY13" s="1904"/>
      <c r="EZ13" s="1904"/>
      <c r="FA13" s="1904"/>
      <c r="FB13" s="1904"/>
      <c r="FC13" s="1904"/>
      <c r="FD13" s="1904"/>
      <c r="FE13" s="1904"/>
      <c r="FF13" s="1904"/>
      <c r="FG13" s="1904"/>
      <c r="FH13" s="1904"/>
      <c r="FI13" s="1904"/>
      <c r="FJ13" s="1904"/>
      <c r="FK13" s="1904"/>
      <c r="FL13" s="1904"/>
      <c r="FM13" s="1904"/>
      <c r="FN13" s="1904"/>
      <c r="FO13" s="1904"/>
      <c r="FP13" s="1904"/>
      <c r="FQ13" s="1904"/>
      <c r="FR13" s="1904"/>
      <c r="FS13" s="1904"/>
      <c r="FT13" s="1904"/>
      <c r="FU13" s="1904"/>
      <c r="FV13" s="1904"/>
      <c r="FW13" s="1904"/>
      <c r="FX13" s="1904"/>
      <c r="FY13" s="1904"/>
      <c r="FZ13" s="1904"/>
      <c r="GA13" s="1904"/>
      <c r="GB13" s="1904"/>
      <c r="GC13" s="1904"/>
      <c r="GD13" s="1904"/>
      <c r="GE13" s="1904"/>
      <c r="GF13" s="1904"/>
      <c r="GG13" s="1904"/>
      <c r="GH13" s="1904"/>
      <c r="GI13" s="1904"/>
      <c r="GJ13" s="1904"/>
      <c r="GK13" s="1904"/>
      <c r="GL13" s="1904"/>
      <c r="GM13" s="1904"/>
      <c r="GN13" s="1904"/>
      <c r="GO13" s="1904"/>
      <c r="GP13" s="1904"/>
      <c r="GQ13" s="1904"/>
      <c r="GR13" s="1904"/>
      <c r="GS13" s="1904"/>
      <c r="GT13" s="1904"/>
      <c r="GU13" s="1904"/>
      <c r="GV13" s="1904"/>
      <c r="GW13" s="1904"/>
      <c r="GX13" s="1904"/>
      <c r="GY13" s="1904"/>
      <c r="GZ13" s="1904"/>
      <c r="HA13" s="1904"/>
      <c r="HB13" s="1904"/>
      <c r="HC13" s="1904"/>
      <c r="HD13" s="1904"/>
      <c r="HE13" s="1904"/>
      <c r="HF13" s="1904"/>
      <c r="HG13" s="1904"/>
      <c r="HH13" s="1904"/>
      <c r="HI13" s="1904"/>
      <c r="HJ13" s="1904"/>
      <c r="HK13" s="1904"/>
      <c r="HL13" s="1904"/>
      <c r="HM13" s="1904"/>
      <c r="HN13" s="1904"/>
      <c r="HO13" s="1904"/>
      <c r="HP13" s="1904"/>
      <c r="HQ13" s="1904"/>
      <c r="HR13" s="1904"/>
      <c r="HS13" s="1904"/>
      <c r="HT13" s="1904"/>
      <c r="HU13" s="1904"/>
      <c r="HV13" s="1904"/>
      <c r="HW13" s="1904"/>
      <c r="HX13" s="1904"/>
      <c r="HY13" s="1904"/>
      <c r="HZ13" s="1904"/>
      <c r="IA13" s="1904"/>
      <c r="IB13" s="1904"/>
      <c r="IC13" s="1904"/>
      <c r="ID13" s="1904"/>
      <c r="IE13" s="1904"/>
      <c r="IF13" s="1904"/>
      <c r="IG13" s="1904"/>
      <c r="IH13" s="1904"/>
      <c r="II13" s="1904"/>
      <c r="IJ13" s="1904"/>
      <c r="IK13" s="1904"/>
      <c r="IL13" s="1904"/>
      <c r="IM13" s="1904"/>
      <c r="IN13" s="1904"/>
      <c r="IO13" s="1904"/>
      <c r="IP13" s="1904"/>
      <c r="IQ13" s="1904"/>
      <c r="IR13" s="1904"/>
      <c r="IS13" s="1904"/>
      <c r="IT13" s="1904"/>
      <c r="IU13" s="1904"/>
      <c r="IV13" s="1904"/>
      <c r="IW13" s="1904"/>
      <c r="IX13" s="1904"/>
      <c r="IY13" s="1904"/>
      <c r="IZ13" s="1904"/>
      <c r="JA13" s="1904"/>
      <c r="JB13" s="1904"/>
      <c r="JC13" s="1904"/>
      <c r="JD13" s="1904"/>
      <c r="JE13" s="1904"/>
      <c r="JF13" s="1904"/>
      <c r="JG13" s="1904"/>
      <c r="JH13" s="1904"/>
      <c r="JI13" s="1904"/>
      <c r="JJ13" s="1904"/>
      <c r="JK13" s="1904"/>
      <c r="JL13" s="1904"/>
      <c r="JM13" s="1904"/>
      <c r="JN13" s="1904"/>
      <c r="JO13" s="1904"/>
      <c r="JP13" s="1904"/>
      <c r="JQ13" s="1904"/>
      <c r="JR13" s="1904"/>
      <c r="JS13" s="1904"/>
      <c r="JT13" s="1904"/>
      <c r="JU13" s="1904"/>
      <c r="JV13" s="1904"/>
      <c r="JW13" s="1904"/>
      <c r="JX13" s="1904"/>
      <c r="JY13" s="1904"/>
      <c r="JZ13" s="1904"/>
      <c r="KA13" s="1904"/>
      <c r="KB13" s="1904"/>
      <c r="KC13" s="1904"/>
      <c r="KD13" s="1904"/>
      <c r="KE13" s="1904"/>
      <c r="KF13" s="1904"/>
      <c r="KG13" s="1904"/>
      <c r="KH13" s="1904"/>
      <c r="KI13" s="1904"/>
      <c r="KJ13" s="1904"/>
      <c r="KK13" s="1904"/>
      <c r="KL13" s="1904"/>
      <c r="KM13" s="1904"/>
      <c r="KN13" s="1904"/>
      <c r="KO13" s="1904"/>
      <c r="KP13" s="1904"/>
      <c r="KQ13" s="1904"/>
      <c r="KR13" s="1904"/>
      <c r="KS13" s="1904"/>
      <c r="KT13" s="1904"/>
      <c r="KU13" s="1904"/>
      <c r="KV13" s="1904"/>
      <c r="KW13" s="1904"/>
      <c r="KX13" s="1904"/>
      <c r="KY13" s="1904"/>
      <c r="KZ13" s="1904"/>
      <c r="LA13" s="1904"/>
      <c r="LB13" s="1904"/>
      <c r="LC13" s="1904"/>
      <c r="LD13" s="1904"/>
      <c r="LE13" s="1904"/>
      <c r="LF13" s="1904"/>
      <c r="LG13" s="1904"/>
      <c r="LH13" s="1904"/>
      <c r="LI13" s="1904"/>
      <c r="LJ13" s="1904"/>
      <c r="LK13" s="1904"/>
      <c r="LL13" s="1904"/>
      <c r="LM13" s="1904"/>
      <c r="LN13" s="1904"/>
      <c r="LO13" s="1904"/>
      <c r="LP13" s="1904"/>
      <c r="LQ13" s="1904"/>
      <c r="LR13" s="1904"/>
      <c r="LS13" s="1904"/>
      <c r="LT13" s="1904"/>
      <c r="LU13" s="1904"/>
      <c r="LV13" s="1904"/>
      <c r="LW13" s="1904"/>
      <c r="LX13" s="1904"/>
      <c r="LY13" s="1904"/>
      <c r="LZ13" s="1904"/>
      <c r="MA13" s="1904"/>
      <c r="MB13" s="1904"/>
      <c r="MC13" s="1904"/>
      <c r="MD13" s="1904"/>
      <c r="ME13" s="1904"/>
      <c r="MF13" s="1904"/>
      <c r="MG13" s="1904"/>
      <c r="MH13" s="1904"/>
      <c r="MI13" s="1904"/>
    </row>
    <row r="14" spans="1:347" s="243" customFormat="1" ht="16.149999999999999" customHeight="1" x14ac:dyDescent="0.2">
      <c r="A14" s="248">
        <v>8</v>
      </c>
      <c r="B14" s="233" t="s">
        <v>89</v>
      </c>
      <c r="C14" s="234">
        <v>22060</v>
      </c>
      <c r="D14" s="234">
        <v>0</v>
      </c>
      <c r="E14" s="234">
        <v>0</v>
      </c>
      <c r="F14" s="234">
        <v>0</v>
      </c>
      <c r="G14" s="234">
        <v>0</v>
      </c>
      <c r="H14" s="234">
        <v>0</v>
      </c>
      <c r="I14" s="234">
        <v>0</v>
      </c>
      <c r="J14" s="234">
        <v>0</v>
      </c>
      <c r="K14" s="234">
        <v>0</v>
      </c>
      <c r="L14" s="234">
        <v>0</v>
      </c>
      <c r="M14" s="234">
        <v>0</v>
      </c>
      <c r="N14" s="234">
        <v>0</v>
      </c>
      <c r="O14" s="234">
        <v>0</v>
      </c>
      <c r="P14" s="234">
        <v>0</v>
      </c>
      <c r="Q14" s="234">
        <v>0</v>
      </c>
      <c r="R14" s="234">
        <v>0</v>
      </c>
      <c r="S14" s="234">
        <v>0</v>
      </c>
      <c r="T14" s="234">
        <v>0</v>
      </c>
      <c r="U14" s="234">
        <v>0</v>
      </c>
      <c r="V14" s="234">
        <v>0</v>
      </c>
      <c r="W14" s="234">
        <v>0</v>
      </c>
      <c r="X14" s="234">
        <v>0</v>
      </c>
      <c r="Y14" s="234">
        <v>0</v>
      </c>
      <c r="Z14" s="234">
        <v>0</v>
      </c>
      <c r="AA14" s="234">
        <v>0</v>
      </c>
      <c r="AB14" s="234">
        <v>0</v>
      </c>
      <c r="AC14" s="234">
        <v>0</v>
      </c>
      <c r="AD14" s="234">
        <v>0</v>
      </c>
      <c r="AE14" s="234">
        <v>0</v>
      </c>
      <c r="AF14" s="234">
        <v>0</v>
      </c>
      <c r="AG14" s="234">
        <v>0</v>
      </c>
      <c r="AH14" s="234">
        <v>0</v>
      </c>
      <c r="AI14" s="234">
        <v>0</v>
      </c>
      <c r="AJ14" s="234">
        <v>0</v>
      </c>
      <c r="AK14" s="234"/>
      <c r="AL14" s="234"/>
      <c r="AM14" s="234"/>
      <c r="AN14" s="234"/>
      <c r="AO14" s="234"/>
      <c r="AP14" s="234"/>
      <c r="AQ14" s="234"/>
      <c r="AR14" s="234"/>
      <c r="AS14" s="234">
        <v>72</v>
      </c>
      <c r="AT14" s="234">
        <v>46</v>
      </c>
      <c r="AU14" s="249">
        <v>22178</v>
      </c>
      <c r="AV14" s="234">
        <v>0</v>
      </c>
      <c r="AW14" s="234">
        <v>0</v>
      </c>
      <c r="AX14" s="234">
        <v>0</v>
      </c>
      <c r="AY14" s="234">
        <v>0</v>
      </c>
      <c r="AZ14" s="234">
        <v>0</v>
      </c>
      <c r="BA14" s="234">
        <v>0</v>
      </c>
      <c r="BB14" s="234">
        <v>0</v>
      </c>
      <c r="BC14" s="234">
        <v>0</v>
      </c>
      <c r="BD14" s="234">
        <v>0</v>
      </c>
      <c r="BE14" s="234">
        <v>9</v>
      </c>
      <c r="BF14" s="234">
        <v>0</v>
      </c>
      <c r="BG14" s="234">
        <v>0</v>
      </c>
      <c r="BH14" s="234">
        <v>0</v>
      </c>
      <c r="BI14" s="1901">
        <v>22187</v>
      </c>
      <c r="BJ14" s="1904"/>
      <c r="BK14" s="1904"/>
      <c r="BL14" s="1880"/>
      <c r="BM14" s="1880"/>
      <c r="BN14" s="1880"/>
      <c r="BO14" s="1904"/>
      <c r="BP14" s="1880"/>
      <c r="BQ14" s="1904"/>
      <c r="BR14" s="1904"/>
      <c r="BS14" s="1904"/>
      <c r="BT14" s="1904"/>
      <c r="BU14" s="1904"/>
      <c r="BV14" s="1904"/>
      <c r="BW14" s="1904"/>
      <c r="BX14" s="1904"/>
      <c r="BY14" s="1904"/>
      <c r="BZ14" s="1904"/>
      <c r="CA14" s="1904"/>
      <c r="CB14" s="1904"/>
      <c r="CC14" s="1904"/>
      <c r="CD14" s="1904"/>
      <c r="CE14" s="1904"/>
      <c r="CF14" s="1904"/>
      <c r="CG14" s="1904"/>
      <c r="CH14" s="1904"/>
      <c r="CI14" s="1904"/>
      <c r="CJ14" s="1904"/>
      <c r="CK14" s="1904"/>
      <c r="CL14" s="1904"/>
      <c r="CM14" s="1904"/>
      <c r="CN14" s="1904"/>
      <c r="CO14" s="1904"/>
      <c r="CP14" s="1904"/>
      <c r="CQ14" s="1904"/>
      <c r="CR14" s="1904"/>
      <c r="CS14" s="1904"/>
      <c r="CT14" s="1904"/>
      <c r="CU14" s="1904"/>
      <c r="CV14" s="1904"/>
      <c r="CW14" s="1904"/>
      <c r="CX14" s="1904"/>
      <c r="CY14" s="1904"/>
      <c r="CZ14" s="1904"/>
      <c r="DA14" s="1904"/>
      <c r="DB14" s="1904"/>
      <c r="DC14" s="1904"/>
      <c r="DD14" s="1904"/>
      <c r="DE14" s="1904"/>
      <c r="DF14" s="1904"/>
      <c r="DG14" s="1904"/>
      <c r="DH14" s="1904"/>
      <c r="DI14" s="1904"/>
      <c r="DJ14" s="1904"/>
      <c r="DK14" s="1904"/>
      <c r="DL14" s="1904"/>
      <c r="DM14" s="1904"/>
      <c r="DN14" s="1904"/>
      <c r="DO14" s="1904"/>
      <c r="DP14" s="1904"/>
      <c r="DQ14" s="1904"/>
      <c r="DR14" s="1904"/>
      <c r="DS14" s="1904"/>
      <c r="DT14" s="1904"/>
      <c r="DU14" s="1904"/>
      <c r="DV14" s="1904"/>
      <c r="DW14" s="1904"/>
      <c r="DX14" s="1904"/>
      <c r="DY14" s="1904"/>
      <c r="DZ14" s="1904"/>
      <c r="EA14" s="1904"/>
      <c r="EB14" s="1904"/>
      <c r="EC14" s="1904"/>
      <c r="ED14" s="1904"/>
      <c r="EE14" s="1904"/>
      <c r="EF14" s="1904"/>
      <c r="EG14" s="1904"/>
      <c r="EH14" s="1904"/>
      <c r="EI14" s="1904"/>
      <c r="EJ14" s="1904"/>
      <c r="EK14" s="1904"/>
      <c r="EL14" s="1904"/>
      <c r="EM14" s="1904"/>
      <c r="EN14" s="1904"/>
      <c r="EO14" s="1904"/>
      <c r="EP14" s="1904"/>
      <c r="EQ14" s="1904"/>
      <c r="ER14" s="1904"/>
      <c r="ES14" s="1904"/>
      <c r="ET14" s="1904"/>
      <c r="EU14" s="1904"/>
      <c r="EV14" s="1904"/>
      <c r="EW14" s="1904"/>
      <c r="EX14" s="1904"/>
      <c r="EY14" s="1904"/>
      <c r="EZ14" s="1904"/>
      <c r="FA14" s="1904"/>
      <c r="FB14" s="1904"/>
      <c r="FC14" s="1904"/>
      <c r="FD14" s="1904"/>
      <c r="FE14" s="1904"/>
      <c r="FF14" s="1904"/>
      <c r="FG14" s="1904"/>
      <c r="FH14" s="1904"/>
      <c r="FI14" s="1904"/>
      <c r="FJ14" s="1904"/>
      <c r="FK14" s="1904"/>
      <c r="FL14" s="1904"/>
      <c r="FM14" s="1904"/>
      <c r="FN14" s="1904"/>
      <c r="FO14" s="1904"/>
      <c r="FP14" s="1904"/>
      <c r="FQ14" s="1904"/>
      <c r="FR14" s="1904"/>
      <c r="FS14" s="1904"/>
      <c r="FT14" s="1904"/>
      <c r="FU14" s="1904"/>
      <c r="FV14" s="1904"/>
      <c r="FW14" s="1904"/>
      <c r="FX14" s="1904"/>
      <c r="FY14" s="1904"/>
      <c r="FZ14" s="1904"/>
      <c r="GA14" s="1904"/>
      <c r="GB14" s="1904"/>
      <c r="GC14" s="1904"/>
      <c r="GD14" s="1904"/>
      <c r="GE14" s="1904"/>
      <c r="GF14" s="1904"/>
      <c r="GG14" s="1904"/>
      <c r="GH14" s="1904"/>
      <c r="GI14" s="1904"/>
      <c r="GJ14" s="1904"/>
      <c r="GK14" s="1904"/>
      <c r="GL14" s="1904"/>
      <c r="GM14" s="1904"/>
      <c r="GN14" s="1904"/>
      <c r="GO14" s="1904"/>
      <c r="GP14" s="1904"/>
      <c r="GQ14" s="1904"/>
      <c r="GR14" s="1904"/>
      <c r="GS14" s="1904"/>
      <c r="GT14" s="1904"/>
      <c r="GU14" s="1904"/>
      <c r="GV14" s="1904"/>
      <c r="GW14" s="1904"/>
      <c r="GX14" s="1904"/>
      <c r="GY14" s="1904"/>
      <c r="GZ14" s="1904"/>
      <c r="HA14" s="1904"/>
      <c r="HB14" s="1904"/>
      <c r="HC14" s="1904"/>
      <c r="HD14" s="1904"/>
      <c r="HE14" s="1904"/>
      <c r="HF14" s="1904"/>
      <c r="HG14" s="1904"/>
      <c r="HH14" s="1904"/>
      <c r="HI14" s="1904"/>
      <c r="HJ14" s="1904"/>
      <c r="HK14" s="1904"/>
      <c r="HL14" s="1904"/>
      <c r="HM14" s="1904"/>
      <c r="HN14" s="1904"/>
      <c r="HO14" s="1904"/>
      <c r="HP14" s="1904"/>
      <c r="HQ14" s="1904"/>
      <c r="HR14" s="1904"/>
      <c r="HS14" s="1904"/>
      <c r="HT14" s="1904"/>
      <c r="HU14" s="1904"/>
      <c r="HV14" s="1904"/>
      <c r="HW14" s="1904"/>
      <c r="HX14" s="1904"/>
      <c r="HY14" s="1904"/>
      <c r="HZ14" s="1904"/>
      <c r="IA14" s="1904"/>
      <c r="IB14" s="1904"/>
      <c r="IC14" s="1904"/>
      <c r="ID14" s="1904"/>
      <c r="IE14" s="1904"/>
      <c r="IF14" s="1904"/>
      <c r="IG14" s="1904"/>
      <c r="IH14" s="1904"/>
      <c r="II14" s="1904"/>
      <c r="IJ14" s="1904"/>
      <c r="IK14" s="1904"/>
      <c r="IL14" s="1904"/>
      <c r="IM14" s="1904"/>
      <c r="IN14" s="1904"/>
      <c r="IO14" s="1904"/>
      <c r="IP14" s="1904"/>
      <c r="IQ14" s="1904"/>
      <c r="IR14" s="1904"/>
      <c r="IS14" s="1904"/>
      <c r="IT14" s="1904"/>
      <c r="IU14" s="1904"/>
      <c r="IV14" s="1904"/>
      <c r="IW14" s="1904"/>
      <c r="IX14" s="1904"/>
      <c r="IY14" s="1904"/>
      <c r="IZ14" s="1904"/>
      <c r="JA14" s="1904"/>
      <c r="JB14" s="1904"/>
      <c r="JC14" s="1904"/>
      <c r="JD14" s="1904"/>
      <c r="JE14" s="1904"/>
      <c r="JF14" s="1904"/>
      <c r="JG14" s="1904"/>
      <c r="JH14" s="1904"/>
      <c r="JI14" s="1904"/>
      <c r="JJ14" s="1904"/>
      <c r="JK14" s="1904"/>
      <c r="JL14" s="1904"/>
      <c r="JM14" s="1904"/>
      <c r="JN14" s="1904"/>
      <c r="JO14" s="1904"/>
      <c r="JP14" s="1904"/>
      <c r="JQ14" s="1904"/>
      <c r="JR14" s="1904"/>
      <c r="JS14" s="1904"/>
      <c r="JT14" s="1904"/>
      <c r="JU14" s="1904"/>
      <c r="JV14" s="1904"/>
      <c r="JW14" s="1904"/>
      <c r="JX14" s="1904"/>
      <c r="JY14" s="1904"/>
      <c r="JZ14" s="1904"/>
      <c r="KA14" s="1904"/>
      <c r="KB14" s="1904"/>
      <c r="KC14" s="1904"/>
      <c r="KD14" s="1904"/>
      <c r="KE14" s="1904"/>
      <c r="KF14" s="1904"/>
      <c r="KG14" s="1904"/>
      <c r="KH14" s="1904"/>
      <c r="KI14" s="1904"/>
      <c r="KJ14" s="1904"/>
      <c r="KK14" s="1904"/>
      <c r="KL14" s="1904"/>
      <c r="KM14" s="1904"/>
      <c r="KN14" s="1904"/>
      <c r="KO14" s="1904"/>
      <c r="KP14" s="1904"/>
      <c r="KQ14" s="1904"/>
      <c r="KR14" s="1904"/>
      <c r="KS14" s="1904"/>
      <c r="KT14" s="1904"/>
      <c r="KU14" s="1904"/>
      <c r="KV14" s="1904"/>
      <c r="KW14" s="1904"/>
      <c r="KX14" s="1904"/>
      <c r="KY14" s="1904"/>
      <c r="KZ14" s="1904"/>
      <c r="LA14" s="1904"/>
      <c r="LB14" s="1904"/>
      <c r="LC14" s="1904"/>
      <c r="LD14" s="1904"/>
      <c r="LE14" s="1904"/>
      <c r="LF14" s="1904"/>
      <c r="LG14" s="1904"/>
      <c r="LH14" s="1904"/>
      <c r="LI14" s="1904"/>
      <c r="LJ14" s="1904"/>
      <c r="LK14" s="1904"/>
      <c r="LL14" s="1904"/>
      <c r="LM14" s="1904"/>
      <c r="LN14" s="1904"/>
      <c r="LO14" s="1904"/>
      <c r="LP14" s="1904"/>
      <c r="LQ14" s="1904"/>
      <c r="LR14" s="1904"/>
      <c r="LS14" s="1904"/>
      <c r="LT14" s="1904"/>
      <c r="LU14" s="1904"/>
      <c r="LV14" s="1904"/>
      <c r="LW14" s="1904"/>
      <c r="LX14" s="1904"/>
      <c r="LY14" s="1904"/>
      <c r="LZ14" s="1904"/>
      <c r="MA14" s="1904"/>
      <c r="MB14" s="1904"/>
      <c r="MC14" s="1904"/>
      <c r="MD14" s="1904"/>
      <c r="ME14" s="1904"/>
      <c r="MF14" s="1904"/>
      <c r="MG14" s="1904"/>
      <c r="MH14" s="1904"/>
      <c r="MI14" s="1904"/>
    </row>
    <row r="15" spans="1:347" s="243" customFormat="1" ht="16.149999999999999" customHeight="1" x14ac:dyDescent="0.2">
      <c r="A15" s="248">
        <v>9</v>
      </c>
      <c r="B15" s="233" t="s">
        <v>90</v>
      </c>
      <c r="C15" s="234">
        <v>33178</v>
      </c>
      <c r="D15" s="234">
        <v>951</v>
      </c>
      <c r="E15" s="234">
        <v>0</v>
      </c>
      <c r="F15" s="234">
        <v>0</v>
      </c>
      <c r="G15" s="234">
        <v>0</v>
      </c>
      <c r="H15" s="234">
        <v>0</v>
      </c>
      <c r="I15" s="234">
        <v>0</v>
      </c>
      <c r="J15" s="234">
        <v>0</v>
      </c>
      <c r="K15" s="234">
        <v>0</v>
      </c>
      <c r="L15" s="234">
        <v>0</v>
      </c>
      <c r="M15" s="234">
        <v>0</v>
      </c>
      <c r="N15" s="234">
        <v>0</v>
      </c>
      <c r="O15" s="234">
        <v>0</v>
      </c>
      <c r="P15" s="234">
        <v>0</v>
      </c>
      <c r="Q15" s="234">
        <v>0</v>
      </c>
      <c r="R15" s="234">
        <v>0</v>
      </c>
      <c r="S15" s="234">
        <v>0</v>
      </c>
      <c r="T15" s="234">
        <v>0</v>
      </c>
      <c r="U15" s="234">
        <v>0</v>
      </c>
      <c r="V15" s="234">
        <v>0</v>
      </c>
      <c r="W15" s="234">
        <v>0</v>
      </c>
      <c r="X15" s="234">
        <v>0</v>
      </c>
      <c r="Y15" s="234">
        <v>0</v>
      </c>
      <c r="Z15" s="234">
        <v>0</v>
      </c>
      <c r="AA15" s="234">
        <v>0</v>
      </c>
      <c r="AB15" s="234">
        <v>0</v>
      </c>
      <c r="AC15" s="234">
        <v>0</v>
      </c>
      <c r="AD15" s="234">
        <v>0</v>
      </c>
      <c r="AE15" s="234">
        <v>0</v>
      </c>
      <c r="AF15" s="234">
        <v>0</v>
      </c>
      <c r="AG15" s="234">
        <v>0</v>
      </c>
      <c r="AH15" s="234">
        <v>0</v>
      </c>
      <c r="AI15" s="234">
        <v>0</v>
      </c>
      <c r="AJ15" s="234">
        <v>0</v>
      </c>
      <c r="AK15" s="234"/>
      <c r="AL15" s="234"/>
      <c r="AM15" s="234"/>
      <c r="AN15" s="234"/>
      <c r="AO15" s="234"/>
      <c r="AP15" s="234"/>
      <c r="AQ15" s="234"/>
      <c r="AR15" s="234"/>
      <c r="AS15" s="234">
        <v>130</v>
      </c>
      <c r="AT15" s="234">
        <v>83</v>
      </c>
      <c r="AU15" s="249">
        <v>34342</v>
      </c>
      <c r="AV15" s="234">
        <v>0</v>
      </c>
      <c r="AW15" s="234">
        <v>0</v>
      </c>
      <c r="AX15" s="234">
        <v>0</v>
      </c>
      <c r="AY15" s="234">
        <v>0</v>
      </c>
      <c r="AZ15" s="234">
        <v>0</v>
      </c>
      <c r="BA15" s="234">
        <v>0</v>
      </c>
      <c r="BB15" s="234">
        <v>0</v>
      </c>
      <c r="BC15" s="234">
        <v>0</v>
      </c>
      <c r="BD15" s="234">
        <v>0</v>
      </c>
      <c r="BE15" s="234">
        <v>2</v>
      </c>
      <c r="BF15" s="234">
        <v>0</v>
      </c>
      <c r="BG15" s="234">
        <v>0</v>
      </c>
      <c r="BH15" s="234">
        <v>6</v>
      </c>
      <c r="BI15" s="1901">
        <v>34350</v>
      </c>
      <c r="BJ15" s="1904"/>
      <c r="BK15" s="1904"/>
      <c r="BL15" s="1880"/>
      <c r="BM15" s="1880"/>
      <c r="BN15" s="1880"/>
      <c r="BO15" s="1904"/>
      <c r="BP15" s="1880"/>
      <c r="BQ15" s="1904"/>
      <c r="BR15" s="1904"/>
      <c r="BS15" s="1904"/>
      <c r="BT15" s="1904"/>
      <c r="BU15" s="1904"/>
      <c r="BV15" s="1904"/>
      <c r="BW15" s="1904"/>
      <c r="BX15" s="1904"/>
      <c r="BY15" s="1904"/>
      <c r="BZ15" s="1904"/>
      <c r="CA15" s="1904"/>
      <c r="CB15" s="1904"/>
      <c r="CC15" s="1904"/>
      <c r="CD15" s="1904"/>
      <c r="CE15" s="1904"/>
      <c r="CF15" s="1904"/>
      <c r="CG15" s="1904"/>
      <c r="CH15" s="1904"/>
      <c r="CI15" s="1904"/>
      <c r="CJ15" s="1904"/>
      <c r="CK15" s="1904"/>
      <c r="CL15" s="1904"/>
      <c r="CM15" s="1904"/>
      <c r="CN15" s="1904"/>
      <c r="CO15" s="1904"/>
      <c r="CP15" s="1904"/>
      <c r="CQ15" s="1904"/>
      <c r="CR15" s="1904"/>
      <c r="CS15" s="1904"/>
      <c r="CT15" s="1904"/>
      <c r="CU15" s="1904"/>
      <c r="CV15" s="1904"/>
      <c r="CW15" s="1904"/>
      <c r="CX15" s="1904"/>
      <c r="CY15" s="1904"/>
      <c r="CZ15" s="1904"/>
      <c r="DA15" s="1904"/>
      <c r="DB15" s="1904"/>
      <c r="DC15" s="1904"/>
      <c r="DD15" s="1904"/>
      <c r="DE15" s="1904"/>
      <c r="DF15" s="1904"/>
      <c r="DG15" s="1904"/>
      <c r="DH15" s="1904"/>
      <c r="DI15" s="1904"/>
      <c r="DJ15" s="1904"/>
      <c r="DK15" s="1904"/>
      <c r="DL15" s="1904"/>
      <c r="DM15" s="1904"/>
      <c r="DN15" s="1904"/>
      <c r="DO15" s="1904"/>
      <c r="DP15" s="1904"/>
      <c r="DQ15" s="1904"/>
      <c r="DR15" s="1904"/>
      <c r="DS15" s="1904"/>
      <c r="DT15" s="1904"/>
      <c r="DU15" s="1904"/>
      <c r="DV15" s="1904"/>
      <c r="DW15" s="1904"/>
      <c r="DX15" s="1904"/>
      <c r="DY15" s="1904"/>
      <c r="DZ15" s="1904"/>
      <c r="EA15" s="1904"/>
      <c r="EB15" s="1904"/>
      <c r="EC15" s="1904"/>
      <c r="ED15" s="1904"/>
      <c r="EE15" s="1904"/>
      <c r="EF15" s="1904"/>
      <c r="EG15" s="1904"/>
      <c r="EH15" s="1904"/>
      <c r="EI15" s="1904"/>
      <c r="EJ15" s="1904"/>
      <c r="EK15" s="1904"/>
      <c r="EL15" s="1904"/>
      <c r="EM15" s="1904"/>
      <c r="EN15" s="1904"/>
      <c r="EO15" s="1904"/>
      <c r="EP15" s="1904"/>
      <c r="EQ15" s="1904"/>
      <c r="ER15" s="1904"/>
      <c r="ES15" s="1904"/>
      <c r="ET15" s="1904"/>
      <c r="EU15" s="1904"/>
      <c r="EV15" s="1904"/>
      <c r="EW15" s="1904"/>
      <c r="EX15" s="1904"/>
      <c r="EY15" s="1904"/>
      <c r="EZ15" s="1904"/>
      <c r="FA15" s="1904"/>
      <c r="FB15" s="1904"/>
      <c r="FC15" s="1904"/>
      <c r="FD15" s="1904"/>
      <c r="FE15" s="1904"/>
      <c r="FF15" s="1904"/>
      <c r="FG15" s="1904"/>
      <c r="FH15" s="1904"/>
      <c r="FI15" s="1904"/>
      <c r="FJ15" s="1904"/>
      <c r="FK15" s="1904"/>
      <c r="FL15" s="1904"/>
      <c r="FM15" s="1904"/>
      <c r="FN15" s="1904"/>
      <c r="FO15" s="1904"/>
      <c r="FP15" s="1904"/>
      <c r="FQ15" s="1904"/>
      <c r="FR15" s="1904"/>
      <c r="FS15" s="1904"/>
      <c r="FT15" s="1904"/>
      <c r="FU15" s="1904"/>
      <c r="FV15" s="1904"/>
      <c r="FW15" s="1904"/>
      <c r="FX15" s="1904"/>
      <c r="FY15" s="1904"/>
      <c r="FZ15" s="1904"/>
      <c r="GA15" s="1904"/>
      <c r="GB15" s="1904"/>
      <c r="GC15" s="1904"/>
      <c r="GD15" s="1904"/>
      <c r="GE15" s="1904"/>
      <c r="GF15" s="1904"/>
      <c r="GG15" s="1904"/>
      <c r="GH15" s="1904"/>
      <c r="GI15" s="1904"/>
      <c r="GJ15" s="1904"/>
      <c r="GK15" s="1904"/>
      <c r="GL15" s="1904"/>
      <c r="GM15" s="1904"/>
      <c r="GN15" s="1904"/>
      <c r="GO15" s="1904"/>
      <c r="GP15" s="1904"/>
      <c r="GQ15" s="1904"/>
      <c r="GR15" s="1904"/>
      <c r="GS15" s="1904"/>
      <c r="GT15" s="1904"/>
      <c r="GU15" s="1904"/>
      <c r="GV15" s="1904"/>
      <c r="GW15" s="1904"/>
      <c r="GX15" s="1904"/>
      <c r="GY15" s="1904"/>
      <c r="GZ15" s="1904"/>
      <c r="HA15" s="1904"/>
      <c r="HB15" s="1904"/>
      <c r="HC15" s="1904"/>
      <c r="HD15" s="1904"/>
      <c r="HE15" s="1904"/>
      <c r="HF15" s="1904"/>
      <c r="HG15" s="1904"/>
      <c r="HH15" s="1904"/>
      <c r="HI15" s="1904"/>
      <c r="HJ15" s="1904"/>
      <c r="HK15" s="1904"/>
      <c r="HL15" s="1904"/>
      <c r="HM15" s="1904"/>
      <c r="HN15" s="1904"/>
      <c r="HO15" s="1904"/>
      <c r="HP15" s="1904"/>
      <c r="HQ15" s="1904"/>
      <c r="HR15" s="1904"/>
      <c r="HS15" s="1904"/>
      <c r="HT15" s="1904"/>
      <c r="HU15" s="1904"/>
      <c r="HV15" s="1904"/>
      <c r="HW15" s="1904"/>
      <c r="HX15" s="1904"/>
      <c r="HY15" s="1904"/>
      <c r="HZ15" s="1904"/>
      <c r="IA15" s="1904"/>
      <c r="IB15" s="1904"/>
      <c r="IC15" s="1904"/>
      <c r="ID15" s="1904"/>
      <c r="IE15" s="1904"/>
      <c r="IF15" s="1904"/>
      <c r="IG15" s="1904"/>
      <c r="IH15" s="1904"/>
      <c r="II15" s="1904"/>
      <c r="IJ15" s="1904"/>
      <c r="IK15" s="1904"/>
      <c r="IL15" s="1904"/>
      <c r="IM15" s="1904"/>
      <c r="IN15" s="1904"/>
      <c r="IO15" s="1904"/>
      <c r="IP15" s="1904"/>
      <c r="IQ15" s="1904"/>
      <c r="IR15" s="1904"/>
      <c r="IS15" s="1904"/>
      <c r="IT15" s="1904"/>
      <c r="IU15" s="1904"/>
      <c r="IV15" s="1904"/>
      <c r="IW15" s="1904"/>
      <c r="IX15" s="1904"/>
      <c r="IY15" s="1904"/>
      <c r="IZ15" s="1904"/>
      <c r="JA15" s="1904"/>
      <c r="JB15" s="1904"/>
      <c r="JC15" s="1904"/>
      <c r="JD15" s="1904"/>
      <c r="JE15" s="1904"/>
      <c r="JF15" s="1904"/>
      <c r="JG15" s="1904"/>
      <c r="JH15" s="1904"/>
      <c r="JI15" s="1904"/>
      <c r="JJ15" s="1904"/>
      <c r="JK15" s="1904"/>
      <c r="JL15" s="1904"/>
      <c r="JM15" s="1904"/>
      <c r="JN15" s="1904"/>
      <c r="JO15" s="1904"/>
      <c r="JP15" s="1904"/>
      <c r="JQ15" s="1904"/>
      <c r="JR15" s="1904"/>
      <c r="JS15" s="1904"/>
      <c r="JT15" s="1904"/>
      <c r="JU15" s="1904"/>
      <c r="JV15" s="1904"/>
      <c r="JW15" s="1904"/>
      <c r="JX15" s="1904"/>
      <c r="JY15" s="1904"/>
      <c r="JZ15" s="1904"/>
      <c r="KA15" s="1904"/>
      <c r="KB15" s="1904"/>
      <c r="KC15" s="1904"/>
      <c r="KD15" s="1904"/>
      <c r="KE15" s="1904"/>
      <c r="KF15" s="1904"/>
      <c r="KG15" s="1904"/>
      <c r="KH15" s="1904"/>
      <c r="KI15" s="1904"/>
      <c r="KJ15" s="1904"/>
      <c r="KK15" s="1904"/>
      <c r="KL15" s="1904"/>
      <c r="KM15" s="1904"/>
      <c r="KN15" s="1904"/>
      <c r="KO15" s="1904"/>
      <c r="KP15" s="1904"/>
      <c r="KQ15" s="1904"/>
      <c r="KR15" s="1904"/>
      <c r="KS15" s="1904"/>
      <c r="KT15" s="1904"/>
      <c r="KU15" s="1904"/>
      <c r="KV15" s="1904"/>
      <c r="KW15" s="1904"/>
      <c r="KX15" s="1904"/>
      <c r="KY15" s="1904"/>
      <c r="KZ15" s="1904"/>
      <c r="LA15" s="1904"/>
      <c r="LB15" s="1904"/>
      <c r="LC15" s="1904"/>
      <c r="LD15" s="1904"/>
      <c r="LE15" s="1904"/>
      <c r="LF15" s="1904"/>
      <c r="LG15" s="1904"/>
      <c r="LH15" s="1904"/>
      <c r="LI15" s="1904"/>
      <c r="LJ15" s="1904"/>
      <c r="LK15" s="1904"/>
      <c r="LL15" s="1904"/>
      <c r="LM15" s="1904"/>
      <c r="LN15" s="1904"/>
      <c r="LO15" s="1904"/>
      <c r="LP15" s="1904"/>
      <c r="LQ15" s="1904"/>
      <c r="LR15" s="1904"/>
      <c r="LS15" s="1904"/>
      <c r="LT15" s="1904"/>
      <c r="LU15" s="1904"/>
      <c r="LV15" s="1904"/>
      <c r="LW15" s="1904"/>
      <c r="LX15" s="1904"/>
      <c r="LY15" s="1904"/>
      <c r="LZ15" s="1904"/>
      <c r="MA15" s="1904"/>
      <c r="MB15" s="1904"/>
      <c r="MC15" s="1904"/>
      <c r="MD15" s="1904"/>
      <c r="ME15" s="1904"/>
      <c r="MF15" s="1904"/>
      <c r="MG15" s="1904"/>
      <c r="MH15" s="1904"/>
      <c r="MI15" s="1904"/>
    </row>
    <row r="16" spans="1:347" s="243" customFormat="1" ht="16.149999999999999" customHeight="1" x14ac:dyDescent="0.2">
      <c r="A16" s="250">
        <v>10</v>
      </c>
      <c r="B16" s="235" t="s">
        <v>91</v>
      </c>
      <c r="C16" s="236">
        <v>27094</v>
      </c>
      <c r="D16" s="236">
        <v>0</v>
      </c>
      <c r="E16" s="236">
        <v>0</v>
      </c>
      <c r="F16" s="236">
        <v>0</v>
      </c>
      <c r="G16" s="236">
        <v>0</v>
      </c>
      <c r="H16" s="236">
        <v>0</v>
      </c>
      <c r="I16" s="236">
        <v>0</v>
      </c>
      <c r="J16" s="236">
        <v>917</v>
      </c>
      <c r="K16" s="236">
        <v>0</v>
      </c>
      <c r="L16" s="236">
        <v>690</v>
      </c>
      <c r="M16" s="236">
        <v>0</v>
      </c>
      <c r="N16" s="236">
        <v>0</v>
      </c>
      <c r="O16" s="236">
        <v>0</v>
      </c>
      <c r="P16" s="236">
        <v>0</v>
      </c>
      <c r="Q16" s="236">
        <v>0</v>
      </c>
      <c r="R16" s="236">
        <v>0</v>
      </c>
      <c r="S16" s="236">
        <v>0</v>
      </c>
      <c r="T16" s="236">
        <v>558</v>
      </c>
      <c r="U16" s="236">
        <v>0</v>
      </c>
      <c r="V16" s="236">
        <v>1</v>
      </c>
      <c r="W16" s="236">
        <v>0</v>
      </c>
      <c r="X16" s="236">
        <v>0</v>
      </c>
      <c r="Y16" s="236">
        <v>0</v>
      </c>
      <c r="Z16" s="236">
        <v>0</v>
      </c>
      <c r="AA16" s="236">
        <v>0</v>
      </c>
      <c r="AB16" s="236">
        <v>0</v>
      </c>
      <c r="AC16" s="236">
        <v>0</v>
      </c>
      <c r="AD16" s="236">
        <v>0</v>
      </c>
      <c r="AE16" s="236">
        <v>0</v>
      </c>
      <c r="AF16" s="236">
        <v>0</v>
      </c>
      <c r="AG16" s="236">
        <v>0</v>
      </c>
      <c r="AH16" s="236">
        <v>0</v>
      </c>
      <c r="AI16" s="236">
        <v>0</v>
      </c>
      <c r="AJ16" s="236">
        <v>0</v>
      </c>
      <c r="AK16" s="236"/>
      <c r="AL16" s="236"/>
      <c r="AM16" s="236"/>
      <c r="AN16" s="236"/>
      <c r="AO16" s="236"/>
      <c r="AP16" s="236"/>
      <c r="AQ16" s="236"/>
      <c r="AR16" s="236"/>
      <c r="AS16" s="236">
        <v>51</v>
      </c>
      <c r="AT16" s="236">
        <v>65</v>
      </c>
      <c r="AU16" s="251">
        <v>29376</v>
      </c>
      <c r="AV16" s="236">
        <v>0</v>
      </c>
      <c r="AW16" s="236">
        <v>0</v>
      </c>
      <c r="AX16" s="236">
        <v>0</v>
      </c>
      <c r="AY16" s="236">
        <v>0</v>
      </c>
      <c r="AZ16" s="236">
        <v>0</v>
      </c>
      <c r="BA16" s="236">
        <v>0</v>
      </c>
      <c r="BB16" s="236">
        <v>0</v>
      </c>
      <c r="BC16" s="236">
        <v>0</v>
      </c>
      <c r="BD16" s="236">
        <v>0</v>
      </c>
      <c r="BE16" s="236">
        <v>18</v>
      </c>
      <c r="BF16" s="236">
        <v>0</v>
      </c>
      <c r="BG16" s="236">
        <v>0</v>
      </c>
      <c r="BH16" s="236">
        <v>5</v>
      </c>
      <c r="BI16" s="1902">
        <v>29399</v>
      </c>
      <c r="BJ16" s="1904"/>
      <c r="BK16" s="1904"/>
      <c r="BL16" s="1880"/>
      <c r="BM16" s="1880"/>
      <c r="BN16" s="1880"/>
      <c r="BO16" s="1904"/>
      <c r="BP16" s="1880"/>
      <c r="BQ16" s="1904"/>
      <c r="BR16" s="1904"/>
      <c r="BS16" s="1904"/>
      <c r="BT16" s="1904"/>
      <c r="BU16" s="1904"/>
      <c r="BV16" s="1904"/>
      <c r="BW16" s="1904"/>
      <c r="BX16" s="1904"/>
      <c r="BY16" s="1904"/>
      <c r="BZ16" s="1904"/>
      <c r="CA16" s="1904"/>
      <c r="CB16" s="1904"/>
      <c r="CC16" s="1904"/>
      <c r="CD16" s="1904"/>
      <c r="CE16" s="1904"/>
      <c r="CF16" s="1904"/>
      <c r="CG16" s="1904"/>
      <c r="CH16" s="1904"/>
      <c r="CI16" s="1904"/>
      <c r="CJ16" s="1904"/>
      <c r="CK16" s="1904"/>
      <c r="CL16" s="1904"/>
      <c r="CM16" s="1904"/>
      <c r="CN16" s="1904"/>
      <c r="CO16" s="1904"/>
      <c r="CP16" s="1904"/>
      <c r="CQ16" s="1904"/>
      <c r="CR16" s="1904"/>
      <c r="CS16" s="1904"/>
      <c r="CT16" s="1904"/>
      <c r="CU16" s="1904"/>
      <c r="CV16" s="1904"/>
      <c r="CW16" s="1904"/>
      <c r="CX16" s="1904"/>
      <c r="CY16" s="1904"/>
      <c r="CZ16" s="1904"/>
      <c r="DA16" s="1904"/>
      <c r="DB16" s="1904"/>
      <c r="DC16" s="1904"/>
      <c r="DD16" s="1904"/>
      <c r="DE16" s="1904"/>
      <c r="DF16" s="1904"/>
      <c r="DG16" s="1904"/>
      <c r="DH16" s="1904"/>
      <c r="DI16" s="1904"/>
      <c r="DJ16" s="1904"/>
      <c r="DK16" s="1904"/>
      <c r="DL16" s="1904"/>
      <c r="DM16" s="1904"/>
      <c r="DN16" s="1904"/>
      <c r="DO16" s="1904"/>
      <c r="DP16" s="1904"/>
      <c r="DQ16" s="1904"/>
      <c r="DR16" s="1904"/>
      <c r="DS16" s="1904"/>
      <c r="DT16" s="1904"/>
      <c r="DU16" s="1904"/>
      <c r="DV16" s="1904"/>
      <c r="DW16" s="1904"/>
      <c r="DX16" s="1904"/>
      <c r="DY16" s="1904"/>
      <c r="DZ16" s="1904"/>
      <c r="EA16" s="1904"/>
      <c r="EB16" s="1904"/>
      <c r="EC16" s="1904"/>
      <c r="ED16" s="1904"/>
      <c r="EE16" s="1904"/>
      <c r="EF16" s="1904"/>
      <c r="EG16" s="1904"/>
      <c r="EH16" s="1904"/>
      <c r="EI16" s="1904"/>
      <c r="EJ16" s="1904"/>
      <c r="EK16" s="1904"/>
      <c r="EL16" s="1904"/>
      <c r="EM16" s="1904"/>
      <c r="EN16" s="1904"/>
      <c r="EO16" s="1904"/>
      <c r="EP16" s="1904"/>
      <c r="EQ16" s="1904"/>
      <c r="ER16" s="1904"/>
      <c r="ES16" s="1904"/>
      <c r="ET16" s="1904"/>
      <c r="EU16" s="1904"/>
      <c r="EV16" s="1904"/>
      <c r="EW16" s="1904"/>
      <c r="EX16" s="1904"/>
      <c r="EY16" s="1904"/>
      <c r="EZ16" s="1904"/>
      <c r="FA16" s="1904"/>
      <c r="FB16" s="1904"/>
      <c r="FC16" s="1904"/>
      <c r="FD16" s="1904"/>
      <c r="FE16" s="1904"/>
      <c r="FF16" s="1904"/>
      <c r="FG16" s="1904"/>
      <c r="FH16" s="1904"/>
      <c r="FI16" s="1904"/>
      <c r="FJ16" s="1904"/>
      <c r="FK16" s="1904"/>
      <c r="FL16" s="1904"/>
      <c r="FM16" s="1904"/>
      <c r="FN16" s="1904"/>
      <c r="FO16" s="1904"/>
      <c r="FP16" s="1904"/>
      <c r="FQ16" s="1904"/>
      <c r="FR16" s="1904"/>
      <c r="FS16" s="1904"/>
      <c r="FT16" s="1904"/>
      <c r="FU16" s="1904"/>
      <c r="FV16" s="1904"/>
      <c r="FW16" s="1904"/>
      <c r="FX16" s="1904"/>
      <c r="FY16" s="1904"/>
      <c r="FZ16" s="1904"/>
      <c r="GA16" s="1904"/>
      <c r="GB16" s="1904"/>
      <c r="GC16" s="1904"/>
      <c r="GD16" s="1904"/>
      <c r="GE16" s="1904"/>
      <c r="GF16" s="1904"/>
      <c r="GG16" s="1904"/>
      <c r="GH16" s="1904"/>
      <c r="GI16" s="1904"/>
      <c r="GJ16" s="1904"/>
      <c r="GK16" s="1904"/>
      <c r="GL16" s="1904"/>
      <c r="GM16" s="1904"/>
      <c r="GN16" s="1904"/>
      <c r="GO16" s="1904"/>
      <c r="GP16" s="1904"/>
      <c r="GQ16" s="1904"/>
      <c r="GR16" s="1904"/>
      <c r="GS16" s="1904"/>
      <c r="GT16" s="1904"/>
      <c r="GU16" s="1904"/>
      <c r="GV16" s="1904"/>
      <c r="GW16" s="1904"/>
      <c r="GX16" s="1904"/>
      <c r="GY16" s="1904"/>
      <c r="GZ16" s="1904"/>
      <c r="HA16" s="1904"/>
      <c r="HB16" s="1904"/>
      <c r="HC16" s="1904"/>
      <c r="HD16" s="1904"/>
      <c r="HE16" s="1904"/>
      <c r="HF16" s="1904"/>
      <c r="HG16" s="1904"/>
      <c r="HH16" s="1904"/>
      <c r="HI16" s="1904"/>
      <c r="HJ16" s="1904"/>
      <c r="HK16" s="1904"/>
      <c r="HL16" s="1904"/>
      <c r="HM16" s="1904"/>
      <c r="HN16" s="1904"/>
      <c r="HO16" s="1904"/>
      <c r="HP16" s="1904"/>
      <c r="HQ16" s="1904"/>
      <c r="HR16" s="1904"/>
      <c r="HS16" s="1904"/>
      <c r="HT16" s="1904"/>
      <c r="HU16" s="1904"/>
      <c r="HV16" s="1904"/>
      <c r="HW16" s="1904"/>
      <c r="HX16" s="1904"/>
      <c r="HY16" s="1904"/>
      <c r="HZ16" s="1904"/>
      <c r="IA16" s="1904"/>
      <c r="IB16" s="1904"/>
      <c r="IC16" s="1904"/>
      <c r="ID16" s="1904"/>
      <c r="IE16" s="1904"/>
      <c r="IF16" s="1904"/>
      <c r="IG16" s="1904"/>
      <c r="IH16" s="1904"/>
      <c r="II16" s="1904"/>
      <c r="IJ16" s="1904"/>
      <c r="IK16" s="1904"/>
      <c r="IL16" s="1904"/>
      <c r="IM16" s="1904"/>
      <c r="IN16" s="1904"/>
      <c r="IO16" s="1904"/>
      <c r="IP16" s="1904"/>
      <c r="IQ16" s="1904"/>
      <c r="IR16" s="1904"/>
      <c r="IS16" s="1904"/>
      <c r="IT16" s="1904"/>
      <c r="IU16" s="1904"/>
      <c r="IV16" s="1904"/>
      <c r="IW16" s="1904"/>
      <c r="IX16" s="1904"/>
      <c r="IY16" s="1904"/>
      <c r="IZ16" s="1904"/>
      <c r="JA16" s="1904"/>
      <c r="JB16" s="1904"/>
      <c r="JC16" s="1904"/>
      <c r="JD16" s="1904"/>
      <c r="JE16" s="1904"/>
      <c r="JF16" s="1904"/>
      <c r="JG16" s="1904"/>
      <c r="JH16" s="1904"/>
      <c r="JI16" s="1904"/>
      <c r="JJ16" s="1904"/>
      <c r="JK16" s="1904"/>
      <c r="JL16" s="1904"/>
      <c r="JM16" s="1904"/>
      <c r="JN16" s="1904"/>
      <c r="JO16" s="1904"/>
      <c r="JP16" s="1904"/>
      <c r="JQ16" s="1904"/>
      <c r="JR16" s="1904"/>
      <c r="JS16" s="1904"/>
      <c r="JT16" s="1904"/>
      <c r="JU16" s="1904"/>
      <c r="JV16" s="1904"/>
      <c r="JW16" s="1904"/>
      <c r="JX16" s="1904"/>
      <c r="JY16" s="1904"/>
      <c r="JZ16" s="1904"/>
      <c r="KA16" s="1904"/>
      <c r="KB16" s="1904"/>
      <c r="KC16" s="1904"/>
      <c r="KD16" s="1904"/>
      <c r="KE16" s="1904"/>
      <c r="KF16" s="1904"/>
      <c r="KG16" s="1904"/>
      <c r="KH16" s="1904"/>
      <c r="KI16" s="1904"/>
      <c r="KJ16" s="1904"/>
      <c r="KK16" s="1904"/>
      <c r="KL16" s="1904"/>
      <c r="KM16" s="1904"/>
      <c r="KN16" s="1904"/>
      <c r="KO16" s="1904"/>
      <c r="KP16" s="1904"/>
      <c r="KQ16" s="1904"/>
      <c r="KR16" s="1904"/>
      <c r="KS16" s="1904"/>
      <c r="KT16" s="1904"/>
      <c r="KU16" s="1904"/>
      <c r="KV16" s="1904"/>
      <c r="KW16" s="1904"/>
      <c r="KX16" s="1904"/>
      <c r="KY16" s="1904"/>
      <c r="KZ16" s="1904"/>
      <c r="LA16" s="1904"/>
      <c r="LB16" s="1904"/>
      <c r="LC16" s="1904"/>
      <c r="LD16" s="1904"/>
      <c r="LE16" s="1904"/>
      <c r="LF16" s="1904"/>
      <c r="LG16" s="1904"/>
      <c r="LH16" s="1904"/>
      <c r="LI16" s="1904"/>
      <c r="LJ16" s="1904"/>
      <c r="LK16" s="1904"/>
      <c r="LL16" s="1904"/>
      <c r="LM16" s="1904"/>
      <c r="LN16" s="1904"/>
      <c r="LO16" s="1904"/>
      <c r="LP16" s="1904"/>
      <c r="LQ16" s="1904"/>
      <c r="LR16" s="1904"/>
      <c r="LS16" s="1904"/>
      <c r="LT16" s="1904"/>
      <c r="LU16" s="1904"/>
      <c r="LV16" s="1904"/>
      <c r="LW16" s="1904"/>
      <c r="LX16" s="1904"/>
      <c r="LY16" s="1904"/>
      <c r="LZ16" s="1904"/>
      <c r="MA16" s="1904"/>
      <c r="MB16" s="1904"/>
      <c r="MC16" s="1904"/>
      <c r="MD16" s="1904"/>
      <c r="ME16" s="1904"/>
      <c r="MF16" s="1904"/>
      <c r="MG16" s="1904"/>
      <c r="MH16" s="1904"/>
      <c r="MI16" s="1904"/>
    </row>
    <row r="17" spans="1:347" s="243" customFormat="1" ht="16.149999999999999" customHeight="1" x14ac:dyDescent="0.2">
      <c r="A17" s="246">
        <v>11</v>
      </c>
      <c r="B17" s="237" t="s">
        <v>92</v>
      </c>
      <c r="C17" s="238">
        <v>1445</v>
      </c>
      <c r="D17" s="238">
        <v>0</v>
      </c>
      <c r="E17" s="238">
        <v>0</v>
      </c>
      <c r="F17" s="238">
        <v>0</v>
      </c>
      <c r="G17" s="238">
        <v>0</v>
      </c>
      <c r="H17" s="238">
        <v>0</v>
      </c>
      <c r="I17" s="238">
        <v>0</v>
      </c>
      <c r="J17" s="238">
        <v>0</v>
      </c>
      <c r="K17" s="238">
        <v>0</v>
      </c>
      <c r="L17" s="238">
        <v>0</v>
      </c>
      <c r="M17" s="238">
        <v>0</v>
      </c>
      <c r="N17" s="238">
        <v>0</v>
      </c>
      <c r="O17" s="238">
        <v>0</v>
      </c>
      <c r="P17" s="238">
        <v>0</v>
      </c>
      <c r="Q17" s="238">
        <v>0</v>
      </c>
      <c r="R17" s="238">
        <v>0</v>
      </c>
      <c r="S17" s="238">
        <v>0</v>
      </c>
      <c r="T17" s="238">
        <v>0</v>
      </c>
      <c r="U17" s="238">
        <v>0</v>
      </c>
      <c r="V17" s="238">
        <v>0</v>
      </c>
      <c r="W17" s="238">
        <v>0</v>
      </c>
      <c r="X17" s="238">
        <v>0</v>
      </c>
      <c r="Y17" s="238">
        <v>0</v>
      </c>
      <c r="Z17" s="238">
        <v>0</v>
      </c>
      <c r="AA17" s="238">
        <v>0</v>
      </c>
      <c r="AB17" s="238">
        <v>0</v>
      </c>
      <c r="AC17" s="238">
        <v>0</v>
      </c>
      <c r="AD17" s="238">
        <v>0</v>
      </c>
      <c r="AE17" s="238">
        <v>0</v>
      </c>
      <c r="AF17" s="238">
        <v>0</v>
      </c>
      <c r="AG17" s="238">
        <v>0</v>
      </c>
      <c r="AH17" s="238">
        <v>0</v>
      </c>
      <c r="AI17" s="238">
        <v>0</v>
      </c>
      <c r="AJ17" s="238">
        <v>0</v>
      </c>
      <c r="AK17" s="261"/>
      <c r="AL17" s="261"/>
      <c r="AM17" s="261"/>
      <c r="AN17" s="261"/>
      <c r="AO17" s="261"/>
      <c r="AP17" s="261"/>
      <c r="AQ17" s="261"/>
      <c r="AR17" s="261"/>
      <c r="AS17" s="238">
        <v>1</v>
      </c>
      <c r="AT17" s="238">
        <v>10</v>
      </c>
      <c r="AU17" s="247">
        <v>1456</v>
      </c>
      <c r="AV17" s="238">
        <v>0</v>
      </c>
      <c r="AW17" s="238">
        <v>0</v>
      </c>
      <c r="AX17" s="238">
        <v>0</v>
      </c>
      <c r="AY17" s="238">
        <v>0</v>
      </c>
      <c r="AZ17" s="238">
        <v>0</v>
      </c>
      <c r="BA17" s="238">
        <v>0</v>
      </c>
      <c r="BB17" s="238">
        <v>0</v>
      </c>
      <c r="BC17" s="238">
        <v>0</v>
      </c>
      <c r="BD17" s="238">
        <v>0</v>
      </c>
      <c r="BE17" s="238">
        <v>1</v>
      </c>
      <c r="BF17" s="238">
        <v>0</v>
      </c>
      <c r="BG17" s="238">
        <v>0</v>
      </c>
      <c r="BH17" s="238">
        <v>0</v>
      </c>
      <c r="BI17" s="1900">
        <v>1457</v>
      </c>
      <c r="BJ17" s="1904"/>
      <c r="BK17" s="1904"/>
      <c r="BL17" s="1880"/>
      <c r="BM17" s="1880"/>
      <c r="BN17" s="1880"/>
      <c r="BO17" s="1904"/>
      <c r="BP17" s="1880"/>
      <c r="BQ17" s="1904"/>
      <c r="BR17" s="1904"/>
      <c r="BS17" s="1904"/>
      <c r="BT17" s="1904"/>
      <c r="BU17" s="1904"/>
      <c r="BV17" s="1904"/>
      <c r="BW17" s="1904"/>
      <c r="BX17" s="1904"/>
      <c r="BY17" s="1904"/>
      <c r="BZ17" s="1904"/>
      <c r="CA17" s="1904"/>
      <c r="CB17" s="1904"/>
      <c r="CC17" s="1904"/>
      <c r="CD17" s="1904"/>
      <c r="CE17" s="1904"/>
      <c r="CF17" s="1904"/>
      <c r="CG17" s="1904"/>
      <c r="CH17" s="1904"/>
      <c r="CI17" s="1904"/>
      <c r="CJ17" s="1904"/>
      <c r="CK17" s="1904"/>
      <c r="CL17" s="1904"/>
      <c r="CM17" s="1904"/>
      <c r="CN17" s="1904"/>
      <c r="CO17" s="1904"/>
      <c r="CP17" s="1904"/>
      <c r="CQ17" s="1904"/>
      <c r="CR17" s="1904"/>
      <c r="CS17" s="1904"/>
      <c r="CT17" s="1904"/>
      <c r="CU17" s="1904"/>
      <c r="CV17" s="1904"/>
      <c r="CW17" s="1904"/>
      <c r="CX17" s="1904"/>
      <c r="CY17" s="1904"/>
      <c r="CZ17" s="1904"/>
      <c r="DA17" s="1904"/>
      <c r="DB17" s="1904"/>
      <c r="DC17" s="1904"/>
      <c r="DD17" s="1904"/>
      <c r="DE17" s="1904"/>
      <c r="DF17" s="1904"/>
      <c r="DG17" s="1904"/>
      <c r="DH17" s="1904"/>
      <c r="DI17" s="1904"/>
      <c r="DJ17" s="1904"/>
      <c r="DK17" s="1904"/>
      <c r="DL17" s="1904"/>
      <c r="DM17" s="1904"/>
      <c r="DN17" s="1904"/>
      <c r="DO17" s="1904"/>
      <c r="DP17" s="1904"/>
      <c r="DQ17" s="1904"/>
      <c r="DR17" s="1904"/>
      <c r="DS17" s="1904"/>
      <c r="DT17" s="1904"/>
      <c r="DU17" s="1904"/>
      <c r="DV17" s="1904"/>
      <c r="DW17" s="1904"/>
      <c r="DX17" s="1904"/>
      <c r="DY17" s="1904"/>
      <c r="DZ17" s="1904"/>
      <c r="EA17" s="1904"/>
      <c r="EB17" s="1904"/>
      <c r="EC17" s="1904"/>
      <c r="ED17" s="1904"/>
      <c r="EE17" s="1904"/>
      <c r="EF17" s="1904"/>
      <c r="EG17" s="1904"/>
      <c r="EH17" s="1904"/>
      <c r="EI17" s="1904"/>
      <c r="EJ17" s="1904"/>
      <c r="EK17" s="1904"/>
      <c r="EL17" s="1904"/>
      <c r="EM17" s="1904"/>
      <c r="EN17" s="1904"/>
      <c r="EO17" s="1904"/>
      <c r="EP17" s="1904"/>
      <c r="EQ17" s="1904"/>
      <c r="ER17" s="1904"/>
      <c r="ES17" s="1904"/>
      <c r="ET17" s="1904"/>
      <c r="EU17" s="1904"/>
      <c r="EV17" s="1904"/>
      <c r="EW17" s="1904"/>
      <c r="EX17" s="1904"/>
      <c r="EY17" s="1904"/>
      <c r="EZ17" s="1904"/>
      <c r="FA17" s="1904"/>
      <c r="FB17" s="1904"/>
      <c r="FC17" s="1904"/>
      <c r="FD17" s="1904"/>
      <c r="FE17" s="1904"/>
      <c r="FF17" s="1904"/>
      <c r="FG17" s="1904"/>
      <c r="FH17" s="1904"/>
      <c r="FI17" s="1904"/>
      <c r="FJ17" s="1904"/>
      <c r="FK17" s="1904"/>
      <c r="FL17" s="1904"/>
      <c r="FM17" s="1904"/>
      <c r="FN17" s="1904"/>
      <c r="FO17" s="1904"/>
      <c r="FP17" s="1904"/>
      <c r="FQ17" s="1904"/>
      <c r="FR17" s="1904"/>
      <c r="FS17" s="1904"/>
      <c r="FT17" s="1904"/>
      <c r="FU17" s="1904"/>
      <c r="FV17" s="1904"/>
      <c r="FW17" s="1904"/>
      <c r="FX17" s="1904"/>
      <c r="FY17" s="1904"/>
      <c r="FZ17" s="1904"/>
      <c r="GA17" s="1904"/>
      <c r="GB17" s="1904"/>
      <c r="GC17" s="1904"/>
      <c r="GD17" s="1904"/>
      <c r="GE17" s="1904"/>
      <c r="GF17" s="1904"/>
      <c r="GG17" s="1904"/>
      <c r="GH17" s="1904"/>
      <c r="GI17" s="1904"/>
      <c r="GJ17" s="1904"/>
      <c r="GK17" s="1904"/>
      <c r="GL17" s="1904"/>
      <c r="GM17" s="1904"/>
      <c r="GN17" s="1904"/>
      <c r="GO17" s="1904"/>
      <c r="GP17" s="1904"/>
      <c r="GQ17" s="1904"/>
      <c r="GR17" s="1904"/>
      <c r="GS17" s="1904"/>
      <c r="GT17" s="1904"/>
      <c r="GU17" s="1904"/>
      <c r="GV17" s="1904"/>
      <c r="GW17" s="1904"/>
      <c r="GX17" s="1904"/>
      <c r="GY17" s="1904"/>
      <c r="GZ17" s="1904"/>
      <c r="HA17" s="1904"/>
      <c r="HB17" s="1904"/>
      <c r="HC17" s="1904"/>
      <c r="HD17" s="1904"/>
      <c r="HE17" s="1904"/>
      <c r="HF17" s="1904"/>
      <c r="HG17" s="1904"/>
      <c r="HH17" s="1904"/>
      <c r="HI17" s="1904"/>
      <c r="HJ17" s="1904"/>
      <c r="HK17" s="1904"/>
      <c r="HL17" s="1904"/>
      <c r="HM17" s="1904"/>
      <c r="HN17" s="1904"/>
      <c r="HO17" s="1904"/>
      <c r="HP17" s="1904"/>
      <c r="HQ17" s="1904"/>
      <c r="HR17" s="1904"/>
      <c r="HS17" s="1904"/>
      <c r="HT17" s="1904"/>
      <c r="HU17" s="1904"/>
      <c r="HV17" s="1904"/>
      <c r="HW17" s="1904"/>
      <c r="HX17" s="1904"/>
      <c r="HY17" s="1904"/>
      <c r="HZ17" s="1904"/>
      <c r="IA17" s="1904"/>
      <c r="IB17" s="1904"/>
      <c r="IC17" s="1904"/>
      <c r="ID17" s="1904"/>
      <c r="IE17" s="1904"/>
      <c r="IF17" s="1904"/>
      <c r="IG17" s="1904"/>
      <c r="IH17" s="1904"/>
      <c r="II17" s="1904"/>
      <c r="IJ17" s="1904"/>
      <c r="IK17" s="1904"/>
      <c r="IL17" s="1904"/>
      <c r="IM17" s="1904"/>
      <c r="IN17" s="1904"/>
      <c r="IO17" s="1904"/>
      <c r="IP17" s="1904"/>
      <c r="IQ17" s="1904"/>
      <c r="IR17" s="1904"/>
      <c r="IS17" s="1904"/>
      <c r="IT17" s="1904"/>
      <c r="IU17" s="1904"/>
      <c r="IV17" s="1904"/>
      <c r="IW17" s="1904"/>
      <c r="IX17" s="1904"/>
      <c r="IY17" s="1904"/>
      <c r="IZ17" s="1904"/>
      <c r="JA17" s="1904"/>
      <c r="JB17" s="1904"/>
      <c r="JC17" s="1904"/>
      <c r="JD17" s="1904"/>
      <c r="JE17" s="1904"/>
      <c r="JF17" s="1904"/>
      <c r="JG17" s="1904"/>
      <c r="JH17" s="1904"/>
      <c r="JI17" s="1904"/>
      <c r="JJ17" s="1904"/>
      <c r="JK17" s="1904"/>
      <c r="JL17" s="1904"/>
      <c r="JM17" s="1904"/>
      <c r="JN17" s="1904"/>
      <c r="JO17" s="1904"/>
      <c r="JP17" s="1904"/>
      <c r="JQ17" s="1904"/>
      <c r="JR17" s="1904"/>
      <c r="JS17" s="1904"/>
      <c r="JT17" s="1904"/>
      <c r="JU17" s="1904"/>
      <c r="JV17" s="1904"/>
      <c r="JW17" s="1904"/>
      <c r="JX17" s="1904"/>
      <c r="JY17" s="1904"/>
      <c r="JZ17" s="1904"/>
      <c r="KA17" s="1904"/>
      <c r="KB17" s="1904"/>
      <c r="KC17" s="1904"/>
      <c r="KD17" s="1904"/>
      <c r="KE17" s="1904"/>
      <c r="KF17" s="1904"/>
      <c r="KG17" s="1904"/>
      <c r="KH17" s="1904"/>
      <c r="KI17" s="1904"/>
      <c r="KJ17" s="1904"/>
      <c r="KK17" s="1904"/>
      <c r="KL17" s="1904"/>
      <c r="KM17" s="1904"/>
      <c r="KN17" s="1904"/>
      <c r="KO17" s="1904"/>
      <c r="KP17" s="1904"/>
      <c r="KQ17" s="1904"/>
      <c r="KR17" s="1904"/>
      <c r="KS17" s="1904"/>
      <c r="KT17" s="1904"/>
      <c r="KU17" s="1904"/>
      <c r="KV17" s="1904"/>
      <c r="KW17" s="1904"/>
      <c r="KX17" s="1904"/>
      <c r="KY17" s="1904"/>
      <c r="KZ17" s="1904"/>
      <c r="LA17" s="1904"/>
      <c r="LB17" s="1904"/>
      <c r="LC17" s="1904"/>
      <c r="LD17" s="1904"/>
      <c r="LE17" s="1904"/>
      <c r="LF17" s="1904"/>
      <c r="LG17" s="1904"/>
      <c r="LH17" s="1904"/>
      <c r="LI17" s="1904"/>
      <c r="LJ17" s="1904"/>
      <c r="LK17" s="1904"/>
      <c r="LL17" s="1904"/>
      <c r="LM17" s="1904"/>
      <c r="LN17" s="1904"/>
      <c r="LO17" s="1904"/>
      <c r="LP17" s="1904"/>
      <c r="LQ17" s="1904"/>
      <c r="LR17" s="1904"/>
      <c r="LS17" s="1904"/>
      <c r="LT17" s="1904"/>
      <c r="LU17" s="1904"/>
      <c r="LV17" s="1904"/>
      <c r="LW17" s="1904"/>
      <c r="LX17" s="1904"/>
      <c r="LY17" s="1904"/>
      <c r="LZ17" s="1904"/>
      <c r="MA17" s="1904"/>
      <c r="MB17" s="1904"/>
      <c r="MC17" s="1904"/>
      <c r="MD17" s="1904"/>
      <c r="ME17" s="1904"/>
      <c r="MF17" s="1904"/>
      <c r="MG17" s="1904"/>
      <c r="MH17" s="1904"/>
      <c r="MI17" s="1904"/>
    </row>
    <row r="18" spans="1:347" s="243" customFormat="1" ht="16.149999999999999" customHeight="1" x14ac:dyDescent="0.2">
      <c r="A18" s="248">
        <v>12</v>
      </c>
      <c r="B18" s="233" t="s">
        <v>93</v>
      </c>
      <c r="C18" s="234">
        <v>1046</v>
      </c>
      <c r="D18" s="234">
        <v>0</v>
      </c>
      <c r="E18" s="234">
        <v>0</v>
      </c>
      <c r="F18" s="234">
        <v>0</v>
      </c>
      <c r="G18" s="234">
        <v>0</v>
      </c>
      <c r="H18" s="234">
        <v>0</v>
      </c>
      <c r="I18" s="234">
        <v>0</v>
      </c>
      <c r="J18" s="234">
        <v>8</v>
      </c>
      <c r="K18" s="234">
        <v>0</v>
      </c>
      <c r="L18" s="234">
        <v>0</v>
      </c>
      <c r="M18" s="234">
        <v>0</v>
      </c>
      <c r="N18" s="234">
        <v>0</v>
      </c>
      <c r="O18" s="234">
        <v>0</v>
      </c>
      <c r="P18" s="234">
        <v>0</v>
      </c>
      <c r="Q18" s="234">
        <v>0</v>
      </c>
      <c r="R18" s="234">
        <v>0</v>
      </c>
      <c r="S18" s="234">
        <v>0</v>
      </c>
      <c r="T18" s="234">
        <v>0</v>
      </c>
      <c r="U18" s="234">
        <v>0</v>
      </c>
      <c r="V18" s="234">
        <v>0</v>
      </c>
      <c r="W18" s="234">
        <v>0</v>
      </c>
      <c r="X18" s="234">
        <v>0</v>
      </c>
      <c r="Y18" s="234">
        <v>0</v>
      </c>
      <c r="Z18" s="234">
        <v>0</v>
      </c>
      <c r="AA18" s="234">
        <v>0</v>
      </c>
      <c r="AB18" s="234">
        <v>0</v>
      </c>
      <c r="AC18" s="234">
        <v>0</v>
      </c>
      <c r="AD18" s="234">
        <v>0</v>
      </c>
      <c r="AE18" s="234">
        <v>0</v>
      </c>
      <c r="AF18" s="234">
        <v>0</v>
      </c>
      <c r="AG18" s="234">
        <v>0</v>
      </c>
      <c r="AH18" s="234">
        <v>0</v>
      </c>
      <c r="AI18" s="234">
        <v>0</v>
      </c>
      <c r="AJ18" s="234">
        <v>0</v>
      </c>
      <c r="AK18" s="234"/>
      <c r="AL18" s="234"/>
      <c r="AM18" s="234"/>
      <c r="AN18" s="234"/>
      <c r="AO18" s="234"/>
      <c r="AP18" s="234"/>
      <c r="AQ18" s="234"/>
      <c r="AR18" s="234"/>
      <c r="AS18" s="234">
        <v>0</v>
      </c>
      <c r="AT18" s="234">
        <v>0</v>
      </c>
      <c r="AU18" s="249">
        <v>1054</v>
      </c>
      <c r="AV18" s="234">
        <v>0</v>
      </c>
      <c r="AW18" s="234">
        <v>0</v>
      </c>
      <c r="AX18" s="234">
        <v>0</v>
      </c>
      <c r="AY18" s="234">
        <v>0</v>
      </c>
      <c r="AZ18" s="234">
        <v>0</v>
      </c>
      <c r="BA18" s="234">
        <v>0</v>
      </c>
      <c r="BB18" s="234">
        <v>0</v>
      </c>
      <c r="BC18" s="234">
        <v>0</v>
      </c>
      <c r="BD18" s="234">
        <v>0</v>
      </c>
      <c r="BE18" s="234">
        <v>0</v>
      </c>
      <c r="BF18" s="234">
        <v>0</v>
      </c>
      <c r="BG18" s="234">
        <v>0</v>
      </c>
      <c r="BH18" s="234">
        <v>0</v>
      </c>
      <c r="BI18" s="1901">
        <v>1054</v>
      </c>
      <c r="BJ18" s="1904"/>
      <c r="BK18" s="1904"/>
      <c r="BL18" s="1880"/>
      <c r="BM18" s="1880"/>
      <c r="BN18" s="1880"/>
      <c r="BO18" s="1904"/>
      <c r="BP18" s="1880"/>
      <c r="BQ18" s="1904"/>
      <c r="BR18" s="1904"/>
      <c r="BS18" s="1904"/>
      <c r="BT18" s="1904"/>
      <c r="BU18" s="1904"/>
      <c r="BV18" s="1904"/>
      <c r="BW18" s="1904"/>
      <c r="BX18" s="1904"/>
      <c r="BY18" s="1904"/>
      <c r="BZ18" s="1904"/>
      <c r="CA18" s="1904"/>
      <c r="CB18" s="1904"/>
      <c r="CC18" s="1904"/>
      <c r="CD18" s="1904"/>
      <c r="CE18" s="1904"/>
      <c r="CF18" s="1904"/>
      <c r="CG18" s="1904"/>
      <c r="CH18" s="1904"/>
      <c r="CI18" s="1904"/>
      <c r="CJ18" s="1904"/>
      <c r="CK18" s="1904"/>
      <c r="CL18" s="1904"/>
      <c r="CM18" s="1904"/>
      <c r="CN18" s="1904"/>
      <c r="CO18" s="1904"/>
      <c r="CP18" s="1904"/>
      <c r="CQ18" s="1904"/>
      <c r="CR18" s="1904"/>
      <c r="CS18" s="1904"/>
      <c r="CT18" s="1904"/>
      <c r="CU18" s="1904"/>
      <c r="CV18" s="1904"/>
      <c r="CW18" s="1904"/>
      <c r="CX18" s="1904"/>
      <c r="CY18" s="1904"/>
      <c r="CZ18" s="1904"/>
      <c r="DA18" s="1904"/>
      <c r="DB18" s="1904"/>
      <c r="DC18" s="1904"/>
      <c r="DD18" s="1904"/>
      <c r="DE18" s="1904"/>
      <c r="DF18" s="1904"/>
      <c r="DG18" s="1904"/>
      <c r="DH18" s="1904"/>
      <c r="DI18" s="1904"/>
      <c r="DJ18" s="1904"/>
      <c r="DK18" s="1904"/>
      <c r="DL18" s="1904"/>
      <c r="DM18" s="1904"/>
      <c r="DN18" s="1904"/>
      <c r="DO18" s="1904"/>
      <c r="DP18" s="1904"/>
      <c r="DQ18" s="1904"/>
      <c r="DR18" s="1904"/>
      <c r="DS18" s="1904"/>
      <c r="DT18" s="1904"/>
      <c r="DU18" s="1904"/>
      <c r="DV18" s="1904"/>
      <c r="DW18" s="1904"/>
      <c r="DX18" s="1904"/>
      <c r="DY18" s="1904"/>
      <c r="DZ18" s="1904"/>
      <c r="EA18" s="1904"/>
      <c r="EB18" s="1904"/>
      <c r="EC18" s="1904"/>
      <c r="ED18" s="1904"/>
      <c r="EE18" s="1904"/>
      <c r="EF18" s="1904"/>
      <c r="EG18" s="1904"/>
      <c r="EH18" s="1904"/>
      <c r="EI18" s="1904"/>
      <c r="EJ18" s="1904"/>
      <c r="EK18" s="1904"/>
      <c r="EL18" s="1904"/>
      <c r="EM18" s="1904"/>
      <c r="EN18" s="1904"/>
      <c r="EO18" s="1904"/>
      <c r="EP18" s="1904"/>
      <c r="EQ18" s="1904"/>
      <c r="ER18" s="1904"/>
      <c r="ES18" s="1904"/>
      <c r="ET18" s="1904"/>
      <c r="EU18" s="1904"/>
      <c r="EV18" s="1904"/>
      <c r="EW18" s="1904"/>
      <c r="EX18" s="1904"/>
      <c r="EY18" s="1904"/>
      <c r="EZ18" s="1904"/>
      <c r="FA18" s="1904"/>
      <c r="FB18" s="1904"/>
      <c r="FC18" s="1904"/>
      <c r="FD18" s="1904"/>
      <c r="FE18" s="1904"/>
      <c r="FF18" s="1904"/>
      <c r="FG18" s="1904"/>
      <c r="FH18" s="1904"/>
      <c r="FI18" s="1904"/>
      <c r="FJ18" s="1904"/>
      <c r="FK18" s="1904"/>
      <c r="FL18" s="1904"/>
      <c r="FM18" s="1904"/>
      <c r="FN18" s="1904"/>
      <c r="FO18" s="1904"/>
      <c r="FP18" s="1904"/>
      <c r="FQ18" s="1904"/>
      <c r="FR18" s="1904"/>
      <c r="FS18" s="1904"/>
      <c r="FT18" s="1904"/>
      <c r="FU18" s="1904"/>
      <c r="FV18" s="1904"/>
      <c r="FW18" s="1904"/>
      <c r="FX18" s="1904"/>
      <c r="FY18" s="1904"/>
      <c r="FZ18" s="1904"/>
      <c r="GA18" s="1904"/>
      <c r="GB18" s="1904"/>
      <c r="GC18" s="1904"/>
      <c r="GD18" s="1904"/>
      <c r="GE18" s="1904"/>
      <c r="GF18" s="1904"/>
      <c r="GG18" s="1904"/>
      <c r="GH18" s="1904"/>
      <c r="GI18" s="1904"/>
      <c r="GJ18" s="1904"/>
      <c r="GK18" s="1904"/>
      <c r="GL18" s="1904"/>
      <c r="GM18" s="1904"/>
      <c r="GN18" s="1904"/>
      <c r="GO18" s="1904"/>
      <c r="GP18" s="1904"/>
      <c r="GQ18" s="1904"/>
      <c r="GR18" s="1904"/>
      <c r="GS18" s="1904"/>
      <c r="GT18" s="1904"/>
      <c r="GU18" s="1904"/>
      <c r="GV18" s="1904"/>
      <c r="GW18" s="1904"/>
      <c r="GX18" s="1904"/>
      <c r="GY18" s="1904"/>
      <c r="GZ18" s="1904"/>
      <c r="HA18" s="1904"/>
      <c r="HB18" s="1904"/>
      <c r="HC18" s="1904"/>
      <c r="HD18" s="1904"/>
      <c r="HE18" s="1904"/>
      <c r="HF18" s="1904"/>
      <c r="HG18" s="1904"/>
      <c r="HH18" s="1904"/>
      <c r="HI18" s="1904"/>
      <c r="HJ18" s="1904"/>
      <c r="HK18" s="1904"/>
      <c r="HL18" s="1904"/>
      <c r="HM18" s="1904"/>
      <c r="HN18" s="1904"/>
      <c r="HO18" s="1904"/>
      <c r="HP18" s="1904"/>
      <c r="HQ18" s="1904"/>
      <c r="HR18" s="1904"/>
      <c r="HS18" s="1904"/>
      <c r="HT18" s="1904"/>
      <c r="HU18" s="1904"/>
      <c r="HV18" s="1904"/>
      <c r="HW18" s="1904"/>
      <c r="HX18" s="1904"/>
      <c r="HY18" s="1904"/>
      <c r="HZ18" s="1904"/>
      <c r="IA18" s="1904"/>
      <c r="IB18" s="1904"/>
      <c r="IC18" s="1904"/>
      <c r="ID18" s="1904"/>
      <c r="IE18" s="1904"/>
      <c r="IF18" s="1904"/>
      <c r="IG18" s="1904"/>
      <c r="IH18" s="1904"/>
      <c r="II18" s="1904"/>
      <c r="IJ18" s="1904"/>
      <c r="IK18" s="1904"/>
      <c r="IL18" s="1904"/>
      <c r="IM18" s="1904"/>
      <c r="IN18" s="1904"/>
      <c r="IO18" s="1904"/>
      <c r="IP18" s="1904"/>
      <c r="IQ18" s="1904"/>
      <c r="IR18" s="1904"/>
      <c r="IS18" s="1904"/>
      <c r="IT18" s="1904"/>
      <c r="IU18" s="1904"/>
      <c r="IV18" s="1904"/>
      <c r="IW18" s="1904"/>
      <c r="IX18" s="1904"/>
      <c r="IY18" s="1904"/>
      <c r="IZ18" s="1904"/>
      <c r="JA18" s="1904"/>
      <c r="JB18" s="1904"/>
      <c r="JC18" s="1904"/>
      <c r="JD18" s="1904"/>
      <c r="JE18" s="1904"/>
      <c r="JF18" s="1904"/>
      <c r="JG18" s="1904"/>
      <c r="JH18" s="1904"/>
      <c r="JI18" s="1904"/>
      <c r="JJ18" s="1904"/>
      <c r="JK18" s="1904"/>
      <c r="JL18" s="1904"/>
      <c r="JM18" s="1904"/>
      <c r="JN18" s="1904"/>
      <c r="JO18" s="1904"/>
      <c r="JP18" s="1904"/>
      <c r="JQ18" s="1904"/>
      <c r="JR18" s="1904"/>
      <c r="JS18" s="1904"/>
      <c r="JT18" s="1904"/>
      <c r="JU18" s="1904"/>
      <c r="JV18" s="1904"/>
      <c r="JW18" s="1904"/>
      <c r="JX18" s="1904"/>
      <c r="JY18" s="1904"/>
      <c r="JZ18" s="1904"/>
      <c r="KA18" s="1904"/>
      <c r="KB18" s="1904"/>
      <c r="KC18" s="1904"/>
      <c r="KD18" s="1904"/>
      <c r="KE18" s="1904"/>
      <c r="KF18" s="1904"/>
      <c r="KG18" s="1904"/>
      <c r="KH18" s="1904"/>
      <c r="KI18" s="1904"/>
      <c r="KJ18" s="1904"/>
      <c r="KK18" s="1904"/>
      <c r="KL18" s="1904"/>
      <c r="KM18" s="1904"/>
      <c r="KN18" s="1904"/>
      <c r="KO18" s="1904"/>
      <c r="KP18" s="1904"/>
      <c r="KQ18" s="1904"/>
      <c r="KR18" s="1904"/>
      <c r="KS18" s="1904"/>
      <c r="KT18" s="1904"/>
      <c r="KU18" s="1904"/>
      <c r="KV18" s="1904"/>
      <c r="KW18" s="1904"/>
      <c r="KX18" s="1904"/>
      <c r="KY18" s="1904"/>
      <c r="KZ18" s="1904"/>
      <c r="LA18" s="1904"/>
      <c r="LB18" s="1904"/>
      <c r="LC18" s="1904"/>
      <c r="LD18" s="1904"/>
      <c r="LE18" s="1904"/>
      <c r="LF18" s="1904"/>
      <c r="LG18" s="1904"/>
      <c r="LH18" s="1904"/>
      <c r="LI18" s="1904"/>
      <c r="LJ18" s="1904"/>
      <c r="LK18" s="1904"/>
      <c r="LL18" s="1904"/>
      <c r="LM18" s="1904"/>
      <c r="LN18" s="1904"/>
      <c r="LO18" s="1904"/>
      <c r="LP18" s="1904"/>
      <c r="LQ18" s="1904"/>
      <c r="LR18" s="1904"/>
      <c r="LS18" s="1904"/>
      <c r="LT18" s="1904"/>
      <c r="LU18" s="1904"/>
      <c r="LV18" s="1904"/>
      <c r="LW18" s="1904"/>
      <c r="LX18" s="1904"/>
      <c r="LY18" s="1904"/>
      <c r="LZ18" s="1904"/>
      <c r="MA18" s="1904"/>
      <c r="MB18" s="1904"/>
      <c r="MC18" s="1904"/>
      <c r="MD18" s="1904"/>
      <c r="ME18" s="1904"/>
      <c r="MF18" s="1904"/>
      <c r="MG18" s="1904"/>
      <c r="MH18" s="1904"/>
      <c r="MI18" s="1904"/>
    </row>
    <row r="19" spans="1:347" s="243" customFormat="1" ht="16.149999999999999" customHeight="1" x14ac:dyDescent="0.2">
      <c r="A19" s="248">
        <v>13</v>
      </c>
      <c r="B19" s="233" t="s">
        <v>94</v>
      </c>
      <c r="C19" s="234">
        <v>959</v>
      </c>
      <c r="D19" s="234">
        <v>0</v>
      </c>
      <c r="E19" s="234">
        <v>0</v>
      </c>
      <c r="F19" s="234">
        <v>0</v>
      </c>
      <c r="G19" s="234">
        <v>0</v>
      </c>
      <c r="H19" s="234">
        <v>0</v>
      </c>
      <c r="I19" s="234">
        <v>0</v>
      </c>
      <c r="J19" s="234">
        <v>0</v>
      </c>
      <c r="K19" s="234">
        <v>0</v>
      </c>
      <c r="L19" s="234">
        <v>0</v>
      </c>
      <c r="M19" s="234">
        <v>0</v>
      </c>
      <c r="N19" s="234">
        <v>0</v>
      </c>
      <c r="O19" s="234">
        <v>0</v>
      </c>
      <c r="P19" s="234">
        <v>89</v>
      </c>
      <c r="Q19" s="234">
        <v>0</v>
      </c>
      <c r="R19" s="234">
        <v>0</v>
      </c>
      <c r="S19" s="234">
        <v>0</v>
      </c>
      <c r="T19" s="234">
        <v>0</v>
      </c>
      <c r="U19" s="234">
        <v>0</v>
      </c>
      <c r="V19" s="234">
        <v>0</v>
      </c>
      <c r="W19" s="234">
        <v>0</v>
      </c>
      <c r="X19" s="234">
        <v>0</v>
      </c>
      <c r="Y19" s="234">
        <v>0</v>
      </c>
      <c r="Z19" s="234">
        <v>0</v>
      </c>
      <c r="AA19" s="234">
        <v>0</v>
      </c>
      <c r="AB19" s="234">
        <v>0</v>
      </c>
      <c r="AC19" s="234">
        <v>0</v>
      </c>
      <c r="AD19" s="234">
        <v>0</v>
      </c>
      <c r="AE19" s="234">
        <v>0</v>
      </c>
      <c r="AF19" s="234">
        <v>0</v>
      </c>
      <c r="AG19" s="234">
        <v>0</v>
      </c>
      <c r="AH19" s="234">
        <v>0</v>
      </c>
      <c r="AI19" s="234">
        <v>0</v>
      </c>
      <c r="AJ19" s="234">
        <v>0</v>
      </c>
      <c r="AK19" s="234"/>
      <c r="AL19" s="234"/>
      <c r="AM19" s="234"/>
      <c r="AN19" s="234"/>
      <c r="AO19" s="234"/>
      <c r="AP19" s="234"/>
      <c r="AQ19" s="234"/>
      <c r="AR19" s="234"/>
      <c r="AS19" s="234">
        <v>5</v>
      </c>
      <c r="AT19" s="234">
        <v>3</v>
      </c>
      <c r="AU19" s="249">
        <v>1056</v>
      </c>
      <c r="AV19" s="234">
        <v>0</v>
      </c>
      <c r="AW19" s="234">
        <v>0</v>
      </c>
      <c r="AX19" s="234">
        <v>0</v>
      </c>
      <c r="AY19" s="234">
        <v>0</v>
      </c>
      <c r="AZ19" s="234">
        <v>0</v>
      </c>
      <c r="BA19" s="234">
        <v>0</v>
      </c>
      <c r="BB19" s="234">
        <v>0</v>
      </c>
      <c r="BC19" s="234">
        <v>0</v>
      </c>
      <c r="BD19" s="234">
        <v>0</v>
      </c>
      <c r="BE19" s="234">
        <v>0</v>
      </c>
      <c r="BF19" s="234">
        <v>0</v>
      </c>
      <c r="BG19" s="234">
        <v>0</v>
      </c>
      <c r="BH19" s="234">
        <v>0</v>
      </c>
      <c r="BI19" s="1901">
        <v>1056</v>
      </c>
      <c r="BJ19" s="1904"/>
      <c r="BK19" s="1904"/>
      <c r="BL19" s="1880"/>
      <c r="BM19" s="1880"/>
      <c r="BN19" s="1880"/>
      <c r="BO19" s="1904"/>
      <c r="BP19" s="1880"/>
      <c r="BQ19" s="1904"/>
      <c r="BR19" s="1904"/>
      <c r="BS19" s="1904"/>
      <c r="BT19" s="1904"/>
      <c r="BU19" s="1904"/>
      <c r="BV19" s="1904"/>
      <c r="BW19" s="1904"/>
      <c r="BX19" s="1904"/>
      <c r="BY19" s="1904"/>
      <c r="BZ19" s="1904"/>
      <c r="CA19" s="1904"/>
      <c r="CB19" s="1904"/>
      <c r="CC19" s="1904"/>
      <c r="CD19" s="1904"/>
      <c r="CE19" s="1904"/>
      <c r="CF19" s="1904"/>
      <c r="CG19" s="1904"/>
      <c r="CH19" s="1904"/>
      <c r="CI19" s="1904"/>
      <c r="CJ19" s="1904"/>
      <c r="CK19" s="1904"/>
      <c r="CL19" s="1904"/>
      <c r="CM19" s="1904"/>
      <c r="CN19" s="1904"/>
      <c r="CO19" s="1904"/>
      <c r="CP19" s="1904"/>
      <c r="CQ19" s="1904"/>
      <c r="CR19" s="1904"/>
      <c r="CS19" s="1904"/>
      <c r="CT19" s="1904"/>
      <c r="CU19" s="1904"/>
      <c r="CV19" s="1904"/>
      <c r="CW19" s="1904"/>
      <c r="CX19" s="1904"/>
      <c r="CY19" s="1904"/>
      <c r="CZ19" s="1904"/>
      <c r="DA19" s="1904"/>
      <c r="DB19" s="1904"/>
      <c r="DC19" s="1904"/>
      <c r="DD19" s="1904"/>
      <c r="DE19" s="1904"/>
      <c r="DF19" s="1904"/>
      <c r="DG19" s="1904"/>
      <c r="DH19" s="1904"/>
      <c r="DI19" s="1904"/>
      <c r="DJ19" s="1904"/>
      <c r="DK19" s="1904"/>
      <c r="DL19" s="1904"/>
      <c r="DM19" s="1904"/>
      <c r="DN19" s="1904"/>
      <c r="DO19" s="1904"/>
      <c r="DP19" s="1904"/>
      <c r="DQ19" s="1904"/>
      <c r="DR19" s="1904"/>
      <c r="DS19" s="1904"/>
      <c r="DT19" s="1904"/>
      <c r="DU19" s="1904"/>
      <c r="DV19" s="1904"/>
      <c r="DW19" s="1904"/>
      <c r="DX19" s="1904"/>
      <c r="DY19" s="1904"/>
      <c r="DZ19" s="1904"/>
      <c r="EA19" s="1904"/>
      <c r="EB19" s="1904"/>
      <c r="EC19" s="1904"/>
      <c r="ED19" s="1904"/>
      <c r="EE19" s="1904"/>
      <c r="EF19" s="1904"/>
      <c r="EG19" s="1904"/>
      <c r="EH19" s="1904"/>
      <c r="EI19" s="1904"/>
      <c r="EJ19" s="1904"/>
      <c r="EK19" s="1904"/>
      <c r="EL19" s="1904"/>
      <c r="EM19" s="1904"/>
      <c r="EN19" s="1904"/>
      <c r="EO19" s="1904"/>
      <c r="EP19" s="1904"/>
      <c r="EQ19" s="1904"/>
      <c r="ER19" s="1904"/>
      <c r="ES19" s="1904"/>
      <c r="ET19" s="1904"/>
      <c r="EU19" s="1904"/>
      <c r="EV19" s="1904"/>
      <c r="EW19" s="1904"/>
      <c r="EX19" s="1904"/>
      <c r="EY19" s="1904"/>
      <c r="EZ19" s="1904"/>
      <c r="FA19" s="1904"/>
      <c r="FB19" s="1904"/>
      <c r="FC19" s="1904"/>
      <c r="FD19" s="1904"/>
      <c r="FE19" s="1904"/>
      <c r="FF19" s="1904"/>
      <c r="FG19" s="1904"/>
      <c r="FH19" s="1904"/>
      <c r="FI19" s="1904"/>
      <c r="FJ19" s="1904"/>
      <c r="FK19" s="1904"/>
      <c r="FL19" s="1904"/>
      <c r="FM19" s="1904"/>
      <c r="FN19" s="1904"/>
      <c r="FO19" s="1904"/>
      <c r="FP19" s="1904"/>
      <c r="FQ19" s="1904"/>
      <c r="FR19" s="1904"/>
      <c r="FS19" s="1904"/>
      <c r="FT19" s="1904"/>
      <c r="FU19" s="1904"/>
      <c r="FV19" s="1904"/>
      <c r="FW19" s="1904"/>
      <c r="FX19" s="1904"/>
      <c r="FY19" s="1904"/>
      <c r="FZ19" s="1904"/>
      <c r="GA19" s="1904"/>
      <c r="GB19" s="1904"/>
      <c r="GC19" s="1904"/>
      <c r="GD19" s="1904"/>
      <c r="GE19" s="1904"/>
      <c r="GF19" s="1904"/>
      <c r="GG19" s="1904"/>
      <c r="GH19" s="1904"/>
      <c r="GI19" s="1904"/>
      <c r="GJ19" s="1904"/>
      <c r="GK19" s="1904"/>
      <c r="GL19" s="1904"/>
      <c r="GM19" s="1904"/>
      <c r="GN19" s="1904"/>
      <c r="GO19" s="1904"/>
      <c r="GP19" s="1904"/>
      <c r="GQ19" s="1904"/>
      <c r="GR19" s="1904"/>
      <c r="GS19" s="1904"/>
      <c r="GT19" s="1904"/>
      <c r="GU19" s="1904"/>
      <c r="GV19" s="1904"/>
      <c r="GW19" s="1904"/>
      <c r="GX19" s="1904"/>
      <c r="GY19" s="1904"/>
      <c r="GZ19" s="1904"/>
      <c r="HA19" s="1904"/>
      <c r="HB19" s="1904"/>
      <c r="HC19" s="1904"/>
      <c r="HD19" s="1904"/>
      <c r="HE19" s="1904"/>
      <c r="HF19" s="1904"/>
      <c r="HG19" s="1904"/>
      <c r="HH19" s="1904"/>
      <c r="HI19" s="1904"/>
      <c r="HJ19" s="1904"/>
      <c r="HK19" s="1904"/>
      <c r="HL19" s="1904"/>
      <c r="HM19" s="1904"/>
      <c r="HN19" s="1904"/>
      <c r="HO19" s="1904"/>
      <c r="HP19" s="1904"/>
      <c r="HQ19" s="1904"/>
      <c r="HR19" s="1904"/>
      <c r="HS19" s="1904"/>
      <c r="HT19" s="1904"/>
      <c r="HU19" s="1904"/>
      <c r="HV19" s="1904"/>
      <c r="HW19" s="1904"/>
      <c r="HX19" s="1904"/>
      <c r="HY19" s="1904"/>
      <c r="HZ19" s="1904"/>
      <c r="IA19" s="1904"/>
      <c r="IB19" s="1904"/>
      <c r="IC19" s="1904"/>
      <c r="ID19" s="1904"/>
      <c r="IE19" s="1904"/>
      <c r="IF19" s="1904"/>
      <c r="IG19" s="1904"/>
      <c r="IH19" s="1904"/>
      <c r="II19" s="1904"/>
      <c r="IJ19" s="1904"/>
      <c r="IK19" s="1904"/>
      <c r="IL19" s="1904"/>
      <c r="IM19" s="1904"/>
      <c r="IN19" s="1904"/>
      <c r="IO19" s="1904"/>
      <c r="IP19" s="1904"/>
      <c r="IQ19" s="1904"/>
      <c r="IR19" s="1904"/>
      <c r="IS19" s="1904"/>
      <c r="IT19" s="1904"/>
      <c r="IU19" s="1904"/>
      <c r="IV19" s="1904"/>
      <c r="IW19" s="1904"/>
      <c r="IX19" s="1904"/>
      <c r="IY19" s="1904"/>
      <c r="IZ19" s="1904"/>
      <c r="JA19" s="1904"/>
      <c r="JB19" s="1904"/>
      <c r="JC19" s="1904"/>
      <c r="JD19" s="1904"/>
      <c r="JE19" s="1904"/>
      <c r="JF19" s="1904"/>
      <c r="JG19" s="1904"/>
      <c r="JH19" s="1904"/>
      <c r="JI19" s="1904"/>
      <c r="JJ19" s="1904"/>
      <c r="JK19" s="1904"/>
      <c r="JL19" s="1904"/>
      <c r="JM19" s="1904"/>
      <c r="JN19" s="1904"/>
      <c r="JO19" s="1904"/>
      <c r="JP19" s="1904"/>
      <c r="JQ19" s="1904"/>
      <c r="JR19" s="1904"/>
      <c r="JS19" s="1904"/>
      <c r="JT19" s="1904"/>
      <c r="JU19" s="1904"/>
      <c r="JV19" s="1904"/>
      <c r="JW19" s="1904"/>
      <c r="JX19" s="1904"/>
      <c r="JY19" s="1904"/>
      <c r="JZ19" s="1904"/>
      <c r="KA19" s="1904"/>
      <c r="KB19" s="1904"/>
      <c r="KC19" s="1904"/>
      <c r="KD19" s="1904"/>
      <c r="KE19" s="1904"/>
      <c r="KF19" s="1904"/>
      <c r="KG19" s="1904"/>
      <c r="KH19" s="1904"/>
      <c r="KI19" s="1904"/>
      <c r="KJ19" s="1904"/>
      <c r="KK19" s="1904"/>
      <c r="KL19" s="1904"/>
      <c r="KM19" s="1904"/>
      <c r="KN19" s="1904"/>
      <c r="KO19" s="1904"/>
      <c r="KP19" s="1904"/>
      <c r="KQ19" s="1904"/>
      <c r="KR19" s="1904"/>
      <c r="KS19" s="1904"/>
      <c r="KT19" s="1904"/>
      <c r="KU19" s="1904"/>
      <c r="KV19" s="1904"/>
      <c r="KW19" s="1904"/>
      <c r="KX19" s="1904"/>
      <c r="KY19" s="1904"/>
      <c r="KZ19" s="1904"/>
      <c r="LA19" s="1904"/>
      <c r="LB19" s="1904"/>
      <c r="LC19" s="1904"/>
      <c r="LD19" s="1904"/>
      <c r="LE19" s="1904"/>
      <c r="LF19" s="1904"/>
      <c r="LG19" s="1904"/>
      <c r="LH19" s="1904"/>
      <c r="LI19" s="1904"/>
      <c r="LJ19" s="1904"/>
      <c r="LK19" s="1904"/>
      <c r="LL19" s="1904"/>
      <c r="LM19" s="1904"/>
      <c r="LN19" s="1904"/>
      <c r="LO19" s="1904"/>
      <c r="LP19" s="1904"/>
      <c r="LQ19" s="1904"/>
      <c r="LR19" s="1904"/>
      <c r="LS19" s="1904"/>
      <c r="LT19" s="1904"/>
      <c r="LU19" s="1904"/>
      <c r="LV19" s="1904"/>
      <c r="LW19" s="1904"/>
      <c r="LX19" s="1904"/>
      <c r="LY19" s="1904"/>
      <c r="LZ19" s="1904"/>
      <c r="MA19" s="1904"/>
      <c r="MB19" s="1904"/>
      <c r="MC19" s="1904"/>
      <c r="MD19" s="1904"/>
      <c r="ME19" s="1904"/>
      <c r="MF19" s="1904"/>
      <c r="MG19" s="1904"/>
      <c r="MH19" s="1904"/>
      <c r="MI19" s="1904"/>
    </row>
    <row r="20" spans="1:347" s="243" customFormat="1" ht="16.149999999999999" customHeight="1" x14ac:dyDescent="0.2">
      <c r="A20" s="248">
        <v>14</v>
      </c>
      <c r="B20" s="233" t="s">
        <v>95</v>
      </c>
      <c r="C20" s="234">
        <v>1592</v>
      </c>
      <c r="D20" s="234">
        <v>0</v>
      </c>
      <c r="E20" s="234">
        <v>0</v>
      </c>
      <c r="F20" s="234">
        <v>2</v>
      </c>
      <c r="G20" s="234">
        <v>0</v>
      </c>
      <c r="H20" s="234">
        <v>0</v>
      </c>
      <c r="I20" s="234">
        <v>0</v>
      </c>
      <c r="J20" s="234">
        <v>0</v>
      </c>
      <c r="K20" s="234">
        <v>0</v>
      </c>
      <c r="L20" s="234">
        <v>0</v>
      </c>
      <c r="M20" s="234">
        <v>0</v>
      </c>
      <c r="N20" s="234">
        <v>0</v>
      </c>
      <c r="O20" s="234">
        <v>0</v>
      </c>
      <c r="P20" s="234">
        <v>0</v>
      </c>
      <c r="Q20" s="234">
        <v>0</v>
      </c>
      <c r="R20" s="234">
        <v>0</v>
      </c>
      <c r="S20" s="234">
        <v>0</v>
      </c>
      <c r="T20" s="234">
        <v>0</v>
      </c>
      <c r="U20" s="234">
        <v>38</v>
      </c>
      <c r="V20" s="234">
        <v>0</v>
      </c>
      <c r="W20" s="234">
        <v>0</v>
      </c>
      <c r="X20" s="234">
        <v>0</v>
      </c>
      <c r="Y20" s="234">
        <v>0</v>
      </c>
      <c r="Z20" s="234">
        <v>36</v>
      </c>
      <c r="AA20" s="234">
        <v>0</v>
      </c>
      <c r="AB20" s="234">
        <v>0</v>
      </c>
      <c r="AC20" s="234">
        <v>0</v>
      </c>
      <c r="AD20" s="234">
        <v>0</v>
      </c>
      <c r="AE20" s="234">
        <v>0</v>
      </c>
      <c r="AF20" s="234">
        <v>0</v>
      </c>
      <c r="AG20" s="234">
        <v>0</v>
      </c>
      <c r="AH20" s="234">
        <v>0</v>
      </c>
      <c r="AI20" s="234">
        <v>0</v>
      </c>
      <c r="AJ20" s="234">
        <v>0</v>
      </c>
      <c r="AK20" s="234"/>
      <c r="AL20" s="234"/>
      <c r="AM20" s="234"/>
      <c r="AN20" s="234"/>
      <c r="AO20" s="234"/>
      <c r="AP20" s="234"/>
      <c r="AQ20" s="234"/>
      <c r="AR20" s="234"/>
      <c r="AS20" s="234">
        <v>4</v>
      </c>
      <c r="AT20" s="234">
        <v>3</v>
      </c>
      <c r="AU20" s="249">
        <v>1675</v>
      </c>
      <c r="AV20" s="234">
        <v>0</v>
      </c>
      <c r="AW20" s="234">
        <v>0</v>
      </c>
      <c r="AX20" s="234">
        <v>0</v>
      </c>
      <c r="AY20" s="234">
        <v>0</v>
      </c>
      <c r="AZ20" s="234">
        <v>0</v>
      </c>
      <c r="BA20" s="234">
        <v>0</v>
      </c>
      <c r="BB20" s="234">
        <v>0</v>
      </c>
      <c r="BC20" s="234">
        <v>0</v>
      </c>
      <c r="BD20" s="234">
        <v>0</v>
      </c>
      <c r="BE20" s="234">
        <v>1</v>
      </c>
      <c r="BF20" s="234">
        <v>0</v>
      </c>
      <c r="BG20" s="234">
        <v>0</v>
      </c>
      <c r="BH20" s="234">
        <v>1</v>
      </c>
      <c r="BI20" s="1901">
        <v>1677</v>
      </c>
      <c r="BJ20" s="1904"/>
      <c r="BK20" s="1904"/>
      <c r="BL20" s="1880"/>
      <c r="BM20" s="1880"/>
      <c r="BN20" s="1880"/>
      <c r="BO20" s="1904"/>
      <c r="BP20" s="1880"/>
      <c r="BQ20" s="1904"/>
      <c r="BR20" s="1904"/>
      <c r="BS20" s="1904"/>
      <c r="BT20" s="1904"/>
      <c r="BU20" s="1904"/>
      <c r="BV20" s="1904"/>
      <c r="BW20" s="1904"/>
      <c r="BX20" s="1904"/>
      <c r="BY20" s="1904"/>
      <c r="BZ20" s="1904"/>
      <c r="CA20" s="1904"/>
      <c r="CB20" s="1904"/>
      <c r="CC20" s="1904"/>
      <c r="CD20" s="1904"/>
      <c r="CE20" s="1904"/>
      <c r="CF20" s="1904"/>
      <c r="CG20" s="1904"/>
      <c r="CH20" s="1904"/>
      <c r="CI20" s="1904"/>
      <c r="CJ20" s="1904"/>
      <c r="CK20" s="1904"/>
      <c r="CL20" s="1904"/>
      <c r="CM20" s="1904"/>
      <c r="CN20" s="1904"/>
      <c r="CO20" s="1904"/>
      <c r="CP20" s="1904"/>
      <c r="CQ20" s="1904"/>
      <c r="CR20" s="1904"/>
      <c r="CS20" s="1904"/>
      <c r="CT20" s="1904"/>
      <c r="CU20" s="1904"/>
      <c r="CV20" s="1904"/>
      <c r="CW20" s="1904"/>
      <c r="CX20" s="1904"/>
      <c r="CY20" s="1904"/>
      <c r="CZ20" s="1904"/>
      <c r="DA20" s="1904"/>
      <c r="DB20" s="1904"/>
      <c r="DC20" s="1904"/>
      <c r="DD20" s="1904"/>
      <c r="DE20" s="1904"/>
      <c r="DF20" s="1904"/>
      <c r="DG20" s="1904"/>
      <c r="DH20" s="1904"/>
      <c r="DI20" s="1904"/>
      <c r="DJ20" s="1904"/>
      <c r="DK20" s="1904"/>
      <c r="DL20" s="1904"/>
      <c r="DM20" s="1904"/>
      <c r="DN20" s="1904"/>
      <c r="DO20" s="1904"/>
      <c r="DP20" s="1904"/>
      <c r="DQ20" s="1904"/>
      <c r="DR20" s="1904"/>
      <c r="DS20" s="1904"/>
      <c r="DT20" s="1904"/>
      <c r="DU20" s="1904"/>
      <c r="DV20" s="1904"/>
      <c r="DW20" s="1904"/>
      <c r="DX20" s="1904"/>
      <c r="DY20" s="1904"/>
      <c r="DZ20" s="1904"/>
      <c r="EA20" s="1904"/>
      <c r="EB20" s="1904"/>
      <c r="EC20" s="1904"/>
      <c r="ED20" s="1904"/>
      <c r="EE20" s="1904"/>
      <c r="EF20" s="1904"/>
      <c r="EG20" s="1904"/>
      <c r="EH20" s="1904"/>
      <c r="EI20" s="1904"/>
      <c r="EJ20" s="1904"/>
      <c r="EK20" s="1904"/>
      <c r="EL20" s="1904"/>
      <c r="EM20" s="1904"/>
      <c r="EN20" s="1904"/>
      <c r="EO20" s="1904"/>
      <c r="EP20" s="1904"/>
      <c r="EQ20" s="1904"/>
      <c r="ER20" s="1904"/>
      <c r="ES20" s="1904"/>
      <c r="ET20" s="1904"/>
      <c r="EU20" s="1904"/>
      <c r="EV20" s="1904"/>
      <c r="EW20" s="1904"/>
      <c r="EX20" s="1904"/>
      <c r="EY20" s="1904"/>
      <c r="EZ20" s="1904"/>
      <c r="FA20" s="1904"/>
      <c r="FB20" s="1904"/>
      <c r="FC20" s="1904"/>
      <c r="FD20" s="1904"/>
      <c r="FE20" s="1904"/>
      <c r="FF20" s="1904"/>
      <c r="FG20" s="1904"/>
      <c r="FH20" s="1904"/>
      <c r="FI20" s="1904"/>
      <c r="FJ20" s="1904"/>
      <c r="FK20" s="1904"/>
      <c r="FL20" s="1904"/>
      <c r="FM20" s="1904"/>
      <c r="FN20" s="1904"/>
      <c r="FO20" s="1904"/>
      <c r="FP20" s="1904"/>
      <c r="FQ20" s="1904"/>
      <c r="FR20" s="1904"/>
      <c r="FS20" s="1904"/>
      <c r="FT20" s="1904"/>
      <c r="FU20" s="1904"/>
      <c r="FV20" s="1904"/>
      <c r="FW20" s="1904"/>
      <c r="FX20" s="1904"/>
      <c r="FY20" s="1904"/>
      <c r="FZ20" s="1904"/>
      <c r="GA20" s="1904"/>
      <c r="GB20" s="1904"/>
      <c r="GC20" s="1904"/>
      <c r="GD20" s="1904"/>
      <c r="GE20" s="1904"/>
      <c r="GF20" s="1904"/>
      <c r="GG20" s="1904"/>
      <c r="GH20" s="1904"/>
      <c r="GI20" s="1904"/>
      <c r="GJ20" s="1904"/>
      <c r="GK20" s="1904"/>
      <c r="GL20" s="1904"/>
      <c r="GM20" s="1904"/>
      <c r="GN20" s="1904"/>
      <c r="GO20" s="1904"/>
      <c r="GP20" s="1904"/>
      <c r="GQ20" s="1904"/>
      <c r="GR20" s="1904"/>
      <c r="GS20" s="1904"/>
      <c r="GT20" s="1904"/>
      <c r="GU20" s="1904"/>
      <c r="GV20" s="1904"/>
      <c r="GW20" s="1904"/>
      <c r="GX20" s="1904"/>
      <c r="GY20" s="1904"/>
      <c r="GZ20" s="1904"/>
      <c r="HA20" s="1904"/>
      <c r="HB20" s="1904"/>
      <c r="HC20" s="1904"/>
      <c r="HD20" s="1904"/>
      <c r="HE20" s="1904"/>
      <c r="HF20" s="1904"/>
      <c r="HG20" s="1904"/>
      <c r="HH20" s="1904"/>
      <c r="HI20" s="1904"/>
      <c r="HJ20" s="1904"/>
      <c r="HK20" s="1904"/>
      <c r="HL20" s="1904"/>
      <c r="HM20" s="1904"/>
      <c r="HN20" s="1904"/>
      <c r="HO20" s="1904"/>
      <c r="HP20" s="1904"/>
      <c r="HQ20" s="1904"/>
      <c r="HR20" s="1904"/>
      <c r="HS20" s="1904"/>
      <c r="HT20" s="1904"/>
      <c r="HU20" s="1904"/>
      <c r="HV20" s="1904"/>
      <c r="HW20" s="1904"/>
      <c r="HX20" s="1904"/>
      <c r="HY20" s="1904"/>
      <c r="HZ20" s="1904"/>
      <c r="IA20" s="1904"/>
      <c r="IB20" s="1904"/>
      <c r="IC20" s="1904"/>
      <c r="ID20" s="1904"/>
      <c r="IE20" s="1904"/>
      <c r="IF20" s="1904"/>
      <c r="IG20" s="1904"/>
      <c r="IH20" s="1904"/>
      <c r="II20" s="1904"/>
      <c r="IJ20" s="1904"/>
      <c r="IK20" s="1904"/>
      <c r="IL20" s="1904"/>
      <c r="IM20" s="1904"/>
      <c r="IN20" s="1904"/>
      <c r="IO20" s="1904"/>
      <c r="IP20" s="1904"/>
      <c r="IQ20" s="1904"/>
      <c r="IR20" s="1904"/>
      <c r="IS20" s="1904"/>
      <c r="IT20" s="1904"/>
      <c r="IU20" s="1904"/>
      <c r="IV20" s="1904"/>
      <c r="IW20" s="1904"/>
      <c r="IX20" s="1904"/>
      <c r="IY20" s="1904"/>
      <c r="IZ20" s="1904"/>
      <c r="JA20" s="1904"/>
      <c r="JB20" s="1904"/>
      <c r="JC20" s="1904"/>
      <c r="JD20" s="1904"/>
      <c r="JE20" s="1904"/>
      <c r="JF20" s="1904"/>
      <c r="JG20" s="1904"/>
      <c r="JH20" s="1904"/>
      <c r="JI20" s="1904"/>
      <c r="JJ20" s="1904"/>
      <c r="JK20" s="1904"/>
      <c r="JL20" s="1904"/>
      <c r="JM20" s="1904"/>
      <c r="JN20" s="1904"/>
      <c r="JO20" s="1904"/>
      <c r="JP20" s="1904"/>
      <c r="JQ20" s="1904"/>
      <c r="JR20" s="1904"/>
      <c r="JS20" s="1904"/>
      <c r="JT20" s="1904"/>
      <c r="JU20" s="1904"/>
      <c r="JV20" s="1904"/>
      <c r="JW20" s="1904"/>
      <c r="JX20" s="1904"/>
      <c r="JY20" s="1904"/>
      <c r="JZ20" s="1904"/>
      <c r="KA20" s="1904"/>
      <c r="KB20" s="1904"/>
      <c r="KC20" s="1904"/>
      <c r="KD20" s="1904"/>
      <c r="KE20" s="1904"/>
      <c r="KF20" s="1904"/>
      <c r="KG20" s="1904"/>
      <c r="KH20" s="1904"/>
      <c r="KI20" s="1904"/>
      <c r="KJ20" s="1904"/>
      <c r="KK20" s="1904"/>
      <c r="KL20" s="1904"/>
      <c r="KM20" s="1904"/>
      <c r="KN20" s="1904"/>
      <c r="KO20" s="1904"/>
      <c r="KP20" s="1904"/>
      <c r="KQ20" s="1904"/>
      <c r="KR20" s="1904"/>
      <c r="KS20" s="1904"/>
      <c r="KT20" s="1904"/>
      <c r="KU20" s="1904"/>
      <c r="KV20" s="1904"/>
      <c r="KW20" s="1904"/>
      <c r="KX20" s="1904"/>
      <c r="KY20" s="1904"/>
      <c r="KZ20" s="1904"/>
      <c r="LA20" s="1904"/>
      <c r="LB20" s="1904"/>
      <c r="LC20" s="1904"/>
      <c r="LD20" s="1904"/>
      <c r="LE20" s="1904"/>
      <c r="LF20" s="1904"/>
      <c r="LG20" s="1904"/>
      <c r="LH20" s="1904"/>
      <c r="LI20" s="1904"/>
      <c r="LJ20" s="1904"/>
      <c r="LK20" s="1904"/>
      <c r="LL20" s="1904"/>
      <c r="LM20" s="1904"/>
      <c r="LN20" s="1904"/>
      <c r="LO20" s="1904"/>
      <c r="LP20" s="1904"/>
      <c r="LQ20" s="1904"/>
      <c r="LR20" s="1904"/>
      <c r="LS20" s="1904"/>
      <c r="LT20" s="1904"/>
      <c r="LU20" s="1904"/>
      <c r="LV20" s="1904"/>
      <c r="LW20" s="1904"/>
      <c r="LX20" s="1904"/>
      <c r="LY20" s="1904"/>
      <c r="LZ20" s="1904"/>
      <c r="MA20" s="1904"/>
      <c r="MB20" s="1904"/>
      <c r="MC20" s="1904"/>
      <c r="MD20" s="1904"/>
      <c r="ME20" s="1904"/>
      <c r="MF20" s="1904"/>
      <c r="MG20" s="1904"/>
      <c r="MH20" s="1904"/>
      <c r="MI20" s="1904"/>
    </row>
    <row r="21" spans="1:347" s="243" customFormat="1" ht="16.149999999999999" customHeight="1" x14ac:dyDescent="0.2">
      <c r="A21" s="250">
        <v>15</v>
      </c>
      <c r="B21" s="235" t="s">
        <v>96</v>
      </c>
      <c r="C21" s="236">
        <v>2813</v>
      </c>
      <c r="D21" s="236">
        <v>0</v>
      </c>
      <c r="E21" s="236">
        <v>0</v>
      </c>
      <c r="F21" s="236">
        <v>0</v>
      </c>
      <c r="G21" s="236">
        <v>0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0</v>
      </c>
      <c r="P21" s="236">
        <v>357</v>
      </c>
      <c r="Q21" s="236">
        <v>0</v>
      </c>
      <c r="R21" s="236">
        <v>0</v>
      </c>
      <c r="S21" s="236">
        <v>0</v>
      </c>
      <c r="T21" s="236">
        <v>0</v>
      </c>
      <c r="U21" s="236">
        <v>0</v>
      </c>
      <c r="V21" s="236">
        <v>0</v>
      </c>
      <c r="W21" s="236">
        <v>0</v>
      </c>
      <c r="X21" s="236">
        <v>0</v>
      </c>
      <c r="Y21" s="236">
        <v>0</v>
      </c>
      <c r="Z21" s="236">
        <v>0</v>
      </c>
      <c r="AA21" s="236">
        <v>0</v>
      </c>
      <c r="AB21" s="236">
        <v>0</v>
      </c>
      <c r="AC21" s="236">
        <v>0</v>
      </c>
      <c r="AD21" s="236">
        <v>0</v>
      </c>
      <c r="AE21" s="236">
        <v>0</v>
      </c>
      <c r="AF21" s="236">
        <v>0</v>
      </c>
      <c r="AG21" s="236">
        <v>0</v>
      </c>
      <c r="AH21" s="236">
        <v>0</v>
      </c>
      <c r="AI21" s="236">
        <v>0</v>
      </c>
      <c r="AJ21" s="236">
        <v>0</v>
      </c>
      <c r="AK21" s="236"/>
      <c r="AL21" s="236"/>
      <c r="AM21" s="236"/>
      <c r="AN21" s="236"/>
      <c r="AO21" s="236"/>
      <c r="AP21" s="236"/>
      <c r="AQ21" s="236"/>
      <c r="AR21" s="236"/>
      <c r="AS21" s="236">
        <v>12</v>
      </c>
      <c r="AT21" s="236">
        <v>4</v>
      </c>
      <c r="AU21" s="251">
        <v>3186</v>
      </c>
      <c r="AV21" s="236">
        <v>0</v>
      </c>
      <c r="AW21" s="236">
        <v>0</v>
      </c>
      <c r="AX21" s="236">
        <v>0</v>
      </c>
      <c r="AY21" s="236">
        <v>0</v>
      </c>
      <c r="AZ21" s="236">
        <v>0</v>
      </c>
      <c r="BA21" s="236">
        <v>0</v>
      </c>
      <c r="BB21" s="236">
        <v>0</v>
      </c>
      <c r="BC21" s="236">
        <v>0</v>
      </c>
      <c r="BD21" s="236">
        <v>0</v>
      </c>
      <c r="BE21" s="236">
        <v>0</v>
      </c>
      <c r="BF21" s="236">
        <v>0</v>
      </c>
      <c r="BG21" s="236">
        <v>0</v>
      </c>
      <c r="BH21" s="236">
        <v>1</v>
      </c>
      <c r="BI21" s="1902">
        <v>3187</v>
      </c>
      <c r="BJ21" s="1904"/>
      <c r="BK21" s="1904"/>
      <c r="BL21" s="1880"/>
      <c r="BM21" s="1880"/>
      <c r="BN21" s="1880"/>
      <c r="BO21" s="1904"/>
      <c r="BP21" s="1880"/>
      <c r="BQ21" s="1904"/>
      <c r="BR21" s="1904"/>
      <c r="BS21" s="1904"/>
      <c r="BT21" s="1904"/>
      <c r="BU21" s="1904"/>
      <c r="BV21" s="1904"/>
      <c r="BW21" s="1904"/>
      <c r="BX21" s="1904"/>
      <c r="BY21" s="1904"/>
      <c r="BZ21" s="1904"/>
      <c r="CA21" s="1904"/>
      <c r="CB21" s="1904"/>
      <c r="CC21" s="1904"/>
      <c r="CD21" s="1904"/>
      <c r="CE21" s="1904"/>
      <c r="CF21" s="1904"/>
      <c r="CG21" s="1904"/>
      <c r="CH21" s="1904"/>
      <c r="CI21" s="1904"/>
      <c r="CJ21" s="1904"/>
      <c r="CK21" s="1904"/>
      <c r="CL21" s="1904"/>
      <c r="CM21" s="1904"/>
      <c r="CN21" s="1904"/>
      <c r="CO21" s="1904"/>
      <c r="CP21" s="1904"/>
      <c r="CQ21" s="1904"/>
      <c r="CR21" s="1904"/>
      <c r="CS21" s="1904"/>
      <c r="CT21" s="1904"/>
      <c r="CU21" s="1904"/>
      <c r="CV21" s="1904"/>
      <c r="CW21" s="1904"/>
      <c r="CX21" s="1904"/>
      <c r="CY21" s="1904"/>
      <c r="CZ21" s="1904"/>
      <c r="DA21" s="1904"/>
      <c r="DB21" s="1904"/>
      <c r="DC21" s="1904"/>
      <c r="DD21" s="1904"/>
      <c r="DE21" s="1904"/>
      <c r="DF21" s="1904"/>
      <c r="DG21" s="1904"/>
      <c r="DH21" s="1904"/>
      <c r="DI21" s="1904"/>
      <c r="DJ21" s="1904"/>
      <c r="DK21" s="1904"/>
      <c r="DL21" s="1904"/>
      <c r="DM21" s="1904"/>
      <c r="DN21" s="1904"/>
      <c r="DO21" s="1904"/>
      <c r="DP21" s="1904"/>
      <c r="DQ21" s="1904"/>
      <c r="DR21" s="1904"/>
      <c r="DS21" s="1904"/>
      <c r="DT21" s="1904"/>
      <c r="DU21" s="1904"/>
      <c r="DV21" s="1904"/>
      <c r="DW21" s="1904"/>
      <c r="DX21" s="1904"/>
      <c r="DY21" s="1904"/>
      <c r="DZ21" s="1904"/>
      <c r="EA21" s="1904"/>
      <c r="EB21" s="1904"/>
      <c r="EC21" s="1904"/>
      <c r="ED21" s="1904"/>
      <c r="EE21" s="1904"/>
      <c r="EF21" s="1904"/>
      <c r="EG21" s="1904"/>
      <c r="EH21" s="1904"/>
      <c r="EI21" s="1904"/>
      <c r="EJ21" s="1904"/>
      <c r="EK21" s="1904"/>
      <c r="EL21" s="1904"/>
      <c r="EM21" s="1904"/>
      <c r="EN21" s="1904"/>
      <c r="EO21" s="1904"/>
      <c r="EP21" s="1904"/>
      <c r="EQ21" s="1904"/>
      <c r="ER21" s="1904"/>
      <c r="ES21" s="1904"/>
      <c r="ET21" s="1904"/>
      <c r="EU21" s="1904"/>
      <c r="EV21" s="1904"/>
      <c r="EW21" s="1904"/>
      <c r="EX21" s="1904"/>
      <c r="EY21" s="1904"/>
      <c r="EZ21" s="1904"/>
      <c r="FA21" s="1904"/>
      <c r="FB21" s="1904"/>
      <c r="FC21" s="1904"/>
      <c r="FD21" s="1904"/>
      <c r="FE21" s="1904"/>
      <c r="FF21" s="1904"/>
      <c r="FG21" s="1904"/>
      <c r="FH21" s="1904"/>
      <c r="FI21" s="1904"/>
      <c r="FJ21" s="1904"/>
      <c r="FK21" s="1904"/>
      <c r="FL21" s="1904"/>
      <c r="FM21" s="1904"/>
      <c r="FN21" s="1904"/>
      <c r="FO21" s="1904"/>
      <c r="FP21" s="1904"/>
      <c r="FQ21" s="1904"/>
      <c r="FR21" s="1904"/>
      <c r="FS21" s="1904"/>
      <c r="FT21" s="1904"/>
      <c r="FU21" s="1904"/>
      <c r="FV21" s="1904"/>
      <c r="FW21" s="1904"/>
      <c r="FX21" s="1904"/>
      <c r="FY21" s="1904"/>
      <c r="FZ21" s="1904"/>
      <c r="GA21" s="1904"/>
      <c r="GB21" s="1904"/>
      <c r="GC21" s="1904"/>
      <c r="GD21" s="1904"/>
      <c r="GE21" s="1904"/>
      <c r="GF21" s="1904"/>
      <c r="GG21" s="1904"/>
      <c r="GH21" s="1904"/>
      <c r="GI21" s="1904"/>
      <c r="GJ21" s="1904"/>
      <c r="GK21" s="1904"/>
      <c r="GL21" s="1904"/>
      <c r="GM21" s="1904"/>
      <c r="GN21" s="1904"/>
      <c r="GO21" s="1904"/>
      <c r="GP21" s="1904"/>
      <c r="GQ21" s="1904"/>
      <c r="GR21" s="1904"/>
      <c r="GS21" s="1904"/>
      <c r="GT21" s="1904"/>
      <c r="GU21" s="1904"/>
      <c r="GV21" s="1904"/>
      <c r="GW21" s="1904"/>
      <c r="GX21" s="1904"/>
      <c r="GY21" s="1904"/>
      <c r="GZ21" s="1904"/>
      <c r="HA21" s="1904"/>
      <c r="HB21" s="1904"/>
      <c r="HC21" s="1904"/>
      <c r="HD21" s="1904"/>
      <c r="HE21" s="1904"/>
      <c r="HF21" s="1904"/>
      <c r="HG21" s="1904"/>
      <c r="HH21" s="1904"/>
      <c r="HI21" s="1904"/>
      <c r="HJ21" s="1904"/>
      <c r="HK21" s="1904"/>
      <c r="HL21" s="1904"/>
      <c r="HM21" s="1904"/>
      <c r="HN21" s="1904"/>
      <c r="HO21" s="1904"/>
      <c r="HP21" s="1904"/>
      <c r="HQ21" s="1904"/>
      <c r="HR21" s="1904"/>
      <c r="HS21" s="1904"/>
      <c r="HT21" s="1904"/>
      <c r="HU21" s="1904"/>
      <c r="HV21" s="1904"/>
      <c r="HW21" s="1904"/>
      <c r="HX21" s="1904"/>
      <c r="HY21" s="1904"/>
      <c r="HZ21" s="1904"/>
      <c r="IA21" s="1904"/>
      <c r="IB21" s="1904"/>
      <c r="IC21" s="1904"/>
      <c r="ID21" s="1904"/>
      <c r="IE21" s="1904"/>
      <c r="IF21" s="1904"/>
      <c r="IG21" s="1904"/>
      <c r="IH21" s="1904"/>
      <c r="II21" s="1904"/>
      <c r="IJ21" s="1904"/>
      <c r="IK21" s="1904"/>
      <c r="IL21" s="1904"/>
      <c r="IM21" s="1904"/>
      <c r="IN21" s="1904"/>
      <c r="IO21" s="1904"/>
      <c r="IP21" s="1904"/>
      <c r="IQ21" s="1904"/>
      <c r="IR21" s="1904"/>
      <c r="IS21" s="1904"/>
      <c r="IT21" s="1904"/>
      <c r="IU21" s="1904"/>
      <c r="IV21" s="1904"/>
      <c r="IW21" s="1904"/>
      <c r="IX21" s="1904"/>
      <c r="IY21" s="1904"/>
      <c r="IZ21" s="1904"/>
      <c r="JA21" s="1904"/>
      <c r="JB21" s="1904"/>
      <c r="JC21" s="1904"/>
      <c r="JD21" s="1904"/>
      <c r="JE21" s="1904"/>
      <c r="JF21" s="1904"/>
      <c r="JG21" s="1904"/>
      <c r="JH21" s="1904"/>
      <c r="JI21" s="1904"/>
      <c r="JJ21" s="1904"/>
      <c r="JK21" s="1904"/>
      <c r="JL21" s="1904"/>
      <c r="JM21" s="1904"/>
      <c r="JN21" s="1904"/>
      <c r="JO21" s="1904"/>
      <c r="JP21" s="1904"/>
      <c r="JQ21" s="1904"/>
      <c r="JR21" s="1904"/>
      <c r="JS21" s="1904"/>
      <c r="JT21" s="1904"/>
      <c r="JU21" s="1904"/>
      <c r="JV21" s="1904"/>
      <c r="JW21" s="1904"/>
      <c r="JX21" s="1904"/>
      <c r="JY21" s="1904"/>
      <c r="JZ21" s="1904"/>
      <c r="KA21" s="1904"/>
      <c r="KB21" s="1904"/>
      <c r="KC21" s="1904"/>
      <c r="KD21" s="1904"/>
      <c r="KE21" s="1904"/>
      <c r="KF21" s="1904"/>
      <c r="KG21" s="1904"/>
      <c r="KH21" s="1904"/>
      <c r="KI21" s="1904"/>
      <c r="KJ21" s="1904"/>
      <c r="KK21" s="1904"/>
      <c r="KL21" s="1904"/>
      <c r="KM21" s="1904"/>
      <c r="KN21" s="1904"/>
      <c r="KO21" s="1904"/>
      <c r="KP21" s="1904"/>
      <c r="KQ21" s="1904"/>
      <c r="KR21" s="1904"/>
      <c r="KS21" s="1904"/>
      <c r="KT21" s="1904"/>
      <c r="KU21" s="1904"/>
      <c r="KV21" s="1904"/>
      <c r="KW21" s="1904"/>
      <c r="KX21" s="1904"/>
      <c r="KY21" s="1904"/>
      <c r="KZ21" s="1904"/>
      <c r="LA21" s="1904"/>
      <c r="LB21" s="1904"/>
      <c r="LC21" s="1904"/>
      <c r="LD21" s="1904"/>
      <c r="LE21" s="1904"/>
      <c r="LF21" s="1904"/>
      <c r="LG21" s="1904"/>
      <c r="LH21" s="1904"/>
      <c r="LI21" s="1904"/>
      <c r="LJ21" s="1904"/>
      <c r="LK21" s="1904"/>
      <c r="LL21" s="1904"/>
      <c r="LM21" s="1904"/>
      <c r="LN21" s="1904"/>
      <c r="LO21" s="1904"/>
      <c r="LP21" s="1904"/>
      <c r="LQ21" s="1904"/>
      <c r="LR21" s="1904"/>
      <c r="LS21" s="1904"/>
      <c r="LT21" s="1904"/>
      <c r="LU21" s="1904"/>
      <c r="LV21" s="1904"/>
      <c r="LW21" s="1904"/>
      <c r="LX21" s="1904"/>
      <c r="LY21" s="1904"/>
      <c r="LZ21" s="1904"/>
      <c r="MA21" s="1904"/>
      <c r="MB21" s="1904"/>
      <c r="MC21" s="1904"/>
      <c r="MD21" s="1904"/>
      <c r="ME21" s="1904"/>
      <c r="MF21" s="1904"/>
      <c r="MG21" s="1904"/>
      <c r="MH21" s="1904"/>
      <c r="MI21" s="1904"/>
    </row>
    <row r="22" spans="1:347" s="243" customFormat="1" ht="16.149999999999999" customHeight="1" x14ac:dyDescent="0.2">
      <c r="A22" s="246">
        <v>16</v>
      </c>
      <c r="B22" s="237" t="s">
        <v>97</v>
      </c>
      <c r="C22" s="238">
        <v>4708</v>
      </c>
      <c r="D22" s="238">
        <v>0</v>
      </c>
      <c r="E22" s="238">
        <v>0</v>
      </c>
      <c r="F22" s="238">
        <v>0</v>
      </c>
      <c r="G22" s="238">
        <v>0</v>
      </c>
      <c r="H22" s="238">
        <v>0</v>
      </c>
      <c r="I22" s="238">
        <v>0</v>
      </c>
      <c r="J22" s="238">
        <v>0</v>
      </c>
      <c r="K22" s="238">
        <v>0</v>
      </c>
      <c r="L22" s="238">
        <v>0</v>
      </c>
      <c r="M22" s="238">
        <v>0</v>
      </c>
      <c r="N22" s="238">
        <v>0</v>
      </c>
      <c r="O22" s="238">
        <v>0</v>
      </c>
      <c r="P22" s="238">
        <v>0</v>
      </c>
      <c r="Q22" s="238">
        <v>0</v>
      </c>
      <c r="R22" s="238">
        <v>0</v>
      </c>
      <c r="S22" s="238">
        <v>0</v>
      </c>
      <c r="T22" s="238">
        <v>0</v>
      </c>
      <c r="U22" s="238">
        <v>0</v>
      </c>
      <c r="V22" s="238">
        <v>0</v>
      </c>
      <c r="W22" s="238">
        <v>0</v>
      </c>
      <c r="X22" s="238">
        <v>0</v>
      </c>
      <c r="Y22" s="238">
        <v>0</v>
      </c>
      <c r="Z22" s="238">
        <v>0</v>
      </c>
      <c r="AA22" s="238">
        <v>0</v>
      </c>
      <c r="AB22" s="238">
        <v>0</v>
      </c>
      <c r="AC22" s="238">
        <v>0</v>
      </c>
      <c r="AD22" s="238">
        <v>0</v>
      </c>
      <c r="AE22" s="238">
        <v>0</v>
      </c>
      <c r="AF22" s="238">
        <v>0</v>
      </c>
      <c r="AG22" s="238">
        <v>0</v>
      </c>
      <c r="AH22" s="238">
        <v>0</v>
      </c>
      <c r="AI22" s="238">
        <v>0</v>
      </c>
      <c r="AJ22" s="238">
        <v>0</v>
      </c>
      <c r="AK22" s="261"/>
      <c r="AL22" s="261"/>
      <c r="AM22" s="261"/>
      <c r="AN22" s="261"/>
      <c r="AO22" s="261"/>
      <c r="AP22" s="261"/>
      <c r="AQ22" s="261"/>
      <c r="AR22" s="261"/>
      <c r="AS22" s="238">
        <v>15</v>
      </c>
      <c r="AT22" s="238">
        <v>26</v>
      </c>
      <c r="AU22" s="247">
        <v>4749</v>
      </c>
      <c r="AV22" s="238">
        <v>0</v>
      </c>
      <c r="AW22" s="238">
        <v>0</v>
      </c>
      <c r="AX22" s="238">
        <v>0</v>
      </c>
      <c r="AY22" s="238">
        <v>0</v>
      </c>
      <c r="AZ22" s="238">
        <v>0</v>
      </c>
      <c r="BA22" s="238">
        <v>0</v>
      </c>
      <c r="BB22" s="238">
        <v>0</v>
      </c>
      <c r="BC22" s="238">
        <v>0</v>
      </c>
      <c r="BD22" s="238">
        <v>0</v>
      </c>
      <c r="BE22" s="238">
        <v>2</v>
      </c>
      <c r="BF22" s="238">
        <v>0</v>
      </c>
      <c r="BG22" s="238">
        <v>0</v>
      </c>
      <c r="BH22" s="238">
        <v>0</v>
      </c>
      <c r="BI22" s="1900">
        <v>4751</v>
      </c>
      <c r="BJ22" s="1904"/>
      <c r="BK22" s="1904"/>
      <c r="BL22" s="1880"/>
      <c r="BM22" s="1880"/>
      <c r="BN22" s="1880"/>
      <c r="BO22" s="1904"/>
      <c r="BP22" s="1880"/>
      <c r="BQ22" s="1904"/>
      <c r="BR22" s="1904"/>
      <c r="BS22" s="1904"/>
      <c r="BT22" s="1904"/>
      <c r="BU22" s="1904"/>
      <c r="BV22" s="1904"/>
      <c r="BW22" s="1904"/>
      <c r="BX22" s="1904"/>
      <c r="BY22" s="1904"/>
      <c r="BZ22" s="1904"/>
      <c r="CA22" s="1904"/>
      <c r="CB22" s="1904"/>
      <c r="CC22" s="1904"/>
      <c r="CD22" s="1904"/>
      <c r="CE22" s="1904"/>
      <c r="CF22" s="1904"/>
      <c r="CG22" s="1904"/>
      <c r="CH22" s="1904"/>
      <c r="CI22" s="1904"/>
      <c r="CJ22" s="1904"/>
      <c r="CK22" s="1904"/>
      <c r="CL22" s="1904"/>
      <c r="CM22" s="1904"/>
      <c r="CN22" s="1904"/>
      <c r="CO22" s="1904"/>
      <c r="CP22" s="1904"/>
      <c r="CQ22" s="1904"/>
      <c r="CR22" s="1904"/>
      <c r="CS22" s="1904"/>
      <c r="CT22" s="1904"/>
      <c r="CU22" s="1904"/>
      <c r="CV22" s="1904"/>
      <c r="CW22" s="1904"/>
      <c r="CX22" s="1904"/>
      <c r="CY22" s="1904"/>
      <c r="CZ22" s="1904"/>
      <c r="DA22" s="1904"/>
      <c r="DB22" s="1904"/>
      <c r="DC22" s="1904"/>
      <c r="DD22" s="1904"/>
      <c r="DE22" s="1904"/>
      <c r="DF22" s="1904"/>
      <c r="DG22" s="1904"/>
      <c r="DH22" s="1904"/>
      <c r="DI22" s="1904"/>
      <c r="DJ22" s="1904"/>
      <c r="DK22" s="1904"/>
      <c r="DL22" s="1904"/>
      <c r="DM22" s="1904"/>
      <c r="DN22" s="1904"/>
      <c r="DO22" s="1904"/>
      <c r="DP22" s="1904"/>
      <c r="DQ22" s="1904"/>
      <c r="DR22" s="1904"/>
      <c r="DS22" s="1904"/>
      <c r="DT22" s="1904"/>
      <c r="DU22" s="1904"/>
      <c r="DV22" s="1904"/>
      <c r="DW22" s="1904"/>
      <c r="DX22" s="1904"/>
      <c r="DY22" s="1904"/>
      <c r="DZ22" s="1904"/>
      <c r="EA22" s="1904"/>
      <c r="EB22" s="1904"/>
      <c r="EC22" s="1904"/>
      <c r="ED22" s="1904"/>
      <c r="EE22" s="1904"/>
      <c r="EF22" s="1904"/>
      <c r="EG22" s="1904"/>
      <c r="EH22" s="1904"/>
      <c r="EI22" s="1904"/>
      <c r="EJ22" s="1904"/>
      <c r="EK22" s="1904"/>
      <c r="EL22" s="1904"/>
      <c r="EM22" s="1904"/>
      <c r="EN22" s="1904"/>
      <c r="EO22" s="1904"/>
      <c r="EP22" s="1904"/>
      <c r="EQ22" s="1904"/>
      <c r="ER22" s="1904"/>
      <c r="ES22" s="1904"/>
      <c r="ET22" s="1904"/>
      <c r="EU22" s="1904"/>
      <c r="EV22" s="1904"/>
      <c r="EW22" s="1904"/>
      <c r="EX22" s="1904"/>
      <c r="EY22" s="1904"/>
      <c r="EZ22" s="1904"/>
      <c r="FA22" s="1904"/>
      <c r="FB22" s="1904"/>
      <c r="FC22" s="1904"/>
      <c r="FD22" s="1904"/>
      <c r="FE22" s="1904"/>
      <c r="FF22" s="1904"/>
      <c r="FG22" s="1904"/>
      <c r="FH22" s="1904"/>
      <c r="FI22" s="1904"/>
      <c r="FJ22" s="1904"/>
      <c r="FK22" s="1904"/>
      <c r="FL22" s="1904"/>
      <c r="FM22" s="1904"/>
      <c r="FN22" s="1904"/>
      <c r="FO22" s="1904"/>
      <c r="FP22" s="1904"/>
      <c r="FQ22" s="1904"/>
      <c r="FR22" s="1904"/>
      <c r="FS22" s="1904"/>
      <c r="FT22" s="1904"/>
      <c r="FU22" s="1904"/>
      <c r="FV22" s="1904"/>
      <c r="FW22" s="1904"/>
      <c r="FX22" s="1904"/>
      <c r="FY22" s="1904"/>
      <c r="FZ22" s="1904"/>
      <c r="GA22" s="1904"/>
      <c r="GB22" s="1904"/>
      <c r="GC22" s="1904"/>
      <c r="GD22" s="1904"/>
      <c r="GE22" s="1904"/>
      <c r="GF22" s="1904"/>
      <c r="GG22" s="1904"/>
      <c r="GH22" s="1904"/>
      <c r="GI22" s="1904"/>
      <c r="GJ22" s="1904"/>
      <c r="GK22" s="1904"/>
      <c r="GL22" s="1904"/>
      <c r="GM22" s="1904"/>
      <c r="GN22" s="1904"/>
      <c r="GO22" s="1904"/>
      <c r="GP22" s="1904"/>
      <c r="GQ22" s="1904"/>
      <c r="GR22" s="1904"/>
      <c r="GS22" s="1904"/>
      <c r="GT22" s="1904"/>
      <c r="GU22" s="1904"/>
      <c r="GV22" s="1904"/>
      <c r="GW22" s="1904"/>
      <c r="GX22" s="1904"/>
      <c r="GY22" s="1904"/>
      <c r="GZ22" s="1904"/>
      <c r="HA22" s="1904"/>
      <c r="HB22" s="1904"/>
      <c r="HC22" s="1904"/>
      <c r="HD22" s="1904"/>
      <c r="HE22" s="1904"/>
      <c r="HF22" s="1904"/>
      <c r="HG22" s="1904"/>
      <c r="HH22" s="1904"/>
      <c r="HI22" s="1904"/>
      <c r="HJ22" s="1904"/>
      <c r="HK22" s="1904"/>
      <c r="HL22" s="1904"/>
      <c r="HM22" s="1904"/>
      <c r="HN22" s="1904"/>
      <c r="HO22" s="1904"/>
      <c r="HP22" s="1904"/>
      <c r="HQ22" s="1904"/>
      <c r="HR22" s="1904"/>
      <c r="HS22" s="1904"/>
      <c r="HT22" s="1904"/>
      <c r="HU22" s="1904"/>
      <c r="HV22" s="1904"/>
      <c r="HW22" s="1904"/>
      <c r="HX22" s="1904"/>
      <c r="HY22" s="1904"/>
      <c r="HZ22" s="1904"/>
      <c r="IA22" s="1904"/>
      <c r="IB22" s="1904"/>
      <c r="IC22" s="1904"/>
      <c r="ID22" s="1904"/>
      <c r="IE22" s="1904"/>
      <c r="IF22" s="1904"/>
      <c r="IG22" s="1904"/>
      <c r="IH22" s="1904"/>
      <c r="II22" s="1904"/>
      <c r="IJ22" s="1904"/>
      <c r="IK22" s="1904"/>
      <c r="IL22" s="1904"/>
      <c r="IM22" s="1904"/>
      <c r="IN22" s="1904"/>
      <c r="IO22" s="1904"/>
      <c r="IP22" s="1904"/>
      <c r="IQ22" s="1904"/>
      <c r="IR22" s="1904"/>
      <c r="IS22" s="1904"/>
      <c r="IT22" s="1904"/>
      <c r="IU22" s="1904"/>
      <c r="IV22" s="1904"/>
      <c r="IW22" s="1904"/>
      <c r="IX22" s="1904"/>
      <c r="IY22" s="1904"/>
      <c r="IZ22" s="1904"/>
      <c r="JA22" s="1904"/>
      <c r="JB22" s="1904"/>
      <c r="JC22" s="1904"/>
      <c r="JD22" s="1904"/>
      <c r="JE22" s="1904"/>
      <c r="JF22" s="1904"/>
      <c r="JG22" s="1904"/>
      <c r="JH22" s="1904"/>
      <c r="JI22" s="1904"/>
      <c r="JJ22" s="1904"/>
      <c r="JK22" s="1904"/>
      <c r="JL22" s="1904"/>
      <c r="JM22" s="1904"/>
      <c r="JN22" s="1904"/>
      <c r="JO22" s="1904"/>
      <c r="JP22" s="1904"/>
      <c r="JQ22" s="1904"/>
      <c r="JR22" s="1904"/>
      <c r="JS22" s="1904"/>
      <c r="JT22" s="1904"/>
      <c r="JU22" s="1904"/>
      <c r="JV22" s="1904"/>
      <c r="JW22" s="1904"/>
      <c r="JX22" s="1904"/>
      <c r="JY22" s="1904"/>
      <c r="JZ22" s="1904"/>
      <c r="KA22" s="1904"/>
      <c r="KB22" s="1904"/>
      <c r="KC22" s="1904"/>
      <c r="KD22" s="1904"/>
      <c r="KE22" s="1904"/>
      <c r="KF22" s="1904"/>
      <c r="KG22" s="1904"/>
      <c r="KH22" s="1904"/>
      <c r="KI22" s="1904"/>
      <c r="KJ22" s="1904"/>
      <c r="KK22" s="1904"/>
      <c r="KL22" s="1904"/>
      <c r="KM22" s="1904"/>
      <c r="KN22" s="1904"/>
      <c r="KO22" s="1904"/>
      <c r="KP22" s="1904"/>
      <c r="KQ22" s="1904"/>
      <c r="KR22" s="1904"/>
      <c r="KS22" s="1904"/>
      <c r="KT22" s="1904"/>
      <c r="KU22" s="1904"/>
      <c r="KV22" s="1904"/>
      <c r="KW22" s="1904"/>
      <c r="KX22" s="1904"/>
      <c r="KY22" s="1904"/>
      <c r="KZ22" s="1904"/>
      <c r="LA22" s="1904"/>
      <c r="LB22" s="1904"/>
      <c r="LC22" s="1904"/>
      <c r="LD22" s="1904"/>
      <c r="LE22" s="1904"/>
      <c r="LF22" s="1904"/>
      <c r="LG22" s="1904"/>
      <c r="LH22" s="1904"/>
      <c r="LI22" s="1904"/>
      <c r="LJ22" s="1904"/>
      <c r="LK22" s="1904"/>
      <c r="LL22" s="1904"/>
      <c r="LM22" s="1904"/>
      <c r="LN22" s="1904"/>
      <c r="LO22" s="1904"/>
      <c r="LP22" s="1904"/>
      <c r="LQ22" s="1904"/>
      <c r="LR22" s="1904"/>
      <c r="LS22" s="1904"/>
      <c r="LT22" s="1904"/>
      <c r="LU22" s="1904"/>
      <c r="LV22" s="1904"/>
      <c r="LW22" s="1904"/>
      <c r="LX22" s="1904"/>
      <c r="LY22" s="1904"/>
      <c r="LZ22" s="1904"/>
      <c r="MA22" s="1904"/>
      <c r="MB22" s="1904"/>
      <c r="MC22" s="1904"/>
      <c r="MD22" s="1904"/>
      <c r="ME22" s="1904"/>
      <c r="MF22" s="1904"/>
      <c r="MG22" s="1904"/>
      <c r="MH22" s="1904"/>
      <c r="MI22" s="1904"/>
    </row>
    <row r="23" spans="1:347" s="243" customFormat="1" ht="16.149999999999999" customHeight="1" x14ac:dyDescent="0.2">
      <c r="A23" s="248">
        <v>17</v>
      </c>
      <c r="B23" s="233" t="s">
        <v>98</v>
      </c>
      <c r="C23" s="234">
        <v>38734</v>
      </c>
      <c r="D23" s="1397">
        <v>418</v>
      </c>
      <c r="E23" s="234">
        <v>522</v>
      </c>
      <c r="F23" s="234">
        <v>0</v>
      </c>
      <c r="G23" s="234">
        <v>0</v>
      </c>
      <c r="H23" s="234">
        <v>0</v>
      </c>
      <c r="I23" s="234">
        <v>0</v>
      </c>
      <c r="J23" s="234">
        <v>0</v>
      </c>
      <c r="K23" s="234">
        <v>0</v>
      </c>
      <c r="L23" s="234">
        <v>0</v>
      </c>
      <c r="M23" s="234">
        <v>294</v>
      </c>
      <c r="N23" s="234">
        <v>0</v>
      </c>
      <c r="O23" s="234">
        <v>642</v>
      </c>
      <c r="P23" s="234">
        <v>0</v>
      </c>
      <c r="Q23" s="234">
        <v>191</v>
      </c>
      <c r="R23" s="234">
        <v>234</v>
      </c>
      <c r="S23" s="234">
        <v>72</v>
      </c>
      <c r="T23" s="234">
        <v>0</v>
      </c>
      <c r="U23" s="234">
        <v>0</v>
      </c>
      <c r="V23" s="234">
        <v>0</v>
      </c>
      <c r="W23" s="234">
        <v>1</v>
      </c>
      <c r="X23" s="234">
        <v>0</v>
      </c>
      <c r="Y23" s="234">
        <v>702</v>
      </c>
      <c r="Z23" s="234">
        <v>0</v>
      </c>
      <c r="AA23" s="234">
        <v>0</v>
      </c>
      <c r="AB23" s="234">
        <v>0</v>
      </c>
      <c r="AC23" s="234">
        <v>434</v>
      </c>
      <c r="AD23" s="234">
        <v>0</v>
      </c>
      <c r="AE23" s="234">
        <v>0</v>
      </c>
      <c r="AF23" s="234">
        <v>359</v>
      </c>
      <c r="AG23" s="234">
        <v>0</v>
      </c>
      <c r="AH23" s="234">
        <v>0</v>
      </c>
      <c r="AI23" s="234">
        <v>30</v>
      </c>
      <c r="AJ23" s="234">
        <v>0</v>
      </c>
      <c r="AK23" s="234"/>
      <c r="AL23" s="234"/>
      <c r="AM23" s="234"/>
      <c r="AN23" s="234"/>
      <c r="AO23" s="234"/>
      <c r="AP23" s="234"/>
      <c r="AQ23" s="234"/>
      <c r="AR23" s="234"/>
      <c r="AS23" s="234">
        <v>120</v>
      </c>
      <c r="AT23" s="234">
        <v>317</v>
      </c>
      <c r="AU23" s="249">
        <v>43070</v>
      </c>
      <c r="AV23" s="234">
        <v>0</v>
      </c>
      <c r="AW23" s="234">
        <v>0</v>
      </c>
      <c r="AX23" s="234">
        <v>0</v>
      </c>
      <c r="AY23" s="234">
        <v>0</v>
      </c>
      <c r="AZ23" s="234">
        <v>0</v>
      </c>
      <c r="BA23" s="234">
        <v>0</v>
      </c>
      <c r="BB23" s="234">
        <v>0</v>
      </c>
      <c r="BC23" s="234">
        <v>1463</v>
      </c>
      <c r="BD23" s="234">
        <v>764</v>
      </c>
      <c r="BE23" s="234">
        <v>8</v>
      </c>
      <c r="BF23" s="234">
        <v>1</v>
      </c>
      <c r="BG23" s="234">
        <v>88</v>
      </c>
      <c r="BH23" s="234">
        <v>54</v>
      </c>
      <c r="BI23" s="1901">
        <v>45448</v>
      </c>
      <c r="BJ23" s="1904"/>
      <c r="BK23" s="1904"/>
      <c r="BL23" s="1880"/>
      <c r="BM23" s="1880"/>
      <c r="BN23" s="1880"/>
      <c r="BO23" s="1904"/>
      <c r="BP23" s="1880"/>
      <c r="BQ23" s="1904"/>
      <c r="BR23" s="1904"/>
      <c r="BS23" s="1904"/>
      <c r="BT23" s="1904"/>
      <c r="BU23" s="1904"/>
      <c r="BV23" s="1904"/>
      <c r="BW23" s="1904"/>
      <c r="BX23" s="1904"/>
      <c r="BY23" s="1904"/>
      <c r="BZ23" s="1904"/>
      <c r="CA23" s="1904"/>
      <c r="CB23" s="1904"/>
      <c r="CC23" s="1904"/>
      <c r="CD23" s="1904"/>
      <c r="CE23" s="1904"/>
      <c r="CF23" s="1904"/>
      <c r="CG23" s="1904"/>
      <c r="CH23" s="1904"/>
      <c r="CI23" s="1904"/>
      <c r="CJ23" s="1904"/>
      <c r="CK23" s="1904"/>
      <c r="CL23" s="1904"/>
      <c r="CM23" s="1904"/>
      <c r="CN23" s="1904"/>
      <c r="CO23" s="1904"/>
      <c r="CP23" s="1904"/>
      <c r="CQ23" s="1904"/>
      <c r="CR23" s="1904"/>
      <c r="CS23" s="1904"/>
      <c r="CT23" s="1904"/>
      <c r="CU23" s="1904"/>
      <c r="CV23" s="1904"/>
      <c r="CW23" s="1904"/>
      <c r="CX23" s="1904"/>
      <c r="CY23" s="1904"/>
      <c r="CZ23" s="1904"/>
      <c r="DA23" s="1904"/>
      <c r="DB23" s="1904"/>
      <c r="DC23" s="1904"/>
      <c r="DD23" s="1904"/>
      <c r="DE23" s="1904"/>
      <c r="DF23" s="1904"/>
      <c r="DG23" s="1904"/>
      <c r="DH23" s="1904"/>
      <c r="DI23" s="1904"/>
      <c r="DJ23" s="1904"/>
      <c r="DK23" s="1904"/>
      <c r="DL23" s="1904"/>
      <c r="DM23" s="1904"/>
      <c r="DN23" s="1904"/>
      <c r="DO23" s="1904"/>
      <c r="DP23" s="1904"/>
      <c r="DQ23" s="1904"/>
      <c r="DR23" s="1904"/>
      <c r="DS23" s="1904"/>
      <c r="DT23" s="1904"/>
      <c r="DU23" s="1904"/>
      <c r="DV23" s="1904"/>
      <c r="DW23" s="1904"/>
      <c r="DX23" s="1904"/>
      <c r="DY23" s="1904"/>
      <c r="DZ23" s="1904"/>
      <c r="EA23" s="1904"/>
      <c r="EB23" s="1904"/>
      <c r="EC23" s="1904"/>
      <c r="ED23" s="1904"/>
      <c r="EE23" s="1904"/>
      <c r="EF23" s="1904"/>
      <c r="EG23" s="1904"/>
      <c r="EH23" s="1904"/>
      <c r="EI23" s="1904"/>
      <c r="EJ23" s="1904"/>
      <c r="EK23" s="1904"/>
      <c r="EL23" s="1904"/>
      <c r="EM23" s="1904"/>
      <c r="EN23" s="1904"/>
      <c r="EO23" s="1904"/>
      <c r="EP23" s="1904"/>
      <c r="EQ23" s="1904"/>
      <c r="ER23" s="1904"/>
      <c r="ES23" s="1904"/>
      <c r="ET23" s="1904"/>
      <c r="EU23" s="1904"/>
      <c r="EV23" s="1904"/>
      <c r="EW23" s="1904"/>
      <c r="EX23" s="1904"/>
      <c r="EY23" s="1904"/>
      <c r="EZ23" s="1904"/>
      <c r="FA23" s="1904"/>
      <c r="FB23" s="1904"/>
      <c r="FC23" s="1904"/>
      <c r="FD23" s="1904"/>
      <c r="FE23" s="1904"/>
      <c r="FF23" s="1904"/>
      <c r="FG23" s="1904"/>
      <c r="FH23" s="1904"/>
      <c r="FI23" s="1904"/>
      <c r="FJ23" s="1904"/>
      <c r="FK23" s="1904"/>
      <c r="FL23" s="1904"/>
      <c r="FM23" s="1904"/>
      <c r="FN23" s="1904"/>
      <c r="FO23" s="1904"/>
      <c r="FP23" s="1904"/>
      <c r="FQ23" s="1904"/>
      <c r="FR23" s="1904"/>
      <c r="FS23" s="1904"/>
      <c r="FT23" s="1904"/>
      <c r="FU23" s="1904"/>
      <c r="FV23" s="1904"/>
      <c r="FW23" s="1904"/>
      <c r="FX23" s="1904"/>
      <c r="FY23" s="1904"/>
      <c r="FZ23" s="1904"/>
      <c r="GA23" s="1904"/>
      <c r="GB23" s="1904"/>
      <c r="GC23" s="1904"/>
      <c r="GD23" s="1904"/>
      <c r="GE23" s="1904"/>
      <c r="GF23" s="1904"/>
      <c r="GG23" s="1904"/>
      <c r="GH23" s="1904"/>
      <c r="GI23" s="1904"/>
      <c r="GJ23" s="1904"/>
      <c r="GK23" s="1904"/>
      <c r="GL23" s="1904"/>
      <c r="GM23" s="1904"/>
      <c r="GN23" s="1904"/>
      <c r="GO23" s="1904"/>
      <c r="GP23" s="1904"/>
      <c r="GQ23" s="1904"/>
      <c r="GR23" s="1904"/>
      <c r="GS23" s="1904"/>
      <c r="GT23" s="1904"/>
      <c r="GU23" s="1904"/>
      <c r="GV23" s="1904"/>
      <c r="GW23" s="1904"/>
      <c r="GX23" s="1904"/>
      <c r="GY23" s="1904"/>
      <c r="GZ23" s="1904"/>
      <c r="HA23" s="1904"/>
      <c r="HB23" s="1904"/>
      <c r="HC23" s="1904"/>
      <c r="HD23" s="1904"/>
      <c r="HE23" s="1904"/>
      <c r="HF23" s="1904"/>
      <c r="HG23" s="1904"/>
      <c r="HH23" s="1904"/>
      <c r="HI23" s="1904"/>
      <c r="HJ23" s="1904"/>
      <c r="HK23" s="1904"/>
      <c r="HL23" s="1904"/>
      <c r="HM23" s="1904"/>
      <c r="HN23" s="1904"/>
      <c r="HO23" s="1904"/>
      <c r="HP23" s="1904"/>
      <c r="HQ23" s="1904"/>
      <c r="HR23" s="1904"/>
      <c r="HS23" s="1904"/>
      <c r="HT23" s="1904"/>
      <c r="HU23" s="1904"/>
      <c r="HV23" s="1904"/>
      <c r="HW23" s="1904"/>
      <c r="HX23" s="1904"/>
      <c r="HY23" s="1904"/>
      <c r="HZ23" s="1904"/>
      <c r="IA23" s="1904"/>
      <c r="IB23" s="1904"/>
      <c r="IC23" s="1904"/>
      <c r="ID23" s="1904"/>
      <c r="IE23" s="1904"/>
      <c r="IF23" s="1904"/>
      <c r="IG23" s="1904"/>
      <c r="IH23" s="1904"/>
      <c r="II23" s="1904"/>
      <c r="IJ23" s="1904"/>
      <c r="IK23" s="1904"/>
      <c r="IL23" s="1904"/>
      <c r="IM23" s="1904"/>
      <c r="IN23" s="1904"/>
      <c r="IO23" s="1904"/>
      <c r="IP23" s="1904"/>
      <c r="IQ23" s="1904"/>
      <c r="IR23" s="1904"/>
      <c r="IS23" s="1904"/>
      <c r="IT23" s="1904"/>
      <c r="IU23" s="1904"/>
      <c r="IV23" s="1904"/>
      <c r="IW23" s="1904"/>
      <c r="IX23" s="1904"/>
      <c r="IY23" s="1904"/>
      <c r="IZ23" s="1904"/>
      <c r="JA23" s="1904"/>
      <c r="JB23" s="1904"/>
      <c r="JC23" s="1904"/>
      <c r="JD23" s="1904"/>
      <c r="JE23" s="1904"/>
      <c r="JF23" s="1904"/>
      <c r="JG23" s="1904"/>
      <c r="JH23" s="1904"/>
      <c r="JI23" s="1904"/>
      <c r="JJ23" s="1904"/>
      <c r="JK23" s="1904"/>
      <c r="JL23" s="1904"/>
      <c r="JM23" s="1904"/>
      <c r="JN23" s="1904"/>
      <c r="JO23" s="1904"/>
      <c r="JP23" s="1904"/>
      <c r="JQ23" s="1904"/>
      <c r="JR23" s="1904"/>
      <c r="JS23" s="1904"/>
      <c r="JT23" s="1904"/>
      <c r="JU23" s="1904"/>
      <c r="JV23" s="1904"/>
      <c r="JW23" s="1904"/>
      <c r="JX23" s="1904"/>
      <c r="JY23" s="1904"/>
      <c r="JZ23" s="1904"/>
      <c r="KA23" s="1904"/>
      <c r="KB23" s="1904"/>
      <c r="KC23" s="1904"/>
      <c r="KD23" s="1904"/>
      <c r="KE23" s="1904"/>
      <c r="KF23" s="1904"/>
      <c r="KG23" s="1904"/>
      <c r="KH23" s="1904"/>
      <c r="KI23" s="1904"/>
      <c r="KJ23" s="1904"/>
      <c r="KK23" s="1904"/>
      <c r="KL23" s="1904"/>
      <c r="KM23" s="1904"/>
      <c r="KN23" s="1904"/>
      <c r="KO23" s="1904"/>
      <c r="KP23" s="1904"/>
      <c r="KQ23" s="1904"/>
      <c r="KR23" s="1904"/>
      <c r="KS23" s="1904"/>
      <c r="KT23" s="1904"/>
      <c r="KU23" s="1904"/>
      <c r="KV23" s="1904"/>
      <c r="KW23" s="1904"/>
      <c r="KX23" s="1904"/>
      <c r="KY23" s="1904"/>
      <c r="KZ23" s="1904"/>
      <c r="LA23" s="1904"/>
      <c r="LB23" s="1904"/>
      <c r="LC23" s="1904"/>
      <c r="LD23" s="1904"/>
      <c r="LE23" s="1904"/>
      <c r="LF23" s="1904"/>
      <c r="LG23" s="1904"/>
      <c r="LH23" s="1904"/>
      <c r="LI23" s="1904"/>
      <c r="LJ23" s="1904"/>
      <c r="LK23" s="1904"/>
      <c r="LL23" s="1904"/>
      <c r="LM23" s="1904"/>
      <c r="LN23" s="1904"/>
      <c r="LO23" s="1904"/>
      <c r="LP23" s="1904"/>
      <c r="LQ23" s="1904"/>
      <c r="LR23" s="1904"/>
      <c r="LS23" s="1904"/>
      <c r="LT23" s="1904"/>
      <c r="LU23" s="1904"/>
      <c r="LV23" s="1904"/>
      <c r="LW23" s="1904"/>
      <c r="LX23" s="1904"/>
      <c r="LY23" s="1904"/>
      <c r="LZ23" s="1904"/>
      <c r="MA23" s="1904"/>
      <c r="MB23" s="1904"/>
      <c r="MC23" s="1904"/>
      <c r="MD23" s="1904"/>
      <c r="ME23" s="1904"/>
      <c r="MF23" s="1904"/>
      <c r="MG23" s="1904"/>
      <c r="MH23" s="1904"/>
      <c r="MI23" s="1904"/>
    </row>
    <row r="24" spans="1:347" s="243" customFormat="1" ht="16.149999999999999" customHeight="1" x14ac:dyDescent="0.2">
      <c r="A24" s="248">
        <v>18</v>
      </c>
      <c r="B24" s="233" t="s">
        <v>99</v>
      </c>
      <c r="C24" s="234">
        <v>752</v>
      </c>
      <c r="D24" s="234">
        <v>0</v>
      </c>
      <c r="E24" s="234">
        <v>0</v>
      </c>
      <c r="F24" s="234">
        <v>0</v>
      </c>
      <c r="G24" s="234">
        <v>0</v>
      </c>
      <c r="H24" s="234">
        <v>0</v>
      </c>
      <c r="I24" s="234">
        <v>0</v>
      </c>
      <c r="J24" s="234">
        <v>0</v>
      </c>
      <c r="K24" s="234">
        <v>0</v>
      </c>
      <c r="L24" s="234">
        <v>0</v>
      </c>
      <c r="M24" s="234">
        <v>0</v>
      </c>
      <c r="N24" s="234">
        <v>0</v>
      </c>
      <c r="O24" s="234">
        <v>0</v>
      </c>
      <c r="P24" s="234">
        <v>0</v>
      </c>
      <c r="Q24" s="234">
        <v>0</v>
      </c>
      <c r="R24" s="234">
        <v>0</v>
      </c>
      <c r="S24" s="234">
        <v>0</v>
      </c>
      <c r="T24" s="234">
        <v>0</v>
      </c>
      <c r="U24" s="234">
        <v>0</v>
      </c>
      <c r="V24" s="234">
        <v>0</v>
      </c>
      <c r="W24" s="234">
        <v>0</v>
      </c>
      <c r="X24" s="234">
        <v>0</v>
      </c>
      <c r="Y24" s="234">
        <v>0</v>
      </c>
      <c r="Z24" s="234">
        <v>0</v>
      </c>
      <c r="AA24" s="234">
        <v>0</v>
      </c>
      <c r="AB24" s="234">
        <v>0</v>
      </c>
      <c r="AC24" s="234">
        <v>0</v>
      </c>
      <c r="AD24" s="234">
        <v>0</v>
      </c>
      <c r="AE24" s="234">
        <v>0</v>
      </c>
      <c r="AF24" s="234">
        <v>0</v>
      </c>
      <c r="AG24" s="234">
        <v>0</v>
      </c>
      <c r="AH24" s="234">
        <v>0</v>
      </c>
      <c r="AI24" s="234">
        <v>0</v>
      </c>
      <c r="AJ24" s="234">
        <v>0</v>
      </c>
      <c r="AK24" s="234"/>
      <c r="AL24" s="234"/>
      <c r="AM24" s="234"/>
      <c r="AN24" s="234"/>
      <c r="AO24" s="234"/>
      <c r="AP24" s="234"/>
      <c r="AQ24" s="234"/>
      <c r="AR24" s="234"/>
      <c r="AS24" s="234">
        <v>4</v>
      </c>
      <c r="AT24" s="234">
        <v>0</v>
      </c>
      <c r="AU24" s="249">
        <v>756</v>
      </c>
      <c r="AV24" s="234">
        <v>0</v>
      </c>
      <c r="AW24" s="234">
        <v>0</v>
      </c>
      <c r="AX24" s="234">
        <v>0</v>
      </c>
      <c r="AY24" s="234">
        <v>0</v>
      </c>
      <c r="AZ24" s="234">
        <v>9</v>
      </c>
      <c r="BA24" s="234">
        <v>0</v>
      </c>
      <c r="BB24" s="234">
        <v>0</v>
      </c>
      <c r="BC24" s="234">
        <v>0</v>
      </c>
      <c r="BD24" s="234">
        <v>0</v>
      </c>
      <c r="BE24" s="234">
        <v>0</v>
      </c>
      <c r="BF24" s="234">
        <v>0</v>
      </c>
      <c r="BG24" s="234">
        <v>0</v>
      </c>
      <c r="BH24" s="234">
        <v>1</v>
      </c>
      <c r="BI24" s="1901">
        <v>766</v>
      </c>
      <c r="BJ24" s="1904"/>
      <c r="BK24" s="1904"/>
      <c r="BL24" s="1880"/>
      <c r="BM24" s="1880"/>
      <c r="BN24" s="1880"/>
      <c r="BO24" s="1904"/>
      <c r="BP24" s="1880"/>
      <c r="BQ24" s="1904"/>
      <c r="BR24" s="1904"/>
      <c r="BS24" s="1904"/>
      <c r="BT24" s="1904"/>
      <c r="BU24" s="1904"/>
      <c r="BV24" s="1904"/>
      <c r="BW24" s="1904"/>
      <c r="BX24" s="1904"/>
      <c r="BY24" s="1904"/>
      <c r="BZ24" s="1904"/>
      <c r="CA24" s="1904"/>
      <c r="CB24" s="1904"/>
      <c r="CC24" s="1904"/>
      <c r="CD24" s="1904"/>
      <c r="CE24" s="1904"/>
      <c r="CF24" s="1904"/>
      <c r="CG24" s="1904"/>
      <c r="CH24" s="1904"/>
      <c r="CI24" s="1904"/>
      <c r="CJ24" s="1904"/>
      <c r="CK24" s="1904"/>
      <c r="CL24" s="1904"/>
      <c r="CM24" s="1904"/>
      <c r="CN24" s="1904"/>
      <c r="CO24" s="1904"/>
      <c r="CP24" s="1904"/>
      <c r="CQ24" s="1904"/>
      <c r="CR24" s="1904"/>
      <c r="CS24" s="1904"/>
      <c r="CT24" s="1904"/>
      <c r="CU24" s="1904"/>
      <c r="CV24" s="1904"/>
      <c r="CW24" s="1904"/>
      <c r="CX24" s="1904"/>
      <c r="CY24" s="1904"/>
      <c r="CZ24" s="1904"/>
      <c r="DA24" s="1904"/>
      <c r="DB24" s="1904"/>
      <c r="DC24" s="1904"/>
      <c r="DD24" s="1904"/>
      <c r="DE24" s="1904"/>
      <c r="DF24" s="1904"/>
      <c r="DG24" s="1904"/>
      <c r="DH24" s="1904"/>
      <c r="DI24" s="1904"/>
      <c r="DJ24" s="1904"/>
      <c r="DK24" s="1904"/>
      <c r="DL24" s="1904"/>
      <c r="DM24" s="1904"/>
      <c r="DN24" s="1904"/>
      <c r="DO24" s="1904"/>
      <c r="DP24" s="1904"/>
      <c r="DQ24" s="1904"/>
      <c r="DR24" s="1904"/>
      <c r="DS24" s="1904"/>
      <c r="DT24" s="1904"/>
      <c r="DU24" s="1904"/>
      <c r="DV24" s="1904"/>
      <c r="DW24" s="1904"/>
      <c r="DX24" s="1904"/>
      <c r="DY24" s="1904"/>
      <c r="DZ24" s="1904"/>
      <c r="EA24" s="1904"/>
      <c r="EB24" s="1904"/>
      <c r="EC24" s="1904"/>
      <c r="ED24" s="1904"/>
      <c r="EE24" s="1904"/>
      <c r="EF24" s="1904"/>
      <c r="EG24" s="1904"/>
      <c r="EH24" s="1904"/>
      <c r="EI24" s="1904"/>
      <c r="EJ24" s="1904"/>
      <c r="EK24" s="1904"/>
      <c r="EL24" s="1904"/>
      <c r="EM24" s="1904"/>
      <c r="EN24" s="1904"/>
      <c r="EO24" s="1904"/>
      <c r="EP24" s="1904"/>
      <c r="EQ24" s="1904"/>
      <c r="ER24" s="1904"/>
      <c r="ES24" s="1904"/>
      <c r="ET24" s="1904"/>
      <c r="EU24" s="1904"/>
      <c r="EV24" s="1904"/>
      <c r="EW24" s="1904"/>
      <c r="EX24" s="1904"/>
      <c r="EY24" s="1904"/>
      <c r="EZ24" s="1904"/>
      <c r="FA24" s="1904"/>
      <c r="FB24" s="1904"/>
      <c r="FC24" s="1904"/>
      <c r="FD24" s="1904"/>
      <c r="FE24" s="1904"/>
      <c r="FF24" s="1904"/>
      <c r="FG24" s="1904"/>
      <c r="FH24" s="1904"/>
      <c r="FI24" s="1904"/>
      <c r="FJ24" s="1904"/>
      <c r="FK24" s="1904"/>
      <c r="FL24" s="1904"/>
      <c r="FM24" s="1904"/>
      <c r="FN24" s="1904"/>
      <c r="FO24" s="1904"/>
      <c r="FP24" s="1904"/>
      <c r="FQ24" s="1904"/>
      <c r="FR24" s="1904"/>
      <c r="FS24" s="1904"/>
      <c r="FT24" s="1904"/>
      <c r="FU24" s="1904"/>
      <c r="FV24" s="1904"/>
      <c r="FW24" s="1904"/>
      <c r="FX24" s="1904"/>
      <c r="FY24" s="1904"/>
      <c r="FZ24" s="1904"/>
      <c r="GA24" s="1904"/>
      <c r="GB24" s="1904"/>
      <c r="GC24" s="1904"/>
      <c r="GD24" s="1904"/>
      <c r="GE24" s="1904"/>
      <c r="GF24" s="1904"/>
      <c r="GG24" s="1904"/>
      <c r="GH24" s="1904"/>
      <c r="GI24" s="1904"/>
      <c r="GJ24" s="1904"/>
      <c r="GK24" s="1904"/>
      <c r="GL24" s="1904"/>
      <c r="GM24" s="1904"/>
      <c r="GN24" s="1904"/>
      <c r="GO24" s="1904"/>
      <c r="GP24" s="1904"/>
      <c r="GQ24" s="1904"/>
      <c r="GR24" s="1904"/>
      <c r="GS24" s="1904"/>
      <c r="GT24" s="1904"/>
      <c r="GU24" s="1904"/>
      <c r="GV24" s="1904"/>
      <c r="GW24" s="1904"/>
      <c r="GX24" s="1904"/>
      <c r="GY24" s="1904"/>
      <c r="GZ24" s="1904"/>
      <c r="HA24" s="1904"/>
      <c r="HB24" s="1904"/>
      <c r="HC24" s="1904"/>
      <c r="HD24" s="1904"/>
      <c r="HE24" s="1904"/>
      <c r="HF24" s="1904"/>
      <c r="HG24" s="1904"/>
      <c r="HH24" s="1904"/>
      <c r="HI24" s="1904"/>
      <c r="HJ24" s="1904"/>
      <c r="HK24" s="1904"/>
      <c r="HL24" s="1904"/>
      <c r="HM24" s="1904"/>
      <c r="HN24" s="1904"/>
      <c r="HO24" s="1904"/>
      <c r="HP24" s="1904"/>
      <c r="HQ24" s="1904"/>
      <c r="HR24" s="1904"/>
      <c r="HS24" s="1904"/>
      <c r="HT24" s="1904"/>
      <c r="HU24" s="1904"/>
      <c r="HV24" s="1904"/>
      <c r="HW24" s="1904"/>
      <c r="HX24" s="1904"/>
      <c r="HY24" s="1904"/>
      <c r="HZ24" s="1904"/>
      <c r="IA24" s="1904"/>
      <c r="IB24" s="1904"/>
      <c r="IC24" s="1904"/>
      <c r="ID24" s="1904"/>
      <c r="IE24" s="1904"/>
      <c r="IF24" s="1904"/>
      <c r="IG24" s="1904"/>
      <c r="IH24" s="1904"/>
      <c r="II24" s="1904"/>
      <c r="IJ24" s="1904"/>
      <c r="IK24" s="1904"/>
      <c r="IL24" s="1904"/>
      <c r="IM24" s="1904"/>
      <c r="IN24" s="1904"/>
      <c r="IO24" s="1904"/>
      <c r="IP24" s="1904"/>
      <c r="IQ24" s="1904"/>
      <c r="IR24" s="1904"/>
      <c r="IS24" s="1904"/>
      <c r="IT24" s="1904"/>
      <c r="IU24" s="1904"/>
      <c r="IV24" s="1904"/>
      <c r="IW24" s="1904"/>
      <c r="IX24" s="1904"/>
      <c r="IY24" s="1904"/>
      <c r="IZ24" s="1904"/>
      <c r="JA24" s="1904"/>
      <c r="JB24" s="1904"/>
      <c r="JC24" s="1904"/>
      <c r="JD24" s="1904"/>
      <c r="JE24" s="1904"/>
      <c r="JF24" s="1904"/>
      <c r="JG24" s="1904"/>
      <c r="JH24" s="1904"/>
      <c r="JI24" s="1904"/>
      <c r="JJ24" s="1904"/>
      <c r="JK24" s="1904"/>
      <c r="JL24" s="1904"/>
      <c r="JM24" s="1904"/>
      <c r="JN24" s="1904"/>
      <c r="JO24" s="1904"/>
      <c r="JP24" s="1904"/>
      <c r="JQ24" s="1904"/>
      <c r="JR24" s="1904"/>
      <c r="JS24" s="1904"/>
      <c r="JT24" s="1904"/>
      <c r="JU24" s="1904"/>
      <c r="JV24" s="1904"/>
      <c r="JW24" s="1904"/>
      <c r="JX24" s="1904"/>
      <c r="JY24" s="1904"/>
      <c r="JZ24" s="1904"/>
      <c r="KA24" s="1904"/>
      <c r="KB24" s="1904"/>
      <c r="KC24" s="1904"/>
      <c r="KD24" s="1904"/>
      <c r="KE24" s="1904"/>
      <c r="KF24" s="1904"/>
      <c r="KG24" s="1904"/>
      <c r="KH24" s="1904"/>
      <c r="KI24" s="1904"/>
      <c r="KJ24" s="1904"/>
      <c r="KK24" s="1904"/>
      <c r="KL24" s="1904"/>
      <c r="KM24" s="1904"/>
      <c r="KN24" s="1904"/>
      <c r="KO24" s="1904"/>
      <c r="KP24" s="1904"/>
      <c r="KQ24" s="1904"/>
      <c r="KR24" s="1904"/>
      <c r="KS24" s="1904"/>
      <c r="KT24" s="1904"/>
      <c r="KU24" s="1904"/>
      <c r="KV24" s="1904"/>
      <c r="KW24" s="1904"/>
      <c r="KX24" s="1904"/>
      <c r="KY24" s="1904"/>
      <c r="KZ24" s="1904"/>
      <c r="LA24" s="1904"/>
      <c r="LB24" s="1904"/>
      <c r="LC24" s="1904"/>
      <c r="LD24" s="1904"/>
      <c r="LE24" s="1904"/>
      <c r="LF24" s="1904"/>
      <c r="LG24" s="1904"/>
      <c r="LH24" s="1904"/>
      <c r="LI24" s="1904"/>
      <c r="LJ24" s="1904"/>
      <c r="LK24" s="1904"/>
      <c r="LL24" s="1904"/>
      <c r="LM24" s="1904"/>
      <c r="LN24" s="1904"/>
      <c r="LO24" s="1904"/>
      <c r="LP24" s="1904"/>
      <c r="LQ24" s="1904"/>
      <c r="LR24" s="1904"/>
      <c r="LS24" s="1904"/>
      <c r="LT24" s="1904"/>
      <c r="LU24" s="1904"/>
      <c r="LV24" s="1904"/>
      <c r="LW24" s="1904"/>
      <c r="LX24" s="1904"/>
      <c r="LY24" s="1904"/>
      <c r="LZ24" s="1904"/>
      <c r="MA24" s="1904"/>
      <c r="MB24" s="1904"/>
      <c r="MC24" s="1904"/>
      <c r="MD24" s="1904"/>
      <c r="ME24" s="1904"/>
      <c r="MF24" s="1904"/>
      <c r="MG24" s="1904"/>
      <c r="MH24" s="1904"/>
      <c r="MI24" s="1904"/>
    </row>
    <row r="25" spans="1:347" s="243" customFormat="1" ht="16.149999999999999" customHeight="1" x14ac:dyDescent="0.2">
      <c r="A25" s="248">
        <v>19</v>
      </c>
      <c r="B25" s="233" t="s">
        <v>100</v>
      </c>
      <c r="C25" s="234">
        <v>1582</v>
      </c>
      <c r="D25" s="234">
        <v>0</v>
      </c>
      <c r="E25" s="234">
        <v>0</v>
      </c>
      <c r="F25" s="234">
        <v>0</v>
      </c>
      <c r="G25" s="234">
        <v>0</v>
      </c>
      <c r="H25" s="234">
        <v>0</v>
      </c>
      <c r="I25" s="234">
        <v>0</v>
      </c>
      <c r="J25" s="234">
        <v>0</v>
      </c>
      <c r="K25" s="234">
        <v>0</v>
      </c>
      <c r="L25" s="234">
        <v>0</v>
      </c>
      <c r="M25" s="234">
        <v>5</v>
      </c>
      <c r="N25" s="234">
        <v>0</v>
      </c>
      <c r="O25" s="234">
        <v>0</v>
      </c>
      <c r="P25" s="234">
        <v>0</v>
      </c>
      <c r="Q25" s="234">
        <v>0</v>
      </c>
      <c r="R25" s="234">
        <v>11</v>
      </c>
      <c r="S25" s="234">
        <v>0</v>
      </c>
      <c r="T25" s="234">
        <v>0</v>
      </c>
      <c r="U25" s="234">
        <v>0</v>
      </c>
      <c r="V25" s="234">
        <v>0</v>
      </c>
      <c r="W25" s="234">
        <v>0</v>
      </c>
      <c r="X25" s="234">
        <v>0</v>
      </c>
      <c r="Y25" s="234">
        <v>0</v>
      </c>
      <c r="Z25" s="234">
        <v>0</v>
      </c>
      <c r="AA25" s="234">
        <v>0</v>
      </c>
      <c r="AB25" s="234">
        <v>0</v>
      </c>
      <c r="AC25" s="234">
        <v>0</v>
      </c>
      <c r="AD25" s="234">
        <v>0</v>
      </c>
      <c r="AE25" s="234">
        <v>0</v>
      </c>
      <c r="AF25" s="234">
        <v>2</v>
      </c>
      <c r="AG25" s="234">
        <v>0</v>
      </c>
      <c r="AH25" s="234">
        <v>0</v>
      </c>
      <c r="AI25" s="234">
        <v>0</v>
      </c>
      <c r="AJ25" s="234">
        <v>0</v>
      </c>
      <c r="AK25" s="234"/>
      <c r="AL25" s="234"/>
      <c r="AM25" s="234"/>
      <c r="AN25" s="234"/>
      <c r="AO25" s="234"/>
      <c r="AP25" s="234"/>
      <c r="AQ25" s="234"/>
      <c r="AR25" s="234"/>
      <c r="AS25" s="234">
        <v>4</v>
      </c>
      <c r="AT25" s="234">
        <v>23</v>
      </c>
      <c r="AU25" s="249">
        <v>1627</v>
      </c>
      <c r="AV25" s="234">
        <v>0</v>
      </c>
      <c r="AW25" s="234">
        <v>0</v>
      </c>
      <c r="AX25" s="234">
        <v>0</v>
      </c>
      <c r="AY25" s="234">
        <v>0</v>
      </c>
      <c r="AZ25" s="234">
        <v>0</v>
      </c>
      <c r="BA25" s="234">
        <v>0</v>
      </c>
      <c r="BB25" s="234">
        <v>0</v>
      </c>
      <c r="BC25" s="234">
        <v>0</v>
      </c>
      <c r="BD25" s="234">
        <v>0</v>
      </c>
      <c r="BE25" s="234">
        <v>0</v>
      </c>
      <c r="BF25" s="234">
        <v>0</v>
      </c>
      <c r="BG25" s="234">
        <v>0</v>
      </c>
      <c r="BH25" s="234">
        <v>1</v>
      </c>
      <c r="BI25" s="1901">
        <v>1628</v>
      </c>
      <c r="BJ25" s="1904"/>
      <c r="BK25" s="1904"/>
      <c r="BL25" s="1880"/>
      <c r="BM25" s="1880"/>
      <c r="BN25" s="1880"/>
      <c r="BO25" s="1904"/>
      <c r="BP25" s="1880"/>
      <c r="BQ25" s="1904"/>
      <c r="BR25" s="1904"/>
      <c r="BS25" s="1904"/>
      <c r="BT25" s="1904"/>
      <c r="BU25" s="1904"/>
      <c r="BV25" s="1904"/>
      <c r="BW25" s="1904"/>
      <c r="BX25" s="1904"/>
      <c r="BY25" s="1904"/>
      <c r="BZ25" s="1904"/>
      <c r="CA25" s="1904"/>
      <c r="CB25" s="1904"/>
      <c r="CC25" s="1904"/>
      <c r="CD25" s="1904"/>
      <c r="CE25" s="1904"/>
      <c r="CF25" s="1904"/>
      <c r="CG25" s="1904"/>
      <c r="CH25" s="1904"/>
      <c r="CI25" s="1904"/>
      <c r="CJ25" s="1904"/>
      <c r="CK25" s="1904"/>
      <c r="CL25" s="1904"/>
      <c r="CM25" s="1904"/>
      <c r="CN25" s="1904"/>
      <c r="CO25" s="1904"/>
      <c r="CP25" s="1904"/>
      <c r="CQ25" s="1904"/>
      <c r="CR25" s="1904"/>
      <c r="CS25" s="1904"/>
      <c r="CT25" s="1904"/>
      <c r="CU25" s="1904"/>
      <c r="CV25" s="1904"/>
      <c r="CW25" s="1904"/>
      <c r="CX25" s="1904"/>
      <c r="CY25" s="1904"/>
      <c r="CZ25" s="1904"/>
      <c r="DA25" s="1904"/>
      <c r="DB25" s="1904"/>
      <c r="DC25" s="1904"/>
      <c r="DD25" s="1904"/>
      <c r="DE25" s="1904"/>
      <c r="DF25" s="1904"/>
      <c r="DG25" s="1904"/>
      <c r="DH25" s="1904"/>
      <c r="DI25" s="1904"/>
      <c r="DJ25" s="1904"/>
      <c r="DK25" s="1904"/>
      <c r="DL25" s="1904"/>
      <c r="DM25" s="1904"/>
      <c r="DN25" s="1904"/>
      <c r="DO25" s="1904"/>
      <c r="DP25" s="1904"/>
      <c r="DQ25" s="1904"/>
      <c r="DR25" s="1904"/>
      <c r="DS25" s="1904"/>
      <c r="DT25" s="1904"/>
      <c r="DU25" s="1904"/>
      <c r="DV25" s="1904"/>
      <c r="DW25" s="1904"/>
      <c r="DX25" s="1904"/>
      <c r="DY25" s="1904"/>
      <c r="DZ25" s="1904"/>
      <c r="EA25" s="1904"/>
      <c r="EB25" s="1904"/>
      <c r="EC25" s="1904"/>
      <c r="ED25" s="1904"/>
      <c r="EE25" s="1904"/>
      <c r="EF25" s="1904"/>
      <c r="EG25" s="1904"/>
      <c r="EH25" s="1904"/>
      <c r="EI25" s="1904"/>
      <c r="EJ25" s="1904"/>
      <c r="EK25" s="1904"/>
      <c r="EL25" s="1904"/>
      <c r="EM25" s="1904"/>
      <c r="EN25" s="1904"/>
      <c r="EO25" s="1904"/>
      <c r="EP25" s="1904"/>
      <c r="EQ25" s="1904"/>
      <c r="ER25" s="1904"/>
      <c r="ES25" s="1904"/>
      <c r="ET25" s="1904"/>
      <c r="EU25" s="1904"/>
      <c r="EV25" s="1904"/>
      <c r="EW25" s="1904"/>
      <c r="EX25" s="1904"/>
      <c r="EY25" s="1904"/>
      <c r="EZ25" s="1904"/>
      <c r="FA25" s="1904"/>
      <c r="FB25" s="1904"/>
      <c r="FC25" s="1904"/>
      <c r="FD25" s="1904"/>
      <c r="FE25" s="1904"/>
      <c r="FF25" s="1904"/>
      <c r="FG25" s="1904"/>
      <c r="FH25" s="1904"/>
      <c r="FI25" s="1904"/>
      <c r="FJ25" s="1904"/>
      <c r="FK25" s="1904"/>
      <c r="FL25" s="1904"/>
      <c r="FM25" s="1904"/>
      <c r="FN25" s="1904"/>
      <c r="FO25" s="1904"/>
      <c r="FP25" s="1904"/>
      <c r="FQ25" s="1904"/>
      <c r="FR25" s="1904"/>
      <c r="FS25" s="1904"/>
      <c r="FT25" s="1904"/>
      <c r="FU25" s="1904"/>
      <c r="FV25" s="1904"/>
      <c r="FW25" s="1904"/>
      <c r="FX25" s="1904"/>
      <c r="FY25" s="1904"/>
      <c r="FZ25" s="1904"/>
      <c r="GA25" s="1904"/>
      <c r="GB25" s="1904"/>
      <c r="GC25" s="1904"/>
      <c r="GD25" s="1904"/>
      <c r="GE25" s="1904"/>
      <c r="GF25" s="1904"/>
      <c r="GG25" s="1904"/>
      <c r="GH25" s="1904"/>
      <c r="GI25" s="1904"/>
      <c r="GJ25" s="1904"/>
      <c r="GK25" s="1904"/>
      <c r="GL25" s="1904"/>
      <c r="GM25" s="1904"/>
      <c r="GN25" s="1904"/>
      <c r="GO25" s="1904"/>
      <c r="GP25" s="1904"/>
      <c r="GQ25" s="1904"/>
      <c r="GR25" s="1904"/>
      <c r="GS25" s="1904"/>
      <c r="GT25" s="1904"/>
      <c r="GU25" s="1904"/>
      <c r="GV25" s="1904"/>
      <c r="GW25" s="1904"/>
      <c r="GX25" s="1904"/>
      <c r="GY25" s="1904"/>
      <c r="GZ25" s="1904"/>
      <c r="HA25" s="1904"/>
      <c r="HB25" s="1904"/>
      <c r="HC25" s="1904"/>
      <c r="HD25" s="1904"/>
      <c r="HE25" s="1904"/>
      <c r="HF25" s="1904"/>
      <c r="HG25" s="1904"/>
      <c r="HH25" s="1904"/>
      <c r="HI25" s="1904"/>
      <c r="HJ25" s="1904"/>
      <c r="HK25" s="1904"/>
      <c r="HL25" s="1904"/>
      <c r="HM25" s="1904"/>
      <c r="HN25" s="1904"/>
      <c r="HO25" s="1904"/>
      <c r="HP25" s="1904"/>
      <c r="HQ25" s="1904"/>
      <c r="HR25" s="1904"/>
      <c r="HS25" s="1904"/>
      <c r="HT25" s="1904"/>
      <c r="HU25" s="1904"/>
      <c r="HV25" s="1904"/>
      <c r="HW25" s="1904"/>
      <c r="HX25" s="1904"/>
      <c r="HY25" s="1904"/>
      <c r="HZ25" s="1904"/>
      <c r="IA25" s="1904"/>
      <c r="IB25" s="1904"/>
      <c r="IC25" s="1904"/>
      <c r="ID25" s="1904"/>
      <c r="IE25" s="1904"/>
      <c r="IF25" s="1904"/>
      <c r="IG25" s="1904"/>
      <c r="IH25" s="1904"/>
      <c r="II25" s="1904"/>
      <c r="IJ25" s="1904"/>
      <c r="IK25" s="1904"/>
      <c r="IL25" s="1904"/>
      <c r="IM25" s="1904"/>
      <c r="IN25" s="1904"/>
      <c r="IO25" s="1904"/>
      <c r="IP25" s="1904"/>
      <c r="IQ25" s="1904"/>
      <c r="IR25" s="1904"/>
      <c r="IS25" s="1904"/>
      <c r="IT25" s="1904"/>
      <c r="IU25" s="1904"/>
      <c r="IV25" s="1904"/>
      <c r="IW25" s="1904"/>
      <c r="IX25" s="1904"/>
      <c r="IY25" s="1904"/>
      <c r="IZ25" s="1904"/>
      <c r="JA25" s="1904"/>
      <c r="JB25" s="1904"/>
      <c r="JC25" s="1904"/>
      <c r="JD25" s="1904"/>
      <c r="JE25" s="1904"/>
      <c r="JF25" s="1904"/>
      <c r="JG25" s="1904"/>
      <c r="JH25" s="1904"/>
      <c r="JI25" s="1904"/>
      <c r="JJ25" s="1904"/>
      <c r="JK25" s="1904"/>
      <c r="JL25" s="1904"/>
      <c r="JM25" s="1904"/>
      <c r="JN25" s="1904"/>
      <c r="JO25" s="1904"/>
      <c r="JP25" s="1904"/>
      <c r="JQ25" s="1904"/>
      <c r="JR25" s="1904"/>
      <c r="JS25" s="1904"/>
      <c r="JT25" s="1904"/>
      <c r="JU25" s="1904"/>
      <c r="JV25" s="1904"/>
      <c r="JW25" s="1904"/>
      <c r="JX25" s="1904"/>
      <c r="JY25" s="1904"/>
      <c r="JZ25" s="1904"/>
      <c r="KA25" s="1904"/>
      <c r="KB25" s="1904"/>
      <c r="KC25" s="1904"/>
      <c r="KD25" s="1904"/>
      <c r="KE25" s="1904"/>
      <c r="KF25" s="1904"/>
      <c r="KG25" s="1904"/>
      <c r="KH25" s="1904"/>
      <c r="KI25" s="1904"/>
      <c r="KJ25" s="1904"/>
      <c r="KK25" s="1904"/>
      <c r="KL25" s="1904"/>
      <c r="KM25" s="1904"/>
      <c r="KN25" s="1904"/>
      <c r="KO25" s="1904"/>
      <c r="KP25" s="1904"/>
      <c r="KQ25" s="1904"/>
      <c r="KR25" s="1904"/>
      <c r="KS25" s="1904"/>
      <c r="KT25" s="1904"/>
      <c r="KU25" s="1904"/>
      <c r="KV25" s="1904"/>
      <c r="KW25" s="1904"/>
      <c r="KX25" s="1904"/>
      <c r="KY25" s="1904"/>
      <c r="KZ25" s="1904"/>
      <c r="LA25" s="1904"/>
      <c r="LB25" s="1904"/>
      <c r="LC25" s="1904"/>
      <c r="LD25" s="1904"/>
      <c r="LE25" s="1904"/>
      <c r="LF25" s="1904"/>
      <c r="LG25" s="1904"/>
      <c r="LH25" s="1904"/>
      <c r="LI25" s="1904"/>
      <c r="LJ25" s="1904"/>
      <c r="LK25" s="1904"/>
      <c r="LL25" s="1904"/>
      <c r="LM25" s="1904"/>
      <c r="LN25" s="1904"/>
      <c r="LO25" s="1904"/>
      <c r="LP25" s="1904"/>
      <c r="LQ25" s="1904"/>
      <c r="LR25" s="1904"/>
      <c r="LS25" s="1904"/>
      <c r="LT25" s="1904"/>
      <c r="LU25" s="1904"/>
      <c r="LV25" s="1904"/>
      <c r="LW25" s="1904"/>
      <c r="LX25" s="1904"/>
      <c r="LY25" s="1904"/>
      <c r="LZ25" s="1904"/>
      <c r="MA25" s="1904"/>
      <c r="MB25" s="1904"/>
      <c r="MC25" s="1904"/>
      <c r="MD25" s="1904"/>
      <c r="ME25" s="1904"/>
      <c r="MF25" s="1904"/>
      <c r="MG25" s="1904"/>
      <c r="MH25" s="1904"/>
      <c r="MI25" s="1904"/>
    </row>
    <row r="26" spans="1:347" s="243" customFormat="1" ht="16.149999999999999" customHeight="1" x14ac:dyDescent="0.2">
      <c r="A26" s="250">
        <v>20</v>
      </c>
      <c r="B26" s="235" t="s">
        <v>101</v>
      </c>
      <c r="C26" s="236">
        <v>5291</v>
      </c>
      <c r="D26" s="236">
        <v>0</v>
      </c>
      <c r="E26" s="236">
        <v>0</v>
      </c>
      <c r="F26" s="236">
        <v>0</v>
      </c>
      <c r="G26" s="236">
        <v>0</v>
      </c>
      <c r="H26" s="236">
        <v>0</v>
      </c>
      <c r="I26" s="236">
        <v>0</v>
      </c>
      <c r="J26" s="236">
        <v>0</v>
      </c>
      <c r="K26" s="236">
        <v>4</v>
      </c>
      <c r="L26" s="236">
        <v>0</v>
      </c>
      <c r="M26" s="236">
        <v>0</v>
      </c>
      <c r="N26" s="236">
        <v>0</v>
      </c>
      <c r="O26" s="236">
        <v>0</v>
      </c>
      <c r="P26" s="236">
        <v>0</v>
      </c>
      <c r="Q26" s="236">
        <v>0</v>
      </c>
      <c r="R26" s="236">
        <v>0</v>
      </c>
      <c r="S26" s="236">
        <v>0</v>
      </c>
      <c r="T26" s="236">
        <v>0</v>
      </c>
      <c r="U26" s="236">
        <v>0</v>
      </c>
      <c r="V26" s="236">
        <v>0</v>
      </c>
      <c r="W26" s="236">
        <v>1</v>
      </c>
      <c r="X26" s="236">
        <v>0</v>
      </c>
      <c r="Y26" s="236">
        <v>0</v>
      </c>
      <c r="Z26" s="236">
        <v>0</v>
      </c>
      <c r="AA26" s="236">
        <v>0</v>
      </c>
      <c r="AB26" s="236">
        <v>0</v>
      </c>
      <c r="AC26" s="236">
        <v>0</v>
      </c>
      <c r="AD26" s="236">
        <v>0</v>
      </c>
      <c r="AE26" s="236">
        <v>0</v>
      </c>
      <c r="AF26" s="236">
        <v>0</v>
      </c>
      <c r="AG26" s="236">
        <v>0</v>
      </c>
      <c r="AH26" s="236">
        <v>0</v>
      </c>
      <c r="AI26" s="236">
        <v>0</v>
      </c>
      <c r="AJ26" s="236">
        <v>0</v>
      </c>
      <c r="AK26" s="236"/>
      <c r="AL26" s="236"/>
      <c r="AM26" s="236"/>
      <c r="AN26" s="236"/>
      <c r="AO26" s="236"/>
      <c r="AP26" s="236"/>
      <c r="AQ26" s="236"/>
      <c r="AR26" s="236"/>
      <c r="AS26" s="236">
        <v>14</v>
      </c>
      <c r="AT26" s="236">
        <v>19</v>
      </c>
      <c r="AU26" s="251">
        <v>5329</v>
      </c>
      <c r="AV26" s="236">
        <v>0</v>
      </c>
      <c r="AW26" s="236">
        <v>0</v>
      </c>
      <c r="AX26" s="236">
        <v>0</v>
      </c>
      <c r="AY26" s="236">
        <v>0</v>
      </c>
      <c r="AZ26" s="236">
        <v>0</v>
      </c>
      <c r="BA26" s="236">
        <v>0</v>
      </c>
      <c r="BB26" s="236">
        <v>0</v>
      </c>
      <c r="BC26" s="236">
        <v>0</v>
      </c>
      <c r="BD26" s="236">
        <v>0</v>
      </c>
      <c r="BE26" s="236">
        <v>4</v>
      </c>
      <c r="BF26" s="236">
        <v>0</v>
      </c>
      <c r="BG26" s="236">
        <v>0</v>
      </c>
      <c r="BH26" s="236">
        <v>2</v>
      </c>
      <c r="BI26" s="1902">
        <v>5335</v>
      </c>
      <c r="BJ26" s="1904"/>
      <c r="BK26" s="1904"/>
      <c r="BL26" s="1880"/>
      <c r="BM26" s="1880"/>
      <c r="BN26" s="1880"/>
      <c r="BO26" s="1904"/>
      <c r="BP26" s="1880"/>
      <c r="BQ26" s="1904"/>
      <c r="BR26" s="1904"/>
      <c r="BS26" s="1904"/>
      <c r="BT26" s="1904"/>
      <c r="BU26" s="1904"/>
      <c r="BV26" s="1904"/>
      <c r="BW26" s="1904"/>
      <c r="BX26" s="1904"/>
      <c r="BY26" s="1904"/>
      <c r="BZ26" s="1904"/>
      <c r="CA26" s="1904"/>
      <c r="CB26" s="1904"/>
      <c r="CC26" s="1904"/>
      <c r="CD26" s="1904"/>
      <c r="CE26" s="1904"/>
      <c r="CF26" s="1904"/>
      <c r="CG26" s="1904"/>
      <c r="CH26" s="1904"/>
      <c r="CI26" s="1904"/>
      <c r="CJ26" s="1904"/>
      <c r="CK26" s="1904"/>
      <c r="CL26" s="1904"/>
      <c r="CM26" s="1904"/>
      <c r="CN26" s="1904"/>
      <c r="CO26" s="1904"/>
      <c r="CP26" s="1904"/>
      <c r="CQ26" s="1904"/>
      <c r="CR26" s="1904"/>
      <c r="CS26" s="1904"/>
      <c r="CT26" s="1904"/>
      <c r="CU26" s="1904"/>
      <c r="CV26" s="1904"/>
      <c r="CW26" s="1904"/>
      <c r="CX26" s="1904"/>
      <c r="CY26" s="1904"/>
      <c r="CZ26" s="1904"/>
      <c r="DA26" s="1904"/>
      <c r="DB26" s="1904"/>
      <c r="DC26" s="1904"/>
      <c r="DD26" s="1904"/>
      <c r="DE26" s="1904"/>
      <c r="DF26" s="1904"/>
      <c r="DG26" s="1904"/>
      <c r="DH26" s="1904"/>
      <c r="DI26" s="1904"/>
      <c r="DJ26" s="1904"/>
      <c r="DK26" s="1904"/>
      <c r="DL26" s="1904"/>
      <c r="DM26" s="1904"/>
      <c r="DN26" s="1904"/>
      <c r="DO26" s="1904"/>
      <c r="DP26" s="1904"/>
      <c r="DQ26" s="1904"/>
      <c r="DR26" s="1904"/>
      <c r="DS26" s="1904"/>
      <c r="DT26" s="1904"/>
      <c r="DU26" s="1904"/>
      <c r="DV26" s="1904"/>
      <c r="DW26" s="1904"/>
      <c r="DX26" s="1904"/>
      <c r="DY26" s="1904"/>
      <c r="DZ26" s="1904"/>
      <c r="EA26" s="1904"/>
      <c r="EB26" s="1904"/>
      <c r="EC26" s="1904"/>
      <c r="ED26" s="1904"/>
      <c r="EE26" s="1904"/>
      <c r="EF26" s="1904"/>
      <c r="EG26" s="1904"/>
      <c r="EH26" s="1904"/>
      <c r="EI26" s="1904"/>
      <c r="EJ26" s="1904"/>
      <c r="EK26" s="1904"/>
      <c r="EL26" s="1904"/>
      <c r="EM26" s="1904"/>
      <c r="EN26" s="1904"/>
      <c r="EO26" s="1904"/>
      <c r="EP26" s="1904"/>
      <c r="EQ26" s="1904"/>
      <c r="ER26" s="1904"/>
      <c r="ES26" s="1904"/>
      <c r="ET26" s="1904"/>
      <c r="EU26" s="1904"/>
      <c r="EV26" s="1904"/>
      <c r="EW26" s="1904"/>
      <c r="EX26" s="1904"/>
      <c r="EY26" s="1904"/>
      <c r="EZ26" s="1904"/>
      <c r="FA26" s="1904"/>
      <c r="FB26" s="1904"/>
      <c r="FC26" s="1904"/>
      <c r="FD26" s="1904"/>
      <c r="FE26" s="1904"/>
      <c r="FF26" s="1904"/>
      <c r="FG26" s="1904"/>
      <c r="FH26" s="1904"/>
      <c r="FI26" s="1904"/>
      <c r="FJ26" s="1904"/>
      <c r="FK26" s="1904"/>
      <c r="FL26" s="1904"/>
      <c r="FM26" s="1904"/>
      <c r="FN26" s="1904"/>
      <c r="FO26" s="1904"/>
      <c r="FP26" s="1904"/>
      <c r="FQ26" s="1904"/>
      <c r="FR26" s="1904"/>
      <c r="FS26" s="1904"/>
      <c r="FT26" s="1904"/>
      <c r="FU26" s="1904"/>
      <c r="FV26" s="1904"/>
      <c r="FW26" s="1904"/>
      <c r="FX26" s="1904"/>
      <c r="FY26" s="1904"/>
      <c r="FZ26" s="1904"/>
      <c r="GA26" s="1904"/>
      <c r="GB26" s="1904"/>
      <c r="GC26" s="1904"/>
      <c r="GD26" s="1904"/>
      <c r="GE26" s="1904"/>
      <c r="GF26" s="1904"/>
      <c r="GG26" s="1904"/>
      <c r="GH26" s="1904"/>
      <c r="GI26" s="1904"/>
      <c r="GJ26" s="1904"/>
      <c r="GK26" s="1904"/>
      <c r="GL26" s="1904"/>
      <c r="GM26" s="1904"/>
      <c r="GN26" s="1904"/>
      <c r="GO26" s="1904"/>
      <c r="GP26" s="1904"/>
      <c r="GQ26" s="1904"/>
      <c r="GR26" s="1904"/>
      <c r="GS26" s="1904"/>
      <c r="GT26" s="1904"/>
      <c r="GU26" s="1904"/>
      <c r="GV26" s="1904"/>
      <c r="GW26" s="1904"/>
      <c r="GX26" s="1904"/>
      <c r="GY26" s="1904"/>
      <c r="GZ26" s="1904"/>
      <c r="HA26" s="1904"/>
      <c r="HB26" s="1904"/>
      <c r="HC26" s="1904"/>
      <c r="HD26" s="1904"/>
      <c r="HE26" s="1904"/>
      <c r="HF26" s="1904"/>
      <c r="HG26" s="1904"/>
      <c r="HH26" s="1904"/>
      <c r="HI26" s="1904"/>
      <c r="HJ26" s="1904"/>
      <c r="HK26" s="1904"/>
      <c r="HL26" s="1904"/>
      <c r="HM26" s="1904"/>
      <c r="HN26" s="1904"/>
      <c r="HO26" s="1904"/>
      <c r="HP26" s="1904"/>
      <c r="HQ26" s="1904"/>
      <c r="HR26" s="1904"/>
      <c r="HS26" s="1904"/>
      <c r="HT26" s="1904"/>
      <c r="HU26" s="1904"/>
      <c r="HV26" s="1904"/>
      <c r="HW26" s="1904"/>
      <c r="HX26" s="1904"/>
      <c r="HY26" s="1904"/>
      <c r="HZ26" s="1904"/>
      <c r="IA26" s="1904"/>
      <c r="IB26" s="1904"/>
      <c r="IC26" s="1904"/>
      <c r="ID26" s="1904"/>
      <c r="IE26" s="1904"/>
      <c r="IF26" s="1904"/>
      <c r="IG26" s="1904"/>
      <c r="IH26" s="1904"/>
      <c r="II26" s="1904"/>
      <c r="IJ26" s="1904"/>
      <c r="IK26" s="1904"/>
      <c r="IL26" s="1904"/>
      <c r="IM26" s="1904"/>
      <c r="IN26" s="1904"/>
      <c r="IO26" s="1904"/>
      <c r="IP26" s="1904"/>
      <c r="IQ26" s="1904"/>
      <c r="IR26" s="1904"/>
      <c r="IS26" s="1904"/>
      <c r="IT26" s="1904"/>
      <c r="IU26" s="1904"/>
      <c r="IV26" s="1904"/>
      <c r="IW26" s="1904"/>
      <c r="IX26" s="1904"/>
      <c r="IY26" s="1904"/>
      <c r="IZ26" s="1904"/>
      <c r="JA26" s="1904"/>
      <c r="JB26" s="1904"/>
      <c r="JC26" s="1904"/>
      <c r="JD26" s="1904"/>
      <c r="JE26" s="1904"/>
      <c r="JF26" s="1904"/>
      <c r="JG26" s="1904"/>
      <c r="JH26" s="1904"/>
      <c r="JI26" s="1904"/>
      <c r="JJ26" s="1904"/>
      <c r="JK26" s="1904"/>
      <c r="JL26" s="1904"/>
      <c r="JM26" s="1904"/>
      <c r="JN26" s="1904"/>
      <c r="JO26" s="1904"/>
      <c r="JP26" s="1904"/>
      <c r="JQ26" s="1904"/>
      <c r="JR26" s="1904"/>
      <c r="JS26" s="1904"/>
      <c r="JT26" s="1904"/>
      <c r="JU26" s="1904"/>
      <c r="JV26" s="1904"/>
      <c r="JW26" s="1904"/>
      <c r="JX26" s="1904"/>
      <c r="JY26" s="1904"/>
      <c r="JZ26" s="1904"/>
      <c r="KA26" s="1904"/>
      <c r="KB26" s="1904"/>
      <c r="KC26" s="1904"/>
      <c r="KD26" s="1904"/>
      <c r="KE26" s="1904"/>
      <c r="KF26" s="1904"/>
      <c r="KG26" s="1904"/>
      <c r="KH26" s="1904"/>
      <c r="KI26" s="1904"/>
      <c r="KJ26" s="1904"/>
      <c r="KK26" s="1904"/>
      <c r="KL26" s="1904"/>
      <c r="KM26" s="1904"/>
      <c r="KN26" s="1904"/>
      <c r="KO26" s="1904"/>
      <c r="KP26" s="1904"/>
      <c r="KQ26" s="1904"/>
      <c r="KR26" s="1904"/>
      <c r="KS26" s="1904"/>
      <c r="KT26" s="1904"/>
      <c r="KU26" s="1904"/>
      <c r="KV26" s="1904"/>
      <c r="KW26" s="1904"/>
      <c r="KX26" s="1904"/>
      <c r="KY26" s="1904"/>
      <c r="KZ26" s="1904"/>
      <c r="LA26" s="1904"/>
      <c r="LB26" s="1904"/>
      <c r="LC26" s="1904"/>
      <c r="LD26" s="1904"/>
      <c r="LE26" s="1904"/>
      <c r="LF26" s="1904"/>
      <c r="LG26" s="1904"/>
      <c r="LH26" s="1904"/>
      <c r="LI26" s="1904"/>
      <c r="LJ26" s="1904"/>
      <c r="LK26" s="1904"/>
      <c r="LL26" s="1904"/>
      <c r="LM26" s="1904"/>
      <c r="LN26" s="1904"/>
      <c r="LO26" s="1904"/>
      <c r="LP26" s="1904"/>
      <c r="LQ26" s="1904"/>
      <c r="LR26" s="1904"/>
      <c r="LS26" s="1904"/>
      <c r="LT26" s="1904"/>
      <c r="LU26" s="1904"/>
      <c r="LV26" s="1904"/>
      <c r="LW26" s="1904"/>
      <c r="LX26" s="1904"/>
      <c r="LY26" s="1904"/>
      <c r="LZ26" s="1904"/>
      <c r="MA26" s="1904"/>
      <c r="MB26" s="1904"/>
      <c r="MC26" s="1904"/>
      <c r="MD26" s="1904"/>
      <c r="ME26" s="1904"/>
      <c r="MF26" s="1904"/>
      <c r="MG26" s="1904"/>
      <c r="MH26" s="1904"/>
      <c r="MI26" s="1904"/>
    </row>
    <row r="27" spans="1:347" s="243" customFormat="1" ht="16.149999999999999" customHeight="1" x14ac:dyDescent="0.2">
      <c r="A27" s="246">
        <v>21</v>
      </c>
      <c r="B27" s="237" t="s">
        <v>102</v>
      </c>
      <c r="C27" s="238">
        <v>2578</v>
      </c>
      <c r="D27" s="238">
        <v>0</v>
      </c>
      <c r="E27" s="238">
        <v>0</v>
      </c>
      <c r="F27" s="238">
        <v>0</v>
      </c>
      <c r="G27" s="238">
        <v>0</v>
      </c>
      <c r="H27" s="238">
        <v>0</v>
      </c>
      <c r="I27" s="238">
        <v>0</v>
      </c>
      <c r="J27" s="238">
        <v>0</v>
      </c>
      <c r="K27" s="238">
        <v>0</v>
      </c>
      <c r="L27" s="238">
        <v>0</v>
      </c>
      <c r="M27" s="238">
        <v>0</v>
      </c>
      <c r="N27" s="238">
        <v>0</v>
      </c>
      <c r="O27" s="238">
        <v>0</v>
      </c>
      <c r="P27" s="238">
        <v>1</v>
      </c>
      <c r="Q27" s="238">
        <v>0</v>
      </c>
      <c r="R27" s="238">
        <v>0</v>
      </c>
      <c r="S27" s="238">
        <v>0</v>
      </c>
      <c r="T27" s="238">
        <v>0</v>
      </c>
      <c r="U27" s="238">
        <v>0</v>
      </c>
      <c r="V27" s="238">
        <v>0</v>
      </c>
      <c r="W27" s="238">
        <v>0</v>
      </c>
      <c r="X27" s="238">
        <v>0</v>
      </c>
      <c r="Y27" s="238">
        <v>0</v>
      </c>
      <c r="Z27" s="238">
        <v>0</v>
      </c>
      <c r="AA27" s="238">
        <v>0</v>
      </c>
      <c r="AB27" s="238">
        <v>0</v>
      </c>
      <c r="AC27" s="238">
        <v>0</v>
      </c>
      <c r="AD27" s="238">
        <v>0</v>
      </c>
      <c r="AE27" s="238">
        <v>0</v>
      </c>
      <c r="AF27" s="238">
        <v>0</v>
      </c>
      <c r="AG27" s="238">
        <v>0</v>
      </c>
      <c r="AH27" s="238">
        <v>0</v>
      </c>
      <c r="AI27" s="238">
        <v>0</v>
      </c>
      <c r="AJ27" s="238">
        <v>0</v>
      </c>
      <c r="AK27" s="261"/>
      <c r="AL27" s="261"/>
      <c r="AM27" s="261"/>
      <c r="AN27" s="261"/>
      <c r="AO27" s="261"/>
      <c r="AP27" s="261"/>
      <c r="AQ27" s="261"/>
      <c r="AR27" s="261"/>
      <c r="AS27" s="238">
        <v>4</v>
      </c>
      <c r="AT27" s="238">
        <v>24</v>
      </c>
      <c r="AU27" s="247">
        <v>2607</v>
      </c>
      <c r="AV27" s="238">
        <v>1</v>
      </c>
      <c r="AW27" s="238">
        <v>0</v>
      </c>
      <c r="AX27" s="238">
        <v>0</v>
      </c>
      <c r="AY27" s="238">
        <v>0</v>
      </c>
      <c r="AZ27" s="238">
        <v>67</v>
      </c>
      <c r="BA27" s="238">
        <v>0</v>
      </c>
      <c r="BB27" s="238">
        <v>0</v>
      </c>
      <c r="BC27" s="238">
        <v>0</v>
      </c>
      <c r="BD27" s="238">
        <v>0</v>
      </c>
      <c r="BE27" s="238">
        <v>3</v>
      </c>
      <c r="BF27" s="238">
        <v>0</v>
      </c>
      <c r="BG27" s="238">
        <v>0</v>
      </c>
      <c r="BH27" s="238">
        <v>0</v>
      </c>
      <c r="BI27" s="1900">
        <v>2678</v>
      </c>
      <c r="BJ27" s="1904"/>
      <c r="BK27" s="1904"/>
      <c r="BL27" s="1880"/>
      <c r="BM27" s="1880"/>
      <c r="BN27" s="1880"/>
      <c r="BO27" s="1904"/>
      <c r="BP27" s="1880"/>
      <c r="BQ27" s="1904"/>
      <c r="BR27" s="1904"/>
      <c r="BS27" s="1904"/>
      <c r="BT27" s="1904"/>
      <c r="BU27" s="1904"/>
      <c r="BV27" s="1904"/>
      <c r="BW27" s="1904"/>
      <c r="BX27" s="1904"/>
      <c r="BY27" s="1904"/>
      <c r="BZ27" s="1904"/>
      <c r="CA27" s="1904"/>
      <c r="CB27" s="1904"/>
      <c r="CC27" s="1904"/>
      <c r="CD27" s="1904"/>
      <c r="CE27" s="1904"/>
      <c r="CF27" s="1904"/>
      <c r="CG27" s="1904"/>
      <c r="CH27" s="1904"/>
      <c r="CI27" s="1904"/>
      <c r="CJ27" s="1904"/>
      <c r="CK27" s="1904"/>
      <c r="CL27" s="1904"/>
      <c r="CM27" s="1904"/>
      <c r="CN27" s="1904"/>
      <c r="CO27" s="1904"/>
      <c r="CP27" s="1904"/>
      <c r="CQ27" s="1904"/>
      <c r="CR27" s="1904"/>
      <c r="CS27" s="1904"/>
      <c r="CT27" s="1904"/>
      <c r="CU27" s="1904"/>
      <c r="CV27" s="1904"/>
      <c r="CW27" s="1904"/>
      <c r="CX27" s="1904"/>
      <c r="CY27" s="1904"/>
      <c r="CZ27" s="1904"/>
      <c r="DA27" s="1904"/>
      <c r="DB27" s="1904"/>
      <c r="DC27" s="1904"/>
      <c r="DD27" s="1904"/>
      <c r="DE27" s="1904"/>
      <c r="DF27" s="1904"/>
      <c r="DG27" s="1904"/>
      <c r="DH27" s="1904"/>
      <c r="DI27" s="1904"/>
      <c r="DJ27" s="1904"/>
      <c r="DK27" s="1904"/>
      <c r="DL27" s="1904"/>
      <c r="DM27" s="1904"/>
      <c r="DN27" s="1904"/>
      <c r="DO27" s="1904"/>
      <c r="DP27" s="1904"/>
      <c r="DQ27" s="1904"/>
      <c r="DR27" s="1904"/>
      <c r="DS27" s="1904"/>
      <c r="DT27" s="1904"/>
      <c r="DU27" s="1904"/>
      <c r="DV27" s="1904"/>
      <c r="DW27" s="1904"/>
      <c r="DX27" s="1904"/>
      <c r="DY27" s="1904"/>
      <c r="DZ27" s="1904"/>
      <c r="EA27" s="1904"/>
      <c r="EB27" s="1904"/>
      <c r="EC27" s="1904"/>
      <c r="ED27" s="1904"/>
      <c r="EE27" s="1904"/>
      <c r="EF27" s="1904"/>
      <c r="EG27" s="1904"/>
      <c r="EH27" s="1904"/>
      <c r="EI27" s="1904"/>
      <c r="EJ27" s="1904"/>
      <c r="EK27" s="1904"/>
      <c r="EL27" s="1904"/>
      <c r="EM27" s="1904"/>
      <c r="EN27" s="1904"/>
      <c r="EO27" s="1904"/>
      <c r="EP27" s="1904"/>
      <c r="EQ27" s="1904"/>
      <c r="ER27" s="1904"/>
      <c r="ES27" s="1904"/>
      <c r="ET27" s="1904"/>
      <c r="EU27" s="1904"/>
      <c r="EV27" s="1904"/>
      <c r="EW27" s="1904"/>
      <c r="EX27" s="1904"/>
      <c r="EY27" s="1904"/>
      <c r="EZ27" s="1904"/>
      <c r="FA27" s="1904"/>
      <c r="FB27" s="1904"/>
      <c r="FC27" s="1904"/>
      <c r="FD27" s="1904"/>
      <c r="FE27" s="1904"/>
      <c r="FF27" s="1904"/>
      <c r="FG27" s="1904"/>
      <c r="FH27" s="1904"/>
      <c r="FI27" s="1904"/>
      <c r="FJ27" s="1904"/>
      <c r="FK27" s="1904"/>
      <c r="FL27" s="1904"/>
      <c r="FM27" s="1904"/>
      <c r="FN27" s="1904"/>
      <c r="FO27" s="1904"/>
      <c r="FP27" s="1904"/>
      <c r="FQ27" s="1904"/>
      <c r="FR27" s="1904"/>
      <c r="FS27" s="1904"/>
      <c r="FT27" s="1904"/>
      <c r="FU27" s="1904"/>
      <c r="FV27" s="1904"/>
      <c r="FW27" s="1904"/>
      <c r="FX27" s="1904"/>
      <c r="FY27" s="1904"/>
      <c r="FZ27" s="1904"/>
      <c r="GA27" s="1904"/>
      <c r="GB27" s="1904"/>
      <c r="GC27" s="1904"/>
      <c r="GD27" s="1904"/>
      <c r="GE27" s="1904"/>
      <c r="GF27" s="1904"/>
      <c r="GG27" s="1904"/>
      <c r="GH27" s="1904"/>
      <c r="GI27" s="1904"/>
      <c r="GJ27" s="1904"/>
      <c r="GK27" s="1904"/>
      <c r="GL27" s="1904"/>
      <c r="GM27" s="1904"/>
      <c r="GN27" s="1904"/>
      <c r="GO27" s="1904"/>
      <c r="GP27" s="1904"/>
      <c r="GQ27" s="1904"/>
      <c r="GR27" s="1904"/>
      <c r="GS27" s="1904"/>
      <c r="GT27" s="1904"/>
      <c r="GU27" s="1904"/>
      <c r="GV27" s="1904"/>
      <c r="GW27" s="1904"/>
      <c r="GX27" s="1904"/>
      <c r="GY27" s="1904"/>
      <c r="GZ27" s="1904"/>
      <c r="HA27" s="1904"/>
      <c r="HB27" s="1904"/>
      <c r="HC27" s="1904"/>
      <c r="HD27" s="1904"/>
      <c r="HE27" s="1904"/>
      <c r="HF27" s="1904"/>
      <c r="HG27" s="1904"/>
      <c r="HH27" s="1904"/>
      <c r="HI27" s="1904"/>
      <c r="HJ27" s="1904"/>
      <c r="HK27" s="1904"/>
      <c r="HL27" s="1904"/>
      <c r="HM27" s="1904"/>
      <c r="HN27" s="1904"/>
      <c r="HO27" s="1904"/>
      <c r="HP27" s="1904"/>
      <c r="HQ27" s="1904"/>
      <c r="HR27" s="1904"/>
      <c r="HS27" s="1904"/>
      <c r="HT27" s="1904"/>
      <c r="HU27" s="1904"/>
      <c r="HV27" s="1904"/>
      <c r="HW27" s="1904"/>
      <c r="HX27" s="1904"/>
      <c r="HY27" s="1904"/>
      <c r="HZ27" s="1904"/>
      <c r="IA27" s="1904"/>
      <c r="IB27" s="1904"/>
      <c r="IC27" s="1904"/>
      <c r="ID27" s="1904"/>
      <c r="IE27" s="1904"/>
      <c r="IF27" s="1904"/>
      <c r="IG27" s="1904"/>
      <c r="IH27" s="1904"/>
      <c r="II27" s="1904"/>
      <c r="IJ27" s="1904"/>
      <c r="IK27" s="1904"/>
      <c r="IL27" s="1904"/>
      <c r="IM27" s="1904"/>
      <c r="IN27" s="1904"/>
      <c r="IO27" s="1904"/>
      <c r="IP27" s="1904"/>
      <c r="IQ27" s="1904"/>
      <c r="IR27" s="1904"/>
      <c r="IS27" s="1904"/>
      <c r="IT27" s="1904"/>
      <c r="IU27" s="1904"/>
      <c r="IV27" s="1904"/>
      <c r="IW27" s="1904"/>
      <c r="IX27" s="1904"/>
      <c r="IY27" s="1904"/>
      <c r="IZ27" s="1904"/>
      <c r="JA27" s="1904"/>
      <c r="JB27" s="1904"/>
      <c r="JC27" s="1904"/>
      <c r="JD27" s="1904"/>
      <c r="JE27" s="1904"/>
      <c r="JF27" s="1904"/>
      <c r="JG27" s="1904"/>
      <c r="JH27" s="1904"/>
      <c r="JI27" s="1904"/>
      <c r="JJ27" s="1904"/>
      <c r="JK27" s="1904"/>
      <c r="JL27" s="1904"/>
      <c r="JM27" s="1904"/>
      <c r="JN27" s="1904"/>
      <c r="JO27" s="1904"/>
      <c r="JP27" s="1904"/>
      <c r="JQ27" s="1904"/>
      <c r="JR27" s="1904"/>
      <c r="JS27" s="1904"/>
      <c r="JT27" s="1904"/>
      <c r="JU27" s="1904"/>
      <c r="JV27" s="1904"/>
      <c r="JW27" s="1904"/>
      <c r="JX27" s="1904"/>
      <c r="JY27" s="1904"/>
      <c r="JZ27" s="1904"/>
      <c r="KA27" s="1904"/>
      <c r="KB27" s="1904"/>
      <c r="KC27" s="1904"/>
      <c r="KD27" s="1904"/>
      <c r="KE27" s="1904"/>
      <c r="KF27" s="1904"/>
      <c r="KG27" s="1904"/>
      <c r="KH27" s="1904"/>
      <c r="KI27" s="1904"/>
      <c r="KJ27" s="1904"/>
      <c r="KK27" s="1904"/>
      <c r="KL27" s="1904"/>
      <c r="KM27" s="1904"/>
      <c r="KN27" s="1904"/>
      <c r="KO27" s="1904"/>
      <c r="KP27" s="1904"/>
      <c r="KQ27" s="1904"/>
      <c r="KR27" s="1904"/>
      <c r="KS27" s="1904"/>
      <c r="KT27" s="1904"/>
      <c r="KU27" s="1904"/>
      <c r="KV27" s="1904"/>
      <c r="KW27" s="1904"/>
      <c r="KX27" s="1904"/>
      <c r="KY27" s="1904"/>
      <c r="KZ27" s="1904"/>
      <c r="LA27" s="1904"/>
      <c r="LB27" s="1904"/>
      <c r="LC27" s="1904"/>
      <c r="LD27" s="1904"/>
      <c r="LE27" s="1904"/>
      <c r="LF27" s="1904"/>
      <c r="LG27" s="1904"/>
      <c r="LH27" s="1904"/>
      <c r="LI27" s="1904"/>
      <c r="LJ27" s="1904"/>
      <c r="LK27" s="1904"/>
      <c r="LL27" s="1904"/>
      <c r="LM27" s="1904"/>
      <c r="LN27" s="1904"/>
      <c r="LO27" s="1904"/>
      <c r="LP27" s="1904"/>
      <c r="LQ27" s="1904"/>
      <c r="LR27" s="1904"/>
      <c r="LS27" s="1904"/>
      <c r="LT27" s="1904"/>
      <c r="LU27" s="1904"/>
      <c r="LV27" s="1904"/>
      <c r="LW27" s="1904"/>
      <c r="LX27" s="1904"/>
      <c r="LY27" s="1904"/>
      <c r="LZ27" s="1904"/>
      <c r="MA27" s="1904"/>
      <c r="MB27" s="1904"/>
      <c r="MC27" s="1904"/>
      <c r="MD27" s="1904"/>
      <c r="ME27" s="1904"/>
      <c r="MF27" s="1904"/>
      <c r="MG27" s="1904"/>
      <c r="MH27" s="1904"/>
      <c r="MI27" s="1904"/>
    </row>
    <row r="28" spans="1:347" s="243" customFormat="1" ht="16.149999999999999" customHeight="1" x14ac:dyDescent="0.2">
      <c r="A28" s="248">
        <v>22</v>
      </c>
      <c r="B28" s="233" t="s">
        <v>103</v>
      </c>
      <c r="C28" s="234">
        <v>2676</v>
      </c>
      <c r="D28" s="234">
        <v>0</v>
      </c>
      <c r="E28" s="234">
        <v>0</v>
      </c>
      <c r="F28" s="234">
        <v>0</v>
      </c>
      <c r="G28" s="234">
        <v>0</v>
      </c>
      <c r="H28" s="234">
        <v>0</v>
      </c>
      <c r="I28" s="234">
        <v>0</v>
      </c>
      <c r="J28" s="234">
        <v>0</v>
      </c>
      <c r="K28" s="234">
        <v>0</v>
      </c>
      <c r="L28" s="234">
        <v>0</v>
      </c>
      <c r="M28" s="234">
        <v>0</v>
      </c>
      <c r="N28" s="234">
        <v>0</v>
      </c>
      <c r="O28" s="234">
        <v>0</v>
      </c>
      <c r="P28" s="234">
        <v>0</v>
      </c>
      <c r="Q28" s="234">
        <v>0</v>
      </c>
      <c r="R28" s="234">
        <v>0</v>
      </c>
      <c r="S28" s="234">
        <v>0</v>
      </c>
      <c r="T28" s="234">
        <v>0</v>
      </c>
      <c r="U28" s="234">
        <v>0</v>
      </c>
      <c r="V28" s="234">
        <v>0</v>
      </c>
      <c r="W28" s="234">
        <v>0</v>
      </c>
      <c r="X28" s="234">
        <v>0</v>
      </c>
      <c r="Y28" s="234">
        <v>0</v>
      </c>
      <c r="Z28" s="234">
        <v>0</v>
      </c>
      <c r="AA28" s="234">
        <v>0</v>
      </c>
      <c r="AB28" s="234">
        <v>0</v>
      </c>
      <c r="AC28" s="234">
        <v>0</v>
      </c>
      <c r="AD28" s="234">
        <v>0</v>
      </c>
      <c r="AE28" s="234">
        <v>0</v>
      </c>
      <c r="AF28" s="234">
        <v>0</v>
      </c>
      <c r="AG28" s="234">
        <v>0</v>
      </c>
      <c r="AH28" s="234">
        <v>0</v>
      </c>
      <c r="AI28" s="234">
        <v>0</v>
      </c>
      <c r="AJ28" s="234">
        <v>0</v>
      </c>
      <c r="AK28" s="234"/>
      <c r="AL28" s="234"/>
      <c r="AM28" s="234"/>
      <c r="AN28" s="234"/>
      <c r="AO28" s="234"/>
      <c r="AP28" s="234"/>
      <c r="AQ28" s="234"/>
      <c r="AR28" s="234"/>
      <c r="AS28" s="234">
        <v>2</v>
      </c>
      <c r="AT28" s="234">
        <v>8</v>
      </c>
      <c r="AU28" s="249">
        <v>2686</v>
      </c>
      <c r="AV28" s="234">
        <v>0</v>
      </c>
      <c r="AW28" s="234">
        <v>0</v>
      </c>
      <c r="AX28" s="234">
        <v>0</v>
      </c>
      <c r="AY28" s="234">
        <v>0</v>
      </c>
      <c r="AZ28" s="234">
        <v>0</v>
      </c>
      <c r="BA28" s="234">
        <v>0</v>
      </c>
      <c r="BB28" s="234">
        <v>0</v>
      </c>
      <c r="BC28" s="234">
        <v>0</v>
      </c>
      <c r="BD28" s="234">
        <v>0</v>
      </c>
      <c r="BE28" s="234">
        <v>1</v>
      </c>
      <c r="BF28" s="234">
        <v>0</v>
      </c>
      <c r="BG28" s="234">
        <v>0</v>
      </c>
      <c r="BH28" s="234">
        <v>2</v>
      </c>
      <c r="BI28" s="1901">
        <v>2689</v>
      </c>
      <c r="BJ28" s="1904"/>
      <c r="BK28" s="1904"/>
      <c r="BL28" s="1880"/>
      <c r="BM28" s="1880"/>
      <c r="BN28" s="1880"/>
      <c r="BO28" s="1904"/>
      <c r="BP28" s="1880"/>
      <c r="BQ28" s="1904"/>
      <c r="BR28" s="1904"/>
      <c r="BS28" s="1904"/>
      <c r="BT28" s="1904"/>
      <c r="BU28" s="1904"/>
      <c r="BV28" s="1904"/>
      <c r="BW28" s="1904"/>
      <c r="BX28" s="1904"/>
      <c r="BY28" s="1904"/>
      <c r="BZ28" s="1904"/>
      <c r="CA28" s="1904"/>
      <c r="CB28" s="1904"/>
      <c r="CC28" s="1904"/>
      <c r="CD28" s="1904"/>
      <c r="CE28" s="1904"/>
      <c r="CF28" s="1904"/>
      <c r="CG28" s="1904"/>
      <c r="CH28" s="1904"/>
      <c r="CI28" s="1904"/>
      <c r="CJ28" s="1904"/>
      <c r="CK28" s="1904"/>
      <c r="CL28" s="1904"/>
      <c r="CM28" s="1904"/>
      <c r="CN28" s="1904"/>
      <c r="CO28" s="1904"/>
      <c r="CP28" s="1904"/>
      <c r="CQ28" s="1904"/>
      <c r="CR28" s="1904"/>
      <c r="CS28" s="1904"/>
      <c r="CT28" s="1904"/>
      <c r="CU28" s="1904"/>
      <c r="CV28" s="1904"/>
      <c r="CW28" s="1904"/>
      <c r="CX28" s="1904"/>
      <c r="CY28" s="1904"/>
      <c r="CZ28" s="1904"/>
      <c r="DA28" s="1904"/>
      <c r="DB28" s="1904"/>
      <c r="DC28" s="1904"/>
      <c r="DD28" s="1904"/>
      <c r="DE28" s="1904"/>
      <c r="DF28" s="1904"/>
      <c r="DG28" s="1904"/>
      <c r="DH28" s="1904"/>
      <c r="DI28" s="1904"/>
      <c r="DJ28" s="1904"/>
      <c r="DK28" s="1904"/>
      <c r="DL28" s="1904"/>
      <c r="DM28" s="1904"/>
      <c r="DN28" s="1904"/>
      <c r="DO28" s="1904"/>
      <c r="DP28" s="1904"/>
      <c r="DQ28" s="1904"/>
      <c r="DR28" s="1904"/>
      <c r="DS28" s="1904"/>
      <c r="DT28" s="1904"/>
      <c r="DU28" s="1904"/>
      <c r="DV28" s="1904"/>
      <c r="DW28" s="1904"/>
      <c r="DX28" s="1904"/>
      <c r="DY28" s="1904"/>
      <c r="DZ28" s="1904"/>
      <c r="EA28" s="1904"/>
      <c r="EB28" s="1904"/>
      <c r="EC28" s="1904"/>
      <c r="ED28" s="1904"/>
      <c r="EE28" s="1904"/>
      <c r="EF28" s="1904"/>
      <c r="EG28" s="1904"/>
      <c r="EH28" s="1904"/>
      <c r="EI28" s="1904"/>
      <c r="EJ28" s="1904"/>
      <c r="EK28" s="1904"/>
      <c r="EL28" s="1904"/>
      <c r="EM28" s="1904"/>
      <c r="EN28" s="1904"/>
      <c r="EO28" s="1904"/>
      <c r="EP28" s="1904"/>
      <c r="EQ28" s="1904"/>
      <c r="ER28" s="1904"/>
      <c r="ES28" s="1904"/>
      <c r="ET28" s="1904"/>
      <c r="EU28" s="1904"/>
      <c r="EV28" s="1904"/>
      <c r="EW28" s="1904"/>
      <c r="EX28" s="1904"/>
      <c r="EY28" s="1904"/>
      <c r="EZ28" s="1904"/>
      <c r="FA28" s="1904"/>
      <c r="FB28" s="1904"/>
      <c r="FC28" s="1904"/>
      <c r="FD28" s="1904"/>
      <c r="FE28" s="1904"/>
      <c r="FF28" s="1904"/>
      <c r="FG28" s="1904"/>
      <c r="FH28" s="1904"/>
      <c r="FI28" s="1904"/>
      <c r="FJ28" s="1904"/>
      <c r="FK28" s="1904"/>
      <c r="FL28" s="1904"/>
      <c r="FM28" s="1904"/>
      <c r="FN28" s="1904"/>
      <c r="FO28" s="1904"/>
      <c r="FP28" s="1904"/>
      <c r="FQ28" s="1904"/>
      <c r="FR28" s="1904"/>
      <c r="FS28" s="1904"/>
      <c r="FT28" s="1904"/>
      <c r="FU28" s="1904"/>
      <c r="FV28" s="1904"/>
      <c r="FW28" s="1904"/>
      <c r="FX28" s="1904"/>
      <c r="FY28" s="1904"/>
      <c r="FZ28" s="1904"/>
      <c r="GA28" s="1904"/>
      <c r="GB28" s="1904"/>
      <c r="GC28" s="1904"/>
      <c r="GD28" s="1904"/>
      <c r="GE28" s="1904"/>
      <c r="GF28" s="1904"/>
      <c r="GG28" s="1904"/>
      <c r="GH28" s="1904"/>
      <c r="GI28" s="1904"/>
      <c r="GJ28" s="1904"/>
      <c r="GK28" s="1904"/>
      <c r="GL28" s="1904"/>
      <c r="GM28" s="1904"/>
      <c r="GN28" s="1904"/>
      <c r="GO28" s="1904"/>
      <c r="GP28" s="1904"/>
      <c r="GQ28" s="1904"/>
      <c r="GR28" s="1904"/>
      <c r="GS28" s="1904"/>
      <c r="GT28" s="1904"/>
      <c r="GU28" s="1904"/>
      <c r="GV28" s="1904"/>
      <c r="GW28" s="1904"/>
      <c r="GX28" s="1904"/>
      <c r="GY28" s="1904"/>
      <c r="GZ28" s="1904"/>
      <c r="HA28" s="1904"/>
      <c r="HB28" s="1904"/>
      <c r="HC28" s="1904"/>
      <c r="HD28" s="1904"/>
      <c r="HE28" s="1904"/>
      <c r="HF28" s="1904"/>
      <c r="HG28" s="1904"/>
      <c r="HH28" s="1904"/>
      <c r="HI28" s="1904"/>
      <c r="HJ28" s="1904"/>
      <c r="HK28" s="1904"/>
      <c r="HL28" s="1904"/>
      <c r="HM28" s="1904"/>
      <c r="HN28" s="1904"/>
      <c r="HO28" s="1904"/>
      <c r="HP28" s="1904"/>
      <c r="HQ28" s="1904"/>
      <c r="HR28" s="1904"/>
      <c r="HS28" s="1904"/>
      <c r="HT28" s="1904"/>
      <c r="HU28" s="1904"/>
      <c r="HV28" s="1904"/>
      <c r="HW28" s="1904"/>
      <c r="HX28" s="1904"/>
      <c r="HY28" s="1904"/>
      <c r="HZ28" s="1904"/>
      <c r="IA28" s="1904"/>
      <c r="IB28" s="1904"/>
      <c r="IC28" s="1904"/>
      <c r="ID28" s="1904"/>
      <c r="IE28" s="1904"/>
      <c r="IF28" s="1904"/>
      <c r="IG28" s="1904"/>
      <c r="IH28" s="1904"/>
      <c r="II28" s="1904"/>
      <c r="IJ28" s="1904"/>
      <c r="IK28" s="1904"/>
      <c r="IL28" s="1904"/>
      <c r="IM28" s="1904"/>
      <c r="IN28" s="1904"/>
      <c r="IO28" s="1904"/>
      <c r="IP28" s="1904"/>
      <c r="IQ28" s="1904"/>
      <c r="IR28" s="1904"/>
      <c r="IS28" s="1904"/>
      <c r="IT28" s="1904"/>
      <c r="IU28" s="1904"/>
      <c r="IV28" s="1904"/>
      <c r="IW28" s="1904"/>
      <c r="IX28" s="1904"/>
      <c r="IY28" s="1904"/>
      <c r="IZ28" s="1904"/>
      <c r="JA28" s="1904"/>
      <c r="JB28" s="1904"/>
      <c r="JC28" s="1904"/>
      <c r="JD28" s="1904"/>
      <c r="JE28" s="1904"/>
      <c r="JF28" s="1904"/>
      <c r="JG28" s="1904"/>
      <c r="JH28" s="1904"/>
      <c r="JI28" s="1904"/>
      <c r="JJ28" s="1904"/>
      <c r="JK28" s="1904"/>
      <c r="JL28" s="1904"/>
      <c r="JM28" s="1904"/>
      <c r="JN28" s="1904"/>
      <c r="JO28" s="1904"/>
      <c r="JP28" s="1904"/>
      <c r="JQ28" s="1904"/>
      <c r="JR28" s="1904"/>
      <c r="JS28" s="1904"/>
      <c r="JT28" s="1904"/>
      <c r="JU28" s="1904"/>
      <c r="JV28" s="1904"/>
      <c r="JW28" s="1904"/>
      <c r="JX28" s="1904"/>
      <c r="JY28" s="1904"/>
      <c r="JZ28" s="1904"/>
      <c r="KA28" s="1904"/>
      <c r="KB28" s="1904"/>
      <c r="KC28" s="1904"/>
      <c r="KD28" s="1904"/>
      <c r="KE28" s="1904"/>
      <c r="KF28" s="1904"/>
      <c r="KG28" s="1904"/>
      <c r="KH28" s="1904"/>
      <c r="KI28" s="1904"/>
      <c r="KJ28" s="1904"/>
      <c r="KK28" s="1904"/>
      <c r="KL28" s="1904"/>
      <c r="KM28" s="1904"/>
      <c r="KN28" s="1904"/>
      <c r="KO28" s="1904"/>
      <c r="KP28" s="1904"/>
      <c r="KQ28" s="1904"/>
      <c r="KR28" s="1904"/>
      <c r="KS28" s="1904"/>
      <c r="KT28" s="1904"/>
      <c r="KU28" s="1904"/>
      <c r="KV28" s="1904"/>
      <c r="KW28" s="1904"/>
      <c r="KX28" s="1904"/>
      <c r="KY28" s="1904"/>
      <c r="KZ28" s="1904"/>
      <c r="LA28" s="1904"/>
      <c r="LB28" s="1904"/>
      <c r="LC28" s="1904"/>
      <c r="LD28" s="1904"/>
      <c r="LE28" s="1904"/>
      <c r="LF28" s="1904"/>
      <c r="LG28" s="1904"/>
      <c r="LH28" s="1904"/>
      <c r="LI28" s="1904"/>
      <c r="LJ28" s="1904"/>
      <c r="LK28" s="1904"/>
      <c r="LL28" s="1904"/>
      <c r="LM28" s="1904"/>
      <c r="LN28" s="1904"/>
      <c r="LO28" s="1904"/>
      <c r="LP28" s="1904"/>
      <c r="LQ28" s="1904"/>
      <c r="LR28" s="1904"/>
      <c r="LS28" s="1904"/>
      <c r="LT28" s="1904"/>
      <c r="LU28" s="1904"/>
      <c r="LV28" s="1904"/>
      <c r="LW28" s="1904"/>
      <c r="LX28" s="1904"/>
      <c r="LY28" s="1904"/>
      <c r="LZ28" s="1904"/>
      <c r="MA28" s="1904"/>
      <c r="MB28" s="1904"/>
      <c r="MC28" s="1904"/>
      <c r="MD28" s="1904"/>
      <c r="ME28" s="1904"/>
      <c r="MF28" s="1904"/>
      <c r="MG28" s="1904"/>
      <c r="MH28" s="1904"/>
      <c r="MI28" s="1904"/>
    </row>
    <row r="29" spans="1:347" s="243" customFormat="1" ht="16.149999999999999" customHeight="1" x14ac:dyDescent="0.2">
      <c r="A29" s="248">
        <v>23</v>
      </c>
      <c r="B29" s="233" t="s">
        <v>104</v>
      </c>
      <c r="C29" s="234">
        <v>10861</v>
      </c>
      <c r="D29" s="234">
        <v>0</v>
      </c>
      <c r="E29" s="234">
        <v>0</v>
      </c>
      <c r="F29" s="234">
        <v>0</v>
      </c>
      <c r="G29" s="234">
        <v>0</v>
      </c>
      <c r="H29" s="234">
        <v>0</v>
      </c>
      <c r="I29" s="234">
        <v>0</v>
      </c>
      <c r="J29" s="234">
        <v>0</v>
      </c>
      <c r="K29" s="234">
        <v>0</v>
      </c>
      <c r="L29" s="234">
        <v>0</v>
      </c>
      <c r="M29" s="234">
        <v>0</v>
      </c>
      <c r="N29" s="234">
        <v>0</v>
      </c>
      <c r="O29" s="234">
        <v>0</v>
      </c>
      <c r="P29" s="234">
        <v>0</v>
      </c>
      <c r="Q29" s="234">
        <v>0</v>
      </c>
      <c r="R29" s="234">
        <v>0</v>
      </c>
      <c r="S29" s="234">
        <v>0</v>
      </c>
      <c r="T29" s="234">
        <v>0</v>
      </c>
      <c r="U29" s="234">
        <v>0</v>
      </c>
      <c r="V29" s="234">
        <v>121</v>
      </c>
      <c r="W29" s="234">
        <v>3</v>
      </c>
      <c r="X29" s="234">
        <v>2</v>
      </c>
      <c r="Y29" s="234">
        <v>0</v>
      </c>
      <c r="Z29" s="234">
        <v>1</v>
      </c>
      <c r="AA29" s="234">
        <v>0</v>
      </c>
      <c r="AB29" s="234">
        <v>0</v>
      </c>
      <c r="AC29" s="234">
        <v>0</v>
      </c>
      <c r="AD29" s="234">
        <v>0</v>
      </c>
      <c r="AE29" s="234">
        <v>0</v>
      </c>
      <c r="AF29" s="234">
        <v>0</v>
      </c>
      <c r="AG29" s="234">
        <v>0</v>
      </c>
      <c r="AH29" s="234">
        <v>0</v>
      </c>
      <c r="AI29" s="234">
        <v>0</v>
      </c>
      <c r="AJ29" s="234">
        <v>0</v>
      </c>
      <c r="AK29" s="234"/>
      <c r="AL29" s="234"/>
      <c r="AM29" s="234"/>
      <c r="AN29" s="234"/>
      <c r="AO29" s="234"/>
      <c r="AP29" s="234"/>
      <c r="AQ29" s="234"/>
      <c r="AR29" s="234"/>
      <c r="AS29" s="234">
        <v>37</v>
      </c>
      <c r="AT29" s="234">
        <v>44</v>
      </c>
      <c r="AU29" s="249">
        <v>11069</v>
      </c>
      <c r="AV29" s="234">
        <v>0</v>
      </c>
      <c r="AW29" s="234">
        <v>117</v>
      </c>
      <c r="AX29" s="234">
        <v>0</v>
      </c>
      <c r="AY29" s="234">
        <v>0</v>
      </c>
      <c r="AZ29" s="234">
        <v>0</v>
      </c>
      <c r="BA29" s="234">
        <v>0</v>
      </c>
      <c r="BB29" s="234">
        <v>0</v>
      </c>
      <c r="BC29" s="234">
        <v>0</v>
      </c>
      <c r="BD29" s="234">
        <v>0</v>
      </c>
      <c r="BE29" s="234">
        <v>4</v>
      </c>
      <c r="BF29" s="234">
        <v>0</v>
      </c>
      <c r="BG29" s="234">
        <v>1</v>
      </c>
      <c r="BH29" s="234">
        <v>1</v>
      </c>
      <c r="BI29" s="1901">
        <v>11192</v>
      </c>
      <c r="BJ29" s="1904"/>
      <c r="BK29" s="1904"/>
      <c r="BL29" s="1880"/>
      <c r="BM29" s="1880"/>
      <c r="BN29" s="1880"/>
      <c r="BO29" s="1904"/>
      <c r="BP29" s="1880"/>
      <c r="BQ29" s="1904"/>
      <c r="BR29" s="1904"/>
      <c r="BS29" s="1904"/>
      <c r="BT29" s="1904"/>
      <c r="BU29" s="1904"/>
      <c r="BV29" s="1904"/>
      <c r="BW29" s="1904"/>
      <c r="BX29" s="1904"/>
      <c r="BY29" s="1904"/>
      <c r="BZ29" s="1904"/>
      <c r="CA29" s="1904"/>
      <c r="CB29" s="1904"/>
      <c r="CC29" s="1904"/>
      <c r="CD29" s="1904"/>
      <c r="CE29" s="1904"/>
      <c r="CF29" s="1904"/>
      <c r="CG29" s="1904"/>
      <c r="CH29" s="1904"/>
      <c r="CI29" s="1904"/>
      <c r="CJ29" s="1904"/>
      <c r="CK29" s="1904"/>
      <c r="CL29" s="1904"/>
      <c r="CM29" s="1904"/>
      <c r="CN29" s="1904"/>
      <c r="CO29" s="1904"/>
      <c r="CP29" s="1904"/>
      <c r="CQ29" s="1904"/>
      <c r="CR29" s="1904"/>
      <c r="CS29" s="1904"/>
      <c r="CT29" s="1904"/>
      <c r="CU29" s="1904"/>
      <c r="CV29" s="1904"/>
      <c r="CW29" s="1904"/>
      <c r="CX29" s="1904"/>
      <c r="CY29" s="1904"/>
      <c r="CZ29" s="1904"/>
      <c r="DA29" s="1904"/>
      <c r="DB29" s="1904"/>
      <c r="DC29" s="1904"/>
      <c r="DD29" s="1904"/>
      <c r="DE29" s="1904"/>
      <c r="DF29" s="1904"/>
      <c r="DG29" s="1904"/>
      <c r="DH29" s="1904"/>
      <c r="DI29" s="1904"/>
      <c r="DJ29" s="1904"/>
      <c r="DK29" s="1904"/>
      <c r="DL29" s="1904"/>
      <c r="DM29" s="1904"/>
      <c r="DN29" s="1904"/>
      <c r="DO29" s="1904"/>
      <c r="DP29" s="1904"/>
      <c r="DQ29" s="1904"/>
      <c r="DR29" s="1904"/>
      <c r="DS29" s="1904"/>
      <c r="DT29" s="1904"/>
      <c r="DU29" s="1904"/>
      <c r="DV29" s="1904"/>
      <c r="DW29" s="1904"/>
      <c r="DX29" s="1904"/>
      <c r="DY29" s="1904"/>
      <c r="DZ29" s="1904"/>
      <c r="EA29" s="1904"/>
      <c r="EB29" s="1904"/>
      <c r="EC29" s="1904"/>
      <c r="ED29" s="1904"/>
      <c r="EE29" s="1904"/>
      <c r="EF29" s="1904"/>
      <c r="EG29" s="1904"/>
      <c r="EH29" s="1904"/>
      <c r="EI29" s="1904"/>
      <c r="EJ29" s="1904"/>
      <c r="EK29" s="1904"/>
      <c r="EL29" s="1904"/>
      <c r="EM29" s="1904"/>
      <c r="EN29" s="1904"/>
      <c r="EO29" s="1904"/>
      <c r="EP29" s="1904"/>
      <c r="EQ29" s="1904"/>
      <c r="ER29" s="1904"/>
      <c r="ES29" s="1904"/>
      <c r="ET29" s="1904"/>
      <c r="EU29" s="1904"/>
      <c r="EV29" s="1904"/>
      <c r="EW29" s="1904"/>
      <c r="EX29" s="1904"/>
      <c r="EY29" s="1904"/>
      <c r="EZ29" s="1904"/>
      <c r="FA29" s="1904"/>
      <c r="FB29" s="1904"/>
      <c r="FC29" s="1904"/>
      <c r="FD29" s="1904"/>
      <c r="FE29" s="1904"/>
      <c r="FF29" s="1904"/>
      <c r="FG29" s="1904"/>
      <c r="FH29" s="1904"/>
      <c r="FI29" s="1904"/>
      <c r="FJ29" s="1904"/>
      <c r="FK29" s="1904"/>
      <c r="FL29" s="1904"/>
      <c r="FM29" s="1904"/>
      <c r="FN29" s="1904"/>
      <c r="FO29" s="1904"/>
      <c r="FP29" s="1904"/>
      <c r="FQ29" s="1904"/>
      <c r="FR29" s="1904"/>
      <c r="FS29" s="1904"/>
      <c r="FT29" s="1904"/>
      <c r="FU29" s="1904"/>
      <c r="FV29" s="1904"/>
      <c r="FW29" s="1904"/>
      <c r="FX29" s="1904"/>
      <c r="FY29" s="1904"/>
      <c r="FZ29" s="1904"/>
      <c r="GA29" s="1904"/>
      <c r="GB29" s="1904"/>
      <c r="GC29" s="1904"/>
      <c r="GD29" s="1904"/>
      <c r="GE29" s="1904"/>
      <c r="GF29" s="1904"/>
      <c r="GG29" s="1904"/>
      <c r="GH29" s="1904"/>
      <c r="GI29" s="1904"/>
      <c r="GJ29" s="1904"/>
      <c r="GK29" s="1904"/>
      <c r="GL29" s="1904"/>
      <c r="GM29" s="1904"/>
      <c r="GN29" s="1904"/>
      <c r="GO29" s="1904"/>
      <c r="GP29" s="1904"/>
      <c r="GQ29" s="1904"/>
      <c r="GR29" s="1904"/>
      <c r="GS29" s="1904"/>
      <c r="GT29" s="1904"/>
      <c r="GU29" s="1904"/>
      <c r="GV29" s="1904"/>
      <c r="GW29" s="1904"/>
      <c r="GX29" s="1904"/>
      <c r="GY29" s="1904"/>
      <c r="GZ29" s="1904"/>
      <c r="HA29" s="1904"/>
      <c r="HB29" s="1904"/>
      <c r="HC29" s="1904"/>
      <c r="HD29" s="1904"/>
      <c r="HE29" s="1904"/>
      <c r="HF29" s="1904"/>
      <c r="HG29" s="1904"/>
      <c r="HH29" s="1904"/>
      <c r="HI29" s="1904"/>
      <c r="HJ29" s="1904"/>
      <c r="HK29" s="1904"/>
      <c r="HL29" s="1904"/>
      <c r="HM29" s="1904"/>
      <c r="HN29" s="1904"/>
      <c r="HO29" s="1904"/>
      <c r="HP29" s="1904"/>
      <c r="HQ29" s="1904"/>
      <c r="HR29" s="1904"/>
      <c r="HS29" s="1904"/>
      <c r="HT29" s="1904"/>
      <c r="HU29" s="1904"/>
      <c r="HV29" s="1904"/>
      <c r="HW29" s="1904"/>
      <c r="HX29" s="1904"/>
      <c r="HY29" s="1904"/>
      <c r="HZ29" s="1904"/>
      <c r="IA29" s="1904"/>
      <c r="IB29" s="1904"/>
      <c r="IC29" s="1904"/>
      <c r="ID29" s="1904"/>
      <c r="IE29" s="1904"/>
      <c r="IF29" s="1904"/>
      <c r="IG29" s="1904"/>
      <c r="IH29" s="1904"/>
      <c r="II29" s="1904"/>
      <c r="IJ29" s="1904"/>
      <c r="IK29" s="1904"/>
      <c r="IL29" s="1904"/>
      <c r="IM29" s="1904"/>
      <c r="IN29" s="1904"/>
      <c r="IO29" s="1904"/>
      <c r="IP29" s="1904"/>
      <c r="IQ29" s="1904"/>
      <c r="IR29" s="1904"/>
      <c r="IS29" s="1904"/>
      <c r="IT29" s="1904"/>
      <c r="IU29" s="1904"/>
      <c r="IV29" s="1904"/>
      <c r="IW29" s="1904"/>
      <c r="IX29" s="1904"/>
      <c r="IY29" s="1904"/>
      <c r="IZ29" s="1904"/>
      <c r="JA29" s="1904"/>
      <c r="JB29" s="1904"/>
      <c r="JC29" s="1904"/>
      <c r="JD29" s="1904"/>
      <c r="JE29" s="1904"/>
      <c r="JF29" s="1904"/>
      <c r="JG29" s="1904"/>
      <c r="JH29" s="1904"/>
      <c r="JI29" s="1904"/>
      <c r="JJ29" s="1904"/>
      <c r="JK29" s="1904"/>
      <c r="JL29" s="1904"/>
      <c r="JM29" s="1904"/>
      <c r="JN29" s="1904"/>
      <c r="JO29" s="1904"/>
      <c r="JP29" s="1904"/>
      <c r="JQ29" s="1904"/>
      <c r="JR29" s="1904"/>
      <c r="JS29" s="1904"/>
      <c r="JT29" s="1904"/>
      <c r="JU29" s="1904"/>
      <c r="JV29" s="1904"/>
      <c r="JW29" s="1904"/>
      <c r="JX29" s="1904"/>
      <c r="JY29" s="1904"/>
      <c r="JZ29" s="1904"/>
      <c r="KA29" s="1904"/>
      <c r="KB29" s="1904"/>
      <c r="KC29" s="1904"/>
      <c r="KD29" s="1904"/>
      <c r="KE29" s="1904"/>
      <c r="KF29" s="1904"/>
      <c r="KG29" s="1904"/>
      <c r="KH29" s="1904"/>
      <c r="KI29" s="1904"/>
      <c r="KJ29" s="1904"/>
      <c r="KK29" s="1904"/>
      <c r="KL29" s="1904"/>
      <c r="KM29" s="1904"/>
      <c r="KN29" s="1904"/>
      <c r="KO29" s="1904"/>
      <c r="KP29" s="1904"/>
      <c r="KQ29" s="1904"/>
      <c r="KR29" s="1904"/>
      <c r="KS29" s="1904"/>
      <c r="KT29" s="1904"/>
      <c r="KU29" s="1904"/>
      <c r="KV29" s="1904"/>
      <c r="KW29" s="1904"/>
      <c r="KX29" s="1904"/>
      <c r="KY29" s="1904"/>
      <c r="KZ29" s="1904"/>
      <c r="LA29" s="1904"/>
      <c r="LB29" s="1904"/>
      <c r="LC29" s="1904"/>
      <c r="LD29" s="1904"/>
      <c r="LE29" s="1904"/>
      <c r="LF29" s="1904"/>
      <c r="LG29" s="1904"/>
      <c r="LH29" s="1904"/>
      <c r="LI29" s="1904"/>
      <c r="LJ29" s="1904"/>
      <c r="LK29" s="1904"/>
      <c r="LL29" s="1904"/>
      <c r="LM29" s="1904"/>
      <c r="LN29" s="1904"/>
      <c r="LO29" s="1904"/>
      <c r="LP29" s="1904"/>
      <c r="LQ29" s="1904"/>
      <c r="LR29" s="1904"/>
      <c r="LS29" s="1904"/>
      <c r="LT29" s="1904"/>
      <c r="LU29" s="1904"/>
      <c r="LV29" s="1904"/>
      <c r="LW29" s="1904"/>
      <c r="LX29" s="1904"/>
      <c r="LY29" s="1904"/>
      <c r="LZ29" s="1904"/>
      <c r="MA29" s="1904"/>
      <c r="MB29" s="1904"/>
      <c r="MC29" s="1904"/>
      <c r="MD29" s="1904"/>
      <c r="ME29" s="1904"/>
      <c r="MF29" s="1904"/>
      <c r="MG29" s="1904"/>
      <c r="MH29" s="1904"/>
      <c r="MI29" s="1904"/>
    </row>
    <row r="30" spans="1:347" s="243" customFormat="1" ht="16.149999999999999" customHeight="1" x14ac:dyDescent="0.2">
      <c r="A30" s="248">
        <v>24</v>
      </c>
      <c r="B30" s="233" t="s">
        <v>105</v>
      </c>
      <c r="C30" s="234">
        <v>3932</v>
      </c>
      <c r="D30" s="234">
        <v>0</v>
      </c>
      <c r="E30" s="234">
        <v>3</v>
      </c>
      <c r="F30" s="234">
        <v>0</v>
      </c>
      <c r="G30" s="234">
        <v>0</v>
      </c>
      <c r="H30" s="234">
        <v>0</v>
      </c>
      <c r="I30" s="234">
        <v>0</v>
      </c>
      <c r="J30" s="234">
        <v>0</v>
      </c>
      <c r="K30" s="234">
        <v>0</v>
      </c>
      <c r="L30" s="234">
        <v>0</v>
      </c>
      <c r="M30" s="234">
        <v>7</v>
      </c>
      <c r="N30" s="234">
        <v>0</v>
      </c>
      <c r="O30" s="234">
        <v>2</v>
      </c>
      <c r="P30" s="234">
        <v>0</v>
      </c>
      <c r="Q30" s="234">
        <v>0</v>
      </c>
      <c r="R30" s="234">
        <v>0</v>
      </c>
      <c r="S30" s="234">
        <v>173</v>
      </c>
      <c r="T30" s="234">
        <v>0</v>
      </c>
      <c r="U30" s="234">
        <v>0</v>
      </c>
      <c r="V30" s="234">
        <v>0</v>
      </c>
      <c r="W30" s="234">
        <v>0</v>
      </c>
      <c r="X30" s="234">
        <v>0</v>
      </c>
      <c r="Y30" s="234">
        <v>0</v>
      </c>
      <c r="Z30" s="234">
        <v>0</v>
      </c>
      <c r="AA30" s="234">
        <v>0</v>
      </c>
      <c r="AB30" s="234">
        <v>0</v>
      </c>
      <c r="AC30" s="234">
        <v>0</v>
      </c>
      <c r="AD30" s="234">
        <v>0</v>
      </c>
      <c r="AE30" s="234">
        <v>0</v>
      </c>
      <c r="AF30" s="234">
        <v>0</v>
      </c>
      <c r="AG30" s="234">
        <v>0</v>
      </c>
      <c r="AH30" s="234">
        <v>0</v>
      </c>
      <c r="AI30" s="234">
        <v>0</v>
      </c>
      <c r="AJ30" s="234">
        <v>0</v>
      </c>
      <c r="AK30" s="234"/>
      <c r="AL30" s="234"/>
      <c r="AM30" s="234"/>
      <c r="AN30" s="234"/>
      <c r="AO30" s="234"/>
      <c r="AP30" s="234"/>
      <c r="AQ30" s="234"/>
      <c r="AR30" s="234"/>
      <c r="AS30" s="234">
        <v>1</v>
      </c>
      <c r="AT30" s="234">
        <v>11</v>
      </c>
      <c r="AU30" s="249">
        <v>4129</v>
      </c>
      <c r="AV30" s="234">
        <v>0</v>
      </c>
      <c r="AW30" s="234">
        <v>0</v>
      </c>
      <c r="AX30" s="234">
        <v>0</v>
      </c>
      <c r="AY30" s="234">
        <v>0</v>
      </c>
      <c r="AZ30" s="234">
        <v>0</v>
      </c>
      <c r="BA30" s="234">
        <v>0</v>
      </c>
      <c r="BB30" s="234">
        <v>0</v>
      </c>
      <c r="BC30" s="234">
        <v>0</v>
      </c>
      <c r="BD30" s="234">
        <v>0</v>
      </c>
      <c r="BE30" s="234">
        <v>0</v>
      </c>
      <c r="BF30" s="234">
        <v>0</v>
      </c>
      <c r="BG30" s="234">
        <v>3</v>
      </c>
      <c r="BH30" s="234">
        <v>3</v>
      </c>
      <c r="BI30" s="1901">
        <v>4135</v>
      </c>
      <c r="BJ30" s="1904"/>
      <c r="BK30" s="1904"/>
      <c r="BL30" s="1880"/>
      <c r="BM30" s="1880"/>
      <c r="BN30" s="1880"/>
      <c r="BO30" s="1904"/>
      <c r="BP30" s="1880"/>
      <c r="BQ30" s="1904"/>
      <c r="BR30" s="1904"/>
      <c r="BS30" s="1904"/>
      <c r="BT30" s="1904"/>
      <c r="BU30" s="1904"/>
      <c r="BV30" s="1904"/>
      <c r="BW30" s="1904"/>
      <c r="BX30" s="1904"/>
      <c r="BY30" s="1904"/>
      <c r="BZ30" s="1904"/>
      <c r="CA30" s="1904"/>
      <c r="CB30" s="1904"/>
      <c r="CC30" s="1904"/>
      <c r="CD30" s="1904"/>
      <c r="CE30" s="1904"/>
      <c r="CF30" s="1904"/>
      <c r="CG30" s="1904"/>
      <c r="CH30" s="1904"/>
      <c r="CI30" s="1904"/>
      <c r="CJ30" s="1904"/>
      <c r="CK30" s="1904"/>
      <c r="CL30" s="1904"/>
      <c r="CM30" s="1904"/>
      <c r="CN30" s="1904"/>
      <c r="CO30" s="1904"/>
      <c r="CP30" s="1904"/>
      <c r="CQ30" s="1904"/>
      <c r="CR30" s="1904"/>
      <c r="CS30" s="1904"/>
      <c r="CT30" s="1904"/>
      <c r="CU30" s="1904"/>
      <c r="CV30" s="1904"/>
      <c r="CW30" s="1904"/>
      <c r="CX30" s="1904"/>
      <c r="CY30" s="1904"/>
      <c r="CZ30" s="1904"/>
      <c r="DA30" s="1904"/>
      <c r="DB30" s="1904"/>
      <c r="DC30" s="1904"/>
      <c r="DD30" s="1904"/>
      <c r="DE30" s="1904"/>
      <c r="DF30" s="1904"/>
      <c r="DG30" s="1904"/>
      <c r="DH30" s="1904"/>
      <c r="DI30" s="1904"/>
      <c r="DJ30" s="1904"/>
      <c r="DK30" s="1904"/>
      <c r="DL30" s="1904"/>
      <c r="DM30" s="1904"/>
      <c r="DN30" s="1904"/>
      <c r="DO30" s="1904"/>
      <c r="DP30" s="1904"/>
      <c r="DQ30" s="1904"/>
      <c r="DR30" s="1904"/>
      <c r="DS30" s="1904"/>
      <c r="DT30" s="1904"/>
      <c r="DU30" s="1904"/>
      <c r="DV30" s="1904"/>
      <c r="DW30" s="1904"/>
      <c r="DX30" s="1904"/>
      <c r="DY30" s="1904"/>
      <c r="DZ30" s="1904"/>
      <c r="EA30" s="1904"/>
      <c r="EB30" s="1904"/>
      <c r="EC30" s="1904"/>
      <c r="ED30" s="1904"/>
      <c r="EE30" s="1904"/>
      <c r="EF30" s="1904"/>
      <c r="EG30" s="1904"/>
      <c r="EH30" s="1904"/>
      <c r="EI30" s="1904"/>
      <c r="EJ30" s="1904"/>
      <c r="EK30" s="1904"/>
      <c r="EL30" s="1904"/>
      <c r="EM30" s="1904"/>
      <c r="EN30" s="1904"/>
      <c r="EO30" s="1904"/>
      <c r="EP30" s="1904"/>
      <c r="EQ30" s="1904"/>
      <c r="ER30" s="1904"/>
      <c r="ES30" s="1904"/>
      <c r="ET30" s="1904"/>
      <c r="EU30" s="1904"/>
      <c r="EV30" s="1904"/>
      <c r="EW30" s="1904"/>
      <c r="EX30" s="1904"/>
      <c r="EY30" s="1904"/>
      <c r="EZ30" s="1904"/>
      <c r="FA30" s="1904"/>
      <c r="FB30" s="1904"/>
      <c r="FC30" s="1904"/>
      <c r="FD30" s="1904"/>
      <c r="FE30" s="1904"/>
      <c r="FF30" s="1904"/>
      <c r="FG30" s="1904"/>
      <c r="FH30" s="1904"/>
      <c r="FI30" s="1904"/>
      <c r="FJ30" s="1904"/>
      <c r="FK30" s="1904"/>
      <c r="FL30" s="1904"/>
      <c r="FM30" s="1904"/>
      <c r="FN30" s="1904"/>
      <c r="FO30" s="1904"/>
      <c r="FP30" s="1904"/>
      <c r="FQ30" s="1904"/>
      <c r="FR30" s="1904"/>
      <c r="FS30" s="1904"/>
      <c r="FT30" s="1904"/>
      <c r="FU30" s="1904"/>
      <c r="FV30" s="1904"/>
      <c r="FW30" s="1904"/>
      <c r="FX30" s="1904"/>
      <c r="FY30" s="1904"/>
      <c r="FZ30" s="1904"/>
      <c r="GA30" s="1904"/>
      <c r="GB30" s="1904"/>
      <c r="GC30" s="1904"/>
      <c r="GD30" s="1904"/>
      <c r="GE30" s="1904"/>
      <c r="GF30" s="1904"/>
      <c r="GG30" s="1904"/>
      <c r="GH30" s="1904"/>
      <c r="GI30" s="1904"/>
      <c r="GJ30" s="1904"/>
      <c r="GK30" s="1904"/>
      <c r="GL30" s="1904"/>
      <c r="GM30" s="1904"/>
      <c r="GN30" s="1904"/>
      <c r="GO30" s="1904"/>
      <c r="GP30" s="1904"/>
      <c r="GQ30" s="1904"/>
      <c r="GR30" s="1904"/>
      <c r="GS30" s="1904"/>
      <c r="GT30" s="1904"/>
      <c r="GU30" s="1904"/>
      <c r="GV30" s="1904"/>
      <c r="GW30" s="1904"/>
      <c r="GX30" s="1904"/>
      <c r="GY30" s="1904"/>
      <c r="GZ30" s="1904"/>
      <c r="HA30" s="1904"/>
      <c r="HB30" s="1904"/>
      <c r="HC30" s="1904"/>
      <c r="HD30" s="1904"/>
      <c r="HE30" s="1904"/>
      <c r="HF30" s="1904"/>
      <c r="HG30" s="1904"/>
      <c r="HH30" s="1904"/>
      <c r="HI30" s="1904"/>
      <c r="HJ30" s="1904"/>
      <c r="HK30" s="1904"/>
      <c r="HL30" s="1904"/>
      <c r="HM30" s="1904"/>
      <c r="HN30" s="1904"/>
      <c r="HO30" s="1904"/>
      <c r="HP30" s="1904"/>
      <c r="HQ30" s="1904"/>
      <c r="HR30" s="1904"/>
      <c r="HS30" s="1904"/>
      <c r="HT30" s="1904"/>
      <c r="HU30" s="1904"/>
      <c r="HV30" s="1904"/>
      <c r="HW30" s="1904"/>
      <c r="HX30" s="1904"/>
      <c r="HY30" s="1904"/>
      <c r="HZ30" s="1904"/>
      <c r="IA30" s="1904"/>
      <c r="IB30" s="1904"/>
      <c r="IC30" s="1904"/>
      <c r="ID30" s="1904"/>
      <c r="IE30" s="1904"/>
      <c r="IF30" s="1904"/>
      <c r="IG30" s="1904"/>
      <c r="IH30" s="1904"/>
      <c r="II30" s="1904"/>
      <c r="IJ30" s="1904"/>
      <c r="IK30" s="1904"/>
      <c r="IL30" s="1904"/>
      <c r="IM30" s="1904"/>
      <c r="IN30" s="1904"/>
      <c r="IO30" s="1904"/>
      <c r="IP30" s="1904"/>
      <c r="IQ30" s="1904"/>
      <c r="IR30" s="1904"/>
      <c r="IS30" s="1904"/>
      <c r="IT30" s="1904"/>
      <c r="IU30" s="1904"/>
      <c r="IV30" s="1904"/>
      <c r="IW30" s="1904"/>
      <c r="IX30" s="1904"/>
      <c r="IY30" s="1904"/>
      <c r="IZ30" s="1904"/>
      <c r="JA30" s="1904"/>
      <c r="JB30" s="1904"/>
      <c r="JC30" s="1904"/>
      <c r="JD30" s="1904"/>
      <c r="JE30" s="1904"/>
      <c r="JF30" s="1904"/>
      <c r="JG30" s="1904"/>
      <c r="JH30" s="1904"/>
      <c r="JI30" s="1904"/>
      <c r="JJ30" s="1904"/>
      <c r="JK30" s="1904"/>
      <c r="JL30" s="1904"/>
      <c r="JM30" s="1904"/>
      <c r="JN30" s="1904"/>
      <c r="JO30" s="1904"/>
      <c r="JP30" s="1904"/>
      <c r="JQ30" s="1904"/>
      <c r="JR30" s="1904"/>
      <c r="JS30" s="1904"/>
      <c r="JT30" s="1904"/>
      <c r="JU30" s="1904"/>
      <c r="JV30" s="1904"/>
      <c r="JW30" s="1904"/>
      <c r="JX30" s="1904"/>
      <c r="JY30" s="1904"/>
      <c r="JZ30" s="1904"/>
      <c r="KA30" s="1904"/>
      <c r="KB30" s="1904"/>
      <c r="KC30" s="1904"/>
      <c r="KD30" s="1904"/>
      <c r="KE30" s="1904"/>
      <c r="KF30" s="1904"/>
      <c r="KG30" s="1904"/>
      <c r="KH30" s="1904"/>
      <c r="KI30" s="1904"/>
      <c r="KJ30" s="1904"/>
      <c r="KK30" s="1904"/>
      <c r="KL30" s="1904"/>
      <c r="KM30" s="1904"/>
      <c r="KN30" s="1904"/>
      <c r="KO30" s="1904"/>
      <c r="KP30" s="1904"/>
      <c r="KQ30" s="1904"/>
      <c r="KR30" s="1904"/>
      <c r="KS30" s="1904"/>
      <c r="KT30" s="1904"/>
      <c r="KU30" s="1904"/>
      <c r="KV30" s="1904"/>
      <c r="KW30" s="1904"/>
      <c r="KX30" s="1904"/>
      <c r="KY30" s="1904"/>
      <c r="KZ30" s="1904"/>
      <c r="LA30" s="1904"/>
      <c r="LB30" s="1904"/>
      <c r="LC30" s="1904"/>
      <c r="LD30" s="1904"/>
      <c r="LE30" s="1904"/>
      <c r="LF30" s="1904"/>
      <c r="LG30" s="1904"/>
      <c r="LH30" s="1904"/>
      <c r="LI30" s="1904"/>
      <c r="LJ30" s="1904"/>
      <c r="LK30" s="1904"/>
      <c r="LL30" s="1904"/>
      <c r="LM30" s="1904"/>
      <c r="LN30" s="1904"/>
      <c r="LO30" s="1904"/>
      <c r="LP30" s="1904"/>
      <c r="LQ30" s="1904"/>
      <c r="LR30" s="1904"/>
      <c r="LS30" s="1904"/>
      <c r="LT30" s="1904"/>
      <c r="LU30" s="1904"/>
      <c r="LV30" s="1904"/>
      <c r="LW30" s="1904"/>
      <c r="LX30" s="1904"/>
      <c r="LY30" s="1904"/>
      <c r="LZ30" s="1904"/>
      <c r="MA30" s="1904"/>
      <c r="MB30" s="1904"/>
      <c r="MC30" s="1904"/>
      <c r="MD30" s="1904"/>
      <c r="ME30" s="1904"/>
      <c r="MF30" s="1904"/>
      <c r="MG30" s="1904"/>
      <c r="MH30" s="1904"/>
      <c r="MI30" s="1904"/>
    </row>
    <row r="31" spans="1:347" s="243" customFormat="1" ht="16.149999999999999" customHeight="1" x14ac:dyDescent="0.2">
      <c r="A31" s="250">
        <v>25</v>
      </c>
      <c r="B31" s="235" t="s">
        <v>106</v>
      </c>
      <c r="C31" s="236">
        <v>2026</v>
      </c>
      <c r="D31" s="236">
        <v>0</v>
      </c>
      <c r="E31" s="236">
        <v>0</v>
      </c>
      <c r="F31" s="236">
        <v>1</v>
      </c>
      <c r="G31" s="236">
        <v>0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6">
        <v>0</v>
      </c>
      <c r="W31" s="236">
        <v>0</v>
      </c>
      <c r="X31" s="236">
        <v>0</v>
      </c>
      <c r="Y31" s="236">
        <v>0</v>
      </c>
      <c r="Z31" s="236">
        <v>28</v>
      </c>
      <c r="AA31" s="236">
        <v>0</v>
      </c>
      <c r="AB31" s="236">
        <v>0</v>
      </c>
      <c r="AC31" s="236">
        <v>0</v>
      </c>
      <c r="AD31" s="236">
        <v>0</v>
      </c>
      <c r="AE31" s="236">
        <v>0</v>
      </c>
      <c r="AF31" s="236">
        <v>0</v>
      </c>
      <c r="AG31" s="236">
        <v>0</v>
      </c>
      <c r="AH31" s="236">
        <v>0</v>
      </c>
      <c r="AI31" s="236">
        <v>0</v>
      </c>
      <c r="AJ31" s="236">
        <v>0</v>
      </c>
      <c r="AK31" s="236"/>
      <c r="AL31" s="236"/>
      <c r="AM31" s="236"/>
      <c r="AN31" s="236"/>
      <c r="AO31" s="236"/>
      <c r="AP31" s="236"/>
      <c r="AQ31" s="236"/>
      <c r="AR31" s="236"/>
      <c r="AS31" s="236">
        <v>21</v>
      </c>
      <c r="AT31" s="236">
        <v>8</v>
      </c>
      <c r="AU31" s="251">
        <v>2084</v>
      </c>
      <c r="AV31" s="236">
        <v>0</v>
      </c>
      <c r="AW31" s="236">
        <v>0</v>
      </c>
      <c r="AX31" s="236">
        <v>0</v>
      </c>
      <c r="AY31" s="236">
        <v>0</v>
      </c>
      <c r="AZ31" s="236">
        <v>0</v>
      </c>
      <c r="BA31" s="236">
        <v>0</v>
      </c>
      <c r="BB31" s="236">
        <v>0</v>
      </c>
      <c r="BC31" s="236">
        <v>0</v>
      </c>
      <c r="BD31" s="236">
        <v>0</v>
      </c>
      <c r="BE31" s="236">
        <v>0</v>
      </c>
      <c r="BF31" s="236">
        <v>0</v>
      </c>
      <c r="BG31" s="236">
        <v>0</v>
      </c>
      <c r="BH31" s="236">
        <v>0</v>
      </c>
      <c r="BI31" s="1902">
        <v>2084</v>
      </c>
      <c r="BJ31" s="1904"/>
      <c r="BK31" s="1904"/>
      <c r="BL31" s="1880"/>
      <c r="BM31" s="1880"/>
      <c r="BN31" s="1880"/>
      <c r="BO31" s="1904"/>
      <c r="BP31" s="1880"/>
      <c r="BQ31" s="1904"/>
      <c r="BR31" s="1904"/>
      <c r="BS31" s="1904"/>
      <c r="BT31" s="1904"/>
      <c r="BU31" s="1904"/>
      <c r="BV31" s="1904"/>
      <c r="BW31" s="1904"/>
      <c r="BX31" s="1904"/>
      <c r="BY31" s="1904"/>
      <c r="BZ31" s="1904"/>
      <c r="CA31" s="1904"/>
      <c r="CB31" s="1904"/>
      <c r="CC31" s="1904"/>
      <c r="CD31" s="1904"/>
      <c r="CE31" s="1904"/>
      <c r="CF31" s="1904"/>
      <c r="CG31" s="1904"/>
      <c r="CH31" s="1904"/>
      <c r="CI31" s="1904"/>
      <c r="CJ31" s="1904"/>
      <c r="CK31" s="1904"/>
      <c r="CL31" s="1904"/>
      <c r="CM31" s="1904"/>
      <c r="CN31" s="1904"/>
      <c r="CO31" s="1904"/>
      <c r="CP31" s="1904"/>
      <c r="CQ31" s="1904"/>
      <c r="CR31" s="1904"/>
      <c r="CS31" s="1904"/>
      <c r="CT31" s="1904"/>
      <c r="CU31" s="1904"/>
      <c r="CV31" s="1904"/>
      <c r="CW31" s="1904"/>
      <c r="CX31" s="1904"/>
      <c r="CY31" s="1904"/>
      <c r="CZ31" s="1904"/>
      <c r="DA31" s="1904"/>
      <c r="DB31" s="1904"/>
      <c r="DC31" s="1904"/>
      <c r="DD31" s="1904"/>
      <c r="DE31" s="1904"/>
      <c r="DF31" s="1904"/>
      <c r="DG31" s="1904"/>
      <c r="DH31" s="1904"/>
      <c r="DI31" s="1904"/>
      <c r="DJ31" s="1904"/>
      <c r="DK31" s="1904"/>
      <c r="DL31" s="1904"/>
      <c r="DM31" s="1904"/>
      <c r="DN31" s="1904"/>
      <c r="DO31" s="1904"/>
      <c r="DP31" s="1904"/>
      <c r="DQ31" s="1904"/>
      <c r="DR31" s="1904"/>
      <c r="DS31" s="1904"/>
      <c r="DT31" s="1904"/>
      <c r="DU31" s="1904"/>
      <c r="DV31" s="1904"/>
      <c r="DW31" s="1904"/>
      <c r="DX31" s="1904"/>
      <c r="DY31" s="1904"/>
      <c r="DZ31" s="1904"/>
      <c r="EA31" s="1904"/>
      <c r="EB31" s="1904"/>
      <c r="EC31" s="1904"/>
      <c r="ED31" s="1904"/>
      <c r="EE31" s="1904"/>
      <c r="EF31" s="1904"/>
      <c r="EG31" s="1904"/>
      <c r="EH31" s="1904"/>
      <c r="EI31" s="1904"/>
      <c r="EJ31" s="1904"/>
      <c r="EK31" s="1904"/>
      <c r="EL31" s="1904"/>
      <c r="EM31" s="1904"/>
      <c r="EN31" s="1904"/>
      <c r="EO31" s="1904"/>
      <c r="EP31" s="1904"/>
      <c r="EQ31" s="1904"/>
      <c r="ER31" s="1904"/>
      <c r="ES31" s="1904"/>
      <c r="ET31" s="1904"/>
      <c r="EU31" s="1904"/>
      <c r="EV31" s="1904"/>
      <c r="EW31" s="1904"/>
      <c r="EX31" s="1904"/>
      <c r="EY31" s="1904"/>
      <c r="EZ31" s="1904"/>
      <c r="FA31" s="1904"/>
      <c r="FB31" s="1904"/>
      <c r="FC31" s="1904"/>
      <c r="FD31" s="1904"/>
      <c r="FE31" s="1904"/>
      <c r="FF31" s="1904"/>
      <c r="FG31" s="1904"/>
      <c r="FH31" s="1904"/>
      <c r="FI31" s="1904"/>
      <c r="FJ31" s="1904"/>
      <c r="FK31" s="1904"/>
      <c r="FL31" s="1904"/>
      <c r="FM31" s="1904"/>
      <c r="FN31" s="1904"/>
      <c r="FO31" s="1904"/>
      <c r="FP31" s="1904"/>
      <c r="FQ31" s="1904"/>
      <c r="FR31" s="1904"/>
      <c r="FS31" s="1904"/>
      <c r="FT31" s="1904"/>
      <c r="FU31" s="1904"/>
      <c r="FV31" s="1904"/>
      <c r="FW31" s="1904"/>
      <c r="FX31" s="1904"/>
      <c r="FY31" s="1904"/>
      <c r="FZ31" s="1904"/>
      <c r="GA31" s="1904"/>
      <c r="GB31" s="1904"/>
      <c r="GC31" s="1904"/>
      <c r="GD31" s="1904"/>
      <c r="GE31" s="1904"/>
      <c r="GF31" s="1904"/>
      <c r="GG31" s="1904"/>
      <c r="GH31" s="1904"/>
      <c r="GI31" s="1904"/>
      <c r="GJ31" s="1904"/>
      <c r="GK31" s="1904"/>
      <c r="GL31" s="1904"/>
      <c r="GM31" s="1904"/>
      <c r="GN31" s="1904"/>
      <c r="GO31" s="1904"/>
      <c r="GP31" s="1904"/>
      <c r="GQ31" s="1904"/>
      <c r="GR31" s="1904"/>
      <c r="GS31" s="1904"/>
      <c r="GT31" s="1904"/>
      <c r="GU31" s="1904"/>
      <c r="GV31" s="1904"/>
      <c r="GW31" s="1904"/>
      <c r="GX31" s="1904"/>
      <c r="GY31" s="1904"/>
      <c r="GZ31" s="1904"/>
      <c r="HA31" s="1904"/>
      <c r="HB31" s="1904"/>
      <c r="HC31" s="1904"/>
      <c r="HD31" s="1904"/>
      <c r="HE31" s="1904"/>
      <c r="HF31" s="1904"/>
      <c r="HG31" s="1904"/>
      <c r="HH31" s="1904"/>
      <c r="HI31" s="1904"/>
      <c r="HJ31" s="1904"/>
      <c r="HK31" s="1904"/>
      <c r="HL31" s="1904"/>
      <c r="HM31" s="1904"/>
      <c r="HN31" s="1904"/>
      <c r="HO31" s="1904"/>
      <c r="HP31" s="1904"/>
      <c r="HQ31" s="1904"/>
      <c r="HR31" s="1904"/>
      <c r="HS31" s="1904"/>
      <c r="HT31" s="1904"/>
      <c r="HU31" s="1904"/>
      <c r="HV31" s="1904"/>
      <c r="HW31" s="1904"/>
      <c r="HX31" s="1904"/>
      <c r="HY31" s="1904"/>
      <c r="HZ31" s="1904"/>
      <c r="IA31" s="1904"/>
      <c r="IB31" s="1904"/>
      <c r="IC31" s="1904"/>
      <c r="ID31" s="1904"/>
      <c r="IE31" s="1904"/>
      <c r="IF31" s="1904"/>
      <c r="IG31" s="1904"/>
      <c r="IH31" s="1904"/>
      <c r="II31" s="1904"/>
      <c r="IJ31" s="1904"/>
      <c r="IK31" s="1904"/>
      <c r="IL31" s="1904"/>
      <c r="IM31" s="1904"/>
      <c r="IN31" s="1904"/>
      <c r="IO31" s="1904"/>
      <c r="IP31" s="1904"/>
      <c r="IQ31" s="1904"/>
      <c r="IR31" s="1904"/>
      <c r="IS31" s="1904"/>
      <c r="IT31" s="1904"/>
      <c r="IU31" s="1904"/>
      <c r="IV31" s="1904"/>
      <c r="IW31" s="1904"/>
      <c r="IX31" s="1904"/>
      <c r="IY31" s="1904"/>
      <c r="IZ31" s="1904"/>
      <c r="JA31" s="1904"/>
      <c r="JB31" s="1904"/>
      <c r="JC31" s="1904"/>
      <c r="JD31" s="1904"/>
      <c r="JE31" s="1904"/>
      <c r="JF31" s="1904"/>
      <c r="JG31" s="1904"/>
      <c r="JH31" s="1904"/>
      <c r="JI31" s="1904"/>
      <c r="JJ31" s="1904"/>
      <c r="JK31" s="1904"/>
      <c r="JL31" s="1904"/>
      <c r="JM31" s="1904"/>
      <c r="JN31" s="1904"/>
      <c r="JO31" s="1904"/>
      <c r="JP31" s="1904"/>
      <c r="JQ31" s="1904"/>
      <c r="JR31" s="1904"/>
      <c r="JS31" s="1904"/>
      <c r="JT31" s="1904"/>
      <c r="JU31" s="1904"/>
      <c r="JV31" s="1904"/>
      <c r="JW31" s="1904"/>
      <c r="JX31" s="1904"/>
      <c r="JY31" s="1904"/>
      <c r="JZ31" s="1904"/>
      <c r="KA31" s="1904"/>
      <c r="KB31" s="1904"/>
      <c r="KC31" s="1904"/>
      <c r="KD31" s="1904"/>
      <c r="KE31" s="1904"/>
      <c r="KF31" s="1904"/>
      <c r="KG31" s="1904"/>
      <c r="KH31" s="1904"/>
      <c r="KI31" s="1904"/>
      <c r="KJ31" s="1904"/>
      <c r="KK31" s="1904"/>
      <c r="KL31" s="1904"/>
      <c r="KM31" s="1904"/>
      <c r="KN31" s="1904"/>
      <c r="KO31" s="1904"/>
      <c r="KP31" s="1904"/>
      <c r="KQ31" s="1904"/>
      <c r="KR31" s="1904"/>
      <c r="KS31" s="1904"/>
      <c r="KT31" s="1904"/>
      <c r="KU31" s="1904"/>
      <c r="KV31" s="1904"/>
      <c r="KW31" s="1904"/>
      <c r="KX31" s="1904"/>
      <c r="KY31" s="1904"/>
      <c r="KZ31" s="1904"/>
      <c r="LA31" s="1904"/>
      <c r="LB31" s="1904"/>
      <c r="LC31" s="1904"/>
      <c r="LD31" s="1904"/>
      <c r="LE31" s="1904"/>
      <c r="LF31" s="1904"/>
      <c r="LG31" s="1904"/>
      <c r="LH31" s="1904"/>
      <c r="LI31" s="1904"/>
      <c r="LJ31" s="1904"/>
      <c r="LK31" s="1904"/>
      <c r="LL31" s="1904"/>
      <c r="LM31" s="1904"/>
      <c r="LN31" s="1904"/>
      <c r="LO31" s="1904"/>
      <c r="LP31" s="1904"/>
      <c r="LQ31" s="1904"/>
      <c r="LR31" s="1904"/>
      <c r="LS31" s="1904"/>
      <c r="LT31" s="1904"/>
      <c r="LU31" s="1904"/>
      <c r="LV31" s="1904"/>
      <c r="LW31" s="1904"/>
      <c r="LX31" s="1904"/>
      <c r="LY31" s="1904"/>
      <c r="LZ31" s="1904"/>
      <c r="MA31" s="1904"/>
      <c r="MB31" s="1904"/>
      <c r="MC31" s="1904"/>
      <c r="MD31" s="1904"/>
      <c r="ME31" s="1904"/>
      <c r="MF31" s="1904"/>
      <c r="MG31" s="1904"/>
      <c r="MH31" s="1904"/>
      <c r="MI31" s="1904"/>
    </row>
    <row r="32" spans="1:347" s="243" customFormat="1" ht="16.149999999999999" customHeight="1" x14ac:dyDescent="0.2">
      <c r="A32" s="246">
        <v>26</v>
      </c>
      <c r="B32" s="237" t="s">
        <v>107</v>
      </c>
      <c r="C32" s="238">
        <v>45810</v>
      </c>
      <c r="D32" s="238">
        <v>0</v>
      </c>
      <c r="E32" s="238">
        <v>0</v>
      </c>
      <c r="F32" s="238">
        <v>0</v>
      </c>
      <c r="G32" s="238">
        <v>44</v>
      </c>
      <c r="H32" s="238">
        <v>651</v>
      </c>
      <c r="I32" s="238">
        <v>209</v>
      </c>
      <c r="J32" s="238">
        <v>0</v>
      </c>
      <c r="K32" s="238">
        <v>0</v>
      </c>
      <c r="L32" s="238">
        <v>0</v>
      </c>
      <c r="M32" s="238">
        <v>0</v>
      </c>
      <c r="N32" s="238">
        <v>123</v>
      </c>
      <c r="O32" s="238">
        <v>0</v>
      </c>
      <c r="P32" s="238">
        <v>0</v>
      </c>
      <c r="Q32" s="238">
        <v>0</v>
      </c>
      <c r="R32" s="238">
        <v>0</v>
      </c>
      <c r="S32" s="238">
        <v>15</v>
      </c>
      <c r="T32" s="238">
        <v>0</v>
      </c>
      <c r="U32" s="238">
        <v>0</v>
      </c>
      <c r="V32" s="238">
        <v>0</v>
      </c>
      <c r="W32" s="238">
        <v>5</v>
      </c>
      <c r="X32" s="238">
        <v>0</v>
      </c>
      <c r="Y32" s="238">
        <v>0</v>
      </c>
      <c r="Z32" s="238">
        <v>0</v>
      </c>
      <c r="AA32" s="238">
        <v>14</v>
      </c>
      <c r="AB32" s="238">
        <v>0</v>
      </c>
      <c r="AC32" s="238">
        <v>0</v>
      </c>
      <c r="AD32" s="238">
        <v>24</v>
      </c>
      <c r="AE32" s="238">
        <v>997</v>
      </c>
      <c r="AF32" s="238">
        <v>0</v>
      </c>
      <c r="AG32" s="238">
        <v>0</v>
      </c>
      <c r="AH32" s="238">
        <v>0</v>
      </c>
      <c r="AI32" s="238">
        <v>0</v>
      </c>
      <c r="AJ32" s="238">
        <v>0</v>
      </c>
      <c r="AK32" s="261"/>
      <c r="AL32" s="261"/>
      <c r="AM32" s="261"/>
      <c r="AN32" s="261"/>
      <c r="AO32" s="261"/>
      <c r="AP32" s="261"/>
      <c r="AQ32" s="261"/>
      <c r="AR32" s="261"/>
      <c r="AS32" s="238">
        <v>205</v>
      </c>
      <c r="AT32" s="238">
        <v>291</v>
      </c>
      <c r="AU32" s="247">
        <v>48388</v>
      </c>
      <c r="AV32" s="238">
        <v>0</v>
      </c>
      <c r="AW32" s="238">
        <v>0</v>
      </c>
      <c r="AX32" s="238">
        <v>438</v>
      </c>
      <c r="AY32" s="238">
        <v>0</v>
      </c>
      <c r="AZ32" s="238">
        <v>0</v>
      </c>
      <c r="BA32" s="238">
        <v>224</v>
      </c>
      <c r="BB32" s="238">
        <v>0</v>
      </c>
      <c r="BC32" s="238">
        <v>0</v>
      </c>
      <c r="BD32" s="238">
        <v>0</v>
      </c>
      <c r="BE32" s="238">
        <v>4</v>
      </c>
      <c r="BF32" s="238">
        <v>42</v>
      </c>
      <c r="BG32" s="238">
        <v>11</v>
      </c>
      <c r="BH32" s="238">
        <v>10</v>
      </c>
      <c r="BI32" s="1900">
        <v>49117</v>
      </c>
      <c r="BJ32" s="1904"/>
      <c r="BK32" s="1904"/>
      <c r="BL32" s="1880"/>
      <c r="BM32" s="1880"/>
      <c r="BN32" s="1880"/>
      <c r="BO32" s="1904"/>
      <c r="BP32" s="1880"/>
      <c r="BQ32" s="1904"/>
      <c r="BR32" s="1904"/>
      <c r="BS32" s="1904"/>
      <c r="BT32" s="1904"/>
      <c r="BU32" s="1904"/>
      <c r="BV32" s="1904"/>
      <c r="BW32" s="1904"/>
      <c r="BX32" s="1904"/>
      <c r="BY32" s="1904"/>
      <c r="BZ32" s="1904"/>
      <c r="CA32" s="1904"/>
      <c r="CB32" s="1904"/>
      <c r="CC32" s="1904"/>
      <c r="CD32" s="1904"/>
      <c r="CE32" s="1904"/>
      <c r="CF32" s="1904"/>
      <c r="CG32" s="1904"/>
      <c r="CH32" s="1904"/>
      <c r="CI32" s="1904"/>
      <c r="CJ32" s="1904"/>
      <c r="CK32" s="1904"/>
      <c r="CL32" s="1904"/>
      <c r="CM32" s="1904"/>
      <c r="CN32" s="1904"/>
      <c r="CO32" s="1904"/>
      <c r="CP32" s="1904"/>
      <c r="CQ32" s="1904"/>
      <c r="CR32" s="1904"/>
      <c r="CS32" s="1904"/>
      <c r="CT32" s="1904"/>
      <c r="CU32" s="1904"/>
      <c r="CV32" s="1904"/>
      <c r="CW32" s="1904"/>
      <c r="CX32" s="1904"/>
      <c r="CY32" s="1904"/>
      <c r="CZ32" s="1904"/>
      <c r="DA32" s="1904"/>
      <c r="DB32" s="1904"/>
      <c r="DC32" s="1904"/>
      <c r="DD32" s="1904"/>
      <c r="DE32" s="1904"/>
      <c r="DF32" s="1904"/>
      <c r="DG32" s="1904"/>
      <c r="DH32" s="1904"/>
      <c r="DI32" s="1904"/>
      <c r="DJ32" s="1904"/>
      <c r="DK32" s="1904"/>
      <c r="DL32" s="1904"/>
      <c r="DM32" s="1904"/>
      <c r="DN32" s="1904"/>
      <c r="DO32" s="1904"/>
      <c r="DP32" s="1904"/>
      <c r="DQ32" s="1904"/>
      <c r="DR32" s="1904"/>
      <c r="DS32" s="1904"/>
      <c r="DT32" s="1904"/>
      <c r="DU32" s="1904"/>
      <c r="DV32" s="1904"/>
      <c r="DW32" s="1904"/>
      <c r="DX32" s="1904"/>
      <c r="DY32" s="1904"/>
      <c r="DZ32" s="1904"/>
      <c r="EA32" s="1904"/>
      <c r="EB32" s="1904"/>
      <c r="EC32" s="1904"/>
      <c r="ED32" s="1904"/>
      <c r="EE32" s="1904"/>
      <c r="EF32" s="1904"/>
      <c r="EG32" s="1904"/>
      <c r="EH32" s="1904"/>
      <c r="EI32" s="1904"/>
      <c r="EJ32" s="1904"/>
      <c r="EK32" s="1904"/>
      <c r="EL32" s="1904"/>
      <c r="EM32" s="1904"/>
      <c r="EN32" s="1904"/>
      <c r="EO32" s="1904"/>
      <c r="EP32" s="1904"/>
      <c r="EQ32" s="1904"/>
      <c r="ER32" s="1904"/>
      <c r="ES32" s="1904"/>
      <c r="ET32" s="1904"/>
      <c r="EU32" s="1904"/>
      <c r="EV32" s="1904"/>
      <c r="EW32" s="1904"/>
      <c r="EX32" s="1904"/>
      <c r="EY32" s="1904"/>
      <c r="EZ32" s="1904"/>
      <c r="FA32" s="1904"/>
      <c r="FB32" s="1904"/>
      <c r="FC32" s="1904"/>
      <c r="FD32" s="1904"/>
      <c r="FE32" s="1904"/>
      <c r="FF32" s="1904"/>
      <c r="FG32" s="1904"/>
      <c r="FH32" s="1904"/>
      <c r="FI32" s="1904"/>
      <c r="FJ32" s="1904"/>
      <c r="FK32" s="1904"/>
      <c r="FL32" s="1904"/>
      <c r="FM32" s="1904"/>
      <c r="FN32" s="1904"/>
      <c r="FO32" s="1904"/>
      <c r="FP32" s="1904"/>
      <c r="FQ32" s="1904"/>
      <c r="FR32" s="1904"/>
      <c r="FS32" s="1904"/>
      <c r="FT32" s="1904"/>
      <c r="FU32" s="1904"/>
      <c r="FV32" s="1904"/>
      <c r="FW32" s="1904"/>
      <c r="FX32" s="1904"/>
      <c r="FY32" s="1904"/>
      <c r="FZ32" s="1904"/>
      <c r="GA32" s="1904"/>
      <c r="GB32" s="1904"/>
      <c r="GC32" s="1904"/>
      <c r="GD32" s="1904"/>
      <c r="GE32" s="1904"/>
      <c r="GF32" s="1904"/>
      <c r="GG32" s="1904"/>
      <c r="GH32" s="1904"/>
      <c r="GI32" s="1904"/>
      <c r="GJ32" s="1904"/>
      <c r="GK32" s="1904"/>
      <c r="GL32" s="1904"/>
      <c r="GM32" s="1904"/>
      <c r="GN32" s="1904"/>
      <c r="GO32" s="1904"/>
      <c r="GP32" s="1904"/>
      <c r="GQ32" s="1904"/>
      <c r="GR32" s="1904"/>
      <c r="GS32" s="1904"/>
      <c r="GT32" s="1904"/>
      <c r="GU32" s="1904"/>
      <c r="GV32" s="1904"/>
      <c r="GW32" s="1904"/>
      <c r="GX32" s="1904"/>
      <c r="GY32" s="1904"/>
      <c r="GZ32" s="1904"/>
      <c r="HA32" s="1904"/>
      <c r="HB32" s="1904"/>
      <c r="HC32" s="1904"/>
      <c r="HD32" s="1904"/>
      <c r="HE32" s="1904"/>
      <c r="HF32" s="1904"/>
      <c r="HG32" s="1904"/>
      <c r="HH32" s="1904"/>
      <c r="HI32" s="1904"/>
      <c r="HJ32" s="1904"/>
      <c r="HK32" s="1904"/>
      <c r="HL32" s="1904"/>
      <c r="HM32" s="1904"/>
      <c r="HN32" s="1904"/>
      <c r="HO32" s="1904"/>
      <c r="HP32" s="1904"/>
      <c r="HQ32" s="1904"/>
      <c r="HR32" s="1904"/>
      <c r="HS32" s="1904"/>
      <c r="HT32" s="1904"/>
      <c r="HU32" s="1904"/>
      <c r="HV32" s="1904"/>
      <c r="HW32" s="1904"/>
      <c r="HX32" s="1904"/>
      <c r="HY32" s="1904"/>
      <c r="HZ32" s="1904"/>
      <c r="IA32" s="1904"/>
      <c r="IB32" s="1904"/>
      <c r="IC32" s="1904"/>
      <c r="ID32" s="1904"/>
      <c r="IE32" s="1904"/>
      <c r="IF32" s="1904"/>
      <c r="IG32" s="1904"/>
      <c r="IH32" s="1904"/>
      <c r="II32" s="1904"/>
      <c r="IJ32" s="1904"/>
      <c r="IK32" s="1904"/>
      <c r="IL32" s="1904"/>
      <c r="IM32" s="1904"/>
      <c r="IN32" s="1904"/>
      <c r="IO32" s="1904"/>
      <c r="IP32" s="1904"/>
      <c r="IQ32" s="1904"/>
      <c r="IR32" s="1904"/>
      <c r="IS32" s="1904"/>
      <c r="IT32" s="1904"/>
      <c r="IU32" s="1904"/>
      <c r="IV32" s="1904"/>
      <c r="IW32" s="1904"/>
      <c r="IX32" s="1904"/>
      <c r="IY32" s="1904"/>
      <c r="IZ32" s="1904"/>
      <c r="JA32" s="1904"/>
      <c r="JB32" s="1904"/>
      <c r="JC32" s="1904"/>
      <c r="JD32" s="1904"/>
      <c r="JE32" s="1904"/>
      <c r="JF32" s="1904"/>
      <c r="JG32" s="1904"/>
      <c r="JH32" s="1904"/>
      <c r="JI32" s="1904"/>
      <c r="JJ32" s="1904"/>
      <c r="JK32" s="1904"/>
      <c r="JL32" s="1904"/>
      <c r="JM32" s="1904"/>
      <c r="JN32" s="1904"/>
      <c r="JO32" s="1904"/>
      <c r="JP32" s="1904"/>
      <c r="JQ32" s="1904"/>
      <c r="JR32" s="1904"/>
      <c r="JS32" s="1904"/>
      <c r="JT32" s="1904"/>
      <c r="JU32" s="1904"/>
      <c r="JV32" s="1904"/>
      <c r="JW32" s="1904"/>
      <c r="JX32" s="1904"/>
      <c r="JY32" s="1904"/>
      <c r="JZ32" s="1904"/>
      <c r="KA32" s="1904"/>
      <c r="KB32" s="1904"/>
      <c r="KC32" s="1904"/>
      <c r="KD32" s="1904"/>
      <c r="KE32" s="1904"/>
      <c r="KF32" s="1904"/>
      <c r="KG32" s="1904"/>
      <c r="KH32" s="1904"/>
      <c r="KI32" s="1904"/>
      <c r="KJ32" s="1904"/>
      <c r="KK32" s="1904"/>
      <c r="KL32" s="1904"/>
      <c r="KM32" s="1904"/>
      <c r="KN32" s="1904"/>
      <c r="KO32" s="1904"/>
      <c r="KP32" s="1904"/>
      <c r="KQ32" s="1904"/>
      <c r="KR32" s="1904"/>
      <c r="KS32" s="1904"/>
      <c r="KT32" s="1904"/>
      <c r="KU32" s="1904"/>
      <c r="KV32" s="1904"/>
      <c r="KW32" s="1904"/>
      <c r="KX32" s="1904"/>
      <c r="KY32" s="1904"/>
      <c r="KZ32" s="1904"/>
      <c r="LA32" s="1904"/>
      <c r="LB32" s="1904"/>
      <c r="LC32" s="1904"/>
      <c r="LD32" s="1904"/>
      <c r="LE32" s="1904"/>
      <c r="LF32" s="1904"/>
      <c r="LG32" s="1904"/>
      <c r="LH32" s="1904"/>
      <c r="LI32" s="1904"/>
      <c r="LJ32" s="1904"/>
      <c r="LK32" s="1904"/>
      <c r="LL32" s="1904"/>
      <c r="LM32" s="1904"/>
      <c r="LN32" s="1904"/>
      <c r="LO32" s="1904"/>
      <c r="LP32" s="1904"/>
      <c r="LQ32" s="1904"/>
      <c r="LR32" s="1904"/>
      <c r="LS32" s="1904"/>
      <c r="LT32" s="1904"/>
      <c r="LU32" s="1904"/>
      <c r="LV32" s="1904"/>
      <c r="LW32" s="1904"/>
      <c r="LX32" s="1904"/>
      <c r="LY32" s="1904"/>
      <c r="LZ32" s="1904"/>
      <c r="MA32" s="1904"/>
      <c r="MB32" s="1904"/>
      <c r="MC32" s="1904"/>
      <c r="MD32" s="1904"/>
      <c r="ME32" s="1904"/>
      <c r="MF32" s="1904"/>
      <c r="MG32" s="1904"/>
      <c r="MH32" s="1904"/>
      <c r="MI32" s="1904"/>
    </row>
    <row r="33" spans="1:347" s="243" customFormat="1" ht="16.149999999999999" customHeight="1" x14ac:dyDescent="0.2">
      <c r="A33" s="248">
        <v>27</v>
      </c>
      <c r="B33" s="233" t="s">
        <v>108</v>
      </c>
      <c r="C33" s="234">
        <v>5120</v>
      </c>
      <c r="D33" s="234">
        <v>0</v>
      </c>
      <c r="E33" s="234">
        <v>0</v>
      </c>
      <c r="F33" s="234">
        <v>0</v>
      </c>
      <c r="G33" s="234">
        <v>0</v>
      </c>
      <c r="H33" s="234">
        <v>0</v>
      </c>
      <c r="I33" s="234">
        <v>0</v>
      </c>
      <c r="J33" s="234">
        <v>3</v>
      </c>
      <c r="K33" s="234">
        <v>0</v>
      </c>
      <c r="L33" s="234">
        <v>0</v>
      </c>
      <c r="M33" s="234">
        <v>0</v>
      </c>
      <c r="N33" s="234">
        <v>0</v>
      </c>
      <c r="O33" s="234">
        <v>0</v>
      </c>
      <c r="P33" s="234">
        <v>0</v>
      </c>
      <c r="Q33" s="234">
        <v>0</v>
      </c>
      <c r="R33" s="234">
        <v>0</v>
      </c>
      <c r="S33" s="234">
        <v>0</v>
      </c>
      <c r="T33" s="234">
        <v>0</v>
      </c>
      <c r="U33" s="234">
        <v>0</v>
      </c>
      <c r="V33" s="234">
        <v>0</v>
      </c>
      <c r="W33" s="234">
        <v>0</v>
      </c>
      <c r="X33" s="234">
        <v>0</v>
      </c>
      <c r="Y33" s="234">
        <v>0</v>
      </c>
      <c r="Z33" s="234">
        <v>0</v>
      </c>
      <c r="AA33" s="234">
        <v>0</v>
      </c>
      <c r="AB33" s="234">
        <v>0</v>
      </c>
      <c r="AC33" s="234">
        <v>0</v>
      </c>
      <c r="AD33" s="234">
        <v>0</v>
      </c>
      <c r="AE33" s="234">
        <v>0</v>
      </c>
      <c r="AF33" s="234">
        <v>0</v>
      </c>
      <c r="AG33" s="234">
        <v>0</v>
      </c>
      <c r="AH33" s="234">
        <v>0</v>
      </c>
      <c r="AI33" s="234">
        <v>0</v>
      </c>
      <c r="AJ33" s="234">
        <v>0</v>
      </c>
      <c r="AK33" s="234"/>
      <c r="AL33" s="234"/>
      <c r="AM33" s="234"/>
      <c r="AN33" s="234"/>
      <c r="AO33" s="234"/>
      <c r="AP33" s="234"/>
      <c r="AQ33" s="234"/>
      <c r="AR33" s="234"/>
      <c r="AS33" s="234">
        <v>14</v>
      </c>
      <c r="AT33" s="234">
        <v>11</v>
      </c>
      <c r="AU33" s="249">
        <v>5148</v>
      </c>
      <c r="AV33" s="234">
        <v>0</v>
      </c>
      <c r="AW33" s="234">
        <v>0</v>
      </c>
      <c r="AX33" s="234">
        <v>0</v>
      </c>
      <c r="AY33" s="234">
        <v>0</v>
      </c>
      <c r="AZ33" s="234">
        <v>0</v>
      </c>
      <c r="BA33" s="234">
        <v>0</v>
      </c>
      <c r="BB33" s="234">
        <v>0</v>
      </c>
      <c r="BC33" s="234">
        <v>0</v>
      </c>
      <c r="BD33" s="234">
        <v>0</v>
      </c>
      <c r="BE33" s="234">
        <v>1</v>
      </c>
      <c r="BF33" s="234">
        <v>0</v>
      </c>
      <c r="BG33" s="234">
        <v>0</v>
      </c>
      <c r="BH33" s="234">
        <v>3</v>
      </c>
      <c r="BI33" s="1901">
        <v>5152</v>
      </c>
      <c r="BJ33" s="1904"/>
      <c r="BK33" s="1904"/>
      <c r="BL33" s="1880"/>
      <c r="BM33" s="1880"/>
      <c r="BN33" s="1880"/>
      <c r="BO33" s="1904"/>
      <c r="BP33" s="1880"/>
      <c r="BQ33" s="1904"/>
      <c r="BR33" s="1904"/>
      <c r="BS33" s="1904"/>
      <c r="BT33" s="1904"/>
      <c r="BU33" s="1904"/>
      <c r="BV33" s="1904"/>
      <c r="BW33" s="1904"/>
      <c r="BX33" s="1904"/>
      <c r="BY33" s="1904"/>
      <c r="BZ33" s="1904"/>
      <c r="CA33" s="1904"/>
      <c r="CB33" s="1904"/>
      <c r="CC33" s="1904"/>
      <c r="CD33" s="1904"/>
      <c r="CE33" s="1904"/>
      <c r="CF33" s="1904"/>
      <c r="CG33" s="1904"/>
      <c r="CH33" s="1904"/>
      <c r="CI33" s="1904"/>
      <c r="CJ33" s="1904"/>
      <c r="CK33" s="1904"/>
      <c r="CL33" s="1904"/>
      <c r="CM33" s="1904"/>
      <c r="CN33" s="1904"/>
      <c r="CO33" s="1904"/>
      <c r="CP33" s="1904"/>
      <c r="CQ33" s="1904"/>
      <c r="CR33" s="1904"/>
      <c r="CS33" s="1904"/>
      <c r="CT33" s="1904"/>
      <c r="CU33" s="1904"/>
      <c r="CV33" s="1904"/>
      <c r="CW33" s="1904"/>
      <c r="CX33" s="1904"/>
      <c r="CY33" s="1904"/>
      <c r="CZ33" s="1904"/>
      <c r="DA33" s="1904"/>
      <c r="DB33" s="1904"/>
      <c r="DC33" s="1904"/>
      <c r="DD33" s="1904"/>
      <c r="DE33" s="1904"/>
      <c r="DF33" s="1904"/>
      <c r="DG33" s="1904"/>
      <c r="DH33" s="1904"/>
      <c r="DI33" s="1904"/>
      <c r="DJ33" s="1904"/>
      <c r="DK33" s="1904"/>
      <c r="DL33" s="1904"/>
      <c r="DM33" s="1904"/>
      <c r="DN33" s="1904"/>
      <c r="DO33" s="1904"/>
      <c r="DP33" s="1904"/>
      <c r="DQ33" s="1904"/>
      <c r="DR33" s="1904"/>
      <c r="DS33" s="1904"/>
      <c r="DT33" s="1904"/>
      <c r="DU33" s="1904"/>
      <c r="DV33" s="1904"/>
      <c r="DW33" s="1904"/>
      <c r="DX33" s="1904"/>
      <c r="DY33" s="1904"/>
      <c r="DZ33" s="1904"/>
      <c r="EA33" s="1904"/>
      <c r="EB33" s="1904"/>
      <c r="EC33" s="1904"/>
      <c r="ED33" s="1904"/>
      <c r="EE33" s="1904"/>
      <c r="EF33" s="1904"/>
      <c r="EG33" s="1904"/>
      <c r="EH33" s="1904"/>
      <c r="EI33" s="1904"/>
      <c r="EJ33" s="1904"/>
      <c r="EK33" s="1904"/>
      <c r="EL33" s="1904"/>
      <c r="EM33" s="1904"/>
      <c r="EN33" s="1904"/>
      <c r="EO33" s="1904"/>
      <c r="EP33" s="1904"/>
      <c r="EQ33" s="1904"/>
      <c r="ER33" s="1904"/>
      <c r="ES33" s="1904"/>
      <c r="ET33" s="1904"/>
      <c r="EU33" s="1904"/>
      <c r="EV33" s="1904"/>
      <c r="EW33" s="1904"/>
      <c r="EX33" s="1904"/>
      <c r="EY33" s="1904"/>
      <c r="EZ33" s="1904"/>
      <c r="FA33" s="1904"/>
      <c r="FB33" s="1904"/>
      <c r="FC33" s="1904"/>
      <c r="FD33" s="1904"/>
      <c r="FE33" s="1904"/>
      <c r="FF33" s="1904"/>
      <c r="FG33" s="1904"/>
      <c r="FH33" s="1904"/>
      <c r="FI33" s="1904"/>
      <c r="FJ33" s="1904"/>
      <c r="FK33" s="1904"/>
      <c r="FL33" s="1904"/>
      <c r="FM33" s="1904"/>
      <c r="FN33" s="1904"/>
      <c r="FO33" s="1904"/>
      <c r="FP33" s="1904"/>
      <c r="FQ33" s="1904"/>
      <c r="FR33" s="1904"/>
      <c r="FS33" s="1904"/>
      <c r="FT33" s="1904"/>
      <c r="FU33" s="1904"/>
      <c r="FV33" s="1904"/>
      <c r="FW33" s="1904"/>
      <c r="FX33" s="1904"/>
      <c r="FY33" s="1904"/>
      <c r="FZ33" s="1904"/>
      <c r="GA33" s="1904"/>
      <c r="GB33" s="1904"/>
      <c r="GC33" s="1904"/>
      <c r="GD33" s="1904"/>
      <c r="GE33" s="1904"/>
      <c r="GF33" s="1904"/>
      <c r="GG33" s="1904"/>
      <c r="GH33" s="1904"/>
      <c r="GI33" s="1904"/>
      <c r="GJ33" s="1904"/>
      <c r="GK33" s="1904"/>
      <c r="GL33" s="1904"/>
      <c r="GM33" s="1904"/>
      <c r="GN33" s="1904"/>
      <c r="GO33" s="1904"/>
      <c r="GP33" s="1904"/>
      <c r="GQ33" s="1904"/>
      <c r="GR33" s="1904"/>
      <c r="GS33" s="1904"/>
      <c r="GT33" s="1904"/>
      <c r="GU33" s="1904"/>
      <c r="GV33" s="1904"/>
      <c r="GW33" s="1904"/>
      <c r="GX33" s="1904"/>
      <c r="GY33" s="1904"/>
      <c r="GZ33" s="1904"/>
      <c r="HA33" s="1904"/>
      <c r="HB33" s="1904"/>
      <c r="HC33" s="1904"/>
      <c r="HD33" s="1904"/>
      <c r="HE33" s="1904"/>
      <c r="HF33" s="1904"/>
      <c r="HG33" s="1904"/>
      <c r="HH33" s="1904"/>
      <c r="HI33" s="1904"/>
      <c r="HJ33" s="1904"/>
      <c r="HK33" s="1904"/>
      <c r="HL33" s="1904"/>
      <c r="HM33" s="1904"/>
      <c r="HN33" s="1904"/>
      <c r="HO33" s="1904"/>
      <c r="HP33" s="1904"/>
      <c r="HQ33" s="1904"/>
      <c r="HR33" s="1904"/>
      <c r="HS33" s="1904"/>
      <c r="HT33" s="1904"/>
      <c r="HU33" s="1904"/>
      <c r="HV33" s="1904"/>
      <c r="HW33" s="1904"/>
      <c r="HX33" s="1904"/>
      <c r="HY33" s="1904"/>
      <c r="HZ33" s="1904"/>
      <c r="IA33" s="1904"/>
      <c r="IB33" s="1904"/>
      <c r="IC33" s="1904"/>
      <c r="ID33" s="1904"/>
      <c r="IE33" s="1904"/>
      <c r="IF33" s="1904"/>
      <c r="IG33" s="1904"/>
      <c r="IH33" s="1904"/>
      <c r="II33" s="1904"/>
      <c r="IJ33" s="1904"/>
      <c r="IK33" s="1904"/>
      <c r="IL33" s="1904"/>
      <c r="IM33" s="1904"/>
      <c r="IN33" s="1904"/>
      <c r="IO33" s="1904"/>
      <c r="IP33" s="1904"/>
      <c r="IQ33" s="1904"/>
      <c r="IR33" s="1904"/>
      <c r="IS33" s="1904"/>
      <c r="IT33" s="1904"/>
      <c r="IU33" s="1904"/>
      <c r="IV33" s="1904"/>
      <c r="IW33" s="1904"/>
      <c r="IX33" s="1904"/>
      <c r="IY33" s="1904"/>
      <c r="IZ33" s="1904"/>
      <c r="JA33" s="1904"/>
      <c r="JB33" s="1904"/>
      <c r="JC33" s="1904"/>
      <c r="JD33" s="1904"/>
      <c r="JE33" s="1904"/>
      <c r="JF33" s="1904"/>
      <c r="JG33" s="1904"/>
      <c r="JH33" s="1904"/>
      <c r="JI33" s="1904"/>
      <c r="JJ33" s="1904"/>
      <c r="JK33" s="1904"/>
      <c r="JL33" s="1904"/>
      <c r="JM33" s="1904"/>
      <c r="JN33" s="1904"/>
      <c r="JO33" s="1904"/>
      <c r="JP33" s="1904"/>
      <c r="JQ33" s="1904"/>
      <c r="JR33" s="1904"/>
      <c r="JS33" s="1904"/>
      <c r="JT33" s="1904"/>
      <c r="JU33" s="1904"/>
      <c r="JV33" s="1904"/>
      <c r="JW33" s="1904"/>
      <c r="JX33" s="1904"/>
      <c r="JY33" s="1904"/>
      <c r="JZ33" s="1904"/>
      <c r="KA33" s="1904"/>
      <c r="KB33" s="1904"/>
      <c r="KC33" s="1904"/>
      <c r="KD33" s="1904"/>
      <c r="KE33" s="1904"/>
      <c r="KF33" s="1904"/>
      <c r="KG33" s="1904"/>
      <c r="KH33" s="1904"/>
      <c r="KI33" s="1904"/>
      <c r="KJ33" s="1904"/>
      <c r="KK33" s="1904"/>
      <c r="KL33" s="1904"/>
      <c r="KM33" s="1904"/>
      <c r="KN33" s="1904"/>
      <c r="KO33" s="1904"/>
      <c r="KP33" s="1904"/>
      <c r="KQ33" s="1904"/>
      <c r="KR33" s="1904"/>
      <c r="KS33" s="1904"/>
      <c r="KT33" s="1904"/>
      <c r="KU33" s="1904"/>
      <c r="KV33" s="1904"/>
      <c r="KW33" s="1904"/>
      <c r="KX33" s="1904"/>
      <c r="KY33" s="1904"/>
      <c r="KZ33" s="1904"/>
      <c r="LA33" s="1904"/>
      <c r="LB33" s="1904"/>
      <c r="LC33" s="1904"/>
      <c r="LD33" s="1904"/>
      <c r="LE33" s="1904"/>
      <c r="LF33" s="1904"/>
      <c r="LG33" s="1904"/>
      <c r="LH33" s="1904"/>
      <c r="LI33" s="1904"/>
      <c r="LJ33" s="1904"/>
      <c r="LK33" s="1904"/>
      <c r="LL33" s="1904"/>
      <c r="LM33" s="1904"/>
      <c r="LN33" s="1904"/>
      <c r="LO33" s="1904"/>
      <c r="LP33" s="1904"/>
      <c r="LQ33" s="1904"/>
      <c r="LR33" s="1904"/>
      <c r="LS33" s="1904"/>
      <c r="LT33" s="1904"/>
      <c r="LU33" s="1904"/>
      <c r="LV33" s="1904"/>
      <c r="LW33" s="1904"/>
      <c r="LX33" s="1904"/>
      <c r="LY33" s="1904"/>
      <c r="LZ33" s="1904"/>
      <c r="MA33" s="1904"/>
      <c r="MB33" s="1904"/>
      <c r="MC33" s="1904"/>
      <c r="MD33" s="1904"/>
      <c r="ME33" s="1904"/>
      <c r="MF33" s="1904"/>
      <c r="MG33" s="1904"/>
      <c r="MH33" s="1904"/>
      <c r="MI33" s="1904"/>
    </row>
    <row r="34" spans="1:347" s="243" customFormat="1" ht="16.149999999999999" customHeight="1" x14ac:dyDescent="0.2">
      <c r="A34" s="248">
        <v>28</v>
      </c>
      <c r="B34" s="233" t="s">
        <v>109</v>
      </c>
      <c r="C34" s="234">
        <v>30342</v>
      </c>
      <c r="D34" s="234">
        <v>0</v>
      </c>
      <c r="E34" s="234">
        <v>0</v>
      </c>
      <c r="F34" s="234">
        <v>0</v>
      </c>
      <c r="G34" s="234">
        <v>0</v>
      </c>
      <c r="H34" s="234">
        <v>0</v>
      </c>
      <c r="I34" s="234">
        <v>0</v>
      </c>
      <c r="J34" s="234">
        <v>1</v>
      </c>
      <c r="K34" s="234">
        <v>1</v>
      </c>
      <c r="L34" s="234">
        <v>1</v>
      </c>
      <c r="M34" s="234">
        <v>1</v>
      </c>
      <c r="N34" s="234">
        <v>0</v>
      </c>
      <c r="O34" s="234">
        <v>0</v>
      </c>
      <c r="P34" s="234">
        <v>0</v>
      </c>
      <c r="Q34" s="234">
        <v>0</v>
      </c>
      <c r="R34" s="234">
        <v>0</v>
      </c>
      <c r="S34" s="234">
        <v>0</v>
      </c>
      <c r="T34" s="234">
        <v>0</v>
      </c>
      <c r="U34" s="234">
        <v>0</v>
      </c>
      <c r="V34" s="234">
        <v>1511</v>
      </c>
      <c r="W34" s="234">
        <v>1081</v>
      </c>
      <c r="X34" s="234">
        <v>597</v>
      </c>
      <c r="Y34" s="234">
        <v>0</v>
      </c>
      <c r="Z34" s="234">
        <v>0</v>
      </c>
      <c r="AA34" s="234">
        <v>0</v>
      </c>
      <c r="AB34" s="234">
        <v>51</v>
      </c>
      <c r="AC34" s="234">
        <v>0</v>
      </c>
      <c r="AD34" s="234">
        <v>0</v>
      </c>
      <c r="AE34" s="234">
        <v>0</v>
      </c>
      <c r="AF34" s="234">
        <v>0</v>
      </c>
      <c r="AG34" s="234">
        <v>0</v>
      </c>
      <c r="AH34" s="234">
        <v>1</v>
      </c>
      <c r="AI34" s="234">
        <v>0</v>
      </c>
      <c r="AJ34" s="234">
        <v>0</v>
      </c>
      <c r="AK34" s="234"/>
      <c r="AL34" s="234"/>
      <c r="AM34" s="234"/>
      <c r="AN34" s="234"/>
      <c r="AO34" s="234"/>
      <c r="AP34" s="234"/>
      <c r="AQ34" s="234"/>
      <c r="AR34" s="234"/>
      <c r="AS34" s="234">
        <v>82</v>
      </c>
      <c r="AT34" s="234">
        <v>174</v>
      </c>
      <c r="AU34" s="249">
        <v>33843</v>
      </c>
      <c r="AV34" s="234">
        <v>0</v>
      </c>
      <c r="AW34" s="234">
        <v>1</v>
      </c>
      <c r="AX34" s="234">
        <v>0</v>
      </c>
      <c r="AY34" s="234">
        <v>0</v>
      </c>
      <c r="AZ34" s="234">
        <v>0</v>
      </c>
      <c r="BA34" s="234">
        <v>0</v>
      </c>
      <c r="BB34" s="234">
        <v>0</v>
      </c>
      <c r="BC34" s="234">
        <v>0</v>
      </c>
      <c r="BD34" s="234">
        <v>0</v>
      </c>
      <c r="BE34" s="234">
        <v>11</v>
      </c>
      <c r="BF34" s="234">
        <v>0</v>
      </c>
      <c r="BG34" s="234">
        <v>1</v>
      </c>
      <c r="BH34" s="234">
        <v>12</v>
      </c>
      <c r="BI34" s="1901">
        <v>33868</v>
      </c>
      <c r="BJ34" s="1904"/>
      <c r="BK34" s="1904"/>
      <c r="BL34" s="1880"/>
      <c r="BM34" s="1880"/>
      <c r="BN34" s="1880"/>
      <c r="BO34" s="1904"/>
      <c r="BP34" s="1880"/>
      <c r="BQ34" s="1904"/>
      <c r="BR34" s="1904"/>
      <c r="BS34" s="1904"/>
      <c r="BT34" s="1904"/>
      <c r="BU34" s="1904"/>
      <c r="BV34" s="1904"/>
      <c r="BW34" s="1904"/>
      <c r="BX34" s="1904"/>
      <c r="BY34" s="1904"/>
      <c r="BZ34" s="1904"/>
      <c r="CA34" s="1904"/>
      <c r="CB34" s="1904"/>
      <c r="CC34" s="1904"/>
      <c r="CD34" s="1904"/>
      <c r="CE34" s="1904"/>
      <c r="CF34" s="1904"/>
      <c r="CG34" s="1904"/>
      <c r="CH34" s="1904"/>
      <c r="CI34" s="1904"/>
      <c r="CJ34" s="1904"/>
      <c r="CK34" s="1904"/>
      <c r="CL34" s="1904"/>
      <c r="CM34" s="1904"/>
      <c r="CN34" s="1904"/>
      <c r="CO34" s="1904"/>
      <c r="CP34" s="1904"/>
      <c r="CQ34" s="1904"/>
      <c r="CR34" s="1904"/>
      <c r="CS34" s="1904"/>
      <c r="CT34" s="1904"/>
      <c r="CU34" s="1904"/>
      <c r="CV34" s="1904"/>
      <c r="CW34" s="1904"/>
      <c r="CX34" s="1904"/>
      <c r="CY34" s="1904"/>
      <c r="CZ34" s="1904"/>
      <c r="DA34" s="1904"/>
      <c r="DB34" s="1904"/>
      <c r="DC34" s="1904"/>
      <c r="DD34" s="1904"/>
      <c r="DE34" s="1904"/>
      <c r="DF34" s="1904"/>
      <c r="DG34" s="1904"/>
      <c r="DH34" s="1904"/>
      <c r="DI34" s="1904"/>
      <c r="DJ34" s="1904"/>
      <c r="DK34" s="1904"/>
      <c r="DL34" s="1904"/>
      <c r="DM34" s="1904"/>
      <c r="DN34" s="1904"/>
      <c r="DO34" s="1904"/>
      <c r="DP34" s="1904"/>
      <c r="DQ34" s="1904"/>
      <c r="DR34" s="1904"/>
      <c r="DS34" s="1904"/>
      <c r="DT34" s="1904"/>
      <c r="DU34" s="1904"/>
      <c r="DV34" s="1904"/>
      <c r="DW34" s="1904"/>
      <c r="DX34" s="1904"/>
      <c r="DY34" s="1904"/>
      <c r="DZ34" s="1904"/>
      <c r="EA34" s="1904"/>
      <c r="EB34" s="1904"/>
      <c r="EC34" s="1904"/>
      <c r="ED34" s="1904"/>
      <c r="EE34" s="1904"/>
      <c r="EF34" s="1904"/>
      <c r="EG34" s="1904"/>
      <c r="EH34" s="1904"/>
      <c r="EI34" s="1904"/>
      <c r="EJ34" s="1904"/>
      <c r="EK34" s="1904"/>
      <c r="EL34" s="1904"/>
      <c r="EM34" s="1904"/>
      <c r="EN34" s="1904"/>
      <c r="EO34" s="1904"/>
      <c r="EP34" s="1904"/>
      <c r="EQ34" s="1904"/>
      <c r="ER34" s="1904"/>
      <c r="ES34" s="1904"/>
      <c r="ET34" s="1904"/>
      <c r="EU34" s="1904"/>
      <c r="EV34" s="1904"/>
      <c r="EW34" s="1904"/>
      <c r="EX34" s="1904"/>
      <c r="EY34" s="1904"/>
      <c r="EZ34" s="1904"/>
      <c r="FA34" s="1904"/>
      <c r="FB34" s="1904"/>
      <c r="FC34" s="1904"/>
      <c r="FD34" s="1904"/>
      <c r="FE34" s="1904"/>
      <c r="FF34" s="1904"/>
      <c r="FG34" s="1904"/>
      <c r="FH34" s="1904"/>
      <c r="FI34" s="1904"/>
      <c r="FJ34" s="1904"/>
      <c r="FK34" s="1904"/>
      <c r="FL34" s="1904"/>
      <c r="FM34" s="1904"/>
      <c r="FN34" s="1904"/>
      <c r="FO34" s="1904"/>
      <c r="FP34" s="1904"/>
      <c r="FQ34" s="1904"/>
      <c r="FR34" s="1904"/>
      <c r="FS34" s="1904"/>
      <c r="FT34" s="1904"/>
      <c r="FU34" s="1904"/>
      <c r="FV34" s="1904"/>
      <c r="FW34" s="1904"/>
      <c r="FX34" s="1904"/>
      <c r="FY34" s="1904"/>
      <c r="FZ34" s="1904"/>
      <c r="GA34" s="1904"/>
      <c r="GB34" s="1904"/>
      <c r="GC34" s="1904"/>
      <c r="GD34" s="1904"/>
      <c r="GE34" s="1904"/>
      <c r="GF34" s="1904"/>
      <c r="GG34" s="1904"/>
      <c r="GH34" s="1904"/>
      <c r="GI34" s="1904"/>
      <c r="GJ34" s="1904"/>
      <c r="GK34" s="1904"/>
      <c r="GL34" s="1904"/>
      <c r="GM34" s="1904"/>
      <c r="GN34" s="1904"/>
      <c r="GO34" s="1904"/>
      <c r="GP34" s="1904"/>
      <c r="GQ34" s="1904"/>
      <c r="GR34" s="1904"/>
      <c r="GS34" s="1904"/>
      <c r="GT34" s="1904"/>
      <c r="GU34" s="1904"/>
      <c r="GV34" s="1904"/>
      <c r="GW34" s="1904"/>
      <c r="GX34" s="1904"/>
      <c r="GY34" s="1904"/>
      <c r="GZ34" s="1904"/>
      <c r="HA34" s="1904"/>
      <c r="HB34" s="1904"/>
      <c r="HC34" s="1904"/>
      <c r="HD34" s="1904"/>
      <c r="HE34" s="1904"/>
      <c r="HF34" s="1904"/>
      <c r="HG34" s="1904"/>
      <c r="HH34" s="1904"/>
      <c r="HI34" s="1904"/>
      <c r="HJ34" s="1904"/>
      <c r="HK34" s="1904"/>
      <c r="HL34" s="1904"/>
      <c r="HM34" s="1904"/>
      <c r="HN34" s="1904"/>
      <c r="HO34" s="1904"/>
      <c r="HP34" s="1904"/>
      <c r="HQ34" s="1904"/>
      <c r="HR34" s="1904"/>
      <c r="HS34" s="1904"/>
      <c r="HT34" s="1904"/>
      <c r="HU34" s="1904"/>
      <c r="HV34" s="1904"/>
      <c r="HW34" s="1904"/>
      <c r="HX34" s="1904"/>
      <c r="HY34" s="1904"/>
      <c r="HZ34" s="1904"/>
      <c r="IA34" s="1904"/>
      <c r="IB34" s="1904"/>
      <c r="IC34" s="1904"/>
      <c r="ID34" s="1904"/>
      <c r="IE34" s="1904"/>
      <c r="IF34" s="1904"/>
      <c r="IG34" s="1904"/>
      <c r="IH34" s="1904"/>
      <c r="II34" s="1904"/>
      <c r="IJ34" s="1904"/>
      <c r="IK34" s="1904"/>
      <c r="IL34" s="1904"/>
      <c r="IM34" s="1904"/>
      <c r="IN34" s="1904"/>
      <c r="IO34" s="1904"/>
      <c r="IP34" s="1904"/>
      <c r="IQ34" s="1904"/>
      <c r="IR34" s="1904"/>
      <c r="IS34" s="1904"/>
      <c r="IT34" s="1904"/>
      <c r="IU34" s="1904"/>
      <c r="IV34" s="1904"/>
      <c r="IW34" s="1904"/>
      <c r="IX34" s="1904"/>
      <c r="IY34" s="1904"/>
      <c r="IZ34" s="1904"/>
      <c r="JA34" s="1904"/>
      <c r="JB34" s="1904"/>
      <c r="JC34" s="1904"/>
      <c r="JD34" s="1904"/>
      <c r="JE34" s="1904"/>
      <c r="JF34" s="1904"/>
      <c r="JG34" s="1904"/>
      <c r="JH34" s="1904"/>
      <c r="JI34" s="1904"/>
      <c r="JJ34" s="1904"/>
      <c r="JK34" s="1904"/>
      <c r="JL34" s="1904"/>
      <c r="JM34" s="1904"/>
      <c r="JN34" s="1904"/>
      <c r="JO34" s="1904"/>
      <c r="JP34" s="1904"/>
      <c r="JQ34" s="1904"/>
      <c r="JR34" s="1904"/>
      <c r="JS34" s="1904"/>
      <c r="JT34" s="1904"/>
      <c r="JU34" s="1904"/>
      <c r="JV34" s="1904"/>
      <c r="JW34" s="1904"/>
      <c r="JX34" s="1904"/>
      <c r="JY34" s="1904"/>
      <c r="JZ34" s="1904"/>
      <c r="KA34" s="1904"/>
      <c r="KB34" s="1904"/>
      <c r="KC34" s="1904"/>
      <c r="KD34" s="1904"/>
      <c r="KE34" s="1904"/>
      <c r="KF34" s="1904"/>
      <c r="KG34" s="1904"/>
      <c r="KH34" s="1904"/>
      <c r="KI34" s="1904"/>
      <c r="KJ34" s="1904"/>
      <c r="KK34" s="1904"/>
      <c r="KL34" s="1904"/>
      <c r="KM34" s="1904"/>
      <c r="KN34" s="1904"/>
      <c r="KO34" s="1904"/>
      <c r="KP34" s="1904"/>
      <c r="KQ34" s="1904"/>
      <c r="KR34" s="1904"/>
      <c r="KS34" s="1904"/>
      <c r="KT34" s="1904"/>
      <c r="KU34" s="1904"/>
      <c r="KV34" s="1904"/>
      <c r="KW34" s="1904"/>
      <c r="KX34" s="1904"/>
      <c r="KY34" s="1904"/>
      <c r="KZ34" s="1904"/>
      <c r="LA34" s="1904"/>
      <c r="LB34" s="1904"/>
      <c r="LC34" s="1904"/>
      <c r="LD34" s="1904"/>
      <c r="LE34" s="1904"/>
      <c r="LF34" s="1904"/>
      <c r="LG34" s="1904"/>
      <c r="LH34" s="1904"/>
      <c r="LI34" s="1904"/>
      <c r="LJ34" s="1904"/>
      <c r="LK34" s="1904"/>
      <c r="LL34" s="1904"/>
      <c r="LM34" s="1904"/>
      <c r="LN34" s="1904"/>
      <c r="LO34" s="1904"/>
      <c r="LP34" s="1904"/>
      <c r="LQ34" s="1904"/>
      <c r="LR34" s="1904"/>
      <c r="LS34" s="1904"/>
      <c r="LT34" s="1904"/>
      <c r="LU34" s="1904"/>
      <c r="LV34" s="1904"/>
      <c r="LW34" s="1904"/>
      <c r="LX34" s="1904"/>
      <c r="LY34" s="1904"/>
      <c r="LZ34" s="1904"/>
      <c r="MA34" s="1904"/>
      <c r="MB34" s="1904"/>
      <c r="MC34" s="1904"/>
      <c r="MD34" s="1904"/>
      <c r="ME34" s="1904"/>
      <c r="MF34" s="1904"/>
      <c r="MG34" s="1904"/>
      <c r="MH34" s="1904"/>
      <c r="MI34" s="1904"/>
    </row>
    <row r="35" spans="1:347" s="243" customFormat="1" ht="16.149999999999999" customHeight="1" x14ac:dyDescent="0.2">
      <c r="A35" s="248">
        <v>29</v>
      </c>
      <c r="B35" s="233" t="s">
        <v>110</v>
      </c>
      <c r="C35" s="234">
        <v>13093</v>
      </c>
      <c r="D35" s="234">
        <v>0</v>
      </c>
      <c r="E35" s="234">
        <v>0</v>
      </c>
      <c r="F35" s="234">
        <v>0</v>
      </c>
      <c r="G35" s="234">
        <v>0</v>
      </c>
      <c r="H35" s="234">
        <v>0</v>
      </c>
      <c r="I35" s="234">
        <v>0</v>
      </c>
      <c r="J35" s="234">
        <v>0</v>
      </c>
      <c r="K35" s="234">
        <v>0</v>
      </c>
      <c r="L35" s="234">
        <v>1</v>
      </c>
      <c r="M35" s="234">
        <v>0</v>
      </c>
      <c r="N35" s="234">
        <v>0</v>
      </c>
      <c r="O35" s="234">
        <v>0</v>
      </c>
      <c r="P35" s="234">
        <v>0</v>
      </c>
      <c r="Q35" s="234">
        <v>0</v>
      </c>
      <c r="R35" s="234">
        <v>0</v>
      </c>
      <c r="S35" s="234">
        <v>60</v>
      </c>
      <c r="T35" s="234">
        <v>0</v>
      </c>
      <c r="U35" s="234">
        <v>0</v>
      </c>
      <c r="V35" s="234">
        <v>1</v>
      </c>
      <c r="W35" s="234">
        <v>7</v>
      </c>
      <c r="X35" s="234">
        <v>0</v>
      </c>
      <c r="Y35" s="234">
        <v>0</v>
      </c>
      <c r="Z35" s="234">
        <v>0</v>
      </c>
      <c r="AA35" s="234">
        <v>0</v>
      </c>
      <c r="AB35" s="234">
        <v>0</v>
      </c>
      <c r="AC35" s="234">
        <v>0</v>
      </c>
      <c r="AD35" s="234">
        <v>0</v>
      </c>
      <c r="AE35" s="234">
        <v>0</v>
      </c>
      <c r="AF35" s="234">
        <v>0</v>
      </c>
      <c r="AG35" s="234">
        <v>0</v>
      </c>
      <c r="AH35" s="234">
        <v>0</v>
      </c>
      <c r="AI35" s="234">
        <v>0</v>
      </c>
      <c r="AJ35" s="234">
        <v>0</v>
      </c>
      <c r="AK35" s="234"/>
      <c r="AL35" s="234"/>
      <c r="AM35" s="234"/>
      <c r="AN35" s="234"/>
      <c r="AO35" s="234"/>
      <c r="AP35" s="234"/>
      <c r="AQ35" s="234"/>
      <c r="AR35" s="234"/>
      <c r="AS35" s="234">
        <v>32</v>
      </c>
      <c r="AT35" s="234">
        <v>79</v>
      </c>
      <c r="AU35" s="249">
        <v>13273</v>
      </c>
      <c r="AV35" s="234">
        <v>0</v>
      </c>
      <c r="AW35" s="234">
        <v>0</v>
      </c>
      <c r="AX35" s="234">
        <v>1</v>
      </c>
      <c r="AY35" s="234">
        <v>0</v>
      </c>
      <c r="AZ35" s="234">
        <v>0</v>
      </c>
      <c r="BA35" s="234">
        <v>0</v>
      </c>
      <c r="BB35" s="234">
        <v>69</v>
      </c>
      <c r="BC35" s="234">
        <v>0</v>
      </c>
      <c r="BD35" s="234">
        <v>0</v>
      </c>
      <c r="BE35" s="234">
        <v>8</v>
      </c>
      <c r="BF35" s="234">
        <v>1</v>
      </c>
      <c r="BG35" s="234">
        <v>1</v>
      </c>
      <c r="BH35" s="234">
        <v>2</v>
      </c>
      <c r="BI35" s="1901">
        <v>13355</v>
      </c>
      <c r="BJ35" s="1904"/>
      <c r="BK35" s="1904"/>
      <c r="BL35" s="1880"/>
      <c r="BM35" s="1880"/>
      <c r="BN35" s="1880"/>
      <c r="BO35" s="1904"/>
      <c r="BP35" s="1880"/>
      <c r="BQ35" s="1904"/>
      <c r="BR35" s="1904"/>
      <c r="BS35" s="1904"/>
      <c r="BT35" s="1904"/>
      <c r="BU35" s="1904"/>
      <c r="BV35" s="1904"/>
      <c r="BW35" s="1904"/>
      <c r="BX35" s="1904"/>
      <c r="BY35" s="1904"/>
      <c r="BZ35" s="1904"/>
      <c r="CA35" s="1904"/>
      <c r="CB35" s="1904"/>
      <c r="CC35" s="1904"/>
      <c r="CD35" s="1904"/>
      <c r="CE35" s="1904"/>
      <c r="CF35" s="1904"/>
      <c r="CG35" s="1904"/>
      <c r="CH35" s="1904"/>
      <c r="CI35" s="1904"/>
      <c r="CJ35" s="1904"/>
      <c r="CK35" s="1904"/>
      <c r="CL35" s="1904"/>
      <c r="CM35" s="1904"/>
      <c r="CN35" s="1904"/>
      <c r="CO35" s="1904"/>
      <c r="CP35" s="1904"/>
      <c r="CQ35" s="1904"/>
      <c r="CR35" s="1904"/>
      <c r="CS35" s="1904"/>
      <c r="CT35" s="1904"/>
      <c r="CU35" s="1904"/>
      <c r="CV35" s="1904"/>
      <c r="CW35" s="1904"/>
      <c r="CX35" s="1904"/>
      <c r="CY35" s="1904"/>
      <c r="CZ35" s="1904"/>
      <c r="DA35" s="1904"/>
      <c r="DB35" s="1904"/>
      <c r="DC35" s="1904"/>
      <c r="DD35" s="1904"/>
      <c r="DE35" s="1904"/>
      <c r="DF35" s="1904"/>
      <c r="DG35" s="1904"/>
      <c r="DH35" s="1904"/>
      <c r="DI35" s="1904"/>
      <c r="DJ35" s="1904"/>
      <c r="DK35" s="1904"/>
      <c r="DL35" s="1904"/>
      <c r="DM35" s="1904"/>
      <c r="DN35" s="1904"/>
      <c r="DO35" s="1904"/>
      <c r="DP35" s="1904"/>
      <c r="DQ35" s="1904"/>
      <c r="DR35" s="1904"/>
      <c r="DS35" s="1904"/>
      <c r="DT35" s="1904"/>
      <c r="DU35" s="1904"/>
      <c r="DV35" s="1904"/>
      <c r="DW35" s="1904"/>
      <c r="DX35" s="1904"/>
      <c r="DY35" s="1904"/>
      <c r="DZ35" s="1904"/>
      <c r="EA35" s="1904"/>
      <c r="EB35" s="1904"/>
      <c r="EC35" s="1904"/>
      <c r="ED35" s="1904"/>
      <c r="EE35" s="1904"/>
      <c r="EF35" s="1904"/>
      <c r="EG35" s="1904"/>
      <c r="EH35" s="1904"/>
      <c r="EI35" s="1904"/>
      <c r="EJ35" s="1904"/>
      <c r="EK35" s="1904"/>
      <c r="EL35" s="1904"/>
      <c r="EM35" s="1904"/>
      <c r="EN35" s="1904"/>
      <c r="EO35" s="1904"/>
      <c r="EP35" s="1904"/>
      <c r="EQ35" s="1904"/>
      <c r="ER35" s="1904"/>
      <c r="ES35" s="1904"/>
      <c r="ET35" s="1904"/>
      <c r="EU35" s="1904"/>
      <c r="EV35" s="1904"/>
      <c r="EW35" s="1904"/>
      <c r="EX35" s="1904"/>
      <c r="EY35" s="1904"/>
      <c r="EZ35" s="1904"/>
      <c r="FA35" s="1904"/>
      <c r="FB35" s="1904"/>
      <c r="FC35" s="1904"/>
      <c r="FD35" s="1904"/>
      <c r="FE35" s="1904"/>
      <c r="FF35" s="1904"/>
      <c r="FG35" s="1904"/>
      <c r="FH35" s="1904"/>
      <c r="FI35" s="1904"/>
      <c r="FJ35" s="1904"/>
      <c r="FK35" s="1904"/>
      <c r="FL35" s="1904"/>
      <c r="FM35" s="1904"/>
      <c r="FN35" s="1904"/>
      <c r="FO35" s="1904"/>
      <c r="FP35" s="1904"/>
      <c r="FQ35" s="1904"/>
      <c r="FR35" s="1904"/>
      <c r="FS35" s="1904"/>
      <c r="FT35" s="1904"/>
      <c r="FU35" s="1904"/>
      <c r="FV35" s="1904"/>
      <c r="FW35" s="1904"/>
      <c r="FX35" s="1904"/>
      <c r="FY35" s="1904"/>
      <c r="FZ35" s="1904"/>
      <c r="GA35" s="1904"/>
      <c r="GB35" s="1904"/>
      <c r="GC35" s="1904"/>
      <c r="GD35" s="1904"/>
      <c r="GE35" s="1904"/>
      <c r="GF35" s="1904"/>
      <c r="GG35" s="1904"/>
      <c r="GH35" s="1904"/>
      <c r="GI35" s="1904"/>
      <c r="GJ35" s="1904"/>
      <c r="GK35" s="1904"/>
      <c r="GL35" s="1904"/>
      <c r="GM35" s="1904"/>
      <c r="GN35" s="1904"/>
      <c r="GO35" s="1904"/>
      <c r="GP35" s="1904"/>
      <c r="GQ35" s="1904"/>
      <c r="GR35" s="1904"/>
      <c r="GS35" s="1904"/>
      <c r="GT35" s="1904"/>
      <c r="GU35" s="1904"/>
      <c r="GV35" s="1904"/>
      <c r="GW35" s="1904"/>
      <c r="GX35" s="1904"/>
      <c r="GY35" s="1904"/>
      <c r="GZ35" s="1904"/>
      <c r="HA35" s="1904"/>
      <c r="HB35" s="1904"/>
      <c r="HC35" s="1904"/>
      <c r="HD35" s="1904"/>
      <c r="HE35" s="1904"/>
      <c r="HF35" s="1904"/>
      <c r="HG35" s="1904"/>
      <c r="HH35" s="1904"/>
      <c r="HI35" s="1904"/>
      <c r="HJ35" s="1904"/>
      <c r="HK35" s="1904"/>
      <c r="HL35" s="1904"/>
      <c r="HM35" s="1904"/>
      <c r="HN35" s="1904"/>
      <c r="HO35" s="1904"/>
      <c r="HP35" s="1904"/>
      <c r="HQ35" s="1904"/>
      <c r="HR35" s="1904"/>
      <c r="HS35" s="1904"/>
      <c r="HT35" s="1904"/>
      <c r="HU35" s="1904"/>
      <c r="HV35" s="1904"/>
      <c r="HW35" s="1904"/>
      <c r="HX35" s="1904"/>
      <c r="HY35" s="1904"/>
      <c r="HZ35" s="1904"/>
      <c r="IA35" s="1904"/>
      <c r="IB35" s="1904"/>
      <c r="IC35" s="1904"/>
      <c r="ID35" s="1904"/>
      <c r="IE35" s="1904"/>
      <c r="IF35" s="1904"/>
      <c r="IG35" s="1904"/>
      <c r="IH35" s="1904"/>
      <c r="II35" s="1904"/>
      <c r="IJ35" s="1904"/>
      <c r="IK35" s="1904"/>
      <c r="IL35" s="1904"/>
      <c r="IM35" s="1904"/>
      <c r="IN35" s="1904"/>
      <c r="IO35" s="1904"/>
      <c r="IP35" s="1904"/>
      <c r="IQ35" s="1904"/>
      <c r="IR35" s="1904"/>
      <c r="IS35" s="1904"/>
      <c r="IT35" s="1904"/>
      <c r="IU35" s="1904"/>
      <c r="IV35" s="1904"/>
      <c r="IW35" s="1904"/>
      <c r="IX35" s="1904"/>
      <c r="IY35" s="1904"/>
      <c r="IZ35" s="1904"/>
      <c r="JA35" s="1904"/>
      <c r="JB35" s="1904"/>
      <c r="JC35" s="1904"/>
      <c r="JD35" s="1904"/>
      <c r="JE35" s="1904"/>
      <c r="JF35" s="1904"/>
      <c r="JG35" s="1904"/>
      <c r="JH35" s="1904"/>
      <c r="JI35" s="1904"/>
      <c r="JJ35" s="1904"/>
      <c r="JK35" s="1904"/>
      <c r="JL35" s="1904"/>
      <c r="JM35" s="1904"/>
      <c r="JN35" s="1904"/>
      <c r="JO35" s="1904"/>
      <c r="JP35" s="1904"/>
      <c r="JQ35" s="1904"/>
      <c r="JR35" s="1904"/>
      <c r="JS35" s="1904"/>
      <c r="JT35" s="1904"/>
      <c r="JU35" s="1904"/>
      <c r="JV35" s="1904"/>
      <c r="JW35" s="1904"/>
      <c r="JX35" s="1904"/>
      <c r="JY35" s="1904"/>
      <c r="JZ35" s="1904"/>
      <c r="KA35" s="1904"/>
      <c r="KB35" s="1904"/>
      <c r="KC35" s="1904"/>
      <c r="KD35" s="1904"/>
      <c r="KE35" s="1904"/>
      <c r="KF35" s="1904"/>
      <c r="KG35" s="1904"/>
      <c r="KH35" s="1904"/>
      <c r="KI35" s="1904"/>
      <c r="KJ35" s="1904"/>
      <c r="KK35" s="1904"/>
      <c r="KL35" s="1904"/>
      <c r="KM35" s="1904"/>
      <c r="KN35" s="1904"/>
      <c r="KO35" s="1904"/>
      <c r="KP35" s="1904"/>
      <c r="KQ35" s="1904"/>
      <c r="KR35" s="1904"/>
      <c r="KS35" s="1904"/>
      <c r="KT35" s="1904"/>
      <c r="KU35" s="1904"/>
      <c r="KV35" s="1904"/>
      <c r="KW35" s="1904"/>
      <c r="KX35" s="1904"/>
      <c r="KY35" s="1904"/>
      <c r="KZ35" s="1904"/>
      <c r="LA35" s="1904"/>
      <c r="LB35" s="1904"/>
      <c r="LC35" s="1904"/>
      <c r="LD35" s="1904"/>
      <c r="LE35" s="1904"/>
      <c r="LF35" s="1904"/>
      <c r="LG35" s="1904"/>
      <c r="LH35" s="1904"/>
      <c r="LI35" s="1904"/>
      <c r="LJ35" s="1904"/>
      <c r="LK35" s="1904"/>
      <c r="LL35" s="1904"/>
      <c r="LM35" s="1904"/>
      <c r="LN35" s="1904"/>
      <c r="LO35" s="1904"/>
      <c r="LP35" s="1904"/>
      <c r="LQ35" s="1904"/>
      <c r="LR35" s="1904"/>
      <c r="LS35" s="1904"/>
      <c r="LT35" s="1904"/>
      <c r="LU35" s="1904"/>
      <c r="LV35" s="1904"/>
      <c r="LW35" s="1904"/>
      <c r="LX35" s="1904"/>
      <c r="LY35" s="1904"/>
      <c r="LZ35" s="1904"/>
      <c r="MA35" s="1904"/>
      <c r="MB35" s="1904"/>
      <c r="MC35" s="1904"/>
      <c r="MD35" s="1904"/>
      <c r="ME35" s="1904"/>
      <c r="MF35" s="1904"/>
      <c r="MG35" s="1904"/>
      <c r="MH35" s="1904"/>
      <c r="MI35" s="1904"/>
    </row>
    <row r="36" spans="1:347" s="243" customFormat="1" ht="16.149999999999999" customHeight="1" x14ac:dyDescent="0.2">
      <c r="A36" s="250">
        <v>30</v>
      </c>
      <c r="B36" s="235" t="s">
        <v>111</v>
      </c>
      <c r="C36" s="236">
        <v>2389</v>
      </c>
      <c r="D36" s="236">
        <v>0</v>
      </c>
      <c r="E36" s="236">
        <v>0</v>
      </c>
      <c r="F36" s="236">
        <v>0</v>
      </c>
      <c r="G36" s="236">
        <v>0</v>
      </c>
      <c r="H36" s="236">
        <v>0</v>
      </c>
      <c r="I36" s="236">
        <v>0</v>
      </c>
      <c r="J36" s="236">
        <v>0</v>
      </c>
      <c r="K36" s="236">
        <v>0</v>
      </c>
      <c r="L36" s="236">
        <v>0</v>
      </c>
      <c r="M36" s="236">
        <v>0</v>
      </c>
      <c r="N36" s="236">
        <v>0</v>
      </c>
      <c r="O36" s="236">
        <v>0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6">
        <v>0</v>
      </c>
      <c r="W36" s="236">
        <v>0</v>
      </c>
      <c r="X36" s="236">
        <v>0</v>
      </c>
      <c r="Y36" s="236">
        <v>0</v>
      </c>
      <c r="Z36" s="236">
        <v>0</v>
      </c>
      <c r="AA36" s="236">
        <v>0</v>
      </c>
      <c r="AB36" s="236">
        <v>0</v>
      </c>
      <c r="AC36" s="236">
        <v>0</v>
      </c>
      <c r="AD36" s="236">
        <v>0</v>
      </c>
      <c r="AE36" s="236">
        <v>0</v>
      </c>
      <c r="AF36" s="236">
        <v>0</v>
      </c>
      <c r="AG36" s="236">
        <v>0</v>
      </c>
      <c r="AH36" s="236">
        <v>0</v>
      </c>
      <c r="AI36" s="236">
        <v>0</v>
      </c>
      <c r="AJ36" s="236">
        <v>0</v>
      </c>
      <c r="AK36" s="236"/>
      <c r="AL36" s="236"/>
      <c r="AM36" s="236"/>
      <c r="AN36" s="236"/>
      <c r="AO36" s="236"/>
      <c r="AP36" s="236"/>
      <c r="AQ36" s="236"/>
      <c r="AR36" s="236"/>
      <c r="AS36" s="236">
        <v>5</v>
      </c>
      <c r="AT36" s="236">
        <v>15</v>
      </c>
      <c r="AU36" s="251">
        <v>2409</v>
      </c>
      <c r="AV36" s="236">
        <v>0</v>
      </c>
      <c r="AW36" s="236">
        <v>0</v>
      </c>
      <c r="AX36" s="236">
        <v>0</v>
      </c>
      <c r="AY36" s="236">
        <v>0</v>
      </c>
      <c r="AZ36" s="236">
        <v>0</v>
      </c>
      <c r="BA36" s="236">
        <v>0</v>
      </c>
      <c r="BB36" s="236">
        <v>0</v>
      </c>
      <c r="BC36" s="236">
        <v>0</v>
      </c>
      <c r="BD36" s="236">
        <v>0</v>
      </c>
      <c r="BE36" s="236">
        <v>1</v>
      </c>
      <c r="BF36" s="236">
        <v>0</v>
      </c>
      <c r="BG36" s="236">
        <v>0</v>
      </c>
      <c r="BH36" s="236">
        <v>0</v>
      </c>
      <c r="BI36" s="1902">
        <v>2410</v>
      </c>
      <c r="BJ36" s="1904"/>
      <c r="BK36" s="1904"/>
      <c r="BL36" s="1880"/>
      <c r="BM36" s="1880"/>
      <c r="BN36" s="1880"/>
      <c r="BO36" s="1904"/>
      <c r="BP36" s="1880"/>
      <c r="BQ36" s="1904"/>
      <c r="BR36" s="1904"/>
      <c r="BS36" s="1904"/>
      <c r="BT36" s="1904"/>
      <c r="BU36" s="1904"/>
      <c r="BV36" s="1904"/>
      <c r="BW36" s="1904"/>
      <c r="BX36" s="1904"/>
      <c r="BY36" s="1904"/>
      <c r="BZ36" s="1904"/>
      <c r="CA36" s="1904"/>
      <c r="CB36" s="1904"/>
      <c r="CC36" s="1904"/>
      <c r="CD36" s="1904"/>
      <c r="CE36" s="1904"/>
      <c r="CF36" s="1904"/>
      <c r="CG36" s="1904"/>
      <c r="CH36" s="1904"/>
      <c r="CI36" s="1904"/>
      <c r="CJ36" s="1904"/>
      <c r="CK36" s="1904"/>
      <c r="CL36" s="1904"/>
      <c r="CM36" s="1904"/>
      <c r="CN36" s="1904"/>
      <c r="CO36" s="1904"/>
      <c r="CP36" s="1904"/>
      <c r="CQ36" s="1904"/>
      <c r="CR36" s="1904"/>
      <c r="CS36" s="1904"/>
      <c r="CT36" s="1904"/>
      <c r="CU36" s="1904"/>
      <c r="CV36" s="1904"/>
      <c r="CW36" s="1904"/>
      <c r="CX36" s="1904"/>
      <c r="CY36" s="1904"/>
      <c r="CZ36" s="1904"/>
      <c r="DA36" s="1904"/>
      <c r="DB36" s="1904"/>
      <c r="DC36" s="1904"/>
      <c r="DD36" s="1904"/>
      <c r="DE36" s="1904"/>
      <c r="DF36" s="1904"/>
      <c r="DG36" s="1904"/>
      <c r="DH36" s="1904"/>
      <c r="DI36" s="1904"/>
      <c r="DJ36" s="1904"/>
      <c r="DK36" s="1904"/>
      <c r="DL36" s="1904"/>
      <c r="DM36" s="1904"/>
      <c r="DN36" s="1904"/>
      <c r="DO36" s="1904"/>
      <c r="DP36" s="1904"/>
      <c r="DQ36" s="1904"/>
      <c r="DR36" s="1904"/>
      <c r="DS36" s="1904"/>
      <c r="DT36" s="1904"/>
      <c r="DU36" s="1904"/>
      <c r="DV36" s="1904"/>
      <c r="DW36" s="1904"/>
      <c r="DX36" s="1904"/>
      <c r="DY36" s="1904"/>
      <c r="DZ36" s="1904"/>
      <c r="EA36" s="1904"/>
      <c r="EB36" s="1904"/>
      <c r="EC36" s="1904"/>
      <c r="ED36" s="1904"/>
      <c r="EE36" s="1904"/>
      <c r="EF36" s="1904"/>
      <c r="EG36" s="1904"/>
      <c r="EH36" s="1904"/>
      <c r="EI36" s="1904"/>
      <c r="EJ36" s="1904"/>
      <c r="EK36" s="1904"/>
      <c r="EL36" s="1904"/>
      <c r="EM36" s="1904"/>
      <c r="EN36" s="1904"/>
      <c r="EO36" s="1904"/>
      <c r="EP36" s="1904"/>
      <c r="EQ36" s="1904"/>
      <c r="ER36" s="1904"/>
      <c r="ES36" s="1904"/>
      <c r="ET36" s="1904"/>
      <c r="EU36" s="1904"/>
      <c r="EV36" s="1904"/>
      <c r="EW36" s="1904"/>
      <c r="EX36" s="1904"/>
      <c r="EY36" s="1904"/>
      <c r="EZ36" s="1904"/>
      <c r="FA36" s="1904"/>
      <c r="FB36" s="1904"/>
      <c r="FC36" s="1904"/>
      <c r="FD36" s="1904"/>
      <c r="FE36" s="1904"/>
      <c r="FF36" s="1904"/>
      <c r="FG36" s="1904"/>
      <c r="FH36" s="1904"/>
      <c r="FI36" s="1904"/>
      <c r="FJ36" s="1904"/>
      <c r="FK36" s="1904"/>
      <c r="FL36" s="1904"/>
      <c r="FM36" s="1904"/>
      <c r="FN36" s="1904"/>
      <c r="FO36" s="1904"/>
      <c r="FP36" s="1904"/>
      <c r="FQ36" s="1904"/>
      <c r="FR36" s="1904"/>
      <c r="FS36" s="1904"/>
      <c r="FT36" s="1904"/>
      <c r="FU36" s="1904"/>
      <c r="FV36" s="1904"/>
      <c r="FW36" s="1904"/>
      <c r="FX36" s="1904"/>
      <c r="FY36" s="1904"/>
      <c r="FZ36" s="1904"/>
      <c r="GA36" s="1904"/>
      <c r="GB36" s="1904"/>
      <c r="GC36" s="1904"/>
      <c r="GD36" s="1904"/>
      <c r="GE36" s="1904"/>
      <c r="GF36" s="1904"/>
      <c r="GG36" s="1904"/>
      <c r="GH36" s="1904"/>
      <c r="GI36" s="1904"/>
      <c r="GJ36" s="1904"/>
      <c r="GK36" s="1904"/>
      <c r="GL36" s="1904"/>
      <c r="GM36" s="1904"/>
      <c r="GN36" s="1904"/>
      <c r="GO36" s="1904"/>
      <c r="GP36" s="1904"/>
      <c r="GQ36" s="1904"/>
      <c r="GR36" s="1904"/>
      <c r="GS36" s="1904"/>
      <c r="GT36" s="1904"/>
      <c r="GU36" s="1904"/>
      <c r="GV36" s="1904"/>
      <c r="GW36" s="1904"/>
      <c r="GX36" s="1904"/>
      <c r="GY36" s="1904"/>
      <c r="GZ36" s="1904"/>
      <c r="HA36" s="1904"/>
      <c r="HB36" s="1904"/>
      <c r="HC36" s="1904"/>
      <c r="HD36" s="1904"/>
      <c r="HE36" s="1904"/>
      <c r="HF36" s="1904"/>
      <c r="HG36" s="1904"/>
      <c r="HH36" s="1904"/>
      <c r="HI36" s="1904"/>
      <c r="HJ36" s="1904"/>
      <c r="HK36" s="1904"/>
      <c r="HL36" s="1904"/>
      <c r="HM36" s="1904"/>
      <c r="HN36" s="1904"/>
      <c r="HO36" s="1904"/>
      <c r="HP36" s="1904"/>
      <c r="HQ36" s="1904"/>
      <c r="HR36" s="1904"/>
      <c r="HS36" s="1904"/>
      <c r="HT36" s="1904"/>
      <c r="HU36" s="1904"/>
      <c r="HV36" s="1904"/>
      <c r="HW36" s="1904"/>
      <c r="HX36" s="1904"/>
      <c r="HY36" s="1904"/>
      <c r="HZ36" s="1904"/>
      <c r="IA36" s="1904"/>
      <c r="IB36" s="1904"/>
      <c r="IC36" s="1904"/>
      <c r="ID36" s="1904"/>
      <c r="IE36" s="1904"/>
      <c r="IF36" s="1904"/>
      <c r="IG36" s="1904"/>
      <c r="IH36" s="1904"/>
      <c r="II36" s="1904"/>
      <c r="IJ36" s="1904"/>
      <c r="IK36" s="1904"/>
      <c r="IL36" s="1904"/>
      <c r="IM36" s="1904"/>
      <c r="IN36" s="1904"/>
      <c r="IO36" s="1904"/>
      <c r="IP36" s="1904"/>
      <c r="IQ36" s="1904"/>
      <c r="IR36" s="1904"/>
      <c r="IS36" s="1904"/>
      <c r="IT36" s="1904"/>
      <c r="IU36" s="1904"/>
      <c r="IV36" s="1904"/>
      <c r="IW36" s="1904"/>
      <c r="IX36" s="1904"/>
      <c r="IY36" s="1904"/>
      <c r="IZ36" s="1904"/>
      <c r="JA36" s="1904"/>
      <c r="JB36" s="1904"/>
      <c r="JC36" s="1904"/>
      <c r="JD36" s="1904"/>
      <c r="JE36" s="1904"/>
      <c r="JF36" s="1904"/>
      <c r="JG36" s="1904"/>
      <c r="JH36" s="1904"/>
      <c r="JI36" s="1904"/>
      <c r="JJ36" s="1904"/>
      <c r="JK36" s="1904"/>
      <c r="JL36" s="1904"/>
      <c r="JM36" s="1904"/>
      <c r="JN36" s="1904"/>
      <c r="JO36" s="1904"/>
      <c r="JP36" s="1904"/>
      <c r="JQ36" s="1904"/>
      <c r="JR36" s="1904"/>
      <c r="JS36" s="1904"/>
      <c r="JT36" s="1904"/>
      <c r="JU36" s="1904"/>
      <c r="JV36" s="1904"/>
      <c r="JW36" s="1904"/>
      <c r="JX36" s="1904"/>
      <c r="JY36" s="1904"/>
      <c r="JZ36" s="1904"/>
      <c r="KA36" s="1904"/>
      <c r="KB36" s="1904"/>
      <c r="KC36" s="1904"/>
      <c r="KD36" s="1904"/>
      <c r="KE36" s="1904"/>
      <c r="KF36" s="1904"/>
      <c r="KG36" s="1904"/>
      <c r="KH36" s="1904"/>
      <c r="KI36" s="1904"/>
      <c r="KJ36" s="1904"/>
      <c r="KK36" s="1904"/>
      <c r="KL36" s="1904"/>
      <c r="KM36" s="1904"/>
      <c r="KN36" s="1904"/>
      <c r="KO36" s="1904"/>
      <c r="KP36" s="1904"/>
      <c r="KQ36" s="1904"/>
      <c r="KR36" s="1904"/>
      <c r="KS36" s="1904"/>
      <c r="KT36" s="1904"/>
      <c r="KU36" s="1904"/>
      <c r="KV36" s="1904"/>
      <c r="KW36" s="1904"/>
      <c r="KX36" s="1904"/>
      <c r="KY36" s="1904"/>
      <c r="KZ36" s="1904"/>
      <c r="LA36" s="1904"/>
      <c r="LB36" s="1904"/>
      <c r="LC36" s="1904"/>
      <c r="LD36" s="1904"/>
      <c r="LE36" s="1904"/>
      <c r="LF36" s="1904"/>
      <c r="LG36" s="1904"/>
      <c r="LH36" s="1904"/>
      <c r="LI36" s="1904"/>
      <c r="LJ36" s="1904"/>
      <c r="LK36" s="1904"/>
      <c r="LL36" s="1904"/>
      <c r="LM36" s="1904"/>
      <c r="LN36" s="1904"/>
      <c r="LO36" s="1904"/>
      <c r="LP36" s="1904"/>
      <c r="LQ36" s="1904"/>
      <c r="LR36" s="1904"/>
      <c r="LS36" s="1904"/>
      <c r="LT36" s="1904"/>
      <c r="LU36" s="1904"/>
      <c r="LV36" s="1904"/>
      <c r="LW36" s="1904"/>
      <c r="LX36" s="1904"/>
      <c r="LY36" s="1904"/>
      <c r="LZ36" s="1904"/>
      <c r="MA36" s="1904"/>
      <c r="MB36" s="1904"/>
      <c r="MC36" s="1904"/>
      <c r="MD36" s="1904"/>
      <c r="ME36" s="1904"/>
      <c r="MF36" s="1904"/>
      <c r="MG36" s="1904"/>
      <c r="MH36" s="1904"/>
      <c r="MI36" s="1904"/>
    </row>
    <row r="37" spans="1:347" s="243" customFormat="1" ht="16.149999999999999" customHeight="1" x14ac:dyDescent="0.2">
      <c r="A37" s="246">
        <v>31</v>
      </c>
      <c r="B37" s="237" t="s">
        <v>112</v>
      </c>
      <c r="C37" s="238">
        <v>5579</v>
      </c>
      <c r="D37" s="238">
        <v>0</v>
      </c>
      <c r="E37" s="238">
        <v>0</v>
      </c>
      <c r="F37" s="238">
        <v>59</v>
      </c>
      <c r="G37" s="238">
        <v>0</v>
      </c>
      <c r="H37" s="238">
        <v>0</v>
      </c>
      <c r="I37" s="238">
        <v>0</v>
      </c>
      <c r="J37" s="238">
        <v>0</v>
      </c>
      <c r="K37" s="238">
        <v>0</v>
      </c>
      <c r="L37" s="238">
        <v>0</v>
      </c>
      <c r="M37" s="238">
        <v>0</v>
      </c>
      <c r="N37" s="238">
        <v>0</v>
      </c>
      <c r="O37" s="238">
        <v>0</v>
      </c>
      <c r="P37" s="238">
        <v>0</v>
      </c>
      <c r="Q37" s="238">
        <v>0</v>
      </c>
      <c r="R37" s="238">
        <v>0</v>
      </c>
      <c r="S37" s="238">
        <v>0</v>
      </c>
      <c r="T37" s="238">
        <v>0</v>
      </c>
      <c r="U37" s="238">
        <v>3</v>
      </c>
      <c r="V37" s="238">
        <v>0</v>
      </c>
      <c r="W37" s="238">
        <v>0</v>
      </c>
      <c r="X37" s="238">
        <v>0</v>
      </c>
      <c r="Y37" s="238">
        <v>0</v>
      </c>
      <c r="Z37" s="238">
        <v>531</v>
      </c>
      <c r="AA37" s="238">
        <v>0</v>
      </c>
      <c r="AB37" s="238">
        <v>0</v>
      </c>
      <c r="AC37" s="238">
        <v>0</v>
      </c>
      <c r="AD37" s="238">
        <v>0</v>
      </c>
      <c r="AE37" s="238">
        <v>0</v>
      </c>
      <c r="AF37" s="238">
        <v>0</v>
      </c>
      <c r="AG37" s="238">
        <v>0</v>
      </c>
      <c r="AH37" s="238">
        <v>0</v>
      </c>
      <c r="AI37" s="238">
        <v>0</v>
      </c>
      <c r="AJ37" s="238">
        <v>0</v>
      </c>
      <c r="AK37" s="261"/>
      <c r="AL37" s="261"/>
      <c r="AM37" s="261"/>
      <c r="AN37" s="261"/>
      <c r="AO37" s="261"/>
      <c r="AP37" s="261"/>
      <c r="AQ37" s="261"/>
      <c r="AR37" s="261"/>
      <c r="AS37" s="238">
        <v>18</v>
      </c>
      <c r="AT37" s="238">
        <v>22</v>
      </c>
      <c r="AU37" s="247">
        <v>6212</v>
      </c>
      <c r="AV37" s="238">
        <v>0</v>
      </c>
      <c r="AW37" s="238">
        <v>0</v>
      </c>
      <c r="AX37" s="238">
        <v>0</v>
      </c>
      <c r="AY37" s="238">
        <v>0</v>
      </c>
      <c r="AZ37" s="238">
        <v>0</v>
      </c>
      <c r="BA37" s="238">
        <v>0</v>
      </c>
      <c r="BB37" s="238">
        <v>0</v>
      </c>
      <c r="BC37" s="238">
        <v>0</v>
      </c>
      <c r="BD37" s="238">
        <v>0</v>
      </c>
      <c r="BE37" s="238">
        <v>8</v>
      </c>
      <c r="BF37" s="238">
        <v>0</v>
      </c>
      <c r="BG37" s="238">
        <v>0</v>
      </c>
      <c r="BH37" s="238">
        <v>3</v>
      </c>
      <c r="BI37" s="1900">
        <v>6223</v>
      </c>
      <c r="BJ37" s="1904"/>
      <c r="BK37" s="1904"/>
      <c r="BL37" s="1880"/>
      <c r="BM37" s="1880"/>
      <c r="BN37" s="1880"/>
      <c r="BO37" s="1904"/>
      <c r="BP37" s="1880"/>
      <c r="BQ37" s="1904"/>
      <c r="BR37" s="1904"/>
      <c r="BS37" s="1904"/>
      <c r="BT37" s="1904"/>
      <c r="BU37" s="1904"/>
      <c r="BV37" s="1904"/>
      <c r="BW37" s="1904"/>
      <c r="BX37" s="1904"/>
      <c r="BY37" s="1904"/>
      <c r="BZ37" s="1904"/>
      <c r="CA37" s="1904"/>
      <c r="CB37" s="1904"/>
      <c r="CC37" s="1904"/>
      <c r="CD37" s="1904"/>
      <c r="CE37" s="1904"/>
      <c r="CF37" s="1904"/>
      <c r="CG37" s="1904"/>
      <c r="CH37" s="1904"/>
      <c r="CI37" s="1904"/>
      <c r="CJ37" s="1904"/>
      <c r="CK37" s="1904"/>
      <c r="CL37" s="1904"/>
      <c r="CM37" s="1904"/>
      <c r="CN37" s="1904"/>
      <c r="CO37" s="1904"/>
      <c r="CP37" s="1904"/>
      <c r="CQ37" s="1904"/>
      <c r="CR37" s="1904"/>
      <c r="CS37" s="1904"/>
      <c r="CT37" s="1904"/>
      <c r="CU37" s="1904"/>
      <c r="CV37" s="1904"/>
      <c r="CW37" s="1904"/>
      <c r="CX37" s="1904"/>
      <c r="CY37" s="1904"/>
      <c r="CZ37" s="1904"/>
      <c r="DA37" s="1904"/>
      <c r="DB37" s="1904"/>
      <c r="DC37" s="1904"/>
      <c r="DD37" s="1904"/>
      <c r="DE37" s="1904"/>
      <c r="DF37" s="1904"/>
      <c r="DG37" s="1904"/>
      <c r="DH37" s="1904"/>
      <c r="DI37" s="1904"/>
      <c r="DJ37" s="1904"/>
      <c r="DK37" s="1904"/>
      <c r="DL37" s="1904"/>
      <c r="DM37" s="1904"/>
      <c r="DN37" s="1904"/>
      <c r="DO37" s="1904"/>
      <c r="DP37" s="1904"/>
      <c r="DQ37" s="1904"/>
      <c r="DR37" s="1904"/>
      <c r="DS37" s="1904"/>
      <c r="DT37" s="1904"/>
      <c r="DU37" s="1904"/>
      <c r="DV37" s="1904"/>
      <c r="DW37" s="1904"/>
      <c r="DX37" s="1904"/>
      <c r="DY37" s="1904"/>
      <c r="DZ37" s="1904"/>
      <c r="EA37" s="1904"/>
      <c r="EB37" s="1904"/>
      <c r="EC37" s="1904"/>
      <c r="ED37" s="1904"/>
      <c r="EE37" s="1904"/>
      <c r="EF37" s="1904"/>
      <c r="EG37" s="1904"/>
      <c r="EH37" s="1904"/>
      <c r="EI37" s="1904"/>
      <c r="EJ37" s="1904"/>
      <c r="EK37" s="1904"/>
      <c r="EL37" s="1904"/>
      <c r="EM37" s="1904"/>
      <c r="EN37" s="1904"/>
      <c r="EO37" s="1904"/>
      <c r="EP37" s="1904"/>
      <c r="EQ37" s="1904"/>
      <c r="ER37" s="1904"/>
      <c r="ES37" s="1904"/>
      <c r="ET37" s="1904"/>
      <c r="EU37" s="1904"/>
      <c r="EV37" s="1904"/>
      <c r="EW37" s="1904"/>
      <c r="EX37" s="1904"/>
      <c r="EY37" s="1904"/>
      <c r="EZ37" s="1904"/>
      <c r="FA37" s="1904"/>
      <c r="FB37" s="1904"/>
      <c r="FC37" s="1904"/>
      <c r="FD37" s="1904"/>
      <c r="FE37" s="1904"/>
      <c r="FF37" s="1904"/>
      <c r="FG37" s="1904"/>
      <c r="FH37" s="1904"/>
      <c r="FI37" s="1904"/>
      <c r="FJ37" s="1904"/>
      <c r="FK37" s="1904"/>
      <c r="FL37" s="1904"/>
      <c r="FM37" s="1904"/>
      <c r="FN37" s="1904"/>
      <c r="FO37" s="1904"/>
      <c r="FP37" s="1904"/>
      <c r="FQ37" s="1904"/>
      <c r="FR37" s="1904"/>
      <c r="FS37" s="1904"/>
      <c r="FT37" s="1904"/>
      <c r="FU37" s="1904"/>
      <c r="FV37" s="1904"/>
      <c r="FW37" s="1904"/>
      <c r="FX37" s="1904"/>
      <c r="FY37" s="1904"/>
      <c r="FZ37" s="1904"/>
      <c r="GA37" s="1904"/>
      <c r="GB37" s="1904"/>
      <c r="GC37" s="1904"/>
      <c r="GD37" s="1904"/>
      <c r="GE37" s="1904"/>
      <c r="GF37" s="1904"/>
      <c r="GG37" s="1904"/>
      <c r="GH37" s="1904"/>
      <c r="GI37" s="1904"/>
      <c r="GJ37" s="1904"/>
      <c r="GK37" s="1904"/>
      <c r="GL37" s="1904"/>
      <c r="GM37" s="1904"/>
      <c r="GN37" s="1904"/>
      <c r="GO37" s="1904"/>
      <c r="GP37" s="1904"/>
      <c r="GQ37" s="1904"/>
      <c r="GR37" s="1904"/>
      <c r="GS37" s="1904"/>
      <c r="GT37" s="1904"/>
      <c r="GU37" s="1904"/>
      <c r="GV37" s="1904"/>
      <c r="GW37" s="1904"/>
      <c r="GX37" s="1904"/>
      <c r="GY37" s="1904"/>
      <c r="GZ37" s="1904"/>
      <c r="HA37" s="1904"/>
      <c r="HB37" s="1904"/>
      <c r="HC37" s="1904"/>
      <c r="HD37" s="1904"/>
      <c r="HE37" s="1904"/>
      <c r="HF37" s="1904"/>
      <c r="HG37" s="1904"/>
      <c r="HH37" s="1904"/>
      <c r="HI37" s="1904"/>
      <c r="HJ37" s="1904"/>
      <c r="HK37" s="1904"/>
      <c r="HL37" s="1904"/>
      <c r="HM37" s="1904"/>
      <c r="HN37" s="1904"/>
      <c r="HO37" s="1904"/>
      <c r="HP37" s="1904"/>
      <c r="HQ37" s="1904"/>
      <c r="HR37" s="1904"/>
      <c r="HS37" s="1904"/>
      <c r="HT37" s="1904"/>
      <c r="HU37" s="1904"/>
      <c r="HV37" s="1904"/>
      <c r="HW37" s="1904"/>
      <c r="HX37" s="1904"/>
      <c r="HY37" s="1904"/>
      <c r="HZ37" s="1904"/>
      <c r="IA37" s="1904"/>
      <c r="IB37" s="1904"/>
      <c r="IC37" s="1904"/>
      <c r="ID37" s="1904"/>
      <c r="IE37" s="1904"/>
      <c r="IF37" s="1904"/>
      <c r="IG37" s="1904"/>
      <c r="IH37" s="1904"/>
      <c r="II37" s="1904"/>
      <c r="IJ37" s="1904"/>
      <c r="IK37" s="1904"/>
      <c r="IL37" s="1904"/>
      <c r="IM37" s="1904"/>
      <c r="IN37" s="1904"/>
      <c r="IO37" s="1904"/>
      <c r="IP37" s="1904"/>
      <c r="IQ37" s="1904"/>
      <c r="IR37" s="1904"/>
      <c r="IS37" s="1904"/>
      <c r="IT37" s="1904"/>
      <c r="IU37" s="1904"/>
      <c r="IV37" s="1904"/>
      <c r="IW37" s="1904"/>
      <c r="IX37" s="1904"/>
      <c r="IY37" s="1904"/>
      <c r="IZ37" s="1904"/>
      <c r="JA37" s="1904"/>
      <c r="JB37" s="1904"/>
      <c r="JC37" s="1904"/>
      <c r="JD37" s="1904"/>
      <c r="JE37" s="1904"/>
      <c r="JF37" s="1904"/>
      <c r="JG37" s="1904"/>
      <c r="JH37" s="1904"/>
      <c r="JI37" s="1904"/>
      <c r="JJ37" s="1904"/>
      <c r="JK37" s="1904"/>
      <c r="JL37" s="1904"/>
      <c r="JM37" s="1904"/>
      <c r="JN37" s="1904"/>
      <c r="JO37" s="1904"/>
      <c r="JP37" s="1904"/>
      <c r="JQ37" s="1904"/>
      <c r="JR37" s="1904"/>
      <c r="JS37" s="1904"/>
      <c r="JT37" s="1904"/>
      <c r="JU37" s="1904"/>
      <c r="JV37" s="1904"/>
      <c r="JW37" s="1904"/>
      <c r="JX37" s="1904"/>
      <c r="JY37" s="1904"/>
      <c r="JZ37" s="1904"/>
      <c r="KA37" s="1904"/>
      <c r="KB37" s="1904"/>
      <c r="KC37" s="1904"/>
      <c r="KD37" s="1904"/>
      <c r="KE37" s="1904"/>
      <c r="KF37" s="1904"/>
      <c r="KG37" s="1904"/>
      <c r="KH37" s="1904"/>
      <c r="KI37" s="1904"/>
      <c r="KJ37" s="1904"/>
      <c r="KK37" s="1904"/>
      <c r="KL37" s="1904"/>
      <c r="KM37" s="1904"/>
      <c r="KN37" s="1904"/>
      <c r="KO37" s="1904"/>
      <c r="KP37" s="1904"/>
      <c r="KQ37" s="1904"/>
      <c r="KR37" s="1904"/>
      <c r="KS37" s="1904"/>
      <c r="KT37" s="1904"/>
      <c r="KU37" s="1904"/>
      <c r="KV37" s="1904"/>
      <c r="KW37" s="1904"/>
      <c r="KX37" s="1904"/>
      <c r="KY37" s="1904"/>
      <c r="KZ37" s="1904"/>
      <c r="LA37" s="1904"/>
      <c r="LB37" s="1904"/>
      <c r="LC37" s="1904"/>
      <c r="LD37" s="1904"/>
      <c r="LE37" s="1904"/>
      <c r="LF37" s="1904"/>
      <c r="LG37" s="1904"/>
      <c r="LH37" s="1904"/>
      <c r="LI37" s="1904"/>
      <c r="LJ37" s="1904"/>
      <c r="LK37" s="1904"/>
      <c r="LL37" s="1904"/>
      <c r="LM37" s="1904"/>
      <c r="LN37" s="1904"/>
      <c r="LO37" s="1904"/>
      <c r="LP37" s="1904"/>
      <c r="LQ37" s="1904"/>
      <c r="LR37" s="1904"/>
      <c r="LS37" s="1904"/>
      <c r="LT37" s="1904"/>
      <c r="LU37" s="1904"/>
      <c r="LV37" s="1904"/>
      <c r="LW37" s="1904"/>
      <c r="LX37" s="1904"/>
      <c r="LY37" s="1904"/>
      <c r="LZ37" s="1904"/>
      <c r="MA37" s="1904"/>
      <c r="MB37" s="1904"/>
      <c r="MC37" s="1904"/>
      <c r="MD37" s="1904"/>
      <c r="ME37" s="1904"/>
      <c r="MF37" s="1904"/>
      <c r="MG37" s="1904"/>
      <c r="MH37" s="1904"/>
      <c r="MI37" s="1904"/>
    </row>
    <row r="38" spans="1:347" s="243" customFormat="1" ht="16.149999999999999" customHeight="1" x14ac:dyDescent="0.2">
      <c r="A38" s="248">
        <v>32</v>
      </c>
      <c r="B38" s="233" t="s">
        <v>113</v>
      </c>
      <c r="C38" s="234">
        <v>26237</v>
      </c>
      <c r="D38" s="234">
        <v>0</v>
      </c>
      <c r="E38" s="234">
        <v>11</v>
      </c>
      <c r="F38" s="234">
        <v>0</v>
      </c>
      <c r="G38" s="234">
        <v>0</v>
      </c>
      <c r="H38" s="234">
        <v>0</v>
      </c>
      <c r="I38" s="234">
        <v>0</v>
      </c>
      <c r="J38" s="234">
        <v>0</v>
      </c>
      <c r="K38" s="234">
        <v>0</v>
      </c>
      <c r="L38" s="234">
        <v>0</v>
      </c>
      <c r="M38" s="234">
        <v>11</v>
      </c>
      <c r="N38" s="234">
        <v>0</v>
      </c>
      <c r="O38" s="234">
        <v>1</v>
      </c>
      <c r="P38" s="234">
        <v>0</v>
      </c>
      <c r="Q38" s="234">
        <v>0</v>
      </c>
      <c r="R38" s="234">
        <v>4</v>
      </c>
      <c r="S38" s="234">
        <v>5</v>
      </c>
      <c r="T38" s="234">
        <v>0</v>
      </c>
      <c r="U38" s="234">
        <v>0</v>
      </c>
      <c r="V38" s="234">
        <v>0</v>
      </c>
      <c r="W38" s="234">
        <v>0</v>
      </c>
      <c r="X38" s="234">
        <v>0</v>
      </c>
      <c r="Y38" s="234">
        <v>12</v>
      </c>
      <c r="Z38" s="234">
        <v>0</v>
      </c>
      <c r="AA38" s="234">
        <v>0</v>
      </c>
      <c r="AB38" s="234">
        <v>0</v>
      </c>
      <c r="AC38" s="234">
        <v>0</v>
      </c>
      <c r="AD38" s="234">
        <v>0</v>
      </c>
      <c r="AE38" s="234">
        <v>0</v>
      </c>
      <c r="AF38" s="234">
        <v>3</v>
      </c>
      <c r="AG38" s="234">
        <v>0</v>
      </c>
      <c r="AH38" s="234">
        <v>0</v>
      </c>
      <c r="AI38" s="234">
        <v>0</v>
      </c>
      <c r="AJ38" s="234">
        <v>0</v>
      </c>
      <c r="AK38" s="234"/>
      <c r="AL38" s="234"/>
      <c r="AM38" s="234"/>
      <c r="AN38" s="234"/>
      <c r="AO38" s="234"/>
      <c r="AP38" s="234"/>
      <c r="AQ38" s="234"/>
      <c r="AR38" s="234"/>
      <c r="AS38" s="234">
        <v>68</v>
      </c>
      <c r="AT38" s="234">
        <v>328</v>
      </c>
      <c r="AU38" s="249">
        <v>26680</v>
      </c>
      <c r="AV38" s="234">
        <v>0</v>
      </c>
      <c r="AW38" s="234">
        <v>0</v>
      </c>
      <c r="AX38" s="234">
        <v>0</v>
      </c>
      <c r="AY38" s="234">
        <v>0</v>
      </c>
      <c r="AZ38" s="234">
        <v>0</v>
      </c>
      <c r="BA38" s="234">
        <v>0</v>
      </c>
      <c r="BB38" s="234">
        <v>0</v>
      </c>
      <c r="BC38" s="234">
        <v>0</v>
      </c>
      <c r="BD38" s="234">
        <v>0</v>
      </c>
      <c r="BE38" s="234">
        <v>8</v>
      </c>
      <c r="BF38" s="234">
        <v>0</v>
      </c>
      <c r="BG38" s="234">
        <v>4</v>
      </c>
      <c r="BH38" s="234">
        <v>13</v>
      </c>
      <c r="BI38" s="1901">
        <v>26705</v>
      </c>
      <c r="BJ38" s="1904"/>
      <c r="BK38" s="1904"/>
      <c r="BL38" s="1880"/>
      <c r="BM38" s="1880"/>
      <c r="BN38" s="1880"/>
      <c r="BO38" s="1904"/>
      <c r="BP38" s="1880"/>
      <c r="BQ38" s="1904"/>
      <c r="BR38" s="1904"/>
      <c r="BS38" s="1904"/>
      <c r="BT38" s="1904"/>
      <c r="BU38" s="1904"/>
      <c r="BV38" s="1904"/>
      <c r="BW38" s="1904"/>
      <c r="BX38" s="1904"/>
      <c r="BY38" s="1904"/>
      <c r="BZ38" s="1904"/>
      <c r="CA38" s="1904"/>
      <c r="CB38" s="1904"/>
      <c r="CC38" s="1904"/>
      <c r="CD38" s="1904"/>
      <c r="CE38" s="1904"/>
      <c r="CF38" s="1904"/>
      <c r="CG38" s="1904"/>
      <c r="CH38" s="1904"/>
      <c r="CI38" s="1904"/>
      <c r="CJ38" s="1904"/>
      <c r="CK38" s="1904"/>
      <c r="CL38" s="1904"/>
      <c r="CM38" s="1904"/>
      <c r="CN38" s="1904"/>
      <c r="CO38" s="1904"/>
      <c r="CP38" s="1904"/>
      <c r="CQ38" s="1904"/>
      <c r="CR38" s="1904"/>
      <c r="CS38" s="1904"/>
      <c r="CT38" s="1904"/>
      <c r="CU38" s="1904"/>
      <c r="CV38" s="1904"/>
      <c r="CW38" s="1904"/>
      <c r="CX38" s="1904"/>
      <c r="CY38" s="1904"/>
      <c r="CZ38" s="1904"/>
      <c r="DA38" s="1904"/>
      <c r="DB38" s="1904"/>
      <c r="DC38" s="1904"/>
      <c r="DD38" s="1904"/>
      <c r="DE38" s="1904"/>
      <c r="DF38" s="1904"/>
      <c r="DG38" s="1904"/>
      <c r="DH38" s="1904"/>
      <c r="DI38" s="1904"/>
      <c r="DJ38" s="1904"/>
      <c r="DK38" s="1904"/>
      <c r="DL38" s="1904"/>
      <c r="DM38" s="1904"/>
      <c r="DN38" s="1904"/>
      <c r="DO38" s="1904"/>
      <c r="DP38" s="1904"/>
      <c r="DQ38" s="1904"/>
      <c r="DR38" s="1904"/>
      <c r="DS38" s="1904"/>
      <c r="DT38" s="1904"/>
      <c r="DU38" s="1904"/>
      <c r="DV38" s="1904"/>
      <c r="DW38" s="1904"/>
      <c r="DX38" s="1904"/>
      <c r="DY38" s="1904"/>
      <c r="DZ38" s="1904"/>
      <c r="EA38" s="1904"/>
      <c r="EB38" s="1904"/>
      <c r="EC38" s="1904"/>
      <c r="ED38" s="1904"/>
      <c r="EE38" s="1904"/>
      <c r="EF38" s="1904"/>
      <c r="EG38" s="1904"/>
      <c r="EH38" s="1904"/>
      <c r="EI38" s="1904"/>
      <c r="EJ38" s="1904"/>
      <c r="EK38" s="1904"/>
      <c r="EL38" s="1904"/>
      <c r="EM38" s="1904"/>
      <c r="EN38" s="1904"/>
      <c r="EO38" s="1904"/>
      <c r="EP38" s="1904"/>
      <c r="EQ38" s="1904"/>
      <c r="ER38" s="1904"/>
      <c r="ES38" s="1904"/>
      <c r="ET38" s="1904"/>
      <c r="EU38" s="1904"/>
      <c r="EV38" s="1904"/>
      <c r="EW38" s="1904"/>
      <c r="EX38" s="1904"/>
      <c r="EY38" s="1904"/>
      <c r="EZ38" s="1904"/>
      <c r="FA38" s="1904"/>
      <c r="FB38" s="1904"/>
      <c r="FC38" s="1904"/>
      <c r="FD38" s="1904"/>
      <c r="FE38" s="1904"/>
      <c r="FF38" s="1904"/>
      <c r="FG38" s="1904"/>
      <c r="FH38" s="1904"/>
      <c r="FI38" s="1904"/>
      <c r="FJ38" s="1904"/>
      <c r="FK38" s="1904"/>
      <c r="FL38" s="1904"/>
      <c r="FM38" s="1904"/>
      <c r="FN38" s="1904"/>
      <c r="FO38" s="1904"/>
      <c r="FP38" s="1904"/>
      <c r="FQ38" s="1904"/>
      <c r="FR38" s="1904"/>
      <c r="FS38" s="1904"/>
      <c r="FT38" s="1904"/>
      <c r="FU38" s="1904"/>
      <c r="FV38" s="1904"/>
      <c r="FW38" s="1904"/>
      <c r="FX38" s="1904"/>
      <c r="FY38" s="1904"/>
      <c r="FZ38" s="1904"/>
      <c r="GA38" s="1904"/>
      <c r="GB38" s="1904"/>
      <c r="GC38" s="1904"/>
      <c r="GD38" s="1904"/>
      <c r="GE38" s="1904"/>
      <c r="GF38" s="1904"/>
      <c r="GG38" s="1904"/>
      <c r="GH38" s="1904"/>
      <c r="GI38" s="1904"/>
      <c r="GJ38" s="1904"/>
      <c r="GK38" s="1904"/>
      <c r="GL38" s="1904"/>
      <c r="GM38" s="1904"/>
      <c r="GN38" s="1904"/>
      <c r="GO38" s="1904"/>
      <c r="GP38" s="1904"/>
      <c r="GQ38" s="1904"/>
      <c r="GR38" s="1904"/>
      <c r="GS38" s="1904"/>
      <c r="GT38" s="1904"/>
      <c r="GU38" s="1904"/>
      <c r="GV38" s="1904"/>
      <c r="GW38" s="1904"/>
      <c r="GX38" s="1904"/>
      <c r="GY38" s="1904"/>
      <c r="GZ38" s="1904"/>
      <c r="HA38" s="1904"/>
      <c r="HB38" s="1904"/>
      <c r="HC38" s="1904"/>
      <c r="HD38" s="1904"/>
      <c r="HE38" s="1904"/>
      <c r="HF38" s="1904"/>
      <c r="HG38" s="1904"/>
      <c r="HH38" s="1904"/>
      <c r="HI38" s="1904"/>
      <c r="HJ38" s="1904"/>
      <c r="HK38" s="1904"/>
      <c r="HL38" s="1904"/>
      <c r="HM38" s="1904"/>
      <c r="HN38" s="1904"/>
      <c r="HO38" s="1904"/>
      <c r="HP38" s="1904"/>
      <c r="HQ38" s="1904"/>
      <c r="HR38" s="1904"/>
      <c r="HS38" s="1904"/>
      <c r="HT38" s="1904"/>
      <c r="HU38" s="1904"/>
      <c r="HV38" s="1904"/>
      <c r="HW38" s="1904"/>
      <c r="HX38" s="1904"/>
      <c r="HY38" s="1904"/>
      <c r="HZ38" s="1904"/>
      <c r="IA38" s="1904"/>
      <c r="IB38" s="1904"/>
      <c r="IC38" s="1904"/>
      <c r="ID38" s="1904"/>
      <c r="IE38" s="1904"/>
      <c r="IF38" s="1904"/>
      <c r="IG38" s="1904"/>
      <c r="IH38" s="1904"/>
      <c r="II38" s="1904"/>
      <c r="IJ38" s="1904"/>
      <c r="IK38" s="1904"/>
      <c r="IL38" s="1904"/>
      <c r="IM38" s="1904"/>
      <c r="IN38" s="1904"/>
      <c r="IO38" s="1904"/>
      <c r="IP38" s="1904"/>
      <c r="IQ38" s="1904"/>
      <c r="IR38" s="1904"/>
      <c r="IS38" s="1904"/>
      <c r="IT38" s="1904"/>
      <c r="IU38" s="1904"/>
      <c r="IV38" s="1904"/>
      <c r="IW38" s="1904"/>
      <c r="IX38" s="1904"/>
      <c r="IY38" s="1904"/>
      <c r="IZ38" s="1904"/>
      <c r="JA38" s="1904"/>
      <c r="JB38" s="1904"/>
      <c r="JC38" s="1904"/>
      <c r="JD38" s="1904"/>
      <c r="JE38" s="1904"/>
      <c r="JF38" s="1904"/>
      <c r="JG38" s="1904"/>
      <c r="JH38" s="1904"/>
      <c r="JI38" s="1904"/>
      <c r="JJ38" s="1904"/>
      <c r="JK38" s="1904"/>
      <c r="JL38" s="1904"/>
      <c r="JM38" s="1904"/>
      <c r="JN38" s="1904"/>
      <c r="JO38" s="1904"/>
      <c r="JP38" s="1904"/>
      <c r="JQ38" s="1904"/>
      <c r="JR38" s="1904"/>
      <c r="JS38" s="1904"/>
      <c r="JT38" s="1904"/>
      <c r="JU38" s="1904"/>
      <c r="JV38" s="1904"/>
      <c r="JW38" s="1904"/>
      <c r="JX38" s="1904"/>
      <c r="JY38" s="1904"/>
      <c r="JZ38" s="1904"/>
      <c r="KA38" s="1904"/>
      <c r="KB38" s="1904"/>
      <c r="KC38" s="1904"/>
      <c r="KD38" s="1904"/>
      <c r="KE38" s="1904"/>
      <c r="KF38" s="1904"/>
      <c r="KG38" s="1904"/>
      <c r="KH38" s="1904"/>
      <c r="KI38" s="1904"/>
      <c r="KJ38" s="1904"/>
      <c r="KK38" s="1904"/>
      <c r="KL38" s="1904"/>
      <c r="KM38" s="1904"/>
      <c r="KN38" s="1904"/>
      <c r="KO38" s="1904"/>
      <c r="KP38" s="1904"/>
      <c r="KQ38" s="1904"/>
      <c r="KR38" s="1904"/>
      <c r="KS38" s="1904"/>
      <c r="KT38" s="1904"/>
      <c r="KU38" s="1904"/>
      <c r="KV38" s="1904"/>
      <c r="KW38" s="1904"/>
      <c r="KX38" s="1904"/>
      <c r="KY38" s="1904"/>
      <c r="KZ38" s="1904"/>
      <c r="LA38" s="1904"/>
      <c r="LB38" s="1904"/>
      <c r="LC38" s="1904"/>
      <c r="LD38" s="1904"/>
      <c r="LE38" s="1904"/>
      <c r="LF38" s="1904"/>
      <c r="LG38" s="1904"/>
      <c r="LH38" s="1904"/>
      <c r="LI38" s="1904"/>
      <c r="LJ38" s="1904"/>
      <c r="LK38" s="1904"/>
      <c r="LL38" s="1904"/>
      <c r="LM38" s="1904"/>
      <c r="LN38" s="1904"/>
      <c r="LO38" s="1904"/>
      <c r="LP38" s="1904"/>
      <c r="LQ38" s="1904"/>
      <c r="LR38" s="1904"/>
      <c r="LS38" s="1904"/>
      <c r="LT38" s="1904"/>
      <c r="LU38" s="1904"/>
      <c r="LV38" s="1904"/>
      <c r="LW38" s="1904"/>
      <c r="LX38" s="1904"/>
      <c r="LY38" s="1904"/>
      <c r="LZ38" s="1904"/>
      <c r="MA38" s="1904"/>
      <c r="MB38" s="1904"/>
      <c r="MC38" s="1904"/>
      <c r="MD38" s="1904"/>
      <c r="ME38" s="1904"/>
      <c r="MF38" s="1904"/>
      <c r="MG38" s="1904"/>
      <c r="MH38" s="1904"/>
      <c r="MI38" s="1904"/>
    </row>
    <row r="39" spans="1:347" s="243" customFormat="1" ht="16.149999999999999" customHeight="1" x14ac:dyDescent="0.2">
      <c r="A39" s="248">
        <v>33</v>
      </c>
      <c r="B39" s="233" t="s">
        <v>114</v>
      </c>
      <c r="C39" s="234">
        <v>1172</v>
      </c>
      <c r="D39" s="234">
        <v>0</v>
      </c>
      <c r="E39" s="234">
        <v>0</v>
      </c>
      <c r="F39" s="234">
        <v>0</v>
      </c>
      <c r="G39" s="234">
        <v>0</v>
      </c>
      <c r="H39" s="234">
        <v>0</v>
      </c>
      <c r="I39" s="234">
        <v>0</v>
      </c>
      <c r="J39" s="234">
        <v>0</v>
      </c>
      <c r="K39" s="234">
        <v>0</v>
      </c>
      <c r="L39" s="234">
        <v>0</v>
      </c>
      <c r="M39" s="234">
        <v>0</v>
      </c>
      <c r="N39" s="234">
        <v>0</v>
      </c>
      <c r="O39" s="234">
        <v>0</v>
      </c>
      <c r="P39" s="234">
        <v>0</v>
      </c>
      <c r="Q39" s="234">
        <v>0</v>
      </c>
      <c r="R39" s="234">
        <v>0</v>
      </c>
      <c r="S39" s="234">
        <v>0</v>
      </c>
      <c r="T39" s="234">
        <v>0</v>
      </c>
      <c r="U39" s="234">
        <v>0</v>
      </c>
      <c r="V39" s="234">
        <v>0</v>
      </c>
      <c r="W39" s="234">
        <v>0</v>
      </c>
      <c r="X39" s="234">
        <v>0</v>
      </c>
      <c r="Y39" s="234">
        <v>0</v>
      </c>
      <c r="Z39" s="234">
        <v>0</v>
      </c>
      <c r="AA39" s="234">
        <v>0</v>
      </c>
      <c r="AB39" s="234">
        <v>0</v>
      </c>
      <c r="AC39" s="234">
        <v>0</v>
      </c>
      <c r="AD39" s="234">
        <v>0</v>
      </c>
      <c r="AE39" s="234">
        <v>0</v>
      </c>
      <c r="AF39" s="234">
        <v>0</v>
      </c>
      <c r="AG39" s="234">
        <v>0</v>
      </c>
      <c r="AH39" s="234">
        <v>0</v>
      </c>
      <c r="AI39" s="234">
        <v>1</v>
      </c>
      <c r="AJ39" s="234">
        <v>0</v>
      </c>
      <c r="AK39" s="234"/>
      <c r="AL39" s="234"/>
      <c r="AM39" s="234"/>
      <c r="AN39" s="234"/>
      <c r="AO39" s="234"/>
      <c r="AP39" s="234"/>
      <c r="AQ39" s="234"/>
      <c r="AR39" s="234"/>
      <c r="AS39" s="234">
        <v>4</v>
      </c>
      <c r="AT39" s="234">
        <v>35</v>
      </c>
      <c r="AU39" s="249">
        <v>1212</v>
      </c>
      <c r="AV39" s="234">
        <v>0</v>
      </c>
      <c r="AW39" s="234">
        <v>0</v>
      </c>
      <c r="AX39" s="234">
        <v>0</v>
      </c>
      <c r="AY39" s="234">
        <v>0</v>
      </c>
      <c r="AZ39" s="234">
        <v>222</v>
      </c>
      <c r="BA39" s="234">
        <v>0</v>
      </c>
      <c r="BB39" s="234">
        <v>0</v>
      </c>
      <c r="BC39" s="234">
        <v>0</v>
      </c>
      <c r="BD39" s="234">
        <v>0</v>
      </c>
      <c r="BE39" s="234">
        <v>0</v>
      </c>
      <c r="BF39" s="234">
        <v>0</v>
      </c>
      <c r="BG39" s="234">
        <v>0</v>
      </c>
      <c r="BH39" s="234">
        <v>0</v>
      </c>
      <c r="BI39" s="1901">
        <v>1434</v>
      </c>
      <c r="BJ39" s="1904"/>
      <c r="BK39" s="1904"/>
      <c r="BL39" s="1880"/>
      <c r="BM39" s="1880"/>
      <c r="BN39" s="1880"/>
      <c r="BO39" s="1904"/>
      <c r="BP39" s="1880"/>
      <c r="BQ39" s="1904"/>
      <c r="BR39" s="1904"/>
      <c r="BS39" s="1904"/>
      <c r="BT39" s="1904"/>
      <c r="BU39" s="1904"/>
      <c r="BV39" s="1904"/>
      <c r="BW39" s="1904"/>
      <c r="BX39" s="1904"/>
      <c r="BY39" s="1904"/>
      <c r="BZ39" s="1904"/>
      <c r="CA39" s="1904"/>
      <c r="CB39" s="1904"/>
      <c r="CC39" s="1904"/>
      <c r="CD39" s="1904"/>
      <c r="CE39" s="1904"/>
      <c r="CF39" s="1904"/>
      <c r="CG39" s="1904"/>
      <c r="CH39" s="1904"/>
      <c r="CI39" s="1904"/>
      <c r="CJ39" s="1904"/>
      <c r="CK39" s="1904"/>
      <c r="CL39" s="1904"/>
      <c r="CM39" s="1904"/>
      <c r="CN39" s="1904"/>
      <c r="CO39" s="1904"/>
      <c r="CP39" s="1904"/>
      <c r="CQ39" s="1904"/>
      <c r="CR39" s="1904"/>
      <c r="CS39" s="1904"/>
      <c r="CT39" s="1904"/>
      <c r="CU39" s="1904"/>
      <c r="CV39" s="1904"/>
      <c r="CW39" s="1904"/>
      <c r="CX39" s="1904"/>
      <c r="CY39" s="1904"/>
      <c r="CZ39" s="1904"/>
      <c r="DA39" s="1904"/>
      <c r="DB39" s="1904"/>
      <c r="DC39" s="1904"/>
      <c r="DD39" s="1904"/>
      <c r="DE39" s="1904"/>
      <c r="DF39" s="1904"/>
      <c r="DG39" s="1904"/>
      <c r="DH39" s="1904"/>
      <c r="DI39" s="1904"/>
      <c r="DJ39" s="1904"/>
      <c r="DK39" s="1904"/>
      <c r="DL39" s="1904"/>
      <c r="DM39" s="1904"/>
      <c r="DN39" s="1904"/>
      <c r="DO39" s="1904"/>
      <c r="DP39" s="1904"/>
      <c r="DQ39" s="1904"/>
      <c r="DR39" s="1904"/>
      <c r="DS39" s="1904"/>
      <c r="DT39" s="1904"/>
      <c r="DU39" s="1904"/>
      <c r="DV39" s="1904"/>
      <c r="DW39" s="1904"/>
      <c r="DX39" s="1904"/>
      <c r="DY39" s="1904"/>
      <c r="DZ39" s="1904"/>
      <c r="EA39" s="1904"/>
      <c r="EB39" s="1904"/>
      <c r="EC39" s="1904"/>
      <c r="ED39" s="1904"/>
      <c r="EE39" s="1904"/>
      <c r="EF39" s="1904"/>
      <c r="EG39" s="1904"/>
      <c r="EH39" s="1904"/>
      <c r="EI39" s="1904"/>
      <c r="EJ39" s="1904"/>
      <c r="EK39" s="1904"/>
      <c r="EL39" s="1904"/>
      <c r="EM39" s="1904"/>
      <c r="EN39" s="1904"/>
      <c r="EO39" s="1904"/>
      <c r="EP39" s="1904"/>
      <c r="EQ39" s="1904"/>
      <c r="ER39" s="1904"/>
      <c r="ES39" s="1904"/>
      <c r="ET39" s="1904"/>
      <c r="EU39" s="1904"/>
      <c r="EV39" s="1904"/>
      <c r="EW39" s="1904"/>
      <c r="EX39" s="1904"/>
      <c r="EY39" s="1904"/>
      <c r="EZ39" s="1904"/>
      <c r="FA39" s="1904"/>
      <c r="FB39" s="1904"/>
      <c r="FC39" s="1904"/>
      <c r="FD39" s="1904"/>
      <c r="FE39" s="1904"/>
      <c r="FF39" s="1904"/>
      <c r="FG39" s="1904"/>
      <c r="FH39" s="1904"/>
      <c r="FI39" s="1904"/>
      <c r="FJ39" s="1904"/>
      <c r="FK39" s="1904"/>
      <c r="FL39" s="1904"/>
      <c r="FM39" s="1904"/>
      <c r="FN39" s="1904"/>
      <c r="FO39" s="1904"/>
      <c r="FP39" s="1904"/>
      <c r="FQ39" s="1904"/>
      <c r="FR39" s="1904"/>
      <c r="FS39" s="1904"/>
      <c r="FT39" s="1904"/>
      <c r="FU39" s="1904"/>
      <c r="FV39" s="1904"/>
      <c r="FW39" s="1904"/>
      <c r="FX39" s="1904"/>
      <c r="FY39" s="1904"/>
      <c r="FZ39" s="1904"/>
      <c r="GA39" s="1904"/>
      <c r="GB39" s="1904"/>
      <c r="GC39" s="1904"/>
      <c r="GD39" s="1904"/>
      <c r="GE39" s="1904"/>
      <c r="GF39" s="1904"/>
      <c r="GG39" s="1904"/>
      <c r="GH39" s="1904"/>
      <c r="GI39" s="1904"/>
      <c r="GJ39" s="1904"/>
      <c r="GK39" s="1904"/>
      <c r="GL39" s="1904"/>
      <c r="GM39" s="1904"/>
      <c r="GN39" s="1904"/>
      <c r="GO39" s="1904"/>
      <c r="GP39" s="1904"/>
      <c r="GQ39" s="1904"/>
      <c r="GR39" s="1904"/>
      <c r="GS39" s="1904"/>
      <c r="GT39" s="1904"/>
      <c r="GU39" s="1904"/>
      <c r="GV39" s="1904"/>
      <c r="GW39" s="1904"/>
      <c r="GX39" s="1904"/>
      <c r="GY39" s="1904"/>
      <c r="GZ39" s="1904"/>
      <c r="HA39" s="1904"/>
      <c r="HB39" s="1904"/>
      <c r="HC39" s="1904"/>
      <c r="HD39" s="1904"/>
      <c r="HE39" s="1904"/>
      <c r="HF39" s="1904"/>
      <c r="HG39" s="1904"/>
      <c r="HH39" s="1904"/>
      <c r="HI39" s="1904"/>
      <c r="HJ39" s="1904"/>
      <c r="HK39" s="1904"/>
      <c r="HL39" s="1904"/>
      <c r="HM39" s="1904"/>
      <c r="HN39" s="1904"/>
      <c r="HO39" s="1904"/>
      <c r="HP39" s="1904"/>
      <c r="HQ39" s="1904"/>
      <c r="HR39" s="1904"/>
      <c r="HS39" s="1904"/>
      <c r="HT39" s="1904"/>
      <c r="HU39" s="1904"/>
      <c r="HV39" s="1904"/>
      <c r="HW39" s="1904"/>
      <c r="HX39" s="1904"/>
      <c r="HY39" s="1904"/>
      <c r="HZ39" s="1904"/>
      <c r="IA39" s="1904"/>
      <c r="IB39" s="1904"/>
      <c r="IC39" s="1904"/>
      <c r="ID39" s="1904"/>
      <c r="IE39" s="1904"/>
      <c r="IF39" s="1904"/>
      <c r="IG39" s="1904"/>
      <c r="IH39" s="1904"/>
      <c r="II39" s="1904"/>
      <c r="IJ39" s="1904"/>
      <c r="IK39" s="1904"/>
      <c r="IL39" s="1904"/>
      <c r="IM39" s="1904"/>
      <c r="IN39" s="1904"/>
      <c r="IO39" s="1904"/>
      <c r="IP39" s="1904"/>
      <c r="IQ39" s="1904"/>
      <c r="IR39" s="1904"/>
      <c r="IS39" s="1904"/>
      <c r="IT39" s="1904"/>
      <c r="IU39" s="1904"/>
      <c r="IV39" s="1904"/>
      <c r="IW39" s="1904"/>
      <c r="IX39" s="1904"/>
      <c r="IY39" s="1904"/>
      <c r="IZ39" s="1904"/>
      <c r="JA39" s="1904"/>
      <c r="JB39" s="1904"/>
      <c r="JC39" s="1904"/>
      <c r="JD39" s="1904"/>
      <c r="JE39" s="1904"/>
      <c r="JF39" s="1904"/>
      <c r="JG39" s="1904"/>
      <c r="JH39" s="1904"/>
      <c r="JI39" s="1904"/>
      <c r="JJ39" s="1904"/>
      <c r="JK39" s="1904"/>
      <c r="JL39" s="1904"/>
      <c r="JM39" s="1904"/>
      <c r="JN39" s="1904"/>
      <c r="JO39" s="1904"/>
      <c r="JP39" s="1904"/>
      <c r="JQ39" s="1904"/>
      <c r="JR39" s="1904"/>
      <c r="JS39" s="1904"/>
      <c r="JT39" s="1904"/>
      <c r="JU39" s="1904"/>
      <c r="JV39" s="1904"/>
      <c r="JW39" s="1904"/>
      <c r="JX39" s="1904"/>
      <c r="JY39" s="1904"/>
      <c r="JZ39" s="1904"/>
      <c r="KA39" s="1904"/>
      <c r="KB39" s="1904"/>
      <c r="KC39" s="1904"/>
      <c r="KD39" s="1904"/>
      <c r="KE39" s="1904"/>
      <c r="KF39" s="1904"/>
      <c r="KG39" s="1904"/>
      <c r="KH39" s="1904"/>
      <c r="KI39" s="1904"/>
      <c r="KJ39" s="1904"/>
      <c r="KK39" s="1904"/>
      <c r="KL39" s="1904"/>
      <c r="KM39" s="1904"/>
      <c r="KN39" s="1904"/>
      <c r="KO39" s="1904"/>
      <c r="KP39" s="1904"/>
      <c r="KQ39" s="1904"/>
      <c r="KR39" s="1904"/>
      <c r="KS39" s="1904"/>
      <c r="KT39" s="1904"/>
      <c r="KU39" s="1904"/>
      <c r="KV39" s="1904"/>
      <c r="KW39" s="1904"/>
      <c r="KX39" s="1904"/>
      <c r="KY39" s="1904"/>
      <c r="KZ39" s="1904"/>
      <c r="LA39" s="1904"/>
      <c r="LB39" s="1904"/>
      <c r="LC39" s="1904"/>
      <c r="LD39" s="1904"/>
      <c r="LE39" s="1904"/>
      <c r="LF39" s="1904"/>
      <c r="LG39" s="1904"/>
      <c r="LH39" s="1904"/>
      <c r="LI39" s="1904"/>
      <c r="LJ39" s="1904"/>
      <c r="LK39" s="1904"/>
      <c r="LL39" s="1904"/>
      <c r="LM39" s="1904"/>
      <c r="LN39" s="1904"/>
      <c r="LO39" s="1904"/>
      <c r="LP39" s="1904"/>
      <c r="LQ39" s="1904"/>
      <c r="LR39" s="1904"/>
      <c r="LS39" s="1904"/>
      <c r="LT39" s="1904"/>
      <c r="LU39" s="1904"/>
      <c r="LV39" s="1904"/>
      <c r="LW39" s="1904"/>
      <c r="LX39" s="1904"/>
      <c r="LY39" s="1904"/>
      <c r="LZ39" s="1904"/>
      <c r="MA39" s="1904"/>
      <c r="MB39" s="1904"/>
      <c r="MC39" s="1904"/>
      <c r="MD39" s="1904"/>
      <c r="ME39" s="1904"/>
      <c r="MF39" s="1904"/>
      <c r="MG39" s="1904"/>
      <c r="MH39" s="1904"/>
      <c r="MI39" s="1904"/>
    </row>
    <row r="40" spans="1:347" s="243" customFormat="1" ht="16.149999999999999" customHeight="1" x14ac:dyDescent="0.2">
      <c r="A40" s="248">
        <v>34</v>
      </c>
      <c r="B40" s="233" t="s">
        <v>115</v>
      </c>
      <c r="C40" s="234">
        <v>3107</v>
      </c>
      <c r="D40" s="234">
        <v>0</v>
      </c>
      <c r="E40" s="234">
        <v>0</v>
      </c>
      <c r="F40" s="234">
        <v>1</v>
      </c>
      <c r="G40" s="234">
        <v>0</v>
      </c>
      <c r="H40" s="234">
        <v>0</v>
      </c>
      <c r="I40" s="234">
        <v>0</v>
      </c>
      <c r="J40" s="234">
        <v>0</v>
      </c>
      <c r="K40" s="234">
        <v>0</v>
      </c>
      <c r="L40" s="234">
        <v>0</v>
      </c>
      <c r="M40" s="234">
        <v>0</v>
      </c>
      <c r="N40" s="234">
        <v>0</v>
      </c>
      <c r="O40" s="234">
        <v>0</v>
      </c>
      <c r="P40" s="234">
        <v>0</v>
      </c>
      <c r="Q40" s="234">
        <v>0</v>
      </c>
      <c r="R40" s="234">
        <v>0</v>
      </c>
      <c r="S40" s="234">
        <v>0</v>
      </c>
      <c r="T40" s="234">
        <v>0</v>
      </c>
      <c r="U40" s="234">
        <v>0</v>
      </c>
      <c r="V40" s="234">
        <v>0</v>
      </c>
      <c r="W40" s="234">
        <v>0</v>
      </c>
      <c r="X40" s="234">
        <v>0</v>
      </c>
      <c r="Y40" s="234">
        <v>0</v>
      </c>
      <c r="Z40" s="234">
        <v>0</v>
      </c>
      <c r="AA40" s="234">
        <v>0</v>
      </c>
      <c r="AB40" s="234">
        <v>0</v>
      </c>
      <c r="AC40" s="234">
        <v>0</v>
      </c>
      <c r="AD40" s="234">
        <v>0</v>
      </c>
      <c r="AE40" s="234">
        <v>0</v>
      </c>
      <c r="AF40" s="234">
        <v>0</v>
      </c>
      <c r="AG40" s="234">
        <v>0</v>
      </c>
      <c r="AH40" s="234">
        <v>0</v>
      </c>
      <c r="AI40" s="234">
        <v>0</v>
      </c>
      <c r="AJ40" s="234">
        <v>0</v>
      </c>
      <c r="AK40" s="234"/>
      <c r="AL40" s="234"/>
      <c r="AM40" s="234"/>
      <c r="AN40" s="234"/>
      <c r="AO40" s="234"/>
      <c r="AP40" s="234"/>
      <c r="AQ40" s="234"/>
      <c r="AR40" s="234"/>
      <c r="AS40" s="234">
        <v>30</v>
      </c>
      <c r="AT40" s="234">
        <v>38</v>
      </c>
      <c r="AU40" s="249">
        <v>3176</v>
      </c>
      <c r="AV40" s="234">
        <v>4</v>
      </c>
      <c r="AW40" s="234">
        <v>0</v>
      </c>
      <c r="AX40" s="234">
        <v>0</v>
      </c>
      <c r="AY40" s="234">
        <v>0</v>
      </c>
      <c r="AZ40" s="234">
        <v>1</v>
      </c>
      <c r="BA40" s="234">
        <v>0</v>
      </c>
      <c r="BB40" s="234">
        <v>0</v>
      </c>
      <c r="BC40" s="234">
        <v>0</v>
      </c>
      <c r="BD40" s="234">
        <v>0</v>
      </c>
      <c r="BE40" s="234">
        <v>0</v>
      </c>
      <c r="BF40" s="234">
        <v>0</v>
      </c>
      <c r="BG40" s="234">
        <v>0</v>
      </c>
      <c r="BH40" s="234">
        <v>0</v>
      </c>
      <c r="BI40" s="1901">
        <v>3181</v>
      </c>
      <c r="BJ40" s="1904"/>
      <c r="BK40" s="1904"/>
      <c r="BL40" s="1880"/>
      <c r="BM40" s="1880"/>
      <c r="BN40" s="1880"/>
      <c r="BO40" s="1904"/>
      <c r="BP40" s="1880"/>
      <c r="BQ40" s="1904"/>
      <c r="BR40" s="1904"/>
      <c r="BS40" s="1904"/>
      <c r="BT40" s="1904"/>
      <c r="BU40" s="1904"/>
      <c r="BV40" s="1904"/>
      <c r="BW40" s="1904"/>
      <c r="BX40" s="1904"/>
      <c r="BY40" s="1904"/>
      <c r="BZ40" s="1904"/>
      <c r="CA40" s="1904"/>
      <c r="CB40" s="1904"/>
      <c r="CC40" s="1904"/>
      <c r="CD40" s="1904"/>
      <c r="CE40" s="1904"/>
      <c r="CF40" s="1904"/>
      <c r="CG40" s="1904"/>
      <c r="CH40" s="1904"/>
      <c r="CI40" s="1904"/>
      <c r="CJ40" s="1904"/>
      <c r="CK40" s="1904"/>
      <c r="CL40" s="1904"/>
      <c r="CM40" s="1904"/>
      <c r="CN40" s="1904"/>
      <c r="CO40" s="1904"/>
      <c r="CP40" s="1904"/>
      <c r="CQ40" s="1904"/>
      <c r="CR40" s="1904"/>
      <c r="CS40" s="1904"/>
      <c r="CT40" s="1904"/>
      <c r="CU40" s="1904"/>
      <c r="CV40" s="1904"/>
      <c r="CW40" s="1904"/>
      <c r="CX40" s="1904"/>
      <c r="CY40" s="1904"/>
      <c r="CZ40" s="1904"/>
      <c r="DA40" s="1904"/>
      <c r="DB40" s="1904"/>
      <c r="DC40" s="1904"/>
      <c r="DD40" s="1904"/>
      <c r="DE40" s="1904"/>
      <c r="DF40" s="1904"/>
      <c r="DG40" s="1904"/>
      <c r="DH40" s="1904"/>
      <c r="DI40" s="1904"/>
      <c r="DJ40" s="1904"/>
      <c r="DK40" s="1904"/>
      <c r="DL40" s="1904"/>
      <c r="DM40" s="1904"/>
      <c r="DN40" s="1904"/>
      <c r="DO40" s="1904"/>
      <c r="DP40" s="1904"/>
      <c r="DQ40" s="1904"/>
      <c r="DR40" s="1904"/>
      <c r="DS40" s="1904"/>
      <c r="DT40" s="1904"/>
      <c r="DU40" s="1904"/>
      <c r="DV40" s="1904"/>
      <c r="DW40" s="1904"/>
      <c r="DX40" s="1904"/>
      <c r="DY40" s="1904"/>
      <c r="DZ40" s="1904"/>
      <c r="EA40" s="1904"/>
      <c r="EB40" s="1904"/>
      <c r="EC40" s="1904"/>
      <c r="ED40" s="1904"/>
      <c r="EE40" s="1904"/>
      <c r="EF40" s="1904"/>
      <c r="EG40" s="1904"/>
      <c r="EH40" s="1904"/>
      <c r="EI40" s="1904"/>
      <c r="EJ40" s="1904"/>
      <c r="EK40" s="1904"/>
      <c r="EL40" s="1904"/>
      <c r="EM40" s="1904"/>
      <c r="EN40" s="1904"/>
      <c r="EO40" s="1904"/>
      <c r="EP40" s="1904"/>
      <c r="EQ40" s="1904"/>
      <c r="ER40" s="1904"/>
      <c r="ES40" s="1904"/>
      <c r="ET40" s="1904"/>
      <c r="EU40" s="1904"/>
      <c r="EV40" s="1904"/>
      <c r="EW40" s="1904"/>
      <c r="EX40" s="1904"/>
      <c r="EY40" s="1904"/>
      <c r="EZ40" s="1904"/>
      <c r="FA40" s="1904"/>
      <c r="FB40" s="1904"/>
      <c r="FC40" s="1904"/>
      <c r="FD40" s="1904"/>
      <c r="FE40" s="1904"/>
      <c r="FF40" s="1904"/>
      <c r="FG40" s="1904"/>
      <c r="FH40" s="1904"/>
      <c r="FI40" s="1904"/>
      <c r="FJ40" s="1904"/>
      <c r="FK40" s="1904"/>
      <c r="FL40" s="1904"/>
      <c r="FM40" s="1904"/>
      <c r="FN40" s="1904"/>
      <c r="FO40" s="1904"/>
      <c r="FP40" s="1904"/>
      <c r="FQ40" s="1904"/>
      <c r="FR40" s="1904"/>
      <c r="FS40" s="1904"/>
      <c r="FT40" s="1904"/>
      <c r="FU40" s="1904"/>
      <c r="FV40" s="1904"/>
      <c r="FW40" s="1904"/>
      <c r="FX40" s="1904"/>
      <c r="FY40" s="1904"/>
      <c r="FZ40" s="1904"/>
      <c r="GA40" s="1904"/>
      <c r="GB40" s="1904"/>
      <c r="GC40" s="1904"/>
      <c r="GD40" s="1904"/>
      <c r="GE40" s="1904"/>
      <c r="GF40" s="1904"/>
      <c r="GG40" s="1904"/>
      <c r="GH40" s="1904"/>
      <c r="GI40" s="1904"/>
      <c r="GJ40" s="1904"/>
      <c r="GK40" s="1904"/>
      <c r="GL40" s="1904"/>
      <c r="GM40" s="1904"/>
      <c r="GN40" s="1904"/>
      <c r="GO40" s="1904"/>
      <c r="GP40" s="1904"/>
      <c r="GQ40" s="1904"/>
      <c r="GR40" s="1904"/>
      <c r="GS40" s="1904"/>
      <c r="GT40" s="1904"/>
      <c r="GU40" s="1904"/>
      <c r="GV40" s="1904"/>
      <c r="GW40" s="1904"/>
      <c r="GX40" s="1904"/>
      <c r="GY40" s="1904"/>
      <c r="GZ40" s="1904"/>
      <c r="HA40" s="1904"/>
      <c r="HB40" s="1904"/>
      <c r="HC40" s="1904"/>
      <c r="HD40" s="1904"/>
      <c r="HE40" s="1904"/>
      <c r="HF40" s="1904"/>
      <c r="HG40" s="1904"/>
      <c r="HH40" s="1904"/>
      <c r="HI40" s="1904"/>
      <c r="HJ40" s="1904"/>
      <c r="HK40" s="1904"/>
      <c r="HL40" s="1904"/>
      <c r="HM40" s="1904"/>
      <c r="HN40" s="1904"/>
      <c r="HO40" s="1904"/>
      <c r="HP40" s="1904"/>
      <c r="HQ40" s="1904"/>
      <c r="HR40" s="1904"/>
      <c r="HS40" s="1904"/>
      <c r="HT40" s="1904"/>
      <c r="HU40" s="1904"/>
      <c r="HV40" s="1904"/>
      <c r="HW40" s="1904"/>
      <c r="HX40" s="1904"/>
      <c r="HY40" s="1904"/>
      <c r="HZ40" s="1904"/>
      <c r="IA40" s="1904"/>
      <c r="IB40" s="1904"/>
      <c r="IC40" s="1904"/>
      <c r="ID40" s="1904"/>
      <c r="IE40" s="1904"/>
      <c r="IF40" s="1904"/>
      <c r="IG40" s="1904"/>
      <c r="IH40" s="1904"/>
      <c r="II40" s="1904"/>
      <c r="IJ40" s="1904"/>
      <c r="IK40" s="1904"/>
      <c r="IL40" s="1904"/>
      <c r="IM40" s="1904"/>
      <c r="IN40" s="1904"/>
      <c r="IO40" s="1904"/>
      <c r="IP40" s="1904"/>
      <c r="IQ40" s="1904"/>
      <c r="IR40" s="1904"/>
      <c r="IS40" s="1904"/>
      <c r="IT40" s="1904"/>
      <c r="IU40" s="1904"/>
      <c r="IV40" s="1904"/>
      <c r="IW40" s="1904"/>
      <c r="IX40" s="1904"/>
      <c r="IY40" s="1904"/>
      <c r="IZ40" s="1904"/>
      <c r="JA40" s="1904"/>
      <c r="JB40" s="1904"/>
      <c r="JC40" s="1904"/>
      <c r="JD40" s="1904"/>
      <c r="JE40" s="1904"/>
      <c r="JF40" s="1904"/>
      <c r="JG40" s="1904"/>
      <c r="JH40" s="1904"/>
      <c r="JI40" s="1904"/>
      <c r="JJ40" s="1904"/>
      <c r="JK40" s="1904"/>
      <c r="JL40" s="1904"/>
      <c r="JM40" s="1904"/>
      <c r="JN40" s="1904"/>
      <c r="JO40" s="1904"/>
      <c r="JP40" s="1904"/>
      <c r="JQ40" s="1904"/>
      <c r="JR40" s="1904"/>
      <c r="JS40" s="1904"/>
      <c r="JT40" s="1904"/>
      <c r="JU40" s="1904"/>
      <c r="JV40" s="1904"/>
      <c r="JW40" s="1904"/>
      <c r="JX40" s="1904"/>
      <c r="JY40" s="1904"/>
      <c r="JZ40" s="1904"/>
      <c r="KA40" s="1904"/>
      <c r="KB40" s="1904"/>
      <c r="KC40" s="1904"/>
      <c r="KD40" s="1904"/>
      <c r="KE40" s="1904"/>
      <c r="KF40" s="1904"/>
      <c r="KG40" s="1904"/>
      <c r="KH40" s="1904"/>
      <c r="KI40" s="1904"/>
      <c r="KJ40" s="1904"/>
      <c r="KK40" s="1904"/>
      <c r="KL40" s="1904"/>
      <c r="KM40" s="1904"/>
      <c r="KN40" s="1904"/>
      <c r="KO40" s="1904"/>
      <c r="KP40" s="1904"/>
      <c r="KQ40" s="1904"/>
      <c r="KR40" s="1904"/>
      <c r="KS40" s="1904"/>
      <c r="KT40" s="1904"/>
      <c r="KU40" s="1904"/>
      <c r="KV40" s="1904"/>
      <c r="KW40" s="1904"/>
      <c r="KX40" s="1904"/>
      <c r="KY40" s="1904"/>
      <c r="KZ40" s="1904"/>
      <c r="LA40" s="1904"/>
      <c r="LB40" s="1904"/>
      <c r="LC40" s="1904"/>
      <c r="LD40" s="1904"/>
      <c r="LE40" s="1904"/>
      <c r="LF40" s="1904"/>
      <c r="LG40" s="1904"/>
      <c r="LH40" s="1904"/>
      <c r="LI40" s="1904"/>
      <c r="LJ40" s="1904"/>
      <c r="LK40" s="1904"/>
      <c r="LL40" s="1904"/>
      <c r="LM40" s="1904"/>
      <c r="LN40" s="1904"/>
      <c r="LO40" s="1904"/>
      <c r="LP40" s="1904"/>
      <c r="LQ40" s="1904"/>
      <c r="LR40" s="1904"/>
      <c r="LS40" s="1904"/>
      <c r="LT40" s="1904"/>
      <c r="LU40" s="1904"/>
      <c r="LV40" s="1904"/>
      <c r="LW40" s="1904"/>
      <c r="LX40" s="1904"/>
      <c r="LY40" s="1904"/>
      <c r="LZ40" s="1904"/>
      <c r="MA40" s="1904"/>
      <c r="MB40" s="1904"/>
      <c r="MC40" s="1904"/>
      <c r="MD40" s="1904"/>
      <c r="ME40" s="1904"/>
      <c r="MF40" s="1904"/>
      <c r="MG40" s="1904"/>
      <c r="MH40" s="1904"/>
      <c r="MI40" s="1904"/>
    </row>
    <row r="41" spans="1:347" s="243" customFormat="1" ht="16.149999999999999" customHeight="1" x14ac:dyDescent="0.2">
      <c r="A41" s="250">
        <v>35</v>
      </c>
      <c r="B41" s="235" t="s">
        <v>116</v>
      </c>
      <c r="C41" s="236">
        <v>4974</v>
      </c>
      <c r="D41" s="236">
        <v>0</v>
      </c>
      <c r="E41" s="236">
        <v>0</v>
      </c>
      <c r="F41" s="236">
        <v>0</v>
      </c>
      <c r="G41" s="236">
        <v>0</v>
      </c>
      <c r="H41" s="236">
        <v>0</v>
      </c>
      <c r="I41" s="236">
        <v>0</v>
      </c>
      <c r="J41" s="236">
        <v>0</v>
      </c>
      <c r="K41" s="236">
        <v>0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6">
        <v>0</v>
      </c>
      <c r="W41" s="236">
        <v>0</v>
      </c>
      <c r="X41" s="236">
        <v>0</v>
      </c>
      <c r="Y41" s="236">
        <v>0</v>
      </c>
      <c r="Z41" s="236">
        <v>0</v>
      </c>
      <c r="AA41" s="236">
        <v>0</v>
      </c>
      <c r="AB41" s="236">
        <v>0</v>
      </c>
      <c r="AC41" s="236">
        <v>0</v>
      </c>
      <c r="AD41" s="236">
        <v>0</v>
      </c>
      <c r="AE41" s="236">
        <v>0</v>
      </c>
      <c r="AF41" s="236">
        <v>0</v>
      </c>
      <c r="AG41" s="236">
        <v>0</v>
      </c>
      <c r="AH41" s="236">
        <v>0</v>
      </c>
      <c r="AI41" s="236">
        <v>0</v>
      </c>
      <c r="AJ41" s="236">
        <v>0</v>
      </c>
      <c r="AK41" s="236"/>
      <c r="AL41" s="236"/>
      <c r="AM41" s="236"/>
      <c r="AN41" s="236"/>
      <c r="AO41" s="236"/>
      <c r="AP41" s="236"/>
      <c r="AQ41" s="236"/>
      <c r="AR41" s="236"/>
      <c r="AS41" s="236">
        <v>23</v>
      </c>
      <c r="AT41" s="236">
        <v>6</v>
      </c>
      <c r="AU41" s="251">
        <v>5003</v>
      </c>
      <c r="AV41" s="236">
        <v>0</v>
      </c>
      <c r="AW41" s="236">
        <v>0</v>
      </c>
      <c r="AX41" s="236">
        <v>0</v>
      </c>
      <c r="AY41" s="236">
        <v>0</v>
      </c>
      <c r="AZ41" s="236">
        <v>0</v>
      </c>
      <c r="BA41" s="236">
        <v>0</v>
      </c>
      <c r="BB41" s="236">
        <v>0</v>
      </c>
      <c r="BC41" s="236">
        <v>0</v>
      </c>
      <c r="BD41" s="236">
        <v>0</v>
      </c>
      <c r="BE41" s="236">
        <v>21</v>
      </c>
      <c r="BF41" s="236">
        <v>0</v>
      </c>
      <c r="BG41" s="236">
        <v>0</v>
      </c>
      <c r="BH41" s="236">
        <v>3</v>
      </c>
      <c r="BI41" s="1902">
        <v>5027</v>
      </c>
      <c r="BJ41" s="1904"/>
      <c r="BK41" s="1904"/>
      <c r="BL41" s="1880"/>
      <c r="BM41" s="1880"/>
      <c r="BN41" s="1880"/>
      <c r="BO41" s="1904"/>
      <c r="BP41" s="1880"/>
      <c r="BQ41" s="1904"/>
      <c r="BR41" s="1904"/>
      <c r="BS41" s="1904"/>
      <c r="BT41" s="1904"/>
      <c r="BU41" s="1904"/>
      <c r="BV41" s="1904"/>
      <c r="BW41" s="1904"/>
      <c r="BX41" s="1904"/>
      <c r="BY41" s="1904"/>
      <c r="BZ41" s="1904"/>
      <c r="CA41" s="1904"/>
      <c r="CB41" s="1904"/>
      <c r="CC41" s="1904"/>
      <c r="CD41" s="1904"/>
      <c r="CE41" s="1904"/>
      <c r="CF41" s="1904"/>
      <c r="CG41" s="1904"/>
      <c r="CH41" s="1904"/>
      <c r="CI41" s="1904"/>
      <c r="CJ41" s="1904"/>
      <c r="CK41" s="1904"/>
      <c r="CL41" s="1904"/>
      <c r="CM41" s="1904"/>
      <c r="CN41" s="1904"/>
      <c r="CO41" s="1904"/>
      <c r="CP41" s="1904"/>
      <c r="CQ41" s="1904"/>
      <c r="CR41" s="1904"/>
      <c r="CS41" s="1904"/>
      <c r="CT41" s="1904"/>
      <c r="CU41" s="1904"/>
      <c r="CV41" s="1904"/>
      <c r="CW41" s="1904"/>
      <c r="CX41" s="1904"/>
      <c r="CY41" s="1904"/>
      <c r="CZ41" s="1904"/>
      <c r="DA41" s="1904"/>
      <c r="DB41" s="1904"/>
      <c r="DC41" s="1904"/>
      <c r="DD41" s="1904"/>
      <c r="DE41" s="1904"/>
      <c r="DF41" s="1904"/>
      <c r="DG41" s="1904"/>
      <c r="DH41" s="1904"/>
      <c r="DI41" s="1904"/>
      <c r="DJ41" s="1904"/>
      <c r="DK41" s="1904"/>
      <c r="DL41" s="1904"/>
      <c r="DM41" s="1904"/>
      <c r="DN41" s="1904"/>
      <c r="DO41" s="1904"/>
      <c r="DP41" s="1904"/>
      <c r="DQ41" s="1904"/>
      <c r="DR41" s="1904"/>
      <c r="DS41" s="1904"/>
      <c r="DT41" s="1904"/>
      <c r="DU41" s="1904"/>
      <c r="DV41" s="1904"/>
      <c r="DW41" s="1904"/>
      <c r="DX41" s="1904"/>
      <c r="DY41" s="1904"/>
      <c r="DZ41" s="1904"/>
      <c r="EA41" s="1904"/>
      <c r="EB41" s="1904"/>
      <c r="EC41" s="1904"/>
      <c r="ED41" s="1904"/>
      <c r="EE41" s="1904"/>
      <c r="EF41" s="1904"/>
      <c r="EG41" s="1904"/>
      <c r="EH41" s="1904"/>
      <c r="EI41" s="1904"/>
      <c r="EJ41" s="1904"/>
      <c r="EK41" s="1904"/>
      <c r="EL41" s="1904"/>
      <c r="EM41" s="1904"/>
      <c r="EN41" s="1904"/>
      <c r="EO41" s="1904"/>
      <c r="EP41" s="1904"/>
      <c r="EQ41" s="1904"/>
      <c r="ER41" s="1904"/>
      <c r="ES41" s="1904"/>
      <c r="ET41" s="1904"/>
      <c r="EU41" s="1904"/>
      <c r="EV41" s="1904"/>
      <c r="EW41" s="1904"/>
      <c r="EX41" s="1904"/>
      <c r="EY41" s="1904"/>
      <c r="EZ41" s="1904"/>
      <c r="FA41" s="1904"/>
      <c r="FB41" s="1904"/>
      <c r="FC41" s="1904"/>
      <c r="FD41" s="1904"/>
      <c r="FE41" s="1904"/>
      <c r="FF41" s="1904"/>
      <c r="FG41" s="1904"/>
      <c r="FH41" s="1904"/>
      <c r="FI41" s="1904"/>
      <c r="FJ41" s="1904"/>
      <c r="FK41" s="1904"/>
      <c r="FL41" s="1904"/>
      <c r="FM41" s="1904"/>
      <c r="FN41" s="1904"/>
      <c r="FO41" s="1904"/>
      <c r="FP41" s="1904"/>
      <c r="FQ41" s="1904"/>
      <c r="FR41" s="1904"/>
      <c r="FS41" s="1904"/>
      <c r="FT41" s="1904"/>
      <c r="FU41" s="1904"/>
      <c r="FV41" s="1904"/>
      <c r="FW41" s="1904"/>
      <c r="FX41" s="1904"/>
      <c r="FY41" s="1904"/>
      <c r="FZ41" s="1904"/>
      <c r="GA41" s="1904"/>
      <c r="GB41" s="1904"/>
      <c r="GC41" s="1904"/>
      <c r="GD41" s="1904"/>
      <c r="GE41" s="1904"/>
      <c r="GF41" s="1904"/>
      <c r="GG41" s="1904"/>
      <c r="GH41" s="1904"/>
      <c r="GI41" s="1904"/>
      <c r="GJ41" s="1904"/>
      <c r="GK41" s="1904"/>
      <c r="GL41" s="1904"/>
      <c r="GM41" s="1904"/>
      <c r="GN41" s="1904"/>
      <c r="GO41" s="1904"/>
      <c r="GP41" s="1904"/>
      <c r="GQ41" s="1904"/>
      <c r="GR41" s="1904"/>
      <c r="GS41" s="1904"/>
      <c r="GT41" s="1904"/>
      <c r="GU41" s="1904"/>
      <c r="GV41" s="1904"/>
      <c r="GW41" s="1904"/>
      <c r="GX41" s="1904"/>
      <c r="GY41" s="1904"/>
      <c r="GZ41" s="1904"/>
      <c r="HA41" s="1904"/>
      <c r="HB41" s="1904"/>
      <c r="HC41" s="1904"/>
      <c r="HD41" s="1904"/>
      <c r="HE41" s="1904"/>
      <c r="HF41" s="1904"/>
      <c r="HG41" s="1904"/>
      <c r="HH41" s="1904"/>
      <c r="HI41" s="1904"/>
      <c r="HJ41" s="1904"/>
      <c r="HK41" s="1904"/>
      <c r="HL41" s="1904"/>
      <c r="HM41" s="1904"/>
      <c r="HN41" s="1904"/>
      <c r="HO41" s="1904"/>
      <c r="HP41" s="1904"/>
      <c r="HQ41" s="1904"/>
      <c r="HR41" s="1904"/>
      <c r="HS41" s="1904"/>
      <c r="HT41" s="1904"/>
      <c r="HU41" s="1904"/>
      <c r="HV41" s="1904"/>
      <c r="HW41" s="1904"/>
      <c r="HX41" s="1904"/>
      <c r="HY41" s="1904"/>
      <c r="HZ41" s="1904"/>
      <c r="IA41" s="1904"/>
      <c r="IB41" s="1904"/>
      <c r="IC41" s="1904"/>
      <c r="ID41" s="1904"/>
      <c r="IE41" s="1904"/>
      <c r="IF41" s="1904"/>
      <c r="IG41" s="1904"/>
      <c r="IH41" s="1904"/>
      <c r="II41" s="1904"/>
      <c r="IJ41" s="1904"/>
      <c r="IK41" s="1904"/>
      <c r="IL41" s="1904"/>
      <c r="IM41" s="1904"/>
      <c r="IN41" s="1904"/>
      <c r="IO41" s="1904"/>
      <c r="IP41" s="1904"/>
      <c r="IQ41" s="1904"/>
      <c r="IR41" s="1904"/>
      <c r="IS41" s="1904"/>
      <c r="IT41" s="1904"/>
      <c r="IU41" s="1904"/>
      <c r="IV41" s="1904"/>
      <c r="IW41" s="1904"/>
      <c r="IX41" s="1904"/>
      <c r="IY41" s="1904"/>
      <c r="IZ41" s="1904"/>
      <c r="JA41" s="1904"/>
      <c r="JB41" s="1904"/>
      <c r="JC41" s="1904"/>
      <c r="JD41" s="1904"/>
      <c r="JE41" s="1904"/>
      <c r="JF41" s="1904"/>
      <c r="JG41" s="1904"/>
      <c r="JH41" s="1904"/>
      <c r="JI41" s="1904"/>
      <c r="JJ41" s="1904"/>
      <c r="JK41" s="1904"/>
      <c r="JL41" s="1904"/>
      <c r="JM41" s="1904"/>
      <c r="JN41" s="1904"/>
      <c r="JO41" s="1904"/>
      <c r="JP41" s="1904"/>
      <c r="JQ41" s="1904"/>
      <c r="JR41" s="1904"/>
      <c r="JS41" s="1904"/>
      <c r="JT41" s="1904"/>
      <c r="JU41" s="1904"/>
      <c r="JV41" s="1904"/>
      <c r="JW41" s="1904"/>
      <c r="JX41" s="1904"/>
      <c r="JY41" s="1904"/>
      <c r="JZ41" s="1904"/>
      <c r="KA41" s="1904"/>
      <c r="KB41" s="1904"/>
      <c r="KC41" s="1904"/>
      <c r="KD41" s="1904"/>
      <c r="KE41" s="1904"/>
      <c r="KF41" s="1904"/>
      <c r="KG41" s="1904"/>
      <c r="KH41" s="1904"/>
      <c r="KI41" s="1904"/>
      <c r="KJ41" s="1904"/>
      <c r="KK41" s="1904"/>
      <c r="KL41" s="1904"/>
      <c r="KM41" s="1904"/>
      <c r="KN41" s="1904"/>
      <c r="KO41" s="1904"/>
      <c r="KP41" s="1904"/>
      <c r="KQ41" s="1904"/>
      <c r="KR41" s="1904"/>
      <c r="KS41" s="1904"/>
      <c r="KT41" s="1904"/>
      <c r="KU41" s="1904"/>
      <c r="KV41" s="1904"/>
      <c r="KW41" s="1904"/>
      <c r="KX41" s="1904"/>
      <c r="KY41" s="1904"/>
      <c r="KZ41" s="1904"/>
      <c r="LA41" s="1904"/>
      <c r="LB41" s="1904"/>
      <c r="LC41" s="1904"/>
      <c r="LD41" s="1904"/>
      <c r="LE41" s="1904"/>
      <c r="LF41" s="1904"/>
      <c r="LG41" s="1904"/>
      <c r="LH41" s="1904"/>
      <c r="LI41" s="1904"/>
      <c r="LJ41" s="1904"/>
      <c r="LK41" s="1904"/>
      <c r="LL41" s="1904"/>
      <c r="LM41" s="1904"/>
      <c r="LN41" s="1904"/>
      <c r="LO41" s="1904"/>
      <c r="LP41" s="1904"/>
      <c r="LQ41" s="1904"/>
      <c r="LR41" s="1904"/>
      <c r="LS41" s="1904"/>
      <c r="LT41" s="1904"/>
      <c r="LU41" s="1904"/>
      <c r="LV41" s="1904"/>
      <c r="LW41" s="1904"/>
      <c r="LX41" s="1904"/>
      <c r="LY41" s="1904"/>
      <c r="LZ41" s="1904"/>
      <c r="MA41" s="1904"/>
      <c r="MB41" s="1904"/>
      <c r="MC41" s="1904"/>
      <c r="MD41" s="1904"/>
      <c r="ME41" s="1904"/>
      <c r="MF41" s="1904"/>
      <c r="MG41" s="1904"/>
      <c r="MH41" s="1904"/>
      <c r="MI41" s="1904"/>
    </row>
    <row r="42" spans="1:347" s="243" customFormat="1" ht="16.149999999999999" customHeight="1" x14ac:dyDescent="0.2">
      <c r="A42" s="246">
        <v>36</v>
      </c>
      <c r="B42" s="237" t="s">
        <v>117</v>
      </c>
      <c r="C42" s="238">
        <v>42541</v>
      </c>
      <c r="D42" s="238">
        <v>0</v>
      </c>
      <c r="E42" s="238">
        <v>0</v>
      </c>
      <c r="F42" s="238">
        <v>0</v>
      </c>
      <c r="G42" s="238">
        <v>326</v>
      </c>
      <c r="H42" s="238">
        <v>192</v>
      </c>
      <c r="I42" s="238">
        <v>679</v>
      </c>
      <c r="J42" s="238">
        <v>0</v>
      </c>
      <c r="K42" s="238">
        <v>0</v>
      </c>
      <c r="L42" s="238">
        <v>0</v>
      </c>
      <c r="M42" s="238">
        <v>0</v>
      </c>
      <c r="N42" s="238">
        <v>7</v>
      </c>
      <c r="O42" s="238">
        <v>0</v>
      </c>
      <c r="P42" s="238">
        <v>0</v>
      </c>
      <c r="Q42" s="238">
        <v>0</v>
      </c>
      <c r="R42" s="238">
        <v>0</v>
      </c>
      <c r="S42" s="238">
        <v>5</v>
      </c>
      <c r="T42" s="238">
        <v>0</v>
      </c>
      <c r="U42" s="238">
        <v>0</v>
      </c>
      <c r="V42" s="238">
        <v>0</v>
      </c>
      <c r="W42" s="238">
        <v>1</v>
      </c>
      <c r="X42" s="238">
        <v>0</v>
      </c>
      <c r="Y42" s="238">
        <v>0</v>
      </c>
      <c r="Z42" s="238">
        <v>0</v>
      </c>
      <c r="AA42" s="238">
        <v>121</v>
      </c>
      <c r="AB42" s="238">
        <v>0</v>
      </c>
      <c r="AC42" s="238">
        <v>0</v>
      </c>
      <c r="AD42" s="238">
        <v>252</v>
      </c>
      <c r="AE42" s="238">
        <v>94</v>
      </c>
      <c r="AF42" s="238">
        <v>0</v>
      </c>
      <c r="AG42" s="238">
        <v>0</v>
      </c>
      <c r="AH42" s="238">
        <v>0</v>
      </c>
      <c r="AI42" s="238">
        <v>0</v>
      </c>
      <c r="AJ42" s="238">
        <v>2</v>
      </c>
      <c r="AK42" s="261"/>
      <c r="AL42" s="261"/>
      <c r="AM42" s="261"/>
      <c r="AN42" s="261"/>
      <c r="AO42" s="261"/>
      <c r="AP42" s="261"/>
      <c r="AQ42" s="261"/>
      <c r="AR42" s="261"/>
      <c r="AS42" s="238">
        <v>105</v>
      </c>
      <c r="AT42" s="238">
        <v>93</v>
      </c>
      <c r="AU42" s="247">
        <v>44418</v>
      </c>
      <c r="AV42" s="238">
        <v>0</v>
      </c>
      <c r="AW42" s="238">
        <v>0</v>
      </c>
      <c r="AX42" s="238">
        <v>658</v>
      </c>
      <c r="AY42" s="238">
        <v>0</v>
      </c>
      <c r="AZ42" s="238">
        <v>0</v>
      </c>
      <c r="BA42" s="238">
        <v>167</v>
      </c>
      <c r="BB42" s="238">
        <v>0</v>
      </c>
      <c r="BC42" s="238">
        <v>0</v>
      </c>
      <c r="BD42" s="238">
        <v>0</v>
      </c>
      <c r="BE42" s="238">
        <v>2</v>
      </c>
      <c r="BF42" s="238">
        <v>134</v>
      </c>
      <c r="BG42" s="238">
        <v>6</v>
      </c>
      <c r="BH42" s="238">
        <v>6</v>
      </c>
      <c r="BI42" s="1900">
        <v>45391</v>
      </c>
      <c r="BJ42" s="1904"/>
      <c r="BK42" s="1904"/>
      <c r="BL42" s="1880"/>
      <c r="BM42" s="1880"/>
      <c r="BN42" s="1880"/>
      <c r="BO42" s="1904"/>
      <c r="BP42" s="1880"/>
      <c r="BQ42" s="1904"/>
      <c r="BR42" s="1904"/>
      <c r="BS42" s="1904"/>
      <c r="BT42" s="1904"/>
      <c r="BU42" s="1904"/>
      <c r="BV42" s="1904"/>
      <c r="BW42" s="1904"/>
      <c r="BX42" s="1904"/>
      <c r="BY42" s="1904"/>
      <c r="BZ42" s="1904"/>
      <c r="CA42" s="1904"/>
      <c r="CB42" s="1904"/>
      <c r="CC42" s="1904"/>
      <c r="CD42" s="1904"/>
      <c r="CE42" s="1904"/>
      <c r="CF42" s="1904"/>
      <c r="CG42" s="1904"/>
      <c r="CH42" s="1904"/>
      <c r="CI42" s="1904"/>
      <c r="CJ42" s="1904"/>
      <c r="CK42" s="1904"/>
      <c r="CL42" s="1904"/>
      <c r="CM42" s="1904"/>
      <c r="CN42" s="1904"/>
      <c r="CO42" s="1904"/>
      <c r="CP42" s="1904"/>
      <c r="CQ42" s="1904"/>
      <c r="CR42" s="1904"/>
      <c r="CS42" s="1904"/>
      <c r="CT42" s="1904"/>
      <c r="CU42" s="1904"/>
      <c r="CV42" s="1904"/>
      <c r="CW42" s="1904"/>
      <c r="CX42" s="1904"/>
      <c r="CY42" s="1904"/>
      <c r="CZ42" s="1904"/>
      <c r="DA42" s="1904"/>
      <c r="DB42" s="1904"/>
      <c r="DC42" s="1904"/>
      <c r="DD42" s="1904"/>
      <c r="DE42" s="1904"/>
      <c r="DF42" s="1904"/>
      <c r="DG42" s="1904"/>
      <c r="DH42" s="1904"/>
      <c r="DI42" s="1904"/>
      <c r="DJ42" s="1904"/>
      <c r="DK42" s="1904"/>
      <c r="DL42" s="1904"/>
      <c r="DM42" s="1904"/>
      <c r="DN42" s="1904"/>
      <c r="DO42" s="1904"/>
      <c r="DP42" s="1904"/>
      <c r="DQ42" s="1904"/>
      <c r="DR42" s="1904"/>
      <c r="DS42" s="1904"/>
      <c r="DT42" s="1904"/>
      <c r="DU42" s="1904"/>
      <c r="DV42" s="1904"/>
      <c r="DW42" s="1904"/>
      <c r="DX42" s="1904"/>
      <c r="DY42" s="1904"/>
      <c r="DZ42" s="1904"/>
      <c r="EA42" s="1904"/>
      <c r="EB42" s="1904"/>
      <c r="EC42" s="1904"/>
      <c r="ED42" s="1904"/>
      <c r="EE42" s="1904"/>
      <c r="EF42" s="1904"/>
      <c r="EG42" s="1904"/>
      <c r="EH42" s="1904"/>
      <c r="EI42" s="1904"/>
      <c r="EJ42" s="1904"/>
      <c r="EK42" s="1904"/>
      <c r="EL42" s="1904"/>
      <c r="EM42" s="1904"/>
      <c r="EN42" s="1904"/>
      <c r="EO42" s="1904"/>
      <c r="EP42" s="1904"/>
      <c r="EQ42" s="1904"/>
      <c r="ER42" s="1904"/>
      <c r="ES42" s="1904"/>
      <c r="ET42" s="1904"/>
      <c r="EU42" s="1904"/>
      <c r="EV42" s="1904"/>
      <c r="EW42" s="1904"/>
      <c r="EX42" s="1904"/>
      <c r="EY42" s="1904"/>
      <c r="EZ42" s="1904"/>
      <c r="FA42" s="1904"/>
      <c r="FB42" s="1904"/>
      <c r="FC42" s="1904"/>
      <c r="FD42" s="1904"/>
      <c r="FE42" s="1904"/>
      <c r="FF42" s="1904"/>
      <c r="FG42" s="1904"/>
      <c r="FH42" s="1904"/>
      <c r="FI42" s="1904"/>
      <c r="FJ42" s="1904"/>
      <c r="FK42" s="1904"/>
      <c r="FL42" s="1904"/>
      <c r="FM42" s="1904"/>
      <c r="FN42" s="1904"/>
      <c r="FO42" s="1904"/>
      <c r="FP42" s="1904"/>
      <c r="FQ42" s="1904"/>
      <c r="FR42" s="1904"/>
      <c r="FS42" s="1904"/>
      <c r="FT42" s="1904"/>
      <c r="FU42" s="1904"/>
      <c r="FV42" s="1904"/>
      <c r="FW42" s="1904"/>
      <c r="FX42" s="1904"/>
      <c r="FY42" s="1904"/>
      <c r="FZ42" s="1904"/>
      <c r="GA42" s="1904"/>
      <c r="GB42" s="1904"/>
      <c r="GC42" s="1904"/>
      <c r="GD42" s="1904"/>
      <c r="GE42" s="1904"/>
      <c r="GF42" s="1904"/>
      <c r="GG42" s="1904"/>
      <c r="GH42" s="1904"/>
      <c r="GI42" s="1904"/>
      <c r="GJ42" s="1904"/>
      <c r="GK42" s="1904"/>
      <c r="GL42" s="1904"/>
      <c r="GM42" s="1904"/>
      <c r="GN42" s="1904"/>
      <c r="GO42" s="1904"/>
      <c r="GP42" s="1904"/>
      <c r="GQ42" s="1904"/>
      <c r="GR42" s="1904"/>
      <c r="GS42" s="1904"/>
      <c r="GT42" s="1904"/>
      <c r="GU42" s="1904"/>
      <c r="GV42" s="1904"/>
      <c r="GW42" s="1904"/>
      <c r="GX42" s="1904"/>
      <c r="GY42" s="1904"/>
      <c r="GZ42" s="1904"/>
      <c r="HA42" s="1904"/>
      <c r="HB42" s="1904"/>
      <c r="HC42" s="1904"/>
      <c r="HD42" s="1904"/>
      <c r="HE42" s="1904"/>
      <c r="HF42" s="1904"/>
      <c r="HG42" s="1904"/>
      <c r="HH42" s="1904"/>
      <c r="HI42" s="1904"/>
      <c r="HJ42" s="1904"/>
      <c r="HK42" s="1904"/>
      <c r="HL42" s="1904"/>
      <c r="HM42" s="1904"/>
      <c r="HN42" s="1904"/>
      <c r="HO42" s="1904"/>
      <c r="HP42" s="1904"/>
      <c r="HQ42" s="1904"/>
      <c r="HR42" s="1904"/>
      <c r="HS42" s="1904"/>
      <c r="HT42" s="1904"/>
      <c r="HU42" s="1904"/>
      <c r="HV42" s="1904"/>
      <c r="HW42" s="1904"/>
      <c r="HX42" s="1904"/>
      <c r="HY42" s="1904"/>
      <c r="HZ42" s="1904"/>
      <c r="IA42" s="1904"/>
      <c r="IB42" s="1904"/>
      <c r="IC42" s="1904"/>
      <c r="ID42" s="1904"/>
      <c r="IE42" s="1904"/>
      <c r="IF42" s="1904"/>
      <c r="IG42" s="1904"/>
      <c r="IH42" s="1904"/>
      <c r="II42" s="1904"/>
      <c r="IJ42" s="1904"/>
      <c r="IK42" s="1904"/>
      <c r="IL42" s="1904"/>
      <c r="IM42" s="1904"/>
      <c r="IN42" s="1904"/>
      <c r="IO42" s="1904"/>
      <c r="IP42" s="1904"/>
      <c r="IQ42" s="1904"/>
      <c r="IR42" s="1904"/>
      <c r="IS42" s="1904"/>
      <c r="IT42" s="1904"/>
      <c r="IU42" s="1904"/>
      <c r="IV42" s="1904"/>
      <c r="IW42" s="1904"/>
      <c r="IX42" s="1904"/>
      <c r="IY42" s="1904"/>
      <c r="IZ42" s="1904"/>
      <c r="JA42" s="1904"/>
      <c r="JB42" s="1904"/>
      <c r="JC42" s="1904"/>
      <c r="JD42" s="1904"/>
      <c r="JE42" s="1904"/>
      <c r="JF42" s="1904"/>
      <c r="JG42" s="1904"/>
      <c r="JH42" s="1904"/>
      <c r="JI42" s="1904"/>
      <c r="JJ42" s="1904"/>
      <c r="JK42" s="1904"/>
      <c r="JL42" s="1904"/>
      <c r="JM42" s="1904"/>
      <c r="JN42" s="1904"/>
      <c r="JO42" s="1904"/>
      <c r="JP42" s="1904"/>
      <c r="JQ42" s="1904"/>
      <c r="JR42" s="1904"/>
      <c r="JS42" s="1904"/>
      <c r="JT42" s="1904"/>
      <c r="JU42" s="1904"/>
      <c r="JV42" s="1904"/>
      <c r="JW42" s="1904"/>
      <c r="JX42" s="1904"/>
      <c r="JY42" s="1904"/>
      <c r="JZ42" s="1904"/>
      <c r="KA42" s="1904"/>
      <c r="KB42" s="1904"/>
      <c r="KC42" s="1904"/>
      <c r="KD42" s="1904"/>
      <c r="KE42" s="1904"/>
      <c r="KF42" s="1904"/>
      <c r="KG42" s="1904"/>
      <c r="KH42" s="1904"/>
      <c r="KI42" s="1904"/>
      <c r="KJ42" s="1904"/>
      <c r="KK42" s="1904"/>
      <c r="KL42" s="1904"/>
      <c r="KM42" s="1904"/>
      <c r="KN42" s="1904"/>
      <c r="KO42" s="1904"/>
      <c r="KP42" s="1904"/>
      <c r="KQ42" s="1904"/>
      <c r="KR42" s="1904"/>
      <c r="KS42" s="1904"/>
      <c r="KT42" s="1904"/>
      <c r="KU42" s="1904"/>
      <c r="KV42" s="1904"/>
      <c r="KW42" s="1904"/>
      <c r="KX42" s="1904"/>
      <c r="KY42" s="1904"/>
      <c r="KZ42" s="1904"/>
      <c r="LA42" s="1904"/>
      <c r="LB42" s="1904"/>
      <c r="LC42" s="1904"/>
      <c r="LD42" s="1904"/>
      <c r="LE42" s="1904"/>
      <c r="LF42" s="1904"/>
      <c r="LG42" s="1904"/>
      <c r="LH42" s="1904"/>
      <c r="LI42" s="1904"/>
      <c r="LJ42" s="1904"/>
      <c r="LK42" s="1904"/>
      <c r="LL42" s="1904"/>
      <c r="LM42" s="1904"/>
      <c r="LN42" s="1904"/>
      <c r="LO42" s="1904"/>
      <c r="LP42" s="1904"/>
      <c r="LQ42" s="1904"/>
      <c r="LR42" s="1904"/>
      <c r="LS42" s="1904"/>
      <c r="LT42" s="1904"/>
      <c r="LU42" s="1904"/>
      <c r="LV42" s="1904"/>
      <c r="LW42" s="1904"/>
      <c r="LX42" s="1904"/>
      <c r="LY42" s="1904"/>
      <c r="LZ42" s="1904"/>
      <c r="MA42" s="1904"/>
      <c r="MB42" s="1904"/>
      <c r="MC42" s="1904"/>
      <c r="MD42" s="1904"/>
      <c r="ME42" s="1904"/>
      <c r="MF42" s="1904"/>
      <c r="MG42" s="1904"/>
      <c r="MH42" s="1904"/>
      <c r="MI42" s="1904"/>
    </row>
    <row r="43" spans="1:347" s="243" customFormat="1" ht="16.149999999999999" customHeight="1" x14ac:dyDescent="0.2">
      <c r="A43" s="248">
        <v>37</v>
      </c>
      <c r="B43" s="233" t="s">
        <v>118</v>
      </c>
      <c r="C43" s="234">
        <v>17597</v>
      </c>
      <c r="D43" s="234">
        <v>0</v>
      </c>
      <c r="E43" s="234">
        <v>0</v>
      </c>
      <c r="F43" s="234">
        <v>10</v>
      </c>
      <c r="G43" s="234">
        <v>0</v>
      </c>
      <c r="H43" s="234">
        <v>0</v>
      </c>
      <c r="I43" s="234">
        <v>0</v>
      </c>
      <c r="J43" s="234">
        <v>0</v>
      </c>
      <c r="K43" s="234">
        <v>0</v>
      </c>
      <c r="L43" s="234">
        <v>0</v>
      </c>
      <c r="M43" s="234">
        <v>0</v>
      </c>
      <c r="N43" s="234">
        <v>0</v>
      </c>
      <c r="O43" s="234">
        <v>0</v>
      </c>
      <c r="P43" s="234">
        <v>0</v>
      </c>
      <c r="Q43" s="234">
        <v>0</v>
      </c>
      <c r="R43" s="234">
        <v>0</v>
      </c>
      <c r="S43" s="234">
        <v>0</v>
      </c>
      <c r="T43" s="234">
        <v>0</v>
      </c>
      <c r="U43" s="234">
        <v>0</v>
      </c>
      <c r="V43" s="234">
        <v>0</v>
      </c>
      <c r="W43" s="234">
        <v>0</v>
      </c>
      <c r="X43" s="234">
        <v>0</v>
      </c>
      <c r="Y43" s="234">
        <v>0</v>
      </c>
      <c r="Z43" s="234">
        <v>2</v>
      </c>
      <c r="AA43" s="234">
        <v>0</v>
      </c>
      <c r="AB43" s="234">
        <v>0</v>
      </c>
      <c r="AC43" s="234">
        <v>0</v>
      </c>
      <c r="AD43" s="234">
        <v>0</v>
      </c>
      <c r="AE43" s="234">
        <v>0</v>
      </c>
      <c r="AF43" s="234">
        <v>0</v>
      </c>
      <c r="AG43" s="234">
        <v>0</v>
      </c>
      <c r="AH43" s="234">
        <v>0</v>
      </c>
      <c r="AI43" s="234">
        <v>0</v>
      </c>
      <c r="AJ43" s="234">
        <v>0</v>
      </c>
      <c r="AK43" s="234"/>
      <c r="AL43" s="234"/>
      <c r="AM43" s="234"/>
      <c r="AN43" s="234"/>
      <c r="AO43" s="234"/>
      <c r="AP43" s="234"/>
      <c r="AQ43" s="234"/>
      <c r="AR43" s="234"/>
      <c r="AS43" s="234">
        <v>27</v>
      </c>
      <c r="AT43" s="234">
        <v>63</v>
      </c>
      <c r="AU43" s="249">
        <v>17699</v>
      </c>
      <c r="AV43" s="234">
        <v>54</v>
      </c>
      <c r="AW43" s="234">
        <v>0</v>
      </c>
      <c r="AX43" s="234">
        <v>0</v>
      </c>
      <c r="AY43" s="234">
        <v>0</v>
      </c>
      <c r="AZ43" s="234">
        <v>2</v>
      </c>
      <c r="BA43" s="234">
        <v>0</v>
      </c>
      <c r="BB43" s="234">
        <v>0</v>
      </c>
      <c r="BC43" s="234">
        <v>0</v>
      </c>
      <c r="BD43" s="234">
        <v>0</v>
      </c>
      <c r="BE43" s="234">
        <v>6</v>
      </c>
      <c r="BF43" s="234">
        <v>0</v>
      </c>
      <c r="BG43" s="234">
        <v>0</v>
      </c>
      <c r="BH43" s="234">
        <v>4</v>
      </c>
      <c r="BI43" s="1901">
        <v>17765</v>
      </c>
      <c r="BJ43" s="1904"/>
      <c r="BK43" s="1904"/>
      <c r="BL43" s="1880"/>
      <c r="BM43" s="1880"/>
      <c r="BN43" s="1880"/>
      <c r="BO43" s="1904"/>
      <c r="BP43" s="1880"/>
      <c r="BQ43" s="1904"/>
      <c r="BR43" s="1904"/>
      <c r="BS43" s="1904"/>
      <c r="BT43" s="1904"/>
      <c r="BU43" s="1904"/>
      <c r="BV43" s="1904"/>
      <c r="BW43" s="1904"/>
      <c r="BX43" s="1904"/>
      <c r="BY43" s="1904"/>
      <c r="BZ43" s="1904"/>
      <c r="CA43" s="1904"/>
      <c r="CB43" s="1904"/>
      <c r="CC43" s="1904"/>
      <c r="CD43" s="1904"/>
      <c r="CE43" s="1904"/>
      <c r="CF43" s="1904"/>
      <c r="CG43" s="1904"/>
      <c r="CH43" s="1904"/>
      <c r="CI43" s="1904"/>
      <c r="CJ43" s="1904"/>
      <c r="CK43" s="1904"/>
      <c r="CL43" s="1904"/>
      <c r="CM43" s="1904"/>
      <c r="CN43" s="1904"/>
      <c r="CO43" s="1904"/>
      <c r="CP43" s="1904"/>
      <c r="CQ43" s="1904"/>
      <c r="CR43" s="1904"/>
      <c r="CS43" s="1904"/>
      <c r="CT43" s="1904"/>
      <c r="CU43" s="1904"/>
      <c r="CV43" s="1904"/>
      <c r="CW43" s="1904"/>
      <c r="CX43" s="1904"/>
      <c r="CY43" s="1904"/>
      <c r="CZ43" s="1904"/>
      <c r="DA43" s="1904"/>
      <c r="DB43" s="1904"/>
      <c r="DC43" s="1904"/>
      <c r="DD43" s="1904"/>
      <c r="DE43" s="1904"/>
      <c r="DF43" s="1904"/>
      <c r="DG43" s="1904"/>
      <c r="DH43" s="1904"/>
      <c r="DI43" s="1904"/>
      <c r="DJ43" s="1904"/>
      <c r="DK43" s="1904"/>
      <c r="DL43" s="1904"/>
      <c r="DM43" s="1904"/>
      <c r="DN43" s="1904"/>
      <c r="DO43" s="1904"/>
      <c r="DP43" s="1904"/>
      <c r="DQ43" s="1904"/>
      <c r="DR43" s="1904"/>
      <c r="DS43" s="1904"/>
      <c r="DT43" s="1904"/>
      <c r="DU43" s="1904"/>
      <c r="DV43" s="1904"/>
      <c r="DW43" s="1904"/>
      <c r="DX43" s="1904"/>
      <c r="DY43" s="1904"/>
      <c r="DZ43" s="1904"/>
      <c r="EA43" s="1904"/>
      <c r="EB43" s="1904"/>
      <c r="EC43" s="1904"/>
      <c r="ED43" s="1904"/>
      <c r="EE43" s="1904"/>
      <c r="EF43" s="1904"/>
      <c r="EG43" s="1904"/>
      <c r="EH43" s="1904"/>
      <c r="EI43" s="1904"/>
      <c r="EJ43" s="1904"/>
      <c r="EK43" s="1904"/>
      <c r="EL43" s="1904"/>
      <c r="EM43" s="1904"/>
      <c r="EN43" s="1904"/>
      <c r="EO43" s="1904"/>
      <c r="EP43" s="1904"/>
      <c r="EQ43" s="1904"/>
      <c r="ER43" s="1904"/>
      <c r="ES43" s="1904"/>
      <c r="ET43" s="1904"/>
      <c r="EU43" s="1904"/>
      <c r="EV43" s="1904"/>
      <c r="EW43" s="1904"/>
      <c r="EX43" s="1904"/>
      <c r="EY43" s="1904"/>
      <c r="EZ43" s="1904"/>
      <c r="FA43" s="1904"/>
      <c r="FB43" s="1904"/>
      <c r="FC43" s="1904"/>
      <c r="FD43" s="1904"/>
      <c r="FE43" s="1904"/>
      <c r="FF43" s="1904"/>
      <c r="FG43" s="1904"/>
      <c r="FH43" s="1904"/>
      <c r="FI43" s="1904"/>
      <c r="FJ43" s="1904"/>
      <c r="FK43" s="1904"/>
      <c r="FL43" s="1904"/>
      <c r="FM43" s="1904"/>
      <c r="FN43" s="1904"/>
      <c r="FO43" s="1904"/>
      <c r="FP43" s="1904"/>
      <c r="FQ43" s="1904"/>
      <c r="FR43" s="1904"/>
      <c r="FS43" s="1904"/>
      <c r="FT43" s="1904"/>
      <c r="FU43" s="1904"/>
      <c r="FV43" s="1904"/>
      <c r="FW43" s="1904"/>
      <c r="FX43" s="1904"/>
      <c r="FY43" s="1904"/>
      <c r="FZ43" s="1904"/>
      <c r="GA43" s="1904"/>
      <c r="GB43" s="1904"/>
      <c r="GC43" s="1904"/>
      <c r="GD43" s="1904"/>
      <c r="GE43" s="1904"/>
      <c r="GF43" s="1904"/>
      <c r="GG43" s="1904"/>
      <c r="GH43" s="1904"/>
      <c r="GI43" s="1904"/>
      <c r="GJ43" s="1904"/>
      <c r="GK43" s="1904"/>
      <c r="GL43" s="1904"/>
      <c r="GM43" s="1904"/>
      <c r="GN43" s="1904"/>
      <c r="GO43" s="1904"/>
      <c r="GP43" s="1904"/>
      <c r="GQ43" s="1904"/>
      <c r="GR43" s="1904"/>
      <c r="GS43" s="1904"/>
      <c r="GT43" s="1904"/>
      <c r="GU43" s="1904"/>
      <c r="GV43" s="1904"/>
      <c r="GW43" s="1904"/>
      <c r="GX43" s="1904"/>
      <c r="GY43" s="1904"/>
      <c r="GZ43" s="1904"/>
      <c r="HA43" s="1904"/>
      <c r="HB43" s="1904"/>
      <c r="HC43" s="1904"/>
      <c r="HD43" s="1904"/>
      <c r="HE43" s="1904"/>
      <c r="HF43" s="1904"/>
      <c r="HG43" s="1904"/>
      <c r="HH43" s="1904"/>
      <c r="HI43" s="1904"/>
      <c r="HJ43" s="1904"/>
      <c r="HK43" s="1904"/>
      <c r="HL43" s="1904"/>
      <c r="HM43" s="1904"/>
      <c r="HN43" s="1904"/>
      <c r="HO43" s="1904"/>
      <c r="HP43" s="1904"/>
      <c r="HQ43" s="1904"/>
      <c r="HR43" s="1904"/>
      <c r="HS43" s="1904"/>
      <c r="HT43" s="1904"/>
      <c r="HU43" s="1904"/>
      <c r="HV43" s="1904"/>
      <c r="HW43" s="1904"/>
      <c r="HX43" s="1904"/>
      <c r="HY43" s="1904"/>
      <c r="HZ43" s="1904"/>
      <c r="IA43" s="1904"/>
      <c r="IB43" s="1904"/>
      <c r="IC43" s="1904"/>
      <c r="ID43" s="1904"/>
      <c r="IE43" s="1904"/>
      <c r="IF43" s="1904"/>
      <c r="IG43" s="1904"/>
      <c r="IH43" s="1904"/>
      <c r="II43" s="1904"/>
      <c r="IJ43" s="1904"/>
      <c r="IK43" s="1904"/>
      <c r="IL43" s="1904"/>
      <c r="IM43" s="1904"/>
      <c r="IN43" s="1904"/>
      <c r="IO43" s="1904"/>
      <c r="IP43" s="1904"/>
      <c r="IQ43" s="1904"/>
      <c r="IR43" s="1904"/>
      <c r="IS43" s="1904"/>
      <c r="IT43" s="1904"/>
      <c r="IU43" s="1904"/>
      <c r="IV43" s="1904"/>
      <c r="IW43" s="1904"/>
      <c r="IX43" s="1904"/>
      <c r="IY43" s="1904"/>
      <c r="IZ43" s="1904"/>
      <c r="JA43" s="1904"/>
      <c r="JB43" s="1904"/>
      <c r="JC43" s="1904"/>
      <c r="JD43" s="1904"/>
      <c r="JE43" s="1904"/>
      <c r="JF43" s="1904"/>
      <c r="JG43" s="1904"/>
      <c r="JH43" s="1904"/>
      <c r="JI43" s="1904"/>
      <c r="JJ43" s="1904"/>
      <c r="JK43" s="1904"/>
      <c r="JL43" s="1904"/>
      <c r="JM43" s="1904"/>
      <c r="JN43" s="1904"/>
      <c r="JO43" s="1904"/>
      <c r="JP43" s="1904"/>
      <c r="JQ43" s="1904"/>
      <c r="JR43" s="1904"/>
      <c r="JS43" s="1904"/>
      <c r="JT43" s="1904"/>
      <c r="JU43" s="1904"/>
      <c r="JV43" s="1904"/>
      <c r="JW43" s="1904"/>
      <c r="JX43" s="1904"/>
      <c r="JY43" s="1904"/>
      <c r="JZ43" s="1904"/>
      <c r="KA43" s="1904"/>
      <c r="KB43" s="1904"/>
      <c r="KC43" s="1904"/>
      <c r="KD43" s="1904"/>
      <c r="KE43" s="1904"/>
      <c r="KF43" s="1904"/>
      <c r="KG43" s="1904"/>
      <c r="KH43" s="1904"/>
      <c r="KI43" s="1904"/>
      <c r="KJ43" s="1904"/>
      <c r="KK43" s="1904"/>
      <c r="KL43" s="1904"/>
      <c r="KM43" s="1904"/>
      <c r="KN43" s="1904"/>
      <c r="KO43" s="1904"/>
      <c r="KP43" s="1904"/>
      <c r="KQ43" s="1904"/>
      <c r="KR43" s="1904"/>
      <c r="KS43" s="1904"/>
      <c r="KT43" s="1904"/>
      <c r="KU43" s="1904"/>
      <c r="KV43" s="1904"/>
      <c r="KW43" s="1904"/>
      <c r="KX43" s="1904"/>
      <c r="KY43" s="1904"/>
      <c r="KZ43" s="1904"/>
      <c r="LA43" s="1904"/>
      <c r="LB43" s="1904"/>
      <c r="LC43" s="1904"/>
      <c r="LD43" s="1904"/>
      <c r="LE43" s="1904"/>
      <c r="LF43" s="1904"/>
      <c r="LG43" s="1904"/>
      <c r="LH43" s="1904"/>
      <c r="LI43" s="1904"/>
      <c r="LJ43" s="1904"/>
      <c r="LK43" s="1904"/>
      <c r="LL43" s="1904"/>
      <c r="LM43" s="1904"/>
      <c r="LN43" s="1904"/>
      <c r="LO43" s="1904"/>
      <c r="LP43" s="1904"/>
      <c r="LQ43" s="1904"/>
      <c r="LR43" s="1904"/>
      <c r="LS43" s="1904"/>
      <c r="LT43" s="1904"/>
      <c r="LU43" s="1904"/>
      <c r="LV43" s="1904"/>
      <c r="LW43" s="1904"/>
      <c r="LX43" s="1904"/>
      <c r="LY43" s="1904"/>
      <c r="LZ43" s="1904"/>
      <c r="MA43" s="1904"/>
      <c r="MB43" s="1904"/>
      <c r="MC43" s="1904"/>
      <c r="MD43" s="1904"/>
      <c r="ME43" s="1904"/>
      <c r="MF43" s="1904"/>
      <c r="MG43" s="1904"/>
      <c r="MH43" s="1904"/>
      <c r="MI43" s="1904"/>
    </row>
    <row r="44" spans="1:347" s="243" customFormat="1" ht="16.149999999999999" customHeight="1" x14ac:dyDescent="0.2">
      <c r="A44" s="248">
        <v>38</v>
      </c>
      <c r="B44" s="233" t="s">
        <v>119</v>
      </c>
      <c r="C44" s="234">
        <v>3551</v>
      </c>
      <c r="D44" s="234">
        <v>0</v>
      </c>
      <c r="E44" s="234">
        <v>0</v>
      </c>
      <c r="F44" s="234">
        <v>0</v>
      </c>
      <c r="G44" s="234">
        <v>0</v>
      </c>
      <c r="H44" s="234">
        <v>14</v>
      </c>
      <c r="I44" s="234">
        <v>2</v>
      </c>
      <c r="J44" s="234">
        <v>0</v>
      </c>
      <c r="K44" s="234">
        <v>0</v>
      </c>
      <c r="L44" s="234">
        <v>0</v>
      </c>
      <c r="M44" s="234">
        <v>0</v>
      </c>
      <c r="N44" s="234">
        <v>1</v>
      </c>
      <c r="O44" s="234">
        <v>0</v>
      </c>
      <c r="P44" s="234">
        <v>0</v>
      </c>
      <c r="Q44" s="234">
        <v>0</v>
      </c>
      <c r="R44" s="234">
        <v>0</v>
      </c>
      <c r="S44" s="234">
        <v>0</v>
      </c>
      <c r="T44" s="234">
        <v>0</v>
      </c>
      <c r="U44" s="234">
        <v>0</v>
      </c>
      <c r="V44" s="234">
        <v>0</v>
      </c>
      <c r="W44" s="234">
        <v>0</v>
      </c>
      <c r="X44" s="234">
        <v>0</v>
      </c>
      <c r="Y44" s="234">
        <v>0</v>
      </c>
      <c r="Z44" s="234">
        <v>0</v>
      </c>
      <c r="AA44" s="234">
        <v>0</v>
      </c>
      <c r="AB44" s="234">
        <v>0</v>
      </c>
      <c r="AC44" s="234">
        <v>0</v>
      </c>
      <c r="AD44" s="234">
        <v>0</v>
      </c>
      <c r="AE44" s="234">
        <v>5</v>
      </c>
      <c r="AF44" s="234">
        <v>0</v>
      </c>
      <c r="AG44" s="234">
        <v>0</v>
      </c>
      <c r="AH44" s="234">
        <v>0</v>
      </c>
      <c r="AI44" s="234">
        <v>0</v>
      </c>
      <c r="AJ44" s="234">
        <v>0</v>
      </c>
      <c r="AK44" s="234"/>
      <c r="AL44" s="234"/>
      <c r="AM44" s="234"/>
      <c r="AN44" s="234"/>
      <c r="AO44" s="234"/>
      <c r="AP44" s="234"/>
      <c r="AQ44" s="234"/>
      <c r="AR44" s="234"/>
      <c r="AS44" s="234">
        <v>4</v>
      </c>
      <c r="AT44" s="234">
        <v>19</v>
      </c>
      <c r="AU44" s="249">
        <v>3596</v>
      </c>
      <c r="AV44" s="234">
        <v>0</v>
      </c>
      <c r="AW44" s="234">
        <v>0</v>
      </c>
      <c r="AX44" s="234">
        <v>8</v>
      </c>
      <c r="AY44" s="234">
        <v>0</v>
      </c>
      <c r="AZ44" s="234">
        <v>0</v>
      </c>
      <c r="BA44" s="234">
        <v>371</v>
      </c>
      <c r="BB44" s="234">
        <v>0</v>
      </c>
      <c r="BC44" s="234">
        <v>0</v>
      </c>
      <c r="BD44" s="234">
        <v>0</v>
      </c>
      <c r="BE44" s="234">
        <v>0</v>
      </c>
      <c r="BF44" s="234">
        <v>4</v>
      </c>
      <c r="BG44" s="234">
        <v>0</v>
      </c>
      <c r="BH44" s="234">
        <v>0</v>
      </c>
      <c r="BI44" s="1901">
        <v>3979</v>
      </c>
      <c r="BJ44" s="1904"/>
      <c r="BK44" s="1904"/>
      <c r="BL44" s="1880"/>
      <c r="BM44" s="1880"/>
      <c r="BN44" s="1880"/>
      <c r="BO44" s="1904"/>
      <c r="BP44" s="1880"/>
      <c r="BQ44" s="1904"/>
      <c r="BR44" s="1904"/>
      <c r="BS44" s="1904"/>
      <c r="BT44" s="1904"/>
      <c r="BU44" s="1904"/>
      <c r="BV44" s="1904"/>
      <c r="BW44" s="1904"/>
      <c r="BX44" s="1904"/>
      <c r="BY44" s="1904"/>
      <c r="BZ44" s="1904"/>
      <c r="CA44" s="1904"/>
      <c r="CB44" s="1904"/>
      <c r="CC44" s="1904"/>
      <c r="CD44" s="1904"/>
      <c r="CE44" s="1904"/>
      <c r="CF44" s="1904"/>
      <c r="CG44" s="1904"/>
      <c r="CH44" s="1904"/>
      <c r="CI44" s="1904"/>
      <c r="CJ44" s="1904"/>
      <c r="CK44" s="1904"/>
      <c r="CL44" s="1904"/>
      <c r="CM44" s="1904"/>
      <c r="CN44" s="1904"/>
      <c r="CO44" s="1904"/>
      <c r="CP44" s="1904"/>
      <c r="CQ44" s="1904"/>
      <c r="CR44" s="1904"/>
      <c r="CS44" s="1904"/>
      <c r="CT44" s="1904"/>
      <c r="CU44" s="1904"/>
      <c r="CV44" s="1904"/>
      <c r="CW44" s="1904"/>
      <c r="CX44" s="1904"/>
      <c r="CY44" s="1904"/>
      <c r="CZ44" s="1904"/>
      <c r="DA44" s="1904"/>
      <c r="DB44" s="1904"/>
      <c r="DC44" s="1904"/>
      <c r="DD44" s="1904"/>
      <c r="DE44" s="1904"/>
      <c r="DF44" s="1904"/>
      <c r="DG44" s="1904"/>
      <c r="DH44" s="1904"/>
      <c r="DI44" s="1904"/>
      <c r="DJ44" s="1904"/>
      <c r="DK44" s="1904"/>
      <c r="DL44" s="1904"/>
      <c r="DM44" s="1904"/>
      <c r="DN44" s="1904"/>
      <c r="DO44" s="1904"/>
      <c r="DP44" s="1904"/>
      <c r="DQ44" s="1904"/>
      <c r="DR44" s="1904"/>
      <c r="DS44" s="1904"/>
      <c r="DT44" s="1904"/>
      <c r="DU44" s="1904"/>
      <c r="DV44" s="1904"/>
      <c r="DW44" s="1904"/>
      <c r="DX44" s="1904"/>
      <c r="DY44" s="1904"/>
      <c r="DZ44" s="1904"/>
      <c r="EA44" s="1904"/>
      <c r="EB44" s="1904"/>
      <c r="EC44" s="1904"/>
      <c r="ED44" s="1904"/>
      <c r="EE44" s="1904"/>
      <c r="EF44" s="1904"/>
      <c r="EG44" s="1904"/>
      <c r="EH44" s="1904"/>
      <c r="EI44" s="1904"/>
      <c r="EJ44" s="1904"/>
      <c r="EK44" s="1904"/>
      <c r="EL44" s="1904"/>
      <c r="EM44" s="1904"/>
      <c r="EN44" s="1904"/>
      <c r="EO44" s="1904"/>
      <c r="EP44" s="1904"/>
      <c r="EQ44" s="1904"/>
      <c r="ER44" s="1904"/>
      <c r="ES44" s="1904"/>
      <c r="ET44" s="1904"/>
      <c r="EU44" s="1904"/>
      <c r="EV44" s="1904"/>
      <c r="EW44" s="1904"/>
      <c r="EX44" s="1904"/>
      <c r="EY44" s="1904"/>
      <c r="EZ44" s="1904"/>
      <c r="FA44" s="1904"/>
      <c r="FB44" s="1904"/>
      <c r="FC44" s="1904"/>
      <c r="FD44" s="1904"/>
      <c r="FE44" s="1904"/>
      <c r="FF44" s="1904"/>
      <c r="FG44" s="1904"/>
      <c r="FH44" s="1904"/>
      <c r="FI44" s="1904"/>
      <c r="FJ44" s="1904"/>
      <c r="FK44" s="1904"/>
      <c r="FL44" s="1904"/>
      <c r="FM44" s="1904"/>
      <c r="FN44" s="1904"/>
      <c r="FO44" s="1904"/>
      <c r="FP44" s="1904"/>
      <c r="FQ44" s="1904"/>
      <c r="FR44" s="1904"/>
      <c r="FS44" s="1904"/>
      <c r="FT44" s="1904"/>
      <c r="FU44" s="1904"/>
      <c r="FV44" s="1904"/>
      <c r="FW44" s="1904"/>
      <c r="FX44" s="1904"/>
      <c r="FY44" s="1904"/>
      <c r="FZ44" s="1904"/>
      <c r="GA44" s="1904"/>
      <c r="GB44" s="1904"/>
      <c r="GC44" s="1904"/>
      <c r="GD44" s="1904"/>
      <c r="GE44" s="1904"/>
      <c r="GF44" s="1904"/>
      <c r="GG44" s="1904"/>
      <c r="GH44" s="1904"/>
      <c r="GI44" s="1904"/>
      <c r="GJ44" s="1904"/>
      <c r="GK44" s="1904"/>
      <c r="GL44" s="1904"/>
      <c r="GM44" s="1904"/>
      <c r="GN44" s="1904"/>
      <c r="GO44" s="1904"/>
      <c r="GP44" s="1904"/>
      <c r="GQ44" s="1904"/>
      <c r="GR44" s="1904"/>
      <c r="GS44" s="1904"/>
      <c r="GT44" s="1904"/>
      <c r="GU44" s="1904"/>
      <c r="GV44" s="1904"/>
      <c r="GW44" s="1904"/>
      <c r="GX44" s="1904"/>
      <c r="GY44" s="1904"/>
      <c r="GZ44" s="1904"/>
      <c r="HA44" s="1904"/>
      <c r="HB44" s="1904"/>
      <c r="HC44" s="1904"/>
      <c r="HD44" s="1904"/>
      <c r="HE44" s="1904"/>
      <c r="HF44" s="1904"/>
      <c r="HG44" s="1904"/>
      <c r="HH44" s="1904"/>
      <c r="HI44" s="1904"/>
      <c r="HJ44" s="1904"/>
      <c r="HK44" s="1904"/>
      <c r="HL44" s="1904"/>
      <c r="HM44" s="1904"/>
      <c r="HN44" s="1904"/>
      <c r="HO44" s="1904"/>
      <c r="HP44" s="1904"/>
      <c r="HQ44" s="1904"/>
      <c r="HR44" s="1904"/>
      <c r="HS44" s="1904"/>
      <c r="HT44" s="1904"/>
      <c r="HU44" s="1904"/>
      <c r="HV44" s="1904"/>
      <c r="HW44" s="1904"/>
      <c r="HX44" s="1904"/>
      <c r="HY44" s="1904"/>
      <c r="HZ44" s="1904"/>
      <c r="IA44" s="1904"/>
      <c r="IB44" s="1904"/>
      <c r="IC44" s="1904"/>
      <c r="ID44" s="1904"/>
      <c r="IE44" s="1904"/>
      <c r="IF44" s="1904"/>
      <c r="IG44" s="1904"/>
      <c r="IH44" s="1904"/>
      <c r="II44" s="1904"/>
      <c r="IJ44" s="1904"/>
      <c r="IK44" s="1904"/>
      <c r="IL44" s="1904"/>
      <c r="IM44" s="1904"/>
      <c r="IN44" s="1904"/>
      <c r="IO44" s="1904"/>
      <c r="IP44" s="1904"/>
      <c r="IQ44" s="1904"/>
      <c r="IR44" s="1904"/>
      <c r="IS44" s="1904"/>
      <c r="IT44" s="1904"/>
      <c r="IU44" s="1904"/>
      <c r="IV44" s="1904"/>
      <c r="IW44" s="1904"/>
      <c r="IX44" s="1904"/>
      <c r="IY44" s="1904"/>
      <c r="IZ44" s="1904"/>
      <c r="JA44" s="1904"/>
      <c r="JB44" s="1904"/>
      <c r="JC44" s="1904"/>
      <c r="JD44" s="1904"/>
      <c r="JE44" s="1904"/>
      <c r="JF44" s="1904"/>
      <c r="JG44" s="1904"/>
      <c r="JH44" s="1904"/>
      <c r="JI44" s="1904"/>
      <c r="JJ44" s="1904"/>
      <c r="JK44" s="1904"/>
      <c r="JL44" s="1904"/>
      <c r="JM44" s="1904"/>
      <c r="JN44" s="1904"/>
      <c r="JO44" s="1904"/>
      <c r="JP44" s="1904"/>
      <c r="JQ44" s="1904"/>
      <c r="JR44" s="1904"/>
      <c r="JS44" s="1904"/>
      <c r="JT44" s="1904"/>
      <c r="JU44" s="1904"/>
      <c r="JV44" s="1904"/>
      <c r="JW44" s="1904"/>
      <c r="JX44" s="1904"/>
      <c r="JY44" s="1904"/>
      <c r="JZ44" s="1904"/>
      <c r="KA44" s="1904"/>
      <c r="KB44" s="1904"/>
      <c r="KC44" s="1904"/>
      <c r="KD44" s="1904"/>
      <c r="KE44" s="1904"/>
      <c r="KF44" s="1904"/>
      <c r="KG44" s="1904"/>
      <c r="KH44" s="1904"/>
      <c r="KI44" s="1904"/>
      <c r="KJ44" s="1904"/>
      <c r="KK44" s="1904"/>
      <c r="KL44" s="1904"/>
      <c r="KM44" s="1904"/>
      <c r="KN44" s="1904"/>
      <c r="KO44" s="1904"/>
      <c r="KP44" s="1904"/>
      <c r="KQ44" s="1904"/>
      <c r="KR44" s="1904"/>
      <c r="KS44" s="1904"/>
      <c r="KT44" s="1904"/>
      <c r="KU44" s="1904"/>
      <c r="KV44" s="1904"/>
      <c r="KW44" s="1904"/>
      <c r="KX44" s="1904"/>
      <c r="KY44" s="1904"/>
      <c r="KZ44" s="1904"/>
      <c r="LA44" s="1904"/>
      <c r="LB44" s="1904"/>
      <c r="LC44" s="1904"/>
      <c r="LD44" s="1904"/>
      <c r="LE44" s="1904"/>
      <c r="LF44" s="1904"/>
      <c r="LG44" s="1904"/>
      <c r="LH44" s="1904"/>
      <c r="LI44" s="1904"/>
      <c r="LJ44" s="1904"/>
      <c r="LK44" s="1904"/>
      <c r="LL44" s="1904"/>
      <c r="LM44" s="1904"/>
      <c r="LN44" s="1904"/>
      <c r="LO44" s="1904"/>
      <c r="LP44" s="1904"/>
      <c r="LQ44" s="1904"/>
      <c r="LR44" s="1904"/>
      <c r="LS44" s="1904"/>
      <c r="LT44" s="1904"/>
      <c r="LU44" s="1904"/>
      <c r="LV44" s="1904"/>
      <c r="LW44" s="1904"/>
      <c r="LX44" s="1904"/>
      <c r="LY44" s="1904"/>
      <c r="LZ44" s="1904"/>
      <c r="MA44" s="1904"/>
      <c r="MB44" s="1904"/>
      <c r="MC44" s="1904"/>
      <c r="MD44" s="1904"/>
      <c r="ME44" s="1904"/>
      <c r="MF44" s="1904"/>
      <c r="MG44" s="1904"/>
      <c r="MH44" s="1904"/>
      <c r="MI44" s="1904"/>
    </row>
    <row r="45" spans="1:347" s="243" customFormat="1" ht="16.149999999999999" customHeight="1" x14ac:dyDescent="0.2">
      <c r="A45" s="248">
        <v>39</v>
      </c>
      <c r="B45" s="233" t="s">
        <v>120</v>
      </c>
      <c r="C45" s="234">
        <v>2375</v>
      </c>
      <c r="D45" s="234">
        <v>0</v>
      </c>
      <c r="E45" s="234">
        <v>0</v>
      </c>
      <c r="F45" s="234">
        <v>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6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1</v>
      </c>
      <c r="T45" s="234">
        <v>0</v>
      </c>
      <c r="U45" s="234">
        <v>0</v>
      </c>
      <c r="V45" s="234">
        <v>0</v>
      </c>
      <c r="W45" s="234">
        <v>0</v>
      </c>
      <c r="X45" s="234">
        <v>0</v>
      </c>
      <c r="Y45" s="234">
        <v>0</v>
      </c>
      <c r="Z45" s="234">
        <v>0</v>
      </c>
      <c r="AA45" s="234">
        <v>0</v>
      </c>
      <c r="AB45" s="234">
        <v>0</v>
      </c>
      <c r="AC45" s="234">
        <v>0</v>
      </c>
      <c r="AD45" s="234">
        <v>0</v>
      </c>
      <c r="AE45" s="234">
        <v>0</v>
      </c>
      <c r="AF45" s="234">
        <v>0</v>
      </c>
      <c r="AG45" s="234">
        <v>0</v>
      </c>
      <c r="AH45" s="234">
        <v>0</v>
      </c>
      <c r="AI45" s="234">
        <v>0</v>
      </c>
      <c r="AJ45" s="234">
        <v>0</v>
      </c>
      <c r="AK45" s="234"/>
      <c r="AL45" s="234"/>
      <c r="AM45" s="234"/>
      <c r="AN45" s="234"/>
      <c r="AO45" s="234"/>
      <c r="AP45" s="234"/>
      <c r="AQ45" s="234"/>
      <c r="AR45" s="234"/>
      <c r="AS45" s="234">
        <v>11</v>
      </c>
      <c r="AT45" s="234">
        <v>16</v>
      </c>
      <c r="AU45" s="249">
        <v>2409</v>
      </c>
      <c r="AV45" s="234">
        <v>0</v>
      </c>
      <c r="AW45" s="234">
        <v>0</v>
      </c>
      <c r="AX45" s="234">
        <v>0</v>
      </c>
      <c r="AY45" s="234">
        <v>0</v>
      </c>
      <c r="AZ45" s="234">
        <v>0</v>
      </c>
      <c r="BA45" s="234">
        <v>0</v>
      </c>
      <c r="BB45" s="234">
        <v>0</v>
      </c>
      <c r="BC45" s="234">
        <v>0</v>
      </c>
      <c r="BD45" s="234">
        <v>0</v>
      </c>
      <c r="BE45" s="234">
        <v>4</v>
      </c>
      <c r="BF45" s="234">
        <v>0</v>
      </c>
      <c r="BG45" s="234">
        <v>0</v>
      </c>
      <c r="BH45" s="234">
        <v>2</v>
      </c>
      <c r="BI45" s="1901">
        <v>2415</v>
      </c>
      <c r="BJ45" s="1904"/>
      <c r="BK45" s="1904"/>
      <c r="BL45" s="1880"/>
      <c r="BM45" s="1880"/>
      <c r="BN45" s="1880"/>
      <c r="BO45" s="1904"/>
      <c r="BP45" s="1880"/>
      <c r="BQ45" s="1904"/>
      <c r="BR45" s="1904"/>
      <c r="BS45" s="1904"/>
      <c r="BT45" s="1904"/>
      <c r="BU45" s="1904"/>
      <c r="BV45" s="1904"/>
      <c r="BW45" s="1904"/>
      <c r="BX45" s="1904"/>
      <c r="BY45" s="1904"/>
      <c r="BZ45" s="1904"/>
      <c r="CA45" s="1904"/>
      <c r="CB45" s="1904"/>
      <c r="CC45" s="1904"/>
      <c r="CD45" s="1904"/>
      <c r="CE45" s="1904"/>
      <c r="CF45" s="1904"/>
      <c r="CG45" s="1904"/>
      <c r="CH45" s="1904"/>
      <c r="CI45" s="1904"/>
      <c r="CJ45" s="1904"/>
      <c r="CK45" s="1904"/>
      <c r="CL45" s="1904"/>
      <c r="CM45" s="1904"/>
      <c r="CN45" s="1904"/>
      <c r="CO45" s="1904"/>
      <c r="CP45" s="1904"/>
      <c r="CQ45" s="1904"/>
      <c r="CR45" s="1904"/>
      <c r="CS45" s="1904"/>
      <c r="CT45" s="1904"/>
      <c r="CU45" s="1904"/>
      <c r="CV45" s="1904"/>
      <c r="CW45" s="1904"/>
      <c r="CX45" s="1904"/>
      <c r="CY45" s="1904"/>
      <c r="CZ45" s="1904"/>
      <c r="DA45" s="1904"/>
      <c r="DB45" s="1904"/>
      <c r="DC45" s="1904"/>
      <c r="DD45" s="1904"/>
      <c r="DE45" s="1904"/>
      <c r="DF45" s="1904"/>
      <c r="DG45" s="1904"/>
      <c r="DH45" s="1904"/>
      <c r="DI45" s="1904"/>
      <c r="DJ45" s="1904"/>
      <c r="DK45" s="1904"/>
      <c r="DL45" s="1904"/>
      <c r="DM45" s="1904"/>
      <c r="DN45" s="1904"/>
      <c r="DO45" s="1904"/>
      <c r="DP45" s="1904"/>
      <c r="DQ45" s="1904"/>
      <c r="DR45" s="1904"/>
      <c r="DS45" s="1904"/>
      <c r="DT45" s="1904"/>
      <c r="DU45" s="1904"/>
      <c r="DV45" s="1904"/>
      <c r="DW45" s="1904"/>
      <c r="DX45" s="1904"/>
      <c r="DY45" s="1904"/>
      <c r="DZ45" s="1904"/>
      <c r="EA45" s="1904"/>
      <c r="EB45" s="1904"/>
      <c r="EC45" s="1904"/>
      <c r="ED45" s="1904"/>
      <c r="EE45" s="1904"/>
      <c r="EF45" s="1904"/>
      <c r="EG45" s="1904"/>
      <c r="EH45" s="1904"/>
      <c r="EI45" s="1904"/>
      <c r="EJ45" s="1904"/>
      <c r="EK45" s="1904"/>
      <c r="EL45" s="1904"/>
      <c r="EM45" s="1904"/>
      <c r="EN45" s="1904"/>
      <c r="EO45" s="1904"/>
      <c r="EP45" s="1904"/>
      <c r="EQ45" s="1904"/>
      <c r="ER45" s="1904"/>
      <c r="ES45" s="1904"/>
      <c r="ET45" s="1904"/>
      <c r="EU45" s="1904"/>
      <c r="EV45" s="1904"/>
      <c r="EW45" s="1904"/>
      <c r="EX45" s="1904"/>
      <c r="EY45" s="1904"/>
      <c r="EZ45" s="1904"/>
      <c r="FA45" s="1904"/>
      <c r="FB45" s="1904"/>
      <c r="FC45" s="1904"/>
      <c r="FD45" s="1904"/>
      <c r="FE45" s="1904"/>
      <c r="FF45" s="1904"/>
      <c r="FG45" s="1904"/>
      <c r="FH45" s="1904"/>
      <c r="FI45" s="1904"/>
      <c r="FJ45" s="1904"/>
      <c r="FK45" s="1904"/>
      <c r="FL45" s="1904"/>
      <c r="FM45" s="1904"/>
      <c r="FN45" s="1904"/>
      <c r="FO45" s="1904"/>
      <c r="FP45" s="1904"/>
      <c r="FQ45" s="1904"/>
      <c r="FR45" s="1904"/>
      <c r="FS45" s="1904"/>
      <c r="FT45" s="1904"/>
      <c r="FU45" s="1904"/>
      <c r="FV45" s="1904"/>
      <c r="FW45" s="1904"/>
      <c r="FX45" s="1904"/>
      <c r="FY45" s="1904"/>
      <c r="FZ45" s="1904"/>
      <c r="GA45" s="1904"/>
      <c r="GB45" s="1904"/>
      <c r="GC45" s="1904"/>
      <c r="GD45" s="1904"/>
      <c r="GE45" s="1904"/>
      <c r="GF45" s="1904"/>
      <c r="GG45" s="1904"/>
      <c r="GH45" s="1904"/>
      <c r="GI45" s="1904"/>
      <c r="GJ45" s="1904"/>
      <c r="GK45" s="1904"/>
      <c r="GL45" s="1904"/>
      <c r="GM45" s="1904"/>
      <c r="GN45" s="1904"/>
      <c r="GO45" s="1904"/>
      <c r="GP45" s="1904"/>
      <c r="GQ45" s="1904"/>
      <c r="GR45" s="1904"/>
      <c r="GS45" s="1904"/>
      <c r="GT45" s="1904"/>
      <c r="GU45" s="1904"/>
      <c r="GV45" s="1904"/>
      <c r="GW45" s="1904"/>
      <c r="GX45" s="1904"/>
      <c r="GY45" s="1904"/>
      <c r="GZ45" s="1904"/>
      <c r="HA45" s="1904"/>
      <c r="HB45" s="1904"/>
      <c r="HC45" s="1904"/>
      <c r="HD45" s="1904"/>
      <c r="HE45" s="1904"/>
      <c r="HF45" s="1904"/>
      <c r="HG45" s="1904"/>
      <c r="HH45" s="1904"/>
      <c r="HI45" s="1904"/>
      <c r="HJ45" s="1904"/>
      <c r="HK45" s="1904"/>
      <c r="HL45" s="1904"/>
      <c r="HM45" s="1904"/>
      <c r="HN45" s="1904"/>
      <c r="HO45" s="1904"/>
      <c r="HP45" s="1904"/>
      <c r="HQ45" s="1904"/>
      <c r="HR45" s="1904"/>
      <c r="HS45" s="1904"/>
      <c r="HT45" s="1904"/>
      <c r="HU45" s="1904"/>
      <c r="HV45" s="1904"/>
      <c r="HW45" s="1904"/>
      <c r="HX45" s="1904"/>
      <c r="HY45" s="1904"/>
      <c r="HZ45" s="1904"/>
      <c r="IA45" s="1904"/>
      <c r="IB45" s="1904"/>
      <c r="IC45" s="1904"/>
      <c r="ID45" s="1904"/>
      <c r="IE45" s="1904"/>
      <c r="IF45" s="1904"/>
      <c r="IG45" s="1904"/>
      <c r="IH45" s="1904"/>
      <c r="II45" s="1904"/>
      <c r="IJ45" s="1904"/>
      <c r="IK45" s="1904"/>
      <c r="IL45" s="1904"/>
      <c r="IM45" s="1904"/>
      <c r="IN45" s="1904"/>
      <c r="IO45" s="1904"/>
      <c r="IP45" s="1904"/>
      <c r="IQ45" s="1904"/>
      <c r="IR45" s="1904"/>
      <c r="IS45" s="1904"/>
      <c r="IT45" s="1904"/>
      <c r="IU45" s="1904"/>
      <c r="IV45" s="1904"/>
      <c r="IW45" s="1904"/>
      <c r="IX45" s="1904"/>
      <c r="IY45" s="1904"/>
      <c r="IZ45" s="1904"/>
      <c r="JA45" s="1904"/>
      <c r="JB45" s="1904"/>
      <c r="JC45" s="1904"/>
      <c r="JD45" s="1904"/>
      <c r="JE45" s="1904"/>
      <c r="JF45" s="1904"/>
      <c r="JG45" s="1904"/>
      <c r="JH45" s="1904"/>
      <c r="JI45" s="1904"/>
      <c r="JJ45" s="1904"/>
      <c r="JK45" s="1904"/>
      <c r="JL45" s="1904"/>
      <c r="JM45" s="1904"/>
      <c r="JN45" s="1904"/>
      <c r="JO45" s="1904"/>
      <c r="JP45" s="1904"/>
      <c r="JQ45" s="1904"/>
      <c r="JR45" s="1904"/>
      <c r="JS45" s="1904"/>
      <c r="JT45" s="1904"/>
      <c r="JU45" s="1904"/>
      <c r="JV45" s="1904"/>
      <c r="JW45" s="1904"/>
      <c r="JX45" s="1904"/>
      <c r="JY45" s="1904"/>
      <c r="JZ45" s="1904"/>
      <c r="KA45" s="1904"/>
      <c r="KB45" s="1904"/>
      <c r="KC45" s="1904"/>
      <c r="KD45" s="1904"/>
      <c r="KE45" s="1904"/>
      <c r="KF45" s="1904"/>
      <c r="KG45" s="1904"/>
      <c r="KH45" s="1904"/>
      <c r="KI45" s="1904"/>
      <c r="KJ45" s="1904"/>
      <c r="KK45" s="1904"/>
      <c r="KL45" s="1904"/>
      <c r="KM45" s="1904"/>
      <c r="KN45" s="1904"/>
      <c r="KO45" s="1904"/>
      <c r="KP45" s="1904"/>
      <c r="KQ45" s="1904"/>
      <c r="KR45" s="1904"/>
      <c r="KS45" s="1904"/>
      <c r="KT45" s="1904"/>
      <c r="KU45" s="1904"/>
      <c r="KV45" s="1904"/>
      <c r="KW45" s="1904"/>
      <c r="KX45" s="1904"/>
      <c r="KY45" s="1904"/>
      <c r="KZ45" s="1904"/>
      <c r="LA45" s="1904"/>
      <c r="LB45" s="1904"/>
      <c r="LC45" s="1904"/>
      <c r="LD45" s="1904"/>
      <c r="LE45" s="1904"/>
      <c r="LF45" s="1904"/>
      <c r="LG45" s="1904"/>
      <c r="LH45" s="1904"/>
      <c r="LI45" s="1904"/>
      <c r="LJ45" s="1904"/>
      <c r="LK45" s="1904"/>
      <c r="LL45" s="1904"/>
      <c r="LM45" s="1904"/>
      <c r="LN45" s="1904"/>
      <c r="LO45" s="1904"/>
      <c r="LP45" s="1904"/>
      <c r="LQ45" s="1904"/>
      <c r="LR45" s="1904"/>
      <c r="LS45" s="1904"/>
      <c r="LT45" s="1904"/>
      <c r="LU45" s="1904"/>
      <c r="LV45" s="1904"/>
      <c r="LW45" s="1904"/>
      <c r="LX45" s="1904"/>
      <c r="LY45" s="1904"/>
      <c r="LZ45" s="1904"/>
      <c r="MA45" s="1904"/>
      <c r="MB45" s="1904"/>
      <c r="MC45" s="1904"/>
      <c r="MD45" s="1904"/>
      <c r="ME45" s="1904"/>
      <c r="MF45" s="1904"/>
      <c r="MG45" s="1904"/>
      <c r="MH45" s="1904"/>
      <c r="MI45" s="1904"/>
    </row>
    <row r="46" spans="1:347" s="243" customFormat="1" ht="16.149999999999999" customHeight="1" x14ac:dyDescent="0.2">
      <c r="A46" s="250">
        <v>40</v>
      </c>
      <c r="B46" s="235" t="s">
        <v>121</v>
      </c>
      <c r="C46" s="236">
        <v>20507</v>
      </c>
      <c r="D46" s="236">
        <v>0</v>
      </c>
      <c r="E46" s="236">
        <v>0</v>
      </c>
      <c r="F46" s="236">
        <v>0</v>
      </c>
      <c r="G46" s="236">
        <v>0</v>
      </c>
      <c r="H46" s="236">
        <v>0</v>
      </c>
      <c r="I46" s="236">
        <v>0</v>
      </c>
      <c r="J46" s="236">
        <v>0</v>
      </c>
      <c r="K46" s="236">
        <v>0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0</v>
      </c>
      <c r="S46" s="236">
        <v>0</v>
      </c>
      <c r="T46" s="236">
        <v>0</v>
      </c>
      <c r="U46" s="236">
        <v>0</v>
      </c>
      <c r="V46" s="236">
        <v>0</v>
      </c>
      <c r="W46" s="236">
        <v>0</v>
      </c>
      <c r="X46" s="236">
        <v>0</v>
      </c>
      <c r="Y46" s="236">
        <v>0</v>
      </c>
      <c r="Z46" s="236">
        <v>0</v>
      </c>
      <c r="AA46" s="236">
        <v>0</v>
      </c>
      <c r="AB46" s="236">
        <v>0</v>
      </c>
      <c r="AC46" s="236">
        <v>0</v>
      </c>
      <c r="AD46" s="236">
        <v>0</v>
      </c>
      <c r="AE46" s="236">
        <v>0</v>
      </c>
      <c r="AF46" s="236">
        <v>0</v>
      </c>
      <c r="AG46" s="236">
        <v>3</v>
      </c>
      <c r="AH46" s="236">
        <v>0</v>
      </c>
      <c r="AI46" s="236">
        <v>0</v>
      </c>
      <c r="AJ46" s="236">
        <v>0</v>
      </c>
      <c r="AK46" s="236"/>
      <c r="AL46" s="236"/>
      <c r="AM46" s="236"/>
      <c r="AN46" s="236"/>
      <c r="AO46" s="236"/>
      <c r="AP46" s="236"/>
      <c r="AQ46" s="236"/>
      <c r="AR46" s="236"/>
      <c r="AS46" s="236">
        <v>46</v>
      </c>
      <c r="AT46" s="236">
        <v>55</v>
      </c>
      <c r="AU46" s="251">
        <v>20611</v>
      </c>
      <c r="AV46" s="236">
        <v>0</v>
      </c>
      <c r="AW46" s="236">
        <v>0</v>
      </c>
      <c r="AX46" s="236">
        <v>0</v>
      </c>
      <c r="AY46" s="236">
        <v>0</v>
      </c>
      <c r="AZ46" s="236">
        <v>2</v>
      </c>
      <c r="BA46" s="236">
        <v>0</v>
      </c>
      <c r="BB46" s="236">
        <v>0</v>
      </c>
      <c r="BC46" s="236">
        <v>0</v>
      </c>
      <c r="BD46" s="236">
        <v>0</v>
      </c>
      <c r="BE46" s="236">
        <v>17</v>
      </c>
      <c r="BF46" s="236">
        <v>0</v>
      </c>
      <c r="BG46" s="236">
        <v>0</v>
      </c>
      <c r="BH46" s="236">
        <v>53</v>
      </c>
      <c r="BI46" s="1902">
        <v>20683</v>
      </c>
      <c r="BJ46" s="1904"/>
      <c r="BK46" s="1904"/>
      <c r="BL46" s="1880"/>
      <c r="BM46" s="1880"/>
      <c r="BN46" s="1880"/>
      <c r="BO46" s="1904"/>
      <c r="BP46" s="1880"/>
      <c r="BQ46" s="1904"/>
      <c r="BR46" s="1904"/>
      <c r="BS46" s="1904"/>
      <c r="BT46" s="1904"/>
      <c r="BU46" s="1904"/>
      <c r="BV46" s="1904"/>
      <c r="BW46" s="1904"/>
      <c r="BX46" s="1904"/>
      <c r="BY46" s="1904"/>
      <c r="BZ46" s="1904"/>
      <c r="CA46" s="1904"/>
      <c r="CB46" s="1904"/>
      <c r="CC46" s="1904"/>
      <c r="CD46" s="1904"/>
      <c r="CE46" s="1904"/>
      <c r="CF46" s="1904"/>
      <c r="CG46" s="1904"/>
      <c r="CH46" s="1904"/>
      <c r="CI46" s="1904"/>
      <c r="CJ46" s="1904"/>
      <c r="CK46" s="1904"/>
      <c r="CL46" s="1904"/>
      <c r="CM46" s="1904"/>
      <c r="CN46" s="1904"/>
      <c r="CO46" s="1904"/>
      <c r="CP46" s="1904"/>
      <c r="CQ46" s="1904"/>
      <c r="CR46" s="1904"/>
      <c r="CS46" s="1904"/>
      <c r="CT46" s="1904"/>
      <c r="CU46" s="1904"/>
      <c r="CV46" s="1904"/>
      <c r="CW46" s="1904"/>
      <c r="CX46" s="1904"/>
      <c r="CY46" s="1904"/>
      <c r="CZ46" s="1904"/>
      <c r="DA46" s="1904"/>
      <c r="DB46" s="1904"/>
      <c r="DC46" s="1904"/>
      <c r="DD46" s="1904"/>
      <c r="DE46" s="1904"/>
      <c r="DF46" s="1904"/>
      <c r="DG46" s="1904"/>
      <c r="DH46" s="1904"/>
      <c r="DI46" s="1904"/>
      <c r="DJ46" s="1904"/>
      <c r="DK46" s="1904"/>
      <c r="DL46" s="1904"/>
      <c r="DM46" s="1904"/>
      <c r="DN46" s="1904"/>
      <c r="DO46" s="1904"/>
      <c r="DP46" s="1904"/>
      <c r="DQ46" s="1904"/>
      <c r="DR46" s="1904"/>
      <c r="DS46" s="1904"/>
      <c r="DT46" s="1904"/>
      <c r="DU46" s="1904"/>
      <c r="DV46" s="1904"/>
      <c r="DW46" s="1904"/>
      <c r="DX46" s="1904"/>
      <c r="DY46" s="1904"/>
      <c r="DZ46" s="1904"/>
      <c r="EA46" s="1904"/>
      <c r="EB46" s="1904"/>
      <c r="EC46" s="1904"/>
      <c r="ED46" s="1904"/>
      <c r="EE46" s="1904"/>
      <c r="EF46" s="1904"/>
      <c r="EG46" s="1904"/>
      <c r="EH46" s="1904"/>
      <c r="EI46" s="1904"/>
      <c r="EJ46" s="1904"/>
      <c r="EK46" s="1904"/>
      <c r="EL46" s="1904"/>
      <c r="EM46" s="1904"/>
      <c r="EN46" s="1904"/>
      <c r="EO46" s="1904"/>
      <c r="EP46" s="1904"/>
      <c r="EQ46" s="1904"/>
      <c r="ER46" s="1904"/>
      <c r="ES46" s="1904"/>
      <c r="ET46" s="1904"/>
      <c r="EU46" s="1904"/>
      <c r="EV46" s="1904"/>
      <c r="EW46" s="1904"/>
      <c r="EX46" s="1904"/>
      <c r="EY46" s="1904"/>
      <c r="EZ46" s="1904"/>
      <c r="FA46" s="1904"/>
      <c r="FB46" s="1904"/>
      <c r="FC46" s="1904"/>
      <c r="FD46" s="1904"/>
      <c r="FE46" s="1904"/>
      <c r="FF46" s="1904"/>
      <c r="FG46" s="1904"/>
      <c r="FH46" s="1904"/>
      <c r="FI46" s="1904"/>
      <c r="FJ46" s="1904"/>
      <c r="FK46" s="1904"/>
      <c r="FL46" s="1904"/>
      <c r="FM46" s="1904"/>
      <c r="FN46" s="1904"/>
      <c r="FO46" s="1904"/>
      <c r="FP46" s="1904"/>
      <c r="FQ46" s="1904"/>
      <c r="FR46" s="1904"/>
      <c r="FS46" s="1904"/>
      <c r="FT46" s="1904"/>
      <c r="FU46" s="1904"/>
      <c r="FV46" s="1904"/>
      <c r="FW46" s="1904"/>
      <c r="FX46" s="1904"/>
      <c r="FY46" s="1904"/>
      <c r="FZ46" s="1904"/>
      <c r="GA46" s="1904"/>
      <c r="GB46" s="1904"/>
      <c r="GC46" s="1904"/>
      <c r="GD46" s="1904"/>
      <c r="GE46" s="1904"/>
      <c r="GF46" s="1904"/>
      <c r="GG46" s="1904"/>
      <c r="GH46" s="1904"/>
      <c r="GI46" s="1904"/>
      <c r="GJ46" s="1904"/>
      <c r="GK46" s="1904"/>
      <c r="GL46" s="1904"/>
      <c r="GM46" s="1904"/>
      <c r="GN46" s="1904"/>
      <c r="GO46" s="1904"/>
      <c r="GP46" s="1904"/>
      <c r="GQ46" s="1904"/>
      <c r="GR46" s="1904"/>
      <c r="GS46" s="1904"/>
      <c r="GT46" s="1904"/>
      <c r="GU46" s="1904"/>
      <c r="GV46" s="1904"/>
      <c r="GW46" s="1904"/>
      <c r="GX46" s="1904"/>
      <c r="GY46" s="1904"/>
      <c r="GZ46" s="1904"/>
      <c r="HA46" s="1904"/>
      <c r="HB46" s="1904"/>
      <c r="HC46" s="1904"/>
      <c r="HD46" s="1904"/>
      <c r="HE46" s="1904"/>
      <c r="HF46" s="1904"/>
      <c r="HG46" s="1904"/>
      <c r="HH46" s="1904"/>
      <c r="HI46" s="1904"/>
      <c r="HJ46" s="1904"/>
      <c r="HK46" s="1904"/>
      <c r="HL46" s="1904"/>
      <c r="HM46" s="1904"/>
      <c r="HN46" s="1904"/>
      <c r="HO46" s="1904"/>
      <c r="HP46" s="1904"/>
      <c r="HQ46" s="1904"/>
      <c r="HR46" s="1904"/>
      <c r="HS46" s="1904"/>
      <c r="HT46" s="1904"/>
      <c r="HU46" s="1904"/>
      <c r="HV46" s="1904"/>
      <c r="HW46" s="1904"/>
      <c r="HX46" s="1904"/>
      <c r="HY46" s="1904"/>
      <c r="HZ46" s="1904"/>
      <c r="IA46" s="1904"/>
      <c r="IB46" s="1904"/>
      <c r="IC46" s="1904"/>
      <c r="ID46" s="1904"/>
      <c r="IE46" s="1904"/>
      <c r="IF46" s="1904"/>
      <c r="IG46" s="1904"/>
      <c r="IH46" s="1904"/>
      <c r="II46" s="1904"/>
      <c r="IJ46" s="1904"/>
      <c r="IK46" s="1904"/>
      <c r="IL46" s="1904"/>
      <c r="IM46" s="1904"/>
      <c r="IN46" s="1904"/>
      <c r="IO46" s="1904"/>
      <c r="IP46" s="1904"/>
      <c r="IQ46" s="1904"/>
      <c r="IR46" s="1904"/>
      <c r="IS46" s="1904"/>
      <c r="IT46" s="1904"/>
      <c r="IU46" s="1904"/>
      <c r="IV46" s="1904"/>
      <c r="IW46" s="1904"/>
      <c r="IX46" s="1904"/>
      <c r="IY46" s="1904"/>
      <c r="IZ46" s="1904"/>
      <c r="JA46" s="1904"/>
      <c r="JB46" s="1904"/>
      <c r="JC46" s="1904"/>
      <c r="JD46" s="1904"/>
      <c r="JE46" s="1904"/>
      <c r="JF46" s="1904"/>
      <c r="JG46" s="1904"/>
      <c r="JH46" s="1904"/>
      <c r="JI46" s="1904"/>
      <c r="JJ46" s="1904"/>
      <c r="JK46" s="1904"/>
      <c r="JL46" s="1904"/>
      <c r="JM46" s="1904"/>
      <c r="JN46" s="1904"/>
      <c r="JO46" s="1904"/>
      <c r="JP46" s="1904"/>
      <c r="JQ46" s="1904"/>
      <c r="JR46" s="1904"/>
      <c r="JS46" s="1904"/>
      <c r="JT46" s="1904"/>
      <c r="JU46" s="1904"/>
      <c r="JV46" s="1904"/>
      <c r="JW46" s="1904"/>
      <c r="JX46" s="1904"/>
      <c r="JY46" s="1904"/>
      <c r="JZ46" s="1904"/>
      <c r="KA46" s="1904"/>
      <c r="KB46" s="1904"/>
      <c r="KC46" s="1904"/>
      <c r="KD46" s="1904"/>
      <c r="KE46" s="1904"/>
      <c r="KF46" s="1904"/>
      <c r="KG46" s="1904"/>
      <c r="KH46" s="1904"/>
      <c r="KI46" s="1904"/>
      <c r="KJ46" s="1904"/>
      <c r="KK46" s="1904"/>
      <c r="KL46" s="1904"/>
      <c r="KM46" s="1904"/>
      <c r="KN46" s="1904"/>
      <c r="KO46" s="1904"/>
      <c r="KP46" s="1904"/>
      <c r="KQ46" s="1904"/>
      <c r="KR46" s="1904"/>
      <c r="KS46" s="1904"/>
      <c r="KT46" s="1904"/>
      <c r="KU46" s="1904"/>
      <c r="KV46" s="1904"/>
      <c r="KW46" s="1904"/>
      <c r="KX46" s="1904"/>
      <c r="KY46" s="1904"/>
      <c r="KZ46" s="1904"/>
      <c r="LA46" s="1904"/>
      <c r="LB46" s="1904"/>
      <c r="LC46" s="1904"/>
      <c r="LD46" s="1904"/>
      <c r="LE46" s="1904"/>
      <c r="LF46" s="1904"/>
      <c r="LG46" s="1904"/>
      <c r="LH46" s="1904"/>
      <c r="LI46" s="1904"/>
      <c r="LJ46" s="1904"/>
      <c r="LK46" s="1904"/>
      <c r="LL46" s="1904"/>
      <c r="LM46" s="1904"/>
      <c r="LN46" s="1904"/>
      <c r="LO46" s="1904"/>
      <c r="LP46" s="1904"/>
      <c r="LQ46" s="1904"/>
      <c r="LR46" s="1904"/>
      <c r="LS46" s="1904"/>
      <c r="LT46" s="1904"/>
      <c r="LU46" s="1904"/>
      <c r="LV46" s="1904"/>
      <c r="LW46" s="1904"/>
      <c r="LX46" s="1904"/>
      <c r="LY46" s="1904"/>
      <c r="LZ46" s="1904"/>
      <c r="MA46" s="1904"/>
      <c r="MB46" s="1904"/>
      <c r="MC46" s="1904"/>
      <c r="MD46" s="1904"/>
      <c r="ME46" s="1904"/>
      <c r="MF46" s="1904"/>
      <c r="MG46" s="1904"/>
      <c r="MH46" s="1904"/>
      <c r="MI46" s="1904"/>
    </row>
    <row r="47" spans="1:347" s="243" customFormat="1" ht="16.149999999999999" customHeight="1" x14ac:dyDescent="0.2">
      <c r="A47" s="246">
        <v>41</v>
      </c>
      <c r="B47" s="237" t="s">
        <v>122</v>
      </c>
      <c r="C47" s="238">
        <v>1176</v>
      </c>
      <c r="D47" s="238">
        <v>0</v>
      </c>
      <c r="E47" s="238">
        <v>0</v>
      </c>
      <c r="F47" s="238">
        <v>0</v>
      </c>
      <c r="G47" s="238">
        <v>0</v>
      </c>
      <c r="H47" s="238">
        <v>0</v>
      </c>
      <c r="I47" s="238">
        <v>0</v>
      </c>
      <c r="J47" s="238">
        <v>0</v>
      </c>
      <c r="K47" s="238">
        <v>0</v>
      </c>
      <c r="L47" s="238">
        <v>0</v>
      </c>
      <c r="M47" s="238">
        <v>0</v>
      </c>
      <c r="N47" s="238">
        <v>0</v>
      </c>
      <c r="O47" s="238">
        <v>0</v>
      </c>
      <c r="P47" s="238">
        <v>0</v>
      </c>
      <c r="Q47" s="238">
        <v>0</v>
      </c>
      <c r="R47" s="238">
        <v>0</v>
      </c>
      <c r="S47" s="238">
        <v>0</v>
      </c>
      <c r="T47" s="238">
        <v>0</v>
      </c>
      <c r="U47" s="238">
        <v>0</v>
      </c>
      <c r="V47" s="238">
        <v>0</v>
      </c>
      <c r="W47" s="238">
        <v>0</v>
      </c>
      <c r="X47" s="238">
        <v>0</v>
      </c>
      <c r="Y47" s="238">
        <v>0</v>
      </c>
      <c r="Z47" s="238">
        <v>0</v>
      </c>
      <c r="AA47" s="238">
        <v>0</v>
      </c>
      <c r="AB47" s="238">
        <v>0</v>
      </c>
      <c r="AC47" s="238">
        <v>0</v>
      </c>
      <c r="AD47" s="238">
        <v>0</v>
      </c>
      <c r="AE47" s="238">
        <v>0</v>
      </c>
      <c r="AF47" s="238">
        <v>0</v>
      </c>
      <c r="AG47" s="238">
        <v>0</v>
      </c>
      <c r="AH47" s="238">
        <v>0</v>
      </c>
      <c r="AI47" s="238">
        <v>0</v>
      </c>
      <c r="AJ47" s="238">
        <v>0</v>
      </c>
      <c r="AK47" s="261"/>
      <c r="AL47" s="261"/>
      <c r="AM47" s="261"/>
      <c r="AN47" s="261"/>
      <c r="AO47" s="261"/>
      <c r="AP47" s="261"/>
      <c r="AQ47" s="261"/>
      <c r="AR47" s="261"/>
      <c r="AS47" s="238">
        <v>6</v>
      </c>
      <c r="AT47" s="238">
        <v>2</v>
      </c>
      <c r="AU47" s="247">
        <v>1184</v>
      </c>
      <c r="AV47" s="238">
        <v>0</v>
      </c>
      <c r="AW47" s="238">
        <v>0</v>
      </c>
      <c r="AX47" s="238">
        <v>0</v>
      </c>
      <c r="AY47" s="238">
        <v>0</v>
      </c>
      <c r="AZ47" s="238">
        <v>0</v>
      </c>
      <c r="BA47" s="238">
        <v>0</v>
      </c>
      <c r="BB47" s="238">
        <v>0</v>
      </c>
      <c r="BC47" s="238">
        <v>0</v>
      </c>
      <c r="BD47" s="238">
        <v>0</v>
      </c>
      <c r="BE47" s="238">
        <v>1</v>
      </c>
      <c r="BF47" s="238">
        <v>0</v>
      </c>
      <c r="BG47" s="238">
        <v>0</v>
      </c>
      <c r="BH47" s="238">
        <v>0</v>
      </c>
      <c r="BI47" s="1900">
        <v>1185</v>
      </c>
      <c r="BJ47" s="1904"/>
      <c r="BK47" s="1904"/>
      <c r="BL47" s="1880"/>
      <c r="BM47" s="1880"/>
      <c r="BN47" s="1880"/>
      <c r="BO47" s="1904"/>
      <c r="BP47" s="1880"/>
      <c r="BQ47" s="1904"/>
      <c r="BR47" s="1904"/>
      <c r="BS47" s="1904"/>
      <c r="BT47" s="1904"/>
      <c r="BU47" s="1904"/>
      <c r="BV47" s="1904"/>
      <c r="BW47" s="1904"/>
      <c r="BX47" s="1904"/>
      <c r="BY47" s="1904"/>
      <c r="BZ47" s="1904"/>
      <c r="CA47" s="1904"/>
      <c r="CB47" s="1904"/>
      <c r="CC47" s="1904"/>
      <c r="CD47" s="1904"/>
      <c r="CE47" s="1904"/>
      <c r="CF47" s="1904"/>
      <c r="CG47" s="1904"/>
      <c r="CH47" s="1904"/>
      <c r="CI47" s="1904"/>
      <c r="CJ47" s="1904"/>
      <c r="CK47" s="1904"/>
      <c r="CL47" s="1904"/>
      <c r="CM47" s="1904"/>
      <c r="CN47" s="1904"/>
      <c r="CO47" s="1904"/>
      <c r="CP47" s="1904"/>
      <c r="CQ47" s="1904"/>
      <c r="CR47" s="1904"/>
      <c r="CS47" s="1904"/>
      <c r="CT47" s="1904"/>
      <c r="CU47" s="1904"/>
      <c r="CV47" s="1904"/>
      <c r="CW47" s="1904"/>
      <c r="CX47" s="1904"/>
      <c r="CY47" s="1904"/>
      <c r="CZ47" s="1904"/>
      <c r="DA47" s="1904"/>
      <c r="DB47" s="1904"/>
      <c r="DC47" s="1904"/>
      <c r="DD47" s="1904"/>
      <c r="DE47" s="1904"/>
      <c r="DF47" s="1904"/>
      <c r="DG47" s="1904"/>
      <c r="DH47" s="1904"/>
      <c r="DI47" s="1904"/>
      <c r="DJ47" s="1904"/>
      <c r="DK47" s="1904"/>
      <c r="DL47" s="1904"/>
      <c r="DM47" s="1904"/>
      <c r="DN47" s="1904"/>
      <c r="DO47" s="1904"/>
      <c r="DP47" s="1904"/>
      <c r="DQ47" s="1904"/>
      <c r="DR47" s="1904"/>
      <c r="DS47" s="1904"/>
      <c r="DT47" s="1904"/>
      <c r="DU47" s="1904"/>
      <c r="DV47" s="1904"/>
      <c r="DW47" s="1904"/>
      <c r="DX47" s="1904"/>
      <c r="DY47" s="1904"/>
      <c r="DZ47" s="1904"/>
      <c r="EA47" s="1904"/>
      <c r="EB47" s="1904"/>
      <c r="EC47" s="1904"/>
      <c r="ED47" s="1904"/>
      <c r="EE47" s="1904"/>
      <c r="EF47" s="1904"/>
      <c r="EG47" s="1904"/>
      <c r="EH47" s="1904"/>
      <c r="EI47" s="1904"/>
      <c r="EJ47" s="1904"/>
      <c r="EK47" s="1904"/>
      <c r="EL47" s="1904"/>
      <c r="EM47" s="1904"/>
      <c r="EN47" s="1904"/>
      <c r="EO47" s="1904"/>
      <c r="EP47" s="1904"/>
      <c r="EQ47" s="1904"/>
      <c r="ER47" s="1904"/>
      <c r="ES47" s="1904"/>
      <c r="ET47" s="1904"/>
      <c r="EU47" s="1904"/>
      <c r="EV47" s="1904"/>
      <c r="EW47" s="1904"/>
      <c r="EX47" s="1904"/>
      <c r="EY47" s="1904"/>
      <c r="EZ47" s="1904"/>
      <c r="FA47" s="1904"/>
      <c r="FB47" s="1904"/>
      <c r="FC47" s="1904"/>
      <c r="FD47" s="1904"/>
      <c r="FE47" s="1904"/>
      <c r="FF47" s="1904"/>
      <c r="FG47" s="1904"/>
      <c r="FH47" s="1904"/>
      <c r="FI47" s="1904"/>
      <c r="FJ47" s="1904"/>
      <c r="FK47" s="1904"/>
      <c r="FL47" s="1904"/>
      <c r="FM47" s="1904"/>
      <c r="FN47" s="1904"/>
      <c r="FO47" s="1904"/>
      <c r="FP47" s="1904"/>
      <c r="FQ47" s="1904"/>
      <c r="FR47" s="1904"/>
      <c r="FS47" s="1904"/>
      <c r="FT47" s="1904"/>
      <c r="FU47" s="1904"/>
      <c r="FV47" s="1904"/>
      <c r="FW47" s="1904"/>
      <c r="FX47" s="1904"/>
      <c r="FY47" s="1904"/>
      <c r="FZ47" s="1904"/>
      <c r="GA47" s="1904"/>
      <c r="GB47" s="1904"/>
      <c r="GC47" s="1904"/>
      <c r="GD47" s="1904"/>
      <c r="GE47" s="1904"/>
      <c r="GF47" s="1904"/>
      <c r="GG47" s="1904"/>
      <c r="GH47" s="1904"/>
      <c r="GI47" s="1904"/>
      <c r="GJ47" s="1904"/>
      <c r="GK47" s="1904"/>
      <c r="GL47" s="1904"/>
      <c r="GM47" s="1904"/>
      <c r="GN47" s="1904"/>
      <c r="GO47" s="1904"/>
      <c r="GP47" s="1904"/>
      <c r="GQ47" s="1904"/>
      <c r="GR47" s="1904"/>
      <c r="GS47" s="1904"/>
      <c r="GT47" s="1904"/>
      <c r="GU47" s="1904"/>
      <c r="GV47" s="1904"/>
      <c r="GW47" s="1904"/>
      <c r="GX47" s="1904"/>
      <c r="GY47" s="1904"/>
      <c r="GZ47" s="1904"/>
      <c r="HA47" s="1904"/>
      <c r="HB47" s="1904"/>
      <c r="HC47" s="1904"/>
      <c r="HD47" s="1904"/>
      <c r="HE47" s="1904"/>
      <c r="HF47" s="1904"/>
      <c r="HG47" s="1904"/>
      <c r="HH47" s="1904"/>
      <c r="HI47" s="1904"/>
      <c r="HJ47" s="1904"/>
      <c r="HK47" s="1904"/>
      <c r="HL47" s="1904"/>
      <c r="HM47" s="1904"/>
      <c r="HN47" s="1904"/>
      <c r="HO47" s="1904"/>
      <c r="HP47" s="1904"/>
      <c r="HQ47" s="1904"/>
      <c r="HR47" s="1904"/>
      <c r="HS47" s="1904"/>
      <c r="HT47" s="1904"/>
      <c r="HU47" s="1904"/>
      <c r="HV47" s="1904"/>
      <c r="HW47" s="1904"/>
      <c r="HX47" s="1904"/>
      <c r="HY47" s="1904"/>
      <c r="HZ47" s="1904"/>
      <c r="IA47" s="1904"/>
      <c r="IB47" s="1904"/>
      <c r="IC47" s="1904"/>
      <c r="ID47" s="1904"/>
      <c r="IE47" s="1904"/>
      <c r="IF47" s="1904"/>
      <c r="IG47" s="1904"/>
      <c r="IH47" s="1904"/>
      <c r="II47" s="1904"/>
      <c r="IJ47" s="1904"/>
      <c r="IK47" s="1904"/>
      <c r="IL47" s="1904"/>
      <c r="IM47" s="1904"/>
      <c r="IN47" s="1904"/>
      <c r="IO47" s="1904"/>
      <c r="IP47" s="1904"/>
      <c r="IQ47" s="1904"/>
      <c r="IR47" s="1904"/>
      <c r="IS47" s="1904"/>
      <c r="IT47" s="1904"/>
      <c r="IU47" s="1904"/>
      <c r="IV47" s="1904"/>
      <c r="IW47" s="1904"/>
      <c r="IX47" s="1904"/>
      <c r="IY47" s="1904"/>
      <c r="IZ47" s="1904"/>
      <c r="JA47" s="1904"/>
      <c r="JB47" s="1904"/>
      <c r="JC47" s="1904"/>
      <c r="JD47" s="1904"/>
      <c r="JE47" s="1904"/>
      <c r="JF47" s="1904"/>
      <c r="JG47" s="1904"/>
      <c r="JH47" s="1904"/>
      <c r="JI47" s="1904"/>
      <c r="JJ47" s="1904"/>
      <c r="JK47" s="1904"/>
      <c r="JL47" s="1904"/>
      <c r="JM47" s="1904"/>
      <c r="JN47" s="1904"/>
      <c r="JO47" s="1904"/>
      <c r="JP47" s="1904"/>
      <c r="JQ47" s="1904"/>
      <c r="JR47" s="1904"/>
      <c r="JS47" s="1904"/>
      <c r="JT47" s="1904"/>
      <c r="JU47" s="1904"/>
      <c r="JV47" s="1904"/>
      <c r="JW47" s="1904"/>
      <c r="JX47" s="1904"/>
      <c r="JY47" s="1904"/>
      <c r="JZ47" s="1904"/>
      <c r="KA47" s="1904"/>
      <c r="KB47" s="1904"/>
      <c r="KC47" s="1904"/>
      <c r="KD47" s="1904"/>
      <c r="KE47" s="1904"/>
      <c r="KF47" s="1904"/>
      <c r="KG47" s="1904"/>
      <c r="KH47" s="1904"/>
      <c r="KI47" s="1904"/>
      <c r="KJ47" s="1904"/>
      <c r="KK47" s="1904"/>
      <c r="KL47" s="1904"/>
      <c r="KM47" s="1904"/>
      <c r="KN47" s="1904"/>
      <c r="KO47" s="1904"/>
      <c r="KP47" s="1904"/>
      <c r="KQ47" s="1904"/>
      <c r="KR47" s="1904"/>
      <c r="KS47" s="1904"/>
      <c r="KT47" s="1904"/>
      <c r="KU47" s="1904"/>
      <c r="KV47" s="1904"/>
      <c r="KW47" s="1904"/>
      <c r="KX47" s="1904"/>
      <c r="KY47" s="1904"/>
      <c r="KZ47" s="1904"/>
      <c r="LA47" s="1904"/>
      <c r="LB47" s="1904"/>
      <c r="LC47" s="1904"/>
      <c r="LD47" s="1904"/>
      <c r="LE47" s="1904"/>
      <c r="LF47" s="1904"/>
      <c r="LG47" s="1904"/>
      <c r="LH47" s="1904"/>
      <c r="LI47" s="1904"/>
      <c r="LJ47" s="1904"/>
      <c r="LK47" s="1904"/>
      <c r="LL47" s="1904"/>
      <c r="LM47" s="1904"/>
      <c r="LN47" s="1904"/>
      <c r="LO47" s="1904"/>
      <c r="LP47" s="1904"/>
      <c r="LQ47" s="1904"/>
      <c r="LR47" s="1904"/>
      <c r="LS47" s="1904"/>
      <c r="LT47" s="1904"/>
      <c r="LU47" s="1904"/>
      <c r="LV47" s="1904"/>
      <c r="LW47" s="1904"/>
      <c r="LX47" s="1904"/>
      <c r="LY47" s="1904"/>
      <c r="LZ47" s="1904"/>
      <c r="MA47" s="1904"/>
      <c r="MB47" s="1904"/>
      <c r="MC47" s="1904"/>
      <c r="MD47" s="1904"/>
      <c r="ME47" s="1904"/>
      <c r="MF47" s="1904"/>
      <c r="MG47" s="1904"/>
      <c r="MH47" s="1904"/>
      <c r="MI47" s="1904"/>
    </row>
    <row r="48" spans="1:347" s="243" customFormat="1" ht="16.149999999999999" customHeight="1" x14ac:dyDescent="0.2">
      <c r="A48" s="248">
        <v>42</v>
      </c>
      <c r="B48" s="233" t="s">
        <v>123</v>
      </c>
      <c r="C48" s="234">
        <v>2682</v>
      </c>
      <c r="D48" s="234">
        <v>0</v>
      </c>
      <c r="E48" s="234">
        <v>0</v>
      </c>
      <c r="F48" s="234">
        <v>0</v>
      </c>
      <c r="G48" s="234">
        <v>0</v>
      </c>
      <c r="H48" s="234">
        <v>0</v>
      </c>
      <c r="I48" s="234">
        <v>0</v>
      </c>
      <c r="J48" s="234">
        <v>0</v>
      </c>
      <c r="K48" s="234">
        <v>0</v>
      </c>
      <c r="L48" s="234">
        <v>0</v>
      </c>
      <c r="M48" s="234">
        <v>0</v>
      </c>
      <c r="N48" s="234">
        <v>0</v>
      </c>
      <c r="O48" s="234">
        <v>0</v>
      </c>
      <c r="P48" s="234">
        <v>0</v>
      </c>
      <c r="Q48" s="234">
        <v>0</v>
      </c>
      <c r="R48" s="234">
        <v>0</v>
      </c>
      <c r="S48" s="234">
        <v>0</v>
      </c>
      <c r="T48" s="234">
        <v>0</v>
      </c>
      <c r="U48" s="234">
        <v>0</v>
      </c>
      <c r="V48" s="234">
        <v>0</v>
      </c>
      <c r="W48" s="234">
        <v>0</v>
      </c>
      <c r="X48" s="234">
        <v>0</v>
      </c>
      <c r="Y48" s="234">
        <v>0</v>
      </c>
      <c r="Z48" s="234">
        <v>0</v>
      </c>
      <c r="AA48" s="234">
        <v>0</v>
      </c>
      <c r="AB48" s="234">
        <v>0</v>
      </c>
      <c r="AC48" s="234">
        <v>0</v>
      </c>
      <c r="AD48" s="234">
        <v>0</v>
      </c>
      <c r="AE48" s="234">
        <v>0</v>
      </c>
      <c r="AF48" s="234">
        <v>0</v>
      </c>
      <c r="AG48" s="234">
        <v>0</v>
      </c>
      <c r="AH48" s="234">
        <v>0</v>
      </c>
      <c r="AI48" s="234">
        <v>0</v>
      </c>
      <c r="AJ48" s="234">
        <v>0</v>
      </c>
      <c r="AK48" s="234"/>
      <c r="AL48" s="234"/>
      <c r="AM48" s="234"/>
      <c r="AN48" s="234"/>
      <c r="AO48" s="234"/>
      <c r="AP48" s="234"/>
      <c r="AQ48" s="234"/>
      <c r="AR48" s="234"/>
      <c r="AS48" s="234">
        <v>5</v>
      </c>
      <c r="AT48" s="234">
        <v>11</v>
      </c>
      <c r="AU48" s="249">
        <v>2698</v>
      </c>
      <c r="AV48" s="234">
        <v>3</v>
      </c>
      <c r="AW48" s="234">
        <v>0</v>
      </c>
      <c r="AX48" s="234">
        <v>0</v>
      </c>
      <c r="AY48" s="234">
        <v>0</v>
      </c>
      <c r="AZ48" s="234">
        <v>303</v>
      </c>
      <c r="BA48" s="234">
        <v>0</v>
      </c>
      <c r="BB48" s="234">
        <v>0</v>
      </c>
      <c r="BC48" s="234">
        <v>0</v>
      </c>
      <c r="BD48" s="234">
        <v>0</v>
      </c>
      <c r="BE48" s="234">
        <v>0</v>
      </c>
      <c r="BF48" s="234">
        <v>0</v>
      </c>
      <c r="BG48" s="234">
        <v>0</v>
      </c>
      <c r="BH48" s="234">
        <v>0</v>
      </c>
      <c r="BI48" s="1901">
        <v>3004</v>
      </c>
      <c r="BJ48" s="1904"/>
      <c r="BK48" s="1904"/>
      <c r="BL48" s="1880"/>
      <c r="BM48" s="1880"/>
      <c r="BN48" s="1880"/>
      <c r="BO48" s="1904"/>
      <c r="BP48" s="1880"/>
      <c r="BQ48" s="1904"/>
      <c r="BR48" s="1904"/>
      <c r="BS48" s="1904"/>
      <c r="BT48" s="1904"/>
      <c r="BU48" s="1904"/>
      <c r="BV48" s="1904"/>
      <c r="BW48" s="1904"/>
      <c r="BX48" s="1904"/>
      <c r="BY48" s="1904"/>
      <c r="BZ48" s="1904"/>
      <c r="CA48" s="1904"/>
      <c r="CB48" s="1904"/>
      <c r="CC48" s="1904"/>
      <c r="CD48" s="1904"/>
      <c r="CE48" s="1904"/>
      <c r="CF48" s="1904"/>
      <c r="CG48" s="1904"/>
      <c r="CH48" s="1904"/>
      <c r="CI48" s="1904"/>
      <c r="CJ48" s="1904"/>
      <c r="CK48" s="1904"/>
      <c r="CL48" s="1904"/>
      <c r="CM48" s="1904"/>
      <c r="CN48" s="1904"/>
      <c r="CO48" s="1904"/>
      <c r="CP48" s="1904"/>
      <c r="CQ48" s="1904"/>
      <c r="CR48" s="1904"/>
      <c r="CS48" s="1904"/>
      <c r="CT48" s="1904"/>
      <c r="CU48" s="1904"/>
      <c r="CV48" s="1904"/>
      <c r="CW48" s="1904"/>
      <c r="CX48" s="1904"/>
      <c r="CY48" s="1904"/>
      <c r="CZ48" s="1904"/>
      <c r="DA48" s="1904"/>
      <c r="DB48" s="1904"/>
      <c r="DC48" s="1904"/>
      <c r="DD48" s="1904"/>
      <c r="DE48" s="1904"/>
      <c r="DF48" s="1904"/>
      <c r="DG48" s="1904"/>
      <c r="DH48" s="1904"/>
      <c r="DI48" s="1904"/>
      <c r="DJ48" s="1904"/>
      <c r="DK48" s="1904"/>
      <c r="DL48" s="1904"/>
      <c r="DM48" s="1904"/>
      <c r="DN48" s="1904"/>
      <c r="DO48" s="1904"/>
      <c r="DP48" s="1904"/>
      <c r="DQ48" s="1904"/>
      <c r="DR48" s="1904"/>
      <c r="DS48" s="1904"/>
      <c r="DT48" s="1904"/>
      <c r="DU48" s="1904"/>
      <c r="DV48" s="1904"/>
      <c r="DW48" s="1904"/>
      <c r="DX48" s="1904"/>
      <c r="DY48" s="1904"/>
      <c r="DZ48" s="1904"/>
      <c r="EA48" s="1904"/>
      <c r="EB48" s="1904"/>
      <c r="EC48" s="1904"/>
      <c r="ED48" s="1904"/>
      <c r="EE48" s="1904"/>
      <c r="EF48" s="1904"/>
      <c r="EG48" s="1904"/>
      <c r="EH48" s="1904"/>
      <c r="EI48" s="1904"/>
      <c r="EJ48" s="1904"/>
      <c r="EK48" s="1904"/>
      <c r="EL48" s="1904"/>
      <c r="EM48" s="1904"/>
      <c r="EN48" s="1904"/>
      <c r="EO48" s="1904"/>
      <c r="EP48" s="1904"/>
      <c r="EQ48" s="1904"/>
      <c r="ER48" s="1904"/>
      <c r="ES48" s="1904"/>
      <c r="ET48" s="1904"/>
      <c r="EU48" s="1904"/>
      <c r="EV48" s="1904"/>
      <c r="EW48" s="1904"/>
      <c r="EX48" s="1904"/>
      <c r="EY48" s="1904"/>
      <c r="EZ48" s="1904"/>
      <c r="FA48" s="1904"/>
      <c r="FB48" s="1904"/>
      <c r="FC48" s="1904"/>
      <c r="FD48" s="1904"/>
      <c r="FE48" s="1904"/>
      <c r="FF48" s="1904"/>
      <c r="FG48" s="1904"/>
      <c r="FH48" s="1904"/>
      <c r="FI48" s="1904"/>
      <c r="FJ48" s="1904"/>
      <c r="FK48" s="1904"/>
      <c r="FL48" s="1904"/>
      <c r="FM48" s="1904"/>
      <c r="FN48" s="1904"/>
      <c r="FO48" s="1904"/>
      <c r="FP48" s="1904"/>
      <c r="FQ48" s="1904"/>
      <c r="FR48" s="1904"/>
      <c r="FS48" s="1904"/>
      <c r="FT48" s="1904"/>
      <c r="FU48" s="1904"/>
      <c r="FV48" s="1904"/>
      <c r="FW48" s="1904"/>
      <c r="FX48" s="1904"/>
      <c r="FY48" s="1904"/>
      <c r="FZ48" s="1904"/>
      <c r="GA48" s="1904"/>
      <c r="GB48" s="1904"/>
      <c r="GC48" s="1904"/>
      <c r="GD48" s="1904"/>
      <c r="GE48" s="1904"/>
      <c r="GF48" s="1904"/>
      <c r="GG48" s="1904"/>
      <c r="GH48" s="1904"/>
      <c r="GI48" s="1904"/>
      <c r="GJ48" s="1904"/>
      <c r="GK48" s="1904"/>
      <c r="GL48" s="1904"/>
      <c r="GM48" s="1904"/>
      <c r="GN48" s="1904"/>
      <c r="GO48" s="1904"/>
      <c r="GP48" s="1904"/>
      <c r="GQ48" s="1904"/>
      <c r="GR48" s="1904"/>
      <c r="GS48" s="1904"/>
      <c r="GT48" s="1904"/>
      <c r="GU48" s="1904"/>
      <c r="GV48" s="1904"/>
      <c r="GW48" s="1904"/>
      <c r="GX48" s="1904"/>
      <c r="GY48" s="1904"/>
      <c r="GZ48" s="1904"/>
      <c r="HA48" s="1904"/>
      <c r="HB48" s="1904"/>
      <c r="HC48" s="1904"/>
      <c r="HD48" s="1904"/>
      <c r="HE48" s="1904"/>
      <c r="HF48" s="1904"/>
      <c r="HG48" s="1904"/>
      <c r="HH48" s="1904"/>
      <c r="HI48" s="1904"/>
      <c r="HJ48" s="1904"/>
      <c r="HK48" s="1904"/>
      <c r="HL48" s="1904"/>
      <c r="HM48" s="1904"/>
      <c r="HN48" s="1904"/>
      <c r="HO48" s="1904"/>
      <c r="HP48" s="1904"/>
      <c r="HQ48" s="1904"/>
      <c r="HR48" s="1904"/>
      <c r="HS48" s="1904"/>
      <c r="HT48" s="1904"/>
      <c r="HU48" s="1904"/>
      <c r="HV48" s="1904"/>
      <c r="HW48" s="1904"/>
      <c r="HX48" s="1904"/>
      <c r="HY48" s="1904"/>
      <c r="HZ48" s="1904"/>
      <c r="IA48" s="1904"/>
      <c r="IB48" s="1904"/>
      <c r="IC48" s="1904"/>
      <c r="ID48" s="1904"/>
      <c r="IE48" s="1904"/>
      <c r="IF48" s="1904"/>
      <c r="IG48" s="1904"/>
      <c r="IH48" s="1904"/>
      <c r="II48" s="1904"/>
      <c r="IJ48" s="1904"/>
      <c r="IK48" s="1904"/>
      <c r="IL48" s="1904"/>
      <c r="IM48" s="1904"/>
      <c r="IN48" s="1904"/>
      <c r="IO48" s="1904"/>
      <c r="IP48" s="1904"/>
      <c r="IQ48" s="1904"/>
      <c r="IR48" s="1904"/>
      <c r="IS48" s="1904"/>
      <c r="IT48" s="1904"/>
      <c r="IU48" s="1904"/>
      <c r="IV48" s="1904"/>
      <c r="IW48" s="1904"/>
      <c r="IX48" s="1904"/>
      <c r="IY48" s="1904"/>
      <c r="IZ48" s="1904"/>
      <c r="JA48" s="1904"/>
      <c r="JB48" s="1904"/>
      <c r="JC48" s="1904"/>
      <c r="JD48" s="1904"/>
      <c r="JE48" s="1904"/>
      <c r="JF48" s="1904"/>
      <c r="JG48" s="1904"/>
      <c r="JH48" s="1904"/>
      <c r="JI48" s="1904"/>
      <c r="JJ48" s="1904"/>
      <c r="JK48" s="1904"/>
      <c r="JL48" s="1904"/>
      <c r="JM48" s="1904"/>
      <c r="JN48" s="1904"/>
      <c r="JO48" s="1904"/>
      <c r="JP48" s="1904"/>
      <c r="JQ48" s="1904"/>
      <c r="JR48" s="1904"/>
      <c r="JS48" s="1904"/>
      <c r="JT48" s="1904"/>
      <c r="JU48" s="1904"/>
      <c r="JV48" s="1904"/>
      <c r="JW48" s="1904"/>
      <c r="JX48" s="1904"/>
      <c r="JY48" s="1904"/>
      <c r="JZ48" s="1904"/>
      <c r="KA48" s="1904"/>
      <c r="KB48" s="1904"/>
      <c r="KC48" s="1904"/>
      <c r="KD48" s="1904"/>
      <c r="KE48" s="1904"/>
      <c r="KF48" s="1904"/>
      <c r="KG48" s="1904"/>
      <c r="KH48" s="1904"/>
      <c r="KI48" s="1904"/>
      <c r="KJ48" s="1904"/>
      <c r="KK48" s="1904"/>
      <c r="KL48" s="1904"/>
      <c r="KM48" s="1904"/>
      <c r="KN48" s="1904"/>
      <c r="KO48" s="1904"/>
      <c r="KP48" s="1904"/>
      <c r="KQ48" s="1904"/>
      <c r="KR48" s="1904"/>
      <c r="KS48" s="1904"/>
      <c r="KT48" s="1904"/>
      <c r="KU48" s="1904"/>
      <c r="KV48" s="1904"/>
      <c r="KW48" s="1904"/>
      <c r="KX48" s="1904"/>
      <c r="KY48" s="1904"/>
      <c r="KZ48" s="1904"/>
      <c r="LA48" s="1904"/>
      <c r="LB48" s="1904"/>
      <c r="LC48" s="1904"/>
      <c r="LD48" s="1904"/>
      <c r="LE48" s="1904"/>
      <c r="LF48" s="1904"/>
      <c r="LG48" s="1904"/>
      <c r="LH48" s="1904"/>
      <c r="LI48" s="1904"/>
      <c r="LJ48" s="1904"/>
      <c r="LK48" s="1904"/>
      <c r="LL48" s="1904"/>
      <c r="LM48" s="1904"/>
      <c r="LN48" s="1904"/>
      <c r="LO48" s="1904"/>
      <c r="LP48" s="1904"/>
      <c r="LQ48" s="1904"/>
      <c r="LR48" s="1904"/>
      <c r="LS48" s="1904"/>
      <c r="LT48" s="1904"/>
      <c r="LU48" s="1904"/>
      <c r="LV48" s="1904"/>
      <c r="LW48" s="1904"/>
      <c r="LX48" s="1904"/>
      <c r="LY48" s="1904"/>
      <c r="LZ48" s="1904"/>
      <c r="MA48" s="1904"/>
      <c r="MB48" s="1904"/>
      <c r="MC48" s="1904"/>
      <c r="MD48" s="1904"/>
      <c r="ME48" s="1904"/>
      <c r="MF48" s="1904"/>
      <c r="MG48" s="1904"/>
      <c r="MH48" s="1904"/>
      <c r="MI48" s="1904"/>
    </row>
    <row r="49" spans="1:347" s="243" customFormat="1" ht="16.149999999999999" customHeight="1" x14ac:dyDescent="0.2">
      <c r="A49" s="248">
        <v>43</v>
      </c>
      <c r="B49" s="233" t="s">
        <v>124</v>
      </c>
      <c r="C49" s="234">
        <v>3686</v>
      </c>
      <c r="D49" s="234">
        <v>0</v>
      </c>
      <c r="E49" s="234">
        <v>0</v>
      </c>
      <c r="F49" s="234">
        <v>0</v>
      </c>
      <c r="G49" s="234">
        <v>0</v>
      </c>
      <c r="H49" s="234">
        <v>0</v>
      </c>
      <c r="I49" s="234">
        <v>0</v>
      </c>
      <c r="J49" s="234">
        <v>0</v>
      </c>
      <c r="K49" s="234">
        <v>0</v>
      </c>
      <c r="L49" s="234">
        <v>0</v>
      </c>
      <c r="M49" s="234">
        <v>0</v>
      </c>
      <c r="N49" s="234">
        <v>0</v>
      </c>
      <c r="O49" s="234">
        <v>0</v>
      </c>
      <c r="P49" s="234">
        <v>0</v>
      </c>
      <c r="Q49" s="234">
        <v>0</v>
      </c>
      <c r="R49" s="234">
        <v>0</v>
      </c>
      <c r="S49" s="234">
        <v>0</v>
      </c>
      <c r="T49" s="234">
        <v>0</v>
      </c>
      <c r="U49" s="234">
        <v>0</v>
      </c>
      <c r="V49" s="234">
        <v>0</v>
      </c>
      <c r="W49" s="234">
        <v>0</v>
      </c>
      <c r="X49" s="234">
        <v>0</v>
      </c>
      <c r="Y49" s="234">
        <v>0</v>
      </c>
      <c r="Z49" s="234">
        <v>0</v>
      </c>
      <c r="AA49" s="234">
        <v>0</v>
      </c>
      <c r="AB49" s="234">
        <v>0</v>
      </c>
      <c r="AC49" s="234">
        <v>0</v>
      </c>
      <c r="AD49" s="234">
        <v>0</v>
      </c>
      <c r="AE49" s="234">
        <v>0</v>
      </c>
      <c r="AF49" s="234">
        <v>0</v>
      </c>
      <c r="AG49" s="234">
        <v>0</v>
      </c>
      <c r="AH49" s="234">
        <v>0</v>
      </c>
      <c r="AI49" s="234">
        <v>0</v>
      </c>
      <c r="AJ49" s="234">
        <v>0</v>
      </c>
      <c r="AK49" s="234"/>
      <c r="AL49" s="234"/>
      <c r="AM49" s="234"/>
      <c r="AN49" s="234"/>
      <c r="AO49" s="234"/>
      <c r="AP49" s="234"/>
      <c r="AQ49" s="234"/>
      <c r="AR49" s="234"/>
      <c r="AS49" s="234">
        <v>7</v>
      </c>
      <c r="AT49" s="234">
        <v>12</v>
      </c>
      <c r="AU49" s="249">
        <v>3705</v>
      </c>
      <c r="AV49" s="234">
        <v>0</v>
      </c>
      <c r="AW49" s="234">
        <v>0</v>
      </c>
      <c r="AX49" s="234">
        <v>0</v>
      </c>
      <c r="AY49" s="234">
        <v>0</v>
      </c>
      <c r="AZ49" s="234">
        <v>0</v>
      </c>
      <c r="BA49" s="234">
        <v>0</v>
      </c>
      <c r="BB49" s="234">
        <v>0</v>
      </c>
      <c r="BC49" s="234">
        <v>0</v>
      </c>
      <c r="BD49" s="234">
        <v>0</v>
      </c>
      <c r="BE49" s="234">
        <v>3</v>
      </c>
      <c r="BF49" s="234">
        <v>0</v>
      </c>
      <c r="BG49" s="234">
        <v>0</v>
      </c>
      <c r="BH49" s="234">
        <v>1</v>
      </c>
      <c r="BI49" s="1901">
        <v>3709</v>
      </c>
      <c r="BJ49" s="1904"/>
      <c r="BK49" s="1904"/>
      <c r="BL49" s="1880"/>
      <c r="BM49" s="1880"/>
      <c r="BN49" s="1880"/>
      <c r="BO49" s="1904"/>
      <c r="BP49" s="1880"/>
      <c r="BQ49" s="1904"/>
      <c r="BR49" s="1904"/>
      <c r="BS49" s="1904"/>
      <c r="BT49" s="1904"/>
      <c r="BU49" s="1904"/>
      <c r="BV49" s="1904"/>
      <c r="BW49" s="1904"/>
      <c r="BX49" s="1904"/>
      <c r="BY49" s="1904"/>
      <c r="BZ49" s="1904"/>
      <c r="CA49" s="1904"/>
      <c r="CB49" s="1904"/>
      <c r="CC49" s="1904"/>
      <c r="CD49" s="1904"/>
      <c r="CE49" s="1904"/>
      <c r="CF49" s="1904"/>
      <c r="CG49" s="1904"/>
      <c r="CH49" s="1904"/>
      <c r="CI49" s="1904"/>
      <c r="CJ49" s="1904"/>
      <c r="CK49" s="1904"/>
      <c r="CL49" s="1904"/>
      <c r="CM49" s="1904"/>
      <c r="CN49" s="1904"/>
      <c r="CO49" s="1904"/>
      <c r="CP49" s="1904"/>
      <c r="CQ49" s="1904"/>
      <c r="CR49" s="1904"/>
      <c r="CS49" s="1904"/>
      <c r="CT49" s="1904"/>
      <c r="CU49" s="1904"/>
      <c r="CV49" s="1904"/>
      <c r="CW49" s="1904"/>
      <c r="CX49" s="1904"/>
      <c r="CY49" s="1904"/>
      <c r="CZ49" s="1904"/>
      <c r="DA49" s="1904"/>
      <c r="DB49" s="1904"/>
      <c r="DC49" s="1904"/>
      <c r="DD49" s="1904"/>
      <c r="DE49" s="1904"/>
      <c r="DF49" s="1904"/>
      <c r="DG49" s="1904"/>
      <c r="DH49" s="1904"/>
      <c r="DI49" s="1904"/>
      <c r="DJ49" s="1904"/>
      <c r="DK49" s="1904"/>
      <c r="DL49" s="1904"/>
      <c r="DM49" s="1904"/>
      <c r="DN49" s="1904"/>
      <c r="DO49" s="1904"/>
      <c r="DP49" s="1904"/>
      <c r="DQ49" s="1904"/>
      <c r="DR49" s="1904"/>
      <c r="DS49" s="1904"/>
      <c r="DT49" s="1904"/>
      <c r="DU49" s="1904"/>
      <c r="DV49" s="1904"/>
      <c r="DW49" s="1904"/>
      <c r="DX49" s="1904"/>
      <c r="DY49" s="1904"/>
      <c r="DZ49" s="1904"/>
      <c r="EA49" s="1904"/>
      <c r="EB49" s="1904"/>
      <c r="EC49" s="1904"/>
      <c r="ED49" s="1904"/>
      <c r="EE49" s="1904"/>
      <c r="EF49" s="1904"/>
      <c r="EG49" s="1904"/>
      <c r="EH49" s="1904"/>
      <c r="EI49" s="1904"/>
      <c r="EJ49" s="1904"/>
      <c r="EK49" s="1904"/>
      <c r="EL49" s="1904"/>
      <c r="EM49" s="1904"/>
      <c r="EN49" s="1904"/>
      <c r="EO49" s="1904"/>
      <c r="EP49" s="1904"/>
      <c r="EQ49" s="1904"/>
      <c r="ER49" s="1904"/>
      <c r="ES49" s="1904"/>
      <c r="ET49" s="1904"/>
      <c r="EU49" s="1904"/>
      <c r="EV49" s="1904"/>
      <c r="EW49" s="1904"/>
      <c r="EX49" s="1904"/>
      <c r="EY49" s="1904"/>
      <c r="EZ49" s="1904"/>
      <c r="FA49" s="1904"/>
      <c r="FB49" s="1904"/>
      <c r="FC49" s="1904"/>
      <c r="FD49" s="1904"/>
      <c r="FE49" s="1904"/>
      <c r="FF49" s="1904"/>
      <c r="FG49" s="1904"/>
      <c r="FH49" s="1904"/>
      <c r="FI49" s="1904"/>
      <c r="FJ49" s="1904"/>
      <c r="FK49" s="1904"/>
      <c r="FL49" s="1904"/>
      <c r="FM49" s="1904"/>
      <c r="FN49" s="1904"/>
      <c r="FO49" s="1904"/>
      <c r="FP49" s="1904"/>
      <c r="FQ49" s="1904"/>
      <c r="FR49" s="1904"/>
      <c r="FS49" s="1904"/>
      <c r="FT49" s="1904"/>
      <c r="FU49" s="1904"/>
      <c r="FV49" s="1904"/>
      <c r="FW49" s="1904"/>
      <c r="FX49" s="1904"/>
      <c r="FY49" s="1904"/>
      <c r="FZ49" s="1904"/>
      <c r="GA49" s="1904"/>
      <c r="GB49" s="1904"/>
      <c r="GC49" s="1904"/>
      <c r="GD49" s="1904"/>
      <c r="GE49" s="1904"/>
      <c r="GF49" s="1904"/>
      <c r="GG49" s="1904"/>
      <c r="GH49" s="1904"/>
      <c r="GI49" s="1904"/>
      <c r="GJ49" s="1904"/>
      <c r="GK49" s="1904"/>
      <c r="GL49" s="1904"/>
      <c r="GM49" s="1904"/>
      <c r="GN49" s="1904"/>
      <c r="GO49" s="1904"/>
      <c r="GP49" s="1904"/>
      <c r="GQ49" s="1904"/>
      <c r="GR49" s="1904"/>
      <c r="GS49" s="1904"/>
      <c r="GT49" s="1904"/>
      <c r="GU49" s="1904"/>
      <c r="GV49" s="1904"/>
      <c r="GW49" s="1904"/>
      <c r="GX49" s="1904"/>
      <c r="GY49" s="1904"/>
      <c r="GZ49" s="1904"/>
      <c r="HA49" s="1904"/>
      <c r="HB49" s="1904"/>
      <c r="HC49" s="1904"/>
      <c r="HD49" s="1904"/>
      <c r="HE49" s="1904"/>
      <c r="HF49" s="1904"/>
      <c r="HG49" s="1904"/>
      <c r="HH49" s="1904"/>
      <c r="HI49" s="1904"/>
      <c r="HJ49" s="1904"/>
      <c r="HK49" s="1904"/>
      <c r="HL49" s="1904"/>
      <c r="HM49" s="1904"/>
      <c r="HN49" s="1904"/>
      <c r="HO49" s="1904"/>
      <c r="HP49" s="1904"/>
      <c r="HQ49" s="1904"/>
      <c r="HR49" s="1904"/>
      <c r="HS49" s="1904"/>
      <c r="HT49" s="1904"/>
      <c r="HU49" s="1904"/>
      <c r="HV49" s="1904"/>
      <c r="HW49" s="1904"/>
      <c r="HX49" s="1904"/>
      <c r="HY49" s="1904"/>
      <c r="HZ49" s="1904"/>
      <c r="IA49" s="1904"/>
      <c r="IB49" s="1904"/>
      <c r="IC49" s="1904"/>
      <c r="ID49" s="1904"/>
      <c r="IE49" s="1904"/>
      <c r="IF49" s="1904"/>
      <c r="IG49" s="1904"/>
      <c r="IH49" s="1904"/>
      <c r="II49" s="1904"/>
      <c r="IJ49" s="1904"/>
      <c r="IK49" s="1904"/>
      <c r="IL49" s="1904"/>
      <c r="IM49" s="1904"/>
      <c r="IN49" s="1904"/>
      <c r="IO49" s="1904"/>
      <c r="IP49" s="1904"/>
      <c r="IQ49" s="1904"/>
      <c r="IR49" s="1904"/>
      <c r="IS49" s="1904"/>
      <c r="IT49" s="1904"/>
      <c r="IU49" s="1904"/>
      <c r="IV49" s="1904"/>
      <c r="IW49" s="1904"/>
      <c r="IX49" s="1904"/>
      <c r="IY49" s="1904"/>
      <c r="IZ49" s="1904"/>
      <c r="JA49" s="1904"/>
      <c r="JB49" s="1904"/>
      <c r="JC49" s="1904"/>
      <c r="JD49" s="1904"/>
      <c r="JE49" s="1904"/>
      <c r="JF49" s="1904"/>
      <c r="JG49" s="1904"/>
      <c r="JH49" s="1904"/>
      <c r="JI49" s="1904"/>
      <c r="JJ49" s="1904"/>
      <c r="JK49" s="1904"/>
      <c r="JL49" s="1904"/>
      <c r="JM49" s="1904"/>
      <c r="JN49" s="1904"/>
      <c r="JO49" s="1904"/>
      <c r="JP49" s="1904"/>
      <c r="JQ49" s="1904"/>
      <c r="JR49" s="1904"/>
      <c r="JS49" s="1904"/>
      <c r="JT49" s="1904"/>
      <c r="JU49" s="1904"/>
      <c r="JV49" s="1904"/>
      <c r="JW49" s="1904"/>
      <c r="JX49" s="1904"/>
      <c r="JY49" s="1904"/>
      <c r="JZ49" s="1904"/>
      <c r="KA49" s="1904"/>
      <c r="KB49" s="1904"/>
      <c r="KC49" s="1904"/>
      <c r="KD49" s="1904"/>
      <c r="KE49" s="1904"/>
      <c r="KF49" s="1904"/>
      <c r="KG49" s="1904"/>
      <c r="KH49" s="1904"/>
      <c r="KI49" s="1904"/>
      <c r="KJ49" s="1904"/>
      <c r="KK49" s="1904"/>
      <c r="KL49" s="1904"/>
      <c r="KM49" s="1904"/>
      <c r="KN49" s="1904"/>
      <c r="KO49" s="1904"/>
      <c r="KP49" s="1904"/>
      <c r="KQ49" s="1904"/>
      <c r="KR49" s="1904"/>
      <c r="KS49" s="1904"/>
      <c r="KT49" s="1904"/>
      <c r="KU49" s="1904"/>
      <c r="KV49" s="1904"/>
      <c r="KW49" s="1904"/>
      <c r="KX49" s="1904"/>
      <c r="KY49" s="1904"/>
      <c r="KZ49" s="1904"/>
      <c r="LA49" s="1904"/>
      <c r="LB49" s="1904"/>
      <c r="LC49" s="1904"/>
      <c r="LD49" s="1904"/>
      <c r="LE49" s="1904"/>
      <c r="LF49" s="1904"/>
      <c r="LG49" s="1904"/>
      <c r="LH49" s="1904"/>
      <c r="LI49" s="1904"/>
      <c r="LJ49" s="1904"/>
      <c r="LK49" s="1904"/>
      <c r="LL49" s="1904"/>
      <c r="LM49" s="1904"/>
      <c r="LN49" s="1904"/>
      <c r="LO49" s="1904"/>
      <c r="LP49" s="1904"/>
      <c r="LQ49" s="1904"/>
      <c r="LR49" s="1904"/>
      <c r="LS49" s="1904"/>
      <c r="LT49" s="1904"/>
      <c r="LU49" s="1904"/>
      <c r="LV49" s="1904"/>
      <c r="LW49" s="1904"/>
      <c r="LX49" s="1904"/>
      <c r="LY49" s="1904"/>
      <c r="LZ49" s="1904"/>
      <c r="MA49" s="1904"/>
      <c r="MB49" s="1904"/>
      <c r="MC49" s="1904"/>
      <c r="MD49" s="1904"/>
      <c r="ME49" s="1904"/>
      <c r="MF49" s="1904"/>
      <c r="MG49" s="1904"/>
      <c r="MH49" s="1904"/>
      <c r="MI49" s="1904"/>
    </row>
    <row r="50" spans="1:347" s="243" customFormat="1" ht="16.149999999999999" customHeight="1" x14ac:dyDescent="0.2">
      <c r="A50" s="248">
        <v>44</v>
      </c>
      <c r="B50" s="233" t="s">
        <v>125</v>
      </c>
      <c r="C50" s="234">
        <v>7443</v>
      </c>
      <c r="D50" s="234">
        <v>0</v>
      </c>
      <c r="E50" s="234">
        <v>0</v>
      </c>
      <c r="F50" s="234">
        <v>0</v>
      </c>
      <c r="G50" s="234">
        <v>6</v>
      </c>
      <c r="H50" s="234">
        <v>5</v>
      </c>
      <c r="I50" s="234">
        <v>5</v>
      </c>
      <c r="J50" s="234">
        <v>0</v>
      </c>
      <c r="K50" s="234">
        <v>0</v>
      </c>
      <c r="L50" s="234">
        <v>0</v>
      </c>
      <c r="M50" s="234">
        <v>0</v>
      </c>
      <c r="N50" s="234">
        <v>1</v>
      </c>
      <c r="O50" s="234">
        <v>0</v>
      </c>
      <c r="P50" s="234">
        <v>0</v>
      </c>
      <c r="Q50" s="234">
        <v>0</v>
      </c>
      <c r="R50" s="234">
        <v>0</v>
      </c>
      <c r="S50" s="234">
        <v>0</v>
      </c>
      <c r="T50" s="234">
        <v>0</v>
      </c>
      <c r="U50" s="234">
        <v>0</v>
      </c>
      <c r="V50" s="234">
        <v>0</v>
      </c>
      <c r="W50" s="234">
        <v>0</v>
      </c>
      <c r="X50" s="234">
        <v>0</v>
      </c>
      <c r="Y50" s="234">
        <v>0</v>
      </c>
      <c r="Z50" s="234">
        <v>0</v>
      </c>
      <c r="AA50" s="234">
        <v>1</v>
      </c>
      <c r="AB50" s="234">
        <v>0</v>
      </c>
      <c r="AC50" s="234">
        <v>0</v>
      </c>
      <c r="AD50" s="234">
        <v>0</v>
      </c>
      <c r="AE50" s="234">
        <v>3</v>
      </c>
      <c r="AF50" s="234">
        <v>0</v>
      </c>
      <c r="AG50" s="234">
        <v>0</v>
      </c>
      <c r="AH50" s="234">
        <v>0</v>
      </c>
      <c r="AI50" s="234">
        <v>0</v>
      </c>
      <c r="AJ50" s="234">
        <v>1</v>
      </c>
      <c r="AK50" s="234"/>
      <c r="AL50" s="234"/>
      <c r="AM50" s="234"/>
      <c r="AN50" s="234"/>
      <c r="AO50" s="234"/>
      <c r="AP50" s="234"/>
      <c r="AQ50" s="234"/>
      <c r="AR50" s="234"/>
      <c r="AS50" s="234">
        <v>26</v>
      </c>
      <c r="AT50" s="234">
        <v>17</v>
      </c>
      <c r="AU50" s="249">
        <v>7508</v>
      </c>
      <c r="AV50" s="234">
        <v>0</v>
      </c>
      <c r="AW50" s="234">
        <v>0</v>
      </c>
      <c r="AX50" s="234">
        <v>22</v>
      </c>
      <c r="AY50" s="234">
        <v>0</v>
      </c>
      <c r="AZ50" s="234">
        <v>0</v>
      </c>
      <c r="BA50" s="234">
        <v>6</v>
      </c>
      <c r="BB50" s="234">
        <v>0</v>
      </c>
      <c r="BC50" s="234">
        <v>0</v>
      </c>
      <c r="BD50" s="234">
        <v>0</v>
      </c>
      <c r="BE50" s="234">
        <v>0</v>
      </c>
      <c r="BF50" s="234">
        <v>5</v>
      </c>
      <c r="BG50" s="234">
        <v>0</v>
      </c>
      <c r="BH50" s="234">
        <v>0</v>
      </c>
      <c r="BI50" s="1901">
        <v>7541</v>
      </c>
      <c r="BJ50" s="1904"/>
      <c r="BK50" s="1904"/>
      <c r="BL50" s="1880"/>
      <c r="BM50" s="1880"/>
      <c r="BN50" s="1880"/>
      <c r="BO50" s="1904"/>
      <c r="BP50" s="1880"/>
      <c r="BQ50" s="1904"/>
      <c r="BR50" s="1904"/>
      <c r="BS50" s="1904"/>
      <c r="BT50" s="1904"/>
      <c r="BU50" s="1904"/>
      <c r="BV50" s="1904"/>
      <c r="BW50" s="1904"/>
      <c r="BX50" s="1904"/>
      <c r="BY50" s="1904"/>
      <c r="BZ50" s="1904"/>
      <c r="CA50" s="1904"/>
      <c r="CB50" s="1904"/>
      <c r="CC50" s="1904"/>
      <c r="CD50" s="1904"/>
      <c r="CE50" s="1904"/>
      <c r="CF50" s="1904"/>
      <c r="CG50" s="1904"/>
      <c r="CH50" s="1904"/>
      <c r="CI50" s="1904"/>
      <c r="CJ50" s="1904"/>
      <c r="CK50" s="1904"/>
      <c r="CL50" s="1904"/>
      <c r="CM50" s="1904"/>
      <c r="CN50" s="1904"/>
      <c r="CO50" s="1904"/>
      <c r="CP50" s="1904"/>
      <c r="CQ50" s="1904"/>
      <c r="CR50" s="1904"/>
      <c r="CS50" s="1904"/>
      <c r="CT50" s="1904"/>
      <c r="CU50" s="1904"/>
      <c r="CV50" s="1904"/>
      <c r="CW50" s="1904"/>
      <c r="CX50" s="1904"/>
      <c r="CY50" s="1904"/>
      <c r="CZ50" s="1904"/>
      <c r="DA50" s="1904"/>
      <c r="DB50" s="1904"/>
      <c r="DC50" s="1904"/>
      <c r="DD50" s="1904"/>
      <c r="DE50" s="1904"/>
      <c r="DF50" s="1904"/>
      <c r="DG50" s="1904"/>
      <c r="DH50" s="1904"/>
      <c r="DI50" s="1904"/>
      <c r="DJ50" s="1904"/>
      <c r="DK50" s="1904"/>
      <c r="DL50" s="1904"/>
      <c r="DM50" s="1904"/>
      <c r="DN50" s="1904"/>
      <c r="DO50" s="1904"/>
      <c r="DP50" s="1904"/>
      <c r="DQ50" s="1904"/>
      <c r="DR50" s="1904"/>
      <c r="DS50" s="1904"/>
      <c r="DT50" s="1904"/>
      <c r="DU50" s="1904"/>
      <c r="DV50" s="1904"/>
      <c r="DW50" s="1904"/>
      <c r="DX50" s="1904"/>
      <c r="DY50" s="1904"/>
      <c r="DZ50" s="1904"/>
      <c r="EA50" s="1904"/>
      <c r="EB50" s="1904"/>
      <c r="EC50" s="1904"/>
      <c r="ED50" s="1904"/>
      <c r="EE50" s="1904"/>
      <c r="EF50" s="1904"/>
      <c r="EG50" s="1904"/>
      <c r="EH50" s="1904"/>
      <c r="EI50" s="1904"/>
      <c r="EJ50" s="1904"/>
      <c r="EK50" s="1904"/>
      <c r="EL50" s="1904"/>
      <c r="EM50" s="1904"/>
      <c r="EN50" s="1904"/>
      <c r="EO50" s="1904"/>
      <c r="EP50" s="1904"/>
      <c r="EQ50" s="1904"/>
      <c r="ER50" s="1904"/>
      <c r="ES50" s="1904"/>
      <c r="ET50" s="1904"/>
      <c r="EU50" s="1904"/>
      <c r="EV50" s="1904"/>
      <c r="EW50" s="1904"/>
      <c r="EX50" s="1904"/>
      <c r="EY50" s="1904"/>
      <c r="EZ50" s="1904"/>
      <c r="FA50" s="1904"/>
      <c r="FB50" s="1904"/>
      <c r="FC50" s="1904"/>
      <c r="FD50" s="1904"/>
      <c r="FE50" s="1904"/>
      <c r="FF50" s="1904"/>
      <c r="FG50" s="1904"/>
      <c r="FH50" s="1904"/>
      <c r="FI50" s="1904"/>
      <c r="FJ50" s="1904"/>
      <c r="FK50" s="1904"/>
      <c r="FL50" s="1904"/>
      <c r="FM50" s="1904"/>
      <c r="FN50" s="1904"/>
      <c r="FO50" s="1904"/>
      <c r="FP50" s="1904"/>
      <c r="FQ50" s="1904"/>
      <c r="FR50" s="1904"/>
      <c r="FS50" s="1904"/>
      <c r="FT50" s="1904"/>
      <c r="FU50" s="1904"/>
      <c r="FV50" s="1904"/>
      <c r="FW50" s="1904"/>
      <c r="FX50" s="1904"/>
      <c r="FY50" s="1904"/>
      <c r="FZ50" s="1904"/>
      <c r="GA50" s="1904"/>
      <c r="GB50" s="1904"/>
      <c r="GC50" s="1904"/>
      <c r="GD50" s="1904"/>
      <c r="GE50" s="1904"/>
      <c r="GF50" s="1904"/>
      <c r="GG50" s="1904"/>
      <c r="GH50" s="1904"/>
      <c r="GI50" s="1904"/>
      <c r="GJ50" s="1904"/>
      <c r="GK50" s="1904"/>
      <c r="GL50" s="1904"/>
      <c r="GM50" s="1904"/>
      <c r="GN50" s="1904"/>
      <c r="GO50" s="1904"/>
      <c r="GP50" s="1904"/>
      <c r="GQ50" s="1904"/>
      <c r="GR50" s="1904"/>
      <c r="GS50" s="1904"/>
      <c r="GT50" s="1904"/>
      <c r="GU50" s="1904"/>
      <c r="GV50" s="1904"/>
      <c r="GW50" s="1904"/>
      <c r="GX50" s="1904"/>
      <c r="GY50" s="1904"/>
      <c r="GZ50" s="1904"/>
      <c r="HA50" s="1904"/>
      <c r="HB50" s="1904"/>
      <c r="HC50" s="1904"/>
      <c r="HD50" s="1904"/>
      <c r="HE50" s="1904"/>
      <c r="HF50" s="1904"/>
      <c r="HG50" s="1904"/>
      <c r="HH50" s="1904"/>
      <c r="HI50" s="1904"/>
      <c r="HJ50" s="1904"/>
      <c r="HK50" s="1904"/>
      <c r="HL50" s="1904"/>
      <c r="HM50" s="1904"/>
      <c r="HN50" s="1904"/>
      <c r="HO50" s="1904"/>
      <c r="HP50" s="1904"/>
      <c r="HQ50" s="1904"/>
      <c r="HR50" s="1904"/>
      <c r="HS50" s="1904"/>
      <c r="HT50" s="1904"/>
      <c r="HU50" s="1904"/>
      <c r="HV50" s="1904"/>
      <c r="HW50" s="1904"/>
      <c r="HX50" s="1904"/>
      <c r="HY50" s="1904"/>
      <c r="HZ50" s="1904"/>
      <c r="IA50" s="1904"/>
      <c r="IB50" s="1904"/>
      <c r="IC50" s="1904"/>
      <c r="ID50" s="1904"/>
      <c r="IE50" s="1904"/>
      <c r="IF50" s="1904"/>
      <c r="IG50" s="1904"/>
      <c r="IH50" s="1904"/>
      <c r="II50" s="1904"/>
      <c r="IJ50" s="1904"/>
      <c r="IK50" s="1904"/>
      <c r="IL50" s="1904"/>
      <c r="IM50" s="1904"/>
      <c r="IN50" s="1904"/>
      <c r="IO50" s="1904"/>
      <c r="IP50" s="1904"/>
      <c r="IQ50" s="1904"/>
      <c r="IR50" s="1904"/>
      <c r="IS50" s="1904"/>
      <c r="IT50" s="1904"/>
      <c r="IU50" s="1904"/>
      <c r="IV50" s="1904"/>
      <c r="IW50" s="1904"/>
      <c r="IX50" s="1904"/>
      <c r="IY50" s="1904"/>
      <c r="IZ50" s="1904"/>
      <c r="JA50" s="1904"/>
      <c r="JB50" s="1904"/>
      <c r="JC50" s="1904"/>
      <c r="JD50" s="1904"/>
      <c r="JE50" s="1904"/>
      <c r="JF50" s="1904"/>
      <c r="JG50" s="1904"/>
      <c r="JH50" s="1904"/>
      <c r="JI50" s="1904"/>
      <c r="JJ50" s="1904"/>
      <c r="JK50" s="1904"/>
      <c r="JL50" s="1904"/>
      <c r="JM50" s="1904"/>
      <c r="JN50" s="1904"/>
      <c r="JO50" s="1904"/>
      <c r="JP50" s="1904"/>
      <c r="JQ50" s="1904"/>
      <c r="JR50" s="1904"/>
      <c r="JS50" s="1904"/>
      <c r="JT50" s="1904"/>
      <c r="JU50" s="1904"/>
      <c r="JV50" s="1904"/>
      <c r="JW50" s="1904"/>
      <c r="JX50" s="1904"/>
      <c r="JY50" s="1904"/>
      <c r="JZ50" s="1904"/>
      <c r="KA50" s="1904"/>
      <c r="KB50" s="1904"/>
      <c r="KC50" s="1904"/>
      <c r="KD50" s="1904"/>
      <c r="KE50" s="1904"/>
      <c r="KF50" s="1904"/>
      <c r="KG50" s="1904"/>
      <c r="KH50" s="1904"/>
      <c r="KI50" s="1904"/>
      <c r="KJ50" s="1904"/>
      <c r="KK50" s="1904"/>
      <c r="KL50" s="1904"/>
      <c r="KM50" s="1904"/>
      <c r="KN50" s="1904"/>
      <c r="KO50" s="1904"/>
      <c r="KP50" s="1904"/>
      <c r="KQ50" s="1904"/>
      <c r="KR50" s="1904"/>
      <c r="KS50" s="1904"/>
      <c r="KT50" s="1904"/>
      <c r="KU50" s="1904"/>
      <c r="KV50" s="1904"/>
      <c r="KW50" s="1904"/>
      <c r="KX50" s="1904"/>
      <c r="KY50" s="1904"/>
      <c r="KZ50" s="1904"/>
      <c r="LA50" s="1904"/>
      <c r="LB50" s="1904"/>
      <c r="LC50" s="1904"/>
      <c r="LD50" s="1904"/>
      <c r="LE50" s="1904"/>
      <c r="LF50" s="1904"/>
      <c r="LG50" s="1904"/>
      <c r="LH50" s="1904"/>
      <c r="LI50" s="1904"/>
      <c r="LJ50" s="1904"/>
      <c r="LK50" s="1904"/>
      <c r="LL50" s="1904"/>
      <c r="LM50" s="1904"/>
      <c r="LN50" s="1904"/>
      <c r="LO50" s="1904"/>
      <c r="LP50" s="1904"/>
      <c r="LQ50" s="1904"/>
      <c r="LR50" s="1904"/>
      <c r="LS50" s="1904"/>
      <c r="LT50" s="1904"/>
      <c r="LU50" s="1904"/>
      <c r="LV50" s="1904"/>
      <c r="LW50" s="1904"/>
      <c r="LX50" s="1904"/>
      <c r="LY50" s="1904"/>
      <c r="LZ50" s="1904"/>
      <c r="MA50" s="1904"/>
      <c r="MB50" s="1904"/>
      <c r="MC50" s="1904"/>
      <c r="MD50" s="1904"/>
      <c r="ME50" s="1904"/>
      <c r="MF50" s="1904"/>
      <c r="MG50" s="1904"/>
      <c r="MH50" s="1904"/>
      <c r="MI50" s="1904"/>
    </row>
    <row r="51" spans="1:347" s="243" customFormat="1" ht="16.149999999999999" customHeight="1" x14ac:dyDescent="0.2">
      <c r="A51" s="250">
        <v>45</v>
      </c>
      <c r="B51" s="235" t="s">
        <v>126</v>
      </c>
      <c r="C51" s="236">
        <v>8998</v>
      </c>
      <c r="D51" s="236">
        <v>0</v>
      </c>
      <c r="E51" s="236">
        <v>0</v>
      </c>
      <c r="F51" s="236">
        <v>0</v>
      </c>
      <c r="G51" s="236">
        <v>0</v>
      </c>
      <c r="H51" s="236">
        <v>0</v>
      </c>
      <c r="I51" s="236">
        <v>6</v>
      </c>
      <c r="J51" s="236">
        <v>0</v>
      </c>
      <c r="K51" s="236">
        <v>0</v>
      </c>
      <c r="L51" s="236">
        <v>0</v>
      </c>
      <c r="M51" s="236">
        <v>0</v>
      </c>
      <c r="N51" s="236">
        <v>1</v>
      </c>
      <c r="O51" s="236">
        <v>0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6">
        <v>0</v>
      </c>
      <c r="W51" s="236">
        <v>1</v>
      </c>
      <c r="X51" s="236">
        <v>0</v>
      </c>
      <c r="Y51" s="236">
        <v>0</v>
      </c>
      <c r="Z51" s="236">
        <v>0</v>
      </c>
      <c r="AA51" s="236">
        <v>0</v>
      </c>
      <c r="AB51" s="236">
        <v>0</v>
      </c>
      <c r="AC51" s="236">
        <v>0</v>
      </c>
      <c r="AD51" s="236">
        <v>0</v>
      </c>
      <c r="AE51" s="236">
        <v>0</v>
      </c>
      <c r="AF51" s="236">
        <v>0</v>
      </c>
      <c r="AG51" s="236">
        <v>0</v>
      </c>
      <c r="AH51" s="236">
        <v>0</v>
      </c>
      <c r="AI51" s="236">
        <v>0</v>
      </c>
      <c r="AJ51" s="236">
        <v>0</v>
      </c>
      <c r="AK51" s="236"/>
      <c r="AL51" s="236"/>
      <c r="AM51" s="236"/>
      <c r="AN51" s="236"/>
      <c r="AO51" s="236"/>
      <c r="AP51" s="236"/>
      <c r="AQ51" s="236"/>
      <c r="AR51" s="236"/>
      <c r="AS51" s="236">
        <v>16</v>
      </c>
      <c r="AT51" s="236">
        <v>21</v>
      </c>
      <c r="AU51" s="251">
        <v>9043</v>
      </c>
      <c r="AV51" s="236">
        <v>0</v>
      </c>
      <c r="AW51" s="236">
        <v>0</v>
      </c>
      <c r="AX51" s="236">
        <v>5</v>
      </c>
      <c r="AY51" s="236">
        <v>0</v>
      </c>
      <c r="AZ51" s="236">
        <v>0</v>
      </c>
      <c r="BA51" s="236">
        <v>0</v>
      </c>
      <c r="BB51" s="236">
        <v>0</v>
      </c>
      <c r="BC51" s="236">
        <v>0</v>
      </c>
      <c r="BD51" s="236">
        <v>0</v>
      </c>
      <c r="BE51" s="236">
        <v>10</v>
      </c>
      <c r="BF51" s="236">
        <v>6</v>
      </c>
      <c r="BG51" s="236">
        <v>0</v>
      </c>
      <c r="BH51" s="236">
        <v>0</v>
      </c>
      <c r="BI51" s="1902">
        <v>9064</v>
      </c>
      <c r="BJ51" s="1904"/>
      <c r="BK51" s="1904"/>
      <c r="BL51" s="1880"/>
      <c r="BM51" s="1880"/>
      <c r="BN51" s="1880"/>
      <c r="BO51" s="1904"/>
      <c r="BP51" s="1880"/>
      <c r="BQ51" s="1904"/>
      <c r="BR51" s="1904"/>
      <c r="BS51" s="1904"/>
      <c r="BT51" s="1904"/>
      <c r="BU51" s="1904"/>
      <c r="BV51" s="1904"/>
      <c r="BW51" s="1904"/>
      <c r="BX51" s="1904"/>
      <c r="BY51" s="1904"/>
      <c r="BZ51" s="1904"/>
      <c r="CA51" s="1904"/>
      <c r="CB51" s="1904"/>
      <c r="CC51" s="1904"/>
      <c r="CD51" s="1904"/>
      <c r="CE51" s="1904"/>
      <c r="CF51" s="1904"/>
      <c r="CG51" s="1904"/>
      <c r="CH51" s="1904"/>
      <c r="CI51" s="1904"/>
      <c r="CJ51" s="1904"/>
      <c r="CK51" s="1904"/>
      <c r="CL51" s="1904"/>
      <c r="CM51" s="1904"/>
      <c r="CN51" s="1904"/>
      <c r="CO51" s="1904"/>
      <c r="CP51" s="1904"/>
      <c r="CQ51" s="1904"/>
      <c r="CR51" s="1904"/>
      <c r="CS51" s="1904"/>
      <c r="CT51" s="1904"/>
      <c r="CU51" s="1904"/>
      <c r="CV51" s="1904"/>
      <c r="CW51" s="1904"/>
      <c r="CX51" s="1904"/>
      <c r="CY51" s="1904"/>
      <c r="CZ51" s="1904"/>
      <c r="DA51" s="1904"/>
      <c r="DB51" s="1904"/>
      <c r="DC51" s="1904"/>
      <c r="DD51" s="1904"/>
      <c r="DE51" s="1904"/>
      <c r="DF51" s="1904"/>
      <c r="DG51" s="1904"/>
      <c r="DH51" s="1904"/>
      <c r="DI51" s="1904"/>
      <c r="DJ51" s="1904"/>
      <c r="DK51" s="1904"/>
      <c r="DL51" s="1904"/>
      <c r="DM51" s="1904"/>
      <c r="DN51" s="1904"/>
      <c r="DO51" s="1904"/>
      <c r="DP51" s="1904"/>
      <c r="DQ51" s="1904"/>
      <c r="DR51" s="1904"/>
      <c r="DS51" s="1904"/>
      <c r="DT51" s="1904"/>
      <c r="DU51" s="1904"/>
      <c r="DV51" s="1904"/>
      <c r="DW51" s="1904"/>
      <c r="DX51" s="1904"/>
      <c r="DY51" s="1904"/>
      <c r="DZ51" s="1904"/>
      <c r="EA51" s="1904"/>
      <c r="EB51" s="1904"/>
      <c r="EC51" s="1904"/>
      <c r="ED51" s="1904"/>
      <c r="EE51" s="1904"/>
      <c r="EF51" s="1904"/>
      <c r="EG51" s="1904"/>
      <c r="EH51" s="1904"/>
      <c r="EI51" s="1904"/>
      <c r="EJ51" s="1904"/>
      <c r="EK51" s="1904"/>
      <c r="EL51" s="1904"/>
      <c r="EM51" s="1904"/>
      <c r="EN51" s="1904"/>
      <c r="EO51" s="1904"/>
      <c r="EP51" s="1904"/>
      <c r="EQ51" s="1904"/>
      <c r="ER51" s="1904"/>
      <c r="ES51" s="1904"/>
      <c r="ET51" s="1904"/>
      <c r="EU51" s="1904"/>
      <c r="EV51" s="1904"/>
      <c r="EW51" s="1904"/>
      <c r="EX51" s="1904"/>
      <c r="EY51" s="1904"/>
      <c r="EZ51" s="1904"/>
      <c r="FA51" s="1904"/>
      <c r="FB51" s="1904"/>
      <c r="FC51" s="1904"/>
      <c r="FD51" s="1904"/>
      <c r="FE51" s="1904"/>
      <c r="FF51" s="1904"/>
      <c r="FG51" s="1904"/>
      <c r="FH51" s="1904"/>
      <c r="FI51" s="1904"/>
      <c r="FJ51" s="1904"/>
      <c r="FK51" s="1904"/>
      <c r="FL51" s="1904"/>
      <c r="FM51" s="1904"/>
      <c r="FN51" s="1904"/>
      <c r="FO51" s="1904"/>
      <c r="FP51" s="1904"/>
      <c r="FQ51" s="1904"/>
      <c r="FR51" s="1904"/>
      <c r="FS51" s="1904"/>
      <c r="FT51" s="1904"/>
      <c r="FU51" s="1904"/>
      <c r="FV51" s="1904"/>
      <c r="FW51" s="1904"/>
      <c r="FX51" s="1904"/>
      <c r="FY51" s="1904"/>
      <c r="FZ51" s="1904"/>
      <c r="GA51" s="1904"/>
      <c r="GB51" s="1904"/>
      <c r="GC51" s="1904"/>
      <c r="GD51" s="1904"/>
      <c r="GE51" s="1904"/>
      <c r="GF51" s="1904"/>
      <c r="GG51" s="1904"/>
      <c r="GH51" s="1904"/>
      <c r="GI51" s="1904"/>
      <c r="GJ51" s="1904"/>
      <c r="GK51" s="1904"/>
      <c r="GL51" s="1904"/>
      <c r="GM51" s="1904"/>
      <c r="GN51" s="1904"/>
      <c r="GO51" s="1904"/>
      <c r="GP51" s="1904"/>
      <c r="GQ51" s="1904"/>
      <c r="GR51" s="1904"/>
      <c r="GS51" s="1904"/>
      <c r="GT51" s="1904"/>
      <c r="GU51" s="1904"/>
      <c r="GV51" s="1904"/>
      <c r="GW51" s="1904"/>
      <c r="GX51" s="1904"/>
      <c r="GY51" s="1904"/>
      <c r="GZ51" s="1904"/>
      <c r="HA51" s="1904"/>
      <c r="HB51" s="1904"/>
      <c r="HC51" s="1904"/>
      <c r="HD51" s="1904"/>
      <c r="HE51" s="1904"/>
      <c r="HF51" s="1904"/>
      <c r="HG51" s="1904"/>
      <c r="HH51" s="1904"/>
      <c r="HI51" s="1904"/>
      <c r="HJ51" s="1904"/>
      <c r="HK51" s="1904"/>
      <c r="HL51" s="1904"/>
      <c r="HM51" s="1904"/>
      <c r="HN51" s="1904"/>
      <c r="HO51" s="1904"/>
      <c r="HP51" s="1904"/>
      <c r="HQ51" s="1904"/>
      <c r="HR51" s="1904"/>
      <c r="HS51" s="1904"/>
      <c r="HT51" s="1904"/>
      <c r="HU51" s="1904"/>
      <c r="HV51" s="1904"/>
      <c r="HW51" s="1904"/>
      <c r="HX51" s="1904"/>
      <c r="HY51" s="1904"/>
      <c r="HZ51" s="1904"/>
      <c r="IA51" s="1904"/>
      <c r="IB51" s="1904"/>
      <c r="IC51" s="1904"/>
      <c r="ID51" s="1904"/>
      <c r="IE51" s="1904"/>
      <c r="IF51" s="1904"/>
      <c r="IG51" s="1904"/>
      <c r="IH51" s="1904"/>
      <c r="II51" s="1904"/>
      <c r="IJ51" s="1904"/>
      <c r="IK51" s="1904"/>
      <c r="IL51" s="1904"/>
      <c r="IM51" s="1904"/>
      <c r="IN51" s="1904"/>
      <c r="IO51" s="1904"/>
      <c r="IP51" s="1904"/>
      <c r="IQ51" s="1904"/>
      <c r="IR51" s="1904"/>
      <c r="IS51" s="1904"/>
      <c r="IT51" s="1904"/>
      <c r="IU51" s="1904"/>
      <c r="IV51" s="1904"/>
      <c r="IW51" s="1904"/>
      <c r="IX51" s="1904"/>
      <c r="IY51" s="1904"/>
      <c r="IZ51" s="1904"/>
      <c r="JA51" s="1904"/>
      <c r="JB51" s="1904"/>
      <c r="JC51" s="1904"/>
      <c r="JD51" s="1904"/>
      <c r="JE51" s="1904"/>
      <c r="JF51" s="1904"/>
      <c r="JG51" s="1904"/>
      <c r="JH51" s="1904"/>
      <c r="JI51" s="1904"/>
      <c r="JJ51" s="1904"/>
      <c r="JK51" s="1904"/>
      <c r="JL51" s="1904"/>
      <c r="JM51" s="1904"/>
      <c r="JN51" s="1904"/>
      <c r="JO51" s="1904"/>
      <c r="JP51" s="1904"/>
      <c r="JQ51" s="1904"/>
      <c r="JR51" s="1904"/>
      <c r="JS51" s="1904"/>
      <c r="JT51" s="1904"/>
      <c r="JU51" s="1904"/>
      <c r="JV51" s="1904"/>
      <c r="JW51" s="1904"/>
      <c r="JX51" s="1904"/>
      <c r="JY51" s="1904"/>
      <c r="JZ51" s="1904"/>
      <c r="KA51" s="1904"/>
      <c r="KB51" s="1904"/>
      <c r="KC51" s="1904"/>
      <c r="KD51" s="1904"/>
      <c r="KE51" s="1904"/>
      <c r="KF51" s="1904"/>
      <c r="KG51" s="1904"/>
      <c r="KH51" s="1904"/>
      <c r="KI51" s="1904"/>
      <c r="KJ51" s="1904"/>
      <c r="KK51" s="1904"/>
      <c r="KL51" s="1904"/>
      <c r="KM51" s="1904"/>
      <c r="KN51" s="1904"/>
      <c r="KO51" s="1904"/>
      <c r="KP51" s="1904"/>
      <c r="KQ51" s="1904"/>
      <c r="KR51" s="1904"/>
      <c r="KS51" s="1904"/>
      <c r="KT51" s="1904"/>
      <c r="KU51" s="1904"/>
      <c r="KV51" s="1904"/>
      <c r="KW51" s="1904"/>
      <c r="KX51" s="1904"/>
      <c r="KY51" s="1904"/>
      <c r="KZ51" s="1904"/>
      <c r="LA51" s="1904"/>
      <c r="LB51" s="1904"/>
      <c r="LC51" s="1904"/>
      <c r="LD51" s="1904"/>
      <c r="LE51" s="1904"/>
      <c r="LF51" s="1904"/>
      <c r="LG51" s="1904"/>
      <c r="LH51" s="1904"/>
      <c r="LI51" s="1904"/>
      <c r="LJ51" s="1904"/>
      <c r="LK51" s="1904"/>
      <c r="LL51" s="1904"/>
      <c r="LM51" s="1904"/>
      <c r="LN51" s="1904"/>
      <c r="LO51" s="1904"/>
      <c r="LP51" s="1904"/>
      <c r="LQ51" s="1904"/>
      <c r="LR51" s="1904"/>
      <c r="LS51" s="1904"/>
      <c r="LT51" s="1904"/>
      <c r="LU51" s="1904"/>
      <c r="LV51" s="1904"/>
      <c r="LW51" s="1904"/>
      <c r="LX51" s="1904"/>
      <c r="LY51" s="1904"/>
      <c r="LZ51" s="1904"/>
      <c r="MA51" s="1904"/>
      <c r="MB51" s="1904"/>
      <c r="MC51" s="1904"/>
      <c r="MD51" s="1904"/>
      <c r="ME51" s="1904"/>
      <c r="MF51" s="1904"/>
      <c r="MG51" s="1904"/>
      <c r="MH51" s="1904"/>
      <c r="MI51" s="1904"/>
    </row>
    <row r="52" spans="1:347" s="243" customFormat="1" ht="16.149999999999999" customHeight="1" x14ac:dyDescent="0.2">
      <c r="A52" s="246">
        <v>46</v>
      </c>
      <c r="B52" s="237" t="s">
        <v>127</v>
      </c>
      <c r="C52" s="238">
        <v>1033</v>
      </c>
      <c r="D52" s="238">
        <v>0</v>
      </c>
      <c r="E52" s="238">
        <v>0</v>
      </c>
      <c r="F52" s="238">
        <v>0</v>
      </c>
      <c r="G52" s="238">
        <v>0</v>
      </c>
      <c r="H52" s="238">
        <v>0</v>
      </c>
      <c r="I52" s="238">
        <v>0</v>
      </c>
      <c r="J52" s="238">
        <v>0</v>
      </c>
      <c r="K52" s="238">
        <v>0</v>
      </c>
      <c r="L52" s="238">
        <v>0</v>
      </c>
      <c r="M52" s="238">
        <v>0</v>
      </c>
      <c r="N52" s="238">
        <v>0</v>
      </c>
      <c r="O52" s="238">
        <v>0</v>
      </c>
      <c r="P52" s="238">
        <v>0</v>
      </c>
      <c r="Q52" s="238">
        <v>0</v>
      </c>
      <c r="R52" s="238">
        <v>0</v>
      </c>
      <c r="S52" s="238">
        <v>0</v>
      </c>
      <c r="T52" s="238">
        <v>0</v>
      </c>
      <c r="U52" s="238">
        <v>0</v>
      </c>
      <c r="V52" s="238">
        <v>0</v>
      </c>
      <c r="W52" s="238">
        <v>0</v>
      </c>
      <c r="X52" s="238">
        <v>0</v>
      </c>
      <c r="Y52" s="238">
        <v>0</v>
      </c>
      <c r="Z52" s="238">
        <v>0</v>
      </c>
      <c r="AA52" s="238">
        <v>0</v>
      </c>
      <c r="AB52" s="238">
        <v>0</v>
      </c>
      <c r="AC52" s="238">
        <v>0</v>
      </c>
      <c r="AD52" s="238">
        <v>0</v>
      </c>
      <c r="AE52" s="238">
        <v>0</v>
      </c>
      <c r="AF52" s="238">
        <v>0</v>
      </c>
      <c r="AG52" s="238">
        <v>0</v>
      </c>
      <c r="AH52" s="238">
        <v>0</v>
      </c>
      <c r="AI52" s="238">
        <v>0</v>
      </c>
      <c r="AJ52" s="238">
        <v>0</v>
      </c>
      <c r="AK52" s="261"/>
      <c r="AL52" s="261"/>
      <c r="AM52" s="261"/>
      <c r="AN52" s="261"/>
      <c r="AO52" s="261"/>
      <c r="AP52" s="261"/>
      <c r="AQ52" s="261"/>
      <c r="AR52" s="261"/>
      <c r="AS52" s="238">
        <v>9</v>
      </c>
      <c r="AT52" s="238">
        <v>20</v>
      </c>
      <c r="AU52" s="247">
        <v>1062</v>
      </c>
      <c r="AV52" s="238">
        <v>0</v>
      </c>
      <c r="AW52" s="238">
        <v>0</v>
      </c>
      <c r="AX52" s="238">
        <v>0</v>
      </c>
      <c r="AY52" s="238">
        <v>0</v>
      </c>
      <c r="AZ52" s="238">
        <v>0</v>
      </c>
      <c r="BA52" s="238">
        <v>0</v>
      </c>
      <c r="BB52" s="238">
        <v>0</v>
      </c>
      <c r="BC52" s="238">
        <v>0</v>
      </c>
      <c r="BD52" s="238">
        <v>0</v>
      </c>
      <c r="BE52" s="238">
        <v>0</v>
      </c>
      <c r="BF52" s="238">
        <v>0</v>
      </c>
      <c r="BG52" s="238">
        <v>0</v>
      </c>
      <c r="BH52" s="238">
        <v>0</v>
      </c>
      <c r="BI52" s="1900">
        <v>1062</v>
      </c>
      <c r="BJ52" s="1904"/>
      <c r="BK52" s="1904"/>
      <c r="BL52" s="1880"/>
      <c r="BM52" s="1880"/>
      <c r="BN52" s="1880"/>
      <c r="BO52" s="1904"/>
      <c r="BP52" s="1880"/>
      <c r="BQ52" s="1904"/>
      <c r="BR52" s="1904"/>
      <c r="BS52" s="1904"/>
      <c r="BT52" s="1904"/>
      <c r="BU52" s="1904"/>
      <c r="BV52" s="1904"/>
      <c r="BW52" s="1904"/>
      <c r="BX52" s="1904"/>
      <c r="BY52" s="1904"/>
      <c r="BZ52" s="1904"/>
      <c r="CA52" s="1904"/>
      <c r="CB52" s="1904"/>
      <c r="CC52" s="1904"/>
      <c r="CD52" s="1904"/>
      <c r="CE52" s="1904"/>
      <c r="CF52" s="1904"/>
      <c r="CG52" s="1904"/>
      <c r="CH52" s="1904"/>
      <c r="CI52" s="1904"/>
      <c r="CJ52" s="1904"/>
      <c r="CK52" s="1904"/>
      <c r="CL52" s="1904"/>
      <c r="CM52" s="1904"/>
      <c r="CN52" s="1904"/>
      <c r="CO52" s="1904"/>
      <c r="CP52" s="1904"/>
      <c r="CQ52" s="1904"/>
      <c r="CR52" s="1904"/>
      <c r="CS52" s="1904"/>
      <c r="CT52" s="1904"/>
      <c r="CU52" s="1904"/>
      <c r="CV52" s="1904"/>
      <c r="CW52" s="1904"/>
      <c r="CX52" s="1904"/>
      <c r="CY52" s="1904"/>
      <c r="CZ52" s="1904"/>
      <c r="DA52" s="1904"/>
      <c r="DB52" s="1904"/>
      <c r="DC52" s="1904"/>
      <c r="DD52" s="1904"/>
      <c r="DE52" s="1904"/>
      <c r="DF52" s="1904"/>
      <c r="DG52" s="1904"/>
      <c r="DH52" s="1904"/>
      <c r="DI52" s="1904"/>
      <c r="DJ52" s="1904"/>
      <c r="DK52" s="1904"/>
      <c r="DL52" s="1904"/>
      <c r="DM52" s="1904"/>
      <c r="DN52" s="1904"/>
      <c r="DO52" s="1904"/>
      <c r="DP52" s="1904"/>
      <c r="DQ52" s="1904"/>
      <c r="DR52" s="1904"/>
      <c r="DS52" s="1904"/>
      <c r="DT52" s="1904"/>
      <c r="DU52" s="1904"/>
      <c r="DV52" s="1904"/>
      <c r="DW52" s="1904"/>
      <c r="DX52" s="1904"/>
      <c r="DY52" s="1904"/>
      <c r="DZ52" s="1904"/>
      <c r="EA52" s="1904"/>
      <c r="EB52" s="1904"/>
      <c r="EC52" s="1904"/>
      <c r="ED52" s="1904"/>
      <c r="EE52" s="1904"/>
      <c r="EF52" s="1904"/>
      <c r="EG52" s="1904"/>
      <c r="EH52" s="1904"/>
      <c r="EI52" s="1904"/>
      <c r="EJ52" s="1904"/>
      <c r="EK52" s="1904"/>
      <c r="EL52" s="1904"/>
      <c r="EM52" s="1904"/>
      <c r="EN52" s="1904"/>
      <c r="EO52" s="1904"/>
      <c r="EP52" s="1904"/>
      <c r="EQ52" s="1904"/>
      <c r="ER52" s="1904"/>
      <c r="ES52" s="1904"/>
      <c r="ET52" s="1904"/>
      <c r="EU52" s="1904"/>
      <c r="EV52" s="1904"/>
      <c r="EW52" s="1904"/>
      <c r="EX52" s="1904"/>
      <c r="EY52" s="1904"/>
      <c r="EZ52" s="1904"/>
      <c r="FA52" s="1904"/>
      <c r="FB52" s="1904"/>
      <c r="FC52" s="1904"/>
      <c r="FD52" s="1904"/>
      <c r="FE52" s="1904"/>
      <c r="FF52" s="1904"/>
      <c r="FG52" s="1904"/>
      <c r="FH52" s="1904"/>
      <c r="FI52" s="1904"/>
      <c r="FJ52" s="1904"/>
      <c r="FK52" s="1904"/>
      <c r="FL52" s="1904"/>
      <c r="FM52" s="1904"/>
      <c r="FN52" s="1904"/>
      <c r="FO52" s="1904"/>
      <c r="FP52" s="1904"/>
      <c r="FQ52" s="1904"/>
      <c r="FR52" s="1904"/>
      <c r="FS52" s="1904"/>
      <c r="FT52" s="1904"/>
      <c r="FU52" s="1904"/>
      <c r="FV52" s="1904"/>
      <c r="FW52" s="1904"/>
      <c r="FX52" s="1904"/>
      <c r="FY52" s="1904"/>
      <c r="FZ52" s="1904"/>
      <c r="GA52" s="1904"/>
      <c r="GB52" s="1904"/>
      <c r="GC52" s="1904"/>
      <c r="GD52" s="1904"/>
      <c r="GE52" s="1904"/>
      <c r="GF52" s="1904"/>
      <c r="GG52" s="1904"/>
      <c r="GH52" s="1904"/>
      <c r="GI52" s="1904"/>
      <c r="GJ52" s="1904"/>
      <c r="GK52" s="1904"/>
      <c r="GL52" s="1904"/>
      <c r="GM52" s="1904"/>
      <c r="GN52" s="1904"/>
      <c r="GO52" s="1904"/>
      <c r="GP52" s="1904"/>
      <c r="GQ52" s="1904"/>
      <c r="GR52" s="1904"/>
      <c r="GS52" s="1904"/>
      <c r="GT52" s="1904"/>
      <c r="GU52" s="1904"/>
      <c r="GV52" s="1904"/>
      <c r="GW52" s="1904"/>
      <c r="GX52" s="1904"/>
      <c r="GY52" s="1904"/>
      <c r="GZ52" s="1904"/>
      <c r="HA52" s="1904"/>
      <c r="HB52" s="1904"/>
      <c r="HC52" s="1904"/>
      <c r="HD52" s="1904"/>
      <c r="HE52" s="1904"/>
      <c r="HF52" s="1904"/>
      <c r="HG52" s="1904"/>
      <c r="HH52" s="1904"/>
      <c r="HI52" s="1904"/>
      <c r="HJ52" s="1904"/>
      <c r="HK52" s="1904"/>
      <c r="HL52" s="1904"/>
      <c r="HM52" s="1904"/>
      <c r="HN52" s="1904"/>
      <c r="HO52" s="1904"/>
      <c r="HP52" s="1904"/>
      <c r="HQ52" s="1904"/>
      <c r="HR52" s="1904"/>
      <c r="HS52" s="1904"/>
      <c r="HT52" s="1904"/>
      <c r="HU52" s="1904"/>
      <c r="HV52" s="1904"/>
      <c r="HW52" s="1904"/>
      <c r="HX52" s="1904"/>
      <c r="HY52" s="1904"/>
      <c r="HZ52" s="1904"/>
      <c r="IA52" s="1904"/>
      <c r="IB52" s="1904"/>
      <c r="IC52" s="1904"/>
      <c r="ID52" s="1904"/>
      <c r="IE52" s="1904"/>
      <c r="IF52" s="1904"/>
      <c r="IG52" s="1904"/>
      <c r="IH52" s="1904"/>
      <c r="II52" s="1904"/>
      <c r="IJ52" s="1904"/>
      <c r="IK52" s="1904"/>
      <c r="IL52" s="1904"/>
      <c r="IM52" s="1904"/>
      <c r="IN52" s="1904"/>
      <c r="IO52" s="1904"/>
      <c r="IP52" s="1904"/>
      <c r="IQ52" s="1904"/>
      <c r="IR52" s="1904"/>
      <c r="IS52" s="1904"/>
      <c r="IT52" s="1904"/>
      <c r="IU52" s="1904"/>
      <c r="IV52" s="1904"/>
      <c r="IW52" s="1904"/>
      <c r="IX52" s="1904"/>
      <c r="IY52" s="1904"/>
      <c r="IZ52" s="1904"/>
      <c r="JA52" s="1904"/>
      <c r="JB52" s="1904"/>
      <c r="JC52" s="1904"/>
      <c r="JD52" s="1904"/>
      <c r="JE52" s="1904"/>
      <c r="JF52" s="1904"/>
      <c r="JG52" s="1904"/>
      <c r="JH52" s="1904"/>
      <c r="JI52" s="1904"/>
      <c r="JJ52" s="1904"/>
      <c r="JK52" s="1904"/>
      <c r="JL52" s="1904"/>
      <c r="JM52" s="1904"/>
      <c r="JN52" s="1904"/>
      <c r="JO52" s="1904"/>
      <c r="JP52" s="1904"/>
      <c r="JQ52" s="1904"/>
      <c r="JR52" s="1904"/>
      <c r="JS52" s="1904"/>
      <c r="JT52" s="1904"/>
      <c r="JU52" s="1904"/>
      <c r="JV52" s="1904"/>
      <c r="JW52" s="1904"/>
      <c r="JX52" s="1904"/>
      <c r="JY52" s="1904"/>
      <c r="JZ52" s="1904"/>
      <c r="KA52" s="1904"/>
      <c r="KB52" s="1904"/>
      <c r="KC52" s="1904"/>
      <c r="KD52" s="1904"/>
      <c r="KE52" s="1904"/>
      <c r="KF52" s="1904"/>
      <c r="KG52" s="1904"/>
      <c r="KH52" s="1904"/>
      <c r="KI52" s="1904"/>
      <c r="KJ52" s="1904"/>
      <c r="KK52" s="1904"/>
      <c r="KL52" s="1904"/>
      <c r="KM52" s="1904"/>
      <c r="KN52" s="1904"/>
      <c r="KO52" s="1904"/>
      <c r="KP52" s="1904"/>
      <c r="KQ52" s="1904"/>
      <c r="KR52" s="1904"/>
      <c r="KS52" s="1904"/>
      <c r="KT52" s="1904"/>
      <c r="KU52" s="1904"/>
      <c r="KV52" s="1904"/>
      <c r="KW52" s="1904"/>
      <c r="KX52" s="1904"/>
      <c r="KY52" s="1904"/>
      <c r="KZ52" s="1904"/>
      <c r="LA52" s="1904"/>
      <c r="LB52" s="1904"/>
      <c r="LC52" s="1904"/>
      <c r="LD52" s="1904"/>
      <c r="LE52" s="1904"/>
      <c r="LF52" s="1904"/>
      <c r="LG52" s="1904"/>
      <c r="LH52" s="1904"/>
      <c r="LI52" s="1904"/>
      <c r="LJ52" s="1904"/>
      <c r="LK52" s="1904"/>
      <c r="LL52" s="1904"/>
      <c r="LM52" s="1904"/>
      <c r="LN52" s="1904"/>
      <c r="LO52" s="1904"/>
      <c r="LP52" s="1904"/>
      <c r="LQ52" s="1904"/>
      <c r="LR52" s="1904"/>
      <c r="LS52" s="1904"/>
      <c r="LT52" s="1904"/>
      <c r="LU52" s="1904"/>
      <c r="LV52" s="1904"/>
      <c r="LW52" s="1904"/>
      <c r="LX52" s="1904"/>
      <c r="LY52" s="1904"/>
      <c r="LZ52" s="1904"/>
      <c r="MA52" s="1904"/>
      <c r="MB52" s="1904"/>
      <c r="MC52" s="1904"/>
      <c r="MD52" s="1904"/>
      <c r="ME52" s="1904"/>
      <c r="MF52" s="1904"/>
      <c r="MG52" s="1904"/>
      <c r="MH52" s="1904"/>
      <c r="MI52" s="1904"/>
    </row>
    <row r="53" spans="1:347" s="243" customFormat="1" ht="16.149999999999999" customHeight="1" x14ac:dyDescent="0.2">
      <c r="A53" s="248">
        <v>47</v>
      </c>
      <c r="B53" s="233" t="s">
        <v>128</v>
      </c>
      <c r="C53" s="234">
        <v>3178</v>
      </c>
      <c r="D53" s="234">
        <v>0</v>
      </c>
      <c r="E53" s="234">
        <v>0</v>
      </c>
      <c r="F53" s="234">
        <v>0</v>
      </c>
      <c r="G53" s="234">
        <v>0</v>
      </c>
      <c r="H53" s="234">
        <v>0</v>
      </c>
      <c r="I53" s="234">
        <v>0</v>
      </c>
      <c r="J53" s="234">
        <v>0</v>
      </c>
      <c r="K53" s="234">
        <v>0</v>
      </c>
      <c r="L53" s="234">
        <v>0</v>
      </c>
      <c r="M53" s="234">
        <v>0</v>
      </c>
      <c r="N53" s="234">
        <v>0</v>
      </c>
      <c r="O53" s="234">
        <v>0</v>
      </c>
      <c r="P53" s="234">
        <v>0</v>
      </c>
      <c r="Q53" s="234">
        <v>0</v>
      </c>
      <c r="R53" s="234">
        <v>0</v>
      </c>
      <c r="S53" s="234">
        <v>0</v>
      </c>
      <c r="T53" s="234">
        <v>0</v>
      </c>
      <c r="U53" s="234">
        <v>0</v>
      </c>
      <c r="V53" s="234">
        <v>0</v>
      </c>
      <c r="W53" s="234">
        <v>0</v>
      </c>
      <c r="X53" s="234">
        <v>0</v>
      </c>
      <c r="Y53" s="234">
        <v>0</v>
      </c>
      <c r="Z53" s="234">
        <v>0</v>
      </c>
      <c r="AA53" s="234">
        <v>0</v>
      </c>
      <c r="AB53" s="234">
        <v>0</v>
      </c>
      <c r="AC53" s="234">
        <v>0</v>
      </c>
      <c r="AD53" s="234">
        <v>0</v>
      </c>
      <c r="AE53" s="234">
        <v>0</v>
      </c>
      <c r="AF53" s="234">
        <v>0</v>
      </c>
      <c r="AG53" s="234">
        <v>0</v>
      </c>
      <c r="AH53" s="234">
        <v>0</v>
      </c>
      <c r="AI53" s="234">
        <v>0</v>
      </c>
      <c r="AJ53" s="234">
        <v>0</v>
      </c>
      <c r="AK53" s="234"/>
      <c r="AL53" s="234"/>
      <c r="AM53" s="234"/>
      <c r="AN53" s="234"/>
      <c r="AO53" s="234"/>
      <c r="AP53" s="234"/>
      <c r="AQ53" s="234"/>
      <c r="AR53" s="234"/>
      <c r="AS53" s="234">
        <v>3</v>
      </c>
      <c r="AT53" s="234">
        <v>4</v>
      </c>
      <c r="AU53" s="249">
        <v>3185</v>
      </c>
      <c r="AV53" s="234">
        <v>0</v>
      </c>
      <c r="AW53" s="234">
        <v>0</v>
      </c>
      <c r="AX53" s="234">
        <v>0</v>
      </c>
      <c r="AY53" s="234">
        <v>0</v>
      </c>
      <c r="AZ53" s="234">
        <v>0</v>
      </c>
      <c r="BA53" s="234">
        <v>0</v>
      </c>
      <c r="BB53" s="234">
        <v>0</v>
      </c>
      <c r="BC53" s="234">
        <v>0</v>
      </c>
      <c r="BD53" s="234">
        <v>0</v>
      </c>
      <c r="BE53" s="234">
        <v>1</v>
      </c>
      <c r="BF53" s="234">
        <v>0</v>
      </c>
      <c r="BG53" s="234">
        <v>3</v>
      </c>
      <c r="BH53" s="234">
        <v>0</v>
      </c>
      <c r="BI53" s="1901">
        <v>3189</v>
      </c>
      <c r="BJ53" s="1904"/>
      <c r="BK53" s="1904"/>
      <c r="BL53" s="1880"/>
      <c r="BM53" s="1880"/>
      <c r="BN53" s="1880"/>
      <c r="BO53" s="1904"/>
      <c r="BP53" s="1880"/>
      <c r="BQ53" s="1904"/>
      <c r="BR53" s="1904"/>
      <c r="BS53" s="1904"/>
      <c r="BT53" s="1904"/>
      <c r="BU53" s="1904"/>
      <c r="BV53" s="1904"/>
      <c r="BW53" s="1904"/>
      <c r="BX53" s="1904"/>
      <c r="BY53" s="1904"/>
      <c r="BZ53" s="1904"/>
      <c r="CA53" s="1904"/>
      <c r="CB53" s="1904"/>
      <c r="CC53" s="1904"/>
      <c r="CD53" s="1904"/>
      <c r="CE53" s="1904"/>
      <c r="CF53" s="1904"/>
      <c r="CG53" s="1904"/>
      <c r="CH53" s="1904"/>
      <c r="CI53" s="1904"/>
      <c r="CJ53" s="1904"/>
      <c r="CK53" s="1904"/>
      <c r="CL53" s="1904"/>
      <c r="CM53" s="1904"/>
      <c r="CN53" s="1904"/>
      <c r="CO53" s="1904"/>
      <c r="CP53" s="1904"/>
      <c r="CQ53" s="1904"/>
      <c r="CR53" s="1904"/>
      <c r="CS53" s="1904"/>
      <c r="CT53" s="1904"/>
      <c r="CU53" s="1904"/>
      <c r="CV53" s="1904"/>
      <c r="CW53" s="1904"/>
      <c r="CX53" s="1904"/>
      <c r="CY53" s="1904"/>
      <c r="CZ53" s="1904"/>
      <c r="DA53" s="1904"/>
      <c r="DB53" s="1904"/>
      <c r="DC53" s="1904"/>
      <c r="DD53" s="1904"/>
      <c r="DE53" s="1904"/>
      <c r="DF53" s="1904"/>
      <c r="DG53" s="1904"/>
      <c r="DH53" s="1904"/>
      <c r="DI53" s="1904"/>
      <c r="DJ53" s="1904"/>
      <c r="DK53" s="1904"/>
      <c r="DL53" s="1904"/>
      <c r="DM53" s="1904"/>
      <c r="DN53" s="1904"/>
      <c r="DO53" s="1904"/>
      <c r="DP53" s="1904"/>
      <c r="DQ53" s="1904"/>
      <c r="DR53" s="1904"/>
      <c r="DS53" s="1904"/>
      <c r="DT53" s="1904"/>
      <c r="DU53" s="1904"/>
      <c r="DV53" s="1904"/>
      <c r="DW53" s="1904"/>
      <c r="DX53" s="1904"/>
      <c r="DY53" s="1904"/>
      <c r="DZ53" s="1904"/>
      <c r="EA53" s="1904"/>
      <c r="EB53" s="1904"/>
      <c r="EC53" s="1904"/>
      <c r="ED53" s="1904"/>
      <c r="EE53" s="1904"/>
      <c r="EF53" s="1904"/>
      <c r="EG53" s="1904"/>
      <c r="EH53" s="1904"/>
      <c r="EI53" s="1904"/>
      <c r="EJ53" s="1904"/>
      <c r="EK53" s="1904"/>
      <c r="EL53" s="1904"/>
      <c r="EM53" s="1904"/>
      <c r="EN53" s="1904"/>
      <c r="EO53" s="1904"/>
      <c r="EP53" s="1904"/>
      <c r="EQ53" s="1904"/>
      <c r="ER53" s="1904"/>
      <c r="ES53" s="1904"/>
      <c r="ET53" s="1904"/>
      <c r="EU53" s="1904"/>
      <c r="EV53" s="1904"/>
      <c r="EW53" s="1904"/>
      <c r="EX53" s="1904"/>
      <c r="EY53" s="1904"/>
      <c r="EZ53" s="1904"/>
      <c r="FA53" s="1904"/>
      <c r="FB53" s="1904"/>
      <c r="FC53" s="1904"/>
      <c r="FD53" s="1904"/>
      <c r="FE53" s="1904"/>
      <c r="FF53" s="1904"/>
      <c r="FG53" s="1904"/>
      <c r="FH53" s="1904"/>
      <c r="FI53" s="1904"/>
      <c r="FJ53" s="1904"/>
      <c r="FK53" s="1904"/>
      <c r="FL53" s="1904"/>
      <c r="FM53" s="1904"/>
      <c r="FN53" s="1904"/>
      <c r="FO53" s="1904"/>
      <c r="FP53" s="1904"/>
      <c r="FQ53" s="1904"/>
      <c r="FR53" s="1904"/>
      <c r="FS53" s="1904"/>
      <c r="FT53" s="1904"/>
      <c r="FU53" s="1904"/>
      <c r="FV53" s="1904"/>
      <c r="FW53" s="1904"/>
      <c r="FX53" s="1904"/>
      <c r="FY53" s="1904"/>
      <c r="FZ53" s="1904"/>
      <c r="GA53" s="1904"/>
      <c r="GB53" s="1904"/>
      <c r="GC53" s="1904"/>
      <c r="GD53" s="1904"/>
      <c r="GE53" s="1904"/>
      <c r="GF53" s="1904"/>
      <c r="GG53" s="1904"/>
      <c r="GH53" s="1904"/>
      <c r="GI53" s="1904"/>
      <c r="GJ53" s="1904"/>
      <c r="GK53" s="1904"/>
      <c r="GL53" s="1904"/>
      <c r="GM53" s="1904"/>
      <c r="GN53" s="1904"/>
      <c r="GO53" s="1904"/>
      <c r="GP53" s="1904"/>
      <c r="GQ53" s="1904"/>
      <c r="GR53" s="1904"/>
      <c r="GS53" s="1904"/>
      <c r="GT53" s="1904"/>
      <c r="GU53" s="1904"/>
      <c r="GV53" s="1904"/>
      <c r="GW53" s="1904"/>
      <c r="GX53" s="1904"/>
      <c r="GY53" s="1904"/>
      <c r="GZ53" s="1904"/>
      <c r="HA53" s="1904"/>
      <c r="HB53" s="1904"/>
      <c r="HC53" s="1904"/>
      <c r="HD53" s="1904"/>
      <c r="HE53" s="1904"/>
      <c r="HF53" s="1904"/>
      <c r="HG53" s="1904"/>
      <c r="HH53" s="1904"/>
      <c r="HI53" s="1904"/>
      <c r="HJ53" s="1904"/>
      <c r="HK53" s="1904"/>
      <c r="HL53" s="1904"/>
      <c r="HM53" s="1904"/>
      <c r="HN53" s="1904"/>
      <c r="HO53" s="1904"/>
      <c r="HP53" s="1904"/>
      <c r="HQ53" s="1904"/>
      <c r="HR53" s="1904"/>
      <c r="HS53" s="1904"/>
      <c r="HT53" s="1904"/>
      <c r="HU53" s="1904"/>
      <c r="HV53" s="1904"/>
      <c r="HW53" s="1904"/>
      <c r="HX53" s="1904"/>
      <c r="HY53" s="1904"/>
      <c r="HZ53" s="1904"/>
      <c r="IA53" s="1904"/>
      <c r="IB53" s="1904"/>
      <c r="IC53" s="1904"/>
      <c r="ID53" s="1904"/>
      <c r="IE53" s="1904"/>
      <c r="IF53" s="1904"/>
      <c r="IG53" s="1904"/>
      <c r="IH53" s="1904"/>
      <c r="II53" s="1904"/>
      <c r="IJ53" s="1904"/>
      <c r="IK53" s="1904"/>
      <c r="IL53" s="1904"/>
      <c r="IM53" s="1904"/>
      <c r="IN53" s="1904"/>
      <c r="IO53" s="1904"/>
      <c r="IP53" s="1904"/>
      <c r="IQ53" s="1904"/>
      <c r="IR53" s="1904"/>
      <c r="IS53" s="1904"/>
      <c r="IT53" s="1904"/>
      <c r="IU53" s="1904"/>
      <c r="IV53" s="1904"/>
      <c r="IW53" s="1904"/>
      <c r="IX53" s="1904"/>
      <c r="IY53" s="1904"/>
      <c r="IZ53" s="1904"/>
      <c r="JA53" s="1904"/>
      <c r="JB53" s="1904"/>
      <c r="JC53" s="1904"/>
      <c r="JD53" s="1904"/>
      <c r="JE53" s="1904"/>
      <c r="JF53" s="1904"/>
      <c r="JG53" s="1904"/>
      <c r="JH53" s="1904"/>
      <c r="JI53" s="1904"/>
      <c r="JJ53" s="1904"/>
      <c r="JK53" s="1904"/>
      <c r="JL53" s="1904"/>
      <c r="JM53" s="1904"/>
      <c r="JN53" s="1904"/>
      <c r="JO53" s="1904"/>
      <c r="JP53" s="1904"/>
      <c r="JQ53" s="1904"/>
      <c r="JR53" s="1904"/>
      <c r="JS53" s="1904"/>
      <c r="JT53" s="1904"/>
      <c r="JU53" s="1904"/>
      <c r="JV53" s="1904"/>
      <c r="JW53" s="1904"/>
      <c r="JX53" s="1904"/>
      <c r="JY53" s="1904"/>
      <c r="JZ53" s="1904"/>
      <c r="KA53" s="1904"/>
      <c r="KB53" s="1904"/>
      <c r="KC53" s="1904"/>
      <c r="KD53" s="1904"/>
      <c r="KE53" s="1904"/>
      <c r="KF53" s="1904"/>
      <c r="KG53" s="1904"/>
      <c r="KH53" s="1904"/>
      <c r="KI53" s="1904"/>
      <c r="KJ53" s="1904"/>
      <c r="KK53" s="1904"/>
      <c r="KL53" s="1904"/>
      <c r="KM53" s="1904"/>
      <c r="KN53" s="1904"/>
      <c r="KO53" s="1904"/>
      <c r="KP53" s="1904"/>
      <c r="KQ53" s="1904"/>
      <c r="KR53" s="1904"/>
      <c r="KS53" s="1904"/>
      <c r="KT53" s="1904"/>
      <c r="KU53" s="1904"/>
      <c r="KV53" s="1904"/>
      <c r="KW53" s="1904"/>
      <c r="KX53" s="1904"/>
      <c r="KY53" s="1904"/>
      <c r="KZ53" s="1904"/>
      <c r="LA53" s="1904"/>
      <c r="LB53" s="1904"/>
      <c r="LC53" s="1904"/>
      <c r="LD53" s="1904"/>
      <c r="LE53" s="1904"/>
      <c r="LF53" s="1904"/>
      <c r="LG53" s="1904"/>
      <c r="LH53" s="1904"/>
      <c r="LI53" s="1904"/>
      <c r="LJ53" s="1904"/>
      <c r="LK53" s="1904"/>
      <c r="LL53" s="1904"/>
      <c r="LM53" s="1904"/>
      <c r="LN53" s="1904"/>
      <c r="LO53" s="1904"/>
      <c r="LP53" s="1904"/>
      <c r="LQ53" s="1904"/>
      <c r="LR53" s="1904"/>
      <c r="LS53" s="1904"/>
      <c r="LT53" s="1904"/>
      <c r="LU53" s="1904"/>
      <c r="LV53" s="1904"/>
      <c r="LW53" s="1904"/>
      <c r="LX53" s="1904"/>
      <c r="LY53" s="1904"/>
      <c r="LZ53" s="1904"/>
      <c r="MA53" s="1904"/>
      <c r="MB53" s="1904"/>
      <c r="MC53" s="1904"/>
      <c r="MD53" s="1904"/>
      <c r="ME53" s="1904"/>
      <c r="MF53" s="1904"/>
      <c r="MG53" s="1904"/>
      <c r="MH53" s="1904"/>
      <c r="MI53" s="1904"/>
    </row>
    <row r="54" spans="1:347" s="243" customFormat="1" ht="16.149999999999999" customHeight="1" x14ac:dyDescent="0.2">
      <c r="A54" s="248">
        <v>48</v>
      </c>
      <c r="B54" s="233" t="s">
        <v>129</v>
      </c>
      <c r="C54" s="234">
        <v>4804</v>
      </c>
      <c r="D54" s="234">
        <v>0</v>
      </c>
      <c r="E54" s="234">
        <v>0</v>
      </c>
      <c r="F54" s="234">
        <v>0</v>
      </c>
      <c r="G54" s="234">
        <v>2</v>
      </c>
      <c r="H54" s="234">
        <v>0</v>
      </c>
      <c r="I54" s="234">
        <v>1</v>
      </c>
      <c r="J54" s="234">
        <v>0</v>
      </c>
      <c r="K54" s="234">
        <v>0</v>
      </c>
      <c r="L54" s="234">
        <v>0</v>
      </c>
      <c r="M54" s="234">
        <v>1</v>
      </c>
      <c r="N54" s="234">
        <v>0</v>
      </c>
      <c r="O54" s="234">
        <v>0</v>
      </c>
      <c r="P54" s="234">
        <v>0</v>
      </c>
      <c r="Q54" s="234">
        <v>0</v>
      </c>
      <c r="R54" s="234">
        <v>0</v>
      </c>
      <c r="S54" s="234">
        <v>0</v>
      </c>
      <c r="T54" s="234">
        <v>0</v>
      </c>
      <c r="U54" s="234">
        <v>0</v>
      </c>
      <c r="V54" s="234">
        <v>0</v>
      </c>
      <c r="W54" s="234">
        <v>0</v>
      </c>
      <c r="X54" s="234">
        <v>0</v>
      </c>
      <c r="Y54" s="234">
        <v>0</v>
      </c>
      <c r="Z54" s="234">
        <v>0</v>
      </c>
      <c r="AA54" s="234">
        <v>3</v>
      </c>
      <c r="AB54" s="234">
        <v>0</v>
      </c>
      <c r="AC54" s="234">
        <v>0</v>
      </c>
      <c r="AD54" s="234">
        <v>0</v>
      </c>
      <c r="AE54" s="234">
        <v>0</v>
      </c>
      <c r="AF54" s="234">
        <v>0</v>
      </c>
      <c r="AG54" s="234">
        <v>0</v>
      </c>
      <c r="AH54" s="234">
        <v>0</v>
      </c>
      <c r="AI54" s="234">
        <v>0</v>
      </c>
      <c r="AJ54" s="234">
        <v>0</v>
      </c>
      <c r="AK54" s="234"/>
      <c r="AL54" s="234"/>
      <c r="AM54" s="234"/>
      <c r="AN54" s="234"/>
      <c r="AO54" s="234"/>
      <c r="AP54" s="234"/>
      <c r="AQ54" s="234"/>
      <c r="AR54" s="234"/>
      <c r="AS54" s="234">
        <v>17</v>
      </c>
      <c r="AT54" s="234">
        <v>47</v>
      </c>
      <c r="AU54" s="249">
        <v>4875</v>
      </c>
      <c r="AV54" s="234">
        <v>0</v>
      </c>
      <c r="AW54" s="234">
        <v>0</v>
      </c>
      <c r="AX54" s="234">
        <v>1</v>
      </c>
      <c r="AY54" s="234">
        <v>0</v>
      </c>
      <c r="AZ54" s="234">
        <v>0</v>
      </c>
      <c r="BA54" s="234">
        <v>0</v>
      </c>
      <c r="BB54" s="234">
        <v>0</v>
      </c>
      <c r="BC54" s="234">
        <v>0</v>
      </c>
      <c r="BD54" s="234">
        <v>0</v>
      </c>
      <c r="BE54" s="234">
        <v>1</v>
      </c>
      <c r="BF54" s="234">
        <v>4</v>
      </c>
      <c r="BG54" s="234">
        <v>1</v>
      </c>
      <c r="BH54" s="234">
        <v>1</v>
      </c>
      <c r="BI54" s="1901">
        <v>4883</v>
      </c>
      <c r="BJ54" s="1904"/>
      <c r="BK54" s="1904"/>
      <c r="BL54" s="1880"/>
      <c r="BM54" s="1880"/>
      <c r="BN54" s="1880"/>
      <c r="BO54" s="1904"/>
      <c r="BP54" s="1880"/>
      <c r="BQ54" s="1904"/>
      <c r="BR54" s="1904"/>
      <c r="BS54" s="1904"/>
      <c r="BT54" s="1904"/>
      <c r="BU54" s="1904"/>
      <c r="BV54" s="1904"/>
      <c r="BW54" s="1904"/>
      <c r="BX54" s="1904"/>
      <c r="BY54" s="1904"/>
      <c r="BZ54" s="1904"/>
      <c r="CA54" s="1904"/>
      <c r="CB54" s="1904"/>
      <c r="CC54" s="1904"/>
      <c r="CD54" s="1904"/>
      <c r="CE54" s="1904"/>
      <c r="CF54" s="1904"/>
      <c r="CG54" s="1904"/>
      <c r="CH54" s="1904"/>
      <c r="CI54" s="1904"/>
      <c r="CJ54" s="1904"/>
      <c r="CK54" s="1904"/>
      <c r="CL54" s="1904"/>
      <c r="CM54" s="1904"/>
      <c r="CN54" s="1904"/>
      <c r="CO54" s="1904"/>
      <c r="CP54" s="1904"/>
      <c r="CQ54" s="1904"/>
      <c r="CR54" s="1904"/>
      <c r="CS54" s="1904"/>
      <c r="CT54" s="1904"/>
      <c r="CU54" s="1904"/>
      <c r="CV54" s="1904"/>
      <c r="CW54" s="1904"/>
      <c r="CX54" s="1904"/>
      <c r="CY54" s="1904"/>
      <c r="CZ54" s="1904"/>
      <c r="DA54" s="1904"/>
      <c r="DB54" s="1904"/>
      <c r="DC54" s="1904"/>
      <c r="DD54" s="1904"/>
      <c r="DE54" s="1904"/>
      <c r="DF54" s="1904"/>
      <c r="DG54" s="1904"/>
      <c r="DH54" s="1904"/>
      <c r="DI54" s="1904"/>
      <c r="DJ54" s="1904"/>
      <c r="DK54" s="1904"/>
      <c r="DL54" s="1904"/>
      <c r="DM54" s="1904"/>
      <c r="DN54" s="1904"/>
      <c r="DO54" s="1904"/>
      <c r="DP54" s="1904"/>
      <c r="DQ54" s="1904"/>
      <c r="DR54" s="1904"/>
      <c r="DS54" s="1904"/>
      <c r="DT54" s="1904"/>
      <c r="DU54" s="1904"/>
      <c r="DV54" s="1904"/>
      <c r="DW54" s="1904"/>
      <c r="DX54" s="1904"/>
      <c r="DY54" s="1904"/>
      <c r="DZ54" s="1904"/>
      <c r="EA54" s="1904"/>
      <c r="EB54" s="1904"/>
      <c r="EC54" s="1904"/>
      <c r="ED54" s="1904"/>
      <c r="EE54" s="1904"/>
      <c r="EF54" s="1904"/>
      <c r="EG54" s="1904"/>
      <c r="EH54" s="1904"/>
      <c r="EI54" s="1904"/>
      <c r="EJ54" s="1904"/>
      <c r="EK54" s="1904"/>
      <c r="EL54" s="1904"/>
      <c r="EM54" s="1904"/>
      <c r="EN54" s="1904"/>
      <c r="EO54" s="1904"/>
      <c r="EP54" s="1904"/>
      <c r="EQ54" s="1904"/>
      <c r="ER54" s="1904"/>
      <c r="ES54" s="1904"/>
      <c r="ET54" s="1904"/>
      <c r="EU54" s="1904"/>
      <c r="EV54" s="1904"/>
      <c r="EW54" s="1904"/>
      <c r="EX54" s="1904"/>
      <c r="EY54" s="1904"/>
      <c r="EZ54" s="1904"/>
      <c r="FA54" s="1904"/>
      <c r="FB54" s="1904"/>
      <c r="FC54" s="1904"/>
      <c r="FD54" s="1904"/>
      <c r="FE54" s="1904"/>
      <c r="FF54" s="1904"/>
      <c r="FG54" s="1904"/>
      <c r="FH54" s="1904"/>
      <c r="FI54" s="1904"/>
      <c r="FJ54" s="1904"/>
      <c r="FK54" s="1904"/>
      <c r="FL54" s="1904"/>
      <c r="FM54" s="1904"/>
      <c r="FN54" s="1904"/>
      <c r="FO54" s="1904"/>
      <c r="FP54" s="1904"/>
      <c r="FQ54" s="1904"/>
      <c r="FR54" s="1904"/>
      <c r="FS54" s="1904"/>
      <c r="FT54" s="1904"/>
      <c r="FU54" s="1904"/>
      <c r="FV54" s="1904"/>
      <c r="FW54" s="1904"/>
      <c r="FX54" s="1904"/>
      <c r="FY54" s="1904"/>
      <c r="FZ54" s="1904"/>
      <c r="GA54" s="1904"/>
      <c r="GB54" s="1904"/>
      <c r="GC54" s="1904"/>
      <c r="GD54" s="1904"/>
      <c r="GE54" s="1904"/>
      <c r="GF54" s="1904"/>
      <c r="GG54" s="1904"/>
      <c r="GH54" s="1904"/>
      <c r="GI54" s="1904"/>
      <c r="GJ54" s="1904"/>
      <c r="GK54" s="1904"/>
      <c r="GL54" s="1904"/>
      <c r="GM54" s="1904"/>
      <c r="GN54" s="1904"/>
      <c r="GO54" s="1904"/>
      <c r="GP54" s="1904"/>
      <c r="GQ54" s="1904"/>
      <c r="GR54" s="1904"/>
      <c r="GS54" s="1904"/>
      <c r="GT54" s="1904"/>
      <c r="GU54" s="1904"/>
      <c r="GV54" s="1904"/>
      <c r="GW54" s="1904"/>
      <c r="GX54" s="1904"/>
      <c r="GY54" s="1904"/>
      <c r="GZ54" s="1904"/>
      <c r="HA54" s="1904"/>
      <c r="HB54" s="1904"/>
      <c r="HC54" s="1904"/>
      <c r="HD54" s="1904"/>
      <c r="HE54" s="1904"/>
      <c r="HF54" s="1904"/>
      <c r="HG54" s="1904"/>
      <c r="HH54" s="1904"/>
      <c r="HI54" s="1904"/>
      <c r="HJ54" s="1904"/>
      <c r="HK54" s="1904"/>
      <c r="HL54" s="1904"/>
      <c r="HM54" s="1904"/>
      <c r="HN54" s="1904"/>
      <c r="HO54" s="1904"/>
      <c r="HP54" s="1904"/>
      <c r="HQ54" s="1904"/>
      <c r="HR54" s="1904"/>
      <c r="HS54" s="1904"/>
      <c r="HT54" s="1904"/>
      <c r="HU54" s="1904"/>
      <c r="HV54" s="1904"/>
      <c r="HW54" s="1904"/>
      <c r="HX54" s="1904"/>
      <c r="HY54" s="1904"/>
      <c r="HZ54" s="1904"/>
      <c r="IA54" s="1904"/>
      <c r="IB54" s="1904"/>
      <c r="IC54" s="1904"/>
      <c r="ID54" s="1904"/>
      <c r="IE54" s="1904"/>
      <c r="IF54" s="1904"/>
      <c r="IG54" s="1904"/>
      <c r="IH54" s="1904"/>
      <c r="II54" s="1904"/>
      <c r="IJ54" s="1904"/>
      <c r="IK54" s="1904"/>
      <c r="IL54" s="1904"/>
      <c r="IM54" s="1904"/>
      <c r="IN54" s="1904"/>
      <c r="IO54" s="1904"/>
      <c r="IP54" s="1904"/>
      <c r="IQ54" s="1904"/>
      <c r="IR54" s="1904"/>
      <c r="IS54" s="1904"/>
      <c r="IT54" s="1904"/>
      <c r="IU54" s="1904"/>
      <c r="IV54" s="1904"/>
      <c r="IW54" s="1904"/>
      <c r="IX54" s="1904"/>
      <c r="IY54" s="1904"/>
      <c r="IZ54" s="1904"/>
      <c r="JA54" s="1904"/>
      <c r="JB54" s="1904"/>
      <c r="JC54" s="1904"/>
      <c r="JD54" s="1904"/>
      <c r="JE54" s="1904"/>
      <c r="JF54" s="1904"/>
      <c r="JG54" s="1904"/>
      <c r="JH54" s="1904"/>
      <c r="JI54" s="1904"/>
      <c r="JJ54" s="1904"/>
      <c r="JK54" s="1904"/>
      <c r="JL54" s="1904"/>
      <c r="JM54" s="1904"/>
      <c r="JN54" s="1904"/>
      <c r="JO54" s="1904"/>
      <c r="JP54" s="1904"/>
      <c r="JQ54" s="1904"/>
      <c r="JR54" s="1904"/>
      <c r="JS54" s="1904"/>
      <c r="JT54" s="1904"/>
      <c r="JU54" s="1904"/>
      <c r="JV54" s="1904"/>
      <c r="JW54" s="1904"/>
      <c r="JX54" s="1904"/>
      <c r="JY54" s="1904"/>
      <c r="JZ54" s="1904"/>
      <c r="KA54" s="1904"/>
      <c r="KB54" s="1904"/>
      <c r="KC54" s="1904"/>
      <c r="KD54" s="1904"/>
      <c r="KE54" s="1904"/>
      <c r="KF54" s="1904"/>
      <c r="KG54" s="1904"/>
      <c r="KH54" s="1904"/>
      <c r="KI54" s="1904"/>
      <c r="KJ54" s="1904"/>
      <c r="KK54" s="1904"/>
      <c r="KL54" s="1904"/>
      <c r="KM54" s="1904"/>
      <c r="KN54" s="1904"/>
      <c r="KO54" s="1904"/>
      <c r="KP54" s="1904"/>
      <c r="KQ54" s="1904"/>
      <c r="KR54" s="1904"/>
      <c r="KS54" s="1904"/>
      <c r="KT54" s="1904"/>
      <c r="KU54" s="1904"/>
      <c r="KV54" s="1904"/>
      <c r="KW54" s="1904"/>
      <c r="KX54" s="1904"/>
      <c r="KY54" s="1904"/>
      <c r="KZ54" s="1904"/>
      <c r="LA54" s="1904"/>
      <c r="LB54" s="1904"/>
      <c r="LC54" s="1904"/>
      <c r="LD54" s="1904"/>
      <c r="LE54" s="1904"/>
      <c r="LF54" s="1904"/>
      <c r="LG54" s="1904"/>
      <c r="LH54" s="1904"/>
      <c r="LI54" s="1904"/>
      <c r="LJ54" s="1904"/>
      <c r="LK54" s="1904"/>
      <c r="LL54" s="1904"/>
      <c r="LM54" s="1904"/>
      <c r="LN54" s="1904"/>
      <c r="LO54" s="1904"/>
      <c r="LP54" s="1904"/>
      <c r="LQ54" s="1904"/>
      <c r="LR54" s="1904"/>
      <c r="LS54" s="1904"/>
      <c r="LT54" s="1904"/>
      <c r="LU54" s="1904"/>
      <c r="LV54" s="1904"/>
      <c r="LW54" s="1904"/>
      <c r="LX54" s="1904"/>
      <c r="LY54" s="1904"/>
      <c r="LZ54" s="1904"/>
      <c r="MA54" s="1904"/>
      <c r="MB54" s="1904"/>
      <c r="MC54" s="1904"/>
      <c r="MD54" s="1904"/>
      <c r="ME54" s="1904"/>
      <c r="MF54" s="1904"/>
      <c r="MG54" s="1904"/>
      <c r="MH54" s="1904"/>
      <c r="MI54" s="1904"/>
    </row>
    <row r="55" spans="1:347" s="243" customFormat="1" ht="16.149999999999999" customHeight="1" x14ac:dyDescent="0.2">
      <c r="A55" s="248">
        <v>49</v>
      </c>
      <c r="B55" s="233" t="s">
        <v>130</v>
      </c>
      <c r="C55" s="234">
        <v>11362</v>
      </c>
      <c r="D55" s="234">
        <v>0</v>
      </c>
      <c r="E55" s="234">
        <v>0</v>
      </c>
      <c r="F55" s="234">
        <v>0</v>
      </c>
      <c r="G55" s="234">
        <v>0</v>
      </c>
      <c r="H55" s="234">
        <v>0</v>
      </c>
      <c r="I55" s="234">
        <v>0</v>
      </c>
      <c r="J55" s="234">
        <v>0</v>
      </c>
      <c r="K55" s="234">
        <v>318</v>
      </c>
      <c r="L55" s="234">
        <v>0</v>
      </c>
      <c r="M55" s="234">
        <v>3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11</v>
      </c>
      <c r="W55" s="234">
        <v>126</v>
      </c>
      <c r="X55" s="234">
        <v>28</v>
      </c>
      <c r="Y55" s="234">
        <v>0</v>
      </c>
      <c r="Z55" s="234">
        <v>1</v>
      </c>
      <c r="AA55" s="234">
        <v>0</v>
      </c>
      <c r="AB55" s="234">
        <v>2</v>
      </c>
      <c r="AC55" s="234">
        <v>0</v>
      </c>
      <c r="AD55" s="234">
        <v>0</v>
      </c>
      <c r="AE55" s="234">
        <v>0</v>
      </c>
      <c r="AF55" s="234">
        <v>0</v>
      </c>
      <c r="AG55" s="234">
        <v>1</v>
      </c>
      <c r="AH55" s="234">
        <v>258</v>
      </c>
      <c r="AI55" s="234">
        <v>0</v>
      </c>
      <c r="AJ55" s="234">
        <v>0</v>
      </c>
      <c r="AK55" s="234"/>
      <c r="AL55" s="234"/>
      <c r="AM55" s="234"/>
      <c r="AN55" s="234"/>
      <c r="AO55" s="234"/>
      <c r="AP55" s="234"/>
      <c r="AQ55" s="234"/>
      <c r="AR55" s="234"/>
      <c r="AS55" s="234">
        <v>73</v>
      </c>
      <c r="AT55" s="234">
        <v>116</v>
      </c>
      <c r="AU55" s="249">
        <v>12299</v>
      </c>
      <c r="AV55" s="234">
        <v>0</v>
      </c>
      <c r="AW55" s="234">
        <v>0</v>
      </c>
      <c r="AX55" s="234">
        <v>0</v>
      </c>
      <c r="AY55" s="234">
        <v>5</v>
      </c>
      <c r="AZ55" s="234">
        <v>0</v>
      </c>
      <c r="BA55" s="234">
        <v>0</v>
      </c>
      <c r="BB55" s="234">
        <v>0</v>
      </c>
      <c r="BC55" s="234">
        <v>0</v>
      </c>
      <c r="BD55" s="234">
        <v>0</v>
      </c>
      <c r="BE55" s="234">
        <v>9</v>
      </c>
      <c r="BF55" s="234">
        <v>0</v>
      </c>
      <c r="BG55" s="234">
        <v>4</v>
      </c>
      <c r="BH55" s="234">
        <v>3</v>
      </c>
      <c r="BI55" s="1901">
        <v>12320</v>
      </c>
      <c r="BJ55" s="1904"/>
      <c r="BK55" s="1904"/>
      <c r="BL55" s="1880"/>
      <c r="BM55" s="1880"/>
      <c r="BN55" s="1880"/>
      <c r="BO55" s="1904"/>
      <c r="BP55" s="1880"/>
      <c r="BQ55" s="1904"/>
      <c r="BR55" s="1904"/>
      <c r="BS55" s="1904"/>
      <c r="BT55" s="1904"/>
      <c r="BU55" s="1904"/>
      <c r="BV55" s="1904"/>
      <c r="BW55" s="1904"/>
      <c r="BX55" s="1904"/>
      <c r="BY55" s="1904"/>
      <c r="BZ55" s="1904"/>
      <c r="CA55" s="1904"/>
      <c r="CB55" s="1904"/>
      <c r="CC55" s="1904"/>
      <c r="CD55" s="1904"/>
      <c r="CE55" s="1904"/>
      <c r="CF55" s="1904"/>
      <c r="CG55" s="1904"/>
      <c r="CH55" s="1904"/>
      <c r="CI55" s="1904"/>
      <c r="CJ55" s="1904"/>
      <c r="CK55" s="1904"/>
      <c r="CL55" s="1904"/>
      <c r="CM55" s="1904"/>
      <c r="CN55" s="1904"/>
      <c r="CO55" s="1904"/>
      <c r="CP55" s="1904"/>
      <c r="CQ55" s="1904"/>
      <c r="CR55" s="1904"/>
      <c r="CS55" s="1904"/>
      <c r="CT55" s="1904"/>
      <c r="CU55" s="1904"/>
      <c r="CV55" s="1904"/>
      <c r="CW55" s="1904"/>
      <c r="CX55" s="1904"/>
      <c r="CY55" s="1904"/>
      <c r="CZ55" s="1904"/>
      <c r="DA55" s="1904"/>
      <c r="DB55" s="1904"/>
      <c r="DC55" s="1904"/>
      <c r="DD55" s="1904"/>
      <c r="DE55" s="1904"/>
      <c r="DF55" s="1904"/>
      <c r="DG55" s="1904"/>
      <c r="DH55" s="1904"/>
      <c r="DI55" s="1904"/>
      <c r="DJ55" s="1904"/>
      <c r="DK55" s="1904"/>
      <c r="DL55" s="1904"/>
      <c r="DM55" s="1904"/>
      <c r="DN55" s="1904"/>
      <c r="DO55" s="1904"/>
      <c r="DP55" s="1904"/>
      <c r="DQ55" s="1904"/>
      <c r="DR55" s="1904"/>
      <c r="DS55" s="1904"/>
      <c r="DT55" s="1904"/>
      <c r="DU55" s="1904"/>
      <c r="DV55" s="1904"/>
      <c r="DW55" s="1904"/>
      <c r="DX55" s="1904"/>
      <c r="DY55" s="1904"/>
      <c r="DZ55" s="1904"/>
      <c r="EA55" s="1904"/>
      <c r="EB55" s="1904"/>
      <c r="EC55" s="1904"/>
      <c r="ED55" s="1904"/>
      <c r="EE55" s="1904"/>
      <c r="EF55" s="1904"/>
      <c r="EG55" s="1904"/>
      <c r="EH55" s="1904"/>
      <c r="EI55" s="1904"/>
      <c r="EJ55" s="1904"/>
      <c r="EK55" s="1904"/>
      <c r="EL55" s="1904"/>
      <c r="EM55" s="1904"/>
      <c r="EN55" s="1904"/>
      <c r="EO55" s="1904"/>
      <c r="EP55" s="1904"/>
      <c r="EQ55" s="1904"/>
      <c r="ER55" s="1904"/>
      <c r="ES55" s="1904"/>
      <c r="ET55" s="1904"/>
      <c r="EU55" s="1904"/>
      <c r="EV55" s="1904"/>
      <c r="EW55" s="1904"/>
      <c r="EX55" s="1904"/>
      <c r="EY55" s="1904"/>
      <c r="EZ55" s="1904"/>
      <c r="FA55" s="1904"/>
      <c r="FB55" s="1904"/>
      <c r="FC55" s="1904"/>
      <c r="FD55" s="1904"/>
      <c r="FE55" s="1904"/>
      <c r="FF55" s="1904"/>
      <c r="FG55" s="1904"/>
      <c r="FH55" s="1904"/>
      <c r="FI55" s="1904"/>
      <c r="FJ55" s="1904"/>
      <c r="FK55" s="1904"/>
      <c r="FL55" s="1904"/>
      <c r="FM55" s="1904"/>
      <c r="FN55" s="1904"/>
      <c r="FO55" s="1904"/>
      <c r="FP55" s="1904"/>
      <c r="FQ55" s="1904"/>
      <c r="FR55" s="1904"/>
      <c r="FS55" s="1904"/>
      <c r="FT55" s="1904"/>
      <c r="FU55" s="1904"/>
      <c r="FV55" s="1904"/>
      <c r="FW55" s="1904"/>
      <c r="FX55" s="1904"/>
      <c r="FY55" s="1904"/>
      <c r="FZ55" s="1904"/>
      <c r="GA55" s="1904"/>
      <c r="GB55" s="1904"/>
      <c r="GC55" s="1904"/>
      <c r="GD55" s="1904"/>
      <c r="GE55" s="1904"/>
      <c r="GF55" s="1904"/>
      <c r="GG55" s="1904"/>
      <c r="GH55" s="1904"/>
      <c r="GI55" s="1904"/>
      <c r="GJ55" s="1904"/>
      <c r="GK55" s="1904"/>
      <c r="GL55" s="1904"/>
      <c r="GM55" s="1904"/>
      <c r="GN55" s="1904"/>
      <c r="GO55" s="1904"/>
      <c r="GP55" s="1904"/>
      <c r="GQ55" s="1904"/>
      <c r="GR55" s="1904"/>
      <c r="GS55" s="1904"/>
      <c r="GT55" s="1904"/>
      <c r="GU55" s="1904"/>
      <c r="GV55" s="1904"/>
      <c r="GW55" s="1904"/>
      <c r="GX55" s="1904"/>
      <c r="GY55" s="1904"/>
      <c r="GZ55" s="1904"/>
      <c r="HA55" s="1904"/>
      <c r="HB55" s="1904"/>
      <c r="HC55" s="1904"/>
      <c r="HD55" s="1904"/>
      <c r="HE55" s="1904"/>
      <c r="HF55" s="1904"/>
      <c r="HG55" s="1904"/>
      <c r="HH55" s="1904"/>
      <c r="HI55" s="1904"/>
      <c r="HJ55" s="1904"/>
      <c r="HK55" s="1904"/>
      <c r="HL55" s="1904"/>
      <c r="HM55" s="1904"/>
      <c r="HN55" s="1904"/>
      <c r="HO55" s="1904"/>
      <c r="HP55" s="1904"/>
      <c r="HQ55" s="1904"/>
      <c r="HR55" s="1904"/>
      <c r="HS55" s="1904"/>
      <c r="HT55" s="1904"/>
      <c r="HU55" s="1904"/>
      <c r="HV55" s="1904"/>
      <c r="HW55" s="1904"/>
      <c r="HX55" s="1904"/>
      <c r="HY55" s="1904"/>
      <c r="HZ55" s="1904"/>
      <c r="IA55" s="1904"/>
      <c r="IB55" s="1904"/>
      <c r="IC55" s="1904"/>
      <c r="ID55" s="1904"/>
      <c r="IE55" s="1904"/>
      <c r="IF55" s="1904"/>
      <c r="IG55" s="1904"/>
      <c r="IH55" s="1904"/>
      <c r="II55" s="1904"/>
      <c r="IJ55" s="1904"/>
      <c r="IK55" s="1904"/>
      <c r="IL55" s="1904"/>
      <c r="IM55" s="1904"/>
      <c r="IN55" s="1904"/>
      <c r="IO55" s="1904"/>
      <c r="IP55" s="1904"/>
      <c r="IQ55" s="1904"/>
      <c r="IR55" s="1904"/>
      <c r="IS55" s="1904"/>
      <c r="IT55" s="1904"/>
      <c r="IU55" s="1904"/>
      <c r="IV55" s="1904"/>
      <c r="IW55" s="1904"/>
      <c r="IX55" s="1904"/>
      <c r="IY55" s="1904"/>
      <c r="IZ55" s="1904"/>
      <c r="JA55" s="1904"/>
      <c r="JB55" s="1904"/>
      <c r="JC55" s="1904"/>
      <c r="JD55" s="1904"/>
      <c r="JE55" s="1904"/>
      <c r="JF55" s="1904"/>
      <c r="JG55" s="1904"/>
      <c r="JH55" s="1904"/>
      <c r="JI55" s="1904"/>
      <c r="JJ55" s="1904"/>
      <c r="JK55" s="1904"/>
      <c r="JL55" s="1904"/>
      <c r="JM55" s="1904"/>
      <c r="JN55" s="1904"/>
      <c r="JO55" s="1904"/>
      <c r="JP55" s="1904"/>
      <c r="JQ55" s="1904"/>
      <c r="JR55" s="1904"/>
      <c r="JS55" s="1904"/>
      <c r="JT55" s="1904"/>
      <c r="JU55" s="1904"/>
      <c r="JV55" s="1904"/>
      <c r="JW55" s="1904"/>
      <c r="JX55" s="1904"/>
      <c r="JY55" s="1904"/>
      <c r="JZ55" s="1904"/>
      <c r="KA55" s="1904"/>
      <c r="KB55" s="1904"/>
      <c r="KC55" s="1904"/>
      <c r="KD55" s="1904"/>
      <c r="KE55" s="1904"/>
      <c r="KF55" s="1904"/>
      <c r="KG55" s="1904"/>
      <c r="KH55" s="1904"/>
      <c r="KI55" s="1904"/>
      <c r="KJ55" s="1904"/>
      <c r="KK55" s="1904"/>
      <c r="KL55" s="1904"/>
      <c r="KM55" s="1904"/>
      <c r="KN55" s="1904"/>
      <c r="KO55" s="1904"/>
      <c r="KP55" s="1904"/>
      <c r="KQ55" s="1904"/>
      <c r="KR55" s="1904"/>
      <c r="KS55" s="1904"/>
      <c r="KT55" s="1904"/>
      <c r="KU55" s="1904"/>
      <c r="KV55" s="1904"/>
      <c r="KW55" s="1904"/>
      <c r="KX55" s="1904"/>
      <c r="KY55" s="1904"/>
      <c r="KZ55" s="1904"/>
      <c r="LA55" s="1904"/>
      <c r="LB55" s="1904"/>
      <c r="LC55" s="1904"/>
      <c r="LD55" s="1904"/>
      <c r="LE55" s="1904"/>
      <c r="LF55" s="1904"/>
      <c r="LG55" s="1904"/>
      <c r="LH55" s="1904"/>
      <c r="LI55" s="1904"/>
      <c r="LJ55" s="1904"/>
      <c r="LK55" s="1904"/>
      <c r="LL55" s="1904"/>
      <c r="LM55" s="1904"/>
      <c r="LN55" s="1904"/>
      <c r="LO55" s="1904"/>
      <c r="LP55" s="1904"/>
      <c r="LQ55" s="1904"/>
      <c r="LR55" s="1904"/>
      <c r="LS55" s="1904"/>
      <c r="LT55" s="1904"/>
      <c r="LU55" s="1904"/>
      <c r="LV55" s="1904"/>
      <c r="LW55" s="1904"/>
      <c r="LX55" s="1904"/>
      <c r="LY55" s="1904"/>
      <c r="LZ55" s="1904"/>
      <c r="MA55" s="1904"/>
      <c r="MB55" s="1904"/>
      <c r="MC55" s="1904"/>
      <c r="MD55" s="1904"/>
      <c r="ME55" s="1904"/>
      <c r="MF55" s="1904"/>
      <c r="MG55" s="1904"/>
      <c r="MH55" s="1904"/>
      <c r="MI55" s="1904"/>
    </row>
    <row r="56" spans="1:347" s="243" customFormat="1" ht="16.149999999999999" customHeight="1" x14ac:dyDescent="0.2">
      <c r="A56" s="250">
        <v>50</v>
      </c>
      <c r="B56" s="235" t="s">
        <v>131</v>
      </c>
      <c r="C56" s="236">
        <v>6829</v>
      </c>
      <c r="D56" s="236">
        <v>0</v>
      </c>
      <c r="E56" s="236">
        <v>0</v>
      </c>
      <c r="F56" s="236">
        <v>0</v>
      </c>
      <c r="G56" s="236">
        <v>0</v>
      </c>
      <c r="H56" s="236">
        <v>0</v>
      </c>
      <c r="I56" s="236">
        <v>0</v>
      </c>
      <c r="J56" s="236">
        <v>0</v>
      </c>
      <c r="K56" s="236">
        <v>2</v>
      </c>
      <c r="L56" s="236">
        <v>0</v>
      </c>
      <c r="M56" s="236">
        <v>0</v>
      </c>
      <c r="N56" s="236">
        <v>0</v>
      </c>
      <c r="O56" s="236">
        <v>0</v>
      </c>
      <c r="P56" s="236">
        <v>0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6">
        <v>93</v>
      </c>
      <c r="W56" s="236">
        <v>62</v>
      </c>
      <c r="X56" s="236">
        <v>10</v>
      </c>
      <c r="Y56" s="236">
        <v>0</v>
      </c>
      <c r="Z56" s="236">
        <v>0</v>
      </c>
      <c r="AA56" s="236">
        <v>0</v>
      </c>
      <c r="AB56" s="236">
        <v>0</v>
      </c>
      <c r="AC56" s="236">
        <v>0</v>
      </c>
      <c r="AD56" s="236">
        <v>0</v>
      </c>
      <c r="AE56" s="236">
        <v>0</v>
      </c>
      <c r="AF56" s="236">
        <v>0</v>
      </c>
      <c r="AG56" s="236">
        <v>0</v>
      </c>
      <c r="AH56" s="236">
        <v>0</v>
      </c>
      <c r="AI56" s="236">
        <v>0</v>
      </c>
      <c r="AJ56" s="236">
        <v>0</v>
      </c>
      <c r="AK56" s="236"/>
      <c r="AL56" s="236"/>
      <c r="AM56" s="236"/>
      <c r="AN56" s="236"/>
      <c r="AO56" s="236"/>
      <c r="AP56" s="236"/>
      <c r="AQ56" s="236"/>
      <c r="AR56" s="236"/>
      <c r="AS56" s="236">
        <v>34</v>
      </c>
      <c r="AT56" s="236">
        <v>43</v>
      </c>
      <c r="AU56" s="251">
        <v>7073</v>
      </c>
      <c r="AV56" s="236">
        <v>0</v>
      </c>
      <c r="AW56" s="236">
        <v>1</v>
      </c>
      <c r="AX56" s="236">
        <v>0</v>
      </c>
      <c r="AY56" s="236">
        <v>0</v>
      </c>
      <c r="AZ56" s="236">
        <v>0</v>
      </c>
      <c r="BA56" s="236">
        <v>0</v>
      </c>
      <c r="BB56" s="236">
        <v>0</v>
      </c>
      <c r="BC56" s="236">
        <v>0</v>
      </c>
      <c r="BD56" s="236">
        <v>0</v>
      </c>
      <c r="BE56" s="236">
        <v>2</v>
      </c>
      <c r="BF56" s="236">
        <v>0</v>
      </c>
      <c r="BG56" s="236">
        <v>0</v>
      </c>
      <c r="BH56" s="236">
        <v>0</v>
      </c>
      <c r="BI56" s="1902">
        <v>7076</v>
      </c>
      <c r="BJ56" s="1904"/>
      <c r="BK56" s="1904"/>
      <c r="BL56" s="1880"/>
      <c r="BM56" s="1880"/>
      <c r="BN56" s="1880"/>
      <c r="BO56" s="1904"/>
      <c r="BP56" s="1880"/>
      <c r="BQ56" s="1904"/>
      <c r="BR56" s="1904"/>
      <c r="BS56" s="1904"/>
      <c r="BT56" s="1904"/>
      <c r="BU56" s="1904"/>
      <c r="BV56" s="1904"/>
      <c r="BW56" s="1904"/>
      <c r="BX56" s="1904"/>
      <c r="BY56" s="1904"/>
      <c r="BZ56" s="1904"/>
      <c r="CA56" s="1904"/>
      <c r="CB56" s="1904"/>
      <c r="CC56" s="1904"/>
      <c r="CD56" s="1904"/>
      <c r="CE56" s="1904"/>
      <c r="CF56" s="1904"/>
      <c r="CG56" s="1904"/>
      <c r="CH56" s="1904"/>
      <c r="CI56" s="1904"/>
      <c r="CJ56" s="1904"/>
      <c r="CK56" s="1904"/>
      <c r="CL56" s="1904"/>
      <c r="CM56" s="1904"/>
      <c r="CN56" s="1904"/>
      <c r="CO56" s="1904"/>
      <c r="CP56" s="1904"/>
      <c r="CQ56" s="1904"/>
      <c r="CR56" s="1904"/>
      <c r="CS56" s="1904"/>
      <c r="CT56" s="1904"/>
      <c r="CU56" s="1904"/>
      <c r="CV56" s="1904"/>
      <c r="CW56" s="1904"/>
      <c r="CX56" s="1904"/>
      <c r="CY56" s="1904"/>
      <c r="CZ56" s="1904"/>
      <c r="DA56" s="1904"/>
      <c r="DB56" s="1904"/>
      <c r="DC56" s="1904"/>
      <c r="DD56" s="1904"/>
      <c r="DE56" s="1904"/>
      <c r="DF56" s="1904"/>
      <c r="DG56" s="1904"/>
      <c r="DH56" s="1904"/>
      <c r="DI56" s="1904"/>
      <c r="DJ56" s="1904"/>
      <c r="DK56" s="1904"/>
      <c r="DL56" s="1904"/>
      <c r="DM56" s="1904"/>
      <c r="DN56" s="1904"/>
      <c r="DO56" s="1904"/>
      <c r="DP56" s="1904"/>
      <c r="DQ56" s="1904"/>
      <c r="DR56" s="1904"/>
      <c r="DS56" s="1904"/>
      <c r="DT56" s="1904"/>
      <c r="DU56" s="1904"/>
      <c r="DV56" s="1904"/>
      <c r="DW56" s="1904"/>
      <c r="DX56" s="1904"/>
      <c r="DY56" s="1904"/>
      <c r="DZ56" s="1904"/>
      <c r="EA56" s="1904"/>
      <c r="EB56" s="1904"/>
      <c r="EC56" s="1904"/>
      <c r="ED56" s="1904"/>
      <c r="EE56" s="1904"/>
      <c r="EF56" s="1904"/>
      <c r="EG56" s="1904"/>
      <c r="EH56" s="1904"/>
      <c r="EI56" s="1904"/>
      <c r="EJ56" s="1904"/>
      <c r="EK56" s="1904"/>
      <c r="EL56" s="1904"/>
      <c r="EM56" s="1904"/>
      <c r="EN56" s="1904"/>
      <c r="EO56" s="1904"/>
      <c r="EP56" s="1904"/>
      <c r="EQ56" s="1904"/>
      <c r="ER56" s="1904"/>
      <c r="ES56" s="1904"/>
      <c r="ET56" s="1904"/>
      <c r="EU56" s="1904"/>
      <c r="EV56" s="1904"/>
      <c r="EW56" s="1904"/>
      <c r="EX56" s="1904"/>
      <c r="EY56" s="1904"/>
      <c r="EZ56" s="1904"/>
      <c r="FA56" s="1904"/>
      <c r="FB56" s="1904"/>
      <c r="FC56" s="1904"/>
      <c r="FD56" s="1904"/>
      <c r="FE56" s="1904"/>
      <c r="FF56" s="1904"/>
      <c r="FG56" s="1904"/>
      <c r="FH56" s="1904"/>
      <c r="FI56" s="1904"/>
      <c r="FJ56" s="1904"/>
      <c r="FK56" s="1904"/>
      <c r="FL56" s="1904"/>
      <c r="FM56" s="1904"/>
      <c r="FN56" s="1904"/>
      <c r="FO56" s="1904"/>
      <c r="FP56" s="1904"/>
      <c r="FQ56" s="1904"/>
      <c r="FR56" s="1904"/>
      <c r="FS56" s="1904"/>
      <c r="FT56" s="1904"/>
      <c r="FU56" s="1904"/>
      <c r="FV56" s="1904"/>
      <c r="FW56" s="1904"/>
      <c r="FX56" s="1904"/>
      <c r="FY56" s="1904"/>
      <c r="FZ56" s="1904"/>
      <c r="GA56" s="1904"/>
      <c r="GB56" s="1904"/>
      <c r="GC56" s="1904"/>
      <c r="GD56" s="1904"/>
      <c r="GE56" s="1904"/>
      <c r="GF56" s="1904"/>
      <c r="GG56" s="1904"/>
      <c r="GH56" s="1904"/>
      <c r="GI56" s="1904"/>
      <c r="GJ56" s="1904"/>
      <c r="GK56" s="1904"/>
      <c r="GL56" s="1904"/>
      <c r="GM56" s="1904"/>
      <c r="GN56" s="1904"/>
      <c r="GO56" s="1904"/>
      <c r="GP56" s="1904"/>
      <c r="GQ56" s="1904"/>
      <c r="GR56" s="1904"/>
      <c r="GS56" s="1904"/>
      <c r="GT56" s="1904"/>
      <c r="GU56" s="1904"/>
      <c r="GV56" s="1904"/>
      <c r="GW56" s="1904"/>
      <c r="GX56" s="1904"/>
      <c r="GY56" s="1904"/>
      <c r="GZ56" s="1904"/>
      <c r="HA56" s="1904"/>
      <c r="HB56" s="1904"/>
      <c r="HC56" s="1904"/>
      <c r="HD56" s="1904"/>
      <c r="HE56" s="1904"/>
      <c r="HF56" s="1904"/>
      <c r="HG56" s="1904"/>
      <c r="HH56" s="1904"/>
      <c r="HI56" s="1904"/>
      <c r="HJ56" s="1904"/>
      <c r="HK56" s="1904"/>
      <c r="HL56" s="1904"/>
      <c r="HM56" s="1904"/>
      <c r="HN56" s="1904"/>
      <c r="HO56" s="1904"/>
      <c r="HP56" s="1904"/>
      <c r="HQ56" s="1904"/>
      <c r="HR56" s="1904"/>
      <c r="HS56" s="1904"/>
      <c r="HT56" s="1904"/>
      <c r="HU56" s="1904"/>
      <c r="HV56" s="1904"/>
      <c r="HW56" s="1904"/>
      <c r="HX56" s="1904"/>
      <c r="HY56" s="1904"/>
      <c r="HZ56" s="1904"/>
      <c r="IA56" s="1904"/>
      <c r="IB56" s="1904"/>
      <c r="IC56" s="1904"/>
      <c r="ID56" s="1904"/>
      <c r="IE56" s="1904"/>
      <c r="IF56" s="1904"/>
      <c r="IG56" s="1904"/>
      <c r="IH56" s="1904"/>
      <c r="II56" s="1904"/>
      <c r="IJ56" s="1904"/>
      <c r="IK56" s="1904"/>
      <c r="IL56" s="1904"/>
      <c r="IM56" s="1904"/>
      <c r="IN56" s="1904"/>
      <c r="IO56" s="1904"/>
      <c r="IP56" s="1904"/>
      <c r="IQ56" s="1904"/>
      <c r="IR56" s="1904"/>
      <c r="IS56" s="1904"/>
      <c r="IT56" s="1904"/>
      <c r="IU56" s="1904"/>
      <c r="IV56" s="1904"/>
      <c r="IW56" s="1904"/>
      <c r="IX56" s="1904"/>
      <c r="IY56" s="1904"/>
      <c r="IZ56" s="1904"/>
      <c r="JA56" s="1904"/>
      <c r="JB56" s="1904"/>
      <c r="JC56" s="1904"/>
      <c r="JD56" s="1904"/>
      <c r="JE56" s="1904"/>
      <c r="JF56" s="1904"/>
      <c r="JG56" s="1904"/>
      <c r="JH56" s="1904"/>
      <c r="JI56" s="1904"/>
      <c r="JJ56" s="1904"/>
      <c r="JK56" s="1904"/>
      <c r="JL56" s="1904"/>
      <c r="JM56" s="1904"/>
      <c r="JN56" s="1904"/>
      <c r="JO56" s="1904"/>
      <c r="JP56" s="1904"/>
      <c r="JQ56" s="1904"/>
      <c r="JR56" s="1904"/>
      <c r="JS56" s="1904"/>
      <c r="JT56" s="1904"/>
      <c r="JU56" s="1904"/>
      <c r="JV56" s="1904"/>
      <c r="JW56" s="1904"/>
      <c r="JX56" s="1904"/>
      <c r="JY56" s="1904"/>
      <c r="JZ56" s="1904"/>
      <c r="KA56" s="1904"/>
      <c r="KB56" s="1904"/>
      <c r="KC56" s="1904"/>
      <c r="KD56" s="1904"/>
      <c r="KE56" s="1904"/>
      <c r="KF56" s="1904"/>
      <c r="KG56" s="1904"/>
      <c r="KH56" s="1904"/>
      <c r="KI56" s="1904"/>
      <c r="KJ56" s="1904"/>
      <c r="KK56" s="1904"/>
      <c r="KL56" s="1904"/>
      <c r="KM56" s="1904"/>
      <c r="KN56" s="1904"/>
      <c r="KO56" s="1904"/>
      <c r="KP56" s="1904"/>
      <c r="KQ56" s="1904"/>
      <c r="KR56" s="1904"/>
      <c r="KS56" s="1904"/>
      <c r="KT56" s="1904"/>
      <c r="KU56" s="1904"/>
      <c r="KV56" s="1904"/>
      <c r="KW56" s="1904"/>
      <c r="KX56" s="1904"/>
      <c r="KY56" s="1904"/>
      <c r="KZ56" s="1904"/>
      <c r="LA56" s="1904"/>
      <c r="LB56" s="1904"/>
      <c r="LC56" s="1904"/>
      <c r="LD56" s="1904"/>
      <c r="LE56" s="1904"/>
      <c r="LF56" s="1904"/>
      <c r="LG56" s="1904"/>
      <c r="LH56" s="1904"/>
      <c r="LI56" s="1904"/>
      <c r="LJ56" s="1904"/>
      <c r="LK56" s="1904"/>
      <c r="LL56" s="1904"/>
      <c r="LM56" s="1904"/>
      <c r="LN56" s="1904"/>
      <c r="LO56" s="1904"/>
      <c r="LP56" s="1904"/>
      <c r="LQ56" s="1904"/>
      <c r="LR56" s="1904"/>
      <c r="LS56" s="1904"/>
      <c r="LT56" s="1904"/>
      <c r="LU56" s="1904"/>
      <c r="LV56" s="1904"/>
      <c r="LW56" s="1904"/>
      <c r="LX56" s="1904"/>
      <c r="LY56" s="1904"/>
      <c r="LZ56" s="1904"/>
      <c r="MA56" s="1904"/>
      <c r="MB56" s="1904"/>
      <c r="MC56" s="1904"/>
      <c r="MD56" s="1904"/>
      <c r="ME56" s="1904"/>
      <c r="MF56" s="1904"/>
      <c r="MG56" s="1904"/>
      <c r="MH56" s="1904"/>
      <c r="MI56" s="1904"/>
    </row>
    <row r="57" spans="1:347" s="243" customFormat="1" ht="16.149999999999999" customHeight="1" x14ac:dyDescent="0.2">
      <c r="A57" s="246">
        <v>51</v>
      </c>
      <c r="B57" s="237" t="s">
        <v>132</v>
      </c>
      <c r="C57" s="238">
        <v>7458</v>
      </c>
      <c r="D57" s="238">
        <v>0</v>
      </c>
      <c r="E57" s="238">
        <v>0</v>
      </c>
      <c r="F57" s="238">
        <v>0</v>
      </c>
      <c r="G57" s="238">
        <v>0</v>
      </c>
      <c r="H57" s="238">
        <v>0</v>
      </c>
      <c r="I57" s="238">
        <v>0</v>
      </c>
      <c r="J57" s="238">
        <v>0</v>
      </c>
      <c r="K57" s="238">
        <v>0</v>
      </c>
      <c r="L57" s="238">
        <v>0</v>
      </c>
      <c r="M57" s="238">
        <v>0</v>
      </c>
      <c r="N57" s="238">
        <v>0</v>
      </c>
      <c r="O57" s="238">
        <v>0</v>
      </c>
      <c r="P57" s="238">
        <v>0</v>
      </c>
      <c r="Q57" s="238">
        <v>0</v>
      </c>
      <c r="R57" s="238">
        <v>0</v>
      </c>
      <c r="S57" s="238">
        <v>2</v>
      </c>
      <c r="T57" s="238">
        <v>0</v>
      </c>
      <c r="U57" s="238">
        <v>0</v>
      </c>
      <c r="V57" s="238">
        <v>0</v>
      </c>
      <c r="W57" s="238">
        <v>0</v>
      </c>
      <c r="X57" s="238">
        <v>0</v>
      </c>
      <c r="Y57" s="238">
        <v>0</v>
      </c>
      <c r="Z57" s="238">
        <v>0</v>
      </c>
      <c r="AA57" s="238">
        <v>0</v>
      </c>
      <c r="AB57" s="238">
        <v>0</v>
      </c>
      <c r="AC57" s="238">
        <v>0</v>
      </c>
      <c r="AD57" s="238">
        <v>0</v>
      </c>
      <c r="AE57" s="238">
        <v>0</v>
      </c>
      <c r="AF57" s="238">
        <v>0</v>
      </c>
      <c r="AG57" s="238">
        <v>0</v>
      </c>
      <c r="AH57" s="238">
        <v>0</v>
      </c>
      <c r="AI57" s="238">
        <v>0</v>
      </c>
      <c r="AJ57" s="238">
        <v>0</v>
      </c>
      <c r="AK57" s="261"/>
      <c r="AL57" s="261"/>
      <c r="AM57" s="261"/>
      <c r="AN57" s="261"/>
      <c r="AO57" s="261"/>
      <c r="AP57" s="261"/>
      <c r="AQ57" s="261"/>
      <c r="AR57" s="261"/>
      <c r="AS57" s="238">
        <v>13</v>
      </c>
      <c r="AT57" s="238">
        <v>47</v>
      </c>
      <c r="AU57" s="247">
        <v>7520</v>
      </c>
      <c r="AV57" s="238">
        <v>0</v>
      </c>
      <c r="AW57" s="238">
        <v>314</v>
      </c>
      <c r="AX57" s="238">
        <v>0</v>
      </c>
      <c r="AY57" s="238">
        <v>0</v>
      </c>
      <c r="AZ57" s="238">
        <v>0</v>
      </c>
      <c r="BA57" s="238">
        <v>0</v>
      </c>
      <c r="BB57" s="238">
        <v>0</v>
      </c>
      <c r="BC57" s="238">
        <v>0</v>
      </c>
      <c r="BD57" s="238">
        <v>0</v>
      </c>
      <c r="BE57" s="238">
        <v>5</v>
      </c>
      <c r="BF57" s="238">
        <v>0</v>
      </c>
      <c r="BG57" s="238">
        <v>0</v>
      </c>
      <c r="BH57" s="238">
        <v>2</v>
      </c>
      <c r="BI57" s="1900">
        <v>7841</v>
      </c>
      <c r="BJ57" s="1904"/>
      <c r="BK57" s="1904"/>
      <c r="BL57" s="1880"/>
      <c r="BM57" s="1880"/>
      <c r="BN57" s="1880"/>
      <c r="BO57" s="1904"/>
      <c r="BP57" s="1880"/>
      <c r="BQ57" s="1904"/>
      <c r="BR57" s="1904"/>
      <c r="BS57" s="1904"/>
      <c r="BT57" s="1904"/>
      <c r="BU57" s="1904"/>
      <c r="BV57" s="1904"/>
      <c r="BW57" s="1904"/>
      <c r="BX57" s="1904"/>
      <c r="BY57" s="1904"/>
      <c r="BZ57" s="1904"/>
      <c r="CA57" s="1904"/>
      <c r="CB57" s="1904"/>
      <c r="CC57" s="1904"/>
      <c r="CD57" s="1904"/>
      <c r="CE57" s="1904"/>
      <c r="CF57" s="1904"/>
      <c r="CG57" s="1904"/>
      <c r="CH57" s="1904"/>
      <c r="CI57" s="1904"/>
      <c r="CJ57" s="1904"/>
      <c r="CK57" s="1904"/>
      <c r="CL57" s="1904"/>
      <c r="CM57" s="1904"/>
      <c r="CN57" s="1904"/>
      <c r="CO57" s="1904"/>
      <c r="CP57" s="1904"/>
      <c r="CQ57" s="1904"/>
      <c r="CR57" s="1904"/>
      <c r="CS57" s="1904"/>
      <c r="CT57" s="1904"/>
      <c r="CU57" s="1904"/>
      <c r="CV57" s="1904"/>
      <c r="CW57" s="1904"/>
      <c r="CX57" s="1904"/>
      <c r="CY57" s="1904"/>
      <c r="CZ57" s="1904"/>
      <c r="DA57" s="1904"/>
      <c r="DB57" s="1904"/>
      <c r="DC57" s="1904"/>
      <c r="DD57" s="1904"/>
      <c r="DE57" s="1904"/>
      <c r="DF57" s="1904"/>
      <c r="DG57" s="1904"/>
      <c r="DH57" s="1904"/>
      <c r="DI57" s="1904"/>
      <c r="DJ57" s="1904"/>
      <c r="DK57" s="1904"/>
      <c r="DL57" s="1904"/>
      <c r="DM57" s="1904"/>
      <c r="DN57" s="1904"/>
      <c r="DO57" s="1904"/>
      <c r="DP57" s="1904"/>
      <c r="DQ57" s="1904"/>
      <c r="DR57" s="1904"/>
      <c r="DS57" s="1904"/>
      <c r="DT57" s="1904"/>
      <c r="DU57" s="1904"/>
      <c r="DV57" s="1904"/>
      <c r="DW57" s="1904"/>
      <c r="DX57" s="1904"/>
      <c r="DY57" s="1904"/>
      <c r="DZ57" s="1904"/>
      <c r="EA57" s="1904"/>
      <c r="EB57" s="1904"/>
      <c r="EC57" s="1904"/>
      <c r="ED57" s="1904"/>
      <c r="EE57" s="1904"/>
      <c r="EF57" s="1904"/>
      <c r="EG57" s="1904"/>
      <c r="EH57" s="1904"/>
      <c r="EI57" s="1904"/>
      <c r="EJ57" s="1904"/>
      <c r="EK57" s="1904"/>
      <c r="EL57" s="1904"/>
      <c r="EM57" s="1904"/>
      <c r="EN57" s="1904"/>
      <c r="EO57" s="1904"/>
      <c r="EP57" s="1904"/>
      <c r="EQ57" s="1904"/>
      <c r="ER57" s="1904"/>
      <c r="ES57" s="1904"/>
      <c r="ET57" s="1904"/>
      <c r="EU57" s="1904"/>
      <c r="EV57" s="1904"/>
      <c r="EW57" s="1904"/>
      <c r="EX57" s="1904"/>
      <c r="EY57" s="1904"/>
      <c r="EZ57" s="1904"/>
      <c r="FA57" s="1904"/>
      <c r="FB57" s="1904"/>
      <c r="FC57" s="1904"/>
      <c r="FD57" s="1904"/>
      <c r="FE57" s="1904"/>
      <c r="FF57" s="1904"/>
      <c r="FG57" s="1904"/>
      <c r="FH57" s="1904"/>
      <c r="FI57" s="1904"/>
      <c r="FJ57" s="1904"/>
      <c r="FK57" s="1904"/>
      <c r="FL57" s="1904"/>
      <c r="FM57" s="1904"/>
      <c r="FN57" s="1904"/>
      <c r="FO57" s="1904"/>
      <c r="FP57" s="1904"/>
      <c r="FQ57" s="1904"/>
      <c r="FR57" s="1904"/>
      <c r="FS57" s="1904"/>
      <c r="FT57" s="1904"/>
      <c r="FU57" s="1904"/>
      <c r="FV57" s="1904"/>
      <c r="FW57" s="1904"/>
      <c r="FX57" s="1904"/>
      <c r="FY57" s="1904"/>
      <c r="FZ57" s="1904"/>
      <c r="GA57" s="1904"/>
      <c r="GB57" s="1904"/>
      <c r="GC57" s="1904"/>
      <c r="GD57" s="1904"/>
      <c r="GE57" s="1904"/>
      <c r="GF57" s="1904"/>
      <c r="GG57" s="1904"/>
      <c r="GH57" s="1904"/>
      <c r="GI57" s="1904"/>
      <c r="GJ57" s="1904"/>
      <c r="GK57" s="1904"/>
      <c r="GL57" s="1904"/>
      <c r="GM57" s="1904"/>
      <c r="GN57" s="1904"/>
      <c r="GO57" s="1904"/>
      <c r="GP57" s="1904"/>
      <c r="GQ57" s="1904"/>
      <c r="GR57" s="1904"/>
      <c r="GS57" s="1904"/>
      <c r="GT57" s="1904"/>
      <c r="GU57" s="1904"/>
      <c r="GV57" s="1904"/>
      <c r="GW57" s="1904"/>
      <c r="GX57" s="1904"/>
      <c r="GY57" s="1904"/>
      <c r="GZ57" s="1904"/>
      <c r="HA57" s="1904"/>
      <c r="HB57" s="1904"/>
      <c r="HC57" s="1904"/>
      <c r="HD57" s="1904"/>
      <c r="HE57" s="1904"/>
      <c r="HF57" s="1904"/>
      <c r="HG57" s="1904"/>
      <c r="HH57" s="1904"/>
      <c r="HI57" s="1904"/>
      <c r="HJ57" s="1904"/>
      <c r="HK57" s="1904"/>
      <c r="HL57" s="1904"/>
      <c r="HM57" s="1904"/>
      <c r="HN57" s="1904"/>
      <c r="HO57" s="1904"/>
      <c r="HP57" s="1904"/>
      <c r="HQ57" s="1904"/>
      <c r="HR57" s="1904"/>
      <c r="HS57" s="1904"/>
      <c r="HT57" s="1904"/>
      <c r="HU57" s="1904"/>
      <c r="HV57" s="1904"/>
      <c r="HW57" s="1904"/>
      <c r="HX57" s="1904"/>
      <c r="HY57" s="1904"/>
      <c r="HZ57" s="1904"/>
      <c r="IA57" s="1904"/>
      <c r="IB57" s="1904"/>
      <c r="IC57" s="1904"/>
      <c r="ID57" s="1904"/>
      <c r="IE57" s="1904"/>
      <c r="IF57" s="1904"/>
      <c r="IG57" s="1904"/>
      <c r="IH57" s="1904"/>
      <c r="II57" s="1904"/>
      <c r="IJ57" s="1904"/>
      <c r="IK57" s="1904"/>
      <c r="IL57" s="1904"/>
      <c r="IM57" s="1904"/>
      <c r="IN57" s="1904"/>
      <c r="IO57" s="1904"/>
      <c r="IP57" s="1904"/>
      <c r="IQ57" s="1904"/>
      <c r="IR57" s="1904"/>
      <c r="IS57" s="1904"/>
      <c r="IT57" s="1904"/>
      <c r="IU57" s="1904"/>
      <c r="IV57" s="1904"/>
      <c r="IW57" s="1904"/>
      <c r="IX57" s="1904"/>
      <c r="IY57" s="1904"/>
      <c r="IZ57" s="1904"/>
      <c r="JA57" s="1904"/>
      <c r="JB57" s="1904"/>
      <c r="JC57" s="1904"/>
      <c r="JD57" s="1904"/>
      <c r="JE57" s="1904"/>
      <c r="JF57" s="1904"/>
      <c r="JG57" s="1904"/>
      <c r="JH57" s="1904"/>
      <c r="JI57" s="1904"/>
      <c r="JJ57" s="1904"/>
      <c r="JK57" s="1904"/>
      <c r="JL57" s="1904"/>
      <c r="JM57" s="1904"/>
      <c r="JN57" s="1904"/>
      <c r="JO57" s="1904"/>
      <c r="JP57" s="1904"/>
      <c r="JQ57" s="1904"/>
      <c r="JR57" s="1904"/>
      <c r="JS57" s="1904"/>
      <c r="JT57" s="1904"/>
      <c r="JU57" s="1904"/>
      <c r="JV57" s="1904"/>
      <c r="JW57" s="1904"/>
      <c r="JX57" s="1904"/>
      <c r="JY57" s="1904"/>
      <c r="JZ57" s="1904"/>
      <c r="KA57" s="1904"/>
      <c r="KB57" s="1904"/>
      <c r="KC57" s="1904"/>
      <c r="KD57" s="1904"/>
      <c r="KE57" s="1904"/>
      <c r="KF57" s="1904"/>
      <c r="KG57" s="1904"/>
      <c r="KH57" s="1904"/>
      <c r="KI57" s="1904"/>
      <c r="KJ57" s="1904"/>
      <c r="KK57" s="1904"/>
      <c r="KL57" s="1904"/>
      <c r="KM57" s="1904"/>
      <c r="KN57" s="1904"/>
      <c r="KO57" s="1904"/>
      <c r="KP57" s="1904"/>
      <c r="KQ57" s="1904"/>
      <c r="KR57" s="1904"/>
      <c r="KS57" s="1904"/>
      <c r="KT57" s="1904"/>
      <c r="KU57" s="1904"/>
      <c r="KV57" s="1904"/>
      <c r="KW57" s="1904"/>
      <c r="KX57" s="1904"/>
      <c r="KY57" s="1904"/>
      <c r="KZ57" s="1904"/>
      <c r="LA57" s="1904"/>
      <c r="LB57" s="1904"/>
      <c r="LC57" s="1904"/>
      <c r="LD57" s="1904"/>
      <c r="LE57" s="1904"/>
      <c r="LF57" s="1904"/>
      <c r="LG57" s="1904"/>
      <c r="LH57" s="1904"/>
      <c r="LI57" s="1904"/>
      <c r="LJ57" s="1904"/>
      <c r="LK57" s="1904"/>
      <c r="LL57" s="1904"/>
      <c r="LM57" s="1904"/>
      <c r="LN57" s="1904"/>
      <c r="LO57" s="1904"/>
      <c r="LP57" s="1904"/>
      <c r="LQ57" s="1904"/>
      <c r="LR57" s="1904"/>
      <c r="LS57" s="1904"/>
      <c r="LT57" s="1904"/>
      <c r="LU57" s="1904"/>
      <c r="LV57" s="1904"/>
      <c r="LW57" s="1904"/>
      <c r="LX57" s="1904"/>
      <c r="LY57" s="1904"/>
      <c r="LZ57" s="1904"/>
      <c r="MA57" s="1904"/>
      <c r="MB57" s="1904"/>
      <c r="MC57" s="1904"/>
      <c r="MD57" s="1904"/>
      <c r="ME57" s="1904"/>
      <c r="MF57" s="1904"/>
      <c r="MG57" s="1904"/>
      <c r="MH57" s="1904"/>
      <c r="MI57" s="1904"/>
    </row>
    <row r="58" spans="1:347" s="243" customFormat="1" ht="16.149999999999999" customHeight="1" x14ac:dyDescent="0.2">
      <c r="A58" s="248">
        <v>52</v>
      </c>
      <c r="B58" s="233" t="s">
        <v>133</v>
      </c>
      <c r="C58" s="234">
        <v>35999</v>
      </c>
      <c r="D58" s="234">
        <v>0</v>
      </c>
      <c r="E58" s="234">
        <v>0</v>
      </c>
      <c r="F58" s="234">
        <v>0</v>
      </c>
      <c r="G58" s="234">
        <v>1</v>
      </c>
      <c r="H58" s="234">
        <v>2</v>
      </c>
      <c r="I58" s="234">
        <v>9</v>
      </c>
      <c r="J58" s="234">
        <v>0</v>
      </c>
      <c r="K58" s="234">
        <v>0</v>
      </c>
      <c r="L58" s="234">
        <v>0</v>
      </c>
      <c r="M58" s="234">
        <v>1</v>
      </c>
      <c r="N58" s="234">
        <v>0</v>
      </c>
      <c r="O58" s="234">
        <v>0</v>
      </c>
      <c r="P58" s="234">
        <v>0</v>
      </c>
      <c r="Q58" s="234">
        <v>0</v>
      </c>
      <c r="R58" s="234">
        <v>0</v>
      </c>
      <c r="S58" s="234">
        <v>0</v>
      </c>
      <c r="T58" s="234">
        <v>0</v>
      </c>
      <c r="U58" s="234">
        <v>0</v>
      </c>
      <c r="V58" s="234">
        <v>0</v>
      </c>
      <c r="W58" s="234">
        <v>0</v>
      </c>
      <c r="X58" s="234">
        <v>0</v>
      </c>
      <c r="Y58" s="234">
        <v>0</v>
      </c>
      <c r="Z58" s="234">
        <v>0</v>
      </c>
      <c r="AA58" s="234">
        <v>1</v>
      </c>
      <c r="AB58" s="234">
        <v>0</v>
      </c>
      <c r="AC58" s="234">
        <v>0</v>
      </c>
      <c r="AD58" s="234">
        <v>2</v>
      </c>
      <c r="AE58" s="234">
        <v>2</v>
      </c>
      <c r="AF58" s="234">
        <v>0</v>
      </c>
      <c r="AG58" s="234">
        <v>0</v>
      </c>
      <c r="AH58" s="234">
        <v>0</v>
      </c>
      <c r="AI58" s="234">
        <v>0</v>
      </c>
      <c r="AJ58" s="234">
        <v>99</v>
      </c>
      <c r="AK58" s="234"/>
      <c r="AL58" s="234"/>
      <c r="AM58" s="234"/>
      <c r="AN58" s="234"/>
      <c r="AO58" s="234"/>
      <c r="AP58" s="234"/>
      <c r="AQ58" s="234"/>
      <c r="AR58" s="234"/>
      <c r="AS58" s="234">
        <v>123</v>
      </c>
      <c r="AT58" s="234">
        <v>353</v>
      </c>
      <c r="AU58" s="249">
        <v>36592</v>
      </c>
      <c r="AV58" s="234">
        <v>0</v>
      </c>
      <c r="AW58" s="234">
        <v>0</v>
      </c>
      <c r="AX58" s="234">
        <v>6</v>
      </c>
      <c r="AY58" s="234">
        <v>0</v>
      </c>
      <c r="AZ58" s="234">
        <v>0</v>
      </c>
      <c r="BA58" s="234">
        <v>13</v>
      </c>
      <c r="BB58" s="234">
        <v>0</v>
      </c>
      <c r="BC58" s="234">
        <v>0</v>
      </c>
      <c r="BD58" s="234">
        <v>0</v>
      </c>
      <c r="BE58" s="234">
        <v>15</v>
      </c>
      <c r="BF58" s="234">
        <v>22</v>
      </c>
      <c r="BG58" s="234">
        <v>5</v>
      </c>
      <c r="BH58" s="234">
        <v>3</v>
      </c>
      <c r="BI58" s="1901">
        <v>36656</v>
      </c>
      <c r="BJ58" s="1904"/>
      <c r="BK58" s="1904"/>
      <c r="BL58" s="1880"/>
      <c r="BM58" s="1880"/>
      <c r="BN58" s="1880"/>
      <c r="BO58" s="1904"/>
      <c r="BP58" s="1880"/>
      <c r="BQ58" s="1904"/>
      <c r="BR58" s="1904"/>
      <c r="BS58" s="1904"/>
      <c r="BT58" s="1904"/>
      <c r="BU58" s="1904"/>
      <c r="BV58" s="1904"/>
      <c r="BW58" s="1904"/>
      <c r="BX58" s="1904"/>
      <c r="BY58" s="1904"/>
      <c r="BZ58" s="1904"/>
      <c r="CA58" s="1904"/>
      <c r="CB58" s="1904"/>
      <c r="CC58" s="1904"/>
      <c r="CD58" s="1904"/>
      <c r="CE58" s="1904"/>
      <c r="CF58" s="1904"/>
      <c r="CG58" s="1904"/>
      <c r="CH58" s="1904"/>
      <c r="CI58" s="1904"/>
      <c r="CJ58" s="1904"/>
      <c r="CK58" s="1904"/>
      <c r="CL58" s="1904"/>
      <c r="CM58" s="1904"/>
      <c r="CN58" s="1904"/>
      <c r="CO58" s="1904"/>
      <c r="CP58" s="1904"/>
      <c r="CQ58" s="1904"/>
      <c r="CR58" s="1904"/>
      <c r="CS58" s="1904"/>
      <c r="CT58" s="1904"/>
      <c r="CU58" s="1904"/>
      <c r="CV58" s="1904"/>
      <c r="CW58" s="1904"/>
      <c r="CX58" s="1904"/>
      <c r="CY58" s="1904"/>
      <c r="CZ58" s="1904"/>
      <c r="DA58" s="1904"/>
      <c r="DB58" s="1904"/>
      <c r="DC58" s="1904"/>
      <c r="DD58" s="1904"/>
      <c r="DE58" s="1904"/>
      <c r="DF58" s="1904"/>
      <c r="DG58" s="1904"/>
      <c r="DH58" s="1904"/>
      <c r="DI58" s="1904"/>
      <c r="DJ58" s="1904"/>
      <c r="DK58" s="1904"/>
      <c r="DL58" s="1904"/>
      <c r="DM58" s="1904"/>
      <c r="DN58" s="1904"/>
      <c r="DO58" s="1904"/>
      <c r="DP58" s="1904"/>
      <c r="DQ58" s="1904"/>
      <c r="DR58" s="1904"/>
      <c r="DS58" s="1904"/>
      <c r="DT58" s="1904"/>
      <c r="DU58" s="1904"/>
      <c r="DV58" s="1904"/>
      <c r="DW58" s="1904"/>
      <c r="DX58" s="1904"/>
      <c r="DY58" s="1904"/>
      <c r="DZ58" s="1904"/>
      <c r="EA58" s="1904"/>
      <c r="EB58" s="1904"/>
      <c r="EC58" s="1904"/>
      <c r="ED58" s="1904"/>
      <c r="EE58" s="1904"/>
      <c r="EF58" s="1904"/>
      <c r="EG58" s="1904"/>
      <c r="EH58" s="1904"/>
      <c r="EI58" s="1904"/>
      <c r="EJ58" s="1904"/>
      <c r="EK58" s="1904"/>
      <c r="EL58" s="1904"/>
      <c r="EM58" s="1904"/>
      <c r="EN58" s="1904"/>
      <c r="EO58" s="1904"/>
      <c r="EP58" s="1904"/>
      <c r="EQ58" s="1904"/>
      <c r="ER58" s="1904"/>
      <c r="ES58" s="1904"/>
      <c r="ET58" s="1904"/>
      <c r="EU58" s="1904"/>
      <c r="EV58" s="1904"/>
      <c r="EW58" s="1904"/>
      <c r="EX58" s="1904"/>
      <c r="EY58" s="1904"/>
      <c r="EZ58" s="1904"/>
      <c r="FA58" s="1904"/>
      <c r="FB58" s="1904"/>
      <c r="FC58" s="1904"/>
      <c r="FD58" s="1904"/>
      <c r="FE58" s="1904"/>
      <c r="FF58" s="1904"/>
      <c r="FG58" s="1904"/>
      <c r="FH58" s="1904"/>
      <c r="FI58" s="1904"/>
      <c r="FJ58" s="1904"/>
      <c r="FK58" s="1904"/>
      <c r="FL58" s="1904"/>
      <c r="FM58" s="1904"/>
      <c r="FN58" s="1904"/>
      <c r="FO58" s="1904"/>
      <c r="FP58" s="1904"/>
      <c r="FQ58" s="1904"/>
      <c r="FR58" s="1904"/>
      <c r="FS58" s="1904"/>
      <c r="FT58" s="1904"/>
      <c r="FU58" s="1904"/>
      <c r="FV58" s="1904"/>
      <c r="FW58" s="1904"/>
      <c r="FX58" s="1904"/>
      <c r="FY58" s="1904"/>
      <c r="FZ58" s="1904"/>
      <c r="GA58" s="1904"/>
      <c r="GB58" s="1904"/>
      <c r="GC58" s="1904"/>
      <c r="GD58" s="1904"/>
      <c r="GE58" s="1904"/>
      <c r="GF58" s="1904"/>
      <c r="GG58" s="1904"/>
      <c r="GH58" s="1904"/>
      <c r="GI58" s="1904"/>
      <c r="GJ58" s="1904"/>
      <c r="GK58" s="1904"/>
      <c r="GL58" s="1904"/>
      <c r="GM58" s="1904"/>
      <c r="GN58" s="1904"/>
      <c r="GO58" s="1904"/>
      <c r="GP58" s="1904"/>
      <c r="GQ58" s="1904"/>
      <c r="GR58" s="1904"/>
      <c r="GS58" s="1904"/>
      <c r="GT58" s="1904"/>
      <c r="GU58" s="1904"/>
      <c r="GV58" s="1904"/>
      <c r="GW58" s="1904"/>
      <c r="GX58" s="1904"/>
      <c r="GY58" s="1904"/>
      <c r="GZ58" s="1904"/>
      <c r="HA58" s="1904"/>
      <c r="HB58" s="1904"/>
      <c r="HC58" s="1904"/>
      <c r="HD58" s="1904"/>
      <c r="HE58" s="1904"/>
      <c r="HF58" s="1904"/>
      <c r="HG58" s="1904"/>
      <c r="HH58" s="1904"/>
      <c r="HI58" s="1904"/>
      <c r="HJ58" s="1904"/>
      <c r="HK58" s="1904"/>
      <c r="HL58" s="1904"/>
      <c r="HM58" s="1904"/>
      <c r="HN58" s="1904"/>
      <c r="HO58" s="1904"/>
      <c r="HP58" s="1904"/>
      <c r="HQ58" s="1904"/>
      <c r="HR58" s="1904"/>
      <c r="HS58" s="1904"/>
      <c r="HT58" s="1904"/>
      <c r="HU58" s="1904"/>
      <c r="HV58" s="1904"/>
      <c r="HW58" s="1904"/>
      <c r="HX58" s="1904"/>
      <c r="HY58" s="1904"/>
      <c r="HZ58" s="1904"/>
      <c r="IA58" s="1904"/>
      <c r="IB58" s="1904"/>
      <c r="IC58" s="1904"/>
      <c r="ID58" s="1904"/>
      <c r="IE58" s="1904"/>
      <c r="IF58" s="1904"/>
      <c r="IG58" s="1904"/>
      <c r="IH58" s="1904"/>
      <c r="II58" s="1904"/>
      <c r="IJ58" s="1904"/>
      <c r="IK58" s="1904"/>
      <c r="IL58" s="1904"/>
      <c r="IM58" s="1904"/>
      <c r="IN58" s="1904"/>
      <c r="IO58" s="1904"/>
      <c r="IP58" s="1904"/>
      <c r="IQ58" s="1904"/>
      <c r="IR58" s="1904"/>
      <c r="IS58" s="1904"/>
      <c r="IT58" s="1904"/>
      <c r="IU58" s="1904"/>
      <c r="IV58" s="1904"/>
      <c r="IW58" s="1904"/>
      <c r="IX58" s="1904"/>
      <c r="IY58" s="1904"/>
      <c r="IZ58" s="1904"/>
      <c r="JA58" s="1904"/>
      <c r="JB58" s="1904"/>
      <c r="JC58" s="1904"/>
      <c r="JD58" s="1904"/>
      <c r="JE58" s="1904"/>
      <c r="JF58" s="1904"/>
      <c r="JG58" s="1904"/>
      <c r="JH58" s="1904"/>
      <c r="JI58" s="1904"/>
      <c r="JJ58" s="1904"/>
      <c r="JK58" s="1904"/>
      <c r="JL58" s="1904"/>
      <c r="JM58" s="1904"/>
      <c r="JN58" s="1904"/>
      <c r="JO58" s="1904"/>
      <c r="JP58" s="1904"/>
      <c r="JQ58" s="1904"/>
      <c r="JR58" s="1904"/>
      <c r="JS58" s="1904"/>
      <c r="JT58" s="1904"/>
      <c r="JU58" s="1904"/>
      <c r="JV58" s="1904"/>
      <c r="JW58" s="1904"/>
      <c r="JX58" s="1904"/>
      <c r="JY58" s="1904"/>
      <c r="JZ58" s="1904"/>
      <c r="KA58" s="1904"/>
      <c r="KB58" s="1904"/>
      <c r="KC58" s="1904"/>
      <c r="KD58" s="1904"/>
      <c r="KE58" s="1904"/>
      <c r="KF58" s="1904"/>
      <c r="KG58" s="1904"/>
      <c r="KH58" s="1904"/>
      <c r="KI58" s="1904"/>
      <c r="KJ58" s="1904"/>
      <c r="KK58" s="1904"/>
      <c r="KL58" s="1904"/>
      <c r="KM58" s="1904"/>
      <c r="KN58" s="1904"/>
      <c r="KO58" s="1904"/>
      <c r="KP58" s="1904"/>
      <c r="KQ58" s="1904"/>
      <c r="KR58" s="1904"/>
      <c r="KS58" s="1904"/>
      <c r="KT58" s="1904"/>
      <c r="KU58" s="1904"/>
      <c r="KV58" s="1904"/>
      <c r="KW58" s="1904"/>
      <c r="KX58" s="1904"/>
      <c r="KY58" s="1904"/>
      <c r="KZ58" s="1904"/>
      <c r="LA58" s="1904"/>
      <c r="LB58" s="1904"/>
      <c r="LC58" s="1904"/>
      <c r="LD58" s="1904"/>
      <c r="LE58" s="1904"/>
      <c r="LF58" s="1904"/>
      <c r="LG58" s="1904"/>
      <c r="LH58" s="1904"/>
      <c r="LI58" s="1904"/>
      <c r="LJ58" s="1904"/>
      <c r="LK58" s="1904"/>
      <c r="LL58" s="1904"/>
      <c r="LM58" s="1904"/>
      <c r="LN58" s="1904"/>
      <c r="LO58" s="1904"/>
      <c r="LP58" s="1904"/>
      <c r="LQ58" s="1904"/>
      <c r="LR58" s="1904"/>
      <c r="LS58" s="1904"/>
      <c r="LT58" s="1904"/>
      <c r="LU58" s="1904"/>
      <c r="LV58" s="1904"/>
      <c r="LW58" s="1904"/>
      <c r="LX58" s="1904"/>
      <c r="LY58" s="1904"/>
      <c r="LZ58" s="1904"/>
      <c r="MA58" s="1904"/>
      <c r="MB58" s="1904"/>
      <c r="MC58" s="1904"/>
      <c r="MD58" s="1904"/>
      <c r="ME58" s="1904"/>
      <c r="MF58" s="1904"/>
      <c r="MG58" s="1904"/>
      <c r="MH58" s="1904"/>
      <c r="MI58" s="1904"/>
    </row>
    <row r="59" spans="1:347" s="243" customFormat="1" ht="16.149999999999999" customHeight="1" x14ac:dyDescent="0.2">
      <c r="A59" s="248">
        <v>53</v>
      </c>
      <c r="B59" s="233" t="s">
        <v>134</v>
      </c>
      <c r="C59" s="234">
        <v>18622</v>
      </c>
      <c r="D59" s="234">
        <v>0</v>
      </c>
      <c r="E59" s="234">
        <v>0</v>
      </c>
      <c r="F59" s="234">
        <v>0</v>
      </c>
      <c r="G59" s="234">
        <v>0</v>
      </c>
      <c r="H59" s="234">
        <v>0</v>
      </c>
      <c r="I59" s="234">
        <v>0</v>
      </c>
      <c r="J59" s="234">
        <v>0</v>
      </c>
      <c r="K59" s="234">
        <v>0</v>
      </c>
      <c r="L59" s="234">
        <v>0</v>
      </c>
      <c r="M59" s="234">
        <v>2</v>
      </c>
      <c r="N59" s="234">
        <v>0</v>
      </c>
      <c r="O59" s="234">
        <v>0</v>
      </c>
      <c r="P59" s="234">
        <v>0</v>
      </c>
      <c r="Q59" s="234">
        <v>2</v>
      </c>
      <c r="R59" s="234">
        <v>0</v>
      </c>
      <c r="S59" s="234">
        <v>0</v>
      </c>
      <c r="T59" s="234">
        <v>0</v>
      </c>
      <c r="U59" s="234">
        <v>0</v>
      </c>
      <c r="V59" s="234">
        <v>0</v>
      </c>
      <c r="W59" s="234">
        <v>0</v>
      </c>
      <c r="X59" s="234">
        <v>0</v>
      </c>
      <c r="Y59" s="234">
        <v>2</v>
      </c>
      <c r="Z59" s="234">
        <v>0</v>
      </c>
      <c r="AA59" s="234">
        <v>0</v>
      </c>
      <c r="AB59" s="234">
        <v>0</v>
      </c>
      <c r="AC59" s="234">
        <v>0</v>
      </c>
      <c r="AD59" s="234">
        <v>0</v>
      </c>
      <c r="AE59" s="234">
        <v>0</v>
      </c>
      <c r="AF59" s="234">
        <v>0</v>
      </c>
      <c r="AG59" s="234">
        <v>0</v>
      </c>
      <c r="AH59" s="234">
        <v>0</v>
      </c>
      <c r="AI59" s="234">
        <v>0</v>
      </c>
      <c r="AJ59" s="234">
        <v>13</v>
      </c>
      <c r="AK59" s="234"/>
      <c r="AL59" s="234"/>
      <c r="AM59" s="234"/>
      <c r="AN59" s="234"/>
      <c r="AO59" s="234"/>
      <c r="AP59" s="234"/>
      <c r="AQ59" s="234"/>
      <c r="AR59" s="234"/>
      <c r="AS59" s="234">
        <v>59</v>
      </c>
      <c r="AT59" s="234">
        <v>231</v>
      </c>
      <c r="AU59" s="249">
        <v>18931</v>
      </c>
      <c r="AV59" s="234">
        <v>0</v>
      </c>
      <c r="AW59" s="234">
        <v>0</v>
      </c>
      <c r="AX59" s="234">
        <v>0</v>
      </c>
      <c r="AY59" s="234">
        <v>0</v>
      </c>
      <c r="AZ59" s="234">
        <v>0</v>
      </c>
      <c r="BA59" s="234">
        <v>0</v>
      </c>
      <c r="BB59" s="234">
        <v>0</v>
      </c>
      <c r="BC59" s="234">
        <v>0</v>
      </c>
      <c r="BD59" s="234">
        <v>0</v>
      </c>
      <c r="BE59" s="234">
        <v>12</v>
      </c>
      <c r="BF59" s="234">
        <v>3</v>
      </c>
      <c r="BG59" s="234">
        <v>5</v>
      </c>
      <c r="BH59" s="234">
        <v>5</v>
      </c>
      <c r="BI59" s="1901">
        <v>18956</v>
      </c>
      <c r="BJ59" s="1904"/>
      <c r="BK59" s="1904"/>
      <c r="BL59" s="1880"/>
      <c r="BM59" s="1880"/>
      <c r="BN59" s="1880"/>
      <c r="BO59" s="1904"/>
      <c r="BP59" s="1880"/>
      <c r="BQ59" s="1904"/>
      <c r="BR59" s="1904"/>
      <c r="BS59" s="1904"/>
      <c r="BT59" s="1904"/>
      <c r="BU59" s="1904"/>
      <c r="BV59" s="1904"/>
      <c r="BW59" s="1904"/>
      <c r="BX59" s="1904"/>
      <c r="BY59" s="1904"/>
      <c r="BZ59" s="1904"/>
      <c r="CA59" s="1904"/>
      <c r="CB59" s="1904"/>
      <c r="CC59" s="1904"/>
      <c r="CD59" s="1904"/>
      <c r="CE59" s="1904"/>
      <c r="CF59" s="1904"/>
      <c r="CG59" s="1904"/>
      <c r="CH59" s="1904"/>
      <c r="CI59" s="1904"/>
      <c r="CJ59" s="1904"/>
      <c r="CK59" s="1904"/>
      <c r="CL59" s="1904"/>
      <c r="CM59" s="1904"/>
      <c r="CN59" s="1904"/>
      <c r="CO59" s="1904"/>
      <c r="CP59" s="1904"/>
      <c r="CQ59" s="1904"/>
      <c r="CR59" s="1904"/>
      <c r="CS59" s="1904"/>
      <c r="CT59" s="1904"/>
      <c r="CU59" s="1904"/>
      <c r="CV59" s="1904"/>
      <c r="CW59" s="1904"/>
      <c r="CX59" s="1904"/>
      <c r="CY59" s="1904"/>
      <c r="CZ59" s="1904"/>
      <c r="DA59" s="1904"/>
      <c r="DB59" s="1904"/>
      <c r="DC59" s="1904"/>
      <c r="DD59" s="1904"/>
      <c r="DE59" s="1904"/>
      <c r="DF59" s="1904"/>
      <c r="DG59" s="1904"/>
      <c r="DH59" s="1904"/>
      <c r="DI59" s="1904"/>
      <c r="DJ59" s="1904"/>
      <c r="DK59" s="1904"/>
      <c r="DL59" s="1904"/>
      <c r="DM59" s="1904"/>
      <c r="DN59" s="1904"/>
      <c r="DO59" s="1904"/>
      <c r="DP59" s="1904"/>
      <c r="DQ59" s="1904"/>
      <c r="DR59" s="1904"/>
      <c r="DS59" s="1904"/>
      <c r="DT59" s="1904"/>
      <c r="DU59" s="1904"/>
      <c r="DV59" s="1904"/>
      <c r="DW59" s="1904"/>
      <c r="DX59" s="1904"/>
      <c r="DY59" s="1904"/>
      <c r="DZ59" s="1904"/>
      <c r="EA59" s="1904"/>
      <c r="EB59" s="1904"/>
      <c r="EC59" s="1904"/>
      <c r="ED59" s="1904"/>
      <c r="EE59" s="1904"/>
      <c r="EF59" s="1904"/>
      <c r="EG59" s="1904"/>
      <c r="EH59" s="1904"/>
      <c r="EI59" s="1904"/>
      <c r="EJ59" s="1904"/>
      <c r="EK59" s="1904"/>
      <c r="EL59" s="1904"/>
      <c r="EM59" s="1904"/>
      <c r="EN59" s="1904"/>
      <c r="EO59" s="1904"/>
      <c r="EP59" s="1904"/>
      <c r="EQ59" s="1904"/>
      <c r="ER59" s="1904"/>
      <c r="ES59" s="1904"/>
      <c r="ET59" s="1904"/>
      <c r="EU59" s="1904"/>
      <c r="EV59" s="1904"/>
      <c r="EW59" s="1904"/>
      <c r="EX59" s="1904"/>
      <c r="EY59" s="1904"/>
      <c r="EZ59" s="1904"/>
      <c r="FA59" s="1904"/>
      <c r="FB59" s="1904"/>
      <c r="FC59" s="1904"/>
      <c r="FD59" s="1904"/>
      <c r="FE59" s="1904"/>
      <c r="FF59" s="1904"/>
      <c r="FG59" s="1904"/>
      <c r="FH59" s="1904"/>
      <c r="FI59" s="1904"/>
      <c r="FJ59" s="1904"/>
      <c r="FK59" s="1904"/>
      <c r="FL59" s="1904"/>
      <c r="FM59" s="1904"/>
      <c r="FN59" s="1904"/>
      <c r="FO59" s="1904"/>
      <c r="FP59" s="1904"/>
      <c r="FQ59" s="1904"/>
      <c r="FR59" s="1904"/>
      <c r="FS59" s="1904"/>
      <c r="FT59" s="1904"/>
      <c r="FU59" s="1904"/>
      <c r="FV59" s="1904"/>
      <c r="FW59" s="1904"/>
      <c r="FX59" s="1904"/>
      <c r="FY59" s="1904"/>
      <c r="FZ59" s="1904"/>
      <c r="GA59" s="1904"/>
      <c r="GB59" s="1904"/>
      <c r="GC59" s="1904"/>
      <c r="GD59" s="1904"/>
      <c r="GE59" s="1904"/>
      <c r="GF59" s="1904"/>
      <c r="GG59" s="1904"/>
      <c r="GH59" s="1904"/>
      <c r="GI59" s="1904"/>
      <c r="GJ59" s="1904"/>
      <c r="GK59" s="1904"/>
      <c r="GL59" s="1904"/>
      <c r="GM59" s="1904"/>
      <c r="GN59" s="1904"/>
      <c r="GO59" s="1904"/>
      <c r="GP59" s="1904"/>
      <c r="GQ59" s="1904"/>
      <c r="GR59" s="1904"/>
      <c r="GS59" s="1904"/>
      <c r="GT59" s="1904"/>
      <c r="GU59" s="1904"/>
      <c r="GV59" s="1904"/>
      <c r="GW59" s="1904"/>
      <c r="GX59" s="1904"/>
      <c r="GY59" s="1904"/>
      <c r="GZ59" s="1904"/>
      <c r="HA59" s="1904"/>
      <c r="HB59" s="1904"/>
      <c r="HC59" s="1904"/>
      <c r="HD59" s="1904"/>
      <c r="HE59" s="1904"/>
      <c r="HF59" s="1904"/>
      <c r="HG59" s="1904"/>
      <c r="HH59" s="1904"/>
      <c r="HI59" s="1904"/>
      <c r="HJ59" s="1904"/>
      <c r="HK59" s="1904"/>
      <c r="HL59" s="1904"/>
      <c r="HM59" s="1904"/>
      <c r="HN59" s="1904"/>
      <c r="HO59" s="1904"/>
      <c r="HP59" s="1904"/>
      <c r="HQ59" s="1904"/>
      <c r="HR59" s="1904"/>
      <c r="HS59" s="1904"/>
      <c r="HT59" s="1904"/>
      <c r="HU59" s="1904"/>
      <c r="HV59" s="1904"/>
      <c r="HW59" s="1904"/>
      <c r="HX59" s="1904"/>
      <c r="HY59" s="1904"/>
      <c r="HZ59" s="1904"/>
      <c r="IA59" s="1904"/>
      <c r="IB59" s="1904"/>
      <c r="IC59" s="1904"/>
      <c r="ID59" s="1904"/>
      <c r="IE59" s="1904"/>
      <c r="IF59" s="1904"/>
      <c r="IG59" s="1904"/>
      <c r="IH59" s="1904"/>
      <c r="II59" s="1904"/>
      <c r="IJ59" s="1904"/>
      <c r="IK59" s="1904"/>
      <c r="IL59" s="1904"/>
      <c r="IM59" s="1904"/>
      <c r="IN59" s="1904"/>
      <c r="IO59" s="1904"/>
      <c r="IP59" s="1904"/>
      <c r="IQ59" s="1904"/>
      <c r="IR59" s="1904"/>
      <c r="IS59" s="1904"/>
      <c r="IT59" s="1904"/>
      <c r="IU59" s="1904"/>
      <c r="IV59" s="1904"/>
      <c r="IW59" s="1904"/>
      <c r="IX59" s="1904"/>
      <c r="IY59" s="1904"/>
      <c r="IZ59" s="1904"/>
      <c r="JA59" s="1904"/>
      <c r="JB59" s="1904"/>
      <c r="JC59" s="1904"/>
      <c r="JD59" s="1904"/>
      <c r="JE59" s="1904"/>
      <c r="JF59" s="1904"/>
      <c r="JG59" s="1904"/>
      <c r="JH59" s="1904"/>
      <c r="JI59" s="1904"/>
      <c r="JJ59" s="1904"/>
      <c r="JK59" s="1904"/>
      <c r="JL59" s="1904"/>
      <c r="JM59" s="1904"/>
      <c r="JN59" s="1904"/>
      <c r="JO59" s="1904"/>
      <c r="JP59" s="1904"/>
      <c r="JQ59" s="1904"/>
      <c r="JR59" s="1904"/>
      <c r="JS59" s="1904"/>
      <c r="JT59" s="1904"/>
      <c r="JU59" s="1904"/>
      <c r="JV59" s="1904"/>
      <c r="JW59" s="1904"/>
      <c r="JX59" s="1904"/>
      <c r="JY59" s="1904"/>
      <c r="JZ59" s="1904"/>
      <c r="KA59" s="1904"/>
      <c r="KB59" s="1904"/>
      <c r="KC59" s="1904"/>
      <c r="KD59" s="1904"/>
      <c r="KE59" s="1904"/>
      <c r="KF59" s="1904"/>
      <c r="KG59" s="1904"/>
      <c r="KH59" s="1904"/>
      <c r="KI59" s="1904"/>
      <c r="KJ59" s="1904"/>
      <c r="KK59" s="1904"/>
      <c r="KL59" s="1904"/>
      <c r="KM59" s="1904"/>
      <c r="KN59" s="1904"/>
      <c r="KO59" s="1904"/>
      <c r="KP59" s="1904"/>
      <c r="KQ59" s="1904"/>
      <c r="KR59" s="1904"/>
      <c r="KS59" s="1904"/>
      <c r="KT59" s="1904"/>
      <c r="KU59" s="1904"/>
      <c r="KV59" s="1904"/>
      <c r="KW59" s="1904"/>
      <c r="KX59" s="1904"/>
      <c r="KY59" s="1904"/>
      <c r="KZ59" s="1904"/>
      <c r="LA59" s="1904"/>
      <c r="LB59" s="1904"/>
      <c r="LC59" s="1904"/>
      <c r="LD59" s="1904"/>
      <c r="LE59" s="1904"/>
      <c r="LF59" s="1904"/>
      <c r="LG59" s="1904"/>
      <c r="LH59" s="1904"/>
      <c r="LI59" s="1904"/>
      <c r="LJ59" s="1904"/>
      <c r="LK59" s="1904"/>
      <c r="LL59" s="1904"/>
      <c r="LM59" s="1904"/>
      <c r="LN59" s="1904"/>
      <c r="LO59" s="1904"/>
      <c r="LP59" s="1904"/>
      <c r="LQ59" s="1904"/>
      <c r="LR59" s="1904"/>
      <c r="LS59" s="1904"/>
      <c r="LT59" s="1904"/>
      <c r="LU59" s="1904"/>
      <c r="LV59" s="1904"/>
      <c r="LW59" s="1904"/>
      <c r="LX59" s="1904"/>
      <c r="LY59" s="1904"/>
      <c r="LZ59" s="1904"/>
      <c r="MA59" s="1904"/>
      <c r="MB59" s="1904"/>
      <c r="MC59" s="1904"/>
      <c r="MD59" s="1904"/>
      <c r="ME59" s="1904"/>
      <c r="MF59" s="1904"/>
      <c r="MG59" s="1904"/>
      <c r="MH59" s="1904"/>
      <c r="MI59" s="1904"/>
    </row>
    <row r="60" spans="1:347" s="243" customFormat="1" ht="16.149999999999999" customHeight="1" x14ac:dyDescent="0.2">
      <c r="A60" s="248">
        <v>54</v>
      </c>
      <c r="B60" s="233" t="s">
        <v>135</v>
      </c>
      <c r="C60" s="234">
        <v>339</v>
      </c>
      <c r="D60" s="234">
        <v>0</v>
      </c>
      <c r="E60" s="234">
        <v>0</v>
      </c>
      <c r="F60" s="234">
        <v>0</v>
      </c>
      <c r="G60" s="234">
        <v>0</v>
      </c>
      <c r="H60" s="234">
        <v>0</v>
      </c>
      <c r="I60" s="234">
        <v>0</v>
      </c>
      <c r="J60" s="234">
        <v>0</v>
      </c>
      <c r="K60" s="234">
        <v>0</v>
      </c>
      <c r="L60" s="234">
        <v>0</v>
      </c>
      <c r="M60" s="234">
        <v>0</v>
      </c>
      <c r="N60" s="234">
        <v>0</v>
      </c>
      <c r="O60" s="234">
        <v>0</v>
      </c>
      <c r="P60" s="234">
        <v>39</v>
      </c>
      <c r="Q60" s="234">
        <v>0</v>
      </c>
      <c r="R60" s="234">
        <v>0</v>
      </c>
      <c r="S60" s="234">
        <v>0</v>
      </c>
      <c r="T60" s="234">
        <v>0</v>
      </c>
      <c r="U60" s="234">
        <v>0</v>
      </c>
      <c r="V60" s="234">
        <v>0</v>
      </c>
      <c r="W60" s="234">
        <v>0</v>
      </c>
      <c r="X60" s="234">
        <v>0</v>
      </c>
      <c r="Y60" s="234">
        <v>0</v>
      </c>
      <c r="Z60" s="234">
        <v>0</v>
      </c>
      <c r="AA60" s="234">
        <v>0</v>
      </c>
      <c r="AB60" s="234">
        <v>0</v>
      </c>
      <c r="AC60" s="234">
        <v>0</v>
      </c>
      <c r="AD60" s="234">
        <v>0</v>
      </c>
      <c r="AE60" s="234">
        <v>0</v>
      </c>
      <c r="AF60" s="234">
        <v>0</v>
      </c>
      <c r="AG60" s="234">
        <v>0</v>
      </c>
      <c r="AH60" s="234">
        <v>0</v>
      </c>
      <c r="AI60" s="234">
        <v>0</v>
      </c>
      <c r="AJ60" s="234">
        <v>0</v>
      </c>
      <c r="AK60" s="234"/>
      <c r="AL60" s="234"/>
      <c r="AM60" s="234"/>
      <c r="AN60" s="234"/>
      <c r="AO60" s="234"/>
      <c r="AP60" s="234"/>
      <c r="AQ60" s="234"/>
      <c r="AR60" s="234"/>
      <c r="AS60" s="234">
        <v>0</v>
      </c>
      <c r="AT60" s="234">
        <v>1</v>
      </c>
      <c r="AU60" s="249">
        <v>379</v>
      </c>
      <c r="AV60" s="234">
        <v>0</v>
      </c>
      <c r="AW60" s="234">
        <v>0</v>
      </c>
      <c r="AX60" s="234">
        <v>0</v>
      </c>
      <c r="AY60" s="234">
        <v>0</v>
      </c>
      <c r="AZ60" s="234">
        <v>18</v>
      </c>
      <c r="BA60" s="234">
        <v>0</v>
      </c>
      <c r="BB60" s="234">
        <v>0</v>
      </c>
      <c r="BC60" s="234">
        <v>0</v>
      </c>
      <c r="BD60" s="234">
        <v>0</v>
      </c>
      <c r="BE60" s="234">
        <v>0</v>
      </c>
      <c r="BF60" s="234">
        <v>0</v>
      </c>
      <c r="BG60" s="234">
        <v>0</v>
      </c>
      <c r="BH60" s="234">
        <v>1</v>
      </c>
      <c r="BI60" s="1901">
        <v>398</v>
      </c>
      <c r="BJ60" s="1904"/>
      <c r="BK60" s="1904"/>
      <c r="BL60" s="1880"/>
      <c r="BM60" s="1880"/>
      <c r="BN60" s="1880"/>
      <c r="BO60" s="1904"/>
      <c r="BP60" s="1880"/>
      <c r="BQ60" s="1904"/>
      <c r="BR60" s="1904"/>
      <c r="BS60" s="1904"/>
      <c r="BT60" s="1904"/>
      <c r="BU60" s="1904"/>
      <c r="BV60" s="1904"/>
      <c r="BW60" s="1904"/>
      <c r="BX60" s="1904"/>
      <c r="BY60" s="1904"/>
      <c r="BZ60" s="1904"/>
      <c r="CA60" s="1904"/>
      <c r="CB60" s="1904"/>
      <c r="CC60" s="1904"/>
      <c r="CD60" s="1904"/>
      <c r="CE60" s="1904"/>
      <c r="CF60" s="1904"/>
      <c r="CG60" s="1904"/>
      <c r="CH60" s="1904"/>
      <c r="CI60" s="1904"/>
      <c r="CJ60" s="1904"/>
      <c r="CK60" s="1904"/>
      <c r="CL60" s="1904"/>
      <c r="CM60" s="1904"/>
      <c r="CN60" s="1904"/>
      <c r="CO60" s="1904"/>
      <c r="CP60" s="1904"/>
      <c r="CQ60" s="1904"/>
      <c r="CR60" s="1904"/>
      <c r="CS60" s="1904"/>
      <c r="CT60" s="1904"/>
      <c r="CU60" s="1904"/>
      <c r="CV60" s="1904"/>
      <c r="CW60" s="1904"/>
      <c r="CX60" s="1904"/>
      <c r="CY60" s="1904"/>
      <c r="CZ60" s="1904"/>
      <c r="DA60" s="1904"/>
      <c r="DB60" s="1904"/>
      <c r="DC60" s="1904"/>
      <c r="DD60" s="1904"/>
      <c r="DE60" s="1904"/>
      <c r="DF60" s="1904"/>
      <c r="DG60" s="1904"/>
      <c r="DH60" s="1904"/>
      <c r="DI60" s="1904"/>
      <c r="DJ60" s="1904"/>
      <c r="DK60" s="1904"/>
      <c r="DL60" s="1904"/>
      <c r="DM60" s="1904"/>
      <c r="DN60" s="1904"/>
      <c r="DO60" s="1904"/>
      <c r="DP60" s="1904"/>
      <c r="DQ60" s="1904"/>
      <c r="DR60" s="1904"/>
      <c r="DS60" s="1904"/>
      <c r="DT60" s="1904"/>
      <c r="DU60" s="1904"/>
      <c r="DV60" s="1904"/>
      <c r="DW60" s="1904"/>
      <c r="DX60" s="1904"/>
      <c r="DY60" s="1904"/>
      <c r="DZ60" s="1904"/>
      <c r="EA60" s="1904"/>
      <c r="EB60" s="1904"/>
      <c r="EC60" s="1904"/>
      <c r="ED60" s="1904"/>
      <c r="EE60" s="1904"/>
      <c r="EF60" s="1904"/>
      <c r="EG60" s="1904"/>
      <c r="EH60" s="1904"/>
      <c r="EI60" s="1904"/>
      <c r="EJ60" s="1904"/>
      <c r="EK60" s="1904"/>
      <c r="EL60" s="1904"/>
      <c r="EM60" s="1904"/>
      <c r="EN60" s="1904"/>
      <c r="EO60" s="1904"/>
      <c r="EP60" s="1904"/>
      <c r="EQ60" s="1904"/>
      <c r="ER60" s="1904"/>
      <c r="ES60" s="1904"/>
      <c r="ET60" s="1904"/>
      <c r="EU60" s="1904"/>
      <c r="EV60" s="1904"/>
      <c r="EW60" s="1904"/>
      <c r="EX60" s="1904"/>
      <c r="EY60" s="1904"/>
      <c r="EZ60" s="1904"/>
      <c r="FA60" s="1904"/>
      <c r="FB60" s="1904"/>
      <c r="FC60" s="1904"/>
      <c r="FD60" s="1904"/>
      <c r="FE60" s="1904"/>
      <c r="FF60" s="1904"/>
      <c r="FG60" s="1904"/>
      <c r="FH60" s="1904"/>
      <c r="FI60" s="1904"/>
      <c r="FJ60" s="1904"/>
      <c r="FK60" s="1904"/>
      <c r="FL60" s="1904"/>
      <c r="FM60" s="1904"/>
      <c r="FN60" s="1904"/>
      <c r="FO60" s="1904"/>
      <c r="FP60" s="1904"/>
      <c r="FQ60" s="1904"/>
      <c r="FR60" s="1904"/>
      <c r="FS60" s="1904"/>
      <c r="FT60" s="1904"/>
      <c r="FU60" s="1904"/>
      <c r="FV60" s="1904"/>
      <c r="FW60" s="1904"/>
      <c r="FX60" s="1904"/>
      <c r="FY60" s="1904"/>
      <c r="FZ60" s="1904"/>
      <c r="GA60" s="1904"/>
      <c r="GB60" s="1904"/>
      <c r="GC60" s="1904"/>
      <c r="GD60" s="1904"/>
      <c r="GE60" s="1904"/>
      <c r="GF60" s="1904"/>
      <c r="GG60" s="1904"/>
      <c r="GH60" s="1904"/>
      <c r="GI60" s="1904"/>
      <c r="GJ60" s="1904"/>
      <c r="GK60" s="1904"/>
      <c r="GL60" s="1904"/>
      <c r="GM60" s="1904"/>
      <c r="GN60" s="1904"/>
      <c r="GO60" s="1904"/>
      <c r="GP60" s="1904"/>
      <c r="GQ60" s="1904"/>
      <c r="GR60" s="1904"/>
      <c r="GS60" s="1904"/>
      <c r="GT60" s="1904"/>
      <c r="GU60" s="1904"/>
      <c r="GV60" s="1904"/>
      <c r="GW60" s="1904"/>
      <c r="GX60" s="1904"/>
      <c r="GY60" s="1904"/>
      <c r="GZ60" s="1904"/>
      <c r="HA60" s="1904"/>
      <c r="HB60" s="1904"/>
      <c r="HC60" s="1904"/>
      <c r="HD60" s="1904"/>
      <c r="HE60" s="1904"/>
      <c r="HF60" s="1904"/>
      <c r="HG60" s="1904"/>
      <c r="HH60" s="1904"/>
      <c r="HI60" s="1904"/>
      <c r="HJ60" s="1904"/>
      <c r="HK60" s="1904"/>
      <c r="HL60" s="1904"/>
      <c r="HM60" s="1904"/>
      <c r="HN60" s="1904"/>
      <c r="HO60" s="1904"/>
      <c r="HP60" s="1904"/>
      <c r="HQ60" s="1904"/>
      <c r="HR60" s="1904"/>
      <c r="HS60" s="1904"/>
      <c r="HT60" s="1904"/>
      <c r="HU60" s="1904"/>
      <c r="HV60" s="1904"/>
      <c r="HW60" s="1904"/>
      <c r="HX60" s="1904"/>
      <c r="HY60" s="1904"/>
      <c r="HZ60" s="1904"/>
      <c r="IA60" s="1904"/>
      <c r="IB60" s="1904"/>
      <c r="IC60" s="1904"/>
      <c r="ID60" s="1904"/>
      <c r="IE60" s="1904"/>
      <c r="IF60" s="1904"/>
      <c r="IG60" s="1904"/>
      <c r="IH60" s="1904"/>
      <c r="II60" s="1904"/>
      <c r="IJ60" s="1904"/>
      <c r="IK60" s="1904"/>
      <c r="IL60" s="1904"/>
      <c r="IM60" s="1904"/>
      <c r="IN60" s="1904"/>
      <c r="IO60" s="1904"/>
      <c r="IP60" s="1904"/>
      <c r="IQ60" s="1904"/>
      <c r="IR60" s="1904"/>
      <c r="IS60" s="1904"/>
      <c r="IT60" s="1904"/>
      <c r="IU60" s="1904"/>
      <c r="IV60" s="1904"/>
      <c r="IW60" s="1904"/>
      <c r="IX60" s="1904"/>
      <c r="IY60" s="1904"/>
      <c r="IZ60" s="1904"/>
      <c r="JA60" s="1904"/>
      <c r="JB60" s="1904"/>
      <c r="JC60" s="1904"/>
      <c r="JD60" s="1904"/>
      <c r="JE60" s="1904"/>
      <c r="JF60" s="1904"/>
      <c r="JG60" s="1904"/>
      <c r="JH60" s="1904"/>
      <c r="JI60" s="1904"/>
      <c r="JJ60" s="1904"/>
      <c r="JK60" s="1904"/>
      <c r="JL60" s="1904"/>
      <c r="JM60" s="1904"/>
      <c r="JN60" s="1904"/>
      <c r="JO60" s="1904"/>
      <c r="JP60" s="1904"/>
      <c r="JQ60" s="1904"/>
      <c r="JR60" s="1904"/>
      <c r="JS60" s="1904"/>
      <c r="JT60" s="1904"/>
      <c r="JU60" s="1904"/>
      <c r="JV60" s="1904"/>
      <c r="JW60" s="1904"/>
      <c r="JX60" s="1904"/>
      <c r="JY60" s="1904"/>
      <c r="JZ60" s="1904"/>
      <c r="KA60" s="1904"/>
      <c r="KB60" s="1904"/>
      <c r="KC60" s="1904"/>
      <c r="KD60" s="1904"/>
      <c r="KE60" s="1904"/>
      <c r="KF60" s="1904"/>
      <c r="KG60" s="1904"/>
      <c r="KH60" s="1904"/>
      <c r="KI60" s="1904"/>
      <c r="KJ60" s="1904"/>
      <c r="KK60" s="1904"/>
      <c r="KL60" s="1904"/>
      <c r="KM60" s="1904"/>
      <c r="KN60" s="1904"/>
      <c r="KO60" s="1904"/>
      <c r="KP60" s="1904"/>
      <c r="KQ60" s="1904"/>
      <c r="KR60" s="1904"/>
      <c r="KS60" s="1904"/>
      <c r="KT60" s="1904"/>
      <c r="KU60" s="1904"/>
      <c r="KV60" s="1904"/>
      <c r="KW60" s="1904"/>
      <c r="KX60" s="1904"/>
      <c r="KY60" s="1904"/>
      <c r="KZ60" s="1904"/>
      <c r="LA60" s="1904"/>
      <c r="LB60" s="1904"/>
      <c r="LC60" s="1904"/>
      <c r="LD60" s="1904"/>
      <c r="LE60" s="1904"/>
      <c r="LF60" s="1904"/>
      <c r="LG60" s="1904"/>
      <c r="LH60" s="1904"/>
      <c r="LI60" s="1904"/>
      <c r="LJ60" s="1904"/>
      <c r="LK60" s="1904"/>
      <c r="LL60" s="1904"/>
      <c r="LM60" s="1904"/>
      <c r="LN60" s="1904"/>
      <c r="LO60" s="1904"/>
      <c r="LP60" s="1904"/>
      <c r="LQ60" s="1904"/>
      <c r="LR60" s="1904"/>
      <c r="LS60" s="1904"/>
      <c r="LT60" s="1904"/>
      <c r="LU60" s="1904"/>
      <c r="LV60" s="1904"/>
      <c r="LW60" s="1904"/>
      <c r="LX60" s="1904"/>
      <c r="LY60" s="1904"/>
      <c r="LZ60" s="1904"/>
      <c r="MA60" s="1904"/>
      <c r="MB60" s="1904"/>
      <c r="MC60" s="1904"/>
      <c r="MD60" s="1904"/>
      <c r="ME60" s="1904"/>
      <c r="MF60" s="1904"/>
      <c r="MG60" s="1904"/>
      <c r="MH60" s="1904"/>
      <c r="MI60" s="1904"/>
    </row>
    <row r="61" spans="1:347" s="243" customFormat="1" ht="16.149999999999999" customHeight="1" x14ac:dyDescent="0.2">
      <c r="A61" s="250">
        <v>55</v>
      </c>
      <c r="B61" s="235" t="s">
        <v>136</v>
      </c>
      <c r="C61" s="236">
        <v>14435</v>
      </c>
      <c r="D61" s="236">
        <v>0</v>
      </c>
      <c r="E61" s="236">
        <v>0</v>
      </c>
      <c r="F61" s="236">
        <v>0</v>
      </c>
      <c r="G61" s="236">
        <v>0</v>
      </c>
      <c r="H61" s="236">
        <v>0</v>
      </c>
      <c r="I61" s="236">
        <v>0</v>
      </c>
      <c r="J61" s="236">
        <v>0</v>
      </c>
      <c r="K61" s="236">
        <v>0</v>
      </c>
      <c r="L61" s="236">
        <v>0</v>
      </c>
      <c r="M61" s="236">
        <v>0</v>
      </c>
      <c r="N61" s="236">
        <v>0</v>
      </c>
      <c r="O61" s="236">
        <v>0</v>
      </c>
      <c r="P61" s="236">
        <v>0</v>
      </c>
      <c r="Q61" s="236">
        <v>0</v>
      </c>
      <c r="R61" s="236">
        <v>0</v>
      </c>
      <c r="S61" s="236">
        <v>48</v>
      </c>
      <c r="T61" s="236">
        <v>0</v>
      </c>
      <c r="U61" s="236">
        <v>0</v>
      </c>
      <c r="V61" s="236">
        <v>3</v>
      </c>
      <c r="W61" s="236">
        <v>3</v>
      </c>
      <c r="X61" s="236">
        <v>0</v>
      </c>
      <c r="Y61" s="236">
        <v>0</v>
      </c>
      <c r="Z61" s="236">
        <v>0</v>
      </c>
      <c r="AA61" s="236">
        <v>0</v>
      </c>
      <c r="AB61" s="236">
        <v>0</v>
      </c>
      <c r="AC61" s="236">
        <v>0</v>
      </c>
      <c r="AD61" s="236">
        <v>0</v>
      </c>
      <c r="AE61" s="236">
        <v>0</v>
      </c>
      <c r="AF61" s="236">
        <v>0</v>
      </c>
      <c r="AG61" s="236">
        <v>0</v>
      </c>
      <c r="AH61" s="236">
        <v>0</v>
      </c>
      <c r="AI61" s="236">
        <v>0</v>
      </c>
      <c r="AJ61" s="236">
        <v>0</v>
      </c>
      <c r="AK61" s="236"/>
      <c r="AL61" s="236"/>
      <c r="AM61" s="236"/>
      <c r="AN61" s="236"/>
      <c r="AO61" s="236"/>
      <c r="AP61" s="236"/>
      <c r="AQ61" s="236"/>
      <c r="AR61" s="236"/>
      <c r="AS61" s="236">
        <v>67</v>
      </c>
      <c r="AT61" s="236">
        <v>138</v>
      </c>
      <c r="AU61" s="251">
        <v>14694</v>
      </c>
      <c r="AV61" s="236">
        <v>0</v>
      </c>
      <c r="AW61" s="236">
        <v>0</v>
      </c>
      <c r="AX61" s="236">
        <v>0</v>
      </c>
      <c r="AY61" s="236">
        <v>0</v>
      </c>
      <c r="AZ61" s="236">
        <v>0</v>
      </c>
      <c r="BA61" s="236">
        <v>0</v>
      </c>
      <c r="BB61" s="236">
        <v>30</v>
      </c>
      <c r="BC61" s="236">
        <v>0</v>
      </c>
      <c r="BD61" s="236">
        <v>0</v>
      </c>
      <c r="BE61" s="236">
        <v>16</v>
      </c>
      <c r="BF61" s="236">
        <v>1</v>
      </c>
      <c r="BG61" s="236">
        <v>0</v>
      </c>
      <c r="BH61" s="236">
        <v>9</v>
      </c>
      <c r="BI61" s="1902">
        <v>14750</v>
      </c>
      <c r="BJ61" s="1904"/>
      <c r="BK61" s="1904"/>
      <c r="BL61" s="1880"/>
      <c r="BM61" s="1880"/>
      <c r="BN61" s="1880"/>
      <c r="BO61" s="1904"/>
      <c r="BP61" s="1880"/>
      <c r="BQ61" s="1904"/>
      <c r="BR61" s="1904"/>
      <c r="BS61" s="1904"/>
      <c r="BT61" s="1904"/>
      <c r="BU61" s="1904"/>
      <c r="BV61" s="1904"/>
      <c r="BW61" s="1904"/>
      <c r="BX61" s="1904"/>
      <c r="BY61" s="1904"/>
      <c r="BZ61" s="1904"/>
      <c r="CA61" s="1904"/>
      <c r="CB61" s="1904"/>
      <c r="CC61" s="1904"/>
      <c r="CD61" s="1904"/>
      <c r="CE61" s="1904"/>
      <c r="CF61" s="1904"/>
      <c r="CG61" s="1904"/>
      <c r="CH61" s="1904"/>
      <c r="CI61" s="1904"/>
      <c r="CJ61" s="1904"/>
      <c r="CK61" s="1904"/>
      <c r="CL61" s="1904"/>
      <c r="CM61" s="1904"/>
      <c r="CN61" s="1904"/>
      <c r="CO61" s="1904"/>
      <c r="CP61" s="1904"/>
      <c r="CQ61" s="1904"/>
      <c r="CR61" s="1904"/>
      <c r="CS61" s="1904"/>
      <c r="CT61" s="1904"/>
      <c r="CU61" s="1904"/>
      <c r="CV61" s="1904"/>
      <c r="CW61" s="1904"/>
      <c r="CX61" s="1904"/>
      <c r="CY61" s="1904"/>
      <c r="CZ61" s="1904"/>
      <c r="DA61" s="1904"/>
      <c r="DB61" s="1904"/>
      <c r="DC61" s="1904"/>
      <c r="DD61" s="1904"/>
      <c r="DE61" s="1904"/>
      <c r="DF61" s="1904"/>
      <c r="DG61" s="1904"/>
      <c r="DH61" s="1904"/>
      <c r="DI61" s="1904"/>
      <c r="DJ61" s="1904"/>
      <c r="DK61" s="1904"/>
      <c r="DL61" s="1904"/>
      <c r="DM61" s="1904"/>
      <c r="DN61" s="1904"/>
      <c r="DO61" s="1904"/>
      <c r="DP61" s="1904"/>
      <c r="DQ61" s="1904"/>
      <c r="DR61" s="1904"/>
      <c r="DS61" s="1904"/>
      <c r="DT61" s="1904"/>
      <c r="DU61" s="1904"/>
      <c r="DV61" s="1904"/>
      <c r="DW61" s="1904"/>
      <c r="DX61" s="1904"/>
      <c r="DY61" s="1904"/>
      <c r="DZ61" s="1904"/>
      <c r="EA61" s="1904"/>
      <c r="EB61" s="1904"/>
      <c r="EC61" s="1904"/>
      <c r="ED61" s="1904"/>
      <c r="EE61" s="1904"/>
      <c r="EF61" s="1904"/>
      <c r="EG61" s="1904"/>
      <c r="EH61" s="1904"/>
      <c r="EI61" s="1904"/>
      <c r="EJ61" s="1904"/>
      <c r="EK61" s="1904"/>
      <c r="EL61" s="1904"/>
      <c r="EM61" s="1904"/>
      <c r="EN61" s="1904"/>
      <c r="EO61" s="1904"/>
      <c r="EP61" s="1904"/>
      <c r="EQ61" s="1904"/>
      <c r="ER61" s="1904"/>
      <c r="ES61" s="1904"/>
      <c r="ET61" s="1904"/>
      <c r="EU61" s="1904"/>
      <c r="EV61" s="1904"/>
      <c r="EW61" s="1904"/>
      <c r="EX61" s="1904"/>
      <c r="EY61" s="1904"/>
      <c r="EZ61" s="1904"/>
      <c r="FA61" s="1904"/>
      <c r="FB61" s="1904"/>
      <c r="FC61" s="1904"/>
      <c r="FD61" s="1904"/>
      <c r="FE61" s="1904"/>
      <c r="FF61" s="1904"/>
      <c r="FG61" s="1904"/>
      <c r="FH61" s="1904"/>
      <c r="FI61" s="1904"/>
      <c r="FJ61" s="1904"/>
      <c r="FK61" s="1904"/>
      <c r="FL61" s="1904"/>
      <c r="FM61" s="1904"/>
      <c r="FN61" s="1904"/>
      <c r="FO61" s="1904"/>
      <c r="FP61" s="1904"/>
      <c r="FQ61" s="1904"/>
      <c r="FR61" s="1904"/>
      <c r="FS61" s="1904"/>
      <c r="FT61" s="1904"/>
      <c r="FU61" s="1904"/>
      <c r="FV61" s="1904"/>
      <c r="FW61" s="1904"/>
      <c r="FX61" s="1904"/>
      <c r="FY61" s="1904"/>
      <c r="FZ61" s="1904"/>
      <c r="GA61" s="1904"/>
      <c r="GB61" s="1904"/>
      <c r="GC61" s="1904"/>
      <c r="GD61" s="1904"/>
      <c r="GE61" s="1904"/>
      <c r="GF61" s="1904"/>
      <c r="GG61" s="1904"/>
      <c r="GH61" s="1904"/>
      <c r="GI61" s="1904"/>
      <c r="GJ61" s="1904"/>
      <c r="GK61" s="1904"/>
      <c r="GL61" s="1904"/>
      <c r="GM61" s="1904"/>
      <c r="GN61" s="1904"/>
      <c r="GO61" s="1904"/>
      <c r="GP61" s="1904"/>
      <c r="GQ61" s="1904"/>
      <c r="GR61" s="1904"/>
      <c r="GS61" s="1904"/>
      <c r="GT61" s="1904"/>
      <c r="GU61" s="1904"/>
      <c r="GV61" s="1904"/>
      <c r="GW61" s="1904"/>
      <c r="GX61" s="1904"/>
      <c r="GY61" s="1904"/>
      <c r="GZ61" s="1904"/>
      <c r="HA61" s="1904"/>
      <c r="HB61" s="1904"/>
      <c r="HC61" s="1904"/>
      <c r="HD61" s="1904"/>
      <c r="HE61" s="1904"/>
      <c r="HF61" s="1904"/>
      <c r="HG61" s="1904"/>
      <c r="HH61" s="1904"/>
      <c r="HI61" s="1904"/>
      <c r="HJ61" s="1904"/>
      <c r="HK61" s="1904"/>
      <c r="HL61" s="1904"/>
      <c r="HM61" s="1904"/>
      <c r="HN61" s="1904"/>
      <c r="HO61" s="1904"/>
      <c r="HP61" s="1904"/>
      <c r="HQ61" s="1904"/>
      <c r="HR61" s="1904"/>
      <c r="HS61" s="1904"/>
      <c r="HT61" s="1904"/>
      <c r="HU61" s="1904"/>
      <c r="HV61" s="1904"/>
      <c r="HW61" s="1904"/>
      <c r="HX61" s="1904"/>
      <c r="HY61" s="1904"/>
      <c r="HZ61" s="1904"/>
      <c r="IA61" s="1904"/>
      <c r="IB61" s="1904"/>
      <c r="IC61" s="1904"/>
      <c r="ID61" s="1904"/>
      <c r="IE61" s="1904"/>
      <c r="IF61" s="1904"/>
      <c r="IG61" s="1904"/>
      <c r="IH61" s="1904"/>
      <c r="II61" s="1904"/>
      <c r="IJ61" s="1904"/>
      <c r="IK61" s="1904"/>
      <c r="IL61" s="1904"/>
      <c r="IM61" s="1904"/>
      <c r="IN61" s="1904"/>
      <c r="IO61" s="1904"/>
      <c r="IP61" s="1904"/>
      <c r="IQ61" s="1904"/>
      <c r="IR61" s="1904"/>
      <c r="IS61" s="1904"/>
      <c r="IT61" s="1904"/>
      <c r="IU61" s="1904"/>
      <c r="IV61" s="1904"/>
      <c r="IW61" s="1904"/>
      <c r="IX61" s="1904"/>
      <c r="IY61" s="1904"/>
      <c r="IZ61" s="1904"/>
      <c r="JA61" s="1904"/>
      <c r="JB61" s="1904"/>
      <c r="JC61" s="1904"/>
      <c r="JD61" s="1904"/>
      <c r="JE61" s="1904"/>
      <c r="JF61" s="1904"/>
      <c r="JG61" s="1904"/>
      <c r="JH61" s="1904"/>
      <c r="JI61" s="1904"/>
      <c r="JJ61" s="1904"/>
      <c r="JK61" s="1904"/>
      <c r="JL61" s="1904"/>
      <c r="JM61" s="1904"/>
      <c r="JN61" s="1904"/>
      <c r="JO61" s="1904"/>
      <c r="JP61" s="1904"/>
      <c r="JQ61" s="1904"/>
      <c r="JR61" s="1904"/>
      <c r="JS61" s="1904"/>
      <c r="JT61" s="1904"/>
      <c r="JU61" s="1904"/>
      <c r="JV61" s="1904"/>
      <c r="JW61" s="1904"/>
      <c r="JX61" s="1904"/>
      <c r="JY61" s="1904"/>
      <c r="JZ61" s="1904"/>
      <c r="KA61" s="1904"/>
      <c r="KB61" s="1904"/>
      <c r="KC61" s="1904"/>
      <c r="KD61" s="1904"/>
      <c r="KE61" s="1904"/>
      <c r="KF61" s="1904"/>
      <c r="KG61" s="1904"/>
      <c r="KH61" s="1904"/>
      <c r="KI61" s="1904"/>
      <c r="KJ61" s="1904"/>
      <c r="KK61" s="1904"/>
      <c r="KL61" s="1904"/>
      <c r="KM61" s="1904"/>
      <c r="KN61" s="1904"/>
      <c r="KO61" s="1904"/>
      <c r="KP61" s="1904"/>
      <c r="KQ61" s="1904"/>
      <c r="KR61" s="1904"/>
      <c r="KS61" s="1904"/>
      <c r="KT61" s="1904"/>
      <c r="KU61" s="1904"/>
      <c r="KV61" s="1904"/>
      <c r="KW61" s="1904"/>
      <c r="KX61" s="1904"/>
      <c r="KY61" s="1904"/>
      <c r="KZ61" s="1904"/>
      <c r="LA61" s="1904"/>
      <c r="LB61" s="1904"/>
      <c r="LC61" s="1904"/>
      <c r="LD61" s="1904"/>
      <c r="LE61" s="1904"/>
      <c r="LF61" s="1904"/>
      <c r="LG61" s="1904"/>
      <c r="LH61" s="1904"/>
      <c r="LI61" s="1904"/>
      <c r="LJ61" s="1904"/>
      <c r="LK61" s="1904"/>
      <c r="LL61" s="1904"/>
      <c r="LM61" s="1904"/>
      <c r="LN61" s="1904"/>
      <c r="LO61" s="1904"/>
      <c r="LP61" s="1904"/>
      <c r="LQ61" s="1904"/>
      <c r="LR61" s="1904"/>
      <c r="LS61" s="1904"/>
      <c r="LT61" s="1904"/>
      <c r="LU61" s="1904"/>
      <c r="LV61" s="1904"/>
      <c r="LW61" s="1904"/>
      <c r="LX61" s="1904"/>
      <c r="LY61" s="1904"/>
      <c r="LZ61" s="1904"/>
      <c r="MA61" s="1904"/>
      <c r="MB61" s="1904"/>
      <c r="MC61" s="1904"/>
      <c r="MD61" s="1904"/>
      <c r="ME61" s="1904"/>
      <c r="MF61" s="1904"/>
      <c r="MG61" s="1904"/>
      <c r="MH61" s="1904"/>
      <c r="MI61" s="1904"/>
    </row>
    <row r="62" spans="1:347" s="243" customFormat="1" ht="16.149999999999999" customHeight="1" x14ac:dyDescent="0.2">
      <c r="A62" s="246">
        <v>56</v>
      </c>
      <c r="B62" s="237" t="s">
        <v>137</v>
      </c>
      <c r="C62" s="238">
        <v>1703</v>
      </c>
      <c r="D62" s="238">
        <v>0</v>
      </c>
      <c r="E62" s="238">
        <v>0</v>
      </c>
      <c r="F62" s="238">
        <v>898</v>
      </c>
      <c r="G62" s="238">
        <v>0</v>
      </c>
      <c r="H62" s="238">
        <v>0</v>
      </c>
      <c r="I62" s="238">
        <v>0</v>
      </c>
      <c r="J62" s="238">
        <v>0</v>
      </c>
      <c r="K62" s="238">
        <v>0</v>
      </c>
      <c r="L62" s="238">
        <v>0</v>
      </c>
      <c r="M62" s="238">
        <v>0</v>
      </c>
      <c r="N62" s="238">
        <v>0</v>
      </c>
      <c r="O62" s="238">
        <v>0</v>
      </c>
      <c r="P62" s="238">
        <v>0</v>
      </c>
      <c r="Q62" s="238">
        <v>0</v>
      </c>
      <c r="R62" s="238">
        <v>0</v>
      </c>
      <c r="S62" s="238">
        <v>0</v>
      </c>
      <c r="T62" s="238">
        <v>0</v>
      </c>
      <c r="U62" s="238">
        <v>161</v>
      </c>
      <c r="V62" s="238">
        <v>0</v>
      </c>
      <c r="W62" s="238">
        <v>0</v>
      </c>
      <c r="X62" s="238">
        <v>0</v>
      </c>
      <c r="Y62" s="238">
        <v>0</v>
      </c>
      <c r="Z62" s="238">
        <v>63</v>
      </c>
      <c r="AA62" s="238">
        <v>0</v>
      </c>
      <c r="AB62" s="238">
        <v>0</v>
      </c>
      <c r="AC62" s="238">
        <v>0</v>
      </c>
      <c r="AD62" s="238">
        <v>0</v>
      </c>
      <c r="AE62" s="238">
        <v>0</v>
      </c>
      <c r="AF62" s="238">
        <v>0</v>
      </c>
      <c r="AG62" s="238">
        <v>0</v>
      </c>
      <c r="AH62" s="238">
        <v>0</v>
      </c>
      <c r="AI62" s="238">
        <v>0</v>
      </c>
      <c r="AJ62" s="238">
        <v>0</v>
      </c>
      <c r="AK62" s="261"/>
      <c r="AL62" s="261"/>
      <c r="AM62" s="261"/>
      <c r="AN62" s="261"/>
      <c r="AO62" s="261"/>
      <c r="AP62" s="261"/>
      <c r="AQ62" s="261"/>
      <c r="AR62" s="261"/>
      <c r="AS62" s="238">
        <v>10</v>
      </c>
      <c r="AT62" s="238">
        <v>7</v>
      </c>
      <c r="AU62" s="247">
        <v>2842</v>
      </c>
      <c r="AV62" s="238">
        <v>0</v>
      </c>
      <c r="AW62" s="238">
        <v>0</v>
      </c>
      <c r="AX62" s="238">
        <v>0</v>
      </c>
      <c r="AY62" s="238">
        <v>0</v>
      </c>
      <c r="AZ62" s="238">
        <v>0</v>
      </c>
      <c r="BA62" s="238">
        <v>0</v>
      </c>
      <c r="BB62" s="238">
        <v>0</v>
      </c>
      <c r="BC62" s="238">
        <v>0</v>
      </c>
      <c r="BD62" s="238">
        <v>0</v>
      </c>
      <c r="BE62" s="238">
        <v>1</v>
      </c>
      <c r="BF62" s="238">
        <v>0</v>
      </c>
      <c r="BG62" s="238">
        <v>0</v>
      </c>
      <c r="BH62" s="238">
        <v>2</v>
      </c>
      <c r="BI62" s="1900">
        <v>2845</v>
      </c>
      <c r="BJ62" s="1904"/>
      <c r="BK62" s="1904"/>
      <c r="BL62" s="1880"/>
      <c r="BM62" s="1880"/>
      <c r="BN62" s="1880"/>
      <c r="BO62" s="1904"/>
      <c r="BP62" s="1880"/>
      <c r="BQ62" s="1904"/>
      <c r="BR62" s="1904"/>
      <c r="BS62" s="1904"/>
      <c r="BT62" s="1904"/>
      <c r="BU62" s="1904"/>
      <c r="BV62" s="1904"/>
      <c r="BW62" s="1904"/>
      <c r="BX62" s="1904"/>
      <c r="BY62" s="1904"/>
      <c r="BZ62" s="1904"/>
      <c r="CA62" s="1904"/>
      <c r="CB62" s="1904"/>
      <c r="CC62" s="1904"/>
      <c r="CD62" s="1904"/>
      <c r="CE62" s="1904"/>
      <c r="CF62" s="1904"/>
      <c r="CG62" s="1904"/>
      <c r="CH62" s="1904"/>
      <c r="CI62" s="1904"/>
      <c r="CJ62" s="1904"/>
      <c r="CK62" s="1904"/>
      <c r="CL62" s="1904"/>
      <c r="CM62" s="1904"/>
      <c r="CN62" s="1904"/>
      <c r="CO62" s="1904"/>
      <c r="CP62" s="1904"/>
      <c r="CQ62" s="1904"/>
      <c r="CR62" s="1904"/>
      <c r="CS62" s="1904"/>
      <c r="CT62" s="1904"/>
      <c r="CU62" s="1904"/>
      <c r="CV62" s="1904"/>
      <c r="CW62" s="1904"/>
      <c r="CX62" s="1904"/>
      <c r="CY62" s="1904"/>
      <c r="CZ62" s="1904"/>
      <c r="DA62" s="1904"/>
      <c r="DB62" s="1904"/>
      <c r="DC62" s="1904"/>
      <c r="DD62" s="1904"/>
      <c r="DE62" s="1904"/>
      <c r="DF62" s="1904"/>
      <c r="DG62" s="1904"/>
      <c r="DH62" s="1904"/>
      <c r="DI62" s="1904"/>
      <c r="DJ62" s="1904"/>
      <c r="DK62" s="1904"/>
      <c r="DL62" s="1904"/>
      <c r="DM62" s="1904"/>
      <c r="DN62" s="1904"/>
      <c r="DO62" s="1904"/>
      <c r="DP62" s="1904"/>
      <c r="DQ62" s="1904"/>
      <c r="DR62" s="1904"/>
      <c r="DS62" s="1904"/>
      <c r="DT62" s="1904"/>
      <c r="DU62" s="1904"/>
      <c r="DV62" s="1904"/>
      <c r="DW62" s="1904"/>
      <c r="DX62" s="1904"/>
      <c r="DY62" s="1904"/>
      <c r="DZ62" s="1904"/>
      <c r="EA62" s="1904"/>
      <c r="EB62" s="1904"/>
      <c r="EC62" s="1904"/>
      <c r="ED62" s="1904"/>
      <c r="EE62" s="1904"/>
      <c r="EF62" s="1904"/>
      <c r="EG62" s="1904"/>
      <c r="EH62" s="1904"/>
      <c r="EI62" s="1904"/>
      <c r="EJ62" s="1904"/>
      <c r="EK62" s="1904"/>
      <c r="EL62" s="1904"/>
      <c r="EM62" s="1904"/>
      <c r="EN62" s="1904"/>
      <c r="EO62" s="1904"/>
      <c r="EP62" s="1904"/>
      <c r="EQ62" s="1904"/>
      <c r="ER62" s="1904"/>
      <c r="ES62" s="1904"/>
      <c r="ET62" s="1904"/>
      <c r="EU62" s="1904"/>
      <c r="EV62" s="1904"/>
      <c r="EW62" s="1904"/>
      <c r="EX62" s="1904"/>
      <c r="EY62" s="1904"/>
      <c r="EZ62" s="1904"/>
      <c r="FA62" s="1904"/>
      <c r="FB62" s="1904"/>
      <c r="FC62" s="1904"/>
      <c r="FD62" s="1904"/>
      <c r="FE62" s="1904"/>
      <c r="FF62" s="1904"/>
      <c r="FG62" s="1904"/>
      <c r="FH62" s="1904"/>
      <c r="FI62" s="1904"/>
      <c r="FJ62" s="1904"/>
      <c r="FK62" s="1904"/>
      <c r="FL62" s="1904"/>
      <c r="FM62" s="1904"/>
      <c r="FN62" s="1904"/>
      <c r="FO62" s="1904"/>
      <c r="FP62" s="1904"/>
      <c r="FQ62" s="1904"/>
      <c r="FR62" s="1904"/>
      <c r="FS62" s="1904"/>
      <c r="FT62" s="1904"/>
      <c r="FU62" s="1904"/>
      <c r="FV62" s="1904"/>
      <c r="FW62" s="1904"/>
      <c r="FX62" s="1904"/>
      <c r="FY62" s="1904"/>
      <c r="FZ62" s="1904"/>
      <c r="GA62" s="1904"/>
      <c r="GB62" s="1904"/>
      <c r="GC62" s="1904"/>
      <c r="GD62" s="1904"/>
      <c r="GE62" s="1904"/>
      <c r="GF62" s="1904"/>
      <c r="GG62" s="1904"/>
      <c r="GH62" s="1904"/>
      <c r="GI62" s="1904"/>
      <c r="GJ62" s="1904"/>
      <c r="GK62" s="1904"/>
      <c r="GL62" s="1904"/>
      <c r="GM62" s="1904"/>
      <c r="GN62" s="1904"/>
      <c r="GO62" s="1904"/>
      <c r="GP62" s="1904"/>
      <c r="GQ62" s="1904"/>
      <c r="GR62" s="1904"/>
      <c r="GS62" s="1904"/>
      <c r="GT62" s="1904"/>
      <c r="GU62" s="1904"/>
      <c r="GV62" s="1904"/>
      <c r="GW62" s="1904"/>
      <c r="GX62" s="1904"/>
      <c r="GY62" s="1904"/>
      <c r="GZ62" s="1904"/>
      <c r="HA62" s="1904"/>
      <c r="HB62" s="1904"/>
      <c r="HC62" s="1904"/>
      <c r="HD62" s="1904"/>
      <c r="HE62" s="1904"/>
      <c r="HF62" s="1904"/>
      <c r="HG62" s="1904"/>
      <c r="HH62" s="1904"/>
      <c r="HI62" s="1904"/>
      <c r="HJ62" s="1904"/>
      <c r="HK62" s="1904"/>
      <c r="HL62" s="1904"/>
      <c r="HM62" s="1904"/>
      <c r="HN62" s="1904"/>
      <c r="HO62" s="1904"/>
      <c r="HP62" s="1904"/>
      <c r="HQ62" s="1904"/>
      <c r="HR62" s="1904"/>
      <c r="HS62" s="1904"/>
      <c r="HT62" s="1904"/>
      <c r="HU62" s="1904"/>
      <c r="HV62" s="1904"/>
      <c r="HW62" s="1904"/>
      <c r="HX62" s="1904"/>
      <c r="HY62" s="1904"/>
      <c r="HZ62" s="1904"/>
      <c r="IA62" s="1904"/>
      <c r="IB62" s="1904"/>
      <c r="IC62" s="1904"/>
      <c r="ID62" s="1904"/>
      <c r="IE62" s="1904"/>
      <c r="IF62" s="1904"/>
      <c r="IG62" s="1904"/>
      <c r="IH62" s="1904"/>
      <c r="II62" s="1904"/>
      <c r="IJ62" s="1904"/>
      <c r="IK62" s="1904"/>
      <c r="IL62" s="1904"/>
      <c r="IM62" s="1904"/>
      <c r="IN62" s="1904"/>
      <c r="IO62" s="1904"/>
      <c r="IP62" s="1904"/>
      <c r="IQ62" s="1904"/>
      <c r="IR62" s="1904"/>
      <c r="IS62" s="1904"/>
      <c r="IT62" s="1904"/>
      <c r="IU62" s="1904"/>
      <c r="IV62" s="1904"/>
      <c r="IW62" s="1904"/>
      <c r="IX62" s="1904"/>
      <c r="IY62" s="1904"/>
      <c r="IZ62" s="1904"/>
      <c r="JA62" s="1904"/>
      <c r="JB62" s="1904"/>
      <c r="JC62" s="1904"/>
      <c r="JD62" s="1904"/>
      <c r="JE62" s="1904"/>
      <c r="JF62" s="1904"/>
      <c r="JG62" s="1904"/>
      <c r="JH62" s="1904"/>
      <c r="JI62" s="1904"/>
      <c r="JJ62" s="1904"/>
      <c r="JK62" s="1904"/>
      <c r="JL62" s="1904"/>
      <c r="JM62" s="1904"/>
      <c r="JN62" s="1904"/>
      <c r="JO62" s="1904"/>
      <c r="JP62" s="1904"/>
      <c r="JQ62" s="1904"/>
      <c r="JR62" s="1904"/>
      <c r="JS62" s="1904"/>
      <c r="JT62" s="1904"/>
      <c r="JU62" s="1904"/>
      <c r="JV62" s="1904"/>
      <c r="JW62" s="1904"/>
      <c r="JX62" s="1904"/>
      <c r="JY62" s="1904"/>
      <c r="JZ62" s="1904"/>
      <c r="KA62" s="1904"/>
      <c r="KB62" s="1904"/>
      <c r="KC62" s="1904"/>
      <c r="KD62" s="1904"/>
      <c r="KE62" s="1904"/>
      <c r="KF62" s="1904"/>
      <c r="KG62" s="1904"/>
      <c r="KH62" s="1904"/>
      <c r="KI62" s="1904"/>
      <c r="KJ62" s="1904"/>
      <c r="KK62" s="1904"/>
      <c r="KL62" s="1904"/>
      <c r="KM62" s="1904"/>
      <c r="KN62" s="1904"/>
      <c r="KO62" s="1904"/>
      <c r="KP62" s="1904"/>
      <c r="KQ62" s="1904"/>
      <c r="KR62" s="1904"/>
      <c r="KS62" s="1904"/>
      <c r="KT62" s="1904"/>
      <c r="KU62" s="1904"/>
      <c r="KV62" s="1904"/>
      <c r="KW62" s="1904"/>
      <c r="KX62" s="1904"/>
      <c r="KY62" s="1904"/>
      <c r="KZ62" s="1904"/>
      <c r="LA62" s="1904"/>
      <c r="LB62" s="1904"/>
      <c r="LC62" s="1904"/>
      <c r="LD62" s="1904"/>
      <c r="LE62" s="1904"/>
      <c r="LF62" s="1904"/>
      <c r="LG62" s="1904"/>
      <c r="LH62" s="1904"/>
      <c r="LI62" s="1904"/>
      <c r="LJ62" s="1904"/>
      <c r="LK62" s="1904"/>
      <c r="LL62" s="1904"/>
      <c r="LM62" s="1904"/>
      <c r="LN62" s="1904"/>
      <c r="LO62" s="1904"/>
      <c r="LP62" s="1904"/>
      <c r="LQ62" s="1904"/>
      <c r="LR62" s="1904"/>
      <c r="LS62" s="1904"/>
      <c r="LT62" s="1904"/>
      <c r="LU62" s="1904"/>
      <c r="LV62" s="1904"/>
      <c r="LW62" s="1904"/>
      <c r="LX62" s="1904"/>
      <c r="LY62" s="1904"/>
      <c r="LZ62" s="1904"/>
      <c r="MA62" s="1904"/>
      <c r="MB62" s="1904"/>
      <c r="MC62" s="1904"/>
      <c r="MD62" s="1904"/>
      <c r="ME62" s="1904"/>
      <c r="MF62" s="1904"/>
      <c r="MG62" s="1904"/>
      <c r="MH62" s="1904"/>
      <c r="MI62" s="1904"/>
    </row>
    <row r="63" spans="1:347" s="243" customFormat="1" ht="16.149999999999999" customHeight="1" x14ac:dyDescent="0.2">
      <c r="A63" s="248">
        <v>57</v>
      </c>
      <c r="B63" s="233" t="s">
        <v>138</v>
      </c>
      <c r="C63" s="234">
        <v>9025</v>
      </c>
      <c r="D63" s="234">
        <v>0</v>
      </c>
      <c r="E63" s="234">
        <v>0</v>
      </c>
      <c r="F63" s="234">
        <v>0</v>
      </c>
      <c r="G63" s="234">
        <v>0</v>
      </c>
      <c r="H63" s="234">
        <v>0</v>
      </c>
      <c r="I63" s="234">
        <v>0</v>
      </c>
      <c r="J63" s="234">
        <v>0</v>
      </c>
      <c r="K63" s="234">
        <v>0</v>
      </c>
      <c r="L63" s="234">
        <v>0</v>
      </c>
      <c r="M63" s="234">
        <v>0</v>
      </c>
      <c r="N63" s="234">
        <v>0</v>
      </c>
      <c r="O63" s="234">
        <v>0</v>
      </c>
      <c r="P63" s="234">
        <v>0</v>
      </c>
      <c r="Q63" s="234">
        <v>0</v>
      </c>
      <c r="R63" s="234">
        <v>0</v>
      </c>
      <c r="S63" s="234">
        <v>0</v>
      </c>
      <c r="T63" s="234">
        <v>0</v>
      </c>
      <c r="U63" s="234">
        <v>0</v>
      </c>
      <c r="V63" s="234">
        <v>77</v>
      </c>
      <c r="W63" s="234">
        <v>2</v>
      </c>
      <c r="X63" s="234">
        <v>0</v>
      </c>
      <c r="Y63" s="234">
        <v>0</v>
      </c>
      <c r="Z63" s="234">
        <v>0</v>
      </c>
      <c r="AA63" s="234">
        <v>0</v>
      </c>
      <c r="AB63" s="234">
        <v>3</v>
      </c>
      <c r="AC63" s="234">
        <v>0</v>
      </c>
      <c r="AD63" s="234">
        <v>0</v>
      </c>
      <c r="AE63" s="234">
        <v>0</v>
      </c>
      <c r="AF63" s="234">
        <v>0</v>
      </c>
      <c r="AG63" s="234">
        <v>0</v>
      </c>
      <c r="AH63" s="234">
        <v>0</v>
      </c>
      <c r="AI63" s="234">
        <v>0</v>
      </c>
      <c r="AJ63" s="234">
        <v>0</v>
      </c>
      <c r="AK63" s="234"/>
      <c r="AL63" s="234"/>
      <c r="AM63" s="234"/>
      <c r="AN63" s="234"/>
      <c r="AO63" s="234"/>
      <c r="AP63" s="234"/>
      <c r="AQ63" s="234"/>
      <c r="AR63" s="234"/>
      <c r="AS63" s="234">
        <v>32</v>
      </c>
      <c r="AT63" s="234">
        <v>24</v>
      </c>
      <c r="AU63" s="249">
        <v>9163</v>
      </c>
      <c r="AV63" s="234">
        <v>0</v>
      </c>
      <c r="AW63" s="234">
        <v>0</v>
      </c>
      <c r="AX63" s="234">
        <v>0</v>
      </c>
      <c r="AY63" s="234">
        <v>0</v>
      </c>
      <c r="AZ63" s="234">
        <v>0</v>
      </c>
      <c r="BA63" s="234">
        <v>0</v>
      </c>
      <c r="BB63" s="234">
        <v>0</v>
      </c>
      <c r="BC63" s="234">
        <v>0</v>
      </c>
      <c r="BD63" s="234">
        <v>0</v>
      </c>
      <c r="BE63" s="234">
        <v>2</v>
      </c>
      <c r="BF63" s="234">
        <v>0</v>
      </c>
      <c r="BG63" s="234">
        <v>1</v>
      </c>
      <c r="BH63" s="234">
        <v>1</v>
      </c>
      <c r="BI63" s="1901">
        <v>9167</v>
      </c>
      <c r="BJ63" s="1904"/>
      <c r="BK63" s="1904"/>
      <c r="BL63" s="1880"/>
      <c r="BM63" s="1880"/>
      <c r="BN63" s="1880"/>
      <c r="BO63" s="1904"/>
      <c r="BP63" s="1880"/>
      <c r="BQ63" s="1904"/>
      <c r="BR63" s="1904"/>
      <c r="BS63" s="1904"/>
      <c r="BT63" s="1904"/>
      <c r="BU63" s="1904"/>
      <c r="BV63" s="1904"/>
      <c r="BW63" s="1904"/>
      <c r="BX63" s="1904"/>
      <c r="BY63" s="1904"/>
      <c r="BZ63" s="1904"/>
      <c r="CA63" s="1904"/>
      <c r="CB63" s="1904"/>
      <c r="CC63" s="1904"/>
      <c r="CD63" s="1904"/>
      <c r="CE63" s="1904"/>
      <c r="CF63" s="1904"/>
      <c r="CG63" s="1904"/>
      <c r="CH63" s="1904"/>
      <c r="CI63" s="1904"/>
      <c r="CJ63" s="1904"/>
      <c r="CK63" s="1904"/>
      <c r="CL63" s="1904"/>
      <c r="CM63" s="1904"/>
      <c r="CN63" s="1904"/>
      <c r="CO63" s="1904"/>
      <c r="CP63" s="1904"/>
      <c r="CQ63" s="1904"/>
      <c r="CR63" s="1904"/>
      <c r="CS63" s="1904"/>
      <c r="CT63" s="1904"/>
      <c r="CU63" s="1904"/>
      <c r="CV63" s="1904"/>
      <c r="CW63" s="1904"/>
      <c r="CX63" s="1904"/>
      <c r="CY63" s="1904"/>
      <c r="CZ63" s="1904"/>
      <c r="DA63" s="1904"/>
      <c r="DB63" s="1904"/>
      <c r="DC63" s="1904"/>
      <c r="DD63" s="1904"/>
      <c r="DE63" s="1904"/>
      <c r="DF63" s="1904"/>
      <c r="DG63" s="1904"/>
      <c r="DH63" s="1904"/>
      <c r="DI63" s="1904"/>
      <c r="DJ63" s="1904"/>
      <c r="DK63" s="1904"/>
      <c r="DL63" s="1904"/>
      <c r="DM63" s="1904"/>
      <c r="DN63" s="1904"/>
      <c r="DO63" s="1904"/>
      <c r="DP63" s="1904"/>
      <c r="DQ63" s="1904"/>
      <c r="DR63" s="1904"/>
      <c r="DS63" s="1904"/>
      <c r="DT63" s="1904"/>
      <c r="DU63" s="1904"/>
      <c r="DV63" s="1904"/>
      <c r="DW63" s="1904"/>
      <c r="DX63" s="1904"/>
      <c r="DY63" s="1904"/>
      <c r="DZ63" s="1904"/>
      <c r="EA63" s="1904"/>
      <c r="EB63" s="1904"/>
      <c r="EC63" s="1904"/>
      <c r="ED63" s="1904"/>
      <c r="EE63" s="1904"/>
      <c r="EF63" s="1904"/>
      <c r="EG63" s="1904"/>
      <c r="EH63" s="1904"/>
      <c r="EI63" s="1904"/>
      <c r="EJ63" s="1904"/>
      <c r="EK63" s="1904"/>
      <c r="EL63" s="1904"/>
      <c r="EM63" s="1904"/>
      <c r="EN63" s="1904"/>
      <c r="EO63" s="1904"/>
      <c r="EP63" s="1904"/>
      <c r="EQ63" s="1904"/>
      <c r="ER63" s="1904"/>
      <c r="ES63" s="1904"/>
      <c r="ET63" s="1904"/>
      <c r="EU63" s="1904"/>
      <c r="EV63" s="1904"/>
      <c r="EW63" s="1904"/>
      <c r="EX63" s="1904"/>
      <c r="EY63" s="1904"/>
      <c r="EZ63" s="1904"/>
      <c r="FA63" s="1904"/>
      <c r="FB63" s="1904"/>
      <c r="FC63" s="1904"/>
      <c r="FD63" s="1904"/>
      <c r="FE63" s="1904"/>
      <c r="FF63" s="1904"/>
      <c r="FG63" s="1904"/>
      <c r="FH63" s="1904"/>
      <c r="FI63" s="1904"/>
      <c r="FJ63" s="1904"/>
      <c r="FK63" s="1904"/>
      <c r="FL63" s="1904"/>
      <c r="FM63" s="1904"/>
      <c r="FN63" s="1904"/>
      <c r="FO63" s="1904"/>
      <c r="FP63" s="1904"/>
      <c r="FQ63" s="1904"/>
      <c r="FR63" s="1904"/>
      <c r="FS63" s="1904"/>
      <c r="FT63" s="1904"/>
      <c r="FU63" s="1904"/>
      <c r="FV63" s="1904"/>
      <c r="FW63" s="1904"/>
      <c r="FX63" s="1904"/>
      <c r="FY63" s="1904"/>
      <c r="FZ63" s="1904"/>
      <c r="GA63" s="1904"/>
      <c r="GB63" s="1904"/>
      <c r="GC63" s="1904"/>
      <c r="GD63" s="1904"/>
      <c r="GE63" s="1904"/>
      <c r="GF63" s="1904"/>
      <c r="GG63" s="1904"/>
      <c r="GH63" s="1904"/>
      <c r="GI63" s="1904"/>
      <c r="GJ63" s="1904"/>
      <c r="GK63" s="1904"/>
      <c r="GL63" s="1904"/>
      <c r="GM63" s="1904"/>
      <c r="GN63" s="1904"/>
      <c r="GO63" s="1904"/>
      <c r="GP63" s="1904"/>
      <c r="GQ63" s="1904"/>
      <c r="GR63" s="1904"/>
      <c r="GS63" s="1904"/>
      <c r="GT63" s="1904"/>
      <c r="GU63" s="1904"/>
      <c r="GV63" s="1904"/>
      <c r="GW63" s="1904"/>
      <c r="GX63" s="1904"/>
      <c r="GY63" s="1904"/>
      <c r="GZ63" s="1904"/>
      <c r="HA63" s="1904"/>
      <c r="HB63" s="1904"/>
      <c r="HC63" s="1904"/>
      <c r="HD63" s="1904"/>
      <c r="HE63" s="1904"/>
      <c r="HF63" s="1904"/>
      <c r="HG63" s="1904"/>
      <c r="HH63" s="1904"/>
      <c r="HI63" s="1904"/>
      <c r="HJ63" s="1904"/>
      <c r="HK63" s="1904"/>
      <c r="HL63" s="1904"/>
      <c r="HM63" s="1904"/>
      <c r="HN63" s="1904"/>
      <c r="HO63" s="1904"/>
      <c r="HP63" s="1904"/>
      <c r="HQ63" s="1904"/>
      <c r="HR63" s="1904"/>
      <c r="HS63" s="1904"/>
      <c r="HT63" s="1904"/>
      <c r="HU63" s="1904"/>
      <c r="HV63" s="1904"/>
      <c r="HW63" s="1904"/>
      <c r="HX63" s="1904"/>
      <c r="HY63" s="1904"/>
      <c r="HZ63" s="1904"/>
      <c r="IA63" s="1904"/>
      <c r="IB63" s="1904"/>
      <c r="IC63" s="1904"/>
      <c r="ID63" s="1904"/>
      <c r="IE63" s="1904"/>
      <c r="IF63" s="1904"/>
      <c r="IG63" s="1904"/>
      <c r="IH63" s="1904"/>
      <c r="II63" s="1904"/>
      <c r="IJ63" s="1904"/>
      <c r="IK63" s="1904"/>
      <c r="IL63" s="1904"/>
      <c r="IM63" s="1904"/>
      <c r="IN63" s="1904"/>
      <c r="IO63" s="1904"/>
      <c r="IP63" s="1904"/>
      <c r="IQ63" s="1904"/>
      <c r="IR63" s="1904"/>
      <c r="IS63" s="1904"/>
      <c r="IT63" s="1904"/>
      <c r="IU63" s="1904"/>
      <c r="IV63" s="1904"/>
      <c r="IW63" s="1904"/>
      <c r="IX63" s="1904"/>
      <c r="IY63" s="1904"/>
      <c r="IZ63" s="1904"/>
      <c r="JA63" s="1904"/>
      <c r="JB63" s="1904"/>
      <c r="JC63" s="1904"/>
      <c r="JD63" s="1904"/>
      <c r="JE63" s="1904"/>
      <c r="JF63" s="1904"/>
      <c r="JG63" s="1904"/>
      <c r="JH63" s="1904"/>
      <c r="JI63" s="1904"/>
      <c r="JJ63" s="1904"/>
      <c r="JK63" s="1904"/>
      <c r="JL63" s="1904"/>
      <c r="JM63" s="1904"/>
      <c r="JN63" s="1904"/>
      <c r="JO63" s="1904"/>
      <c r="JP63" s="1904"/>
      <c r="JQ63" s="1904"/>
      <c r="JR63" s="1904"/>
      <c r="JS63" s="1904"/>
      <c r="JT63" s="1904"/>
      <c r="JU63" s="1904"/>
      <c r="JV63" s="1904"/>
      <c r="JW63" s="1904"/>
      <c r="JX63" s="1904"/>
      <c r="JY63" s="1904"/>
      <c r="JZ63" s="1904"/>
      <c r="KA63" s="1904"/>
      <c r="KB63" s="1904"/>
      <c r="KC63" s="1904"/>
      <c r="KD63" s="1904"/>
      <c r="KE63" s="1904"/>
      <c r="KF63" s="1904"/>
      <c r="KG63" s="1904"/>
      <c r="KH63" s="1904"/>
      <c r="KI63" s="1904"/>
      <c r="KJ63" s="1904"/>
      <c r="KK63" s="1904"/>
      <c r="KL63" s="1904"/>
      <c r="KM63" s="1904"/>
      <c r="KN63" s="1904"/>
      <c r="KO63" s="1904"/>
      <c r="KP63" s="1904"/>
      <c r="KQ63" s="1904"/>
      <c r="KR63" s="1904"/>
      <c r="KS63" s="1904"/>
      <c r="KT63" s="1904"/>
      <c r="KU63" s="1904"/>
      <c r="KV63" s="1904"/>
      <c r="KW63" s="1904"/>
      <c r="KX63" s="1904"/>
      <c r="KY63" s="1904"/>
      <c r="KZ63" s="1904"/>
      <c r="LA63" s="1904"/>
      <c r="LB63" s="1904"/>
      <c r="LC63" s="1904"/>
      <c r="LD63" s="1904"/>
      <c r="LE63" s="1904"/>
      <c r="LF63" s="1904"/>
      <c r="LG63" s="1904"/>
      <c r="LH63" s="1904"/>
      <c r="LI63" s="1904"/>
      <c r="LJ63" s="1904"/>
      <c r="LK63" s="1904"/>
      <c r="LL63" s="1904"/>
      <c r="LM63" s="1904"/>
      <c r="LN63" s="1904"/>
      <c r="LO63" s="1904"/>
      <c r="LP63" s="1904"/>
      <c r="LQ63" s="1904"/>
      <c r="LR63" s="1904"/>
      <c r="LS63" s="1904"/>
      <c r="LT63" s="1904"/>
      <c r="LU63" s="1904"/>
      <c r="LV63" s="1904"/>
      <c r="LW63" s="1904"/>
      <c r="LX63" s="1904"/>
      <c r="LY63" s="1904"/>
      <c r="LZ63" s="1904"/>
      <c r="MA63" s="1904"/>
      <c r="MB63" s="1904"/>
      <c r="MC63" s="1904"/>
      <c r="MD63" s="1904"/>
      <c r="ME63" s="1904"/>
      <c r="MF63" s="1904"/>
      <c r="MG63" s="1904"/>
      <c r="MH63" s="1904"/>
      <c r="MI63" s="1904"/>
    </row>
    <row r="64" spans="1:347" s="243" customFormat="1" ht="16.149999999999999" customHeight="1" x14ac:dyDescent="0.2">
      <c r="A64" s="248">
        <v>58</v>
      </c>
      <c r="B64" s="233" t="s">
        <v>139</v>
      </c>
      <c r="C64" s="234">
        <v>7573</v>
      </c>
      <c r="D64" s="234">
        <v>0</v>
      </c>
      <c r="E64" s="234">
        <v>0</v>
      </c>
      <c r="F64" s="234">
        <v>0</v>
      </c>
      <c r="G64" s="234">
        <v>0</v>
      </c>
      <c r="H64" s="234">
        <v>0</v>
      </c>
      <c r="I64" s="234">
        <v>0</v>
      </c>
      <c r="J64" s="234">
        <v>0</v>
      </c>
      <c r="K64" s="234">
        <v>0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>
        <v>0</v>
      </c>
      <c r="Z64" s="234">
        <v>0</v>
      </c>
      <c r="AA64" s="234">
        <v>0</v>
      </c>
      <c r="AB64" s="234">
        <v>0</v>
      </c>
      <c r="AC64" s="234">
        <v>0</v>
      </c>
      <c r="AD64" s="234">
        <v>0</v>
      </c>
      <c r="AE64" s="234">
        <v>0</v>
      </c>
      <c r="AF64" s="234">
        <v>0</v>
      </c>
      <c r="AG64" s="234">
        <v>0</v>
      </c>
      <c r="AH64" s="234">
        <v>0</v>
      </c>
      <c r="AI64" s="234">
        <v>0</v>
      </c>
      <c r="AJ64" s="234">
        <v>0</v>
      </c>
      <c r="AK64" s="234"/>
      <c r="AL64" s="234"/>
      <c r="AM64" s="234"/>
      <c r="AN64" s="234"/>
      <c r="AO64" s="234"/>
      <c r="AP64" s="234"/>
      <c r="AQ64" s="234"/>
      <c r="AR64" s="234"/>
      <c r="AS64" s="234">
        <v>29</v>
      </c>
      <c r="AT64" s="234">
        <v>23</v>
      </c>
      <c r="AU64" s="249">
        <v>7625</v>
      </c>
      <c r="AV64" s="234">
        <v>0</v>
      </c>
      <c r="AW64" s="234">
        <v>0</v>
      </c>
      <c r="AX64" s="234">
        <v>0</v>
      </c>
      <c r="AY64" s="234">
        <v>0</v>
      </c>
      <c r="AZ64" s="234">
        <v>0</v>
      </c>
      <c r="BA64" s="234">
        <v>0</v>
      </c>
      <c r="BB64" s="234">
        <v>0</v>
      </c>
      <c r="BC64" s="234">
        <v>0</v>
      </c>
      <c r="BD64" s="234">
        <v>0</v>
      </c>
      <c r="BE64" s="234">
        <v>7</v>
      </c>
      <c r="BF64" s="234">
        <v>0</v>
      </c>
      <c r="BG64" s="234">
        <v>0</v>
      </c>
      <c r="BH64" s="234">
        <v>0</v>
      </c>
      <c r="BI64" s="1901">
        <v>7632</v>
      </c>
      <c r="BJ64" s="1904"/>
      <c r="BK64" s="1904"/>
      <c r="BL64" s="1880"/>
      <c r="BM64" s="1880"/>
      <c r="BN64" s="1880"/>
      <c r="BO64" s="1904"/>
      <c r="BP64" s="1880"/>
      <c r="BQ64" s="1904"/>
      <c r="BR64" s="1904"/>
      <c r="BS64" s="1904"/>
      <c r="BT64" s="1904"/>
      <c r="BU64" s="1904"/>
      <c r="BV64" s="1904"/>
      <c r="BW64" s="1904"/>
      <c r="BX64" s="1904"/>
      <c r="BY64" s="1904"/>
      <c r="BZ64" s="1904"/>
      <c r="CA64" s="1904"/>
      <c r="CB64" s="1904"/>
      <c r="CC64" s="1904"/>
      <c r="CD64" s="1904"/>
      <c r="CE64" s="1904"/>
      <c r="CF64" s="1904"/>
      <c r="CG64" s="1904"/>
      <c r="CH64" s="1904"/>
      <c r="CI64" s="1904"/>
      <c r="CJ64" s="1904"/>
      <c r="CK64" s="1904"/>
      <c r="CL64" s="1904"/>
      <c r="CM64" s="1904"/>
      <c r="CN64" s="1904"/>
      <c r="CO64" s="1904"/>
      <c r="CP64" s="1904"/>
      <c r="CQ64" s="1904"/>
      <c r="CR64" s="1904"/>
      <c r="CS64" s="1904"/>
      <c r="CT64" s="1904"/>
      <c r="CU64" s="1904"/>
      <c r="CV64" s="1904"/>
      <c r="CW64" s="1904"/>
      <c r="CX64" s="1904"/>
      <c r="CY64" s="1904"/>
      <c r="CZ64" s="1904"/>
      <c r="DA64" s="1904"/>
      <c r="DB64" s="1904"/>
      <c r="DC64" s="1904"/>
      <c r="DD64" s="1904"/>
      <c r="DE64" s="1904"/>
      <c r="DF64" s="1904"/>
      <c r="DG64" s="1904"/>
      <c r="DH64" s="1904"/>
      <c r="DI64" s="1904"/>
      <c r="DJ64" s="1904"/>
      <c r="DK64" s="1904"/>
      <c r="DL64" s="1904"/>
      <c r="DM64" s="1904"/>
      <c r="DN64" s="1904"/>
      <c r="DO64" s="1904"/>
      <c r="DP64" s="1904"/>
      <c r="DQ64" s="1904"/>
      <c r="DR64" s="1904"/>
      <c r="DS64" s="1904"/>
      <c r="DT64" s="1904"/>
      <c r="DU64" s="1904"/>
      <c r="DV64" s="1904"/>
      <c r="DW64" s="1904"/>
      <c r="DX64" s="1904"/>
      <c r="DY64" s="1904"/>
      <c r="DZ64" s="1904"/>
      <c r="EA64" s="1904"/>
      <c r="EB64" s="1904"/>
      <c r="EC64" s="1904"/>
      <c r="ED64" s="1904"/>
      <c r="EE64" s="1904"/>
      <c r="EF64" s="1904"/>
      <c r="EG64" s="1904"/>
      <c r="EH64" s="1904"/>
      <c r="EI64" s="1904"/>
      <c r="EJ64" s="1904"/>
      <c r="EK64" s="1904"/>
      <c r="EL64" s="1904"/>
      <c r="EM64" s="1904"/>
      <c r="EN64" s="1904"/>
      <c r="EO64" s="1904"/>
      <c r="EP64" s="1904"/>
      <c r="EQ64" s="1904"/>
      <c r="ER64" s="1904"/>
      <c r="ES64" s="1904"/>
      <c r="ET64" s="1904"/>
      <c r="EU64" s="1904"/>
      <c r="EV64" s="1904"/>
      <c r="EW64" s="1904"/>
      <c r="EX64" s="1904"/>
      <c r="EY64" s="1904"/>
      <c r="EZ64" s="1904"/>
      <c r="FA64" s="1904"/>
      <c r="FB64" s="1904"/>
      <c r="FC64" s="1904"/>
      <c r="FD64" s="1904"/>
      <c r="FE64" s="1904"/>
      <c r="FF64" s="1904"/>
      <c r="FG64" s="1904"/>
      <c r="FH64" s="1904"/>
      <c r="FI64" s="1904"/>
      <c r="FJ64" s="1904"/>
      <c r="FK64" s="1904"/>
      <c r="FL64" s="1904"/>
      <c r="FM64" s="1904"/>
      <c r="FN64" s="1904"/>
      <c r="FO64" s="1904"/>
      <c r="FP64" s="1904"/>
      <c r="FQ64" s="1904"/>
      <c r="FR64" s="1904"/>
      <c r="FS64" s="1904"/>
      <c r="FT64" s="1904"/>
      <c r="FU64" s="1904"/>
      <c r="FV64" s="1904"/>
      <c r="FW64" s="1904"/>
      <c r="FX64" s="1904"/>
      <c r="FY64" s="1904"/>
      <c r="FZ64" s="1904"/>
      <c r="GA64" s="1904"/>
      <c r="GB64" s="1904"/>
      <c r="GC64" s="1904"/>
      <c r="GD64" s="1904"/>
      <c r="GE64" s="1904"/>
      <c r="GF64" s="1904"/>
      <c r="GG64" s="1904"/>
      <c r="GH64" s="1904"/>
      <c r="GI64" s="1904"/>
      <c r="GJ64" s="1904"/>
      <c r="GK64" s="1904"/>
      <c r="GL64" s="1904"/>
      <c r="GM64" s="1904"/>
      <c r="GN64" s="1904"/>
      <c r="GO64" s="1904"/>
      <c r="GP64" s="1904"/>
      <c r="GQ64" s="1904"/>
      <c r="GR64" s="1904"/>
      <c r="GS64" s="1904"/>
      <c r="GT64" s="1904"/>
      <c r="GU64" s="1904"/>
      <c r="GV64" s="1904"/>
      <c r="GW64" s="1904"/>
      <c r="GX64" s="1904"/>
      <c r="GY64" s="1904"/>
      <c r="GZ64" s="1904"/>
      <c r="HA64" s="1904"/>
      <c r="HB64" s="1904"/>
      <c r="HC64" s="1904"/>
      <c r="HD64" s="1904"/>
      <c r="HE64" s="1904"/>
      <c r="HF64" s="1904"/>
      <c r="HG64" s="1904"/>
      <c r="HH64" s="1904"/>
      <c r="HI64" s="1904"/>
      <c r="HJ64" s="1904"/>
      <c r="HK64" s="1904"/>
      <c r="HL64" s="1904"/>
      <c r="HM64" s="1904"/>
      <c r="HN64" s="1904"/>
      <c r="HO64" s="1904"/>
      <c r="HP64" s="1904"/>
      <c r="HQ64" s="1904"/>
      <c r="HR64" s="1904"/>
      <c r="HS64" s="1904"/>
      <c r="HT64" s="1904"/>
      <c r="HU64" s="1904"/>
      <c r="HV64" s="1904"/>
      <c r="HW64" s="1904"/>
      <c r="HX64" s="1904"/>
      <c r="HY64" s="1904"/>
      <c r="HZ64" s="1904"/>
      <c r="IA64" s="1904"/>
      <c r="IB64" s="1904"/>
      <c r="IC64" s="1904"/>
      <c r="ID64" s="1904"/>
      <c r="IE64" s="1904"/>
      <c r="IF64" s="1904"/>
      <c r="IG64" s="1904"/>
      <c r="IH64" s="1904"/>
      <c r="II64" s="1904"/>
      <c r="IJ64" s="1904"/>
      <c r="IK64" s="1904"/>
      <c r="IL64" s="1904"/>
      <c r="IM64" s="1904"/>
      <c r="IN64" s="1904"/>
      <c r="IO64" s="1904"/>
      <c r="IP64" s="1904"/>
      <c r="IQ64" s="1904"/>
      <c r="IR64" s="1904"/>
      <c r="IS64" s="1904"/>
      <c r="IT64" s="1904"/>
      <c r="IU64" s="1904"/>
      <c r="IV64" s="1904"/>
      <c r="IW64" s="1904"/>
      <c r="IX64" s="1904"/>
      <c r="IY64" s="1904"/>
      <c r="IZ64" s="1904"/>
      <c r="JA64" s="1904"/>
      <c r="JB64" s="1904"/>
      <c r="JC64" s="1904"/>
      <c r="JD64" s="1904"/>
      <c r="JE64" s="1904"/>
      <c r="JF64" s="1904"/>
      <c r="JG64" s="1904"/>
      <c r="JH64" s="1904"/>
      <c r="JI64" s="1904"/>
      <c r="JJ64" s="1904"/>
      <c r="JK64" s="1904"/>
      <c r="JL64" s="1904"/>
      <c r="JM64" s="1904"/>
      <c r="JN64" s="1904"/>
      <c r="JO64" s="1904"/>
      <c r="JP64" s="1904"/>
      <c r="JQ64" s="1904"/>
      <c r="JR64" s="1904"/>
      <c r="JS64" s="1904"/>
      <c r="JT64" s="1904"/>
      <c r="JU64" s="1904"/>
      <c r="JV64" s="1904"/>
      <c r="JW64" s="1904"/>
      <c r="JX64" s="1904"/>
      <c r="JY64" s="1904"/>
      <c r="JZ64" s="1904"/>
      <c r="KA64" s="1904"/>
      <c r="KB64" s="1904"/>
      <c r="KC64" s="1904"/>
      <c r="KD64" s="1904"/>
      <c r="KE64" s="1904"/>
      <c r="KF64" s="1904"/>
      <c r="KG64" s="1904"/>
      <c r="KH64" s="1904"/>
      <c r="KI64" s="1904"/>
      <c r="KJ64" s="1904"/>
      <c r="KK64" s="1904"/>
      <c r="KL64" s="1904"/>
      <c r="KM64" s="1904"/>
      <c r="KN64" s="1904"/>
      <c r="KO64" s="1904"/>
      <c r="KP64" s="1904"/>
      <c r="KQ64" s="1904"/>
      <c r="KR64" s="1904"/>
      <c r="KS64" s="1904"/>
      <c r="KT64" s="1904"/>
      <c r="KU64" s="1904"/>
      <c r="KV64" s="1904"/>
      <c r="KW64" s="1904"/>
      <c r="KX64" s="1904"/>
      <c r="KY64" s="1904"/>
      <c r="KZ64" s="1904"/>
      <c r="LA64" s="1904"/>
      <c r="LB64" s="1904"/>
      <c r="LC64" s="1904"/>
      <c r="LD64" s="1904"/>
      <c r="LE64" s="1904"/>
      <c r="LF64" s="1904"/>
      <c r="LG64" s="1904"/>
      <c r="LH64" s="1904"/>
      <c r="LI64" s="1904"/>
      <c r="LJ64" s="1904"/>
      <c r="LK64" s="1904"/>
      <c r="LL64" s="1904"/>
      <c r="LM64" s="1904"/>
      <c r="LN64" s="1904"/>
      <c r="LO64" s="1904"/>
      <c r="LP64" s="1904"/>
      <c r="LQ64" s="1904"/>
      <c r="LR64" s="1904"/>
      <c r="LS64" s="1904"/>
      <c r="LT64" s="1904"/>
      <c r="LU64" s="1904"/>
      <c r="LV64" s="1904"/>
      <c r="LW64" s="1904"/>
      <c r="LX64" s="1904"/>
      <c r="LY64" s="1904"/>
      <c r="LZ64" s="1904"/>
      <c r="MA64" s="1904"/>
      <c r="MB64" s="1904"/>
      <c r="MC64" s="1904"/>
      <c r="MD64" s="1904"/>
      <c r="ME64" s="1904"/>
      <c r="MF64" s="1904"/>
      <c r="MG64" s="1904"/>
      <c r="MH64" s="1904"/>
      <c r="MI64" s="1904"/>
    </row>
    <row r="65" spans="1:347" s="243" customFormat="1" ht="16.149999999999999" customHeight="1" x14ac:dyDescent="0.2">
      <c r="A65" s="248">
        <v>59</v>
      </c>
      <c r="B65" s="233" t="s">
        <v>140</v>
      </c>
      <c r="C65" s="234">
        <v>4574</v>
      </c>
      <c r="D65" s="234">
        <v>0</v>
      </c>
      <c r="E65" s="234">
        <v>0</v>
      </c>
      <c r="F65" s="234">
        <v>0</v>
      </c>
      <c r="G65" s="234">
        <v>0</v>
      </c>
      <c r="H65" s="234">
        <v>0</v>
      </c>
      <c r="I65" s="234">
        <v>0</v>
      </c>
      <c r="J65" s="234">
        <v>0</v>
      </c>
      <c r="K65" s="234">
        <v>0</v>
      </c>
      <c r="L65" s="234">
        <v>0</v>
      </c>
      <c r="M65" s="234">
        <v>0</v>
      </c>
      <c r="N65" s="234">
        <v>0</v>
      </c>
      <c r="O65" s="234">
        <v>0</v>
      </c>
      <c r="P65" s="234">
        <v>0</v>
      </c>
      <c r="Q65" s="234">
        <v>0</v>
      </c>
      <c r="R65" s="234">
        <v>0</v>
      </c>
      <c r="S65" s="234">
        <v>0</v>
      </c>
      <c r="T65" s="234">
        <v>0</v>
      </c>
      <c r="U65" s="234">
        <v>0</v>
      </c>
      <c r="V65" s="234">
        <v>0</v>
      </c>
      <c r="W65" s="234">
        <v>0</v>
      </c>
      <c r="X65" s="234">
        <v>0</v>
      </c>
      <c r="Y65" s="234">
        <v>0</v>
      </c>
      <c r="Z65" s="234">
        <v>0</v>
      </c>
      <c r="AA65" s="234">
        <v>0</v>
      </c>
      <c r="AB65" s="234">
        <v>0</v>
      </c>
      <c r="AC65" s="234">
        <v>0</v>
      </c>
      <c r="AD65" s="234">
        <v>0</v>
      </c>
      <c r="AE65" s="234">
        <v>0</v>
      </c>
      <c r="AF65" s="234">
        <v>0</v>
      </c>
      <c r="AG65" s="234">
        <v>0</v>
      </c>
      <c r="AH65" s="234">
        <v>0</v>
      </c>
      <c r="AI65" s="234">
        <v>0</v>
      </c>
      <c r="AJ65" s="234">
        <v>0</v>
      </c>
      <c r="AK65" s="234"/>
      <c r="AL65" s="234"/>
      <c r="AM65" s="234"/>
      <c r="AN65" s="234"/>
      <c r="AO65" s="234"/>
      <c r="AP65" s="234"/>
      <c r="AQ65" s="234"/>
      <c r="AR65" s="234"/>
      <c r="AS65" s="234">
        <v>11</v>
      </c>
      <c r="AT65" s="234">
        <v>41</v>
      </c>
      <c r="AU65" s="249">
        <v>4626</v>
      </c>
      <c r="AV65" s="234">
        <v>0</v>
      </c>
      <c r="AW65" s="234">
        <v>0</v>
      </c>
      <c r="AX65" s="234">
        <v>0</v>
      </c>
      <c r="AY65" s="234">
        <v>0</v>
      </c>
      <c r="AZ65" s="234">
        <v>0</v>
      </c>
      <c r="BA65" s="234">
        <v>0</v>
      </c>
      <c r="BB65" s="234">
        <v>0</v>
      </c>
      <c r="BC65" s="234">
        <v>0</v>
      </c>
      <c r="BD65" s="234">
        <v>0</v>
      </c>
      <c r="BE65" s="234">
        <v>2</v>
      </c>
      <c r="BF65" s="234">
        <v>0</v>
      </c>
      <c r="BG65" s="234">
        <v>1</v>
      </c>
      <c r="BH65" s="234">
        <v>2</v>
      </c>
      <c r="BI65" s="1901">
        <v>4631</v>
      </c>
      <c r="BJ65" s="1904"/>
      <c r="BK65" s="1904"/>
      <c r="BL65" s="1880"/>
      <c r="BM65" s="1880"/>
      <c r="BN65" s="1880"/>
      <c r="BO65" s="1904"/>
      <c r="BP65" s="1880"/>
      <c r="BQ65" s="1904"/>
      <c r="BR65" s="1904"/>
      <c r="BS65" s="1904"/>
      <c r="BT65" s="1904"/>
      <c r="BU65" s="1904"/>
      <c r="BV65" s="1904"/>
      <c r="BW65" s="1904"/>
      <c r="BX65" s="1904"/>
      <c r="BY65" s="1904"/>
      <c r="BZ65" s="1904"/>
      <c r="CA65" s="1904"/>
      <c r="CB65" s="1904"/>
      <c r="CC65" s="1904"/>
      <c r="CD65" s="1904"/>
      <c r="CE65" s="1904"/>
      <c r="CF65" s="1904"/>
      <c r="CG65" s="1904"/>
      <c r="CH65" s="1904"/>
      <c r="CI65" s="1904"/>
      <c r="CJ65" s="1904"/>
      <c r="CK65" s="1904"/>
      <c r="CL65" s="1904"/>
      <c r="CM65" s="1904"/>
      <c r="CN65" s="1904"/>
      <c r="CO65" s="1904"/>
      <c r="CP65" s="1904"/>
      <c r="CQ65" s="1904"/>
      <c r="CR65" s="1904"/>
      <c r="CS65" s="1904"/>
      <c r="CT65" s="1904"/>
      <c r="CU65" s="1904"/>
      <c r="CV65" s="1904"/>
      <c r="CW65" s="1904"/>
      <c r="CX65" s="1904"/>
      <c r="CY65" s="1904"/>
      <c r="CZ65" s="1904"/>
      <c r="DA65" s="1904"/>
      <c r="DB65" s="1904"/>
      <c r="DC65" s="1904"/>
      <c r="DD65" s="1904"/>
      <c r="DE65" s="1904"/>
      <c r="DF65" s="1904"/>
      <c r="DG65" s="1904"/>
      <c r="DH65" s="1904"/>
      <c r="DI65" s="1904"/>
      <c r="DJ65" s="1904"/>
      <c r="DK65" s="1904"/>
      <c r="DL65" s="1904"/>
      <c r="DM65" s="1904"/>
      <c r="DN65" s="1904"/>
      <c r="DO65" s="1904"/>
      <c r="DP65" s="1904"/>
      <c r="DQ65" s="1904"/>
      <c r="DR65" s="1904"/>
      <c r="DS65" s="1904"/>
      <c r="DT65" s="1904"/>
      <c r="DU65" s="1904"/>
      <c r="DV65" s="1904"/>
      <c r="DW65" s="1904"/>
      <c r="DX65" s="1904"/>
      <c r="DY65" s="1904"/>
      <c r="DZ65" s="1904"/>
      <c r="EA65" s="1904"/>
      <c r="EB65" s="1904"/>
      <c r="EC65" s="1904"/>
      <c r="ED65" s="1904"/>
      <c r="EE65" s="1904"/>
      <c r="EF65" s="1904"/>
      <c r="EG65" s="1904"/>
      <c r="EH65" s="1904"/>
      <c r="EI65" s="1904"/>
      <c r="EJ65" s="1904"/>
      <c r="EK65" s="1904"/>
      <c r="EL65" s="1904"/>
      <c r="EM65" s="1904"/>
      <c r="EN65" s="1904"/>
      <c r="EO65" s="1904"/>
      <c r="EP65" s="1904"/>
      <c r="EQ65" s="1904"/>
      <c r="ER65" s="1904"/>
      <c r="ES65" s="1904"/>
      <c r="ET65" s="1904"/>
      <c r="EU65" s="1904"/>
      <c r="EV65" s="1904"/>
      <c r="EW65" s="1904"/>
      <c r="EX65" s="1904"/>
      <c r="EY65" s="1904"/>
      <c r="EZ65" s="1904"/>
      <c r="FA65" s="1904"/>
      <c r="FB65" s="1904"/>
      <c r="FC65" s="1904"/>
      <c r="FD65" s="1904"/>
      <c r="FE65" s="1904"/>
      <c r="FF65" s="1904"/>
      <c r="FG65" s="1904"/>
      <c r="FH65" s="1904"/>
      <c r="FI65" s="1904"/>
      <c r="FJ65" s="1904"/>
      <c r="FK65" s="1904"/>
      <c r="FL65" s="1904"/>
      <c r="FM65" s="1904"/>
      <c r="FN65" s="1904"/>
      <c r="FO65" s="1904"/>
      <c r="FP65" s="1904"/>
      <c r="FQ65" s="1904"/>
      <c r="FR65" s="1904"/>
      <c r="FS65" s="1904"/>
      <c r="FT65" s="1904"/>
      <c r="FU65" s="1904"/>
      <c r="FV65" s="1904"/>
      <c r="FW65" s="1904"/>
      <c r="FX65" s="1904"/>
      <c r="FY65" s="1904"/>
      <c r="FZ65" s="1904"/>
      <c r="GA65" s="1904"/>
      <c r="GB65" s="1904"/>
      <c r="GC65" s="1904"/>
      <c r="GD65" s="1904"/>
      <c r="GE65" s="1904"/>
      <c r="GF65" s="1904"/>
      <c r="GG65" s="1904"/>
      <c r="GH65" s="1904"/>
      <c r="GI65" s="1904"/>
      <c r="GJ65" s="1904"/>
      <c r="GK65" s="1904"/>
      <c r="GL65" s="1904"/>
      <c r="GM65" s="1904"/>
      <c r="GN65" s="1904"/>
      <c r="GO65" s="1904"/>
      <c r="GP65" s="1904"/>
      <c r="GQ65" s="1904"/>
      <c r="GR65" s="1904"/>
      <c r="GS65" s="1904"/>
      <c r="GT65" s="1904"/>
      <c r="GU65" s="1904"/>
      <c r="GV65" s="1904"/>
      <c r="GW65" s="1904"/>
      <c r="GX65" s="1904"/>
      <c r="GY65" s="1904"/>
      <c r="GZ65" s="1904"/>
      <c r="HA65" s="1904"/>
      <c r="HB65" s="1904"/>
      <c r="HC65" s="1904"/>
      <c r="HD65" s="1904"/>
      <c r="HE65" s="1904"/>
      <c r="HF65" s="1904"/>
      <c r="HG65" s="1904"/>
      <c r="HH65" s="1904"/>
      <c r="HI65" s="1904"/>
      <c r="HJ65" s="1904"/>
      <c r="HK65" s="1904"/>
      <c r="HL65" s="1904"/>
      <c r="HM65" s="1904"/>
      <c r="HN65" s="1904"/>
      <c r="HO65" s="1904"/>
      <c r="HP65" s="1904"/>
      <c r="HQ65" s="1904"/>
      <c r="HR65" s="1904"/>
      <c r="HS65" s="1904"/>
      <c r="HT65" s="1904"/>
      <c r="HU65" s="1904"/>
      <c r="HV65" s="1904"/>
      <c r="HW65" s="1904"/>
      <c r="HX65" s="1904"/>
      <c r="HY65" s="1904"/>
      <c r="HZ65" s="1904"/>
      <c r="IA65" s="1904"/>
      <c r="IB65" s="1904"/>
      <c r="IC65" s="1904"/>
      <c r="ID65" s="1904"/>
      <c r="IE65" s="1904"/>
      <c r="IF65" s="1904"/>
      <c r="IG65" s="1904"/>
      <c r="IH65" s="1904"/>
      <c r="II65" s="1904"/>
      <c r="IJ65" s="1904"/>
      <c r="IK65" s="1904"/>
      <c r="IL65" s="1904"/>
      <c r="IM65" s="1904"/>
      <c r="IN65" s="1904"/>
      <c r="IO65" s="1904"/>
      <c r="IP65" s="1904"/>
      <c r="IQ65" s="1904"/>
      <c r="IR65" s="1904"/>
      <c r="IS65" s="1904"/>
      <c r="IT65" s="1904"/>
      <c r="IU65" s="1904"/>
      <c r="IV65" s="1904"/>
      <c r="IW65" s="1904"/>
      <c r="IX65" s="1904"/>
      <c r="IY65" s="1904"/>
      <c r="IZ65" s="1904"/>
      <c r="JA65" s="1904"/>
      <c r="JB65" s="1904"/>
      <c r="JC65" s="1904"/>
      <c r="JD65" s="1904"/>
      <c r="JE65" s="1904"/>
      <c r="JF65" s="1904"/>
      <c r="JG65" s="1904"/>
      <c r="JH65" s="1904"/>
      <c r="JI65" s="1904"/>
      <c r="JJ65" s="1904"/>
      <c r="JK65" s="1904"/>
      <c r="JL65" s="1904"/>
      <c r="JM65" s="1904"/>
      <c r="JN65" s="1904"/>
      <c r="JO65" s="1904"/>
      <c r="JP65" s="1904"/>
      <c r="JQ65" s="1904"/>
      <c r="JR65" s="1904"/>
      <c r="JS65" s="1904"/>
      <c r="JT65" s="1904"/>
      <c r="JU65" s="1904"/>
      <c r="JV65" s="1904"/>
      <c r="JW65" s="1904"/>
      <c r="JX65" s="1904"/>
      <c r="JY65" s="1904"/>
      <c r="JZ65" s="1904"/>
      <c r="KA65" s="1904"/>
      <c r="KB65" s="1904"/>
      <c r="KC65" s="1904"/>
      <c r="KD65" s="1904"/>
      <c r="KE65" s="1904"/>
      <c r="KF65" s="1904"/>
      <c r="KG65" s="1904"/>
      <c r="KH65" s="1904"/>
      <c r="KI65" s="1904"/>
      <c r="KJ65" s="1904"/>
      <c r="KK65" s="1904"/>
      <c r="KL65" s="1904"/>
      <c r="KM65" s="1904"/>
      <c r="KN65" s="1904"/>
      <c r="KO65" s="1904"/>
      <c r="KP65" s="1904"/>
      <c r="KQ65" s="1904"/>
      <c r="KR65" s="1904"/>
      <c r="KS65" s="1904"/>
      <c r="KT65" s="1904"/>
      <c r="KU65" s="1904"/>
      <c r="KV65" s="1904"/>
      <c r="KW65" s="1904"/>
      <c r="KX65" s="1904"/>
      <c r="KY65" s="1904"/>
      <c r="KZ65" s="1904"/>
      <c r="LA65" s="1904"/>
      <c r="LB65" s="1904"/>
      <c r="LC65" s="1904"/>
      <c r="LD65" s="1904"/>
      <c r="LE65" s="1904"/>
      <c r="LF65" s="1904"/>
      <c r="LG65" s="1904"/>
      <c r="LH65" s="1904"/>
      <c r="LI65" s="1904"/>
      <c r="LJ65" s="1904"/>
      <c r="LK65" s="1904"/>
      <c r="LL65" s="1904"/>
      <c r="LM65" s="1904"/>
      <c r="LN65" s="1904"/>
      <c r="LO65" s="1904"/>
      <c r="LP65" s="1904"/>
      <c r="LQ65" s="1904"/>
      <c r="LR65" s="1904"/>
      <c r="LS65" s="1904"/>
      <c r="LT65" s="1904"/>
      <c r="LU65" s="1904"/>
      <c r="LV65" s="1904"/>
      <c r="LW65" s="1904"/>
      <c r="LX65" s="1904"/>
      <c r="LY65" s="1904"/>
      <c r="LZ65" s="1904"/>
      <c r="MA65" s="1904"/>
      <c r="MB65" s="1904"/>
      <c r="MC65" s="1904"/>
      <c r="MD65" s="1904"/>
      <c r="ME65" s="1904"/>
      <c r="MF65" s="1904"/>
      <c r="MG65" s="1904"/>
      <c r="MH65" s="1904"/>
      <c r="MI65" s="1904"/>
    </row>
    <row r="66" spans="1:347" s="243" customFormat="1" ht="16.149999999999999" customHeight="1" x14ac:dyDescent="0.2">
      <c r="A66" s="250">
        <v>60</v>
      </c>
      <c r="B66" s="235" t="s">
        <v>141</v>
      </c>
      <c r="C66" s="236">
        <v>5070</v>
      </c>
      <c r="D66" s="236">
        <v>0</v>
      </c>
      <c r="E66" s="236">
        <v>0</v>
      </c>
      <c r="F66" s="236">
        <v>0</v>
      </c>
      <c r="G66" s="236">
        <v>0</v>
      </c>
      <c r="H66" s="236">
        <v>0</v>
      </c>
      <c r="I66" s="236">
        <v>0</v>
      </c>
      <c r="J66" s="236">
        <v>0</v>
      </c>
      <c r="K66" s="236">
        <v>0</v>
      </c>
      <c r="L66" s="236">
        <v>0</v>
      </c>
      <c r="M66" s="236">
        <v>0</v>
      </c>
      <c r="N66" s="236">
        <v>0</v>
      </c>
      <c r="O66" s="236">
        <v>0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6">
        <v>0</v>
      </c>
      <c r="W66" s="236">
        <v>0</v>
      </c>
      <c r="X66" s="236">
        <v>0</v>
      </c>
      <c r="Y66" s="236">
        <v>0</v>
      </c>
      <c r="Z66" s="236">
        <v>3</v>
      </c>
      <c r="AA66" s="236">
        <v>0</v>
      </c>
      <c r="AB66" s="236">
        <v>0</v>
      </c>
      <c r="AC66" s="236">
        <v>0</v>
      </c>
      <c r="AD66" s="236">
        <v>0</v>
      </c>
      <c r="AE66" s="236">
        <v>0</v>
      </c>
      <c r="AF66" s="236">
        <v>0</v>
      </c>
      <c r="AG66" s="236">
        <v>0</v>
      </c>
      <c r="AH66" s="236">
        <v>0</v>
      </c>
      <c r="AI66" s="236">
        <v>0</v>
      </c>
      <c r="AJ66" s="236">
        <v>0</v>
      </c>
      <c r="AK66" s="236"/>
      <c r="AL66" s="236"/>
      <c r="AM66" s="236"/>
      <c r="AN66" s="236"/>
      <c r="AO66" s="236"/>
      <c r="AP66" s="236"/>
      <c r="AQ66" s="236"/>
      <c r="AR66" s="236"/>
      <c r="AS66" s="236">
        <v>4</v>
      </c>
      <c r="AT66" s="236">
        <v>18</v>
      </c>
      <c r="AU66" s="251">
        <v>5095</v>
      </c>
      <c r="AV66" s="236">
        <v>0</v>
      </c>
      <c r="AW66" s="236">
        <v>0</v>
      </c>
      <c r="AX66" s="236">
        <v>0</v>
      </c>
      <c r="AY66" s="236">
        <v>0</v>
      </c>
      <c r="AZ66" s="236">
        <v>0</v>
      </c>
      <c r="BA66" s="236">
        <v>0</v>
      </c>
      <c r="BB66" s="236">
        <v>0</v>
      </c>
      <c r="BC66" s="236">
        <v>0</v>
      </c>
      <c r="BD66" s="236">
        <v>0</v>
      </c>
      <c r="BE66" s="236">
        <v>1</v>
      </c>
      <c r="BF66" s="236">
        <v>0</v>
      </c>
      <c r="BG66" s="236">
        <v>0</v>
      </c>
      <c r="BH66" s="236">
        <v>0</v>
      </c>
      <c r="BI66" s="1902">
        <v>5096</v>
      </c>
      <c r="BJ66" s="1904"/>
      <c r="BK66" s="1904"/>
      <c r="BL66" s="1880"/>
      <c r="BM66" s="1880"/>
      <c r="BN66" s="1880"/>
      <c r="BO66" s="1904"/>
      <c r="BP66" s="1880"/>
      <c r="BQ66" s="1904"/>
      <c r="BR66" s="1904"/>
      <c r="BS66" s="1904"/>
      <c r="BT66" s="1904"/>
      <c r="BU66" s="1904"/>
      <c r="BV66" s="1904"/>
      <c r="BW66" s="1904"/>
      <c r="BX66" s="1904"/>
      <c r="BY66" s="1904"/>
      <c r="BZ66" s="1904"/>
      <c r="CA66" s="1904"/>
      <c r="CB66" s="1904"/>
      <c r="CC66" s="1904"/>
      <c r="CD66" s="1904"/>
      <c r="CE66" s="1904"/>
      <c r="CF66" s="1904"/>
      <c r="CG66" s="1904"/>
      <c r="CH66" s="1904"/>
      <c r="CI66" s="1904"/>
      <c r="CJ66" s="1904"/>
      <c r="CK66" s="1904"/>
      <c r="CL66" s="1904"/>
      <c r="CM66" s="1904"/>
      <c r="CN66" s="1904"/>
      <c r="CO66" s="1904"/>
      <c r="CP66" s="1904"/>
      <c r="CQ66" s="1904"/>
      <c r="CR66" s="1904"/>
      <c r="CS66" s="1904"/>
      <c r="CT66" s="1904"/>
      <c r="CU66" s="1904"/>
      <c r="CV66" s="1904"/>
      <c r="CW66" s="1904"/>
      <c r="CX66" s="1904"/>
      <c r="CY66" s="1904"/>
      <c r="CZ66" s="1904"/>
      <c r="DA66" s="1904"/>
      <c r="DB66" s="1904"/>
      <c r="DC66" s="1904"/>
      <c r="DD66" s="1904"/>
      <c r="DE66" s="1904"/>
      <c r="DF66" s="1904"/>
      <c r="DG66" s="1904"/>
      <c r="DH66" s="1904"/>
      <c r="DI66" s="1904"/>
      <c r="DJ66" s="1904"/>
      <c r="DK66" s="1904"/>
      <c r="DL66" s="1904"/>
      <c r="DM66" s="1904"/>
      <c r="DN66" s="1904"/>
      <c r="DO66" s="1904"/>
      <c r="DP66" s="1904"/>
      <c r="DQ66" s="1904"/>
      <c r="DR66" s="1904"/>
      <c r="DS66" s="1904"/>
      <c r="DT66" s="1904"/>
      <c r="DU66" s="1904"/>
      <c r="DV66" s="1904"/>
      <c r="DW66" s="1904"/>
      <c r="DX66" s="1904"/>
      <c r="DY66" s="1904"/>
      <c r="DZ66" s="1904"/>
      <c r="EA66" s="1904"/>
      <c r="EB66" s="1904"/>
      <c r="EC66" s="1904"/>
      <c r="ED66" s="1904"/>
      <c r="EE66" s="1904"/>
      <c r="EF66" s="1904"/>
      <c r="EG66" s="1904"/>
      <c r="EH66" s="1904"/>
      <c r="EI66" s="1904"/>
      <c r="EJ66" s="1904"/>
      <c r="EK66" s="1904"/>
      <c r="EL66" s="1904"/>
      <c r="EM66" s="1904"/>
      <c r="EN66" s="1904"/>
      <c r="EO66" s="1904"/>
      <c r="EP66" s="1904"/>
      <c r="EQ66" s="1904"/>
      <c r="ER66" s="1904"/>
      <c r="ES66" s="1904"/>
      <c r="ET66" s="1904"/>
      <c r="EU66" s="1904"/>
      <c r="EV66" s="1904"/>
      <c r="EW66" s="1904"/>
      <c r="EX66" s="1904"/>
      <c r="EY66" s="1904"/>
      <c r="EZ66" s="1904"/>
      <c r="FA66" s="1904"/>
      <c r="FB66" s="1904"/>
      <c r="FC66" s="1904"/>
      <c r="FD66" s="1904"/>
      <c r="FE66" s="1904"/>
      <c r="FF66" s="1904"/>
      <c r="FG66" s="1904"/>
      <c r="FH66" s="1904"/>
      <c r="FI66" s="1904"/>
      <c r="FJ66" s="1904"/>
      <c r="FK66" s="1904"/>
      <c r="FL66" s="1904"/>
      <c r="FM66" s="1904"/>
      <c r="FN66" s="1904"/>
      <c r="FO66" s="1904"/>
      <c r="FP66" s="1904"/>
      <c r="FQ66" s="1904"/>
      <c r="FR66" s="1904"/>
      <c r="FS66" s="1904"/>
      <c r="FT66" s="1904"/>
      <c r="FU66" s="1904"/>
      <c r="FV66" s="1904"/>
      <c r="FW66" s="1904"/>
      <c r="FX66" s="1904"/>
      <c r="FY66" s="1904"/>
      <c r="FZ66" s="1904"/>
      <c r="GA66" s="1904"/>
      <c r="GB66" s="1904"/>
      <c r="GC66" s="1904"/>
      <c r="GD66" s="1904"/>
      <c r="GE66" s="1904"/>
      <c r="GF66" s="1904"/>
      <c r="GG66" s="1904"/>
      <c r="GH66" s="1904"/>
      <c r="GI66" s="1904"/>
      <c r="GJ66" s="1904"/>
      <c r="GK66" s="1904"/>
      <c r="GL66" s="1904"/>
      <c r="GM66" s="1904"/>
      <c r="GN66" s="1904"/>
      <c r="GO66" s="1904"/>
      <c r="GP66" s="1904"/>
      <c r="GQ66" s="1904"/>
      <c r="GR66" s="1904"/>
      <c r="GS66" s="1904"/>
      <c r="GT66" s="1904"/>
      <c r="GU66" s="1904"/>
      <c r="GV66" s="1904"/>
      <c r="GW66" s="1904"/>
      <c r="GX66" s="1904"/>
      <c r="GY66" s="1904"/>
      <c r="GZ66" s="1904"/>
      <c r="HA66" s="1904"/>
      <c r="HB66" s="1904"/>
      <c r="HC66" s="1904"/>
      <c r="HD66" s="1904"/>
      <c r="HE66" s="1904"/>
      <c r="HF66" s="1904"/>
      <c r="HG66" s="1904"/>
      <c r="HH66" s="1904"/>
      <c r="HI66" s="1904"/>
      <c r="HJ66" s="1904"/>
      <c r="HK66" s="1904"/>
      <c r="HL66" s="1904"/>
      <c r="HM66" s="1904"/>
      <c r="HN66" s="1904"/>
      <c r="HO66" s="1904"/>
      <c r="HP66" s="1904"/>
      <c r="HQ66" s="1904"/>
      <c r="HR66" s="1904"/>
      <c r="HS66" s="1904"/>
      <c r="HT66" s="1904"/>
      <c r="HU66" s="1904"/>
      <c r="HV66" s="1904"/>
      <c r="HW66" s="1904"/>
      <c r="HX66" s="1904"/>
      <c r="HY66" s="1904"/>
      <c r="HZ66" s="1904"/>
      <c r="IA66" s="1904"/>
      <c r="IB66" s="1904"/>
      <c r="IC66" s="1904"/>
      <c r="ID66" s="1904"/>
      <c r="IE66" s="1904"/>
      <c r="IF66" s="1904"/>
      <c r="IG66" s="1904"/>
      <c r="IH66" s="1904"/>
      <c r="II66" s="1904"/>
      <c r="IJ66" s="1904"/>
      <c r="IK66" s="1904"/>
      <c r="IL66" s="1904"/>
      <c r="IM66" s="1904"/>
      <c r="IN66" s="1904"/>
      <c r="IO66" s="1904"/>
      <c r="IP66" s="1904"/>
      <c r="IQ66" s="1904"/>
      <c r="IR66" s="1904"/>
      <c r="IS66" s="1904"/>
      <c r="IT66" s="1904"/>
      <c r="IU66" s="1904"/>
      <c r="IV66" s="1904"/>
      <c r="IW66" s="1904"/>
      <c r="IX66" s="1904"/>
      <c r="IY66" s="1904"/>
      <c r="IZ66" s="1904"/>
      <c r="JA66" s="1904"/>
      <c r="JB66" s="1904"/>
      <c r="JC66" s="1904"/>
      <c r="JD66" s="1904"/>
      <c r="JE66" s="1904"/>
      <c r="JF66" s="1904"/>
      <c r="JG66" s="1904"/>
      <c r="JH66" s="1904"/>
      <c r="JI66" s="1904"/>
      <c r="JJ66" s="1904"/>
      <c r="JK66" s="1904"/>
      <c r="JL66" s="1904"/>
      <c r="JM66" s="1904"/>
      <c r="JN66" s="1904"/>
      <c r="JO66" s="1904"/>
      <c r="JP66" s="1904"/>
      <c r="JQ66" s="1904"/>
      <c r="JR66" s="1904"/>
      <c r="JS66" s="1904"/>
      <c r="JT66" s="1904"/>
      <c r="JU66" s="1904"/>
      <c r="JV66" s="1904"/>
      <c r="JW66" s="1904"/>
      <c r="JX66" s="1904"/>
      <c r="JY66" s="1904"/>
      <c r="JZ66" s="1904"/>
      <c r="KA66" s="1904"/>
      <c r="KB66" s="1904"/>
      <c r="KC66" s="1904"/>
      <c r="KD66" s="1904"/>
      <c r="KE66" s="1904"/>
      <c r="KF66" s="1904"/>
      <c r="KG66" s="1904"/>
      <c r="KH66" s="1904"/>
      <c r="KI66" s="1904"/>
      <c r="KJ66" s="1904"/>
      <c r="KK66" s="1904"/>
      <c r="KL66" s="1904"/>
      <c r="KM66" s="1904"/>
      <c r="KN66" s="1904"/>
      <c r="KO66" s="1904"/>
      <c r="KP66" s="1904"/>
      <c r="KQ66" s="1904"/>
      <c r="KR66" s="1904"/>
      <c r="KS66" s="1904"/>
      <c r="KT66" s="1904"/>
      <c r="KU66" s="1904"/>
      <c r="KV66" s="1904"/>
      <c r="KW66" s="1904"/>
      <c r="KX66" s="1904"/>
      <c r="KY66" s="1904"/>
      <c r="KZ66" s="1904"/>
      <c r="LA66" s="1904"/>
      <c r="LB66" s="1904"/>
      <c r="LC66" s="1904"/>
      <c r="LD66" s="1904"/>
      <c r="LE66" s="1904"/>
      <c r="LF66" s="1904"/>
      <c r="LG66" s="1904"/>
      <c r="LH66" s="1904"/>
      <c r="LI66" s="1904"/>
      <c r="LJ66" s="1904"/>
      <c r="LK66" s="1904"/>
      <c r="LL66" s="1904"/>
      <c r="LM66" s="1904"/>
      <c r="LN66" s="1904"/>
      <c r="LO66" s="1904"/>
      <c r="LP66" s="1904"/>
      <c r="LQ66" s="1904"/>
      <c r="LR66" s="1904"/>
      <c r="LS66" s="1904"/>
      <c r="LT66" s="1904"/>
      <c r="LU66" s="1904"/>
      <c r="LV66" s="1904"/>
      <c r="LW66" s="1904"/>
      <c r="LX66" s="1904"/>
      <c r="LY66" s="1904"/>
      <c r="LZ66" s="1904"/>
      <c r="MA66" s="1904"/>
      <c r="MB66" s="1904"/>
      <c r="MC66" s="1904"/>
      <c r="MD66" s="1904"/>
      <c r="ME66" s="1904"/>
      <c r="MF66" s="1904"/>
      <c r="MG66" s="1904"/>
      <c r="MH66" s="1904"/>
      <c r="MI66" s="1904"/>
    </row>
    <row r="67" spans="1:347" s="243" customFormat="1" ht="16.149999999999999" customHeight="1" x14ac:dyDescent="0.2">
      <c r="A67" s="246">
        <v>61</v>
      </c>
      <c r="B67" s="237" t="s">
        <v>142</v>
      </c>
      <c r="C67" s="238">
        <v>3893</v>
      </c>
      <c r="D67" s="238">
        <v>0</v>
      </c>
      <c r="E67" s="238">
        <v>2</v>
      </c>
      <c r="F67" s="238">
        <v>0</v>
      </c>
      <c r="G67" s="238">
        <v>0</v>
      </c>
      <c r="H67" s="238">
        <v>0</v>
      </c>
      <c r="I67" s="238">
        <v>0</v>
      </c>
      <c r="J67" s="238">
        <v>0</v>
      </c>
      <c r="K67" s="238">
        <v>0</v>
      </c>
      <c r="L67" s="238">
        <v>0</v>
      </c>
      <c r="M67" s="238">
        <v>18</v>
      </c>
      <c r="N67" s="238">
        <v>0</v>
      </c>
      <c r="O67" s="238">
        <v>1</v>
      </c>
      <c r="P67" s="238">
        <v>0</v>
      </c>
      <c r="Q67" s="238">
        <v>0</v>
      </c>
      <c r="R67" s="238">
        <v>0</v>
      </c>
      <c r="S67" s="238">
        <v>25</v>
      </c>
      <c r="T67" s="238">
        <v>0</v>
      </c>
      <c r="U67" s="238">
        <v>0</v>
      </c>
      <c r="V67" s="238">
        <v>0</v>
      </c>
      <c r="W67" s="238">
        <v>0</v>
      </c>
      <c r="X67" s="238">
        <v>0</v>
      </c>
      <c r="Y67" s="238">
        <v>1</v>
      </c>
      <c r="Z67" s="238">
        <v>0</v>
      </c>
      <c r="AA67" s="238">
        <v>0</v>
      </c>
      <c r="AB67" s="238">
        <v>0</v>
      </c>
      <c r="AC67" s="238">
        <v>0</v>
      </c>
      <c r="AD67" s="238">
        <v>0</v>
      </c>
      <c r="AE67" s="238">
        <v>0</v>
      </c>
      <c r="AF67" s="238">
        <v>0</v>
      </c>
      <c r="AG67" s="238">
        <v>0</v>
      </c>
      <c r="AH67" s="238">
        <v>0</v>
      </c>
      <c r="AI67" s="238">
        <v>1</v>
      </c>
      <c r="AJ67" s="238">
        <v>0</v>
      </c>
      <c r="AK67" s="261"/>
      <c r="AL67" s="261"/>
      <c r="AM67" s="261"/>
      <c r="AN67" s="261"/>
      <c r="AO67" s="261"/>
      <c r="AP67" s="261"/>
      <c r="AQ67" s="261"/>
      <c r="AR67" s="261"/>
      <c r="AS67" s="238">
        <v>8</v>
      </c>
      <c r="AT67" s="238">
        <v>39</v>
      </c>
      <c r="AU67" s="247">
        <v>3988</v>
      </c>
      <c r="AV67" s="238">
        <v>0</v>
      </c>
      <c r="AW67" s="238">
        <v>0</v>
      </c>
      <c r="AX67" s="238">
        <v>0</v>
      </c>
      <c r="AY67" s="238">
        <v>0</v>
      </c>
      <c r="AZ67" s="238">
        <v>0</v>
      </c>
      <c r="BA67" s="238">
        <v>0</v>
      </c>
      <c r="BB67" s="238">
        <v>0</v>
      </c>
      <c r="BC67" s="238">
        <v>0</v>
      </c>
      <c r="BD67" s="238">
        <v>0</v>
      </c>
      <c r="BE67" s="238">
        <v>2</v>
      </c>
      <c r="BF67" s="238">
        <v>0</v>
      </c>
      <c r="BG67" s="238">
        <v>5</v>
      </c>
      <c r="BH67" s="238">
        <v>6</v>
      </c>
      <c r="BI67" s="1900">
        <v>4001</v>
      </c>
      <c r="BJ67" s="1904"/>
      <c r="BK67" s="1904"/>
      <c r="BL67" s="1880"/>
      <c r="BM67" s="1880"/>
      <c r="BN67" s="1880"/>
      <c r="BO67" s="1904"/>
      <c r="BP67" s="1880"/>
      <c r="BQ67" s="1904"/>
      <c r="BR67" s="1904"/>
      <c r="BS67" s="1904"/>
      <c r="BT67" s="1904"/>
      <c r="BU67" s="1904"/>
      <c r="BV67" s="1904"/>
      <c r="BW67" s="1904"/>
      <c r="BX67" s="1904"/>
      <c r="BY67" s="1904"/>
      <c r="BZ67" s="1904"/>
      <c r="CA67" s="1904"/>
      <c r="CB67" s="1904"/>
      <c r="CC67" s="1904"/>
      <c r="CD67" s="1904"/>
      <c r="CE67" s="1904"/>
      <c r="CF67" s="1904"/>
      <c r="CG67" s="1904"/>
      <c r="CH67" s="1904"/>
      <c r="CI67" s="1904"/>
      <c r="CJ67" s="1904"/>
      <c r="CK67" s="1904"/>
      <c r="CL67" s="1904"/>
      <c r="CM67" s="1904"/>
      <c r="CN67" s="1904"/>
      <c r="CO67" s="1904"/>
      <c r="CP67" s="1904"/>
      <c r="CQ67" s="1904"/>
      <c r="CR67" s="1904"/>
      <c r="CS67" s="1904"/>
      <c r="CT67" s="1904"/>
      <c r="CU67" s="1904"/>
      <c r="CV67" s="1904"/>
      <c r="CW67" s="1904"/>
      <c r="CX67" s="1904"/>
      <c r="CY67" s="1904"/>
      <c r="CZ67" s="1904"/>
      <c r="DA67" s="1904"/>
      <c r="DB67" s="1904"/>
      <c r="DC67" s="1904"/>
      <c r="DD67" s="1904"/>
      <c r="DE67" s="1904"/>
      <c r="DF67" s="1904"/>
      <c r="DG67" s="1904"/>
      <c r="DH67" s="1904"/>
      <c r="DI67" s="1904"/>
      <c r="DJ67" s="1904"/>
      <c r="DK67" s="1904"/>
      <c r="DL67" s="1904"/>
      <c r="DM67" s="1904"/>
      <c r="DN67" s="1904"/>
      <c r="DO67" s="1904"/>
      <c r="DP67" s="1904"/>
      <c r="DQ67" s="1904"/>
      <c r="DR67" s="1904"/>
      <c r="DS67" s="1904"/>
      <c r="DT67" s="1904"/>
      <c r="DU67" s="1904"/>
      <c r="DV67" s="1904"/>
      <c r="DW67" s="1904"/>
      <c r="DX67" s="1904"/>
      <c r="DY67" s="1904"/>
      <c r="DZ67" s="1904"/>
      <c r="EA67" s="1904"/>
      <c r="EB67" s="1904"/>
      <c r="EC67" s="1904"/>
      <c r="ED67" s="1904"/>
      <c r="EE67" s="1904"/>
      <c r="EF67" s="1904"/>
      <c r="EG67" s="1904"/>
      <c r="EH67" s="1904"/>
      <c r="EI67" s="1904"/>
      <c r="EJ67" s="1904"/>
      <c r="EK67" s="1904"/>
      <c r="EL67" s="1904"/>
      <c r="EM67" s="1904"/>
      <c r="EN67" s="1904"/>
      <c r="EO67" s="1904"/>
      <c r="EP67" s="1904"/>
      <c r="EQ67" s="1904"/>
      <c r="ER67" s="1904"/>
      <c r="ES67" s="1904"/>
      <c r="ET67" s="1904"/>
      <c r="EU67" s="1904"/>
      <c r="EV67" s="1904"/>
      <c r="EW67" s="1904"/>
      <c r="EX67" s="1904"/>
      <c r="EY67" s="1904"/>
      <c r="EZ67" s="1904"/>
      <c r="FA67" s="1904"/>
      <c r="FB67" s="1904"/>
      <c r="FC67" s="1904"/>
      <c r="FD67" s="1904"/>
      <c r="FE67" s="1904"/>
      <c r="FF67" s="1904"/>
      <c r="FG67" s="1904"/>
      <c r="FH67" s="1904"/>
      <c r="FI67" s="1904"/>
      <c r="FJ67" s="1904"/>
      <c r="FK67" s="1904"/>
      <c r="FL67" s="1904"/>
      <c r="FM67" s="1904"/>
      <c r="FN67" s="1904"/>
      <c r="FO67" s="1904"/>
      <c r="FP67" s="1904"/>
      <c r="FQ67" s="1904"/>
      <c r="FR67" s="1904"/>
      <c r="FS67" s="1904"/>
      <c r="FT67" s="1904"/>
      <c r="FU67" s="1904"/>
      <c r="FV67" s="1904"/>
      <c r="FW67" s="1904"/>
      <c r="FX67" s="1904"/>
      <c r="FY67" s="1904"/>
      <c r="FZ67" s="1904"/>
      <c r="GA67" s="1904"/>
      <c r="GB67" s="1904"/>
      <c r="GC67" s="1904"/>
      <c r="GD67" s="1904"/>
      <c r="GE67" s="1904"/>
      <c r="GF67" s="1904"/>
      <c r="GG67" s="1904"/>
      <c r="GH67" s="1904"/>
      <c r="GI67" s="1904"/>
      <c r="GJ67" s="1904"/>
      <c r="GK67" s="1904"/>
      <c r="GL67" s="1904"/>
      <c r="GM67" s="1904"/>
      <c r="GN67" s="1904"/>
      <c r="GO67" s="1904"/>
      <c r="GP67" s="1904"/>
      <c r="GQ67" s="1904"/>
      <c r="GR67" s="1904"/>
      <c r="GS67" s="1904"/>
      <c r="GT67" s="1904"/>
      <c r="GU67" s="1904"/>
      <c r="GV67" s="1904"/>
      <c r="GW67" s="1904"/>
      <c r="GX67" s="1904"/>
      <c r="GY67" s="1904"/>
      <c r="GZ67" s="1904"/>
      <c r="HA67" s="1904"/>
      <c r="HB67" s="1904"/>
      <c r="HC67" s="1904"/>
      <c r="HD67" s="1904"/>
      <c r="HE67" s="1904"/>
      <c r="HF67" s="1904"/>
      <c r="HG67" s="1904"/>
      <c r="HH67" s="1904"/>
      <c r="HI67" s="1904"/>
      <c r="HJ67" s="1904"/>
      <c r="HK67" s="1904"/>
      <c r="HL67" s="1904"/>
      <c r="HM67" s="1904"/>
      <c r="HN67" s="1904"/>
      <c r="HO67" s="1904"/>
      <c r="HP67" s="1904"/>
      <c r="HQ67" s="1904"/>
      <c r="HR67" s="1904"/>
      <c r="HS67" s="1904"/>
      <c r="HT67" s="1904"/>
      <c r="HU67" s="1904"/>
      <c r="HV67" s="1904"/>
      <c r="HW67" s="1904"/>
      <c r="HX67" s="1904"/>
      <c r="HY67" s="1904"/>
      <c r="HZ67" s="1904"/>
      <c r="IA67" s="1904"/>
      <c r="IB67" s="1904"/>
      <c r="IC67" s="1904"/>
      <c r="ID67" s="1904"/>
      <c r="IE67" s="1904"/>
      <c r="IF67" s="1904"/>
      <c r="IG67" s="1904"/>
      <c r="IH67" s="1904"/>
      <c r="II67" s="1904"/>
      <c r="IJ67" s="1904"/>
      <c r="IK67" s="1904"/>
      <c r="IL67" s="1904"/>
      <c r="IM67" s="1904"/>
      <c r="IN67" s="1904"/>
      <c r="IO67" s="1904"/>
      <c r="IP67" s="1904"/>
      <c r="IQ67" s="1904"/>
      <c r="IR67" s="1904"/>
      <c r="IS67" s="1904"/>
      <c r="IT67" s="1904"/>
      <c r="IU67" s="1904"/>
      <c r="IV67" s="1904"/>
      <c r="IW67" s="1904"/>
      <c r="IX67" s="1904"/>
      <c r="IY67" s="1904"/>
      <c r="IZ67" s="1904"/>
      <c r="JA67" s="1904"/>
      <c r="JB67" s="1904"/>
      <c r="JC67" s="1904"/>
      <c r="JD67" s="1904"/>
      <c r="JE67" s="1904"/>
      <c r="JF67" s="1904"/>
      <c r="JG67" s="1904"/>
      <c r="JH67" s="1904"/>
      <c r="JI67" s="1904"/>
      <c r="JJ67" s="1904"/>
      <c r="JK67" s="1904"/>
      <c r="JL67" s="1904"/>
      <c r="JM67" s="1904"/>
      <c r="JN67" s="1904"/>
      <c r="JO67" s="1904"/>
      <c r="JP67" s="1904"/>
      <c r="JQ67" s="1904"/>
      <c r="JR67" s="1904"/>
      <c r="JS67" s="1904"/>
      <c r="JT67" s="1904"/>
      <c r="JU67" s="1904"/>
      <c r="JV67" s="1904"/>
      <c r="JW67" s="1904"/>
      <c r="JX67" s="1904"/>
      <c r="JY67" s="1904"/>
      <c r="JZ67" s="1904"/>
      <c r="KA67" s="1904"/>
      <c r="KB67" s="1904"/>
      <c r="KC67" s="1904"/>
      <c r="KD67" s="1904"/>
      <c r="KE67" s="1904"/>
      <c r="KF67" s="1904"/>
      <c r="KG67" s="1904"/>
      <c r="KH67" s="1904"/>
      <c r="KI67" s="1904"/>
      <c r="KJ67" s="1904"/>
      <c r="KK67" s="1904"/>
      <c r="KL67" s="1904"/>
      <c r="KM67" s="1904"/>
      <c r="KN67" s="1904"/>
      <c r="KO67" s="1904"/>
      <c r="KP67" s="1904"/>
      <c r="KQ67" s="1904"/>
      <c r="KR67" s="1904"/>
      <c r="KS67" s="1904"/>
      <c r="KT67" s="1904"/>
      <c r="KU67" s="1904"/>
      <c r="KV67" s="1904"/>
      <c r="KW67" s="1904"/>
      <c r="KX67" s="1904"/>
      <c r="KY67" s="1904"/>
      <c r="KZ67" s="1904"/>
      <c r="LA67" s="1904"/>
      <c r="LB67" s="1904"/>
      <c r="LC67" s="1904"/>
      <c r="LD67" s="1904"/>
      <c r="LE67" s="1904"/>
      <c r="LF67" s="1904"/>
      <c r="LG67" s="1904"/>
      <c r="LH67" s="1904"/>
      <c r="LI67" s="1904"/>
      <c r="LJ67" s="1904"/>
      <c r="LK67" s="1904"/>
      <c r="LL67" s="1904"/>
      <c r="LM67" s="1904"/>
      <c r="LN67" s="1904"/>
      <c r="LO67" s="1904"/>
      <c r="LP67" s="1904"/>
      <c r="LQ67" s="1904"/>
      <c r="LR67" s="1904"/>
      <c r="LS67" s="1904"/>
      <c r="LT67" s="1904"/>
      <c r="LU67" s="1904"/>
      <c r="LV67" s="1904"/>
      <c r="LW67" s="1904"/>
      <c r="LX67" s="1904"/>
      <c r="LY67" s="1904"/>
      <c r="LZ67" s="1904"/>
      <c r="MA67" s="1904"/>
      <c r="MB67" s="1904"/>
      <c r="MC67" s="1904"/>
      <c r="MD67" s="1904"/>
      <c r="ME67" s="1904"/>
      <c r="MF67" s="1904"/>
      <c r="MG67" s="1904"/>
      <c r="MH67" s="1904"/>
      <c r="MI67" s="1904"/>
    </row>
    <row r="68" spans="1:347" s="243" customFormat="1" ht="16.149999999999999" customHeight="1" x14ac:dyDescent="0.2">
      <c r="A68" s="248">
        <v>62</v>
      </c>
      <c r="B68" s="233" t="s">
        <v>143</v>
      </c>
      <c r="C68" s="234">
        <v>1627</v>
      </c>
      <c r="D68" s="234">
        <v>0</v>
      </c>
      <c r="E68" s="234">
        <v>0</v>
      </c>
      <c r="F68" s="234">
        <v>0</v>
      </c>
      <c r="G68" s="234">
        <v>0</v>
      </c>
      <c r="H68" s="234">
        <v>0</v>
      </c>
      <c r="I68" s="234">
        <v>0</v>
      </c>
      <c r="J68" s="234">
        <v>0</v>
      </c>
      <c r="K68" s="234">
        <v>0</v>
      </c>
      <c r="L68" s="234">
        <v>0</v>
      </c>
      <c r="M68" s="234">
        <v>0</v>
      </c>
      <c r="N68" s="234">
        <v>0</v>
      </c>
      <c r="O68" s="234">
        <v>0</v>
      </c>
      <c r="P68" s="234">
        <v>0</v>
      </c>
      <c r="Q68" s="234">
        <v>0</v>
      </c>
      <c r="R68" s="234">
        <v>0</v>
      </c>
      <c r="S68" s="234">
        <v>0</v>
      </c>
      <c r="T68" s="234">
        <v>0</v>
      </c>
      <c r="U68" s="234">
        <v>0</v>
      </c>
      <c r="V68" s="234">
        <v>0</v>
      </c>
      <c r="W68" s="234">
        <v>0</v>
      </c>
      <c r="X68" s="234">
        <v>0</v>
      </c>
      <c r="Y68" s="234">
        <v>0</v>
      </c>
      <c r="Z68" s="234">
        <v>0</v>
      </c>
      <c r="AA68" s="234">
        <v>0</v>
      </c>
      <c r="AB68" s="234">
        <v>0</v>
      </c>
      <c r="AC68" s="234">
        <v>0</v>
      </c>
      <c r="AD68" s="234">
        <v>0</v>
      </c>
      <c r="AE68" s="234">
        <v>0</v>
      </c>
      <c r="AF68" s="234">
        <v>0</v>
      </c>
      <c r="AG68" s="234">
        <v>0</v>
      </c>
      <c r="AH68" s="234">
        <v>0</v>
      </c>
      <c r="AI68" s="234">
        <v>0</v>
      </c>
      <c r="AJ68" s="234">
        <v>0</v>
      </c>
      <c r="AK68" s="234"/>
      <c r="AL68" s="234"/>
      <c r="AM68" s="234"/>
      <c r="AN68" s="234"/>
      <c r="AO68" s="234"/>
      <c r="AP68" s="234"/>
      <c r="AQ68" s="234"/>
      <c r="AR68" s="234"/>
      <c r="AS68" s="234">
        <v>2</v>
      </c>
      <c r="AT68" s="234">
        <v>13</v>
      </c>
      <c r="AU68" s="249">
        <v>1642</v>
      </c>
      <c r="AV68" s="234">
        <v>0</v>
      </c>
      <c r="AW68" s="234">
        <v>0</v>
      </c>
      <c r="AX68" s="234">
        <v>0</v>
      </c>
      <c r="AY68" s="234">
        <v>0</v>
      </c>
      <c r="AZ68" s="234">
        <v>31</v>
      </c>
      <c r="BA68" s="234">
        <v>0</v>
      </c>
      <c r="BB68" s="234">
        <v>0</v>
      </c>
      <c r="BC68" s="234">
        <v>0</v>
      </c>
      <c r="BD68" s="234">
        <v>0</v>
      </c>
      <c r="BE68" s="234">
        <v>0</v>
      </c>
      <c r="BF68" s="234">
        <v>0</v>
      </c>
      <c r="BG68" s="234">
        <v>0</v>
      </c>
      <c r="BH68" s="234">
        <v>0</v>
      </c>
      <c r="BI68" s="1901">
        <v>1673</v>
      </c>
      <c r="BJ68" s="1904"/>
      <c r="BK68" s="1904"/>
      <c r="BL68" s="1880"/>
      <c r="BM68" s="1880"/>
      <c r="BN68" s="1880"/>
      <c r="BO68" s="1904"/>
      <c r="BP68" s="1880"/>
      <c r="BQ68" s="1904"/>
      <c r="BR68" s="1904"/>
      <c r="BS68" s="1904"/>
      <c r="BT68" s="1904"/>
      <c r="BU68" s="1904"/>
      <c r="BV68" s="1904"/>
      <c r="BW68" s="1904"/>
      <c r="BX68" s="1904"/>
      <c r="BY68" s="1904"/>
      <c r="BZ68" s="1904"/>
      <c r="CA68" s="1904"/>
      <c r="CB68" s="1904"/>
      <c r="CC68" s="1904"/>
      <c r="CD68" s="1904"/>
      <c r="CE68" s="1904"/>
      <c r="CF68" s="1904"/>
      <c r="CG68" s="1904"/>
      <c r="CH68" s="1904"/>
      <c r="CI68" s="1904"/>
      <c r="CJ68" s="1904"/>
      <c r="CK68" s="1904"/>
      <c r="CL68" s="1904"/>
      <c r="CM68" s="1904"/>
      <c r="CN68" s="1904"/>
      <c r="CO68" s="1904"/>
      <c r="CP68" s="1904"/>
      <c r="CQ68" s="1904"/>
      <c r="CR68" s="1904"/>
      <c r="CS68" s="1904"/>
      <c r="CT68" s="1904"/>
      <c r="CU68" s="1904"/>
      <c r="CV68" s="1904"/>
      <c r="CW68" s="1904"/>
      <c r="CX68" s="1904"/>
      <c r="CY68" s="1904"/>
      <c r="CZ68" s="1904"/>
      <c r="DA68" s="1904"/>
      <c r="DB68" s="1904"/>
      <c r="DC68" s="1904"/>
      <c r="DD68" s="1904"/>
      <c r="DE68" s="1904"/>
      <c r="DF68" s="1904"/>
      <c r="DG68" s="1904"/>
      <c r="DH68" s="1904"/>
      <c r="DI68" s="1904"/>
      <c r="DJ68" s="1904"/>
      <c r="DK68" s="1904"/>
      <c r="DL68" s="1904"/>
      <c r="DM68" s="1904"/>
      <c r="DN68" s="1904"/>
      <c r="DO68" s="1904"/>
      <c r="DP68" s="1904"/>
      <c r="DQ68" s="1904"/>
      <c r="DR68" s="1904"/>
      <c r="DS68" s="1904"/>
      <c r="DT68" s="1904"/>
      <c r="DU68" s="1904"/>
      <c r="DV68" s="1904"/>
      <c r="DW68" s="1904"/>
      <c r="DX68" s="1904"/>
      <c r="DY68" s="1904"/>
      <c r="DZ68" s="1904"/>
      <c r="EA68" s="1904"/>
      <c r="EB68" s="1904"/>
      <c r="EC68" s="1904"/>
      <c r="ED68" s="1904"/>
      <c r="EE68" s="1904"/>
      <c r="EF68" s="1904"/>
      <c r="EG68" s="1904"/>
      <c r="EH68" s="1904"/>
      <c r="EI68" s="1904"/>
      <c r="EJ68" s="1904"/>
      <c r="EK68" s="1904"/>
      <c r="EL68" s="1904"/>
      <c r="EM68" s="1904"/>
      <c r="EN68" s="1904"/>
      <c r="EO68" s="1904"/>
      <c r="EP68" s="1904"/>
      <c r="EQ68" s="1904"/>
      <c r="ER68" s="1904"/>
      <c r="ES68" s="1904"/>
      <c r="ET68" s="1904"/>
      <c r="EU68" s="1904"/>
      <c r="EV68" s="1904"/>
      <c r="EW68" s="1904"/>
      <c r="EX68" s="1904"/>
      <c r="EY68" s="1904"/>
      <c r="EZ68" s="1904"/>
      <c r="FA68" s="1904"/>
      <c r="FB68" s="1904"/>
      <c r="FC68" s="1904"/>
      <c r="FD68" s="1904"/>
      <c r="FE68" s="1904"/>
      <c r="FF68" s="1904"/>
      <c r="FG68" s="1904"/>
      <c r="FH68" s="1904"/>
      <c r="FI68" s="1904"/>
      <c r="FJ68" s="1904"/>
      <c r="FK68" s="1904"/>
      <c r="FL68" s="1904"/>
      <c r="FM68" s="1904"/>
      <c r="FN68" s="1904"/>
      <c r="FO68" s="1904"/>
      <c r="FP68" s="1904"/>
      <c r="FQ68" s="1904"/>
      <c r="FR68" s="1904"/>
      <c r="FS68" s="1904"/>
      <c r="FT68" s="1904"/>
      <c r="FU68" s="1904"/>
      <c r="FV68" s="1904"/>
      <c r="FW68" s="1904"/>
      <c r="FX68" s="1904"/>
      <c r="FY68" s="1904"/>
      <c r="FZ68" s="1904"/>
      <c r="GA68" s="1904"/>
      <c r="GB68" s="1904"/>
      <c r="GC68" s="1904"/>
      <c r="GD68" s="1904"/>
      <c r="GE68" s="1904"/>
      <c r="GF68" s="1904"/>
      <c r="GG68" s="1904"/>
      <c r="GH68" s="1904"/>
      <c r="GI68" s="1904"/>
      <c r="GJ68" s="1904"/>
      <c r="GK68" s="1904"/>
      <c r="GL68" s="1904"/>
      <c r="GM68" s="1904"/>
      <c r="GN68" s="1904"/>
      <c r="GO68" s="1904"/>
      <c r="GP68" s="1904"/>
      <c r="GQ68" s="1904"/>
      <c r="GR68" s="1904"/>
      <c r="GS68" s="1904"/>
      <c r="GT68" s="1904"/>
      <c r="GU68" s="1904"/>
      <c r="GV68" s="1904"/>
      <c r="GW68" s="1904"/>
      <c r="GX68" s="1904"/>
      <c r="GY68" s="1904"/>
      <c r="GZ68" s="1904"/>
      <c r="HA68" s="1904"/>
      <c r="HB68" s="1904"/>
      <c r="HC68" s="1904"/>
      <c r="HD68" s="1904"/>
      <c r="HE68" s="1904"/>
      <c r="HF68" s="1904"/>
      <c r="HG68" s="1904"/>
      <c r="HH68" s="1904"/>
      <c r="HI68" s="1904"/>
      <c r="HJ68" s="1904"/>
      <c r="HK68" s="1904"/>
      <c r="HL68" s="1904"/>
      <c r="HM68" s="1904"/>
      <c r="HN68" s="1904"/>
      <c r="HO68" s="1904"/>
      <c r="HP68" s="1904"/>
      <c r="HQ68" s="1904"/>
      <c r="HR68" s="1904"/>
      <c r="HS68" s="1904"/>
      <c r="HT68" s="1904"/>
      <c r="HU68" s="1904"/>
      <c r="HV68" s="1904"/>
      <c r="HW68" s="1904"/>
      <c r="HX68" s="1904"/>
      <c r="HY68" s="1904"/>
      <c r="HZ68" s="1904"/>
      <c r="IA68" s="1904"/>
      <c r="IB68" s="1904"/>
      <c r="IC68" s="1904"/>
      <c r="ID68" s="1904"/>
      <c r="IE68" s="1904"/>
      <c r="IF68" s="1904"/>
      <c r="IG68" s="1904"/>
      <c r="IH68" s="1904"/>
      <c r="II68" s="1904"/>
      <c r="IJ68" s="1904"/>
      <c r="IK68" s="1904"/>
      <c r="IL68" s="1904"/>
      <c r="IM68" s="1904"/>
      <c r="IN68" s="1904"/>
      <c r="IO68" s="1904"/>
      <c r="IP68" s="1904"/>
      <c r="IQ68" s="1904"/>
      <c r="IR68" s="1904"/>
      <c r="IS68" s="1904"/>
      <c r="IT68" s="1904"/>
      <c r="IU68" s="1904"/>
      <c r="IV68" s="1904"/>
      <c r="IW68" s="1904"/>
      <c r="IX68" s="1904"/>
      <c r="IY68" s="1904"/>
      <c r="IZ68" s="1904"/>
      <c r="JA68" s="1904"/>
      <c r="JB68" s="1904"/>
      <c r="JC68" s="1904"/>
      <c r="JD68" s="1904"/>
      <c r="JE68" s="1904"/>
      <c r="JF68" s="1904"/>
      <c r="JG68" s="1904"/>
      <c r="JH68" s="1904"/>
      <c r="JI68" s="1904"/>
      <c r="JJ68" s="1904"/>
      <c r="JK68" s="1904"/>
      <c r="JL68" s="1904"/>
      <c r="JM68" s="1904"/>
      <c r="JN68" s="1904"/>
      <c r="JO68" s="1904"/>
      <c r="JP68" s="1904"/>
      <c r="JQ68" s="1904"/>
      <c r="JR68" s="1904"/>
      <c r="JS68" s="1904"/>
      <c r="JT68" s="1904"/>
      <c r="JU68" s="1904"/>
      <c r="JV68" s="1904"/>
      <c r="JW68" s="1904"/>
      <c r="JX68" s="1904"/>
      <c r="JY68" s="1904"/>
      <c r="JZ68" s="1904"/>
      <c r="KA68" s="1904"/>
      <c r="KB68" s="1904"/>
      <c r="KC68" s="1904"/>
      <c r="KD68" s="1904"/>
      <c r="KE68" s="1904"/>
      <c r="KF68" s="1904"/>
      <c r="KG68" s="1904"/>
      <c r="KH68" s="1904"/>
      <c r="KI68" s="1904"/>
      <c r="KJ68" s="1904"/>
      <c r="KK68" s="1904"/>
      <c r="KL68" s="1904"/>
      <c r="KM68" s="1904"/>
      <c r="KN68" s="1904"/>
      <c r="KO68" s="1904"/>
      <c r="KP68" s="1904"/>
      <c r="KQ68" s="1904"/>
      <c r="KR68" s="1904"/>
      <c r="KS68" s="1904"/>
      <c r="KT68" s="1904"/>
      <c r="KU68" s="1904"/>
      <c r="KV68" s="1904"/>
      <c r="KW68" s="1904"/>
      <c r="KX68" s="1904"/>
      <c r="KY68" s="1904"/>
      <c r="KZ68" s="1904"/>
      <c r="LA68" s="1904"/>
      <c r="LB68" s="1904"/>
      <c r="LC68" s="1904"/>
      <c r="LD68" s="1904"/>
      <c r="LE68" s="1904"/>
      <c r="LF68" s="1904"/>
      <c r="LG68" s="1904"/>
      <c r="LH68" s="1904"/>
      <c r="LI68" s="1904"/>
      <c r="LJ68" s="1904"/>
      <c r="LK68" s="1904"/>
      <c r="LL68" s="1904"/>
      <c r="LM68" s="1904"/>
      <c r="LN68" s="1904"/>
      <c r="LO68" s="1904"/>
      <c r="LP68" s="1904"/>
      <c r="LQ68" s="1904"/>
      <c r="LR68" s="1904"/>
      <c r="LS68" s="1904"/>
      <c r="LT68" s="1904"/>
      <c r="LU68" s="1904"/>
      <c r="LV68" s="1904"/>
      <c r="LW68" s="1904"/>
      <c r="LX68" s="1904"/>
      <c r="LY68" s="1904"/>
      <c r="LZ68" s="1904"/>
      <c r="MA68" s="1904"/>
      <c r="MB68" s="1904"/>
      <c r="MC68" s="1904"/>
      <c r="MD68" s="1904"/>
      <c r="ME68" s="1904"/>
      <c r="MF68" s="1904"/>
      <c r="MG68" s="1904"/>
      <c r="MH68" s="1904"/>
      <c r="MI68" s="1904"/>
    </row>
    <row r="69" spans="1:347" s="243" customFormat="1" ht="16.149999999999999" customHeight="1" x14ac:dyDescent="0.2">
      <c r="A69" s="248">
        <v>63</v>
      </c>
      <c r="B69" s="233" t="s">
        <v>144</v>
      </c>
      <c r="C69" s="234">
        <v>2067</v>
      </c>
      <c r="D69" s="234">
        <v>0</v>
      </c>
      <c r="E69" s="234">
        <v>0</v>
      </c>
      <c r="F69" s="234">
        <v>0</v>
      </c>
      <c r="G69" s="234">
        <v>0</v>
      </c>
      <c r="H69" s="234">
        <v>0</v>
      </c>
      <c r="I69" s="234">
        <v>0</v>
      </c>
      <c r="J69" s="234">
        <v>0</v>
      </c>
      <c r="K69" s="234">
        <v>0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1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>
        <v>0</v>
      </c>
      <c r="Z69" s="234">
        <v>0</v>
      </c>
      <c r="AA69" s="234">
        <v>0</v>
      </c>
      <c r="AB69" s="234">
        <v>0</v>
      </c>
      <c r="AC69" s="234">
        <v>0</v>
      </c>
      <c r="AD69" s="234">
        <v>0</v>
      </c>
      <c r="AE69" s="234">
        <v>0</v>
      </c>
      <c r="AF69" s="234">
        <v>0</v>
      </c>
      <c r="AG69" s="234">
        <v>0</v>
      </c>
      <c r="AH69" s="234">
        <v>0</v>
      </c>
      <c r="AI69" s="234">
        <v>0</v>
      </c>
      <c r="AJ69" s="234">
        <v>0</v>
      </c>
      <c r="AK69" s="234"/>
      <c r="AL69" s="234"/>
      <c r="AM69" s="234"/>
      <c r="AN69" s="234"/>
      <c r="AO69" s="234"/>
      <c r="AP69" s="234"/>
      <c r="AQ69" s="234"/>
      <c r="AR69" s="234"/>
      <c r="AS69" s="234">
        <v>4</v>
      </c>
      <c r="AT69" s="234">
        <v>15</v>
      </c>
      <c r="AU69" s="249">
        <v>2087</v>
      </c>
      <c r="AV69" s="234">
        <v>0</v>
      </c>
      <c r="AW69" s="234">
        <v>0</v>
      </c>
      <c r="AX69" s="234">
        <v>0</v>
      </c>
      <c r="AY69" s="234">
        <v>0</v>
      </c>
      <c r="AZ69" s="234">
        <v>0</v>
      </c>
      <c r="BA69" s="234">
        <v>0</v>
      </c>
      <c r="BB69" s="234">
        <v>0</v>
      </c>
      <c r="BC69" s="234">
        <v>0</v>
      </c>
      <c r="BD69" s="234">
        <v>0</v>
      </c>
      <c r="BE69" s="234">
        <v>3</v>
      </c>
      <c r="BF69" s="234">
        <v>0</v>
      </c>
      <c r="BG69" s="234">
        <v>0</v>
      </c>
      <c r="BH69" s="234">
        <v>1</v>
      </c>
      <c r="BI69" s="1901">
        <v>2091</v>
      </c>
      <c r="BJ69" s="1904"/>
      <c r="BK69" s="1904"/>
      <c r="BL69" s="1880"/>
      <c r="BM69" s="1880"/>
      <c r="BN69" s="1880"/>
      <c r="BO69" s="1904"/>
      <c r="BP69" s="1880"/>
      <c r="BQ69" s="1904"/>
      <c r="BR69" s="1904"/>
      <c r="BS69" s="1904"/>
      <c r="BT69" s="1904"/>
      <c r="BU69" s="1904"/>
      <c r="BV69" s="1904"/>
      <c r="BW69" s="1904"/>
      <c r="BX69" s="1904"/>
      <c r="BY69" s="1904"/>
      <c r="BZ69" s="1904"/>
      <c r="CA69" s="1904"/>
      <c r="CB69" s="1904"/>
      <c r="CC69" s="1904"/>
      <c r="CD69" s="1904"/>
      <c r="CE69" s="1904"/>
      <c r="CF69" s="1904"/>
      <c r="CG69" s="1904"/>
      <c r="CH69" s="1904"/>
      <c r="CI69" s="1904"/>
      <c r="CJ69" s="1904"/>
      <c r="CK69" s="1904"/>
      <c r="CL69" s="1904"/>
      <c r="CM69" s="1904"/>
      <c r="CN69" s="1904"/>
      <c r="CO69" s="1904"/>
      <c r="CP69" s="1904"/>
      <c r="CQ69" s="1904"/>
      <c r="CR69" s="1904"/>
      <c r="CS69" s="1904"/>
      <c r="CT69" s="1904"/>
      <c r="CU69" s="1904"/>
      <c r="CV69" s="1904"/>
      <c r="CW69" s="1904"/>
      <c r="CX69" s="1904"/>
      <c r="CY69" s="1904"/>
      <c r="CZ69" s="1904"/>
      <c r="DA69" s="1904"/>
      <c r="DB69" s="1904"/>
      <c r="DC69" s="1904"/>
      <c r="DD69" s="1904"/>
      <c r="DE69" s="1904"/>
      <c r="DF69" s="1904"/>
      <c r="DG69" s="1904"/>
      <c r="DH69" s="1904"/>
      <c r="DI69" s="1904"/>
      <c r="DJ69" s="1904"/>
      <c r="DK69" s="1904"/>
      <c r="DL69" s="1904"/>
      <c r="DM69" s="1904"/>
      <c r="DN69" s="1904"/>
      <c r="DO69" s="1904"/>
      <c r="DP69" s="1904"/>
      <c r="DQ69" s="1904"/>
      <c r="DR69" s="1904"/>
      <c r="DS69" s="1904"/>
      <c r="DT69" s="1904"/>
      <c r="DU69" s="1904"/>
      <c r="DV69" s="1904"/>
      <c r="DW69" s="1904"/>
      <c r="DX69" s="1904"/>
      <c r="DY69" s="1904"/>
      <c r="DZ69" s="1904"/>
      <c r="EA69" s="1904"/>
      <c r="EB69" s="1904"/>
      <c r="EC69" s="1904"/>
      <c r="ED69" s="1904"/>
      <c r="EE69" s="1904"/>
      <c r="EF69" s="1904"/>
      <c r="EG69" s="1904"/>
      <c r="EH69" s="1904"/>
      <c r="EI69" s="1904"/>
      <c r="EJ69" s="1904"/>
      <c r="EK69" s="1904"/>
      <c r="EL69" s="1904"/>
      <c r="EM69" s="1904"/>
      <c r="EN69" s="1904"/>
      <c r="EO69" s="1904"/>
      <c r="EP69" s="1904"/>
      <c r="EQ69" s="1904"/>
      <c r="ER69" s="1904"/>
      <c r="ES69" s="1904"/>
      <c r="ET69" s="1904"/>
      <c r="EU69" s="1904"/>
      <c r="EV69" s="1904"/>
      <c r="EW69" s="1904"/>
      <c r="EX69" s="1904"/>
      <c r="EY69" s="1904"/>
      <c r="EZ69" s="1904"/>
      <c r="FA69" s="1904"/>
      <c r="FB69" s="1904"/>
      <c r="FC69" s="1904"/>
      <c r="FD69" s="1904"/>
      <c r="FE69" s="1904"/>
      <c r="FF69" s="1904"/>
      <c r="FG69" s="1904"/>
      <c r="FH69" s="1904"/>
      <c r="FI69" s="1904"/>
      <c r="FJ69" s="1904"/>
      <c r="FK69" s="1904"/>
      <c r="FL69" s="1904"/>
      <c r="FM69" s="1904"/>
      <c r="FN69" s="1904"/>
      <c r="FO69" s="1904"/>
      <c r="FP69" s="1904"/>
      <c r="FQ69" s="1904"/>
      <c r="FR69" s="1904"/>
      <c r="FS69" s="1904"/>
      <c r="FT69" s="1904"/>
      <c r="FU69" s="1904"/>
      <c r="FV69" s="1904"/>
      <c r="FW69" s="1904"/>
      <c r="FX69" s="1904"/>
      <c r="FY69" s="1904"/>
      <c r="FZ69" s="1904"/>
      <c r="GA69" s="1904"/>
      <c r="GB69" s="1904"/>
      <c r="GC69" s="1904"/>
      <c r="GD69" s="1904"/>
      <c r="GE69" s="1904"/>
      <c r="GF69" s="1904"/>
      <c r="GG69" s="1904"/>
      <c r="GH69" s="1904"/>
      <c r="GI69" s="1904"/>
      <c r="GJ69" s="1904"/>
      <c r="GK69" s="1904"/>
      <c r="GL69" s="1904"/>
      <c r="GM69" s="1904"/>
      <c r="GN69" s="1904"/>
      <c r="GO69" s="1904"/>
      <c r="GP69" s="1904"/>
      <c r="GQ69" s="1904"/>
      <c r="GR69" s="1904"/>
      <c r="GS69" s="1904"/>
      <c r="GT69" s="1904"/>
      <c r="GU69" s="1904"/>
      <c r="GV69" s="1904"/>
      <c r="GW69" s="1904"/>
      <c r="GX69" s="1904"/>
      <c r="GY69" s="1904"/>
      <c r="GZ69" s="1904"/>
      <c r="HA69" s="1904"/>
      <c r="HB69" s="1904"/>
      <c r="HC69" s="1904"/>
      <c r="HD69" s="1904"/>
      <c r="HE69" s="1904"/>
      <c r="HF69" s="1904"/>
      <c r="HG69" s="1904"/>
      <c r="HH69" s="1904"/>
      <c r="HI69" s="1904"/>
      <c r="HJ69" s="1904"/>
      <c r="HK69" s="1904"/>
      <c r="HL69" s="1904"/>
      <c r="HM69" s="1904"/>
      <c r="HN69" s="1904"/>
      <c r="HO69" s="1904"/>
      <c r="HP69" s="1904"/>
      <c r="HQ69" s="1904"/>
      <c r="HR69" s="1904"/>
      <c r="HS69" s="1904"/>
      <c r="HT69" s="1904"/>
      <c r="HU69" s="1904"/>
      <c r="HV69" s="1904"/>
      <c r="HW69" s="1904"/>
      <c r="HX69" s="1904"/>
      <c r="HY69" s="1904"/>
      <c r="HZ69" s="1904"/>
      <c r="IA69" s="1904"/>
      <c r="IB69" s="1904"/>
      <c r="IC69" s="1904"/>
      <c r="ID69" s="1904"/>
      <c r="IE69" s="1904"/>
      <c r="IF69" s="1904"/>
      <c r="IG69" s="1904"/>
      <c r="IH69" s="1904"/>
      <c r="II69" s="1904"/>
      <c r="IJ69" s="1904"/>
      <c r="IK69" s="1904"/>
      <c r="IL69" s="1904"/>
      <c r="IM69" s="1904"/>
      <c r="IN69" s="1904"/>
      <c r="IO69" s="1904"/>
      <c r="IP69" s="1904"/>
      <c r="IQ69" s="1904"/>
      <c r="IR69" s="1904"/>
      <c r="IS69" s="1904"/>
      <c r="IT69" s="1904"/>
      <c r="IU69" s="1904"/>
      <c r="IV69" s="1904"/>
      <c r="IW69" s="1904"/>
      <c r="IX69" s="1904"/>
      <c r="IY69" s="1904"/>
      <c r="IZ69" s="1904"/>
      <c r="JA69" s="1904"/>
      <c r="JB69" s="1904"/>
      <c r="JC69" s="1904"/>
      <c r="JD69" s="1904"/>
      <c r="JE69" s="1904"/>
      <c r="JF69" s="1904"/>
      <c r="JG69" s="1904"/>
      <c r="JH69" s="1904"/>
      <c r="JI69" s="1904"/>
      <c r="JJ69" s="1904"/>
      <c r="JK69" s="1904"/>
      <c r="JL69" s="1904"/>
      <c r="JM69" s="1904"/>
      <c r="JN69" s="1904"/>
      <c r="JO69" s="1904"/>
      <c r="JP69" s="1904"/>
      <c r="JQ69" s="1904"/>
      <c r="JR69" s="1904"/>
      <c r="JS69" s="1904"/>
      <c r="JT69" s="1904"/>
      <c r="JU69" s="1904"/>
      <c r="JV69" s="1904"/>
      <c r="JW69" s="1904"/>
      <c r="JX69" s="1904"/>
      <c r="JY69" s="1904"/>
      <c r="JZ69" s="1904"/>
      <c r="KA69" s="1904"/>
      <c r="KB69" s="1904"/>
      <c r="KC69" s="1904"/>
      <c r="KD69" s="1904"/>
      <c r="KE69" s="1904"/>
      <c r="KF69" s="1904"/>
      <c r="KG69" s="1904"/>
      <c r="KH69" s="1904"/>
      <c r="KI69" s="1904"/>
      <c r="KJ69" s="1904"/>
      <c r="KK69" s="1904"/>
      <c r="KL69" s="1904"/>
      <c r="KM69" s="1904"/>
      <c r="KN69" s="1904"/>
      <c r="KO69" s="1904"/>
      <c r="KP69" s="1904"/>
      <c r="KQ69" s="1904"/>
      <c r="KR69" s="1904"/>
      <c r="KS69" s="1904"/>
      <c r="KT69" s="1904"/>
      <c r="KU69" s="1904"/>
      <c r="KV69" s="1904"/>
      <c r="KW69" s="1904"/>
      <c r="KX69" s="1904"/>
      <c r="KY69" s="1904"/>
      <c r="KZ69" s="1904"/>
      <c r="LA69" s="1904"/>
      <c r="LB69" s="1904"/>
      <c r="LC69" s="1904"/>
      <c r="LD69" s="1904"/>
      <c r="LE69" s="1904"/>
      <c r="LF69" s="1904"/>
      <c r="LG69" s="1904"/>
      <c r="LH69" s="1904"/>
      <c r="LI69" s="1904"/>
      <c r="LJ69" s="1904"/>
      <c r="LK69" s="1904"/>
      <c r="LL69" s="1904"/>
      <c r="LM69" s="1904"/>
      <c r="LN69" s="1904"/>
      <c r="LO69" s="1904"/>
      <c r="LP69" s="1904"/>
      <c r="LQ69" s="1904"/>
      <c r="LR69" s="1904"/>
      <c r="LS69" s="1904"/>
      <c r="LT69" s="1904"/>
      <c r="LU69" s="1904"/>
      <c r="LV69" s="1904"/>
      <c r="LW69" s="1904"/>
      <c r="LX69" s="1904"/>
      <c r="LY69" s="1904"/>
      <c r="LZ69" s="1904"/>
      <c r="MA69" s="1904"/>
      <c r="MB69" s="1904"/>
      <c r="MC69" s="1904"/>
      <c r="MD69" s="1904"/>
      <c r="ME69" s="1904"/>
      <c r="MF69" s="1904"/>
      <c r="MG69" s="1904"/>
      <c r="MH69" s="1904"/>
      <c r="MI69" s="1904"/>
    </row>
    <row r="70" spans="1:347" s="243" customFormat="1" ht="16.149999999999999" customHeight="1" x14ac:dyDescent="0.2">
      <c r="A70" s="248">
        <v>64</v>
      </c>
      <c r="B70" s="233" t="s">
        <v>145</v>
      </c>
      <c r="C70" s="234">
        <v>1869</v>
      </c>
      <c r="D70" s="234">
        <v>0</v>
      </c>
      <c r="E70" s="234">
        <v>0</v>
      </c>
      <c r="F70" s="234">
        <v>0</v>
      </c>
      <c r="G70" s="234">
        <v>0</v>
      </c>
      <c r="H70" s="234">
        <v>0</v>
      </c>
      <c r="I70" s="234">
        <v>0</v>
      </c>
      <c r="J70" s="234">
        <v>0</v>
      </c>
      <c r="K70" s="234">
        <v>0</v>
      </c>
      <c r="L70" s="234">
        <v>0</v>
      </c>
      <c r="M70" s="234">
        <v>0</v>
      </c>
      <c r="N70" s="234">
        <v>0</v>
      </c>
      <c r="O70" s="234">
        <v>0</v>
      </c>
      <c r="P70" s="234">
        <v>0</v>
      </c>
      <c r="Q70" s="234">
        <v>0</v>
      </c>
      <c r="R70" s="234">
        <v>0</v>
      </c>
      <c r="S70" s="234">
        <v>0</v>
      </c>
      <c r="T70" s="234">
        <v>0</v>
      </c>
      <c r="U70" s="234">
        <v>0</v>
      </c>
      <c r="V70" s="234">
        <v>0</v>
      </c>
      <c r="W70" s="234">
        <v>0</v>
      </c>
      <c r="X70" s="234">
        <v>0</v>
      </c>
      <c r="Y70" s="234">
        <v>0</v>
      </c>
      <c r="Z70" s="234">
        <v>0</v>
      </c>
      <c r="AA70" s="234">
        <v>0</v>
      </c>
      <c r="AB70" s="234">
        <v>0</v>
      </c>
      <c r="AC70" s="234">
        <v>0</v>
      </c>
      <c r="AD70" s="234">
        <v>0</v>
      </c>
      <c r="AE70" s="234">
        <v>0</v>
      </c>
      <c r="AF70" s="234">
        <v>0</v>
      </c>
      <c r="AG70" s="234">
        <v>0</v>
      </c>
      <c r="AH70" s="234">
        <v>0</v>
      </c>
      <c r="AI70" s="234">
        <v>0</v>
      </c>
      <c r="AJ70" s="234">
        <v>0</v>
      </c>
      <c r="AK70" s="234"/>
      <c r="AL70" s="234"/>
      <c r="AM70" s="234"/>
      <c r="AN70" s="234"/>
      <c r="AO70" s="234"/>
      <c r="AP70" s="234"/>
      <c r="AQ70" s="234"/>
      <c r="AR70" s="234"/>
      <c r="AS70" s="234">
        <v>8</v>
      </c>
      <c r="AT70" s="234">
        <v>6</v>
      </c>
      <c r="AU70" s="249">
        <v>1883</v>
      </c>
      <c r="AV70" s="234">
        <v>0</v>
      </c>
      <c r="AW70" s="234">
        <v>0</v>
      </c>
      <c r="AX70" s="234">
        <v>0</v>
      </c>
      <c r="AY70" s="234">
        <v>0</v>
      </c>
      <c r="AZ70" s="234">
        <v>0</v>
      </c>
      <c r="BA70" s="234">
        <v>0</v>
      </c>
      <c r="BB70" s="234">
        <v>0</v>
      </c>
      <c r="BC70" s="234">
        <v>0</v>
      </c>
      <c r="BD70" s="234">
        <v>0</v>
      </c>
      <c r="BE70" s="234">
        <v>0</v>
      </c>
      <c r="BF70" s="234">
        <v>0</v>
      </c>
      <c r="BG70" s="234">
        <v>0</v>
      </c>
      <c r="BH70" s="234">
        <v>1</v>
      </c>
      <c r="BI70" s="1901">
        <v>1884</v>
      </c>
      <c r="BJ70" s="1904"/>
      <c r="BK70" s="1904"/>
      <c r="BL70" s="1880"/>
      <c r="BM70" s="1880"/>
      <c r="BN70" s="1880"/>
      <c r="BO70" s="1904"/>
      <c r="BP70" s="1880"/>
      <c r="BQ70" s="1904"/>
      <c r="BR70" s="1904"/>
      <c r="BS70" s="1904"/>
      <c r="BT70" s="1904"/>
      <c r="BU70" s="1904"/>
      <c r="BV70" s="1904"/>
      <c r="BW70" s="1904"/>
      <c r="BX70" s="1904"/>
      <c r="BY70" s="1904"/>
      <c r="BZ70" s="1904"/>
      <c r="CA70" s="1904"/>
      <c r="CB70" s="1904"/>
      <c r="CC70" s="1904"/>
      <c r="CD70" s="1904"/>
      <c r="CE70" s="1904"/>
      <c r="CF70" s="1904"/>
      <c r="CG70" s="1904"/>
      <c r="CH70" s="1904"/>
      <c r="CI70" s="1904"/>
      <c r="CJ70" s="1904"/>
      <c r="CK70" s="1904"/>
      <c r="CL70" s="1904"/>
      <c r="CM70" s="1904"/>
      <c r="CN70" s="1904"/>
      <c r="CO70" s="1904"/>
      <c r="CP70" s="1904"/>
      <c r="CQ70" s="1904"/>
      <c r="CR70" s="1904"/>
      <c r="CS70" s="1904"/>
      <c r="CT70" s="1904"/>
      <c r="CU70" s="1904"/>
      <c r="CV70" s="1904"/>
      <c r="CW70" s="1904"/>
      <c r="CX70" s="1904"/>
      <c r="CY70" s="1904"/>
      <c r="CZ70" s="1904"/>
      <c r="DA70" s="1904"/>
      <c r="DB70" s="1904"/>
      <c r="DC70" s="1904"/>
      <c r="DD70" s="1904"/>
      <c r="DE70" s="1904"/>
      <c r="DF70" s="1904"/>
      <c r="DG70" s="1904"/>
      <c r="DH70" s="1904"/>
      <c r="DI70" s="1904"/>
      <c r="DJ70" s="1904"/>
      <c r="DK70" s="1904"/>
      <c r="DL70" s="1904"/>
      <c r="DM70" s="1904"/>
      <c r="DN70" s="1904"/>
      <c r="DO70" s="1904"/>
      <c r="DP70" s="1904"/>
      <c r="DQ70" s="1904"/>
      <c r="DR70" s="1904"/>
      <c r="DS70" s="1904"/>
      <c r="DT70" s="1904"/>
      <c r="DU70" s="1904"/>
      <c r="DV70" s="1904"/>
      <c r="DW70" s="1904"/>
      <c r="DX70" s="1904"/>
      <c r="DY70" s="1904"/>
      <c r="DZ70" s="1904"/>
      <c r="EA70" s="1904"/>
      <c r="EB70" s="1904"/>
      <c r="EC70" s="1904"/>
      <c r="ED70" s="1904"/>
      <c r="EE70" s="1904"/>
      <c r="EF70" s="1904"/>
      <c r="EG70" s="1904"/>
      <c r="EH70" s="1904"/>
      <c r="EI70" s="1904"/>
      <c r="EJ70" s="1904"/>
      <c r="EK70" s="1904"/>
      <c r="EL70" s="1904"/>
      <c r="EM70" s="1904"/>
      <c r="EN70" s="1904"/>
      <c r="EO70" s="1904"/>
      <c r="EP70" s="1904"/>
      <c r="EQ70" s="1904"/>
      <c r="ER70" s="1904"/>
      <c r="ES70" s="1904"/>
      <c r="ET70" s="1904"/>
      <c r="EU70" s="1904"/>
      <c r="EV70" s="1904"/>
      <c r="EW70" s="1904"/>
      <c r="EX70" s="1904"/>
      <c r="EY70" s="1904"/>
      <c r="EZ70" s="1904"/>
      <c r="FA70" s="1904"/>
      <c r="FB70" s="1904"/>
      <c r="FC70" s="1904"/>
      <c r="FD70" s="1904"/>
      <c r="FE70" s="1904"/>
      <c r="FF70" s="1904"/>
      <c r="FG70" s="1904"/>
      <c r="FH70" s="1904"/>
      <c r="FI70" s="1904"/>
      <c r="FJ70" s="1904"/>
      <c r="FK70" s="1904"/>
      <c r="FL70" s="1904"/>
      <c r="FM70" s="1904"/>
      <c r="FN70" s="1904"/>
      <c r="FO70" s="1904"/>
      <c r="FP70" s="1904"/>
      <c r="FQ70" s="1904"/>
      <c r="FR70" s="1904"/>
      <c r="FS70" s="1904"/>
      <c r="FT70" s="1904"/>
      <c r="FU70" s="1904"/>
      <c r="FV70" s="1904"/>
      <c r="FW70" s="1904"/>
      <c r="FX70" s="1904"/>
      <c r="FY70" s="1904"/>
      <c r="FZ70" s="1904"/>
      <c r="GA70" s="1904"/>
      <c r="GB70" s="1904"/>
      <c r="GC70" s="1904"/>
      <c r="GD70" s="1904"/>
      <c r="GE70" s="1904"/>
      <c r="GF70" s="1904"/>
      <c r="GG70" s="1904"/>
      <c r="GH70" s="1904"/>
      <c r="GI70" s="1904"/>
      <c r="GJ70" s="1904"/>
      <c r="GK70" s="1904"/>
      <c r="GL70" s="1904"/>
      <c r="GM70" s="1904"/>
      <c r="GN70" s="1904"/>
      <c r="GO70" s="1904"/>
      <c r="GP70" s="1904"/>
      <c r="GQ70" s="1904"/>
      <c r="GR70" s="1904"/>
      <c r="GS70" s="1904"/>
      <c r="GT70" s="1904"/>
      <c r="GU70" s="1904"/>
      <c r="GV70" s="1904"/>
      <c r="GW70" s="1904"/>
      <c r="GX70" s="1904"/>
      <c r="GY70" s="1904"/>
      <c r="GZ70" s="1904"/>
      <c r="HA70" s="1904"/>
      <c r="HB70" s="1904"/>
      <c r="HC70" s="1904"/>
      <c r="HD70" s="1904"/>
      <c r="HE70" s="1904"/>
      <c r="HF70" s="1904"/>
      <c r="HG70" s="1904"/>
      <c r="HH70" s="1904"/>
      <c r="HI70" s="1904"/>
      <c r="HJ70" s="1904"/>
      <c r="HK70" s="1904"/>
      <c r="HL70" s="1904"/>
      <c r="HM70" s="1904"/>
      <c r="HN70" s="1904"/>
      <c r="HO70" s="1904"/>
      <c r="HP70" s="1904"/>
      <c r="HQ70" s="1904"/>
      <c r="HR70" s="1904"/>
      <c r="HS70" s="1904"/>
      <c r="HT70" s="1904"/>
      <c r="HU70" s="1904"/>
      <c r="HV70" s="1904"/>
      <c r="HW70" s="1904"/>
      <c r="HX70" s="1904"/>
      <c r="HY70" s="1904"/>
      <c r="HZ70" s="1904"/>
      <c r="IA70" s="1904"/>
      <c r="IB70" s="1904"/>
      <c r="IC70" s="1904"/>
      <c r="ID70" s="1904"/>
      <c r="IE70" s="1904"/>
      <c r="IF70" s="1904"/>
      <c r="IG70" s="1904"/>
      <c r="IH70" s="1904"/>
      <c r="II70" s="1904"/>
      <c r="IJ70" s="1904"/>
      <c r="IK70" s="1904"/>
      <c r="IL70" s="1904"/>
      <c r="IM70" s="1904"/>
      <c r="IN70" s="1904"/>
      <c r="IO70" s="1904"/>
      <c r="IP70" s="1904"/>
      <c r="IQ70" s="1904"/>
      <c r="IR70" s="1904"/>
      <c r="IS70" s="1904"/>
      <c r="IT70" s="1904"/>
      <c r="IU70" s="1904"/>
      <c r="IV70" s="1904"/>
      <c r="IW70" s="1904"/>
      <c r="IX70" s="1904"/>
      <c r="IY70" s="1904"/>
      <c r="IZ70" s="1904"/>
      <c r="JA70" s="1904"/>
      <c r="JB70" s="1904"/>
      <c r="JC70" s="1904"/>
      <c r="JD70" s="1904"/>
      <c r="JE70" s="1904"/>
      <c r="JF70" s="1904"/>
      <c r="JG70" s="1904"/>
      <c r="JH70" s="1904"/>
      <c r="JI70" s="1904"/>
      <c r="JJ70" s="1904"/>
      <c r="JK70" s="1904"/>
      <c r="JL70" s="1904"/>
      <c r="JM70" s="1904"/>
      <c r="JN70" s="1904"/>
      <c r="JO70" s="1904"/>
      <c r="JP70" s="1904"/>
      <c r="JQ70" s="1904"/>
      <c r="JR70" s="1904"/>
      <c r="JS70" s="1904"/>
      <c r="JT70" s="1904"/>
      <c r="JU70" s="1904"/>
      <c r="JV70" s="1904"/>
      <c r="JW70" s="1904"/>
      <c r="JX70" s="1904"/>
      <c r="JY70" s="1904"/>
      <c r="JZ70" s="1904"/>
      <c r="KA70" s="1904"/>
      <c r="KB70" s="1904"/>
      <c r="KC70" s="1904"/>
      <c r="KD70" s="1904"/>
      <c r="KE70" s="1904"/>
      <c r="KF70" s="1904"/>
      <c r="KG70" s="1904"/>
      <c r="KH70" s="1904"/>
      <c r="KI70" s="1904"/>
      <c r="KJ70" s="1904"/>
      <c r="KK70" s="1904"/>
      <c r="KL70" s="1904"/>
      <c r="KM70" s="1904"/>
      <c r="KN70" s="1904"/>
      <c r="KO70" s="1904"/>
      <c r="KP70" s="1904"/>
      <c r="KQ70" s="1904"/>
      <c r="KR70" s="1904"/>
      <c r="KS70" s="1904"/>
      <c r="KT70" s="1904"/>
      <c r="KU70" s="1904"/>
      <c r="KV70" s="1904"/>
      <c r="KW70" s="1904"/>
      <c r="KX70" s="1904"/>
      <c r="KY70" s="1904"/>
      <c r="KZ70" s="1904"/>
      <c r="LA70" s="1904"/>
      <c r="LB70" s="1904"/>
      <c r="LC70" s="1904"/>
      <c r="LD70" s="1904"/>
      <c r="LE70" s="1904"/>
      <c r="LF70" s="1904"/>
      <c r="LG70" s="1904"/>
      <c r="LH70" s="1904"/>
      <c r="LI70" s="1904"/>
      <c r="LJ70" s="1904"/>
      <c r="LK70" s="1904"/>
      <c r="LL70" s="1904"/>
      <c r="LM70" s="1904"/>
      <c r="LN70" s="1904"/>
      <c r="LO70" s="1904"/>
      <c r="LP70" s="1904"/>
      <c r="LQ70" s="1904"/>
      <c r="LR70" s="1904"/>
      <c r="LS70" s="1904"/>
      <c r="LT70" s="1904"/>
      <c r="LU70" s="1904"/>
      <c r="LV70" s="1904"/>
      <c r="LW70" s="1904"/>
      <c r="LX70" s="1904"/>
      <c r="LY70" s="1904"/>
      <c r="LZ70" s="1904"/>
      <c r="MA70" s="1904"/>
      <c r="MB70" s="1904"/>
      <c r="MC70" s="1904"/>
      <c r="MD70" s="1904"/>
      <c r="ME70" s="1904"/>
      <c r="MF70" s="1904"/>
      <c r="MG70" s="1904"/>
      <c r="MH70" s="1904"/>
      <c r="MI70" s="1904"/>
    </row>
    <row r="71" spans="1:347" s="243" customFormat="1" ht="16.149999999999999" customHeight="1" x14ac:dyDescent="0.2">
      <c r="A71" s="250">
        <v>65</v>
      </c>
      <c r="B71" s="235" t="s">
        <v>146</v>
      </c>
      <c r="C71" s="236">
        <v>7775</v>
      </c>
      <c r="D71" s="236">
        <v>0</v>
      </c>
      <c r="E71" s="236">
        <v>0</v>
      </c>
      <c r="F71" s="236">
        <v>2</v>
      </c>
      <c r="G71" s="236">
        <v>0</v>
      </c>
      <c r="H71" s="236">
        <v>0</v>
      </c>
      <c r="I71" s="236">
        <v>0</v>
      </c>
      <c r="J71" s="236">
        <v>0</v>
      </c>
      <c r="K71" s="236">
        <v>0</v>
      </c>
      <c r="L71" s="236">
        <v>0</v>
      </c>
      <c r="M71" s="236">
        <v>0</v>
      </c>
      <c r="N71" s="236">
        <v>0</v>
      </c>
      <c r="O71" s="236">
        <v>0</v>
      </c>
      <c r="P71" s="236">
        <v>2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6">
        <v>0</v>
      </c>
      <c r="W71" s="236">
        <v>0</v>
      </c>
      <c r="X71" s="236">
        <v>0</v>
      </c>
      <c r="Y71" s="236">
        <v>0</v>
      </c>
      <c r="Z71" s="236">
        <v>2</v>
      </c>
      <c r="AA71" s="236">
        <v>0</v>
      </c>
      <c r="AB71" s="236">
        <v>0</v>
      </c>
      <c r="AC71" s="236">
        <v>0</v>
      </c>
      <c r="AD71" s="236">
        <v>0</v>
      </c>
      <c r="AE71" s="236">
        <v>0</v>
      </c>
      <c r="AF71" s="236">
        <v>0</v>
      </c>
      <c r="AG71" s="236">
        <v>0</v>
      </c>
      <c r="AH71" s="236">
        <v>0</v>
      </c>
      <c r="AI71" s="236">
        <v>0</v>
      </c>
      <c r="AJ71" s="236">
        <v>0</v>
      </c>
      <c r="AK71" s="236"/>
      <c r="AL71" s="236"/>
      <c r="AM71" s="236"/>
      <c r="AN71" s="236"/>
      <c r="AO71" s="236"/>
      <c r="AP71" s="236"/>
      <c r="AQ71" s="236"/>
      <c r="AR71" s="236"/>
      <c r="AS71" s="236">
        <v>15</v>
      </c>
      <c r="AT71" s="236">
        <v>12</v>
      </c>
      <c r="AU71" s="251">
        <v>7808</v>
      </c>
      <c r="AV71" s="236">
        <v>110</v>
      </c>
      <c r="AW71" s="236">
        <v>0</v>
      </c>
      <c r="AX71" s="236">
        <v>0</v>
      </c>
      <c r="AY71" s="236">
        <v>0</v>
      </c>
      <c r="AZ71" s="236">
        <v>1</v>
      </c>
      <c r="BA71" s="236">
        <v>0</v>
      </c>
      <c r="BB71" s="236">
        <v>0</v>
      </c>
      <c r="BC71" s="236">
        <v>0</v>
      </c>
      <c r="BD71" s="236">
        <v>0</v>
      </c>
      <c r="BE71" s="236">
        <v>2</v>
      </c>
      <c r="BF71" s="236">
        <v>0</v>
      </c>
      <c r="BG71" s="236">
        <v>0</v>
      </c>
      <c r="BH71" s="236">
        <v>2</v>
      </c>
      <c r="BI71" s="1902">
        <v>7923</v>
      </c>
      <c r="BJ71" s="1904"/>
      <c r="BK71" s="1904"/>
      <c r="BL71" s="1880"/>
      <c r="BM71" s="1880"/>
      <c r="BN71" s="1880"/>
      <c r="BO71" s="1904"/>
      <c r="BP71" s="1880"/>
      <c r="BQ71" s="1904"/>
      <c r="BR71" s="1904"/>
      <c r="BS71" s="1904"/>
      <c r="BT71" s="1904"/>
      <c r="BU71" s="1904"/>
      <c r="BV71" s="1904"/>
      <c r="BW71" s="1904"/>
      <c r="BX71" s="1904"/>
      <c r="BY71" s="1904"/>
      <c r="BZ71" s="1904"/>
      <c r="CA71" s="1904"/>
      <c r="CB71" s="1904"/>
      <c r="CC71" s="1904"/>
      <c r="CD71" s="1904"/>
      <c r="CE71" s="1904"/>
      <c r="CF71" s="1904"/>
      <c r="CG71" s="1904"/>
      <c r="CH71" s="1904"/>
      <c r="CI71" s="1904"/>
      <c r="CJ71" s="1904"/>
      <c r="CK71" s="1904"/>
      <c r="CL71" s="1904"/>
      <c r="CM71" s="1904"/>
      <c r="CN71" s="1904"/>
      <c r="CO71" s="1904"/>
      <c r="CP71" s="1904"/>
      <c r="CQ71" s="1904"/>
      <c r="CR71" s="1904"/>
      <c r="CS71" s="1904"/>
      <c r="CT71" s="1904"/>
      <c r="CU71" s="1904"/>
      <c r="CV71" s="1904"/>
      <c r="CW71" s="1904"/>
      <c r="CX71" s="1904"/>
      <c r="CY71" s="1904"/>
      <c r="CZ71" s="1904"/>
      <c r="DA71" s="1904"/>
      <c r="DB71" s="1904"/>
      <c r="DC71" s="1904"/>
      <c r="DD71" s="1904"/>
      <c r="DE71" s="1904"/>
      <c r="DF71" s="1904"/>
      <c r="DG71" s="1904"/>
      <c r="DH71" s="1904"/>
      <c r="DI71" s="1904"/>
      <c r="DJ71" s="1904"/>
      <c r="DK71" s="1904"/>
      <c r="DL71" s="1904"/>
      <c r="DM71" s="1904"/>
      <c r="DN71" s="1904"/>
      <c r="DO71" s="1904"/>
      <c r="DP71" s="1904"/>
      <c r="DQ71" s="1904"/>
      <c r="DR71" s="1904"/>
      <c r="DS71" s="1904"/>
      <c r="DT71" s="1904"/>
      <c r="DU71" s="1904"/>
      <c r="DV71" s="1904"/>
      <c r="DW71" s="1904"/>
      <c r="DX71" s="1904"/>
      <c r="DY71" s="1904"/>
      <c r="DZ71" s="1904"/>
      <c r="EA71" s="1904"/>
      <c r="EB71" s="1904"/>
      <c r="EC71" s="1904"/>
      <c r="ED71" s="1904"/>
      <c r="EE71" s="1904"/>
      <c r="EF71" s="1904"/>
      <c r="EG71" s="1904"/>
      <c r="EH71" s="1904"/>
      <c r="EI71" s="1904"/>
      <c r="EJ71" s="1904"/>
      <c r="EK71" s="1904"/>
      <c r="EL71" s="1904"/>
      <c r="EM71" s="1904"/>
      <c r="EN71" s="1904"/>
      <c r="EO71" s="1904"/>
      <c r="EP71" s="1904"/>
      <c r="EQ71" s="1904"/>
      <c r="ER71" s="1904"/>
      <c r="ES71" s="1904"/>
      <c r="ET71" s="1904"/>
      <c r="EU71" s="1904"/>
      <c r="EV71" s="1904"/>
      <c r="EW71" s="1904"/>
      <c r="EX71" s="1904"/>
      <c r="EY71" s="1904"/>
      <c r="EZ71" s="1904"/>
      <c r="FA71" s="1904"/>
      <c r="FB71" s="1904"/>
      <c r="FC71" s="1904"/>
      <c r="FD71" s="1904"/>
      <c r="FE71" s="1904"/>
      <c r="FF71" s="1904"/>
      <c r="FG71" s="1904"/>
      <c r="FH71" s="1904"/>
      <c r="FI71" s="1904"/>
      <c r="FJ71" s="1904"/>
      <c r="FK71" s="1904"/>
      <c r="FL71" s="1904"/>
      <c r="FM71" s="1904"/>
      <c r="FN71" s="1904"/>
      <c r="FO71" s="1904"/>
      <c r="FP71" s="1904"/>
      <c r="FQ71" s="1904"/>
      <c r="FR71" s="1904"/>
      <c r="FS71" s="1904"/>
      <c r="FT71" s="1904"/>
      <c r="FU71" s="1904"/>
      <c r="FV71" s="1904"/>
      <c r="FW71" s="1904"/>
      <c r="FX71" s="1904"/>
      <c r="FY71" s="1904"/>
      <c r="FZ71" s="1904"/>
      <c r="GA71" s="1904"/>
      <c r="GB71" s="1904"/>
      <c r="GC71" s="1904"/>
      <c r="GD71" s="1904"/>
      <c r="GE71" s="1904"/>
      <c r="GF71" s="1904"/>
      <c r="GG71" s="1904"/>
      <c r="GH71" s="1904"/>
      <c r="GI71" s="1904"/>
      <c r="GJ71" s="1904"/>
      <c r="GK71" s="1904"/>
      <c r="GL71" s="1904"/>
      <c r="GM71" s="1904"/>
      <c r="GN71" s="1904"/>
      <c r="GO71" s="1904"/>
      <c r="GP71" s="1904"/>
      <c r="GQ71" s="1904"/>
      <c r="GR71" s="1904"/>
      <c r="GS71" s="1904"/>
      <c r="GT71" s="1904"/>
      <c r="GU71" s="1904"/>
      <c r="GV71" s="1904"/>
      <c r="GW71" s="1904"/>
      <c r="GX71" s="1904"/>
      <c r="GY71" s="1904"/>
      <c r="GZ71" s="1904"/>
      <c r="HA71" s="1904"/>
      <c r="HB71" s="1904"/>
      <c r="HC71" s="1904"/>
      <c r="HD71" s="1904"/>
      <c r="HE71" s="1904"/>
      <c r="HF71" s="1904"/>
      <c r="HG71" s="1904"/>
      <c r="HH71" s="1904"/>
      <c r="HI71" s="1904"/>
      <c r="HJ71" s="1904"/>
      <c r="HK71" s="1904"/>
      <c r="HL71" s="1904"/>
      <c r="HM71" s="1904"/>
      <c r="HN71" s="1904"/>
      <c r="HO71" s="1904"/>
      <c r="HP71" s="1904"/>
      <c r="HQ71" s="1904"/>
      <c r="HR71" s="1904"/>
      <c r="HS71" s="1904"/>
      <c r="HT71" s="1904"/>
      <c r="HU71" s="1904"/>
      <c r="HV71" s="1904"/>
      <c r="HW71" s="1904"/>
      <c r="HX71" s="1904"/>
      <c r="HY71" s="1904"/>
      <c r="HZ71" s="1904"/>
      <c r="IA71" s="1904"/>
      <c r="IB71" s="1904"/>
      <c r="IC71" s="1904"/>
      <c r="ID71" s="1904"/>
      <c r="IE71" s="1904"/>
      <c r="IF71" s="1904"/>
      <c r="IG71" s="1904"/>
      <c r="IH71" s="1904"/>
      <c r="II71" s="1904"/>
      <c r="IJ71" s="1904"/>
      <c r="IK71" s="1904"/>
      <c r="IL71" s="1904"/>
      <c r="IM71" s="1904"/>
      <c r="IN71" s="1904"/>
      <c r="IO71" s="1904"/>
      <c r="IP71" s="1904"/>
      <c r="IQ71" s="1904"/>
      <c r="IR71" s="1904"/>
      <c r="IS71" s="1904"/>
      <c r="IT71" s="1904"/>
      <c r="IU71" s="1904"/>
      <c r="IV71" s="1904"/>
      <c r="IW71" s="1904"/>
      <c r="IX71" s="1904"/>
      <c r="IY71" s="1904"/>
      <c r="IZ71" s="1904"/>
      <c r="JA71" s="1904"/>
      <c r="JB71" s="1904"/>
      <c r="JC71" s="1904"/>
      <c r="JD71" s="1904"/>
      <c r="JE71" s="1904"/>
      <c r="JF71" s="1904"/>
      <c r="JG71" s="1904"/>
      <c r="JH71" s="1904"/>
      <c r="JI71" s="1904"/>
      <c r="JJ71" s="1904"/>
      <c r="JK71" s="1904"/>
      <c r="JL71" s="1904"/>
      <c r="JM71" s="1904"/>
      <c r="JN71" s="1904"/>
      <c r="JO71" s="1904"/>
      <c r="JP71" s="1904"/>
      <c r="JQ71" s="1904"/>
      <c r="JR71" s="1904"/>
      <c r="JS71" s="1904"/>
      <c r="JT71" s="1904"/>
      <c r="JU71" s="1904"/>
      <c r="JV71" s="1904"/>
      <c r="JW71" s="1904"/>
      <c r="JX71" s="1904"/>
      <c r="JY71" s="1904"/>
      <c r="JZ71" s="1904"/>
      <c r="KA71" s="1904"/>
      <c r="KB71" s="1904"/>
      <c r="KC71" s="1904"/>
      <c r="KD71" s="1904"/>
      <c r="KE71" s="1904"/>
      <c r="KF71" s="1904"/>
      <c r="KG71" s="1904"/>
      <c r="KH71" s="1904"/>
      <c r="KI71" s="1904"/>
      <c r="KJ71" s="1904"/>
      <c r="KK71" s="1904"/>
      <c r="KL71" s="1904"/>
      <c r="KM71" s="1904"/>
      <c r="KN71" s="1904"/>
      <c r="KO71" s="1904"/>
      <c r="KP71" s="1904"/>
      <c r="KQ71" s="1904"/>
      <c r="KR71" s="1904"/>
      <c r="KS71" s="1904"/>
      <c r="KT71" s="1904"/>
      <c r="KU71" s="1904"/>
      <c r="KV71" s="1904"/>
      <c r="KW71" s="1904"/>
      <c r="KX71" s="1904"/>
      <c r="KY71" s="1904"/>
      <c r="KZ71" s="1904"/>
      <c r="LA71" s="1904"/>
      <c r="LB71" s="1904"/>
      <c r="LC71" s="1904"/>
      <c r="LD71" s="1904"/>
      <c r="LE71" s="1904"/>
      <c r="LF71" s="1904"/>
      <c r="LG71" s="1904"/>
      <c r="LH71" s="1904"/>
      <c r="LI71" s="1904"/>
      <c r="LJ71" s="1904"/>
      <c r="LK71" s="1904"/>
      <c r="LL71" s="1904"/>
      <c r="LM71" s="1904"/>
      <c r="LN71" s="1904"/>
      <c r="LO71" s="1904"/>
      <c r="LP71" s="1904"/>
      <c r="LQ71" s="1904"/>
      <c r="LR71" s="1904"/>
      <c r="LS71" s="1904"/>
      <c r="LT71" s="1904"/>
      <c r="LU71" s="1904"/>
      <c r="LV71" s="1904"/>
      <c r="LW71" s="1904"/>
      <c r="LX71" s="1904"/>
      <c r="LY71" s="1904"/>
      <c r="LZ71" s="1904"/>
      <c r="MA71" s="1904"/>
      <c r="MB71" s="1904"/>
      <c r="MC71" s="1904"/>
      <c r="MD71" s="1904"/>
      <c r="ME71" s="1904"/>
      <c r="MF71" s="1904"/>
      <c r="MG71" s="1904"/>
      <c r="MH71" s="1904"/>
      <c r="MI71" s="1904"/>
    </row>
    <row r="72" spans="1:347" s="243" customFormat="1" ht="16.149999999999999" customHeight="1" x14ac:dyDescent="0.2">
      <c r="A72" s="246">
        <v>66</v>
      </c>
      <c r="B72" s="237" t="s">
        <v>147</v>
      </c>
      <c r="C72" s="238">
        <v>1803</v>
      </c>
      <c r="D72" s="238">
        <v>0</v>
      </c>
      <c r="E72" s="238">
        <v>0</v>
      </c>
      <c r="F72" s="238">
        <v>0</v>
      </c>
      <c r="G72" s="238">
        <v>0</v>
      </c>
      <c r="H72" s="238">
        <v>0</v>
      </c>
      <c r="I72" s="238">
        <v>0</v>
      </c>
      <c r="J72" s="238">
        <v>0</v>
      </c>
      <c r="K72" s="238">
        <v>0</v>
      </c>
      <c r="L72" s="238">
        <v>0</v>
      </c>
      <c r="M72" s="238">
        <v>0</v>
      </c>
      <c r="N72" s="238">
        <v>0</v>
      </c>
      <c r="O72" s="238">
        <v>0</v>
      </c>
      <c r="P72" s="238">
        <v>0</v>
      </c>
      <c r="Q72" s="238">
        <v>0</v>
      </c>
      <c r="R72" s="238">
        <v>0</v>
      </c>
      <c r="S72" s="238">
        <v>0</v>
      </c>
      <c r="T72" s="238">
        <v>0</v>
      </c>
      <c r="U72" s="238">
        <v>0</v>
      </c>
      <c r="V72" s="238">
        <v>0</v>
      </c>
      <c r="W72" s="238">
        <v>0</v>
      </c>
      <c r="X72" s="238">
        <v>0</v>
      </c>
      <c r="Y72" s="238">
        <v>0</v>
      </c>
      <c r="Z72" s="238">
        <v>0</v>
      </c>
      <c r="AA72" s="238">
        <v>0</v>
      </c>
      <c r="AB72" s="238">
        <v>0</v>
      </c>
      <c r="AC72" s="238">
        <v>0</v>
      </c>
      <c r="AD72" s="238">
        <v>0</v>
      </c>
      <c r="AE72" s="238">
        <v>0</v>
      </c>
      <c r="AF72" s="238">
        <v>0</v>
      </c>
      <c r="AG72" s="238">
        <v>0</v>
      </c>
      <c r="AH72" s="238">
        <v>0</v>
      </c>
      <c r="AI72" s="238">
        <v>0</v>
      </c>
      <c r="AJ72" s="238">
        <v>0</v>
      </c>
      <c r="AK72" s="261"/>
      <c r="AL72" s="261"/>
      <c r="AM72" s="261"/>
      <c r="AN72" s="261"/>
      <c r="AO72" s="261"/>
      <c r="AP72" s="261"/>
      <c r="AQ72" s="261"/>
      <c r="AR72" s="261"/>
      <c r="AS72" s="238">
        <v>14</v>
      </c>
      <c r="AT72" s="238">
        <v>34</v>
      </c>
      <c r="AU72" s="247">
        <v>1851</v>
      </c>
      <c r="AV72" s="238">
        <v>0</v>
      </c>
      <c r="AW72" s="238">
        <v>0</v>
      </c>
      <c r="AX72" s="238">
        <v>0</v>
      </c>
      <c r="AY72" s="238">
        <v>0</v>
      </c>
      <c r="AZ72" s="238">
        <v>0</v>
      </c>
      <c r="BA72" s="238">
        <v>0</v>
      </c>
      <c r="BB72" s="238">
        <v>0</v>
      </c>
      <c r="BC72" s="238">
        <v>0</v>
      </c>
      <c r="BD72" s="238">
        <v>0</v>
      </c>
      <c r="BE72" s="238">
        <v>1</v>
      </c>
      <c r="BF72" s="238">
        <v>0</v>
      </c>
      <c r="BG72" s="238">
        <v>0</v>
      </c>
      <c r="BH72" s="238">
        <v>1</v>
      </c>
      <c r="BI72" s="1900">
        <v>1853</v>
      </c>
      <c r="BJ72" s="1904"/>
      <c r="BK72" s="1904"/>
      <c r="BL72" s="1880"/>
      <c r="BM72" s="1880"/>
      <c r="BN72" s="1880"/>
      <c r="BO72" s="1904"/>
      <c r="BP72" s="1880"/>
      <c r="BQ72" s="1904"/>
      <c r="BR72" s="1904"/>
      <c r="BS72" s="1904"/>
      <c r="BT72" s="1904"/>
      <c r="BU72" s="1904"/>
      <c r="BV72" s="1904"/>
      <c r="BW72" s="1904"/>
      <c r="BX72" s="1904"/>
      <c r="BY72" s="1904"/>
      <c r="BZ72" s="1904"/>
      <c r="CA72" s="1904"/>
      <c r="CB72" s="1904"/>
      <c r="CC72" s="1904"/>
      <c r="CD72" s="1904"/>
      <c r="CE72" s="1904"/>
      <c r="CF72" s="1904"/>
      <c r="CG72" s="1904"/>
      <c r="CH72" s="1904"/>
      <c r="CI72" s="1904"/>
      <c r="CJ72" s="1904"/>
      <c r="CK72" s="1904"/>
      <c r="CL72" s="1904"/>
      <c r="CM72" s="1904"/>
      <c r="CN72" s="1904"/>
      <c r="CO72" s="1904"/>
      <c r="CP72" s="1904"/>
      <c r="CQ72" s="1904"/>
      <c r="CR72" s="1904"/>
      <c r="CS72" s="1904"/>
      <c r="CT72" s="1904"/>
      <c r="CU72" s="1904"/>
      <c r="CV72" s="1904"/>
      <c r="CW72" s="1904"/>
      <c r="CX72" s="1904"/>
      <c r="CY72" s="1904"/>
      <c r="CZ72" s="1904"/>
      <c r="DA72" s="1904"/>
      <c r="DB72" s="1904"/>
      <c r="DC72" s="1904"/>
      <c r="DD72" s="1904"/>
      <c r="DE72" s="1904"/>
      <c r="DF72" s="1904"/>
      <c r="DG72" s="1904"/>
      <c r="DH72" s="1904"/>
      <c r="DI72" s="1904"/>
      <c r="DJ72" s="1904"/>
      <c r="DK72" s="1904"/>
      <c r="DL72" s="1904"/>
      <c r="DM72" s="1904"/>
      <c r="DN72" s="1904"/>
      <c r="DO72" s="1904"/>
      <c r="DP72" s="1904"/>
      <c r="DQ72" s="1904"/>
      <c r="DR72" s="1904"/>
      <c r="DS72" s="1904"/>
      <c r="DT72" s="1904"/>
      <c r="DU72" s="1904"/>
      <c r="DV72" s="1904"/>
      <c r="DW72" s="1904"/>
      <c r="DX72" s="1904"/>
      <c r="DY72" s="1904"/>
      <c r="DZ72" s="1904"/>
      <c r="EA72" s="1904"/>
      <c r="EB72" s="1904"/>
      <c r="EC72" s="1904"/>
      <c r="ED72" s="1904"/>
      <c r="EE72" s="1904"/>
      <c r="EF72" s="1904"/>
      <c r="EG72" s="1904"/>
      <c r="EH72" s="1904"/>
      <c r="EI72" s="1904"/>
      <c r="EJ72" s="1904"/>
      <c r="EK72" s="1904"/>
      <c r="EL72" s="1904"/>
      <c r="EM72" s="1904"/>
      <c r="EN72" s="1904"/>
      <c r="EO72" s="1904"/>
      <c r="EP72" s="1904"/>
      <c r="EQ72" s="1904"/>
      <c r="ER72" s="1904"/>
      <c r="ES72" s="1904"/>
      <c r="ET72" s="1904"/>
      <c r="EU72" s="1904"/>
      <c r="EV72" s="1904"/>
      <c r="EW72" s="1904"/>
      <c r="EX72" s="1904"/>
      <c r="EY72" s="1904"/>
      <c r="EZ72" s="1904"/>
      <c r="FA72" s="1904"/>
      <c r="FB72" s="1904"/>
      <c r="FC72" s="1904"/>
      <c r="FD72" s="1904"/>
      <c r="FE72" s="1904"/>
      <c r="FF72" s="1904"/>
      <c r="FG72" s="1904"/>
      <c r="FH72" s="1904"/>
      <c r="FI72" s="1904"/>
      <c r="FJ72" s="1904"/>
      <c r="FK72" s="1904"/>
      <c r="FL72" s="1904"/>
      <c r="FM72" s="1904"/>
      <c r="FN72" s="1904"/>
      <c r="FO72" s="1904"/>
      <c r="FP72" s="1904"/>
      <c r="FQ72" s="1904"/>
      <c r="FR72" s="1904"/>
      <c r="FS72" s="1904"/>
      <c r="FT72" s="1904"/>
      <c r="FU72" s="1904"/>
      <c r="FV72" s="1904"/>
      <c r="FW72" s="1904"/>
      <c r="FX72" s="1904"/>
      <c r="FY72" s="1904"/>
      <c r="FZ72" s="1904"/>
      <c r="GA72" s="1904"/>
      <c r="GB72" s="1904"/>
      <c r="GC72" s="1904"/>
      <c r="GD72" s="1904"/>
      <c r="GE72" s="1904"/>
      <c r="GF72" s="1904"/>
      <c r="GG72" s="1904"/>
      <c r="GH72" s="1904"/>
      <c r="GI72" s="1904"/>
      <c r="GJ72" s="1904"/>
      <c r="GK72" s="1904"/>
      <c r="GL72" s="1904"/>
      <c r="GM72" s="1904"/>
      <c r="GN72" s="1904"/>
      <c r="GO72" s="1904"/>
      <c r="GP72" s="1904"/>
      <c r="GQ72" s="1904"/>
      <c r="GR72" s="1904"/>
      <c r="GS72" s="1904"/>
      <c r="GT72" s="1904"/>
      <c r="GU72" s="1904"/>
      <c r="GV72" s="1904"/>
      <c r="GW72" s="1904"/>
      <c r="GX72" s="1904"/>
      <c r="GY72" s="1904"/>
      <c r="GZ72" s="1904"/>
      <c r="HA72" s="1904"/>
      <c r="HB72" s="1904"/>
      <c r="HC72" s="1904"/>
      <c r="HD72" s="1904"/>
      <c r="HE72" s="1904"/>
      <c r="HF72" s="1904"/>
      <c r="HG72" s="1904"/>
      <c r="HH72" s="1904"/>
      <c r="HI72" s="1904"/>
      <c r="HJ72" s="1904"/>
      <c r="HK72" s="1904"/>
      <c r="HL72" s="1904"/>
      <c r="HM72" s="1904"/>
      <c r="HN72" s="1904"/>
      <c r="HO72" s="1904"/>
      <c r="HP72" s="1904"/>
      <c r="HQ72" s="1904"/>
      <c r="HR72" s="1904"/>
      <c r="HS72" s="1904"/>
      <c r="HT72" s="1904"/>
      <c r="HU72" s="1904"/>
      <c r="HV72" s="1904"/>
      <c r="HW72" s="1904"/>
      <c r="HX72" s="1904"/>
      <c r="HY72" s="1904"/>
      <c r="HZ72" s="1904"/>
      <c r="IA72" s="1904"/>
      <c r="IB72" s="1904"/>
      <c r="IC72" s="1904"/>
      <c r="ID72" s="1904"/>
      <c r="IE72" s="1904"/>
      <c r="IF72" s="1904"/>
      <c r="IG72" s="1904"/>
      <c r="IH72" s="1904"/>
      <c r="II72" s="1904"/>
      <c r="IJ72" s="1904"/>
      <c r="IK72" s="1904"/>
      <c r="IL72" s="1904"/>
      <c r="IM72" s="1904"/>
      <c r="IN72" s="1904"/>
      <c r="IO72" s="1904"/>
      <c r="IP72" s="1904"/>
      <c r="IQ72" s="1904"/>
      <c r="IR72" s="1904"/>
      <c r="IS72" s="1904"/>
      <c r="IT72" s="1904"/>
      <c r="IU72" s="1904"/>
      <c r="IV72" s="1904"/>
      <c r="IW72" s="1904"/>
      <c r="IX72" s="1904"/>
      <c r="IY72" s="1904"/>
      <c r="IZ72" s="1904"/>
      <c r="JA72" s="1904"/>
      <c r="JB72" s="1904"/>
      <c r="JC72" s="1904"/>
      <c r="JD72" s="1904"/>
      <c r="JE72" s="1904"/>
      <c r="JF72" s="1904"/>
      <c r="JG72" s="1904"/>
      <c r="JH72" s="1904"/>
      <c r="JI72" s="1904"/>
      <c r="JJ72" s="1904"/>
      <c r="JK72" s="1904"/>
      <c r="JL72" s="1904"/>
      <c r="JM72" s="1904"/>
      <c r="JN72" s="1904"/>
      <c r="JO72" s="1904"/>
      <c r="JP72" s="1904"/>
      <c r="JQ72" s="1904"/>
      <c r="JR72" s="1904"/>
      <c r="JS72" s="1904"/>
      <c r="JT72" s="1904"/>
      <c r="JU72" s="1904"/>
      <c r="JV72" s="1904"/>
      <c r="JW72" s="1904"/>
      <c r="JX72" s="1904"/>
      <c r="JY72" s="1904"/>
      <c r="JZ72" s="1904"/>
      <c r="KA72" s="1904"/>
      <c r="KB72" s="1904"/>
      <c r="KC72" s="1904"/>
      <c r="KD72" s="1904"/>
      <c r="KE72" s="1904"/>
      <c r="KF72" s="1904"/>
      <c r="KG72" s="1904"/>
      <c r="KH72" s="1904"/>
      <c r="KI72" s="1904"/>
      <c r="KJ72" s="1904"/>
      <c r="KK72" s="1904"/>
      <c r="KL72" s="1904"/>
      <c r="KM72" s="1904"/>
      <c r="KN72" s="1904"/>
      <c r="KO72" s="1904"/>
      <c r="KP72" s="1904"/>
      <c r="KQ72" s="1904"/>
      <c r="KR72" s="1904"/>
      <c r="KS72" s="1904"/>
      <c r="KT72" s="1904"/>
      <c r="KU72" s="1904"/>
      <c r="KV72" s="1904"/>
      <c r="KW72" s="1904"/>
      <c r="KX72" s="1904"/>
      <c r="KY72" s="1904"/>
      <c r="KZ72" s="1904"/>
      <c r="LA72" s="1904"/>
      <c r="LB72" s="1904"/>
      <c r="LC72" s="1904"/>
      <c r="LD72" s="1904"/>
      <c r="LE72" s="1904"/>
      <c r="LF72" s="1904"/>
      <c r="LG72" s="1904"/>
      <c r="LH72" s="1904"/>
      <c r="LI72" s="1904"/>
      <c r="LJ72" s="1904"/>
      <c r="LK72" s="1904"/>
      <c r="LL72" s="1904"/>
      <c r="LM72" s="1904"/>
      <c r="LN72" s="1904"/>
      <c r="LO72" s="1904"/>
      <c r="LP72" s="1904"/>
      <c r="LQ72" s="1904"/>
      <c r="LR72" s="1904"/>
      <c r="LS72" s="1904"/>
      <c r="LT72" s="1904"/>
      <c r="LU72" s="1904"/>
      <c r="LV72" s="1904"/>
      <c r="LW72" s="1904"/>
      <c r="LX72" s="1904"/>
      <c r="LY72" s="1904"/>
      <c r="LZ72" s="1904"/>
      <c r="MA72" s="1904"/>
      <c r="MB72" s="1904"/>
      <c r="MC72" s="1904"/>
      <c r="MD72" s="1904"/>
      <c r="ME72" s="1904"/>
      <c r="MF72" s="1904"/>
      <c r="MG72" s="1904"/>
      <c r="MH72" s="1904"/>
      <c r="MI72" s="1904"/>
    </row>
    <row r="73" spans="1:347" s="243" customFormat="1" ht="16.149999999999999" customHeight="1" x14ac:dyDescent="0.2">
      <c r="A73" s="248">
        <v>67</v>
      </c>
      <c r="B73" s="233" t="s">
        <v>148</v>
      </c>
      <c r="C73" s="234">
        <v>5413</v>
      </c>
      <c r="D73" s="234">
        <v>0</v>
      </c>
      <c r="E73" s="234">
        <v>3</v>
      </c>
      <c r="F73" s="234">
        <v>0</v>
      </c>
      <c r="G73" s="234">
        <v>0</v>
      </c>
      <c r="H73" s="234">
        <v>0</v>
      </c>
      <c r="I73" s="234">
        <v>0</v>
      </c>
      <c r="J73" s="234">
        <v>0</v>
      </c>
      <c r="K73" s="234">
        <v>0</v>
      </c>
      <c r="L73" s="234">
        <v>0</v>
      </c>
      <c r="M73" s="234">
        <v>22</v>
      </c>
      <c r="N73" s="234">
        <v>0</v>
      </c>
      <c r="O73" s="234">
        <v>0</v>
      </c>
      <c r="P73" s="234">
        <v>0</v>
      </c>
      <c r="Q73" s="234">
        <v>10</v>
      </c>
      <c r="R73" s="234">
        <v>10</v>
      </c>
      <c r="S73" s="234">
        <v>0</v>
      </c>
      <c r="T73" s="234">
        <v>0</v>
      </c>
      <c r="U73" s="234">
        <v>0</v>
      </c>
      <c r="V73" s="234">
        <v>0</v>
      </c>
      <c r="W73" s="234">
        <v>0</v>
      </c>
      <c r="X73" s="234">
        <v>0</v>
      </c>
      <c r="Y73" s="234">
        <v>5</v>
      </c>
      <c r="Z73" s="234">
        <v>0</v>
      </c>
      <c r="AA73" s="234">
        <v>0</v>
      </c>
      <c r="AB73" s="234">
        <v>0</v>
      </c>
      <c r="AC73" s="234">
        <v>0</v>
      </c>
      <c r="AD73" s="234">
        <v>0</v>
      </c>
      <c r="AE73" s="234">
        <v>0</v>
      </c>
      <c r="AF73" s="234">
        <v>3</v>
      </c>
      <c r="AG73" s="234">
        <v>0</v>
      </c>
      <c r="AH73" s="234">
        <v>0</v>
      </c>
      <c r="AI73" s="234">
        <v>2</v>
      </c>
      <c r="AJ73" s="234">
        <v>0</v>
      </c>
      <c r="AK73" s="234"/>
      <c r="AL73" s="234"/>
      <c r="AM73" s="234"/>
      <c r="AN73" s="234"/>
      <c r="AO73" s="234"/>
      <c r="AP73" s="234"/>
      <c r="AQ73" s="234"/>
      <c r="AR73" s="234"/>
      <c r="AS73" s="234">
        <v>17</v>
      </c>
      <c r="AT73" s="234">
        <v>45</v>
      </c>
      <c r="AU73" s="249">
        <v>5530</v>
      </c>
      <c r="AV73" s="234">
        <v>0</v>
      </c>
      <c r="AW73" s="234">
        <v>0</v>
      </c>
      <c r="AX73" s="234">
        <v>0</v>
      </c>
      <c r="AY73" s="234">
        <v>0</v>
      </c>
      <c r="AZ73" s="234">
        <v>0</v>
      </c>
      <c r="BA73" s="234">
        <v>0</v>
      </c>
      <c r="BB73" s="234">
        <v>0</v>
      </c>
      <c r="BC73" s="234">
        <v>0</v>
      </c>
      <c r="BD73" s="234">
        <v>0</v>
      </c>
      <c r="BE73" s="234">
        <v>4</v>
      </c>
      <c r="BF73" s="234">
        <v>0</v>
      </c>
      <c r="BG73" s="234">
        <v>1</v>
      </c>
      <c r="BH73" s="234">
        <v>2</v>
      </c>
      <c r="BI73" s="1901">
        <v>5537</v>
      </c>
      <c r="BJ73" s="1904"/>
      <c r="BK73" s="1904"/>
      <c r="BL73" s="1880"/>
      <c r="BM73" s="1880"/>
      <c r="BN73" s="1880"/>
      <c r="BO73" s="1904"/>
      <c r="BP73" s="1880"/>
      <c r="BQ73" s="1904"/>
      <c r="BR73" s="1904"/>
      <c r="BS73" s="1904"/>
      <c r="BT73" s="1904"/>
      <c r="BU73" s="1904"/>
      <c r="BV73" s="1904"/>
      <c r="BW73" s="1904"/>
      <c r="BX73" s="1904"/>
      <c r="BY73" s="1904"/>
      <c r="BZ73" s="1904"/>
      <c r="CA73" s="1904"/>
      <c r="CB73" s="1904"/>
      <c r="CC73" s="1904"/>
      <c r="CD73" s="1904"/>
      <c r="CE73" s="1904"/>
      <c r="CF73" s="1904"/>
      <c r="CG73" s="1904"/>
      <c r="CH73" s="1904"/>
      <c r="CI73" s="1904"/>
      <c r="CJ73" s="1904"/>
      <c r="CK73" s="1904"/>
      <c r="CL73" s="1904"/>
      <c r="CM73" s="1904"/>
      <c r="CN73" s="1904"/>
      <c r="CO73" s="1904"/>
      <c r="CP73" s="1904"/>
      <c r="CQ73" s="1904"/>
      <c r="CR73" s="1904"/>
      <c r="CS73" s="1904"/>
      <c r="CT73" s="1904"/>
      <c r="CU73" s="1904"/>
      <c r="CV73" s="1904"/>
      <c r="CW73" s="1904"/>
      <c r="CX73" s="1904"/>
      <c r="CY73" s="1904"/>
      <c r="CZ73" s="1904"/>
      <c r="DA73" s="1904"/>
      <c r="DB73" s="1904"/>
      <c r="DC73" s="1904"/>
      <c r="DD73" s="1904"/>
      <c r="DE73" s="1904"/>
      <c r="DF73" s="1904"/>
      <c r="DG73" s="1904"/>
      <c r="DH73" s="1904"/>
      <c r="DI73" s="1904"/>
      <c r="DJ73" s="1904"/>
      <c r="DK73" s="1904"/>
      <c r="DL73" s="1904"/>
      <c r="DM73" s="1904"/>
      <c r="DN73" s="1904"/>
      <c r="DO73" s="1904"/>
      <c r="DP73" s="1904"/>
      <c r="DQ73" s="1904"/>
      <c r="DR73" s="1904"/>
      <c r="DS73" s="1904"/>
      <c r="DT73" s="1904"/>
      <c r="DU73" s="1904"/>
      <c r="DV73" s="1904"/>
      <c r="DW73" s="1904"/>
      <c r="DX73" s="1904"/>
      <c r="DY73" s="1904"/>
      <c r="DZ73" s="1904"/>
      <c r="EA73" s="1904"/>
      <c r="EB73" s="1904"/>
      <c r="EC73" s="1904"/>
      <c r="ED73" s="1904"/>
      <c r="EE73" s="1904"/>
      <c r="EF73" s="1904"/>
      <c r="EG73" s="1904"/>
      <c r="EH73" s="1904"/>
      <c r="EI73" s="1904"/>
      <c r="EJ73" s="1904"/>
      <c r="EK73" s="1904"/>
      <c r="EL73" s="1904"/>
      <c r="EM73" s="1904"/>
      <c r="EN73" s="1904"/>
      <c r="EO73" s="1904"/>
      <c r="EP73" s="1904"/>
      <c r="EQ73" s="1904"/>
      <c r="ER73" s="1904"/>
      <c r="ES73" s="1904"/>
      <c r="ET73" s="1904"/>
      <c r="EU73" s="1904"/>
      <c r="EV73" s="1904"/>
      <c r="EW73" s="1904"/>
      <c r="EX73" s="1904"/>
      <c r="EY73" s="1904"/>
      <c r="EZ73" s="1904"/>
      <c r="FA73" s="1904"/>
      <c r="FB73" s="1904"/>
      <c r="FC73" s="1904"/>
      <c r="FD73" s="1904"/>
      <c r="FE73" s="1904"/>
      <c r="FF73" s="1904"/>
      <c r="FG73" s="1904"/>
      <c r="FH73" s="1904"/>
      <c r="FI73" s="1904"/>
      <c r="FJ73" s="1904"/>
      <c r="FK73" s="1904"/>
      <c r="FL73" s="1904"/>
      <c r="FM73" s="1904"/>
      <c r="FN73" s="1904"/>
      <c r="FO73" s="1904"/>
      <c r="FP73" s="1904"/>
      <c r="FQ73" s="1904"/>
      <c r="FR73" s="1904"/>
      <c r="FS73" s="1904"/>
      <c r="FT73" s="1904"/>
      <c r="FU73" s="1904"/>
      <c r="FV73" s="1904"/>
      <c r="FW73" s="1904"/>
      <c r="FX73" s="1904"/>
      <c r="FY73" s="1904"/>
      <c r="FZ73" s="1904"/>
      <c r="GA73" s="1904"/>
      <c r="GB73" s="1904"/>
      <c r="GC73" s="1904"/>
      <c r="GD73" s="1904"/>
      <c r="GE73" s="1904"/>
      <c r="GF73" s="1904"/>
      <c r="GG73" s="1904"/>
      <c r="GH73" s="1904"/>
      <c r="GI73" s="1904"/>
      <c r="GJ73" s="1904"/>
      <c r="GK73" s="1904"/>
      <c r="GL73" s="1904"/>
      <c r="GM73" s="1904"/>
      <c r="GN73" s="1904"/>
      <c r="GO73" s="1904"/>
      <c r="GP73" s="1904"/>
      <c r="GQ73" s="1904"/>
      <c r="GR73" s="1904"/>
      <c r="GS73" s="1904"/>
      <c r="GT73" s="1904"/>
      <c r="GU73" s="1904"/>
      <c r="GV73" s="1904"/>
      <c r="GW73" s="1904"/>
      <c r="GX73" s="1904"/>
      <c r="GY73" s="1904"/>
      <c r="GZ73" s="1904"/>
      <c r="HA73" s="1904"/>
      <c r="HB73" s="1904"/>
      <c r="HC73" s="1904"/>
      <c r="HD73" s="1904"/>
      <c r="HE73" s="1904"/>
      <c r="HF73" s="1904"/>
      <c r="HG73" s="1904"/>
      <c r="HH73" s="1904"/>
      <c r="HI73" s="1904"/>
      <c r="HJ73" s="1904"/>
      <c r="HK73" s="1904"/>
      <c r="HL73" s="1904"/>
      <c r="HM73" s="1904"/>
      <c r="HN73" s="1904"/>
      <c r="HO73" s="1904"/>
      <c r="HP73" s="1904"/>
      <c r="HQ73" s="1904"/>
      <c r="HR73" s="1904"/>
      <c r="HS73" s="1904"/>
      <c r="HT73" s="1904"/>
      <c r="HU73" s="1904"/>
      <c r="HV73" s="1904"/>
      <c r="HW73" s="1904"/>
      <c r="HX73" s="1904"/>
      <c r="HY73" s="1904"/>
      <c r="HZ73" s="1904"/>
      <c r="IA73" s="1904"/>
      <c r="IB73" s="1904"/>
      <c r="IC73" s="1904"/>
      <c r="ID73" s="1904"/>
      <c r="IE73" s="1904"/>
      <c r="IF73" s="1904"/>
      <c r="IG73" s="1904"/>
      <c r="IH73" s="1904"/>
      <c r="II73" s="1904"/>
      <c r="IJ73" s="1904"/>
      <c r="IK73" s="1904"/>
      <c r="IL73" s="1904"/>
      <c r="IM73" s="1904"/>
      <c r="IN73" s="1904"/>
      <c r="IO73" s="1904"/>
      <c r="IP73" s="1904"/>
      <c r="IQ73" s="1904"/>
      <c r="IR73" s="1904"/>
      <c r="IS73" s="1904"/>
      <c r="IT73" s="1904"/>
      <c r="IU73" s="1904"/>
      <c r="IV73" s="1904"/>
      <c r="IW73" s="1904"/>
      <c r="IX73" s="1904"/>
      <c r="IY73" s="1904"/>
      <c r="IZ73" s="1904"/>
      <c r="JA73" s="1904"/>
      <c r="JB73" s="1904"/>
      <c r="JC73" s="1904"/>
      <c r="JD73" s="1904"/>
      <c r="JE73" s="1904"/>
      <c r="JF73" s="1904"/>
      <c r="JG73" s="1904"/>
      <c r="JH73" s="1904"/>
      <c r="JI73" s="1904"/>
      <c r="JJ73" s="1904"/>
      <c r="JK73" s="1904"/>
      <c r="JL73" s="1904"/>
      <c r="JM73" s="1904"/>
      <c r="JN73" s="1904"/>
      <c r="JO73" s="1904"/>
      <c r="JP73" s="1904"/>
      <c r="JQ73" s="1904"/>
      <c r="JR73" s="1904"/>
      <c r="JS73" s="1904"/>
      <c r="JT73" s="1904"/>
      <c r="JU73" s="1904"/>
      <c r="JV73" s="1904"/>
      <c r="JW73" s="1904"/>
      <c r="JX73" s="1904"/>
      <c r="JY73" s="1904"/>
      <c r="JZ73" s="1904"/>
      <c r="KA73" s="1904"/>
      <c r="KB73" s="1904"/>
      <c r="KC73" s="1904"/>
      <c r="KD73" s="1904"/>
      <c r="KE73" s="1904"/>
      <c r="KF73" s="1904"/>
      <c r="KG73" s="1904"/>
      <c r="KH73" s="1904"/>
      <c r="KI73" s="1904"/>
      <c r="KJ73" s="1904"/>
      <c r="KK73" s="1904"/>
      <c r="KL73" s="1904"/>
      <c r="KM73" s="1904"/>
      <c r="KN73" s="1904"/>
      <c r="KO73" s="1904"/>
      <c r="KP73" s="1904"/>
      <c r="KQ73" s="1904"/>
      <c r="KR73" s="1904"/>
      <c r="KS73" s="1904"/>
      <c r="KT73" s="1904"/>
      <c r="KU73" s="1904"/>
      <c r="KV73" s="1904"/>
      <c r="KW73" s="1904"/>
      <c r="KX73" s="1904"/>
      <c r="KY73" s="1904"/>
      <c r="KZ73" s="1904"/>
      <c r="LA73" s="1904"/>
      <c r="LB73" s="1904"/>
      <c r="LC73" s="1904"/>
      <c r="LD73" s="1904"/>
      <c r="LE73" s="1904"/>
      <c r="LF73" s="1904"/>
      <c r="LG73" s="1904"/>
      <c r="LH73" s="1904"/>
      <c r="LI73" s="1904"/>
      <c r="LJ73" s="1904"/>
      <c r="LK73" s="1904"/>
      <c r="LL73" s="1904"/>
      <c r="LM73" s="1904"/>
      <c r="LN73" s="1904"/>
      <c r="LO73" s="1904"/>
      <c r="LP73" s="1904"/>
      <c r="LQ73" s="1904"/>
      <c r="LR73" s="1904"/>
      <c r="LS73" s="1904"/>
      <c r="LT73" s="1904"/>
      <c r="LU73" s="1904"/>
      <c r="LV73" s="1904"/>
      <c r="LW73" s="1904"/>
      <c r="LX73" s="1904"/>
      <c r="LY73" s="1904"/>
      <c r="LZ73" s="1904"/>
      <c r="MA73" s="1904"/>
      <c r="MB73" s="1904"/>
      <c r="MC73" s="1904"/>
      <c r="MD73" s="1904"/>
      <c r="ME73" s="1904"/>
      <c r="MF73" s="1904"/>
      <c r="MG73" s="1904"/>
      <c r="MH73" s="1904"/>
      <c r="MI73" s="1904"/>
    </row>
    <row r="74" spans="1:347" s="243" customFormat="1" ht="16.149999999999999" customHeight="1" x14ac:dyDescent="0.2">
      <c r="A74" s="248">
        <v>68</v>
      </c>
      <c r="B74" s="233" t="s">
        <v>149</v>
      </c>
      <c r="C74" s="234">
        <v>947</v>
      </c>
      <c r="D74" s="234">
        <v>0</v>
      </c>
      <c r="E74" s="234">
        <v>15</v>
      </c>
      <c r="F74" s="234">
        <v>0</v>
      </c>
      <c r="G74" s="234">
        <v>0</v>
      </c>
      <c r="H74" s="234">
        <v>0</v>
      </c>
      <c r="I74" s="234">
        <v>0</v>
      </c>
      <c r="J74" s="234">
        <v>0</v>
      </c>
      <c r="K74" s="234">
        <v>0</v>
      </c>
      <c r="L74" s="234">
        <v>0</v>
      </c>
      <c r="M74" s="234">
        <v>14</v>
      </c>
      <c r="N74" s="234">
        <v>0</v>
      </c>
      <c r="O74" s="234">
        <v>4</v>
      </c>
      <c r="P74" s="234">
        <v>0</v>
      </c>
      <c r="Q74" s="234">
        <v>218</v>
      </c>
      <c r="R74" s="234">
        <v>220</v>
      </c>
      <c r="S74" s="234">
        <v>0</v>
      </c>
      <c r="T74" s="234">
        <v>0</v>
      </c>
      <c r="U74" s="234">
        <v>0</v>
      </c>
      <c r="V74" s="234">
        <v>0</v>
      </c>
      <c r="W74" s="234">
        <v>0</v>
      </c>
      <c r="X74" s="234">
        <v>0</v>
      </c>
      <c r="Y74" s="234">
        <v>15</v>
      </c>
      <c r="Z74" s="234">
        <v>0</v>
      </c>
      <c r="AA74" s="234">
        <v>0</v>
      </c>
      <c r="AB74" s="234">
        <v>0</v>
      </c>
      <c r="AC74" s="234">
        <v>26</v>
      </c>
      <c r="AD74" s="234">
        <v>0</v>
      </c>
      <c r="AE74" s="234">
        <v>0</v>
      </c>
      <c r="AF74" s="234">
        <v>9</v>
      </c>
      <c r="AG74" s="234">
        <v>0</v>
      </c>
      <c r="AH74" s="234">
        <v>0</v>
      </c>
      <c r="AI74" s="234">
        <v>28</v>
      </c>
      <c r="AJ74" s="234">
        <v>0</v>
      </c>
      <c r="AK74" s="234"/>
      <c r="AL74" s="234"/>
      <c r="AM74" s="234"/>
      <c r="AN74" s="234"/>
      <c r="AO74" s="234"/>
      <c r="AP74" s="234"/>
      <c r="AQ74" s="234"/>
      <c r="AR74" s="234"/>
      <c r="AS74" s="234">
        <v>12</v>
      </c>
      <c r="AT74" s="234">
        <v>24</v>
      </c>
      <c r="AU74" s="249">
        <v>1532</v>
      </c>
      <c r="AV74" s="234">
        <v>0</v>
      </c>
      <c r="AW74" s="234">
        <v>0</v>
      </c>
      <c r="AX74" s="234">
        <v>0</v>
      </c>
      <c r="AY74" s="234">
        <v>0</v>
      </c>
      <c r="AZ74" s="234">
        <v>0</v>
      </c>
      <c r="BA74" s="234">
        <v>0</v>
      </c>
      <c r="BB74" s="234">
        <v>0</v>
      </c>
      <c r="BC74" s="234">
        <v>0</v>
      </c>
      <c r="BD74" s="234">
        <v>0</v>
      </c>
      <c r="BE74" s="234">
        <v>0</v>
      </c>
      <c r="BF74" s="234">
        <v>0</v>
      </c>
      <c r="BG74" s="234">
        <v>4</v>
      </c>
      <c r="BH74" s="234">
        <v>0</v>
      </c>
      <c r="BI74" s="1901">
        <v>1536</v>
      </c>
      <c r="BJ74" s="1904"/>
      <c r="BK74" s="1904"/>
      <c r="BL74" s="1880"/>
      <c r="BM74" s="1880"/>
      <c r="BN74" s="1880"/>
      <c r="BO74" s="1904"/>
      <c r="BP74" s="1880"/>
      <c r="BQ74" s="1904"/>
      <c r="BR74" s="1904"/>
      <c r="BS74" s="1904"/>
      <c r="BT74" s="1904"/>
      <c r="BU74" s="1904"/>
      <c r="BV74" s="1904"/>
      <c r="BW74" s="1904"/>
      <c r="BX74" s="1904"/>
      <c r="BY74" s="1904"/>
      <c r="BZ74" s="1904"/>
      <c r="CA74" s="1904"/>
      <c r="CB74" s="1904"/>
      <c r="CC74" s="1904"/>
      <c r="CD74" s="1904"/>
      <c r="CE74" s="1904"/>
      <c r="CF74" s="1904"/>
      <c r="CG74" s="1904"/>
      <c r="CH74" s="1904"/>
      <c r="CI74" s="1904"/>
      <c r="CJ74" s="1904"/>
      <c r="CK74" s="1904"/>
      <c r="CL74" s="1904"/>
      <c r="CM74" s="1904"/>
      <c r="CN74" s="1904"/>
      <c r="CO74" s="1904"/>
      <c r="CP74" s="1904"/>
      <c r="CQ74" s="1904"/>
      <c r="CR74" s="1904"/>
      <c r="CS74" s="1904"/>
      <c r="CT74" s="1904"/>
      <c r="CU74" s="1904"/>
      <c r="CV74" s="1904"/>
      <c r="CW74" s="1904"/>
      <c r="CX74" s="1904"/>
      <c r="CY74" s="1904"/>
      <c r="CZ74" s="1904"/>
      <c r="DA74" s="1904"/>
      <c r="DB74" s="1904"/>
      <c r="DC74" s="1904"/>
      <c r="DD74" s="1904"/>
      <c r="DE74" s="1904"/>
      <c r="DF74" s="1904"/>
      <c r="DG74" s="1904"/>
      <c r="DH74" s="1904"/>
      <c r="DI74" s="1904"/>
      <c r="DJ74" s="1904"/>
      <c r="DK74" s="1904"/>
      <c r="DL74" s="1904"/>
      <c r="DM74" s="1904"/>
      <c r="DN74" s="1904"/>
      <c r="DO74" s="1904"/>
      <c r="DP74" s="1904"/>
      <c r="DQ74" s="1904"/>
      <c r="DR74" s="1904"/>
      <c r="DS74" s="1904"/>
      <c r="DT74" s="1904"/>
      <c r="DU74" s="1904"/>
      <c r="DV74" s="1904"/>
      <c r="DW74" s="1904"/>
      <c r="DX74" s="1904"/>
      <c r="DY74" s="1904"/>
      <c r="DZ74" s="1904"/>
      <c r="EA74" s="1904"/>
      <c r="EB74" s="1904"/>
      <c r="EC74" s="1904"/>
      <c r="ED74" s="1904"/>
      <c r="EE74" s="1904"/>
      <c r="EF74" s="1904"/>
      <c r="EG74" s="1904"/>
      <c r="EH74" s="1904"/>
      <c r="EI74" s="1904"/>
      <c r="EJ74" s="1904"/>
      <c r="EK74" s="1904"/>
      <c r="EL74" s="1904"/>
      <c r="EM74" s="1904"/>
      <c r="EN74" s="1904"/>
      <c r="EO74" s="1904"/>
      <c r="EP74" s="1904"/>
      <c r="EQ74" s="1904"/>
      <c r="ER74" s="1904"/>
      <c r="ES74" s="1904"/>
      <c r="ET74" s="1904"/>
      <c r="EU74" s="1904"/>
      <c r="EV74" s="1904"/>
      <c r="EW74" s="1904"/>
      <c r="EX74" s="1904"/>
      <c r="EY74" s="1904"/>
      <c r="EZ74" s="1904"/>
      <c r="FA74" s="1904"/>
      <c r="FB74" s="1904"/>
      <c r="FC74" s="1904"/>
      <c r="FD74" s="1904"/>
      <c r="FE74" s="1904"/>
      <c r="FF74" s="1904"/>
      <c r="FG74" s="1904"/>
      <c r="FH74" s="1904"/>
      <c r="FI74" s="1904"/>
      <c r="FJ74" s="1904"/>
      <c r="FK74" s="1904"/>
      <c r="FL74" s="1904"/>
      <c r="FM74" s="1904"/>
      <c r="FN74" s="1904"/>
      <c r="FO74" s="1904"/>
      <c r="FP74" s="1904"/>
      <c r="FQ74" s="1904"/>
      <c r="FR74" s="1904"/>
      <c r="FS74" s="1904"/>
      <c r="FT74" s="1904"/>
      <c r="FU74" s="1904"/>
      <c r="FV74" s="1904"/>
      <c r="FW74" s="1904"/>
      <c r="FX74" s="1904"/>
      <c r="FY74" s="1904"/>
      <c r="FZ74" s="1904"/>
      <c r="GA74" s="1904"/>
      <c r="GB74" s="1904"/>
      <c r="GC74" s="1904"/>
      <c r="GD74" s="1904"/>
      <c r="GE74" s="1904"/>
      <c r="GF74" s="1904"/>
      <c r="GG74" s="1904"/>
      <c r="GH74" s="1904"/>
      <c r="GI74" s="1904"/>
      <c r="GJ74" s="1904"/>
      <c r="GK74" s="1904"/>
      <c r="GL74" s="1904"/>
      <c r="GM74" s="1904"/>
      <c r="GN74" s="1904"/>
      <c r="GO74" s="1904"/>
      <c r="GP74" s="1904"/>
      <c r="GQ74" s="1904"/>
      <c r="GR74" s="1904"/>
      <c r="GS74" s="1904"/>
      <c r="GT74" s="1904"/>
      <c r="GU74" s="1904"/>
      <c r="GV74" s="1904"/>
      <c r="GW74" s="1904"/>
      <c r="GX74" s="1904"/>
      <c r="GY74" s="1904"/>
      <c r="GZ74" s="1904"/>
      <c r="HA74" s="1904"/>
      <c r="HB74" s="1904"/>
      <c r="HC74" s="1904"/>
      <c r="HD74" s="1904"/>
      <c r="HE74" s="1904"/>
      <c r="HF74" s="1904"/>
      <c r="HG74" s="1904"/>
      <c r="HH74" s="1904"/>
      <c r="HI74" s="1904"/>
      <c r="HJ74" s="1904"/>
      <c r="HK74" s="1904"/>
      <c r="HL74" s="1904"/>
      <c r="HM74" s="1904"/>
      <c r="HN74" s="1904"/>
      <c r="HO74" s="1904"/>
      <c r="HP74" s="1904"/>
      <c r="HQ74" s="1904"/>
      <c r="HR74" s="1904"/>
      <c r="HS74" s="1904"/>
      <c r="HT74" s="1904"/>
      <c r="HU74" s="1904"/>
      <c r="HV74" s="1904"/>
      <c r="HW74" s="1904"/>
      <c r="HX74" s="1904"/>
      <c r="HY74" s="1904"/>
      <c r="HZ74" s="1904"/>
      <c r="IA74" s="1904"/>
      <c r="IB74" s="1904"/>
      <c r="IC74" s="1904"/>
      <c r="ID74" s="1904"/>
      <c r="IE74" s="1904"/>
      <c r="IF74" s="1904"/>
      <c r="IG74" s="1904"/>
      <c r="IH74" s="1904"/>
      <c r="II74" s="1904"/>
      <c r="IJ74" s="1904"/>
      <c r="IK74" s="1904"/>
      <c r="IL74" s="1904"/>
      <c r="IM74" s="1904"/>
      <c r="IN74" s="1904"/>
      <c r="IO74" s="1904"/>
      <c r="IP74" s="1904"/>
      <c r="IQ74" s="1904"/>
      <c r="IR74" s="1904"/>
      <c r="IS74" s="1904"/>
      <c r="IT74" s="1904"/>
      <c r="IU74" s="1904"/>
      <c r="IV74" s="1904"/>
      <c r="IW74" s="1904"/>
      <c r="IX74" s="1904"/>
      <c r="IY74" s="1904"/>
      <c r="IZ74" s="1904"/>
      <c r="JA74" s="1904"/>
      <c r="JB74" s="1904"/>
      <c r="JC74" s="1904"/>
      <c r="JD74" s="1904"/>
      <c r="JE74" s="1904"/>
      <c r="JF74" s="1904"/>
      <c r="JG74" s="1904"/>
      <c r="JH74" s="1904"/>
      <c r="JI74" s="1904"/>
      <c r="JJ74" s="1904"/>
      <c r="JK74" s="1904"/>
      <c r="JL74" s="1904"/>
      <c r="JM74" s="1904"/>
      <c r="JN74" s="1904"/>
      <c r="JO74" s="1904"/>
      <c r="JP74" s="1904"/>
      <c r="JQ74" s="1904"/>
      <c r="JR74" s="1904"/>
      <c r="JS74" s="1904"/>
      <c r="JT74" s="1904"/>
      <c r="JU74" s="1904"/>
      <c r="JV74" s="1904"/>
      <c r="JW74" s="1904"/>
      <c r="JX74" s="1904"/>
      <c r="JY74" s="1904"/>
      <c r="JZ74" s="1904"/>
      <c r="KA74" s="1904"/>
      <c r="KB74" s="1904"/>
      <c r="KC74" s="1904"/>
      <c r="KD74" s="1904"/>
      <c r="KE74" s="1904"/>
      <c r="KF74" s="1904"/>
      <c r="KG74" s="1904"/>
      <c r="KH74" s="1904"/>
      <c r="KI74" s="1904"/>
      <c r="KJ74" s="1904"/>
      <c r="KK74" s="1904"/>
      <c r="KL74" s="1904"/>
      <c r="KM74" s="1904"/>
      <c r="KN74" s="1904"/>
      <c r="KO74" s="1904"/>
      <c r="KP74" s="1904"/>
      <c r="KQ74" s="1904"/>
      <c r="KR74" s="1904"/>
      <c r="KS74" s="1904"/>
      <c r="KT74" s="1904"/>
      <c r="KU74" s="1904"/>
      <c r="KV74" s="1904"/>
      <c r="KW74" s="1904"/>
      <c r="KX74" s="1904"/>
      <c r="KY74" s="1904"/>
      <c r="KZ74" s="1904"/>
      <c r="LA74" s="1904"/>
      <c r="LB74" s="1904"/>
      <c r="LC74" s="1904"/>
      <c r="LD74" s="1904"/>
      <c r="LE74" s="1904"/>
      <c r="LF74" s="1904"/>
      <c r="LG74" s="1904"/>
      <c r="LH74" s="1904"/>
      <c r="LI74" s="1904"/>
      <c r="LJ74" s="1904"/>
      <c r="LK74" s="1904"/>
      <c r="LL74" s="1904"/>
      <c r="LM74" s="1904"/>
      <c r="LN74" s="1904"/>
      <c r="LO74" s="1904"/>
      <c r="LP74" s="1904"/>
      <c r="LQ74" s="1904"/>
      <c r="LR74" s="1904"/>
      <c r="LS74" s="1904"/>
      <c r="LT74" s="1904"/>
      <c r="LU74" s="1904"/>
      <c r="LV74" s="1904"/>
      <c r="LW74" s="1904"/>
      <c r="LX74" s="1904"/>
      <c r="LY74" s="1904"/>
      <c r="LZ74" s="1904"/>
      <c r="MA74" s="1904"/>
      <c r="MB74" s="1904"/>
      <c r="MC74" s="1904"/>
      <c r="MD74" s="1904"/>
      <c r="ME74" s="1904"/>
      <c r="MF74" s="1904"/>
      <c r="MG74" s="1904"/>
      <c r="MH74" s="1904"/>
      <c r="MI74" s="1904"/>
    </row>
    <row r="75" spans="1:347" s="243" customFormat="1" ht="16.149999999999999" customHeight="1" x14ac:dyDescent="0.2">
      <c r="A75" s="248">
        <v>69</v>
      </c>
      <c r="B75" s="233" t="s">
        <v>150</v>
      </c>
      <c r="C75" s="234">
        <v>4713</v>
      </c>
      <c r="D75" s="234">
        <v>0</v>
      </c>
      <c r="E75" s="234">
        <v>8</v>
      </c>
      <c r="F75" s="234">
        <v>0</v>
      </c>
      <c r="G75" s="234">
        <v>0</v>
      </c>
      <c r="H75" s="234">
        <v>0</v>
      </c>
      <c r="I75" s="234">
        <v>0</v>
      </c>
      <c r="J75" s="234">
        <v>0</v>
      </c>
      <c r="K75" s="234">
        <v>0</v>
      </c>
      <c r="L75" s="234">
        <v>0</v>
      </c>
      <c r="M75" s="234">
        <v>24</v>
      </c>
      <c r="N75" s="234">
        <v>0</v>
      </c>
      <c r="O75" s="234">
        <v>3</v>
      </c>
      <c r="P75" s="234">
        <v>0</v>
      </c>
      <c r="Q75" s="234">
        <v>1</v>
      </c>
      <c r="R75" s="234">
        <v>29</v>
      </c>
      <c r="S75" s="234">
        <v>3</v>
      </c>
      <c r="T75" s="234">
        <v>0</v>
      </c>
      <c r="U75" s="234">
        <v>0</v>
      </c>
      <c r="V75" s="234">
        <v>0</v>
      </c>
      <c r="W75" s="234">
        <v>0</v>
      </c>
      <c r="X75" s="234">
        <v>0</v>
      </c>
      <c r="Y75" s="234">
        <v>10</v>
      </c>
      <c r="Z75" s="234">
        <v>0</v>
      </c>
      <c r="AA75" s="234">
        <v>0</v>
      </c>
      <c r="AB75" s="234">
        <v>0</v>
      </c>
      <c r="AC75" s="234">
        <v>4</v>
      </c>
      <c r="AD75" s="234">
        <v>0</v>
      </c>
      <c r="AE75" s="234">
        <v>0</v>
      </c>
      <c r="AF75" s="234">
        <v>3</v>
      </c>
      <c r="AG75" s="234">
        <v>0</v>
      </c>
      <c r="AH75" s="234">
        <v>0</v>
      </c>
      <c r="AI75" s="234">
        <v>3</v>
      </c>
      <c r="AJ75" s="234">
        <v>0</v>
      </c>
      <c r="AK75" s="234"/>
      <c r="AL75" s="234"/>
      <c r="AM75" s="234"/>
      <c r="AN75" s="234"/>
      <c r="AO75" s="234"/>
      <c r="AP75" s="234"/>
      <c r="AQ75" s="234"/>
      <c r="AR75" s="234"/>
      <c r="AS75" s="234">
        <v>7</v>
      </c>
      <c r="AT75" s="234">
        <v>47</v>
      </c>
      <c r="AU75" s="249">
        <v>4855</v>
      </c>
      <c r="AV75" s="234">
        <v>0</v>
      </c>
      <c r="AW75" s="234">
        <v>0</v>
      </c>
      <c r="AX75" s="234">
        <v>0</v>
      </c>
      <c r="AY75" s="234">
        <v>0</v>
      </c>
      <c r="AZ75" s="234">
        <v>0</v>
      </c>
      <c r="BA75" s="234">
        <v>0</v>
      </c>
      <c r="BB75" s="234">
        <v>0</v>
      </c>
      <c r="BC75" s="234">
        <v>0</v>
      </c>
      <c r="BD75" s="234">
        <v>0</v>
      </c>
      <c r="BE75" s="234">
        <v>6</v>
      </c>
      <c r="BF75" s="234">
        <v>0</v>
      </c>
      <c r="BG75" s="234">
        <v>2</v>
      </c>
      <c r="BH75" s="234">
        <v>0</v>
      </c>
      <c r="BI75" s="1901">
        <v>4863</v>
      </c>
      <c r="BJ75" s="1904"/>
      <c r="BK75" s="1904"/>
      <c r="BL75" s="1880"/>
      <c r="BM75" s="1880"/>
      <c r="BN75" s="1880"/>
      <c r="BO75" s="1904"/>
      <c r="BP75" s="1880"/>
      <c r="BQ75" s="1904"/>
      <c r="BR75" s="1904"/>
      <c r="BS75" s="1904"/>
      <c r="BT75" s="1904"/>
      <c r="BU75" s="1904"/>
      <c r="BV75" s="1904"/>
      <c r="BW75" s="1904"/>
      <c r="BX75" s="1904"/>
      <c r="BY75" s="1904"/>
      <c r="BZ75" s="1904"/>
      <c r="CA75" s="1904"/>
      <c r="CB75" s="1904"/>
      <c r="CC75" s="1904"/>
      <c r="CD75" s="1904"/>
      <c r="CE75" s="1904"/>
      <c r="CF75" s="1904"/>
      <c r="CG75" s="1904"/>
      <c r="CH75" s="1904"/>
      <c r="CI75" s="1904"/>
      <c r="CJ75" s="1904"/>
      <c r="CK75" s="1904"/>
      <c r="CL75" s="1904"/>
      <c r="CM75" s="1904"/>
      <c r="CN75" s="1904"/>
      <c r="CO75" s="1904"/>
      <c r="CP75" s="1904"/>
      <c r="CQ75" s="1904"/>
      <c r="CR75" s="1904"/>
      <c r="CS75" s="1904"/>
      <c r="CT75" s="1904"/>
      <c r="CU75" s="1904"/>
      <c r="CV75" s="1904"/>
      <c r="CW75" s="1904"/>
      <c r="CX75" s="1904"/>
      <c r="CY75" s="1904"/>
      <c r="CZ75" s="1904"/>
      <c r="DA75" s="1904"/>
      <c r="DB75" s="1904"/>
      <c r="DC75" s="1904"/>
      <c r="DD75" s="1904"/>
      <c r="DE75" s="1904"/>
      <c r="DF75" s="1904"/>
      <c r="DG75" s="1904"/>
      <c r="DH75" s="1904"/>
      <c r="DI75" s="1904"/>
      <c r="DJ75" s="1904"/>
      <c r="DK75" s="1904"/>
      <c r="DL75" s="1904"/>
      <c r="DM75" s="1904"/>
      <c r="DN75" s="1904"/>
      <c r="DO75" s="1904"/>
      <c r="DP75" s="1904"/>
      <c r="DQ75" s="1904"/>
      <c r="DR75" s="1904"/>
      <c r="DS75" s="1904"/>
      <c r="DT75" s="1904"/>
      <c r="DU75" s="1904"/>
      <c r="DV75" s="1904"/>
      <c r="DW75" s="1904"/>
      <c r="DX75" s="1904"/>
      <c r="DY75" s="1904"/>
      <c r="DZ75" s="1904"/>
      <c r="EA75" s="1904"/>
      <c r="EB75" s="1904"/>
      <c r="EC75" s="1904"/>
      <c r="ED75" s="1904"/>
      <c r="EE75" s="1904"/>
      <c r="EF75" s="1904"/>
      <c r="EG75" s="1904"/>
      <c r="EH75" s="1904"/>
      <c r="EI75" s="1904"/>
      <c r="EJ75" s="1904"/>
      <c r="EK75" s="1904"/>
      <c r="EL75" s="1904"/>
      <c r="EM75" s="1904"/>
      <c r="EN75" s="1904"/>
      <c r="EO75" s="1904"/>
      <c r="EP75" s="1904"/>
      <c r="EQ75" s="1904"/>
      <c r="ER75" s="1904"/>
      <c r="ES75" s="1904"/>
      <c r="ET75" s="1904"/>
      <c r="EU75" s="1904"/>
      <c r="EV75" s="1904"/>
      <c r="EW75" s="1904"/>
      <c r="EX75" s="1904"/>
      <c r="EY75" s="1904"/>
      <c r="EZ75" s="1904"/>
      <c r="FA75" s="1904"/>
      <c r="FB75" s="1904"/>
      <c r="FC75" s="1904"/>
      <c r="FD75" s="1904"/>
      <c r="FE75" s="1904"/>
      <c r="FF75" s="1904"/>
      <c r="FG75" s="1904"/>
      <c r="FH75" s="1904"/>
      <c r="FI75" s="1904"/>
      <c r="FJ75" s="1904"/>
      <c r="FK75" s="1904"/>
      <c r="FL75" s="1904"/>
      <c r="FM75" s="1904"/>
      <c r="FN75" s="1904"/>
      <c r="FO75" s="1904"/>
      <c r="FP75" s="1904"/>
      <c r="FQ75" s="1904"/>
      <c r="FR75" s="1904"/>
      <c r="FS75" s="1904"/>
      <c r="FT75" s="1904"/>
      <c r="FU75" s="1904"/>
      <c r="FV75" s="1904"/>
      <c r="FW75" s="1904"/>
      <c r="FX75" s="1904"/>
      <c r="FY75" s="1904"/>
      <c r="FZ75" s="1904"/>
      <c r="GA75" s="1904"/>
      <c r="GB75" s="1904"/>
      <c r="GC75" s="1904"/>
      <c r="GD75" s="1904"/>
      <c r="GE75" s="1904"/>
      <c r="GF75" s="1904"/>
      <c r="GG75" s="1904"/>
      <c r="GH75" s="1904"/>
      <c r="GI75" s="1904"/>
      <c r="GJ75" s="1904"/>
      <c r="GK75" s="1904"/>
      <c r="GL75" s="1904"/>
      <c r="GM75" s="1904"/>
      <c r="GN75" s="1904"/>
      <c r="GO75" s="1904"/>
      <c r="GP75" s="1904"/>
      <c r="GQ75" s="1904"/>
      <c r="GR75" s="1904"/>
      <c r="GS75" s="1904"/>
      <c r="GT75" s="1904"/>
      <c r="GU75" s="1904"/>
      <c r="GV75" s="1904"/>
      <c r="GW75" s="1904"/>
      <c r="GX75" s="1904"/>
      <c r="GY75" s="1904"/>
      <c r="GZ75" s="1904"/>
      <c r="HA75" s="1904"/>
      <c r="HB75" s="1904"/>
      <c r="HC75" s="1904"/>
      <c r="HD75" s="1904"/>
      <c r="HE75" s="1904"/>
      <c r="HF75" s="1904"/>
      <c r="HG75" s="1904"/>
      <c r="HH75" s="1904"/>
      <c r="HI75" s="1904"/>
      <c r="HJ75" s="1904"/>
      <c r="HK75" s="1904"/>
      <c r="HL75" s="1904"/>
      <c r="HM75" s="1904"/>
      <c r="HN75" s="1904"/>
      <c r="HO75" s="1904"/>
      <c r="HP75" s="1904"/>
      <c r="HQ75" s="1904"/>
      <c r="HR75" s="1904"/>
      <c r="HS75" s="1904"/>
      <c r="HT75" s="1904"/>
      <c r="HU75" s="1904"/>
      <c r="HV75" s="1904"/>
      <c r="HW75" s="1904"/>
      <c r="HX75" s="1904"/>
      <c r="HY75" s="1904"/>
      <c r="HZ75" s="1904"/>
      <c r="IA75" s="1904"/>
      <c r="IB75" s="1904"/>
      <c r="IC75" s="1904"/>
      <c r="ID75" s="1904"/>
      <c r="IE75" s="1904"/>
      <c r="IF75" s="1904"/>
      <c r="IG75" s="1904"/>
      <c r="IH75" s="1904"/>
      <c r="II75" s="1904"/>
      <c r="IJ75" s="1904"/>
      <c r="IK75" s="1904"/>
      <c r="IL75" s="1904"/>
      <c r="IM75" s="1904"/>
      <c r="IN75" s="1904"/>
      <c r="IO75" s="1904"/>
      <c r="IP75" s="1904"/>
      <c r="IQ75" s="1904"/>
      <c r="IR75" s="1904"/>
      <c r="IS75" s="1904"/>
      <c r="IT75" s="1904"/>
      <c r="IU75" s="1904"/>
      <c r="IV75" s="1904"/>
      <c r="IW75" s="1904"/>
      <c r="IX75" s="1904"/>
      <c r="IY75" s="1904"/>
      <c r="IZ75" s="1904"/>
      <c r="JA75" s="1904"/>
      <c r="JB75" s="1904"/>
      <c r="JC75" s="1904"/>
      <c r="JD75" s="1904"/>
      <c r="JE75" s="1904"/>
      <c r="JF75" s="1904"/>
      <c r="JG75" s="1904"/>
      <c r="JH75" s="1904"/>
      <c r="JI75" s="1904"/>
      <c r="JJ75" s="1904"/>
      <c r="JK75" s="1904"/>
      <c r="JL75" s="1904"/>
      <c r="JM75" s="1904"/>
      <c r="JN75" s="1904"/>
      <c r="JO75" s="1904"/>
      <c r="JP75" s="1904"/>
      <c r="JQ75" s="1904"/>
      <c r="JR75" s="1904"/>
      <c r="JS75" s="1904"/>
      <c r="JT75" s="1904"/>
      <c r="JU75" s="1904"/>
      <c r="JV75" s="1904"/>
      <c r="JW75" s="1904"/>
      <c r="JX75" s="1904"/>
      <c r="JY75" s="1904"/>
      <c r="JZ75" s="1904"/>
      <c r="KA75" s="1904"/>
      <c r="KB75" s="1904"/>
      <c r="KC75" s="1904"/>
      <c r="KD75" s="1904"/>
      <c r="KE75" s="1904"/>
      <c r="KF75" s="1904"/>
      <c r="KG75" s="1904"/>
      <c r="KH75" s="1904"/>
      <c r="KI75" s="1904"/>
      <c r="KJ75" s="1904"/>
      <c r="KK75" s="1904"/>
      <c r="KL75" s="1904"/>
      <c r="KM75" s="1904"/>
      <c r="KN75" s="1904"/>
      <c r="KO75" s="1904"/>
      <c r="KP75" s="1904"/>
      <c r="KQ75" s="1904"/>
      <c r="KR75" s="1904"/>
      <c r="KS75" s="1904"/>
      <c r="KT75" s="1904"/>
      <c r="KU75" s="1904"/>
      <c r="KV75" s="1904"/>
      <c r="KW75" s="1904"/>
      <c r="KX75" s="1904"/>
      <c r="KY75" s="1904"/>
      <c r="KZ75" s="1904"/>
      <c r="LA75" s="1904"/>
      <c r="LB75" s="1904"/>
      <c r="LC75" s="1904"/>
      <c r="LD75" s="1904"/>
      <c r="LE75" s="1904"/>
      <c r="LF75" s="1904"/>
      <c r="LG75" s="1904"/>
      <c r="LH75" s="1904"/>
      <c r="LI75" s="1904"/>
      <c r="LJ75" s="1904"/>
      <c r="LK75" s="1904"/>
      <c r="LL75" s="1904"/>
      <c r="LM75" s="1904"/>
      <c r="LN75" s="1904"/>
      <c r="LO75" s="1904"/>
      <c r="LP75" s="1904"/>
      <c r="LQ75" s="1904"/>
      <c r="LR75" s="1904"/>
      <c r="LS75" s="1904"/>
      <c r="LT75" s="1904"/>
      <c r="LU75" s="1904"/>
      <c r="LV75" s="1904"/>
      <c r="LW75" s="1904"/>
      <c r="LX75" s="1904"/>
      <c r="LY75" s="1904"/>
      <c r="LZ75" s="1904"/>
      <c r="MA75" s="1904"/>
      <c r="MB75" s="1904"/>
      <c r="MC75" s="1904"/>
      <c r="MD75" s="1904"/>
      <c r="ME75" s="1904"/>
      <c r="MF75" s="1904"/>
      <c r="MG75" s="1904"/>
      <c r="MH75" s="1904"/>
      <c r="MI75" s="1904"/>
    </row>
    <row r="76" spans="1:347" s="253" customFormat="1" ht="16.149999999999999" customHeight="1" thickBot="1" x14ac:dyDescent="0.25">
      <c r="A76" s="252"/>
      <c r="B76" s="239" t="s">
        <v>285</v>
      </c>
      <c r="C76" s="240">
        <v>624478</v>
      </c>
      <c r="D76" s="240">
        <v>1369</v>
      </c>
      <c r="E76" s="240">
        <v>569</v>
      </c>
      <c r="F76" s="240">
        <v>973</v>
      </c>
      <c r="G76" s="240">
        <v>379</v>
      </c>
      <c r="H76" s="240">
        <v>864</v>
      </c>
      <c r="I76" s="240">
        <v>911</v>
      </c>
      <c r="J76" s="240">
        <v>931</v>
      </c>
      <c r="K76" s="240">
        <v>327</v>
      </c>
      <c r="L76" s="240">
        <v>696</v>
      </c>
      <c r="M76" s="240">
        <v>426</v>
      </c>
      <c r="N76" s="240">
        <v>133</v>
      </c>
      <c r="O76" s="240">
        <v>656</v>
      </c>
      <c r="P76" s="240">
        <v>488</v>
      </c>
      <c r="Q76" s="240">
        <v>422</v>
      </c>
      <c r="R76" s="240">
        <v>509</v>
      </c>
      <c r="S76" s="240">
        <v>497</v>
      </c>
      <c r="T76" s="240">
        <v>559</v>
      </c>
      <c r="U76" s="240">
        <v>202</v>
      </c>
      <c r="V76" s="240">
        <v>1820</v>
      </c>
      <c r="W76" s="240">
        <v>1330</v>
      </c>
      <c r="X76" s="240">
        <v>646</v>
      </c>
      <c r="Y76" s="240">
        <v>749</v>
      </c>
      <c r="Z76" s="240">
        <v>681</v>
      </c>
      <c r="AA76" s="240">
        <v>140</v>
      </c>
      <c r="AB76" s="240">
        <v>58</v>
      </c>
      <c r="AC76" s="240">
        <v>464</v>
      </c>
      <c r="AD76" s="240">
        <v>278</v>
      </c>
      <c r="AE76" s="240">
        <v>1101</v>
      </c>
      <c r="AF76" s="240">
        <v>379</v>
      </c>
      <c r="AG76" s="240">
        <v>173</v>
      </c>
      <c r="AH76" s="240">
        <v>259</v>
      </c>
      <c r="AI76" s="240">
        <v>65</v>
      </c>
      <c r="AJ76" s="240">
        <v>115</v>
      </c>
      <c r="AK76" s="240">
        <v>0</v>
      </c>
      <c r="AL76" s="240">
        <v>0</v>
      </c>
      <c r="AM76" s="240">
        <v>0</v>
      </c>
      <c r="AN76" s="240">
        <v>0</v>
      </c>
      <c r="AO76" s="240">
        <v>0</v>
      </c>
      <c r="AP76" s="240">
        <v>0</v>
      </c>
      <c r="AQ76" s="240">
        <v>0</v>
      </c>
      <c r="AR76" s="240">
        <v>0</v>
      </c>
      <c r="AS76" s="240">
        <v>1915</v>
      </c>
      <c r="AT76" s="240">
        <v>3608</v>
      </c>
      <c r="AU76" s="254">
        <v>649170</v>
      </c>
      <c r="AV76" s="240">
        <v>172</v>
      </c>
      <c r="AW76" s="240">
        <v>433</v>
      </c>
      <c r="AX76" s="240">
        <v>1139</v>
      </c>
      <c r="AY76" s="240">
        <v>701</v>
      </c>
      <c r="AZ76" s="240">
        <v>656</v>
      </c>
      <c r="BA76" s="240">
        <v>781</v>
      </c>
      <c r="BB76" s="240">
        <v>102</v>
      </c>
      <c r="BC76" s="240">
        <v>1463</v>
      </c>
      <c r="BD76" s="240">
        <v>764</v>
      </c>
      <c r="BE76" s="240">
        <v>270</v>
      </c>
      <c r="BF76" s="240">
        <v>223</v>
      </c>
      <c r="BG76" s="240">
        <v>165</v>
      </c>
      <c r="BH76" s="240">
        <v>265</v>
      </c>
      <c r="BI76" s="1903">
        <v>656304</v>
      </c>
      <c r="BJ76" s="1895"/>
      <c r="BK76" s="1895"/>
      <c r="BL76" s="1869"/>
      <c r="BM76" s="1869"/>
      <c r="BN76" s="1869"/>
      <c r="BO76" s="1895"/>
      <c r="BP76" s="1869"/>
      <c r="BQ76" s="1895"/>
      <c r="BR76" s="1895"/>
      <c r="BS76" s="1895"/>
      <c r="BT76" s="1895"/>
      <c r="BU76" s="1895"/>
      <c r="BV76" s="1895"/>
      <c r="BW76" s="1895"/>
      <c r="BX76" s="1895"/>
      <c r="BY76" s="1895"/>
      <c r="BZ76" s="1895"/>
      <c r="CA76" s="1895"/>
      <c r="CB76" s="1895"/>
      <c r="CC76" s="1895"/>
      <c r="CD76" s="1895"/>
      <c r="CE76" s="1895"/>
      <c r="CF76" s="1895"/>
      <c r="CG76" s="1895"/>
      <c r="CH76" s="1895"/>
      <c r="CI76" s="1895"/>
      <c r="CJ76" s="1895"/>
      <c r="CK76" s="1895"/>
      <c r="CL76" s="1895"/>
      <c r="CM76" s="1895"/>
      <c r="CN76" s="1895"/>
      <c r="CO76" s="1895"/>
      <c r="CP76" s="1895"/>
      <c r="CQ76" s="1895"/>
      <c r="CR76" s="1895"/>
      <c r="CS76" s="1895"/>
      <c r="CT76" s="1895"/>
      <c r="CU76" s="1895"/>
      <c r="CV76" s="1895"/>
      <c r="CW76" s="1895"/>
      <c r="CX76" s="1895"/>
      <c r="CY76" s="1895"/>
      <c r="CZ76" s="1895"/>
      <c r="DA76" s="1895"/>
      <c r="DB76" s="1895"/>
      <c r="DC76" s="1895"/>
      <c r="DD76" s="1895"/>
      <c r="DE76" s="1895"/>
      <c r="DF76" s="1895"/>
      <c r="DG76" s="1895"/>
      <c r="DH76" s="1895"/>
      <c r="DI76" s="1895"/>
      <c r="DJ76" s="1895"/>
      <c r="DK76" s="1895"/>
      <c r="DL76" s="1895"/>
      <c r="DM76" s="1895"/>
      <c r="DN76" s="1895"/>
      <c r="DO76" s="1895"/>
      <c r="DP76" s="1895"/>
      <c r="DQ76" s="1895"/>
      <c r="DR76" s="1895"/>
      <c r="DS76" s="1895"/>
      <c r="DT76" s="1895"/>
      <c r="DU76" s="1895"/>
      <c r="DV76" s="1895"/>
      <c r="DW76" s="1895"/>
      <c r="DX76" s="1895"/>
      <c r="DY76" s="1895"/>
      <c r="DZ76" s="1895"/>
      <c r="EA76" s="1895"/>
      <c r="EB76" s="1895"/>
      <c r="EC76" s="1895"/>
      <c r="ED76" s="1895"/>
      <c r="EE76" s="1895"/>
      <c r="EF76" s="1895"/>
      <c r="EG76" s="1895"/>
      <c r="EH76" s="1895"/>
      <c r="EI76" s="1895"/>
      <c r="EJ76" s="1895"/>
      <c r="EK76" s="1895"/>
      <c r="EL76" s="1895"/>
      <c r="EM76" s="1895"/>
      <c r="EN76" s="1895"/>
      <c r="EO76" s="1895"/>
      <c r="EP76" s="1895"/>
      <c r="EQ76" s="1895"/>
      <c r="ER76" s="1895"/>
      <c r="ES76" s="1895"/>
      <c r="ET76" s="1895"/>
      <c r="EU76" s="1895"/>
      <c r="EV76" s="1895"/>
      <c r="EW76" s="1895"/>
      <c r="EX76" s="1895"/>
      <c r="EY76" s="1895"/>
      <c r="EZ76" s="1895"/>
      <c r="FA76" s="1895"/>
      <c r="FB76" s="1895"/>
      <c r="FC76" s="1895"/>
      <c r="FD76" s="1895"/>
      <c r="FE76" s="1895"/>
      <c r="FF76" s="1895"/>
      <c r="FG76" s="1895"/>
      <c r="FH76" s="1895"/>
      <c r="FI76" s="1895"/>
      <c r="FJ76" s="1895"/>
      <c r="FK76" s="1895"/>
      <c r="FL76" s="1895"/>
      <c r="FM76" s="1895"/>
      <c r="FN76" s="1895"/>
      <c r="FO76" s="1895"/>
      <c r="FP76" s="1895"/>
      <c r="FQ76" s="1895"/>
      <c r="FR76" s="1895"/>
      <c r="FS76" s="1895"/>
      <c r="FT76" s="1895"/>
      <c r="FU76" s="1895"/>
      <c r="FV76" s="1895"/>
      <c r="FW76" s="1895"/>
      <c r="FX76" s="1895"/>
      <c r="FY76" s="1895"/>
      <c r="FZ76" s="1895"/>
      <c r="GA76" s="1895"/>
      <c r="GB76" s="1895"/>
      <c r="GC76" s="1895"/>
      <c r="GD76" s="1895"/>
      <c r="GE76" s="1895"/>
      <c r="GF76" s="1895"/>
      <c r="GG76" s="1895"/>
      <c r="GH76" s="1895"/>
      <c r="GI76" s="1895"/>
      <c r="GJ76" s="1895"/>
      <c r="GK76" s="1895"/>
      <c r="GL76" s="1895"/>
      <c r="GM76" s="1895"/>
      <c r="GN76" s="1895"/>
      <c r="GO76" s="1895"/>
      <c r="GP76" s="1895"/>
      <c r="GQ76" s="1895"/>
      <c r="GR76" s="1895"/>
      <c r="GS76" s="1895"/>
      <c r="GT76" s="1895"/>
      <c r="GU76" s="1895"/>
      <c r="GV76" s="1895"/>
      <c r="GW76" s="1895"/>
      <c r="GX76" s="1895"/>
      <c r="GY76" s="1895"/>
      <c r="GZ76" s="1895"/>
      <c r="HA76" s="1895"/>
      <c r="HB76" s="1895"/>
      <c r="HC76" s="1895"/>
      <c r="HD76" s="1895"/>
      <c r="HE76" s="1895"/>
      <c r="HF76" s="1895"/>
      <c r="HG76" s="1895"/>
      <c r="HH76" s="1895"/>
      <c r="HI76" s="1895"/>
      <c r="HJ76" s="1895"/>
      <c r="HK76" s="1895"/>
      <c r="HL76" s="1895"/>
      <c r="HM76" s="1895"/>
      <c r="HN76" s="1895"/>
      <c r="HO76" s="1895"/>
      <c r="HP76" s="1895"/>
      <c r="HQ76" s="1895"/>
      <c r="HR76" s="1895"/>
      <c r="HS76" s="1895"/>
      <c r="HT76" s="1895"/>
      <c r="HU76" s="1895"/>
      <c r="HV76" s="1895"/>
      <c r="HW76" s="1895"/>
      <c r="HX76" s="1895"/>
      <c r="HY76" s="1895"/>
      <c r="HZ76" s="1895"/>
      <c r="IA76" s="1895"/>
      <c r="IB76" s="1895"/>
      <c r="IC76" s="1895"/>
      <c r="ID76" s="1895"/>
      <c r="IE76" s="1895"/>
      <c r="IF76" s="1895"/>
      <c r="IG76" s="1895"/>
      <c r="IH76" s="1895"/>
      <c r="II76" s="1895"/>
      <c r="IJ76" s="1895"/>
      <c r="IK76" s="1895"/>
      <c r="IL76" s="1895"/>
      <c r="IM76" s="1895"/>
      <c r="IN76" s="1895"/>
      <c r="IO76" s="1895"/>
      <c r="IP76" s="1895"/>
      <c r="IQ76" s="1895"/>
      <c r="IR76" s="1895"/>
      <c r="IS76" s="1895"/>
      <c r="IT76" s="1895"/>
      <c r="IU76" s="1895"/>
      <c r="IV76" s="1895"/>
      <c r="IW76" s="1895"/>
      <c r="IX76" s="1895"/>
      <c r="IY76" s="1895"/>
      <c r="IZ76" s="1895"/>
      <c r="JA76" s="1895"/>
      <c r="JB76" s="1895"/>
      <c r="JC76" s="1895"/>
      <c r="JD76" s="1895"/>
      <c r="JE76" s="1895"/>
      <c r="JF76" s="1895"/>
      <c r="JG76" s="1895"/>
      <c r="JH76" s="1895"/>
      <c r="JI76" s="1895"/>
      <c r="JJ76" s="1895"/>
      <c r="JK76" s="1895"/>
      <c r="JL76" s="1895"/>
      <c r="JM76" s="1895"/>
      <c r="JN76" s="1895"/>
      <c r="JO76" s="1895"/>
      <c r="JP76" s="1895"/>
      <c r="JQ76" s="1895"/>
      <c r="JR76" s="1895"/>
      <c r="JS76" s="1895"/>
      <c r="JT76" s="1895"/>
      <c r="JU76" s="1895"/>
      <c r="JV76" s="1895"/>
      <c r="JW76" s="1895"/>
      <c r="JX76" s="1895"/>
      <c r="JY76" s="1895"/>
      <c r="JZ76" s="1895"/>
      <c r="KA76" s="1895"/>
      <c r="KB76" s="1895"/>
      <c r="KC76" s="1895"/>
      <c r="KD76" s="1895"/>
      <c r="KE76" s="1895"/>
      <c r="KF76" s="1895"/>
      <c r="KG76" s="1895"/>
      <c r="KH76" s="1895"/>
      <c r="KI76" s="1895"/>
      <c r="KJ76" s="1895"/>
      <c r="KK76" s="1895"/>
      <c r="KL76" s="1895"/>
      <c r="KM76" s="1895"/>
      <c r="KN76" s="1895"/>
      <c r="KO76" s="1895"/>
      <c r="KP76" s="1895"/>
      <c r="KQ76" s="1895"/>
      <c r="KR76" s="1895"/>
      <c r="KS76" s="1895"/>
      <c r="KT76" s="1895"/>
      <c r="KU76" s="1895"/>
      <c r="KV76" s="1895"/>
      <c r="KW76" s="1895"/>
      <c r="KX76" s="1895"/>
      <c r="KY76" s="1895"/>
      <c r="KZ76" s="1895"/>
      <c r="LA76" s="1895"/>
      <c r="LB76" s="1895"/>
      <c r="LC76" s="1895"/>
      <c r="LD76" s="1895"/>
      <c r="LE76" s="1895"/>
      <c r="LF76" s="1895"/>
      <c r="LG76" s="1895"/>
      <c r="LH76" s="1895"/>
      <c r="LI76" s="1895"/>
      <c r="LJ76" s="1895"/>
      <c r="LK76" s="1895"/>
      <c r="LL76" s="1895"/>
      <c r="LM76" s="1895"/>
      <c r="LN76" s="1895"/>
      <c r="LO76" s="1895"/>
      <c r="LP76" s="1895"/>
      <c r="LQ76" s="1895"/>
      <c r="LR76" s="1895"/>
      <c r="LS76" s="1895"/>
      <c r="LT76" s="1895"/>
      <c r="LU76" s="1895"/>
      <c r="LV76" s="1895"/>
      <c r="LW76" s="1895"/>
      <c r="LX76" s="1895"/>
      <c r="LY76" s="1895"/>
      <c r="LZ76" s="1895"/>
      <c r="MA76" s="1895"/>
      <c r="MB76" s="1895"/>
      <c r="MC76" s="1895"/>
      <c r="MD76" s="1895"/>
      <c r="ME76" s="1895"/>
      <c r="MF76" s="1895"/>
      <c r="MG76" s="1895"/>
      <c r="MH76" s="1895"/>
      <c r="MI76" s="1895"/>
    </row>
    <row r="77" spans="1:347" s="253" customFormat="1" ht="15.75" customHeight="1" thickTop="1" x14ac:dyDescent="0.2">
      <c r="A77" s="388"/>
      <c r="B77" s="371"/>
      <c r="C77" s="997" t="s">
        <v>1016</v>
      </c>
      <c r="D77" s="372"/>
      <c r="E77" s="372"/>
      <c r="F77" s="372"/>
      <c r="G77" s="372"/>
      <c r="H77" s="372"/>
      <c r="I77" s="372"/>
      <c r="J77" s="372"/>
      <c r="K77" s="372"/>
      <c r="L77" s="372"/>
      <c r="M77" s="372"/>
      <c r="N77" s="372"/>
      <c r="O77" s="372"/>
      <c r="P77" s="372"/>
      <c r="Q77" s="372"/>
      <c r="R77" s="372"/>
      <c r="S77" s="372"/>
      <c r="T77" s="372"/>
      <c r="U77"/>
      <c r="V77" s="372"/>
      <c r="W77" s="372"/>
      <c r="X77" s="372"/>
      <c r="Y77" s="372"/>
      <c r="Z77" s="372"/>
      <c r="AA77" s="372"/>
      <c r="AB77" s="372"/>
      <c r="AC77" s="372"/>
      <c r="AD77" s="372"/>
      <c r="AE77" s="372"/>
      <c r="AF77" s="372"/>
      <c r="AG77" s="372"/>
      <c r="AH77" s="372"/>
      <c r="AI77" s="372"/>
      <c r="AJ77" s="372"/>
      <c r="AK77" s="372"/>
      <c r="AL77" s="372"/>
      <c r="AM77" s="372"/>
      <c r="AN77" s="372"/>
      <c r="AO77" s="372"/>
      <c r="AP77" s="372"/>
      <c r="AQ77" s="372"/>
      <c r="AR77" s="372"/>
      <c r="AS77" s="372"/>
      <c r="AT77" s="372"/>
      <c r="AV77" s="372"/>
      <c r="AW77" s="372"/>
      <c r="AX77" s="372"/>
      <c r="AY77" s="372"/>
      <c r="AZ77" s="372"/>
      <c r="BA77" s="372"/>
      <c r="BB77" s="372"/>
      <c r="BC77" s="372"/>
      <c r="BD77" s="110"/>
      <c r="BE77" s="110"/>
      <c r="BF77" s="110"/>
      <c r="BG77" s="110"/>
      <c r="BH77" s="110"/>
      <c r="BJ77" s="1895"/>
      <c r="BK77" s="1895"/>
      <c r="BL77" s="1895"/>
      <c r="BM77" s="1895"/>
      <c r="BN77" s="1895"/>
      <c r="BO77" s="1895"/>
      <c r="BP77" s="1895"/>
      <c r="BQ77" s="1895"/>
      <c r="BR77" s="1895"/>
      <c r="BS77" s="1895"/>
      <c r="BT77" s="1895"/>
      <c r="BU77" s="1895"/>
      <c r="BV77" s="1895"/>
      <c r="BW77" s="1895"/>
      <c r="BX77" s="1895"/>
      <c r="BY77" s="1895"/>
      <c r="BZ77" s="1895"/>
      <c r="CA77" s="1895"/>
      <c r="CB77" s="1895"/>
      <c r="CC77" s="1895"/>
      <c r="CD77" s="1895"/>
      <c r="CE77" s="1895"/>
      <c r="CF77" s="1895"/>
      <c r="CG77" s="1895"/>
      <c r="CH77" s="1895"/>
      <c r="CI77" s="1895"/>
      <c r="CJ77" s="1895"/>
      <c r="CK77" s="1895"/>
      <c r="CL77" s="1895"/>
      <c r="CM77" s="1895"/>
      <c r="CN77" s="1895"/>
      <c r="CO77" s="1895"/>
      <c r="CP77" s="1895"/>
      <c r="CQ77" s="1895"/>
      <c r="CR77" s="1895"/>
      <c r="CS77" s="1895"/>
      <c r="CT77" s="1895"/>
      <c r="CU77" s="1895"/>
      <c r="CV77" s="1895"/>
      <c r="CW77" s="1895"/>
      <c r="CX77" s="1895"/>
      <c r="CY77" s="1895"/>
      <c r="CZ77" s="1895"/>
      <c r="DA77" s="1895"/>
      <c r="DB77" s="1895"/>
      <c r="DC77" s="1895"/>
      <c r="DD77" s="1895"/>
      <c r="DE77" s="1895"/>
      <c r="DF77" s="1895"/>
      <c r="DG77" s="1895"/>
      <c r="DH77" s="1895"/>
      <c r="DI77" s="1895"/>
      <c r="DJ77" s="1895"/>
      <c r="DK77" s="1895"/>
      <c r="DL77" s="1895"/>
      <c r="DM77" s="1895"/>
      <c r="DN77" s="1895"/>
      <c r="DO77" s="1895"/>
      <c r="DP77" s="1895"/>
      <c r="DQ77" s="1895"/>
      <c r="DR77" s="1895"/>
      <c r="DS77" s="1895"/>
      <c r="DT77" s="1895"/>
      <c r="DU77" s="1895"/>
      <c r="DV77" s="1895"/>
      <c r="DW77" s="1895"/>
      <c r="DX77" s="1895"/>
      <c r="DY77" s="1895"/>
      <c r="DZ77" s="1895"/>
      <c r="EA77" s="1895"/>
      <c r="EB77" s="1895"/>
      <c r="EC77" s="1895"/>
      <c r="ED77" s="1895"/>
      <c r="EE77" s="1895"/>
      <c r="EF77" s="1895"/>
      <c r="EG77" s="1895"/>
      <c r="EH77" s="1895"/>
      <c r="EI77" s="1895"/>
      <c r="EJ77" s="1895"/>
      <c r="EK77" s="1895"/>
      <c r="EL77" s="1895"/>
      <c r="EM77" s="1895"/>
      <c r="EN77" s="1895"/>
      <c r="EO77" s="1895"/>
      <c r="EP77" s="1895"/>
      <c r="EQ77" s="1895"/>
      <c r="ER77" s="1895"/>
      <c r="ES77" s="1895"/>
      <c r="ET77" s="1895"/>
      <c r="EU77" s="1895"/>
      <c r="EV77" s="1895"/>
      <c r="EW77" s="1895"/>
      <c r="EX77" s="1895"/>
      <c r="EY77" s="1895"/>
      <c r="EZ77" s="1895"/>
      <c r="FA77" s="1895"/>
      <c r="FB77" s="1895"/>
      <c r="FC77" s="1895"/>
      <c r="FD77" s="1895"/>
      <c r="FE77" s="1895"/>
      <c r="FF77" s="1895"/>
      <c r="FG77" s="1895"/>
      <c r="FH77" s="1895"/>
      <c r="FI77" s="1895"/>
      <c r="FJ77" s="1895"/>
      <c r="FK77" s="1895"/>
      <c r="FL77" s="1895"/>
      <c r="FM77" s="1895"/>
      <c r="FN77" s="1895"/>
      <c r="FO77" s="1895"/>
      <c r="FP77" s="1895"/>
      <c r="FQ77" s="1895"/>
      <c r="FR77" s="1895"/>
      <c r="FS77" s="1895"/>
      <c r="FT77" s="1895"/>
      <c r="FU77" s="1895"/>
      <c r="FV77" s="1895"/>
      <c r="FW77" s="1895"/>
      <c r="FX77" s="1895"/>
      <c r="FY77" s="1895"/>
      <c r="FZ77" s="1895"/>
      <c r="GA77" s="1895"/>
      <c r="GB77" s="1895"/>
      <c r="GC77" s="1895"/>
      <c r="GD77" s="1895"/>
      <c r="GE77" s="1895"/>
      <c r="GF77" s="1895"/>
      <c r="GG77" s="1895"/>
      <c r="GH77" s="1895"/>
      <c r="GI77" s="1895"/>
      <c r="GJ77" s="1895"/>
      <c r="GK77" s="1895"/>
      <c r="GL77" s="1895"/>
      <c r="GM77" s="1895"/>
      <c r="GN77" s="1895"/>
      <c r="GO77" s="1895"/>
      <c r="GP77" s="1895"/>
      <c r="GQ77" s="1895"/>
      <c r="GR77" s="1895"/>
      <c r="GS77" s="1895"/>
      <c r="GT77" s="1895"/>
      <c r="GU77" s="1895"/>
      <c r="GV77" s="1895"/>
      <c r="GW77" s="1895"/>
      <c r="GX77" s="1895"/>
      <c r="GY77" s="1895"/>
      <c r="GZ77" s="1895"/>
      <c r="HA77" s="1895"/>
      <c r="HB77" s="1895"/>
      <c r="HC77" s="1895"/>
      <c r="HD77" s="1895"/>
      <c r="HE77" s="1895"/>
      <c r="HF77" s="1895"/>
      <c r="HG77" s="1895"/>
      <c r="HH77" s="1895"/>
      <c r="HI77" s="1895"/>
      <c r="HJ77" s="1895"/>
      <c r="HK77" s="1895"/>
      <c r="HL77" s="1895"/>
      <c r="HM77" s="1895"/>
      <c r="HN77" s="1895"/>
      <c r="HO77" s="1895"/>
      <c r="HP77" s="1895"/>
      <c r="HQ77" s="1895"/>
      <c r="HR77" s="1895"/>
      <c r="HS77" s="1895"/>
      <c r="HT77" s="1895"/>
      <c r="HU77" s="1895"/>
      <c r="HV77" s="1895"/>
      <c r="HW77" s="1895"/>
      <c r="HX77" s="1895"/>
      <c r="HY77" s="1895"/>
      <c r="HZ77" s="1895"/>
      <c r="IA77" s="1895"/>
      <c r="IB77" s="1895"/>
      <c r="IC77" s="1895"/>
      <c r="ID77" s="1895"/>
      <c r="IE77" s="1895"/>
      <c r="IF77" s="1895"/>
      <c r="IG77" s="1895"/>
      <c r="IH77" s="1895"/>
      <c r="II77" s="1895"/>
      <c r="IJ77" s="1895"/>
      <c r="IK77" s="1895"/>
      <c r="IL77" s="1895"/>
      <c r="IM77" s="1895"/>
      <c r="IN77" s="1895"/>
      <c r="IO77" s="1895"/>
      <c r="IP77" s="1895"/>
      <c r="IQ77" s="1895"/>
      <c r="IR77" s="1895"/>
      <c r="IS77" s="1895"/>
      <c r="IT77" s="1895"/>
      <c r="IU77" s="1895"/>
      <c r="IV77" s="1895"/>
      <c r="IW77" s="1895"/>
      <c r="IX77" s="1895"/>
      <c r="IY77" s="1895"/>
      <c r="IZ77" s="1895"/>
      <c r="JA77" s="1895"/>
      <c r="JB77" s="1895"/>
      <c r="JC77" s="1895"/>
      <c r="JD77" s="1895"/>
      <c r="JE77" s="1895"/>
      <c r="JF77" s="1895"/>
      <c r="JG77" s="1895"/>
      <c r="JH77" s="1895"/>
      <c r="JI77" s="1895"/>
      <c r="JJ77" s="1895"/>
      <c r="JK77" s="1895"/>
      <c r="JL77" s="1895"/>
      <c r="JM77" s="1895"/>
      <c r="JN77" s="1895"/>
      <c r="JO77" s="1895"/>
      <c r="JP77" s="1895"/>
      <c r="JQ77" s="1895"/>
      <c r="JR77" s="1895"/>
      <c r="JS77" s="1895"/>
      <c r="JT77" s="1895"/>
      <c r="JU77" s="1895"/>
      <c r="JV77" s="1895"/>
      <c r="JW77" s="1895"/>
      <c r="JX77" s="1895"/>
      <c r="JY77" s="1895"/>
      <c r="JZ77" s="1895"/>
      <c r="KA77" s="1895"/>
      <c r="KB77" s="1895"/>
      <c r="KC77" s="1895"/>
      <c r="KD77" s="1895"/>
      <c r="KE77" s="1895"/>
      <c r="KF77" s="1895"/>
      <c r="KG77" s="1895"/>
      <c r="KH77" s="1895"/>
      <c r="KI77" s="1895"/>
      <c r="KJ77" s="1895"/>
      <c r="KK77" s="1895"/>
      <c r="KL77" s="1895"/>
      <c r="KM77" s="1895"/>
      <c r="KN77" s="1895"/>
      <c r="KO77" s="1895"/>
      <c r="KP77" s="1895"/>
      <c r="KQ77" s="1895"/>
      <c r="KR77" s="1895"/>
      <c r="KS77" s="1895"/>
      <c r="KT77" s="1895"/>
      <c r="KU77" s="1895"/>
      <c r="KV77" s="1895"/>
      <c r="KW77" s="1895"/>
      <c r="KX77" s="1895"/>
      <c r="KY77" s="1895"/>
      <c r="KZ77" s="1895"/>
      <c r="LA77" s="1895"/>
      <c r="LB77" s="1895"/>
      <c r="LC77" s="1895"/>
      <c r="LD77" s="1895"/>
      <c r="LE77" s="1895"/>
      <c r="LF77" s="1895"/>
      <c r="LG77" s="1895"/>
      <c r="LH77" s="1895"/>
      <c r="LI77" s="1895"/>
      <c r="LJ77" s="1895"/>
      <c r="LK77" s="1895"/>
      <c r="LL77" s="1895"/>
      <c r="LM77" s="1895"/>
      <c r="LN77" s="1895"/>
      <c r="LO77" s="1895"/>
      <c r="LP77" s="1895"/>
      <c r="LQ77" s="1895"/>
      <c r="LR77" s="1895"/>
      <c r="LS77" s="1895"/>
      <c r="LT77" s="1895"/>
      <c r="LU77" s="1895"/>
      <c r="LV77" s="1895"/>
      <c r="LW77" s="1895"/>
      <c r="LX77" s="1895"/>
      <c r="LY77" s="1895"/>
      <c r="LZ77" s="1895"/>
      <c r="MA77" s="1895"/>
      <c r="MB77" s="1895"/>
      <c r="MC77" s="1895"/>
      <c r="MD77" s="1895"/>
      <c r="ME77" s="1895"/>
      <c r="MF77" s="1895"/>
      <c r="MG77" s="1895"/>
      <c r="MH77" s="1895"/>
      <c r="MI77" s="1895"/>
    </row>
    <row r="78" spans="1:347" s="1892" customFormat="1" x14ac:dyDescent="0.2">
      <c r="A78" s="1889"/>
      <c r="B78" s="1890"/>
      <c r="C78" s="1891"/>
      <c r="D78" s="1891"/>
      <c r="E78" s="1891"/>
      <c r="F78" s="1891"/>
      <c r="G78" s="1891"/>
      <c r="H78" s="1891"/>
      <c r="I78" s="1891"/>
      <c r="J78" s="1891"/>
      <c r="K78" s="1891"/>
      <c r="L78" s="1891"/>
      <c r="M78" s="1891"/>
      <c r="N78" s="1891"/>
      <c r="O78" s="1891"/>
      <c r="P78" s="1891"/>
      <c r="Q78" s="1891"/>
      <c r="R78" s="1891"/>
      <c r="S78" s="1891"/>
      <c r="T78" s="1891"/>
      <c r="U78" s="1891"/>
      <c r="V78" s="1891"/>
      <c r="W78" s="1891"/>
      <c r="X78" s="1891"/>
      <c r="Y78" s="1891"/>
      <c r="Z78" s="1891"/>
      <c r="AA78" s="1891"/>
      <c r="AB78" s="1891"/>
      <c r="AC78" s="1891"/>
      <c r="AD78" s="1891"/>
      <c r="AE78" s="1891"/>
      <c r="AF78" s="1891"/>
      <c r="AG78" s="1891"/>
      <c r="AH78" s="1891"/>
      <c r="AI78" s="1891"/>
      <c r="AJ78" s="1891"/>
      <c r="AK78" s="1891"/>
      <c r="AL78" s="1891"/>
      <c r="AM78" s="1891"/>
      <c r="AN78" s="1891"/>
      <c r="AO78" s="1891"/>
      <c r="AP78" s="1891"/>
      <c r="AQ78" s="1891"/>
      <c r="AR78" s="1891"/>
      <c r="AS78" s="1891"/>
      <c r="AT78" s="1891"/>
      <c r="AU78" s="1891"/>
      <c r="AV78" s="1891"/>
      <c r="AW78" s="1891"/>
      <c r="AX78" s="1891"/>
      <c r="AY78" s="1891"/>
      <c r="AZ78" s="1891"/>
      <c r="BA78" s="1891"/>
      <c r="BB78" s="1891"/>
      <c r="BC78" s="1891"/>
      <c r="BD78" s="1891"/>
      <c r="BE78" s="1891"/>
      <c r="BF78" s="1891"/>
      <c r="BG78" s="1891"/>
      <c r="BH78" s="1891"/>
      <c r="BI78" s="1891"/>
    </row>
    <row r="79" spans="1:347" s="1892" customFormat="1" x14ac:dyDescent="0.2">
      <c r="C79" s="1889"/>
      <c r="D79" s="1889"/>
      <c r="E79" s="1889"/>
      <c r="F79" s="1889"/>
      <c r="G79" s="1889"/>
      <c r="H79" s="1889"/>
      <c r="I79" s="1889"/>
      <c r="J79" s="1889"/>
      <c r="K79" s="1889"/>
      <c r="L79" s="1889"/>
      <c r="M79" s="1889"/>
      <c r="N79" s="1889"/>
      <c r="O79" s="1889"/>
      <c r="P79" s="1889"/>
      <c r="Q79" s="1889"/>
      <c r="R79" s="1889"/>
      <c r="S79" s="1889"/>
      <c r="T79" s="1889"/>
      <c r="U79" s="1889"/>
      <c r="V79" s="1889"/>
      <c r="W79" s="1889"/>
      <c r="X79" s="1889"/>
      <c r="Y79" s="1889"/>
      <c r="Z79" s="1889"/>
      <c r="AA79" s="1889"/>
      <c r="AB79" s="1889"/>
      <c r="AC79" s="1889"/>
      <c r="AD79" s="1889"/>
      <c r="AE79" s="1889"/>
      <c r="AF79" s="1889"/>
      <c r="AG79" s="1889"/>
      <c r="AH79" s="1889"/>
      <c r="AI79" s="1889"/>
      <c r="AJ79" s="1889"/>
      <c r="AK79" s="1889"/>
      <c r="AL79" s="1889"/>
      <c r="AM79" s="1889"/>
      <c r="AN79" s="1889"/>
      <c r="AO79" s="1889"/>
      <c r="AP79" s="1889"/>
      <c r="AQ79" s="1889"/>
      <c r="AR79" s="1889"/>
      <c r="AS79" s="1889"/>
      <c r="AT79" s="1889"/>
      <c r="AU79" s="1889"/>
      <c r="AV79" s="1889"/>
      <c r="AW79" s="1889"/>
      <c r="AX79" s="1889"/>
      <c r="AY79" s="1889"/>
      <c r="AZ79" s="1889"/>
      <c r="BA79" s="1889"/>
      <c r="BB79" s="1889"/>
      <c r="BC79" s="1889"/>
      <c r="BD79" s="1889"/>
      <c r="BE79" s="1889"/>
      <c r="BF79" s="1889"/>
      <c r="BG79" s="1889"/>
      <c r="BH79" s="1889"/>
      <c r="BI79" s="1889"/>
    </row>
    <row r="80" spans="1:347" s="1892" customFormat="1" x14ac:dyDescent="0.2">
      <c r="AU80" s="1893"/>
    </row>
    <row r="81" spans="1:66" s="1895" customFormat="1" ht="16.149999999999999" customHeight="1" x14ac:dyDescent="0.2">
      <c r="A81" s="1894"/>
      <c r="B81" s="1868"/>
      <c r="C81" s="1869"/>
      <c r="D81" s="1869"/>
      <c r="E81" s="1869"/>
      <c r="F81" s="1869"/>
      <c r="G81" s="1869"/>
      <c r="H81" s="1869"/>
      <c r="I81" s="1869"/>
      <c r="J81" s="1869"/>
      <c r="K81" s="1869"/>
      <c r="L81" s="1869"/>
      <c r="M81" s="1869"/>
      <c r="N81" s="1869"/>
      <c r="O81" s="1869"/>
      <c r="P81" s="1869"/>
      <c r="Q81" s="1869"/>
      <c r="R81" s="1869"/>
      <c r="S81" s="1869"/>
      <c r="T81" s="1869"/>
      <c r="U81" s="1869"/>
      <c r="V81" s="1869"/>
      <c r="W81" s="1869"/>
      <c r="X81" s="1869"/>
      <c r="Y81" s="1869"/>
      <c r="Z81" s="1869"/>
      <c r="AA81" s="1869"/>
      <c r="AB81" s="1869"/>
      <c r="AC81" s="1869"/>
      <c r="AD81" s="1869"/>
      <c r="AE81" s="1869"/>
      <c r="AF81" s="1869"/>
      <c r="AG81" s="1869"/>
      <c r="AH81" s="1869"/>
      <c r="AI81" s="1869"/>
      <c r="AJ81" s="1869"/>
      <c r="AK81" s="1869"/>
      <c r="AL81" s="1869"/>
      <c r="AM81" s="1869"/>
      <c r="AN81" s="1869"/>
      <c r="AO81" s="1869"/>
      <c r="AP81" s="1869"/>
      <c r="AQ81" s="1869"/>
      <c r="AR81" s="1869"/>
      <c r="AS81" s="1869"/>
      <c r="AT81" s="1869"/>
      <c r="AU81" s="1869"/>
      <c r="AV81" s="1869"/>
      <c r="AW81" s="1869"/>
      <c r="AX81" s="1869"/>
      <c r="AY81" s="1869"/>
      <c r="AZ81" s="1869"/>
      <c r="BA81" s="1869"/>
      <c r="BB81" s="1869"/>
      <c r="BC81" s="1869"/>
      <c r="BD81" s="1869"/>
      <c r="BE81" s="1869"/>
      <c r="BF81" s="1869"/>
      <c r="BG81" s="1869"/>
      <c r="BH81" s="1869"/>
      <c r="BI81" s="1869"/>
      <c r="BL81" s="1869"/>
      <c r="BM81" s="1869"/>
      <c r="BN81" s="1869"/>
    </row>
    <row r="82" spans="1:66" s="1892" customFormat="1" x14ac:dyDescent="0.2"/>
    <row r="83" spans="1:66" s="1892" customFormat="1" x14ac:dyDescent="0.2"/>
    <row r="84" spans="1:66" s="1892" customFormat="1" x14ac:dyDescent="0.2"/>
    <row r="85" spans="1:66" s="1895" customFormat="1" ht="16.149999999999999" customHeight="1" x14ac:dyDescent="0.2">
      <c r="A85" s="1896"/>
      <c r="B85" s="1868"/>
      <c r="C85" s="1869"/>
      <c r="D85" s="1869"/>
      <c r="E85" s="1869"/>
      <c r="F85" s="1869"/>
      <c r="G85" s="1869"/>
      <c r="H85" s="1869"/>
      <c r="I85" s="1869"/>
      <c r="J85" s="1869"/>
      <c r="K85" s="1869"/>
      <c r="L85" s="1869"/>
      <c r="M85" s="1869"/>
      <c r="N85" s="1869"/>
      <c r="O85" s="1869"/>
      <c r="P85" s="1869"/>
      <c r="Q85" s="1869"/>
      <c r="R85" s="1869"/>
      <c r="S85" s="1869"/>
      <c r="T85" s="1869"/>
      <c r="U85" s="1869"/>
      <c r="V85" s="1869"/>
      <c r="W85" s="1869"/>
      <c r="X85" s="1869"/>
      <c r="Y85" s="1869"/>
      <c r="Z85" s="1869"/>
      <c r="AA85" s="1869"/>
      <c r="AB85" s="1869"/>
      <c r="AC85" s="1869"/>
      <c r="AD85" s="1869"/>
      <c r="AE85" s="1869"/>
      <c r="AF85" s="1869"/>
      <c r="AG85" s="1869"/>
      <c r="AH85" s="1869"/>
      <c r="AI85" s="1869"/>
      <c r="AJ85" s="1869"/>
      <c r="AK85" s="1869"/>
      <c r="AL85" s="1869"/>
      <c r="AM85" s="1869"/>
      <c r="AN85" s="1869"/>
      <c r="AO85" s="1869"/>
      <c r="AP85" s="1869"/>
      <c r="AQ85" s="1869"/>
      <c r="AR85" s="1869"/>
      <c r="AS85" s="1869"/>
      <c r="AT85" s="1869"/>
      <c r="AU85" s="1869"/>
      <c r="AV85" s="1869"/>
      <c r="AW85" s="1869"/>
      <c r="AX85" s="1869"/>
      <c r="AY85" s="1869"/>
      <c r="AZ85" s="1869"/>
      <c r="BA85" s="1869"/>
      <c r="BB85" s="1869"/>
      <c r="BC85" s="1869"/>
      <c r="BD85" s="1869"/>
      <c r="BE85" s="1869"/>
      <c r="BF85" s="1869"/>
      <c r="BG85" s="1869"/>
      <c r="BH85" s="1869"/>
      <c r="BI85" s="1869"/>
      <c r="BJ85" s="1892"/>
      <c r="BK85" s="1892"/>
      <c r="BL85" s="1892"/>
      <c r="BM85" s="1869"/>
      <c r="BN85" s="1869"/>
    </row>
    <row r="86" spans="1:66" s="1892" customFormat="1" x14ac:dyDescent="0.2">
      <c r="C86" s="1893"/>
      <c r="D86" s="1893"/>
      <c r="E86" s="1869"/>
      <c r="F86" s="1869"/>
      <c r="G86" s="1869"/>
      <c r="H86" s="1869"/>
      <c r="I86" s="1869"/>
      <c r="J86" s="1869"/>
      <c r="K86" s="1869"/>
      <c r="L86" s="1869"/>
      <c r="M86" s="1869"/>
      <c r="N86" s="1893"/>
      <c r="O86" s="1893"/>
      <c r="P86" s="1893"/>
      <c r="Q86" s="1893"/>
      <c r="R86" s="1893"/>
      <c r="S86" s="1893"/>
      <c r="T86" s="1893"/>
      <c r="U86" s="1893"/>
      <c r="V86" s="1893"/>
      <c r="W86" s="1893"/>
      <c r="X86" s="1893"/>
      <c r="Y86" s="1893"/>
      <c r="Z86" s="1893"/>
      <c r="AA86" s="1893"/>
      <c r="AB86" s="1893"/>
      <c r="AC86" s="1893"/>
      <c r="AD86" s="1893"/>
      <c r="AE86" s="1893"/>
      <c r="AF86" s="1893"/>
      <c r="AG86" s="1893"/>
      <c r="AH86" s="1893"/>
      <c r="AI86" s="1893"/>
      <c r="AJ86" s="1893"/>
      <c r="AK86" s="1893"/>
      <c r="AL86" s="1893"/>
      <c r="AM86" s="1893"/>
      <c r="AN86" s="1893"/>
      <c r="AO86" s="1893"/>
      <c r="AP86" s="1893"/>
      <c r="AQ86" s="1893"/>
      <c r="AR86" s="1893"/>
      <c r="AS86" s="1893"/>
      <c r="AT86" s="1893"/>
      <c r="AU86" s="1893"/>
      <c r="AV86" s="1893"/>
      <c r="AW86" s="1893"/>
      <c r="AX86" s="1893"/>
      <c r="AY86" s="1893"/>
      <c r="AZ86" s="1893"/>
      <c r="BA86" s="1893"/>
      <c r="BB86" s="1893"/>
      <c r="BC86" s="1893"/>
      <c r="BD86" s="1893"/>
      <c r="BE86" s="1893"/>
      <c r="BF86" s="1893"/>
      <c r="BG86" s="1893"/>
      <c r="BH86" s="1893"/>
      <c r="BI86" s="1893"/>
    </row>
    <row r="87" spans="1:66" s="1892" customFormat="1" ht="14.25" x14ac:dyDescent="0.2">
      <c r="A87" s="1876"/>
      <c r="B87" s="1877"/>
      <c r="C87" s="1876"/>
      <c r="D87" s="1866"/>
      <c r="E87" s="1869"/>
      <c r="F87" s="1869"/>
      <c r="G87" s="1869"/>
      <c r="H87" s="1869"/>
      <c r="I87" s="1869"/>
      <c r="J87" s="1869"/>
      <c r="K87" s="1869"/>
      <c r="L87" s="1869"/>
      <c r="M87" s="1869"/>
    </row>
    <row r="88" spans="1:66" s="1892" customFormat="1" x14ac:dyDescent="0.2">
      <c r="A88" s="1897"/>
      <c r="B88" s="1897"/>
      <c r="C88" s="1888"/>
      <c r="D88" s="1879"/>
      <c r="E88" s="1869"/>
      <c r="F88" s="1869"/>
      <c r="G88" s="1869"/>
      <c r="H88" s="1869"/>
      <c r="I88" s="1869"/>
      <c r="J88" s="1869"/>
      <c r="K88" s="1869"/>
      <c r="L88" s="1869"/>
      <c r="M88" s="1869"/>
    </row>
    <row r="89" spans="1:66" s="1892" customFormat="1" x14ac:dyDescent="0.2">
      <c r="A89" s="1897"/>
      <c r="B89" s="1897"/>
      <c r="C89" s="1888"/>
      <c r="D89" s="1879"/>
      <c r="E89" s="1869"/>
      <c r="F89" s="1869"/>
      <c r="G89" s="1869"/>
      <c r="H89" s="1869"/>
      <c r="I89" s="1869"/>
      <c r="J89" s="1869"/>
      <c r="K89" s="1869"/>
      <c r="L89" s="1869"/>
      <c r="M89" s="1869"/>
    </row>
    <row r="90" spans="1:66" s="1892" customFormat="1" x14ac:dyDescent="0.2">
      <c r="A90" s="1897"/>
      <c r="B90" s="1897"/>
      <c r="C90" s="1888"/>
      <c r="D90" s="1879"/>
      <c r="E90" s="1869"/>
      <c r="F90" s="1869"/>
      <c r="G90" s="1869"/>
      <c r="H90" s="1869"/>
      <c r="I90" s="1869"/>
      <c r="J90" s="1869"/>
      <c r="K90" s="1869"/>
      <c r="L90" s="1869"/>
      <c r="M90" s="1869"/>
    </row>
    <row r="91" spans="1:66" s="1892" customFormat="1" ht="14.25" x14ac:dyDescent="0.2">
      <c r="A91" s="1865"/>
      <c r="B91" s="1865"/>
      <c r="C91" s="1866"/>
      <c r="D91" s="1873"/>
      <c r="E91" s="1869"/>
      <c r="F91" s="1869"/>
      <c r="G91" s="1869"/>
      <c r="H91" s="1869"/>
      <c r="I91" s="1869"/>
      <c r="J91" s="1869"/>
      <c r="K91" s="1869"/>
      <c r="L91" s="1869"/>
      <c r="M91" s="1869"/>
      <c r="N91" s="1898"/>
      <c r="O91" s="1898"/>
    </row>
    <row r="92" spans="1:66" s="1892" customFormat="1" x14ac:dyDescent="0.2">
      <c r="A92" s="1876"/>
      <c r="B92" s="1898"/>
      <c r="C92" s="1898"/>
      <c r="D92" s="1898"/>
      <c r="E92" s="1869"/>
      <c r="F92" s="1869"/>
      <c r="G92" s="1869"/>
      <c r="H92" s="1869"/>
      <c r="I92" s="1869"/>
      <c r="J92" s="1869"/>
      <c r="K92" s="1869"/>
      <c r="L92" s="1869"/>
      <c r="M92" s="1869"/>
      <c r="N92" s="1898"/>
      <c r="O92" s="1898"/>
    </row>
    <row r="93" spans="1:66" s="1892" customFormat="1" x14ac:dyDescent="0.2">
      <c r="C93" s="1898"/>
      <c r="D93" s="1898"/>
      <c r="E93" s="1869"/>
      <c r="F93" s="1869"/>
      <c r="G93" s="1869"/>
      <c r="H93" s="1869"/>
      <c r="I93" s="1869"/>
      <c r="J93" s="1869"/>
      <c r="K93" s="1869"/>
      <c r="L93" s="1869"/>
      <c r="M93" s="1869"/>
      <c r="N93" s="1898"/>
      <c r="O93" s="1898"/>
    </row>
    <row r="94" spans="1:66" s="1892" customFormat="1" x14ac:dyDescent="0.2">
      <c r="B94" s="1898"/>
      <c r="C94" s="1898"/>
      <c r="D94" s="1898"/>
      <c r="E94" s="1898"/>
      <c r="F94" s="1898"/>
      <c r="G94" s="1898"/>
      <c r="H94" s="1898"/>
      <c r="I94" s="1898"/>
      <c r="J94" s="1898"/>
      <c r="K94" s="1898"/>
      <c r="L94" s="1898"/>
      <c r="M94" s="1898"/>
      <c r="N94" s="1898"/>
      <c r="O94" s="1898"/>
    </row>
    <row r="95" spans="1:66" s="1892" customFormat="1" x14ac:dyDescent="0.2"/>
    <row r="96" spans="1:66" s="1892" customFormat="1" x14ac:dyDescent="0.2">
      <c r="B96" s="1872"/>
    </row>
    <row r="97" spans="2:2" s="1892" customFormat="1" x14ac:dyDescent="0.2">
      <c r="B97" s="1872"/>
    </row>
    <row r="98" spans="2:2" s="1892" customFormat="1" x14ac:dyDescent="0.2"/>
    <row r="99" spans="2:2" s="1892" customFormat="1" x14ac:dyDescent="0.2"/>
    <row r="100" spans="2:2" s="1892" customFormat="1" x14ac:dyDescent="0.2"/>
    <row r="101" spans="2:2" s="1892" customFormat="1" x14ac:dyDescent="0.2"/>
    <row r="102" spans="2:2" s="1892" customFormat="1" x14ac:dyDescent="0.2"/>
    <row r="103" spans="2:2" s="1892" customFormat="1" x14ac:dyDescent="0.2"/>
    <row r="104" spans="2:2" s="1892" customFormat="1" x14ac:dyDescent="0.2"/>
    <row r="105" spans="2:2" s="1892" customFormat="1" x14ac:dyDescent="0.2"/>
    <row r="106" spans="2:2" s="1892" customFormat="1" x14ac:dyDescent="0.2"/>
    <row r="107" spans="2:2" s="1892" customFormat="1" x14ac:dyDescent="0.2"/>
    <row r="108" spans="2:2" s="1892" customFormat="1" x14ac:dyDescent="0.2"/>
    <row r="109" spans="2:2" s="1892" customFormat="1" x14ac:dyDescent="0.2"/>
    <row r="110" spans="2:2" s="1892" customFormat="1" x14ac:dyDescent="0.2"/>
    <row r="111" spans="2:2" s="1892" customFormat="1" x14ac:dyDescent="0.2"/>
    <row r="112" spans="2:2" s="1892" customFormat="1" x14ac:dyDescent="0.2"/>
    <row r="113" s="1892" customFormat="1" x14ac:dyDescent="0.2"/>
    <row r="114" s="1892" customFormat="1" x14ac:dyDescent="0.2"/>
    <row r="115" s="1892" customFormat="1" x14ac:dyDescent="0.2"/>
    <row r="116" s="1892" customFormat="1" x14ac:dyDescent="0.2"/>
    <row r="117" s="1892" customFormat="1" x14ac:dyDescent="0.2"/>
    <row r="118" s="1892" customFormat="1" x14ac:dyDescent="0.2"/>
    <row r="119" s="1892" customFormat="1" x14ac:dyDescent="0.2"/>
    <row r="120" s="1892" customFormat="1" x14ac:dyDescent="0.2"/>
    <row r="121" s="1892" customFormat="1" x14ac:dyDescent="0.2"/>
    <row r="122" s="1892" customFormat="1" x14ac:dyDescent="0.2"/>
    <row r="123" s="1892" customFormat="1" x14ac:dyDescent="0.2"/>
    <row r="124" s="1892" customFormat="1" x14ac:dyDescent="0.2"/>
    <row r="125" s="1892" customFormat="1" x14ac:dyDescent="0.2"/>
    <row r="126" s="1892" customFormat="1" x14ac:dyDescent="0.2"/>
    <row r="127" s="1892" customFormat="1" x14ac:dyDescent="0.2"/>
    <row r="128" s="1892" customFormat="1" x14ac:dyDescent="0.2"/>
    <row r="129" s="1892" customFormat="1" x14ac:dyDescent="0.2"/>
    <row r="130" s="1892" customFormat="1" x14ac:dyDescent="0.2"/>
    <row r="131" s="1892" customFormat="1" x14ac:dyDescent="0.2"/>
    <row r="132" s="1892" customFormat="1" x14ac:dyDescent="0.2"/>
    <row r="133" s="1892" customFormat="1" x14ac:dyDescent="0.2"/>
    <row r="134" s="1892" customFormat="1" x14ac:dyDescent="0.2"/>
    <row r="135" s="1892" customFormat="1" x14ac:dyDescent="0.2"/>
    <row r="136" s="1892" customFormat="1" x14ac:dyDescent="0.2"/>
    <row r="137" s="1892" customFormat="1" x14ac:dyDescent="0.2"/>
    <row r="138" s="1892" customFormat="1" x14ac:dyDescent="0.2"/>
    <row r="139" s="1892" customFormat="1" x14ac:dyDescent="0.2"/>
    <row r="140" s="1892" customFormat="1" x14ac:dyDescent="0.2"/>
    <row r="141" s="1892" customFormat="1" x14ac:dyDescent="0.2"/>
    <row r="142" s="1892" customFormat="1" x14ac:dyDescent="0.2"/>
    <row r="143" s="1892" customFormat="1" x14ac:dyDescent="0.2"/>
    <row r="144" s="1892" customFormat="1" x14ac:dyDescent="0.2"/>
    <row r="145" s="1892" customFormat="1" x14ac:dyDescent="0.2"/>
    <row r="146" s="1892" customFormat="1" x14ac:dyDescent="0.2"/>
    <row r="147" s="1892" customFormat="1" x14ac:dyDescent="0.2"/>
    <row r="148" s="1892" customFormat="1" x14ac:dyDescent="0.2"/>
    <row r="149" s="1892" customFormat="1" x14ac:dyDescent="0.2"/>
    <row r="150" s="1892" customFormat="1" x14ac:dyDescent="0.2"/>
    <row r="151" s="1892" customFormat="1" x14ac:dyDescent="0.2"/>
    <row r="152" s="1892" customFormat="1" x14ac:dyDescent="0.2"/>
    <row r="153" s="1892" customFormat="1" x14ac:dyDescent="0.2"/>
    <row r="154" s="1892" customFormat="1" x14ac:dyDescent="0.2"/>
    <row r="155" s="1892" customFormat="1" x14ac:dyDescent="0.2"/>
    <row r="156" s="1892" customFormat="1" x14ac:dyDescent="0.2"/>
    <row r="157" s="1892" customFormat="1" x14ac:dyDescent="0.2"/>
    <row r="158" s="1892" customFormat="1" x14ac:dyDescent="0.2"/>
    <row r="159" s="1892" customFormat="1" x14ac:dyDescent="0.2"/>
    <row r="160" s="1892" customFormat="1" x14ac:dyDescent="0.2"/>
    <row r="161" s="1892" customFormat="1" x14ac:dyDescent="0.2"/>
    <row r="162" s="1892" customFormat="1" x14ac:dyDescent="0.2"/>
    <row r="163" s="1892" customFormat="1" x14ac:dyDescent="0.2"/>
    <row r="164" s="1892" customFormat="1" x14ac:dyDescent="0.2"/>
    <row r="165" s="1892" customFormat="1" x14ac:dyDescent="0.2"/>
    <row r="166" s="1892" customFormat="1" x14ac:dyDescent="0.2"/>
    <row r="167" s="1892" customFormat="1" x14ac:dyDescent="0.2"/>
    <row r="168" s="1892" customFormat="1" x14ac:dyDescent="0.2"/>
    <row r="169" s="1892" customFormat="1" x14ac:dyDescent="0.2"/>
    <row r="170" s="1892" customFormat="1" x14ac:dyDescent="0.2"/>
    <row r="171" s="1892" customFormat="1" x14ac:dyDescent="0.2"/>
    <row r="172" s="1892" customFormat="1" x14ac:dyDescent="0.2"/>
    <row r="173" s="1892" customFormat="1" x14ac:dyDescent="0.2"/>
    <row r="174" s="1892" customFormat="1" x14ac:dyDescent="0.2"/>
    <row r="175" s="1892" customFormat="1" x14ac:dyDescent="0.2"/>
    <row r="176" s="1892" customFormat="1" x14ac:dyDescent="0.2"/>
    <row r="177" s="1892" customFormat="1" x14ac:dyDescent="0.2"/>
    <row r="178" s="1892" customFormat="1" x14ac:dyDescent="0.2"/>
    <row r="179" s="1892" customFormat="1" x14ac:dyDescent="0.2"/>
    <row r="180" s="1892" customFormat="1" x14ac:dyDescent="0.2"/>
    <row r="181" s="1892" customFormat="1" x14ac:dyDescent="0.2"/>
    <row r="182" s="1892" customFormat="1" x14ac:dyDescent="0.2"/>
    <row r="183" s="1892" customFormat="1" x14ac:dyDescent="0.2"/>
    <row r="184" s="1892" customFormat="1" x14ac:dyDescent="0.2"/>
    <row r="185" s="1892" customFormat="1" x14ac:dyDescent="0.2"/>
    <row r="186" s="1892" customFormat="1" x14ac:dyDescent="0.2"/>
    <row r="187" s="1892" customFormat="1" x14ac:dyDescent="0.2"/>
    <row r="188" s="1892" customFormat="1" x14ac:dyDescent="0.2"/>
    <row r="189" s="1892" customFormat="1" x14ac:dyDescent="0.2"/>
    <row r="190" s="1892" customFormat="1" x14ac:dyDescent="0.2"/>
    <row r="191" s="1892" customFormat="1" x14ac:dyDescent="0.2"/>
    <row r="192" s="1892" customFormat="1" x14ac:dyDescent="0.2"/>
    <row r="193" s="1892" customFormat="1" x14ac:dyDescent="0.2"/>
    <row r="194" s="1892" customFormat="1" x14ac:dyDescent="0.2"/>
    <row r="195" s="1892" customFormat="1" x14ac:dyDescent="0.2"/>
    <row r="196" s="1892" customFormat="1" x14ac:dyDescent="0.2"/>
    <row r="197" s="1892" customFormat="1" x14ac:dyDescent="0.2"/>
    <row r="198" s="1892" customFormat="1" x14ac:dyDescent="0.2"/>
    <row r="199" s="1892" customFormat="1" x14ac:dyDescent="0.2"/>
    <row r="200" s="1892" customFormat="1" x14ac:dyDescent="0.2"/>
    <row r="201" s="1892" customFormat="1" x14ac:dyDescent="0.2"/>
    <row r="202" s="1892" customFormat="1" x14ac:dyDescent="0.2"/>
    <row r="203" s="1892" customFormat="1" x14ac:dyDescent="0.2"/>
    <row r="204" s="1892" customFormat="1" x14ac:dyDescent="0.2"/>
    <row r="205" s="1892" customFormat="1" x14ac:dyDescent="0.2"/>
    <row r="206" s="1892" customFormat="1" x14ac:dyDescent="0.2"/>
    <row r="207" s="1892" customFormat="1" x14ac:dyDescent="0.2"/>
    <row r="208" s="1892" customFormat="1" x14ac:dyDescent="0.2"/>
    <row r="209" s="1892" customFormat="1" x14ac:dyDescent="0.2"/>
    <row r="210" s="1892" customFormat="1" x14ac:dyDescent="0.2"/>
    <row r="211" s="1892" customFormat="1" x14ac:dyDescent="0.2"/>
    <row r="212" s="1892" customFormat="1" x14ac:dyDescent="0.2"/>
    <row r="213" s="1892" customFormat="1" x14ac:dyDescent="0.2"/>
    <row r="214" s="1892" customFormat="1" x14ac:dyDescent="0.2"/>
    <row r="215" s="1892" customFormat="1" x14ac:dyDescent="0.2"/>
    <row r="216" s="1892" customFormat="1" x14ac:dyDescent="0.2"/>
    <row r="217" s="1892" customFormat="1" x14ac:dyDescent="0.2"/>
    <row r="218" s="1892" customFormat="1" x14ac:dyDescent="0.2"/>
    <row r="219" s="1892" customFormat="1" x14ac:dyDescent="0.2"/>
    <row r="220" s="1892" customFormat="1" x14ac:dyDescent="0.2"/>
    <row r="221" s="1892" customFormat="1" x14ac:dyDescent="0.2"/>
    <row r="222" s="1892" customFormat="1" x14ac:dyDescent="0.2"/>
    <row r="223" s="1892" customFormat="1" x14ac:dyDescent="0.2"/>
    <row r="224" s="1892" customFormat="1" x14ac:dyDescent="0.2"/>
    <row r="225" s="1892" customFormat="1" x14ac:dyDescent="0.2"/>
    <row r="226" s="1892" customFormat="1" x14ac:dyDescent="0.2"/>
    <row r="227" s="1892" customFormat="1" x14ac:dyDescent="0.2"/>
    <row r="228" s="1892" customFormat="1" x14ac:dyDescent="0.2"/>
    <row r="229" s="1892" customFormat="1" x14ac:dyDescent="0.2"/>
    <row r="230" s="1892" customFormat="1" x14ac:dyDescent="0.2"/>
    <row r="231" s="1892" customFormat="1" x14ac:dyDescent="0.2"/>
    <row r="232" s="1892" customFormat="1" x14ac:dyDescent="0.2"/>
    <row r="233" s="1892" customFormat="1" x14ac:dyDescent="0.2"/>
    <row r="234" s="1892" customFormat="1" x14ac:dyDescent="0.2"/>
    <row r="235" s="1892" customFormat="1" x14ac:dyDescent="0.2"/>
    <row r="236" s="1892" customFormat="1" x14ac:dyDescent="0.2"/>
    <row r="237" s="1892" customFormat="1" x14ac:dyDescent="0.2"/>
    <row r="238" s="1892" customFormat="1" x14ac:dyDescent="0.2"/>
    <row r="239" s="1892" customFormat="1" x14ac:dyDescent="0.2"/>
    <row r="240" s="1892" customFormat="1" x14ac:dyDescent="0.2"/>
    <row r="241" s="1892" customFormat="1" x14ac:dyDescent="0.2"/>
    <row r="242" s="1892" customFormat="1" x14ac:dyDescent="0.2"/>
    <row r="243" s="1892" customFormat="1" x14ac:dyDescent="0.2"/>
    <row r="244" s="1892" customFormat="1" x14ac:dyDescent="0.2"/>
    <row r="245" s="1892" customFormat="1" x14ac:dyDescent="0.2"/>
    <row r="246" s="1892" customFormat="1" x14ac:dyDescent="0.2"/>
    <row r="247" s="1892" customFormat="1" x14ac:dyDescent="0.2"/>
    <row r="248" s="1892" customFormat="1" x14ac:dyDescent="0.2"/>
    <row r="249" s="1892" customFormat="1" x14ac:dyDescent="0.2"/>
    <row r="250" s="1892" customFormat="1" x14ac:dyDescent="0.2"/>
    <row r="251" s="1892" customFormat="1" x14ac:dyDescent="0.2"/>
    <row r="252" s="1892" customFormat="1" x14ac:dyDescent="0.2"/>
    <row r="253" s="1892" customFormat="1" x14ac:dyDescent="0.2"/>
    <row r="254" s="1892" customFormat="1" x14ac:dyDescent="0.2"/>
    <row r="255" s="1892" customFormat="1" x14ac:dyDescent="0.2"/>
    <row r="256" s="1892" customFormat="1" x14ac:dyDescent="0.2"/>
    <row r="257" s="1892" customFormat="1" x14ac:dyDescent="0.2"/>
    <row r="258" s="1892" customFormat="1" x14ac:dyDescent="0.2"/>
    <row r="259" s="1892" customFormat="1" x14ac:dyDescent="0.2"/>
    <row r="260" s="1892" customFormat="1" x14ac:dyDescent="0.2"/>
    <row r="261" s="1892" customFormat="1" x14ac:dyDescent="0.2"/>
    <row r="262" s="1892" customFormat="1" x14ac:dyDescent="0.2"/>
    <row r="263" s="1892" customFormat="1" x14ac:dyDescent="0.2"/>
    <row r="264" s="1892" customFormat="1" x14ac:dyDescent="0.2"/>
    <row r="265" s="1892" customFormat="1" x14ac:dyDescent="0.2"/>
    <row r="266" s="1892" customFormat="1" x14ac:dyDescent="0.2"/>
    <row r="267" s="1892" customFormat="1" x14ac:dyDescent="0.2"/>
    <row r="268" s="1892" customFormat="1" x14ac:dyDescent="0.2"/>
    <row r="269" s="1892" customFormat="1" x14ac:dyDescent="0.2"/>
    <row r="270" s="1892" customFormat="1" x14ac:dyDescent="0.2"/>
    <row r="271" s="1892" customFormat="1" x14ac:dyDescent="0.2"/>
    <row r="272" s="1892" customFormat="1" x14ac:dyDescent="0.2"/>
    <row r="273" s="1892" customFormat="1" x14ac:dyDescent="0.2"/>
    <row r="274" s="1892" customFormat="1" x14ac:dyDescent="0.2"/>
    <row r="275" s="1892" customFormat="1" x14ac:dyDescent="0.2"/>
    <row r="276" s="1892" customFormat="1" x14ac:dyDescent="0.2"/>
    <row r="277" s="1892" customFormat="1" x14ac:dyDescent="0.2"/>
    <row r="278" s="1892" customFormat="1" x14ac:dyDescent="0.2"/>
    <row r="279" s="1892" customFormat="1" x14ac:dyDescent="0.2"/>
    <row r="280" s="1892" customFormat="1" x14ac:dyDescent="0.2"/>
    <row r="281" s="1892" customFormat="1" x14ac:dyDescent="0.2"/>
    <row r="282" s="1892" customFormat="1" x14ac:dyDescent="0.2"/>
    <row r="283" s="1892" customFormat="1" x14ac:dyDescent="0.2"/>
    <row r="284" s="1892" customFormat="1" x14ac:dyDescent="0.2"/>
    <row r="285" s="1892" customFormat="1" x14ac:dyDescent="0.2"/>
    <row r="286" s="1892" customFormat="1" x14ac:dyDescent="0.2"/>
    <row r="287" s="1892" customFormat="1" x14ac:dyDescent="0.2"/>
    <row r="288" s="1892" customFormat="1" x14ac:dyDescent="0.2"/>
    <row r="289" spans="1:66" s="1892" customFormat="1" x14ac:dyDescent="0.2"/>
    <row r="290" spans="1:66" s="1892" customFormat="1" x14ac:dyDescent="0.2"/>
    <row r="291" spans="1:66" s="1892" customFormat="1" x14ac:dyDescent="0.2"/>
    <row r="292" spans="1:66" s="1892" customFormat="1" x14ac:dyDescent="0.2"/>
    <row r="293" spans="1:66" s="1892" customFormat="1" x14ac:dyDescent="0.2"/>
    <row r="294" spans="1:66" s="1892" customFormat="1" x14ac:dyDescent="0.2"/>
    <row r="295" spans="1:66" s="1892" customFormat="1" x14ac:dyDescent="0.2"/>
    <row r="296" spans="1:66" s="1892" customFormat="1" x14ac:dyDescent="0.2"/>
    <row r="297" spans="1:66" s="1892" customFormat="1" x14ac:dyDescent="0.2"/>
    <row r="298" spans="1:66" s="1892" customFormat="1" x14ac:dyDescent="0.2"/>
    <row r="299" spans="1:66" s="1892" customFormat="1" x14ac:dyDescent="0.2"/>
    <row r="300" spans="1:66" s="1892" customFormat="1" x14ac:dyDescent="0.2"/>
    <row r="301" spans="1:66" s="1892" customFormat="1" x14ac:dyDescent="0.2">
      <c r="A301" s="800"/>
      <c r="B301" s="800"/>
      <c r="C301" s="1893"/>
      <c r="D301" s="1893"/>
      <c r="E301" s="1893"/>
      <c r="F301" s="1893"/>
      <c r="G301" s="1893"/>
      <c r="H301" s="1893"/>
      <c r="I301" s="1893"/>
      <c r="J301" s="1893"/>
      <c r="K301" s="1893"/>
      <c r="L301" s="1893"/>
      <c r="M301" s="1893"/>
      <c r="N301" s="1893"/>
      <c r="O301" s="1893"/>
      <c r="P301" s="1893"/>
      <c r="Q301" s="1893"/>
      <c r="R301" s="1893"/>
      <c r="S301" s="1893"/>
      <c r="T301" s="1893"/>
      <c r="U301" s="1893"/>
      <c r="V301" s="1893"/>
      <c r="W301" s="1893"/>
      <c r="X301" s="1893"/>
      <c r="Y301" s="1893"/>
      <c r="Z301" s="1893"/>
      <c r="AA301" s="1893"/>
      <c r="AB301" s="1893"/>
      <c r="AC301" s="1893"/>
      <c r="AD301" s="1893"/>
      <c r="AE301" s="1893"/>
      <c r="AF301" s="1893"/>
      <c r="AG301" s="1893"/>
      <c r="AH301" s="1893"/>
      <c r="AI301" s="1893"/>
      <c r="AJ301" s="1893"/>
      <c r="AK301" s="1893"/>
      <c r="AL301" s="1893"/>
      <c r="AM301" s="1893"/>
      <c r="AN301" s="1893"/>
      <c r="AO301" s="1893"/>
      <c r="AP301" s="1893"/>
      <c r="AQ301" s="1893"/>
      <c r="AR301" s="1893"/>
      <c r="AS301" s="1893"/>
      <c r="AT301" s="1893"/>
      <c r="AU301" s="1893"/>
      <c r="AV301" s="1893"/>
      <c r="AW301" s="1893"/>
      <c r="AX301" s="1893"/>
      <c r="AY301" s="1893"/>
      <c r="AZ301" s="1893"/>
      <c r="BA301" s="1893"/>
      <c r="BB301" s="1893"/>
      <c r="BC301" s="1893"/>
      <c r="BD301" s="1893"/>
      <c r="BE301" s="1893"/>
      <c r="BF301" s="1893"/>
      <c r="BG301" s="1893"/>
      <c r="BH301" s="1893"/>
      <c r="BI301" s="1893"/>
      <c r="BJ301" s="1893"/>
      <c r="BK301" s="1893"/>
      <c r="BL301" s="1893"/>
      <c r="BM301" s="1893"/>
      <c r="BN301" s="1893"/>
    </row>
    <row r="302" spans="1:66" s="1892" customFormat="1" x14ac:dyDescent="0.2">
      <c r="A302" s="800"/>
      <c r="B302" s="800"/>
      <c r="C302" s="1893"/>
    </row>
    <row r="309" spans="2:62" x14ac:dyDescent="0.2">
      <c r="B309" s="1144"/>
      <c r="C309" s="1144"/>
      <c r="D309" s="1144"/>
      <c r="E309" s="1144"/>
      <c r="F309" s="1144"/>
      <c r="G309" s="1144"/>
      <c r="H309" s="1144"/>
      <c r="I309" s="1144"/>
      <c r="J309" s="1144"/>
      <c r="K309" s="1144"/>
      <c r="L309" s="1144"/>
      <c r="M309" s="1144"/>
      <c r="N309" s="1144"/>
      <c r="O309" s="1144"/>
      <c r="P309" s="1144"/>
      <c r="Q309" s="1144"/>
      <c r="R309" s="1144"/>
      <c r="S309" s="1144"/>
      <c r="T309" s="1144"/>
      <c r="U309" s="1144"/>
      <c r="V309" s="1144"/>
      <c r="W309" s="1144"/>
      <c r="X309" s="1144"/>
      <c r="Y309" s="1144"/>
      <c r="Z309" s="1144"/>
      <c r="AA309" s="1144"/>
      <c r="AB309" s="1144"/>
      <c r="AC309" s="1144"/>
      <c r="AD309" s="1144"/>
      <c r="AE309" s="1144"/>
      <c r="AF309" s="1144"/>
      <c r="AG309" s="1144"/>
      <c r="AH309" s="1144"/>
      <c r="AI309" s="1144"/>
      <c r="AJ309" s="1144"/>
      <c r="AK309" s="1144"/>
      <c r="AL309" s="1144"/>
      <c r="AM309" s="1144"/>
      <c r="AN309" s="1144"/>
      <c r="AO309" s="1144"/>
      <c r="AP309" s="1144"/>
      <c r="AQ309" s="1144"/>
      <c r="AR309" s="1144"/>
      <c r="AS309" s="1144"/>
      <c r="AT309" s="1144"/>
      <c r="AU309" s="1144"/>
      <c r="AV309" s="1144"/>
      <c r="AW309" s="1144"/>
      <c r="AX309" s="1144"/>
      <c r="AY309" s="1144"/>
      <c r="AZ309" s="1144"/>
      <c r="BA309" s="1144"/>
      <c r="BB309" s="1144"/>
      <c r="BC309" s="1144"/>
      <c r="BD309" s="1144"/>
      <c r="BE309" s="1144"/>
      <c r="BF309" s="1144"/>
      <c r="BG309" s="1144"/>
      <c r="BH309" s="1144"/>
      <c r="BI309" s="1144"/>
      <c r="BJ309" s="1893"/>
    </row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7" activePane="bottomRight" state="frozen"/>
      <selection pane="bottomRight" activeCell="C7" sqref="C7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4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4">
    <mergeCell ref="A1:B3"/>
    <mergeCell ref="C1:C3"/>
    <mergeCell ref="D1:D3"/>
    <mergeCell ref="BI1:BI3"/>
    <mergeCell ref="AV1:BB1"/>
    <mergeCell ref="AL1:AT1"/>
    <mergeCell ref="BC1:BH1"/>
    <mergeCell ref="AU1:AU2"/>
    <mergeCell ref="E1:J1"/>
    <mergeCell ref="K1:R1"/>
    <mergeCell ref="S1:Z1"/>
    <mergeCell ref="AA1:AG1"/>
    <mergeCell ref="AH1:AJ1"/>
    <mergeCell ref="A4:B4"/>
  </mergeCells>
  <printOptions horizontalCentered="1"/>
  <pageMargins left="0.4" right="0.4" top="1" bottom="0.5" header="0.3" footer="0.3"/>
  <pageSetup paperSize="5" scale="72" fitToWidth="0" orientation="portrait" r:id="rId2"/>
  <headerFooter>
    <oddHeader>&amp;L&amp;"Arial,Bold"&amp;18&amp;K000000Table 8: Budget Letter
February 1 Student Membership</oddHeader>
    <oddFooter>&amp;R&amp;P</oddFooter>
  </headerFooter>
  <colBreaks count="7" manualBreakCount="7">
    <brk id="10" max="76" man="1"/>
    <brk id="18" max="76" man="1"/>
    <brk id="26" max="76" man="1"/>
    <brk id="33" max="76" man="1"/>
    <brk id="37" max="76" man="1"/>
    <brk id="47" max="76" man="1"/>
    <brk id="5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92D050"/>
  </sheetPr>
  <dimension ref="A1:AT300"/>
  <sheetViews>
    <sheetView view="pageBreakPreview" zoomScale="75" zoomScaleNormal="100" zoomScaleSheetLayoutView="75" workbookViewId="0">
      <pane xSplit="3" ySplit="3" topLeftCell="D4" activePane="bottomRight" state="frozen"/>
      <selection activeCell="I191" sqref="I191"/>
      <selection pane="topRight" activeCell="I191" sqref="I191"/>
      <selection pane="bottomLeft" activeCell="I191" sqref="I191"/>
      <selection pane="bottomRight" activeCell="D4" sqref="D4"/>
    </sheetView>
  </sheetViews>
  <sheetFormatPr defaultColWidth="8.85546875" defaultRowHeight="15" x14ac:dyDescent="0.25"/>
  <cols>
    <col min="1" max="1" width="9" style="718" bestFit="1" customWidth="1"/>
    <col min="2" max="2" width="8.42578125" style="718" hidden="1" customWidth="1"/>
    <col min="3" max="3" width="46.7109375" style="717" bestFit="1" customWidth="1"/>
    <col min="4" max="5" width="10.7109375" style="717" customWidth="1"/>
    <col min="6" max="6" width="10.7109375" style="719" customWidth="1"/>
    <col min="7" max="8" width="8.85546875" style="717"/>
    <col min="9" max="9" width="2.5703125" style="717" customWidth="1"/>
    <col min="10" max="11" width="8.85546875" style="717"/>
    <col min="12" max="12" width="13.140625" style="717" customWidth="1"/>
    <col min="13" max="13" width="19.85546875" style="1866" customWidth="1"/>
    <col min="14" max="46" width="8.85546875" style="1866"/>
    <col min="47" max="16384" width="8.85546875" style="717"/>
  </cols>
  <sheetData>
    <row r="1" spans="1:46" s="716" customFormat="1" ht="69.75" customHeight="1" x14ac:dyDescent="0.2">
      <c r="A1" s="1846" t="s">
        <v>1380</v>
      </c>
      <c r="B1" s="1847"/>
      <c r="C1" s="1848"/>
      <c r="D1" s="720" t="s">
        <v>1376</v>
      </c>
      <c r="E1" s="720" t="s">
        <v>1378</v>
      </c>
      <c r="F1" s="1164" t="s">
        <v>1379</v>
      </c>
      <c r="G1" s="720" t="s">
        <v>1377</v>
      </c>
      <c r="H1" s="1164" t="s">
        <v>1387</v>
      </c>
      <c r="I1" s="1165"/>
      <c r="J1" s="720" t="s">
        <v>1484</v>
      </c>
      <c r="K1" s="720" t="s">
        <v>1485</v>
      </c>
      <c r="L1" s="1882" t="s">
        <v>1375</v>
      </c>
      <c r="M1" s="1866"/>
      <c r="N1" s="1887"/>
      <c r="O1" s="1887"/>
      <c r="P1" s="1887"/>
      <c r="Q1" s="1887"/>
      <c r="R1" s="1887"/>
      <c r="S1" s="1887"/>
      <c r="T1" s="1887"/>
      <c r="U1" s="1887"/>
      <c r="V1" s="1887"/>
      <c r="W1" s="1887"/>
      <c r="X1" s="1887"/>
      <c r="Y1" s="1887"/>
      <c r="Z1" s="1887"/>
      <c r="AA1" s="1887"/>
      <c r="AB1" s="1887"/>
      <c r="AC1" s="1887"/>
      <c r="AD1" s="1887"/>
      <c r="AE1" s="1887"/>
      <c r="AF1" s="1887"/>
      <c r="AG1" s="1887"/>
      <c r="AH1" s="1887"/>
      <c r="AI1" s="1887"/>
      <c r="AJ1" s="1887"/>
      <c r="AK1" s="1887"/>
      <c r="AL1" s="1887"/>
      <c r="AM1" s="1887"/>
      <c r="AN1" s="1887"/>
      <c r="AO1" s="1887"/>
      <c r="AP1" s="1887"/>
      <c r="AQ1" s="1887"/>
      <c r="AR1" s="1887"/>
      <c r="AS1" s="1887"/>
      <c r="AT1" s="1887"/>
    </row>
    <row r="2" spans="1:46" s="716" customFormat="1" ht="19.149999999999999" customHeight="1" x14ac:dyDescent="0.2">
      <c r="A2" s="1849" t="s">
        <v>1735</v>
      </c>
      <c r="B2" s="1850"/>
      <c r="C2" s="1851"/>
      <c r="D2" s="353">
        <v>1</v>
      </c>
      <c r="E2" s="353">
        <v>2</v>
      </c>
      <c r="F2" s="353">
        <v>3</v>
      </c>
      <c r="G2" s="353">
        <v>4</v>
      </c>
      <c r="H2" s="353">
        <v>5</v>
      </c>
      <c r="I2" s="1165"/>
      <c r="J2" s="353">
        <v>6</v>
      </c>
      <c r="K2" s="353">
        <v>7</v>
      </c>
      <c r="L2" s="1390">
        <v>997</v>
      </c>
      <c r="M2" s="1866"/>
      <c r="N2" s="1887"/>
      <c r="O2" s="1887"/>
      <c r="P2" s="1887"/>
      <c r="Q2" s="1887"/>
      <c r="R2" s="1887"/>
      <c r="S2" s="1887"/>
      <c r="T2" s="1887"/>
      <c r="U2" s="1887"/>
      <c r="V2" s="1887"/>
      <c r="W2" s="1887"/>
      <c r="X2" s="1887"/>
      <c r="Y2" s="1887"/>
      <c r="Z2" s="1887"/>
      <c r="AA2" s="1887"/>
      <c r="AB2" s="1887"/>
      <c r="AC2" s="1887"/>
      <c r="AD2" s="1887"/>
      <c r="AE2" s="1887"/>
      <c r="AF2" s="1887"/>
      <c r="AG2" s="1887"/>
      <c r="AH2" s="1887"/>
      <c r="AI2" s="1887"/>
      <c r="AJ2" s="1887"/>
      <c r="AK2" s="1887"/>
      <c r="AL2" s="1887"/>
      <c r="AM2" s="1887"/>
      <c r="AN2" s="1887"/>
      <c r="AO2" s="1887"/>
      <c r="AP2" s="1887"/>
      <c r="AQ2" s="1887"/>
      <c r="AR2" s="1887"/>
      <c r="AS2" s="1887"/>
      <c r="AT2" s="1887"/>
    </row>
    <row r="3" spans="1:46" s="716" customFormat="1" ht="19.149999999999999" hidden="1" customHeight="1" x14ac:dyDescent="0.2">
      <c r="A3" s="432"/>
      <c r="B3" s="432"/>
      <c r="C3" s="432"/>
      <c r="D3" s="432"/>
      <c r="E3" s="432"/>
      <c r="F3" s="432"/>
      <c r="G3" s="432">
        <v>315</v>
      </c>
      <c r="H3" s="432">
        <v>333</v>
      </c>
      <c r="I3" s="1166"/>
      <c r="J3" s="432">
        <v>41</v>
      </c>
      <c r="K3" s="432"/>
      <c r="L3" s="1883">
        <v>600</v>
      </c>
      <c r="M3" s="1866"/>
      <c r="N3" s="1887"/>
      <c r="O3" s="1887"/>
      <c r="P3" s="1887"/>
      <c r="Q3" s="1887"/>
      <c r="R3" s="1887"/>
      <c r="S3" s="1887"/>
      <c r="T3" s="1887"/>
      <c r="U3" s="1887"/>
      <c r="V3" s="1887"/>
      <c r="W3" s="1887"/>
      <c r="X3" s="1887"/>
      <c r="Y3" s="1887"/>
      <c r="Z3" s="1887"/>
      <c r="AA3" s="1887"/>
      <c r="AB3" s="1887"/>
      <c r="AC3" s="1887"/>
      <c r="AD3" s="1887"/>
      <c r="AE3" s="1887"/>
      <c r="AF3" s="1887"/>
      <c r="AG3" s="1887"/>
      <c r="AH3" s="1887"/>
      <c r="AI3" s="1887"/>
      <c r="AJ3" s="1887"/>
      <c r="AK3" s="1887"/>
      <c r="AL3" s="1887"/>
      <c r="AM3" s="1887"/>
      <c r="AN3" s="1887"/>
      <c r="AO3" s="1887"/>
      <c r="AP3" s="1887"/>
      <c r="AQ3" s="1887"/>
      <c r="AR3" s="1887"/>
      <c r="AS3" s="1887"/>
      <c r="AT3" s="1887"/>
    </row>
    <row r="4" spans="1:46" ht="19.5" customHeight="1" x14ac:dyDescent="0.2">
      <c r="A4" s="255">
        <v>396211</v>
      </c>
      <c r="B4" s="255">
        <v>396211</v>
      </c>
      <c r="C4" s="233" t="s">
        <v>650</v>
      </c>
      <c r="D4" s="1355">
        <v>951</v>
      </c>
      <c r="E4" s="433"/>
      <c r="F4" s="241">
        <v>951</v>
      </c>
      <c r="G4" s="241">
        <v>914</v>
      </c>
      <c r="H4" s="241">
        <v>70</v>
      </c>
      <c r="I4" s="1167"/>
      <c r="J4" s="241">
        <v>66</v>
      </c>
      <c r="K4" s="241">
        <v>0</v>
      </c>
      <c r="L4" s="1884">
        <v>432</v>
      </c>
    </row>
    <row r="5" spans="1:46" ht="19.5" customHeight="1" x14ac:dyDescent="0.2">
      <c r="A5" s="255" t="s">
        <v>1489</v>
      </c>
      <c r="B5" s="255" t="s">
        <v>856</v>
      </c>
      <c r="C5" s="233" t="s">
        <v>1486</v>
      </c>
      <c r="D5" s="433"/>
      <c r="E5" s="234"/>
      <c r="F5" s="241"/>
      <c r="G5" s="241"/>
      <c r="H5" s="241"/>
      <c r="I5" s="1167"/>
      <c r="J5" s="241"/>
      <c r="K5" s="241"/>
      <c r="L5" s="1884"/>
    </row>
    <row r="6" spans="1:46" ht="19.5" customHeight="1" x14ac:dyDescent="0.2">
      <c r="A6" s="255" t="s">
        <v>384</v>
      </c>
      <c r="B6" s="255" t="s">
        <v>230</v>
      </c>
      <c r="C6" s="233" t="s">
        <v>253</v>
      </c>
      <c r="D6" s="433"/>
      <c r="E6" s="234">
        <v>172</v>
      </c>
      <c r="F6" s="241">
        <v>172</v>
      </c>
      <c r="G6" s="241">
        <v>172</v>
      </c>
      <c r="H6" s="241">
        <v>0</v>
      </c>
      <c r="I6" s="1167"/>
      <c r="J6" s="241">
        <v>29</v>
      </c>
      <c r="K6" s="241">
        <v>0</v>
      </c>
      <c r="L6" s="1884">
        <v>1188</v>
      </c>
    </row>
    <row r="7" spans="1:46" ht="19.5" customHeight="1" x14ac:dyDescent="0.2">
      <c r="A7" s="256" t="s">
        <v>383</v>
      </c>
      <c r="B7" s="256" t="s">
        <v>205</v>
      </c>
      <c r="C7" s="235" t="s">
        <v>252</v>
      </c>
      <c r="D7" s="434"/>
      <c r="E7" s="236">
        <v>170</v>
      </c>
      <c r="F7" s="242">
        <v>170</v>
      </c>
      <c r="G7" s="242">
        <v>166</v>
      </c>
      <c r="H7" s="242">
        <v>0</v>
      </c>
      <c r="I7" s="1168"/>
      <c r="J7" s="242">
        <v>17</v>
      </c>
      <c r="K7" s="242">
        <v>0</v>
      </c>
      <c r="L7" s="1885">
        <v>840</v>
      </c>
    </row>
    <row r="8" spans="1:46" ht="19.5" customHeight="1" x14ac:dyDescent="0.2">
      <c r="A8" s="255" t="s">
        <v>857</v>
      </c>
      <c r="B8" s="255" t="s">
        <v>858</v>
      </c>
      <c r="C8" s="233" t="s">
        <v>859</v>
      </c>
      <c r="D8" s="433"/>
      <c r="E8" s="234">
        <v>76</v>
      </c>
      <c r="F8" s="241">
        <v>76</v>
      </c>
      <c r="G8" s="241">
        <v>75</v>
      </c>
      <c r="H8" s="241">
        <v>0</v>
      </c>
      <c r="I8" s="1167"/>
      <c r="J8" s="241">
        <v>17</v>
      </c>
      <c r="K8" s="241">
        <v>0</v>
      </c>
      <c r="L8" s="1884"/>
    </row>
    <row r="9" spans="1:46" ht="19.5" customHeight="1" x14ac:dyDescent="0.2">
      <c r="A9" s="1298"/>
      <c r="B9" s="1298"/>
      <c r="C9" s="1299"/>
      <c r="D9" s="1300">
        <v>951</v>
      </c>
      <c r="E9" s="1300">
        <v>418</v>
      </c>
      <c r="F9" s="1300">
        <v>1369</v>
      </c>
      <c r="G9" s="1300">
        <v>1327</v>
      </c>
      <c r="H9" s="1300">
        <v>70</v>
      </c>
      <c r="I9" s="1301"/>
      <c r="J9" s="1300">
        <v>129</v>
      </c>
      <c r="K9" s="1300">
        <v>0</v>
      </c>
      <c r="L9" s="1886"/>
    </row>
    <row r="10" spans="1:46" s="1866" customFormat="1" ht="14.25" x14ac:dyDescent="0.2">
      <c r="A10" s="1865"/>
      <c r="B10" s="1865"/>
      <c r="D10" s="1873"/>
      <c r="E10" s="1873"/>
      <c r="F10" s="1873"/>
      <c r="G10" s="1873"/>
      <c r="H10" s="1873"/>
      <c r="I10" s="1873"/>
      <c r="J10" s="1873"/>
      <c r="K10" s="1873"/>
      <c r="L10" s="1873"/>
    </row>
    <row r="11" spans="1:46" s="1866" customFormat="1" ht="14.25" x14ac:dyDescent="0.2">
      <c r="A11" s="1867"/>
      <c r="B11" s="1867"/>
      <c r="C11" s="1868"/>
      <c r="D11" s="1869"/>
      <c r="E11" s="1869"/>
      <c r="F11" s="1869"/>
      <c r="G11" s="1869"/>
      <c r="H11" s="1869"/>
      <c r="I11" s="1869"/>
      <c r="J11" s="1869"/>
      <c r="K11" s="1869"/>
      <c r="L11" s="1869"/>
    </row>
    <row r="12" spans="1:46" s="1866" customFormat="1" x14ac:dyDescent="0.25">
      <c r="A12" s="1865"/>
      <c r="B12" s="1865"/>
      <c r="F12" s="1870"/>
      <c r="L12" s="1871"/>
      <c r="N12" s="1872"/>
    </row>
    <row r="13" spans="1:46" s="1866" customFormat="1" x14ac:dyDescent="0.25">
      <c r="A13" s="1865"/>
      <c r="B13" s="1865"/>
      <c r="C13" s="1418"/>
      <c r="F13" s="1870"/>
      <c r="J13" s="1873"/>
      <c r="K13" s="1873"/>
      <c r="L13" s="1871"/>
      <c r="N13" s="1872"/>
    </row>
    <row r="14" spans="1:46" s="1866" customFormat="1" ht="14.25" x14ac:dyDescent="0.2">
      <c r="A14" s="1865"/>
      <c r="B14" s="1865"/>
      <c r="C14" s="1874"/>
      <c r="D14" s="1873"/>
      <c r="E14" s="1873"/>
      <c r="F14" s="1873"/>
      <c r="G14" s="1873"/>
      <c r="H14" s="1873"/>
      <c r="I14" s="1873"/>
      <c r="J14" s="1873"/>
      <c r="K14" s="1873"/>
    </row>
    <row r="15" spans="1:46" s="1866" customFormat="1" x14ac:dyDescent="0.25">
      <c r="A15" s="1865"/>
      <c r="B15" s="1865"/>
      <c r="F15" s="1870"/>
    </row>
    <row r="16" spans="1:46" s="1866" customFormat="1" x14ac:dyDescent="0.25">
      <c r="A16" s="1865"/>
      <c r="B16" s="1865"/>
      <c r="F16" s="1870"/>
    </row>
    <row r="17" spans="1:12" s="1866" customFormat="1" x14ac:dyDescent="0.25">
      <c r="A17" s="1865"/>
      <c r="B17" s="1865"/>
      <c r="F17" s="1870"/>
    </row>
    <row r="18" spans="1:12" s="1866" customFormat="1" ht="14.25" x14ac:dyDescent="0.2">
      <c r="A18" s="1875"/>
      <c r="B18" s="1865"/>
      <c r="D18" s="1873"/>
      <c r="E18" s="1873"/>
      <c r="F18" s="1873"/>
      <c r="G18" s="1873"/>
      <c r="H18" s="1873"/>
      <c r="I18" s="1873"/>
      <c r="J18" s="1873"/>
      <c r="K18" s="1873"/>
      <c r="L18" s="1873"/>
    </row>
    <row r="19" spans="1:12" s="1866" customFormat="1" ht="14.25" x14ac:dyDescent="0.2">
      <c r="A19" s="1865"/>
      <c r="B19" s="1865"/>
    </row>
    <row r="20" spans="1:12" s="1866" customFormat="1" x14ac:dyDescent="0.25">
      <c r="A20" s="1865"/>
      <c r="B20" s="1865"/>
      <c r="F20" s="1870"/>
    </row>
    <row r="21" spans="1:12" s="1866" customFormat="1" x14ac:dyDescent="0.25">
      <c r="A21" s="1865"/>
      <c r="B21" s="1865"/>
      <c r="F21" s="1870"/>
    </row>
    <row r="22" spans="1:12" s="1866" customFormat="1" x14ac:dyDescent="0.25">
      <c r="A22" s="1865"/>
      <c r="B22" s="1865"/>
      <c r="F22" s="1870"/>
    </row>
    <row r="23" spans="1:12" s="1866" customFormat="1" x14ac:dyDescent="0.25">
      <c r="A23" s="1865"/>
      <c r="B23" s="1865"/>
      <c r="F23" s="1870"/>
    </row>
    <row r="24" spans="1:12" s="1866" customFormat="1" x14ac:dyDescent="0.25">
      <c r="A24" s="1865"/>
      <c r="B24" s="1865"/>
      <c r="F24" s="1870"/>
    </row>
    <row r="25" spans="1:12" s="1866" customFormat="1" x14ac:dyDescent="0.25">
      <c r="A25" s="1865"/>
      <c r="B25" s="1865"/>
      <c r="F25" s="1870"/>
    </row>
    <row r="26" spans="1:12" s="1866" customFormat="1" x14ac:dyDescent="0.25">
      <c r="A26" s="1876"/>
      <c r="B26" s="1877"/>
      <c r="C26" s="1876"/>
      <c r="F26" s="1870"/>
    </row>
    <row r="27" spans="1:12" s="1866" customFormat="1" ht="14.25" x14ac:dyDescent="0.2">
      <c r="A27" s="1878"/>
      <c r="B27" s="1878"/>
      <c r="C27" s="1381"/>
      <c r="D27" s="1879"/>
      <c r="E27" s="1880"/>
      <c r="F27" s="1881"/>
      <c r="G27" s="1881"/>
      <c r="H27" s="1881"/>
      <c r="I27" s="1881"/>
      <c r="J27" s="1881"/>
      <c r="K27" s="1881"/>
      <c r="L27" s="1881"/>
    </row>
    <row r="28" spans="1:12" s="1866" customFormat="1" ht="14.25" x14ac:dyDescent="0.2">
      <c r="A28" s="1878"/>
      <c r="B28" s="1878"/>
      <c r="C28" s="1381"/>
      <c r="D28" s="1879"/>
      <c r="E28" s="1880"/>
      <c r="F28" s="1881"/>
      <c r="G28" s="1881"/>
      <c r="H28" s="1881"/>
      <c r="I28" s="1881"/>
      <c r="J28" s="1881"/>
      <c r="K28" s="1881"/>
      <c r="L28" s="1881"/>
    </row>
    <row r="29" spans="1:12" s="1866" customFormat="1" ht="14.25" x14ac:dyDescent="0.2">
      <c r="A29" s="1878"/>
      <c r="B29" s="1878"/>
      <c r="C29" s="1381"/>
      <c r="D29" s="1879"/>
      <c r="E29" s="1880"/>
      <c r="F29" s="1881"/>
      <c r="G29" s="1881"/>
      <c r="H29" s="1881"/>
      <c r="I29" s="1881"/>
      <c r="J29" s="1881"/>
      <c r="K29" s="1881"/>
      <c r="L29" s="1881"/>
    </row>
    <row r="30" spans="1:12" s="1866" customFormat="1" ht="14.25" x14ac:dyDescent="0.2">
      <c r="A30" s="1865"/>
      <c r="B30" s="1865"/>
      <c r="D30" s="1873"/>
      <c r="E30" s="1873"/>
      <c r="F30" s="1873"/>
      <c r="G30" s="1873"/>
      <c r="H30" s="1873"/>
      <c r="I30" s="1873"/>
      <c r="J30" s="1873"/>
      <c r="K30" s="1873"/>
      <c r="L30" s="1873"/>
    </row>
    <row r="31" spans="1:12" s="1866" customFormat="1" x14ac:dyDescent="0.25">
      <c r="A31" s="1865"/>
      <c r="B31" s="1865"/>
      <c r="F31" s="1870"/>
    </row>
    <row r="32" spans="1:12" s="1866" customFormat="1" x14ac:dyDescent="0.25">
      <c r="A32" s="1865"/>
      <c r="B32" s="1865"/>
      <c r="F32" s="1870"/>
    </row>
    <row r="33" spans="1:46" s="1866" customFormat="1" x14ac:dyDescent="0.25">
      <c r="A33" s="1865"/>
      <c r="B33" s="1865"/>
      <c r="F33" s="1870"/>
    </row>
    <row r="34" spans="1:46" s="1866" customFormat="1" x14ac:dyDescent="0.25">
      <c r="A34" s="1865"/>
      <c r="B34" s="1865"/>
      <c r="F34" s="1870"/>
    </row>
    <row r="35" spans="1:46" s="1866" customFormat="1" x14ac:dyDescent="0.25">
      <c r="A35" s="1865"/>
      <c r="B35" s="1865"/>
      <c r="F35" s="1870"/>
    </row>
    <row r="36" spans="1:46" s="1866" customFormat="1" x14ac:dyDescent="0.25">
      <c r="A36" s="1865"/>
      <c r="B36" s="1865"/>
      <c r="F36" s="1870"/>
    </row>
    <row r="37" spans="1:46" s="1866" customFormat="1" x14ac:dyDescent="0.25">
      <c r="A37" s="1865"/>
      <c r="B37" s="1865"/>
      <c r="F37" s="1870"/>
    </row>
    <row r="38" spans="1:46" s="1866" customFormat="1" x14ac:dyDescent="0.25">
      <c r="A38" s="1865"/>
      <c r="B38" s="1865"/>
      <c r="F38" s="1870"/>
    </row>
    <row r="39" spans="1:46" s="1866" customFormat="1" x14ac:dyDescent="0.25">
      <c r="A39" s="1865"/>
      <c r="B39" s="1865"/>
      <c r="F39" s="1870"/>
    </row>
    <row r="40" spans="1:46" s="1866" customFormat="1" x14ac:dyDescent="0.25">
      <c r="A40" s="1865"/>
      <c r="B40" s="1865"/>
      <c r="F40" s="1870"/>
    </row>
    <row r="41" spans="1:46" s="1866" customFormat="1" x14ac:dyDescent="0.25">
      <c r="A41" s="1865"/>
      <c r="B41" s="1865"/>
      <c r="F41" s="1870"/>
    </row>
    <row r="42" spans="1:46" s="1303" customFormat="1" x14ac:dyDescent="0.25">
      <c r="A42" s="1302"/>
      <c r="B42" s="1302"/>
      <c r="F42" s="1304"/>
      <c r="M42" s="1866"/>
      <c r="N42" s="1866"/>
      <c r="O42" s="1866"/>
      <c r="P42" s="1866"/>
      <c r="Q42" s="1866"/>
      <c r="R42" s="1866"/>
      <c r="S42" s="1866"/>
      <c r="T42" s="1866"/>
      <c r="U42" s="1866"/>
      <c r="V42" s="1866"/>
      <c r="W42" s="1866"/>
      <c r="X42" s="1866"/>
      <c r="Y42" s="1866"/>
      <c r="Z42" s="1866"/>
      <c r="AA42" s="1866"/>
      <c r="AB42" s="1866"/>
      <c r="AC42" s="1866"/>
      <c r="AD42" s="1866"/>
      <c r="AE42" s="1866"/>
      <c r="AF42" s="1866"/>
      <c r="AG42" s="1866"/>
      <c r="AH42" s="1866"/>
      <c r="AI42" s="1866"/>
      <c r="AJ42" s="1866"/>
      <c r="AK42" s="1866"/>
      <c r="AL42" s="1866"/>
      <c r="AM42" s="1866"/>
      <c r="AN42" s="1866"/>
      <c r="AO42" s="1866"/>
      <c r="AP42" s="1866"/>
      <c r="AQ42" s="1866"/>
      <c r="AR42" s="1866"/>
      <c r="AS42" s="1866"/>
      <c r="AT42" s="1866"/>
    </row>
    <row r="43" spans="1:46" s="1303" customFormat="1" x14ac:dyDescent="0.25">
      <c r="A43" s="1302"/>
      <c r="B43" s="1302"/>
      <c r="F43" s="1304"/>
      <c r="M43" s="1866"/>
      <c r="N43" s="1866"/>
      <c r="O43" s="1866"/>
      <c r="P43" s="1866"/>
      <c r="Q43" s="1866"/>
      <c r="R43" s="1866"/>
      <c r="S43" s="1866"/>
      <c r="T43" s="1866"/>
      <c r="U43" s="1866"/>
      <c r="V43" s="1866"/>
      <c r="W43" s="1866"/>
      <c r="X43" s="1866"/>
      <c r="Y43" s="1866"/>
      <c r="Z43" s="1866"/>
      <c r="AA43" s="1866"/>
      <c r="AB43" s="1866"/>
      <c r="AC43" s="1866"/>
      <c r="AD43" s="1866"/>
      <c r="AE43" s="1866"/>
      <c r="AF43" s="1866"/>
      <c r="AG43" s="1866"/>
      <c r="AH43" s="1866"/>
      <c r="AI43" s="1866"/>
      <c r="AJ43" s="1866"/>
      <c r="AK43" s="1866"/>
      <c r="AL43" s="1866"/>
      <c r="AM43" s="1866"/>
      <c r="AN43" s="1866"/>
      <c r="AO43" s="1866"/>
      <c r="AP43" s="1866"/>
      <c r="AQ43" s="1866"/>
      <c r="AR43" s="1866"/>
      <c r="AS43" s="1866"/>
      <c r="AT43" s="1866"/>
    </row>
    <row r="44" spans="1:46" s="1303" customFormat="1" x14ac:dyDescent="0.25">
      <c r="A44" s="1302"/>
      <c r="B44" s="1302"/>
      <c r="F44" s="1304"/>
      <c r="M44" s="1866"/>
      <c r="N44" s="1866"/>
      <c r="O44" s="1866"/>
      <c r="P44" s="1866"/>
      <c r="Q44" s="1866"/>
      <c r="R44" s="1866"/>
      <c r="S44" s="1866"/>
      <c r="T44" s="1866"/>
      <c r="U44" s="1866"/>
      <c r="V44" s="1866"/>
      <c r="W44" s="1866"/>
      <c r="X44" s="1866"/>
      <c r="Y44" s="1866"/>
      <c r="Z44" s="1866"/>
      <c r="AA44" s="1866"/>
      <c r="AB44" s="1866"/>
      <c r="AC44" s="1866"/>
      <c r="AD44" s="1866"/>
      <c r="AE44" s="1866"/>
      <c r="AF44" s="1866"/>
      <c r="AG44" s="1866"/>
      <c r="AH44" s="1866"/>
      <c r="AI44" s="1866"/>
      <c r="AJ44" s="1866"/>
      <c r="AK44" s="1866"/>
      <c r="AL44" s="1866"/>
      <c r="AM44" s="1866"/>
      <c r="AN44" s="1866"/>
      <c r="AO44" s="1866"/>
      <c r="AP44" s="1866"/>
      <c r="AQ44" s="1866"/>
      <c r="AR44" s="1866"/>
      <c r="AS44" s="1866"/>
      <c r="AT44" s="1866"/>
    </row>
    <row r="45" spans="1:46" s="1303" customFormat="1" x14ac:dyDescent="0.25">
      <c r="A45" s="1302"/>
      <c r="B45" s="1302"/>
      <c r="F45" s="1304"/>
      <c r="M45" s="1866"/>
      <c r="N45" s="1866"/>
      <c r="O45" s="1866"/>
      <c r="P45" s="1866"/>
      <c r="Q45" s="1866"/>
      <c r="R45" s="1866"/>
      <c r="S45" s="1866"/>
      <c r="T45" s="1866"/>
      <c r="U45" s="1866"/>
      <c r="V45" s="1866"/>
      <c r="W45" s="1866"/>
      <c r="X45" s="1866"/>
      <c r="Y45" s="1866"/>
      <c r="Z45" s="1866"/>
      <c r="AA45" s="1866"/>
      <c r="AB45" s="1866"/>
      <c r="AC45" s="1866"/>
      <c r="AD45" s="1866"/>
      <c r="AE45" s="1866"/>
      <c r="AF45" s="1866"/>
      <c r="AG45" s="1866"/>
      <c r="AH45" s="1866"/>
      <c r="AI45" s="1866"/>
      <c r="AJ45" s="1866"/>
      <c r="AK45" s="1866"/>
      <c r="AL45" s="1866"/>
      <c r="AM45" s="1866"/>
      <c r="AN45" s="1866"/>
      <c r="AO45" s="1866"/>
      <c r="AP45" s="1866"/>
      <c r="AQ45" s="1866"/>
      <c r="AR45" s="1866"/>
      <c r="AS45" s="1866"/>
      <c r="AT45" s="1866"/>
    </row>
    <row r="46" spans="1:46" s="1303" customFormat="1" x14ac:dyDescent="0.25">
      <c r="A46" s="1302"/>
      <c r="B46" s="1302"/>
      <c r="F46" s="1304"/>
      <c r="M46" s="1866"/>
      <c r="N46" s="1866"/>
      <c r="O46" s="1866"/>
      <c r="P46" s="1866"/>
      <c r="Q46" s="1866"/>
      <c r="R46" s="1866"/>
      <c r="S46" s="1866"/>
      <c r="T46" s="1866"/>
      <c r="U46" s="1866"/>
      <c r="V46" s="1866"/>
      <c r="W46" s="1866"/>
      <c r="X46" s="1866"/>
      <c r="Y46" s="1866"/>
      <c r="Z46" s="1866"/>
      <c r="AA46" s="1866"/>
      <c r="AB46" s="1866"/>
      <c r="AC46" s="1866"/>
      <c r="AD46" s="1866"/>
      <c r="AE46" s="1866"/>
      <c r="AF46" s="1866"/>
      <c r="AG46" s="1866"/>
      <c r="AH46" s="1866"/>
      <c r="AI46" s="1866"/>
      <c r="AJ46" s="1866"/>
      <c r="AK46" s="1866"/>
      <c r="AL46" s="1866"/>
      <c r="AM46" s="1866"/>
      <c r="AN46" s="1866"/>
      <c r="AO46" s="1866"/>
      <c r="AP46" s="1866"/>
      <c r="AQ46" s="1866"/>
      <c r="AR46" s="1866"/>
      <c r="AS46" s="1866"/>
      <c r="AT46" s="1866"/>
    </row>
    <row r="47" spans="1:46" s="1303" customFormat="1" x14ac:dyDescent="0.25">
      <c r="A47" s="1302"/>
      <c r="B47" s="1302"/>
      <c r="F47" s="1304"/>
      <c r="M47" s="1866"/>
      <c r="N47" s="1866"/>
      <c r="O47" s="1866"/>
      <c r="P47" s="1866"/>
      <c r="Q47" s="1866"/>
      <c r="R47" s="1866"/>
      <c r="S47" s="1866"/>
      <c r="T47" s="1866"/>
      <c r="U47" s="1866"/>
      <c r="V47" s="1866"/>
      <c r="W47" s="1866"/>
      <c r="X47" s="1866"/>
      <c r="Y47" s="1866"/>
      <c r="Z47" s="1866"/>
      <c r="AA47" s="1866"/>
      <c r="AB47" s="1866"/>
      <c r="AC47" s="1866"/>
      <c r="AD47" s="1866"/>
      <c r="AE47" s="1866"/>
      <c r="AF47" s="1866"/>
      <c r="AG47" s="1866"/>
      <c r="AH47" s="1866"/>
      <c r="AI47" s="1866"/>
      <c r="AJ47" s="1866"/>
      <c r="AK47" s="1866"/>
      <c r="AL47" s="1866"/>
      <c r="AM47" s="1866"/>
      <c r="AN47" s="1866"/>
      <c r="AO47" s="1866"/>
      <c r="AP47" s="1866"/>
      <c r="AQ47" s="1866"/>
      <c r="AR47" s="1866"/>
      <c r="AS47" s="1866"/>
      <c r="AT47" s="1866"/>
    </row>
    <row r="48" spans="1:46" s="1303" customFormat="1" x14ac:dyDescent="0.25">
      <c r="A48" s="1302"/>
      <c r="B48" s="1302"/>
      <c r="F48" s="1304"/>
      <c r="M48" s="1866"/>
      <c r="N48" s="1866"/>
      <c r="O48" s="1866"/>
      <c r="P48" s="1866"/>
      <c r="Q48" s="1866"/>
      <c r="R48" s="1866"/>
      <c r="S48" s="1866"/>
      <c r="T48" s="1866"/>
      <c r="U48" s="1866"/>
      <c r="V48" s="1866"/>
      <c r="W48" s="1866"/>
      <c r="X48" s="1866"/>
      <c r="Y48" s="1866"/>
      <c r="Z48" s="1866"/>
      <c r="AA48" s="1866"/>
      <c r="AB48" s="1866"/>
      <c r="AC48" s="1866"/>
      <c r="AD48" s="1866"/>
      <c r="AE48" s="1866"/>
      <c r="AF48" s="1866"/>
      <c r="AG48" s="1866"/>
      <c r="AH48" s="1866"/>
      <c r="AI48" s="1866"/>
      <c r="AJ48" s="1866"/>
      <c r="AK48" s="1866"/>
      <c r="AL48" s="1866"/>
      <c r="AM48" s="1866"/>
      <c r="AN48" s="1866"/>
      <c r="AO48" s="1866"/>
      <c r="AP48" s="1866"/>
      <c r="AQ48" s="1866"/>
      <c r="AR48" s="1866"/>
      <c r="AS48" s="1866"/>
      <c r="AT48" s="1866"/>
    </row>
    <row r="49" spans="1:46" s="1303" customFormat="1" x14ac:dyDescent="0.25">
      <c r="A49" s="1302"/>
      <c r="B49" s="1302"/>
      <c r="F49" s="1304"/>
      <c r="M49" s="1866"/>
      <c r="N49" s="1866"/>
      <c r="O49" s="1866"/>
      <c r="P49" s="1866"/>
      <c r="Q49" s="1866"/>
      <c r="R49" s="1866"/>
      <c r="S49" s="1866"/>
      <c r="T49" s="1866"/>
      <c r="U49" s="1866"/>
      <c r="V49" s="1866"/>
      <c r="W49" s="1866"/>
      <c r="X49" s="1866"/>
      <c r="Y49" s="1866"/>
      <c r="Z49" s="1866"/>
      <c r="AA49" s="1866"/>
      <c r="AB49" s="1866"/>
      <c r="AC49" s="1866"/>
      <c r="AD49" s="1866"/>
      <c r="AE49" s="1866"/>
      <c r="AF49" s="1866"/>
      <c r="AG49" s="1866"/>
      <c r="AH49" s="1866"/>
      <c r="AI49" s="1866"/>
      <c r="AJ49" s="1866"/>
      <c r="AK49" s="1866"/>
      <c r="AL49" s="1866"/>
      <c r="AM49" s="1866"/>
      <c r="AN49" s="1866"/>
      <c r="AO49" s="1866"/>
      <c r="AP49" s="1866"/>
      <c r="AQ49" s="1866"/>
      <c r="AR49" s="1866"/>
      <c r="AS49" s="1866"/>
      <c r="AT49" s="1866"/>
    </row>
    <row r="50" spans="1:46" s="1303" customFormat="1" x14ac:dyDescent="0.25">
      <c r="A50" s="1302"/>
      <c r="B50" s="1302"/>
      <c r="F50" s="1304"/>
      <c r="M50" s="1866"/>
      <c r="N50" s="1866"/>
      <c r="O50" s="1866"/>
      <c r="P50" s="1866"/>
      <c r="Q50" s="1866"/>
      <c r="R50" s="1866"/>
      <c r="S50" s="1866"/>
      <c r="T50" s="1866"/>
      <c r="U50" s="1866"/>
      <c r="V50" s="1866"/>
      <c r="W50" s="1866"/>
      <c r="X50" s="1866"/>
      <c r="Y50" s="1866"/>
      <c r="Z50" s="1866"/>
      <c r="AA50" s="1866"/>
      <c r="AB50" s="1866"/>
      <c r="AC50" s="1866"/>
      <c r="AD50" s="1866"/>
      <c r="AE50" s="1866"/>
      <c r="AF50" s="1866"/>
      <c r="AG50" s="1866"/>
      <c r="AH50" s="1866"/>
      <c r="AI50" s="1866"/>
      <c r="AJ50" s="1866"/>
      <c r="AK50" s="1866"/>
      <c r="AL50" s="1866"/>
      <c r="AM50" s="1866"/>
      <c r="AN50" s="1866"/>
      <c r="AO50" s="1866"/>
      <c r="AP50" s="1866"/>
      <c r="AQ50" s="1866"/>
      <c r="AR50" s="1866"/>
      <c r="AS50" s="1866"/>
      <c r="AT50" s="1866"/>
    </row>
    <row r="51" spans="1:46" s="1303" customFormat="1" x14ac:dyDescent="0.25">
      <c r="A51" s="1302"/>
      <c r="B51" s="1302"/>
      <c r="F51" s="1304"/>
      <c r="M51" s="1866"/>
      <c r="N51" s="1866"/>
      <c r="O51" s="1866"/>
      <c r="P51" s="1866"/>
      <c r="Q51" s="1866"/>
      <c r="R51" s="1866"/>
      <c r="S51" s="1866"/>
      <c r="T51" s="1866"/>
      <c r="U51" s="1866"/>
      <c r="V51" s="1866"/>
      <c r="W51" s="1866"/>
      <c r="X51" s="1866"/>
      <c r="Y51" s="1866"/>
      <c r="Z51" s="1866"/>
      <c r="AA51" s="1866"/>
      <c r="AB51" s="1866"/>
      <c r="AC51" s="1866"/>
      <c r="AD51" s="1866"/>
      <c r="AE51" s="1866"/>
      <c r="AF51" s="1866"/>
      <c r="AG51" s="1866"/>
      <c r="AH51" s="1866"/>
      <c r="AI51" s="1866"/>
      <c r="AJ51" s="1866"/>
      <c r="AK51" s="1866"/>
      <c r="AL51" s="1866"/>
      <c r="AM51" s="1866"/>
      <c r="AN51" s="1866"/>
      <c r="AO51" s="1866"/>
      <c r="AP51" s="1866"/>
      <c r="AQ51" s="1866"/>
      <c r="AR51" s="1866"/>
      <c r="AS51" s="1866"/>
      <c r="AT51" s="1866"/>
    </row>
    <row r="52" spans="1:46" s="1303" customFormat="1" x14ac:dyDescent="0.25">
      <c r="A52" s="1302"/>
      <c r="B52" s="1302"/>
      <c r="F52" s="1304"/>
      <c r="M52" s="1866"/>
      <c r="N52" s="1866"/>
      <c r="O52" s="1866"/>
      <c r="P52" s="1866"/>
      <c r="Q52" s="1866"/>
      <c r="R52" s="1866"/>
      <c r="S52" s="1866"/>
      <c r="T52" s="1866"/>
      <c r="U52" s="1866"/>
      <c r="V52" s="1866"/>
      <c r="W52" s="1866"/>
      <c r="X52" s="1866"/>
      <c r="Y52" s="1866"/>
      <c r="Z52" s="1866"/>
      <c r="AA52" s="1866"/>
      <c r="AB52" s="1866"/>
      <c r="AC52" s="1866"/>
      <c r="AD52" s="1866"/>
      <c r="AE52" s="1866"/>
      <c r="AF52" s="1866"/>
      <c r="AG52" s="1866"/>
      <c r="AH52" s="1866"/>
      <c r="AI52" s="1866"/>
      <c r="AJ52" s="1866"/>
      <c r="AK52" s="1866"/>
      <c r="AL52" s="1866"/>
      <c r="AM52" s="1866"/>
      <c r="AN52" s="1866"/>
      <c r="AO52" s="1866"/>
      <c r="AP52" s="1866"/>
      <c r="AQ52" s="1866"/>
      <c r="AR52" s="1866"/>
      <c r="AS52" s="1866"/>
      <c r="AT52" s="1866"/>
    </row>
    <row r="53" spans="1:46" s="1303" customFormat="1" x14ac:dyDescent="0.25">
      <c r="A53" s="1302"/>
      <c r="B53" s="1302"/>
      <c r="F53" s="1304"/>
      <c r="M53" s="1866"/>
      <c r="N53" s="1866"/>
      <c r="O53" s="1866"/>
      <c r="P53" s="1866"/>
      <c r="Q53" s="1866"/>
      <c r="R53" s="1866"/>
      <c r="S53" s="1866"/>
      <c r="T53" s="1866"/>
      <c r="U53" s="1866"/>
      <c r="V53" s="1866"/>
      <c r="W53" s="1866"/>
      <c r="X53" s="1866"/>
      <c r="Y53" s="1866"/>
      <c r="Z53" s="1866"/>
      <c r="AA53" s="1866"/>
      <c r="AB53" s="1866"/>
      <c r="AC53" s="1866"/>
      <c r="AD53" s="1866"/>
      <c r="AE53" s="1866"/>
      <c r="AF53" s="1866"/>
      <c r="AG53" s="1866"/>
      <c r="AH53" s="1866"/>
      <c r="AI53" s="1866"/>
      <c r="AJ53" s="1866"/>
      <c r="AK53" s="1866"/>
      <c r="AL53" s="1866"/>
      <c r="AM53" s="1866"/>
      <c r="AN53" s="1866"/>
      <c r="AO53" s="1866"/>
      <c r="AP53" s="1866"/>
      <c r="AQ53" s="1866"/>
      <c r="AR53" s="1866"/>
      <c r="AS53" s="1866"/>
      <c r="AT53" s="1866"/>
    </row>
    <row r="54" spans="1:46" s="1303" customFormat="1" x14ac:dyDescent="0.25">
      <c r="A54" s="1302"/>
      <c r="B54" s="1302"/>
      <c r="F54" s="1304"/>
      <c r="M54" s="1866"/>
      <c r="N54" s="1866"/>
      <c r="O54" s="1866"/>
      <c r="P54" s="1866"/>
      <c r="Q54" s="1866"/>
      <c r="R54" s="1866"/>
      <c r="S54" s="1866"/>
      <c r="T54" s="1866"/>
      <c r="U54" s="1866"/>
      <c r="V54" s="1866"/>
      <c r="W54" s="1866"/>
      <c r="X54" s="1866"/>
      <c r="Y54" s="1866"/>
      <c r="Z54" s="1866"/>
      <c r="AA54" s="1866"/>
      <c r="AB54" s="1866"/>
      <c r="AC54" s="1866"/>
      <c r="AD54" s="1866"/>
      <c r="AE54" s="1866"/>
      <c r="AF54" s="1866"/>
      <c r="AG54" s="1866"/>
      <c r="AH54" s="1866"/>
      <c r="AI54" s="1866"/>
      <c r="AJ54" s="1866"/>
      <c r="AK54" s="1866"/>
      <c r="AL54" s="1866"/>
      <c r="AM54" s="1866"/>
      <c r="AN54" s="1866"/>
      <c r="AO54" s="1866"/>
      <c r="AP54" s="1866"/>
      <c r="AQ54" s="1866"/>
      <c r="AR54" s="1866"/>
      <c r="AS54" s="1866"/>
      <c r="AT54" s="1866"/>
    </row>
    <row r="55" spans="1:46" s="1303" customFormat="1" x14ac:dyDescent="0.25">
      <c r="A55" s="1302"/>
      <c r="B55" s="1302"/>
      <c r="F55" s="1304"/>
      <c r="M55" s="1866"/>
      <c r="N55" s="1866"/>
      <c r="O55" s="1866"/>
      <c r="P55" s="1866"/>
      <c r="Q55" s="1866"/>
      <c r="R55" s="1866"/>
      <c r="S55" s="1866"/>
      <c r="T55" s="1866"/>
      <c r="U55" s="1866"/>
      <c r="V55" s="1866"/>
      <c r="W55" s="1866"/>
      <c r="X55" s="1866"/>
      <c r="Y55" s="1866"/>
      <c r="Z55" s="1866"/>
      <c r="AA55" s="1866"/>
      <c r="AB55" s="1866"/>
      <c r="AC55" s="1866"/>
      <c r="AD55" s="1866"/>
      <c r="AE55" s="1866"/>
      <c r="AF55" s="1866"/>
      <c r="AG55" s="1866"/>
      <c r="AH55" s="1866"/>
      <c r="AI55" s="1866"/>
      <c r="AJ55" s="1866"/>
      <c r="AK55" s="1866"/>
      <c r="AL55" s="1866"/>
      <c r="AM55" s="1866"/>
      <c r="AN55" s="1866"/>
      <c r="AO55" s="1866"/>
      <c r="AP55" s="1866"/>
      <c r="AQ55" s="1866"/>
      <c r="AR55" s="1866"/>
      <c r="AS55" s="1866"/>
      <c r="AT55" s="1866"/>
    </row>
    <row r="56" spans="1:46" s="1303" customFormat="1" x14ac:dyDescent="0.25">
      <c r="A56" s="1302"/>
      <c r="B56" s="1302"/>
      <c r="F56" s="1304"/>
      <c r="M56" s="1866"/>
      <c r="N56" s="1866"/>
      <c r="O56" s="1866"/>
      <c r="P56" s="1866"/>
      <c r="Q56" s="1866"/>
      <c r="R56" s="1866"/>
      <c r="S56" s="1866"/>
      <c r="T56" s="1866"/>
      <c r="U56" s="1866"/>
      <c r="V56" s="1866"/>
      <c r="W56" s="1866"/>
      <c r="X56" s="1866"/>
      <c r="Y56" s="1866"/>
      <c r="Z56" s="1866"/>
      <c r="AA56" s="1866"/>
      <c r="AB56" s="1866"/>
      <c r="AC56" s="1866"/>
      <c r="AD56" s="1866"/>
      <c r="AE56" s="1866"/>
      <c r="AF56" s="1866"/>
      <c r="AG56" s="1866"/>
      <c r="AH56" s="1866"/>
      <c r="AI56" s="1866"/>
      <c r="AJ56" s="1866"/>
      <c r="AK56" s="1866"/>
      <c r="AL56" s="1866"/>
      <c r="AM56" s="1866"/>
      <c r="AN56" s="1866"/>
      <c r="AO56" s="1866"/>
      <c r="AP56" s="1866"/>
      <c r="AQ56" s="1866"/>
      <c r="AR56" s="1866"/>
      <c r="AS56" s="1866"/>
      <c r="AT56" s="1866"/>
    </row>
    <row r="57" spans="1:46" s="1303" customFormat="1" x14ac:dyDescent="0.25">
      <c r="A57" s="1302"/>
      <c r="B57" s="1302"/>
      <c r="F57" s="1304"/>
      <c r="M57" s="1866"/>
      <c r="N57" s="1866"/>
      <c r="O57" s="1866"/>
      <c r="P57" s="1866"/>
      <c r="Q57" s="1866"/>
      <c r="R57" s="1866"/>
      <c r="S57" s="1866"/>
      <c r="T57" s="1866"/>
      <c r="U57" s="1866"/>
      <c r="V57" s="1866"/>
      <c r="W57" s="1866"/>
      <c r="X57" s="1866"/>
      <c r="Y57" s="1866"/>
      <c r="Z57" s="1866"/>
      <c r="AA57" s="1866"/>
      <c r="AB57" s="1866"/>
      <c r="AC57" s="1866"/>
      <c r="AD57" s="1866"/>
      <c r="AE57" s="1866"/>
      <c r="AF57" s="1866"/>
      <c r="AG57" s="1866"/>
      <c r="AH57" s="1866"/>
      <c r="AI57" s="1866"/>
      <c r="AJ57" s="1866"/>
      <c r="AK57" s="1866"/>
      <c r="AL57" s="1866"/>
      <c r="AM57" s="1866"/>
      <c r="AN57" s="1866"/>
      <c r="AO57" s="1866"/>
      <c r="AP57" s="1866"/>
      <c r="AQ57" s="1866"/>
      <c r="AR57" s="1866"/>
      <c r="AS57" s="1866"/>
      <c r="AT57" s="1866"/>
    </row>
    <row r="58" spans="1:46" s="1303" customFormat="1" x14ac:dyDescent="0.25">
      <c r="A58" s="1302"/>
      <c r="B58" s="1302"/>
      <c r="F58" s="1304"/>
      <c r="M58" s="1866"/>
      <c r="N58" s="1866"/>
      <c r="O58" s="1866"/>
      <c r="P58" s="1866"/>
      <c r="Q58" s="1866"/>
      <c r="R58" s="1866"/>
      <c r="S58" s="1866"/>
      <c r="T58" s="1866"/>
      <c r="U58" s="1866"/>
      <c r="V58" s="1866"/>
      <c r="W58" s="1866"/>
      <c r="X58" s="1866"/>
      <c r="Y58" s="1866"/>
      <c r="Z58" s="1866"/>
      <c r="AA58" s="1866"/>
      <c r="AB58" s="1866"/>
      <c r="AC58" s="1866"/>
      <c r="AD58" s="1866"/>
      <c r="AE58" s="1866"/>
      <c r="AF58" s="1866"/>
      <c r="AG58" s="1866"/>
      <c r="AH58" s="1866"/>
      <c r="AI58" s="1866"/>
      <c r="AJ58" s="1866"/>
      <c r="AK58" s="1866"/>
      <c r="AL58" s="1866"/>
      <c r="AM58" s="1866"/>
      <c r="AN58" s="1866"/>
      <c r="AO58" s="1866"/>
      <c r="AP58" s="1866"/>
      <c r="AQ58" s="1866"/>
      <c r="AR58" s="1866"/>
      <c r="AS58" s="1866"/>
      <c r="AT58" s="1866"/>
    </row>
    <row r="59" spans="1:46" s="1303" customFormat="1" x14ac:dyDescent="0.25">
      <c r="A59" s="1302"/>
      <c r="B59" s="1302"/>
      <c r="F59" s="1304"/>
      <c r="M59" s="1866"/>
      <c r="N59" s="1866"/>
      <c r="O59" s="1866"/>
      <c r="P59" s="1866"/>
      <c r="Q59" s="1866"/>
      <c r="R59" s="1866"/>
      <c r="S59" s="1866"/>
      <c r="T59" s="1866"/>
      <c r="U59" s="1866"/>
      <c r="V59" s="1866"/>
      <c r="W59" s="1866"/>
      <c r="X59" s="1866"/>
      <c r="Y59" s="1866"/>
      <c r="Z59" s="1866"/>
      <c r="AA59" s="1866"/>
      <c r="AB59" s="1866"/>
      <c r="AC59" s="1866"/>
      <c r="AD59" s="1866"/>
      <c r="AE59" s="1866"/>
      <c r="AF59" s="1866"/>
      <c r="AG59" s="1866"/>
      <c r="AH59" s="1866"/>
      <c r="AI59" s="1866"/>
      <c r="AJ59" s="1866"/>
      <c r="AK59" s="1866"/>
      <c r="AL59" s="1866"/>
      <c r="AM59" s="1866"/>
      <c r="AN59" s="1866"/>
      <c r="AO59" s="1866"/>
      <c r="AP59" s="1866"/>
      <c r="AQ59" s="1866"/>
      <c r="AR59" s="1866"/>
      <c r="AS59" s="1866"/>
      <c r="AT59" s="1866"/>
    </row>
    <row r="60" spans="1:46" s="1303" customFormat="1" x14ac:dyDescent="0.25">
      <c r="A60" s="1302"/>
      <c r="B60" s="1302"/>
      <c r="F60" s="1304"/>
      <c r="M60" s="1866"/>
      <c r="N60" s="1866"/>
      <c r="O60" s="1866"/>
      <c r="P60" s="1866"/>
      <c r="Q60" s="1866"/>
      <c r="R60" s="1866"/>
      <c r="S60" s="1866"/>
      <c r="T60" s="1866"/>
      <c r="U60" s="1866"/>
      <c r="V60" s="1866"/>
      <c r="W60" s="1866"/>
      <c r="X60" s="1866"/>
      <c r="Y60" s="1866"/>
      <c r="Z60" s="1866"/>
      <c r="AA60" s="1866"/>
      <c r="AB60" s="1866"/>
      <c r="AC60" s="1866"/>
      <c r="AD60" s="1866"/>
      <c r="AE60" s="1866"/>
      <c r="AF60" s="1866"/>
      <c r="AG60" s="1866"/>
      <c r="AH60" s="1866"/>
      <c r="AI60" s="1866"/>
      <c r="AJ60" s="1866"/>
      <c r="AK60" s="1866"/>
      <c r="AL60" s="1866"/>
      <c r="AM60" s="1866"/>
      <c r="AN60" s="1866"/>
      <c r="AO60" s="1866"/>
      <c r="AP60" s="1866"/>
      <c r="AQ60" s="1866"/>
      <c r="AR60" s="1866"/>
      <c r="AS60" s="1866"/>
      <c r="AT60" s="1866"/>
    </row>
    <row r="61" spans="1:46" s="1303" customFormat="1" x14ac:dyDescent="0.25">
      <c r="A61" s="1302"/>
      <c r="B61" s="1302"/>
      <c r="F61" s="1304"/>
      <c r="M61" s="1866"/>
      <c r="N61" s="1866"/>
      <c r="O61" s="1866"/>
      <c r="P61" s="1866"/>
      <c r="Q61" s="1866"/>
      <c r="R61" s="1866"/>
      <c r="S61" s="1866"/>
      <c r="T61" s="1866"/>
      <c r="U61" s="1866"/>
      <c r="V61" s="1866"/>
      <c r="W61" s="1866"/>
      <c r="X61" s="1866"/>
      <c r="Y61" s="1866"/>
      <c r="Z61" s="1866"/>
      <c r="AA61" s="1866"/>
      <c r="AB61" s="1866"/>
      <c r="AC61" s="1866"/>
      <c r="AD61" s="1866"/>
      <c r="AE61" s="1866"/>
      <c r="AF61" s="1866"/>
      <c r="AG61" s="1866"/>
      <c r="AH61" s="1866"/>
      <c r="AI61" s="1866"/>
      <c r="AJ61" s="1866"/>
      <c r="AK61" s="1866"/>
      <c r="AL61" s="1866"/>
      <c r="AM61" s="1866"/>
      <c r="AN61" s="1866"/>
      <c r="AO61" s="1866"/>
      <c r="AP61" s="1866"/>
      <c r="AQ61" s="1866"/>
      <c r="AR61" s="1866"/>
      <c r="AS61" s="1866"/>
      <c r="AT61" s="1866"/>
    </row>
    <row r="62" spans="1:46" s="1303" customFormat="1" x14ac:dyDescent="0.25">
      <c r="A62" s="1302"/>
      <c r="B62" s="1302"/>
      <c r="F62" s="1304"/>
      <c r="M62" s="1866"/>
      <c r="N62" s="1866"/>
      <c r="O62" s="1866"/>
      <c r="P62" s="1866"/>
      <c r="Q62" s="1866"/>
      <c r="R62" s="1866"/>
      <c r="S62" s="1866"/>
      <c r="T62" s="1866"/>
      <c r="U62" s="1866"/>
      <c r="V62" s="1866"/>
      <c r="W62" s="1866"/>
      <c r="X62" s="1866"/>
      <c r="Y62" s="1866"/>
      <c r="Z62" s="1866"/>
      <c r="AA62" s="1866"/>
      <c r="AB62" s="1866"/>
      <c r="AC62" s="1866"/>
      <c r="AD62" s="1866"/>
      <c r="AE62" s="1866"/>
      <c r="AF62" s="1866"/>
      <c r="AG62" s="1866"/>
      <c r="AH62" s="1866"/>
      <c r="AI62" s="1866"/>
      <c r="AJ62" s="1866"/>
      <c r="AK62" s="1866"/>
      <c r="AL62" s="1866"/>
      <c r="AM62" s="1866"/>
      <c r="AN62" s="1866"/>
      <c r="AO62" s="1866"/>
      <c r="AP62" s="1866"/>
      <c r="AQ62" s="1866"/>
      <c r="AR62" s="1866"/>
      <c r="AS62" s="1866"/>
      <c r="AT62" s="1866"/>
    </row>
    <row r="63" spans="1:46" s="1303" customFormat="1" x14ac:dyDescent="0.25">
      <c r="A63" s="1302"/>
      <c r="B63" s="1302"/>
      <c r="F63" s="1304"/>
      <c r="M63" s="1866"/>
      <c r="N63" s="1866"/>
      <c r="O63" s="1866"/>
      <c r="P63" s="1866"/>
      <c r="Q63" s="1866"/>
      <c r="R63" s="1866"/>
      <c r="S63" s="1866"/>
      <c r="T63" s="1866"/>
      <c r="U63" s="1866"/>
      <c r="V63" s="1866"/>
      <c r="W63" s="1866"/>
      <c r="X63" s="1866"/>
      <c r="Y63" s="1866"/>
      <c r="Z63" s="1866"/>
      <c r="AA63" s="1866"/>
      <c r="AB63" s="1866"/>
      <c r="AC63" s="1866"/>
      <c r="AD63" s="1866"/>
      <c r="AE63" s="1866"/>
      <c r="AF63" s="1866"/>
      <c r="AG63" s="1866"/>
      <c r="AH63" s="1866"/>
      <c r="AI63" s="1866"/>
      <c r="AJ63" s="1866"/>
      <c r="AK63" s="1866"/>
      <c r="AL63" s="1866"/>
      <c r="AM63" s="1866"/>
      <c r="AN63" s="1866"/>
      <c r="AO63" s="1866"/>
      <c r="AP63" s="1866"/>
      <c r="AQ63" s="1866"/>
      <c r="AR63" s="1866"/>
      <c r="AS63" s="1866"/>
      <c r="AT63" s="1866"/>
    </row>
    <row r="64" spans="1:46" s="1303" customFormat="1" x14ac:dyDescent="0.25">
      <c r="A64" s="1302"/>
      <c r="B64" s="1302"/>
      <c r="F64" s="1304"/>
      <c r="M64" s="1866"/>
      <c r="N64" s="1866"/>
      <c r="O64" s="1866"/>
      <c r="P64" s="1866"/>
      <c r="Q64" s="1866"/>
      <c r="R64" s="1866"/>
      <c r="S64" s="1866"/>
      <c r="T64" s="1866"/>
      <c r="U64" s="1866"/>
      <c r="V64" s="1866"/>
      <c r="W64" s="1866"/>
      <c r="X64" s="1866"/>
      <c r="Y64" s="1866"/>
      <c r="Z64" s="1866"/>
      <c r="AA64" s="1866"/>
      <c r="AB64" s="1866"/>
      <c r="AC64" s="1866"/>
      <c r="AD64" s="1866"/>
      <c r="AE64" s="1866"/>
      <c r="AF64" s="1866"/>
      <c r="AG64" s="1866"/>
      <c r="AH64" s="1866"/>
      <c r="AI64" s="1866"/>
      <c r="AJ64" s="1866"/>
      <c r="AK64" s="1866"/>
      <c r="AL64" s="1866"/>
      <c r="AM64" s="1866"/>
      <c r="AN64" s="1866"/>
      <c r="AO64" s="1866"/>
      <c r="AP64" s="1866"/>
      <c r="AQ64" s="1866"/>
      <c r="AR64" s="1866"/>
      <c r="AS64" s="1866"/>
      <c r="AT64" s="1866"/>
    </row>
    <row r="65" spans="1:46" s="1303" customFormat="1" x14ac:dyDescent="0.25">
      <c r="A65" s="1302"/>
      <c r="B65" s="1302"/>
      <c r="F65" s="1304"/>
      <c r="M65" s="1866"/>
      <c r="N65" s="1866"/>
      <c r="O65" s="1866"/>
      <c r="P65" s="1866"/>
      <c r="Q65" s="1866"/>
      <c r="R65" s="1866"/>
      <c r="S65" s="1866"/>
      <c r="T65" s="1866"/>
      <c r="U65" s="1866"/>
      <c r="V65" s="1866"/>
      <c r="W65" s="1866"/>
      <c r="X65" s="1866"/>
      <c r="Y65" s="1866"/>
      <c r="Z65" s="1866"/>
      <c r="AA65" s="1866"/>
      <c r="AB65" s="1866"/>
      <c r="AC65" s="1866"/>
      <c r="AD65" s="1866"/>
      <c r="AE65" s="1866"/>
      <c r="AF65" s="1866"/>
      <c r="AG65" s="1866"/>
      <c r="AH65" s="1866"/>
      <c r="AI65" s="1866"/>
      <c r="AJ65" s="1866"/>
      <c r="AK65" s="1866"/>
      <c r="AL65" s="1866"/>
      <c r="AM65" s="1866"/>
      <c r="AN65" s="1866"/>
      <c r="AO65" s="1866"/>
      <c r="AP65" s="1866"/>
      <c r="AQ65" s="1866"/>
      <c r="AR65" s="1866"/>
      <c r="AS65" s="1866"/>
      <c r="AT65" s="1866"/>
    </row>
    <row r="66" spans="1:46" s="1303" customFormat="1" x14ac:dyDescent="0.25">
      <c r="A66" s="1302"/>
      <c r="B66" s="1302"/>
      <c r="F66" s="1304"/>
      <c r="M66" s="1866"/>
      <c r="N66" s="1866"/>
      <c r="O66" s="1866"/>
      <c r="P66" s="1866"/>
      <c r="Q66" s="1866"/>
      <c r="R66" s="1866"/>
      <c r="S66" s="1866"/>
      <c r="T66" s="1866"/>
      <c r="U66" s="1866"/>
      <c r="V66" s="1866"/>
      <c r="W66" s="1866"/>
      <c r="X66" s="1866"/>
      <c r="Y66" s="1866"/>
      <c r="Z66" s="1866"/>
      <c r="AA66" s="1866"/>
      <c r="AB66" s="1866"/>
      <c r="AC66" s="1866"/>
      <c r="AD66" s="1866"/>
      <c r="AE66" s="1866"/>
      <c r="AF66" s="1866"/>
      <c r="AG66" s="1866"/>
      <c r="AH66" s="1866"/>
      <c r="AI66" s="1866"/>
      <c r="AJ66" s="1866"/>
      <c r="AK66" s="1866"/>
      <c r="AL66" s="1866"/>
      <c r="AM66" s="1866"/>
      <c r="AN66" s="1866"/>
      <c r="AO66" s="1866"/>
      <c r="AP66" s="1866"/>
      <c r="AQ66" s="1866"/>
      <c r="AR66" s="1866"/>
      <c r="AS66" s="1866"/>
      <c r="AT66" s="1866"/>
    </row>
    <row r="67" spans="1:46" s="1303" customFormat="1" x14ac:dyDescent="0.25">
      <c r="A67" s="1302"/>
      <c r="B67" s="1302"/>
      <c r="F67" s="1304"/>
      <c r="M67" s="1866"/>
      <c r="N67" s="1866"/>
      <c r="O67" s="1866"/>
      <c r="P67" s="1866"/>
      <c r="Q67" s="1866"/>
      <c r="R67" s="1866"/>
      <c r="S67" s="1866"/>
      <c r="T67" s="1866"/>
      <c r="U67" s="1866"/>
      <c r="V67" s="1866"/>
      <c r="W67" s="1866"/>
      <c r="X67" s="1866"/>
      <c r="Y67" s="1866"/>
      <c r="Z67" s="1866"/>
      <c r="AA67" s="1866"/>
      <c r="AB67" s="1866"/>
      <c r="AC67" s="1866"/>
      <c r="AD67" s="1866"/>
      <c r="AE67" s="1866"/>
      <c r="AF67" s="1866"/>
      <c r="AG67" s="1866"/>
      <c r="AH67" s="1866"/>
      <c r="AI67" s="1866"/>
      <c r="AJ67" s="1866"/>
      <c r="AK67" s="1866"/>
      <c r="AL67" s="1866"/>
      <c r="AM67" s="1866"/>
      <c r="AN67" s="1866"/>
      <c r="AO67" s="1866"/>
      <c r="AP67" s="1866"/>
      <c r="AQ67" s="1866"/>
      <c r="AR67" s="1866"/>
      <c r="AS67" s="1866"/>
      <c r="AT67" s="1866"/>
    </row>
    <row r="68" spans="1:46" s="1303" customFormat="1" x14ac:dyDescent="0.25">
      <c r="A68" s="1302"/>
      <c r="B68" s="1302"/>
      <c r="F68" s="1304"/>
      <c r="M68" s="1866"/>
      <c r="N68" s="1866"/>
      <c r="O68" s="1866"/>
      <c r="P68" s="1866"/>
      <c r="Q68" s="1866"/>
      <c r="R68" s="1866"/>
      <c r="S68" s="1866"/>
      <c r="T68" s="1866"/>
      <c r="U68" s="1866"/>
      <c r="V68" s="1866"/>
      <c r="W68" s="1866"/>
      <c r="X68" s="1866"/>
      <c r="Y68" s="1866"/>
      <c r="Z68" s="1866"/>
      <c r="AA68" s="1866"/>
      <c r="AB68" s="1866"/>
      <c r="AC68" s="1866"/>
      <c r="AD68" s="1866"/>
      <c r="AE68" s="1866"/>
      <c r="AF68" s="1866"/>
      <c r="AG68" s="1866"/>
      <c r="AH68" s="1866"/>
      <c r="AI68" s="1866"/>
      <c r="AJ68" s="1866"/>
      <c r="AK68" s="1866"/>
      <c r="AL68" s="1866"/>
      <c r="AM68" s="1866"/>
      <c r="AN68" s="1866"/>
      <c r="AO68" s="1866"/>
      <c r="AP68" s="1866"/>
      <c r="AQ68" s="1866"/>
      <c r="AR68" s="1866"/>
      <c r="AS68" s="1866"/>
      <c r="AT68" s="1866"/>
    </row>
    <row r="69" spans="1:46" s="1303" customFormat="1" x14ac:dyDescent="0.25">
      <c r="A69" s="1302"/>
      <c r="B69" s="1302"/>
      <c r="F69" s="1304"/>
      <c r="M69" s="1866"/>
      <c r="N69" s="1866"/>
      <c r="O69" s="1866"/>
      <c r="P69" s="1866"/>
      <c r="Q69" s="1866"/>
      <c r="R69" s="1866"/>
      <c r="S69" s="1866"/>
      <c r="T69" s="1866"/>
      <c r="U69" s="1866"/>
      <c r="V69" s="1866"/>
      <c r="W69" s="1866"/>
      <c r="X69" s="1866"/>
      <c r="Y69" s="1866"/>
      <c r="Z69" s="1866"/>
      <c r="AA69" s="1866"/>
      <c r="AB69" s="1866"/>
      <c r="AC69" s="1866"/>
      <c r="AD69" s="1866"/>
      <c r="AE69" s="1866"/>
      <c r="AF69" s="1866"/>
      <c r="AG69" s="1866"/>
      <c r="AH69" s="1866"/>
      <c r="AI69" s="1866"/>
      <c r="AJ69" s="1866"/>
      <c r="AK69" s="1866"/>
      <c r="AL69" s="1866"/>
      <c r="AM69" s="1866"/>
      <c r="AN69" s="1866"/>
      <c r="AO69" s="1866"/>
      <c r="AP69" s="1866"/>
      <c r="AQ69" s="1866"/>
      <c r="AR69" s="1866"/>
      <c r="AS69" s="1866"/>
      <c r="AT69" s="1866"/>
    </row>
    <row r="70" spans="1:46" s="1303" customFormat="1" x14ac:dyDescent="0.25">
      <c r="A70" s="1302"/>
      <c r="B70" s="1302"/>
      <c r="F70" s="1304"/>
      <c r="M70" s="1866"/>
      <c r="N70" s="1866"/>
      <c r="O70" s="1866"/>
      <c r="P70" s="1866"/>
      <c r="Q70" s="1866"/>
      <c r="R70" s="1866"/>
      <c r="S70" s="1866"/>
      <c r="T70" s="1866"/>
      <c r="U70" s="1866"/>
      <c r="V70" s="1866"/>
      <c r="W70" s="1866"/>
      <c r="X70" s="1866"/>
      <c r="Y70" s="1866"/>
      <c r="Z70" s="1866"/>
      <c r="AA70" s="1866"/>
      <c r="AB70" s="1866"/>
      <c r="AC70" s="1866"/>
      <c r="AD70" s="1866"/>
      <c r="AE70" s="1866"/>
      <c r="AF70" s="1866"/>
      <c r="AG70" s="1866"/>
      <c r="AH70" s="1866"/>
      <c r="AI70" s="1866"/>
      <c r="AJ70" s="1866"/>
      <c r="AK70" s="1866"/>
      <c r="AL70" s="1866"/>
      <c r="AM70" s="1866"/>
      <c r="AN70" s="1866"/>
      <c r="AO70" s="1866"/>
      <c r="AP70" s="1866"/>
      <c r="AQ70" s="1866"/>
      <c r="AR70" s="1866"/>
      <c r="AS70" s="1866"/>
      <c r="AT70" s="1866"/>
    </row>
    <row r="71" spans="1:46" s="1303" customFormat="1" x14ac:dyDescent="0.25">
      <c r="A71" s="1302"/>
      <c r="B71" s="1302"/>
      <c r="F71" s="1304"/>
      <c r="M71" s="1866"/>
      <c r="N71" s="1866"/>
      <c r="O71" s="1866"/>
      <c r="P71" s="1866"/>
      <c r="Q71" s="1866"/>
      <c r="R71" s="1866"/>
      <c r="S71" s="1866"/>
      <c r="T71" s="1866"/>
      <c r="U71" s="1866"/>
      <c r="V71" s="1866"/>
      <c r="W71" s="1866"/>
      <c r="X71" s="1866"/>
      <c r="Y71" s="1866"/>
      <c r="Z71" s="1866"/>
      <c r="AA71" s="1866"/>
      <c r="AB71" s="1866"/>
      <c r="AC71" s="1866"/>
      <c r="AD71" s="1866"/>
      <c r="AE71" s="1866"/>
      <c r="AF71" s="1866"/>
      <c r="AG71" s="1866"/>
      <c r="AH71" s="1866"/>
      <c r="AI71" s="1866"/>
      <c r="AJ71" s="1866"/>
      <c r="AK71" s="1866"/>
      <c r="AL71" s="1866"/>
      <c r="AM71" s="1866"/>
      <c r="AN71" s="1866"/>
      <c r="AO71" s="1866"/>
      <c r="AP71" s="1866"/>
      <c r="AQ71" s="1866"/>
      <c r="AR71" s="1866"/>
      <c r="AS71" s="1866"/>
      <c r="AT71" s="1866"/>
    </row>
    <row r="72" spans="1:46" s="1303" customFormat="1" x14ac:dyDescent="0.25">
      <c r="A72" s="1302"/>
      <c r="B72" s="1302"/>
      <c r="F72" s="1304"/>
      <c r="M72" s="1866"/>
      <c r="N72" s="1866"/>
      <c r="O72" s="1866"/>
      <c r="P72" s="1866"/>
      <c r="Q72" s="1866"/>
      <c r="R72" s="1866"/>
      <c r="S72" s="1866"/>
      <c r="T72" s="1866"/>
      <c r="U72" s="1866"/>
      <c r="V72" s="1866"/>
      <c r="W72" s="1866"/>
      <c r="X72" s="1866"/>
      <c r="Y72" s="1866"/>
      <c r="Z72" s="1866"/>
      <c r="AA72" s="1866"/>
      <c r="AB72" s="1866"/>
      <c r="AC72" s="1866"/>
      <c r="AD72" s="1866"/>
      <c r="AE72" s="1866"/>
      <c r="AF72" s="1866"/>
      <c r="AG72" s="1866"/>
      <c r="AH72" s="1866"/>
      <c r="AI72" s="1866"/>
      <c r="AJ72" s="1866"/>
      <c r="AK72" s="1866"/>
      <c r="AL72" s="1866"/>
      <c r="AM72" s="1866"/>
      <c r="AN72" s="1866"/>
      <c r="AO72" s="1866"/>
      <c r="AP72" s="1866"/>
      <c r="AQ72" s="1866"/>
      <c r="AR72" s="1866"/>
      <c r="AS72" s="1866"/>
      <c r="AT72" s="1866"/>
    </row>
    <row r="73" spans="1:46" s="1303" customFormat="1" x14ac:dyDescent="0.25">
      <c r="A73" s="1302"/>
      <c r="B73" s="1302"/>
      <c r="F73" s="1304"/>
      <c r="M73" s="1866"/>
      <c r="N73" s="1866"/>
      <c r="O73" s="1866"/>
      <c r="P73" s="1866"/>
      <c r="Q73" s="1866"/>
      <c r="R73" s="1866"/>
      <c r="S73" s="1866"/>
      <c r="T73" s="1866"/>
      <c r="U73" s="1866"/>
      <c r="V73" s="1866"/>
      <c r="W73" s="1866"/>
      <c r="X73" s="1866"/>
      <c r="Y73" s="1866"/>
      <c r="Z73" s="1866"/>
      <c r="AA73" s="1866"/>
      <c r="AB73" s="1866"/>
      <c r="AC73" s="1866"/>
      <c r="AD73" s="1866"/>
      <c r="AE73" s="1866"/>
      <c r="AF73" s="1866"/>
      <c r="AG73" s="1866"/>
      <c r="AH73" s="1866"/>
      <c r="AI73" s="1866"/>
      <c r="AJ73" s="1866"/>
      <c r="AK73" s="1866"/>
      <c r="AL73" s="1866"/>
      <c r="AM73" s="1866"/>
      <c r="AN73" s="1866"/>
      <c r="AO73" s="1866"/>
      <c r="AP73" s="1866"/>
      <c r="AQ73" s="1866"/>
      <c r="AR73" s="1866"/>
      <c r="AS73" s="1866"/>
      <c r="AT73" s="1866"/>
    </row>
    <row r="74" spans="1:46" s="1303" customFormat="1" x14ac:dyDescent="0.25">
      <c r="A74" s="1302"/>
      <c r="B74" s="1302"/>
      <c r="F74" s="1304"/>
      <c r="M74" s="1866"/>
      <c r="N74" s="1866"/>
      <c r="O74" s="1866"/>
      <c r="P74" s="1866"/>
      <c r="Q74" s="1866"/>
      <c r="R74" s="1866"/>
      <c r="S74" s="1866"/>
      <c r="T74" s="1866"/>
      <c r="U74" s="1866"/>
      <c r="V74" s="1866"/>
      <c r="W74" s="1866"/>
      <c r="X74" s="1866"/>
      <c r="Y74" s="1866"/>
      <c r="Z74" s="1866"/>
      <c r="AA74" s="1866"/>
      <c r="AB74" s="1866"/>
      <c r="AC74" s="1866"/>
      <c r="AD74" s="1866"/>
      <c r="AE74" s="1866"/>
      <c r="AF74" s="1866"/>
      <c r="AG74" s="1866"/>
      <c r="AH74" s="1866"/>
      <c r="AI74" s="1866"/>
      <c r="AJ74" s="1866"/>
      <c r="AK74" s="1866"/>
      <c r="AL74" s="1866"/>
      <c r="AM74" s="1866"/>
      <c r="AN74" s="1866"/>
      <c r="AO74" s="1866"/>
      <c r="AP74" s="1866"/>
      <c r="AQ74" s="1866"/>
      <c r="AR74" s="1866"/>
      <c r="AS74" s="1866"/>
      <c r="AT74" s="1866"/>
    </row>
    <row r="75" spans="1:46" s="1303" customFormat="1" x14ac:dyDescent="0.25">
      <c r="A75" s="1302"/>
      <c r="B75" s="1302"/>
      <c r="F75" s="1304"/>
      <c r="M75" s="1866"/>
      <c r="N75" s="1866"/>
      <c r="O75" s="1866"/>
      <c r="P75" s="1866"/>
      <c r="Q75" s="1866"/>
      <c r="R75" s="1866"/>
      <c r="S75" s="1866"/>
      <c r="T75" s="1866"/>
      <c r="U75" s="1866"/>
      <c r="V75" s="1866"/>
      <c r="W75" s="1866"/>
      <c r="X75" s="1866"/>
      <c r="Y75" s="1866"/>
      <c r="Z75" s="1866"/>
      <c r="AA75" s="1866"/>
      <c r="AB75" s="1866"/>
      <c r="AC75" s="1866"/>
      <c r="AD75" s="1866"/>
      <c r="AE75" s="1866"/>
      <c r="AF75" s="1866"/>
      <c r="AG75" s="1866"/>
      <c r="AH75" s="1866"/>
      <c r="AI75" s="1866"/>
      <c r="AJ75" s="1866"/>
      <c r="AK75" s="1866"/>
      <c r="AL75" s="1866"/>
      <c r="AM75" s="1866"/>
      <c r="AN75" s="1866"/>
      <c r="AO75" s="1866"/>
      <c r="AP75" s="1866"/>
      <c r="AQ75" s="1866"/>
      <c r="AR75" s="1866"/>
      <c r="AS75" s="1866"/>
      <c r="AT75" s="1866"/>
    </row>
    <row r="76" spans="1:46" s="1303" customFormat="1" x14ac:dyDescent="0.25">
      <c r="A76" s="1302"/>
      <c r="B76" s="1302"/>
      <c r="F76" s="1304"/>
      <c r="M76" s="1866"/>
      <c r="N76" s="1866"/>
      <c r="O76" s="1866"/>
      <c r="P76" s="1866"/>
      <c r="Q76" s="1866"/>
      <c r="R76" s="1866"/>
      <c r="S76" s="1866"/>
      <c r="T76" s="1866"/>
      <c r="U76" s="1866"/>
      <c r="V76" s="1866"/>
      <c r="W76" s="1866"/>
      <c r="X76" s="1866"/>
      <c r="Y76" s="1866"/>
      <c r="Z76" s="1866"/>
      <c r="AA76" s="1866"/>
      <c r="AB76" s="1866"/>
      <c r="AC76" s="1866"/>
      <c r="AD76" s="1866"/>
      <c r="AE76" s="1866"/>
      <c r="AF76" s="1866"/>
      <c r="AG76" s="1866"/>
      <c r="AH76" s="1866"/>
      <c r="AI76" s="1866"/>
      <c r="AJ76" s="1866"/>
      <c r="AK76" s="1866"/>
      <c r="AL76" s="1866"/>
      <c r="AM76" s="1866"/>
      <c r="AN76" s="1866"/>
      <c r="AO76" s="1866"/>
      <c r="AP76" s="1866"/>
      <c r="AQ76" s="1866"/>
      <c r="AR76" s="1866"/>
      <c r="AS76" s="1866"/>
      <c r="AT76" s="1866"/>
    </row>
    <row r="77" spans="1:46" s="1303" customFormat="1" x14ac:dyDescent="0.25">
      <c r="A77" s="1302"/>
      <c r="B77" s="1302"/>
      <c r="F77" s="1304"/>
      <c r="M77" s="1866"/>
      <c r="N77" s="1866"/>
      <c r="O77" s="1866"/>
      <c r="P77" s="1866"/>
      <c r="Q77" s="1866"/>
      <c r="R77" s="1866"/>
      <c r="S77" s="1866"/>
      <c r="T77" s="1866"/>
      <c r="U77" s="1866"/>
      <c r="V77" s="1866"/>
      <c r="W77" s="1866"/>
      <c r="X77" s="1866"/>
      <c r="Y77" s="1866"/>
      <c r="Z77" s="1866"/>
      <c r="AA77" s="1866"/>
      <c r="AB77" s="1866"/>
      <c r="AC77" s="1866"/>
      <c r="AD77" s="1866"/>
      <c r="AE77" s="1866"/>
      <c r="AF77" s="1866"/>
      <c r="AG77" s="1866"/>
      <c r="AH77" s="1866"/>
      <c r="AI77" s="1866"/>
      <c r="AJ77" s="1866"/>
      <c r="AK77" s="1866"/>
      <c r="AL77" s="1866"/>
      <c r="AM77" s="1866"/>
      <c r="AN77" s="1866"/>
      <c r="AO77" s="1866"/>
      <c r="AP77" s="1866"/>
      <c r="AQ77" s="1866"/>
      <c r="AR77" s="1866"/>
      <c r="AS77" s="1866"/>
      <c r="AT77" s="1866"/>
    </row>
    <row r="78" spans="1:46" s="1303" customFormat="1" x14ac:dyDescent="0.25">
      <c r="A78" s="1302"/>
      <c r="B78" s="1302"/>
      <c r="F78" s="1304"/>
      <c r="M78" s="1866"/>
      <c r="N78" s="1866"/>
      <c r="O78" s="1866"/>
      <c r="P78" s="1866"/>
      <c r="Q78" s="1866"/>
      <c r="R78" s="1866"/>
      <c r="S78" s="1866"/>
      <c r="T78" s="1866"/>
      <c r="U78" s="1866"/>
      <c r="V78" s="1866"/>
      <c r="W78" s="1866"/>
      <c r="X78" s="1866"/>
      <c r="Y78" s="1866"/>
      <c r="Z78" s="1866"/>
      <c r="AA78" s="1866"/>
      <c r="AB78" s="1866"/>
      <c r="AC78" s="1866"/>
      <c r="AD78" s="1866"/>
      <c r="AE78" s="1866"/>
      <c r="AF78" s="1866"/>
      <c r="AG78" s="1866"/>
      <c r="AH78" s="1866"/>
      <c r="AI78" s="1866"/>
      <c r="AJ78" s="1866"/>
      <c r="AK78" s="1866"/>
      <c r="AL78" s="1866"/>
      <c r="AM78" s="1866"/>
      <c r="AN78" s="1866"/>
      <c r="AO78" s="1866"/>
      <c r="AP78" s="1866"/>
      <c r="AQ78" s="1866"/>
      <c r="AR78" s="1866"/>
      <c r="AS78" s="1866"/>
      <c r="AT78" s="1866"/>
    </row>
    <row r="79" spans="1:46" s="1303" customFormat="1" x14ac:dyDescent="0.25">
      <c r="A79" s="1302"/>
      <c r="B79" s="1302"/>
      <c r="F79" s="1304"/>
      <c r="M79" s="1866"/>
      <c r="N79" s="1866"/>
      <c r="O79" s="1866"/>
      <c r="P79" s="1866"/>
      <c r="Q79" s="1866"/>
      <c r="R79" s="1866"/>
      <c r="S79" s="1866"/>
      <c r="T79" s="1866"/>
      <c r="U79" s="1866"/>
      <c r="V79" s="1866"/>
      <c r="W79" s="1866"/>
      <c r="X79" s="1866"/>
      <c r="Y79" s="1866"/>
      <c r="Z79" s="1866"/>
      <c r="AA79" s="1866"/>
      <c r="AB79" s="1866"/>
      <c r="AC79" s="1866"/>
      <c r="AD79" s="1866"/>
      <c r="AE79" s="1866"/>
      <c r="AF79" s="1866"/>
      <c r="AG79" s="1866"/>
      <c r="AH79" s="1866"/>
      <c r="AI79" s="1866"/>
      <c r="AJ79" s="1866"/>
      <c r="AK79" s="1866"/>
      <c r="AL79" s="1866"/>
      <c r="AM79" s="1866"/>
      <c r="AN79" s="1866"/>
      <c r="AO79" s="1866"/>
      <c r="AP79" s="1866"/>
      <c r="AQ79" s="1866"/>
      <c r="AR79" s="1866"/>
      <c r="AS79" s="1866"/>
      <c r="AT79" s="1866"/>
    </row>
    <row r="80" spans="1:46" s="1303" customFormat="1" x14ac:dyDescent="0.25">
      <c r="A80" s="1302"/>
      <c r="B80" s="1302"/>
      <c r="F80" s="1304"/>
      <c r="M80" s="1866"/>
      <c r="N80" s="1866"/>
      <c r="O80" s="1866"/>
      <c r="P80" s="1866"/>
      <c r="Q80" s="1866"/>
      <c r="R80" s="1866"/>
      <c r="S80" s="1866"/>
      <c r="T80" s="1866"/>
      <c r="U80" s="1866"/>
      <c r="V80" s="1866"/>
      <c r="W80" s="1866"/>
      <c r="X80" s="1866"/>
      <c r="Y80" s="1866"/>
      <c r="Z80" s="1866"/>
      <c r="AA80" s="1866"/>
      <c r="AB80" s="1866"/>
      <c r="AC80" s="1866"/>
      <c r="AD80" s="1866"/>
      <c r="AE80" s="1866"/>
      <c r="AF80" s="1866"/>
      <c r="AG80" s="1866"/>
      <c r="AH80" s="1866"/>
      <c r="AI80" s="1866"/>
      <c r="AJ80" s="1866"/>
      <c r="AK80" s="1866"/>
      <c r="AL80" s="1866"/>
      <c r="AM80" s="1866"/>
      <c r="AN80" s="1866"/>
      <c r="AO80" s="1866"/>
      <c r="AP80" s="1866"/>
      <c r="AQ80" s="1866"/>
      <c r="AR80" s="1866"/>
      <c r="AS80" s="1866"/>
      <c r="AT80" s="1866"/>
    </row>
    <row r="81" spans="1:46" s="1303" customFormat="1" x14ac:dyDescent="0.25">
      <c r="A81" s="1302"/>
      <c r="B81" s="1302"/>
      <c r="F81" s="1304"/>
      <c r="M81" s="1866"/>
      <c r="N81" s="1866"/>
      <c r="O81" s="1866"/>
      <c r="P81" s="1866"/>
      <c r="Q81" s="1866"/>
      <c r="R81" s="1866"/>
      <c r="S81" s="1866"/>
      <c r="T81" s="1866"/>
      <c r="U81" s="1866"/>
      <c r="V81" s="1866"/>
      <c r="W81" s="1866"/>
      <c r="X81" s="1866"/>
      <c r="Y81" s="1866"/>
      <c r="Z81" s="1866"/>
      <c r="AA81" s="1866"/>
      <c r="AB81" s="1866"/>
      <c r="AC81" s="1866"/>
      <c r="AD81" s="1866"/>
      <c r="AE81" s="1866"/>
      <c r="AF81" s="1866"/>
      <c r="AG81" s="1866"/>
      <c r="AH81" s="1866"/>
      <c r="AI81" s="1866"/>
      <c r="AJ81" s="1866"/>
      <c r="AK81" s="1866"/>
      <c r="AL81" s="1866"/>
      <c r="AM81" s="1866"/>
      <c r="AN81" s="1866"/>
      <c r="AO81" s="1866"/>
      <c r="AP81" s="1866"/>
      <c r="AQ81" s="1866"/>
      <c r="AR81" s="1866"/>
      <c r="AS81" s="1866"/>
      <c r="AT81" s="1866"/>
    </row>
    <row r="82" spans="1:46" s="1303" customFormat="1" x14ac:dyDescent="0.25">
      <c r="A82" s="1302"/>
      <c r="B82" s="1302"/>
      <c r="F82" s="1304"/>
      <c r="M82" s="1866"/>
      <c r="N82" s="1866"/>
      <c r="O82" s="1866"/>
      <c r="P82" s="1866"/>
      <c r="Q82" s="1866"/>
      <c r="R82" s="1866"/>
      <c r="S82" s="1866"/>
      <c r="T82" s="1866"/>
      <c r="U82" s="1866"/>
      <c r="V82" s="1866"/>
      <c r="W82" s="1866"/>
      <c r="X82" s="1866"/>
      <c r="Y82" s="1866"/>
      <c r="Z82" s="1866"/>
      <c r="AA82" s="1866"/>
      <c r="AB82" s="1866"/>
      <c r="AC82" s="1866"/>
      <c r="AD82" s="1866"/>
      <c r="AE82" s="1866"/>
      <c r="AF82" s="1866"/>
      <c r="AG82" s="1866"/>
      <c r="AH82" s="1866"/>
      <c r="AI82" s="1866"/>
      <c r="AJ82" s="1866"/>
      <c r="AK82" s="1866"/>
      <c r="AL82" s="1866"/>
      <c r="AM82" s="1866"/>
      <c r="AN82" s="1866"/>
      <c r="AO82" s="1866"/>
      <c r="AP82" s="1866"/>
      <c r="AQ82" s="1866"/>
      <c r="AR82" s="1866"/>
      <c r="AS82" s="1866"/>
      <c r="AT82" s="1866"/>
    </row>
    <row r="83" spans="1:46" s="1303" customFormat="1" x14ac:dyDescent="0.25">
      <c r="A83" s="1302"/>
      <c r="B83" s="1302"/>
      <c r="F83" s="1304"/>
      <c r="M83" s="1866"/>
      <c r="N83" s="1866"/>
      <c r="O83" s="1866"/>
      <c r="P83" s="1866"/>
      <c r="Q83" s="1866"/>
      <c r="R83" s="1866"/>
      <c r="S83" s="1866"/>
      <c r="T83" s="1866"/>
      <c r="U83" s="1866"/>
      <c r="V83" s="1866"/>
      <c r="W83" s="1866"/>
      <c r="X83" s="1866"/>
      <c r="Y83" s="1866"/>
      <c r="Z83" s="1866"/>
      <c r="AA83" s="1866"/>
      <c r="AB83" s="1866"/>
      <c r="AC83" s="1866"/>
      <c r="AD83" s="1866"/>
      <c r="AE83" s="1866"/>
      <c r="AF83" s="1866"/>
      <c r="AG83" s="1866"/>
      <c r="AH83" s="1866"/>
      <c r="AI83" s="1866"/>
      <c r="AJ83" s="1866"/>
      <c r="AK83" s="1866"/>
      <c r="AL83" s="1866"/>
      <c r="AM83" s="1866"/>
      <c r="AN83" s="1866"/>
      <c r="AO83" s="1866"/>
      <c r="AP83" s="1866"/>
      <c r="AQ83" s="1866"/>
      <c r="AR83" s="1866"/>
      <c r="AS83" s="1866"/>
      <c r="AT83" s="1866"/>
    </row>
    <row r="84" spans="1:46" s="1303" customFormat="1" x14ac:dyDescent="0.25">
      <c r="A84" s="1302"/>
      <c r="B84" s="1302"/>
      <c r="F84" s="1304"/>
      <c r="M84" s="1866"/>
      <c r="N84" s="1866"/>
      <c r="O84" s="1866"/>
      <c r="P84" s="1866"/>
      <c r="Q84" s="1866"/>
      <c r="R84" s="1866"/>
      <c r="S84" s="1866"/>
      <c r="T84" s="1866"/>
      <c r="U84" s="1866"/>
      <c r="V84" s="1866"/>
      <c r="W84" s="1866"/>
      <c r="X84" s="1866"/>
      <c r="Y84" s="1866"/>
      <c r="Z84" s="1866"/>
      <c r="AA84" s="1866"/>
      <c r="AB84" s="1866"/>
      <c r="AC84" s="1866"/>
      <c r="AD84" s="1866"/>
      <c r="AE84" s="1866"/>
      <c r="AF84" s="1866"/>
      <c r="AG84" s="1866"/>
      <c r="AH84" s="1866"/>
      <c r="AI84" s="1866"/>
      <c r="AJ84" s="1866"/>
      <c r="AK84" s="1866"/>
      <c r="AL84" s="1866"/>
      <c r="AM84" s="1866"/>
      <c r="AN84" s="1866"/>
      <c r="AO84" s="1866"/>
      <c r="AP84" s="1866"/>
      <c r="AQ84" s="1866"/>
      <c r="AR84" s="1866"/>
      <c r="AS84" s="1866"/>
      <c r="AT84" s="1866"/>
    </row>
    <row r="85" spans="1:46" s="1303" customFormat="1" x14ac:dyDescent="0.25">
      <c r="A85" s="1302"/>
      <c r="B85" s="1302"/>
      <c r="F85" s="1304"/>
      <c r="M85" s="1866"/>
      <c r="N85" s="1866"/>
      <c r="O85" s="1866"/>
      <c r="P85" s="1866"/>
      <c r="Q85" s="1866"/>
      <c r="R85" s="1866"/>
      <c r="S85" s="1866"/>
      <c r="T85" s="1866"/>
      <c r="U85" s="1866"/>
      <c r="V85" s="1866"/>
      <c r="W85" s="1866"/>
      <c r="X85" s="1866"/>
      <c r="Y85" s="1866"/>
      <c r="Z85" s="1866"/>
      <c r="AA85" s="1866"/>
      <c r="AB85" s="1866"/>
      <c r="AC85" s="1866"/>
      <c r="AD85" s="1866"/>
      <c r="AE85" s="1866"/>
      <c r="AF85" s="1866"/>
      <c r="AG85" s="1866"/>
      <c r="AH85" s="1866"/>
      <c r="AI85" s="1866"/>
      <c r="AJ85" s="1866"/>
      <c r="AK85" s="1866"/>
      <c r="AL85" s="1866"/>
      <c r="AM85" s="1866"/>
      <c r="AN85" s="1866"/>
      <c r="AO85" s="1866"/>
      <c r="AP85" s="1866"/>
      <c r="AQ85" s="1866"/>
      <c r="AR85" s="1866"/>
      <c r="AS85" s="1866"/>
      <c r="AT85" s="1866"/>
    </row>
    <row r="86" spans="1:46" s="1303" customFormat="1" x14ac:dyDescent="0.25">
      <c r="A86" s="1302"/>
      <c r="B86" s="1302"/>
      <c r="F86" s="1304"/>
      <c r="M86" s="1866"/>
      <c r="N86" s="1866"/>
      <c r="O86" s="1866"/>
      <c r="P86" s="1866"/>
      <c r="Q86" s="1866"/>
      <c r="R86" s="1866"/>
      <c r="S86" s="1866"/>
      <c r="T86" s="1866"/>
      <c r="U86" s="1866"/>
      <c r="V86" s="1866"/>
      <c r="W86" s="1866"/>
      <c r="X86" s="1866"/>
      <c r="Y86" s="1866"/>
      <c r="Z86" s="1866"/>
      <c r="AA86" s="1866"/>
      <c r="AB86" s="1866"/>
      <c r="AC86" s="1866"/>
      <c r="AD86" s="1866"/>
      <c r="AE86" s="1866"/>
      <c r="AF86" s="1866"/>
      <c r="AG86" s="1866"/>
      <c r="AH86" s="1866"/>
      <c r="AI86" s="1866"/>
      <c r="AJ86" s="1866"/>
      <c r="AK86" s="1866"/>
      <c r="AL86" s="1866"/>
      <c r="AM86" s="1866"/>
      <c r="AN86" s="1866"/>
      <c r="AO86" s="1866"/>
      <c r="AP86" s="1866"/>
      <c r="AQ86" s="1866"/>
      <c r="AR86" s="1866"/>
      <c r="AS86" s="1866"/>
      <c r="AT86" s="1866"/>
    </row>
    <row r="87" spans="1:46" s="1303" customFormat="1" x14ac:dyDescent="0.25">
      <c r="A87" s="1302"/>
      <c r="B87" s="1302"/>
      <c r="F87" s="1304"/>
      <c r="M87" s="1866"/>
      <c r="N87" s="1866"/>
      <c r="O87" s="1866"/>
      <c r="P87" s="1866"/>
      <c r="Q87" s="1866"/>
      <c r="R87" s="1866"/>
      <c r="S87" s="1866"/>
      <c r="T87" s="1866"/>
      <c r="U87" s="1866"/>
      <c r="V87" s="1866"/>
      <c r="W87" s="1866"/>
      <c r="X87" s="1866"/>
      <c r="Y87" s="1866"/>
      <c r="Z87" s="1866"/>
      <c r="AA87" s="1866"/>
      <c r="AB87" s="1866"/>
      <c r="AC87" s="1866"/>
      <c r="AD87" s="1866"/>
      <c r="AE87" s="1866"/>
      <c r="AF87" s="1866"/>
      <c r="AG87" s="1866"/>
      <c r="AH87" s="1866"/>
      <c r="AI87" s="1866"/>
      <c r="AJ87" s="1866"/>
      <c r="AK87" s="1866"/>
      <c r="AL87" s="1866"/>
      <c r="AM87" s="1866"/>
      <c r="AN87" s="1866"/>
      <c r="AO87" s="1866"/>
      <c r="AP87" s="1866"/>
      <c r="AQ87" s="1866"/>
      <c r="AR87" s="1866"/>
      <c r="AS87" s="1866"/>
      <c r="AT87" s="1866"/>
    </row>
    <row r="88" spans="1:46" s="1303" customFormat="1" x14ac:dyDescent="0.25">
      <c r="A88" s="1302"/>
      <c r="B88" s="1302"/>
      <c r="F88" s="1304"/>
      <c r="M88" s="1866"/>
      <c r="N88" s="1866"/>
      <c r="O88" s="1866"/>
      <c r="P88" s="1866"/>
      <c r="Q88" s="1866"/>
      <c r="R88" s="1866"/>
      <c r="S88" s="1866"/>
      <c r="T88" s="1866"/>
      <c r="U88" s="1866"/>
      <c r="V88" s="1866"/>
      <c r="W88" s="1866"/>
      <c r="X88" s="1866"/>
      <c r="Y88" s="1866"/>
      <c r="Z88" s="1866"/>
      <c r="AA88" s="1866"/>
      <c r="AB88" s="1866"/>
      <c r="AC88" s="1866"/>
      <c r="AD88" s="1866"/>
      <c r="AE88" s="1866"/>
      <c r="AF88" s="1866"/>
      <c r="AG88" s="1866"/>
      <c r="AH88" s="1866"/>
      <c r="AI88" s="1866"/>
      <c r="AJ88" s="1866"/>
      <c r="AK88" s="1866"/>
      <c r="AL88" s="1866"/>
      <c r="AM88" s="1866"/>
      <c r="AN88" s="1866"/>
      <c r="AO88" s="1866"/>
      <c r="AP88" s="1866"/>
      <c r="AQ88" s="1866"/>
      <c r="AR88" s="1866"/>
      <c r="AS88" s="1866"/>
      <c r="AT88" s="1866"/>
    </row>
    <row r="89" spans="1:46" s="1303" customFormat="1" x14ac:dyDescent="0.25">
      <c r="A89" s="1302"/>
      <c r="B89" s="1302"/>
      <c r="F89" s="1304"/>
      <c r="M89" s="1866"/>
      <c r="N89" s="1866"/>
      <c r="O89" s="1866"/>
      <c r="P89" s="1866"/>
      <c r="Q89" s="1866"/>
      <c r="R89" s="1866"/>
      <c r="S89" s="1866"/>
      <c r="T89" s="1866"/>
      <c r="U89" s="1866"/>
      <c r="V89" s="1866"/>
      <c r="W89" s="1866"/>
      <c r="X89" s="1866"/>
      <c r="Y89" s="1866"/>
      <c r="Z89" s="1866"/>
      <c r="AA89" s="1866"/>
      <c r="AB89" s="1866"/>
      <c r="AC89" s="1866"/>
      <c r="AD89" s="1866"/>
      <c r="AE89" s="1866"/>
      <c r="AF89" s="1866"/>
      <c r="AG89" s="1866"/>
      <c r="AH89" s="1866"/>
      <c r="AI89" s="1866"/>
      <c r="AJ89" s="1866"/>
      <c r="AK89" s="1866"/>
      <c r="AL89" s="1866"/>
      <c r="AM89" s="1866"/>
      <c r="AN89" s="1866"/>
      <c r="AO89" s="1866"/>
      <c r="AP89" s="1866"/>
      <c r="AQ89" s="1866"/>
      <c r="AR89" s="1866"/>
      <c r="AS89" s="1866"/>
      <c r="AT89" s="1866"/>
    </row>
    <row r="90" spans="1:46" s="1303" customFormat="1" x14ac:dyDescent="0.25">
      <c r="A90" s="1302"/>
      <c r="B90" s="1302"/>
      <c r="F90" s="1304"/>
      <c r="M90" s="1866"/>
      <c r="N90" s="1866"/>
      <c r="O90" s="1866"/>
      <c r="P90" s="1866"/>
      <c r="Q90" s="1866"/>
      <c r="R90" s="1866"/>
      <c r="S90" s="1866"/>
      <c r="T90" s="1866"/>
      <c r="U90" s="1866"/>
      <c r="V90" s="1866"/>
      <c r="W90" s="1866"/>
      <c r="X90" s="1866"/>
      <c r="Y90" s="1866"/>
      <c r="Z90" s="1866"/>
      <c r="AA90" s="1866"/>
      <c r="AB90" s="1866"/>
      <c r="AC90" s="1866"/>
      <c r="AD90" s="1866"/>
      <c r="AE90" s="1866"/>
      <c r="AF90" s="1866"/>
      <c r="AG90" s="1866"/>
      <c r="AH90" s="1866"/>
      <c r="AI90" s="1866"/>
      <c r="AJ90" s="1866"/>
      <c r="AK90" s="1866"/>
      <c r="AL90" s="1866"/>
      <c r="AM90" s="1866"/>
      <c r="AN90" s="1866"/>
      <c r="AO90" s="1866"/>
      <c r="AP90" s="1866"/>
      <c r="AQ90" s="1866"/>
      <c r="AR90" s="1866"/>
      <c r="AS90" s="1866"/>
      <c r="AT90" s="1866"/>
    </row>
    <row r="91" spans="1:46" s="1303" customFormat="1" x14ac:dyDescent="0.25">
      <c r="A91" s="1302"/>
      <c r="B91" s="1302"/>
      <c r="F91" s="1304"/>
      <c r="M91" s="1866"/>
      <c r="N91" s="1866"/>
      <c r="O91" s="1866"/>
      <c r="P91" s="1866"/>
      <c r="Q91" s="1866"/>
      <c r="R91" s="1866"/>
      <c r="S91" s="1866"/>
      <c r="T91" s="1866"/>
      <c r="U91" s="1866"/>
      <c r="V91" s="1866"/>
      <c r="W91" s="1866"/>
      <c r="X91" s="1866"/>
      <c r="Y91" s="1866"/>
      <c r="Z91" s="1866"/>
      <c r="AA91" s="1866"/>
      <c r="AB91" s="1866"/>
      <c r="AC91" s="1866"/>
      <c r="AD91" s="1866"/>
      <c r="AE91" s="1866"/>
      <c r="AF91" s="1866"/>
      <c r="AG91" s="1866"/>
      <c r="AH91" s="1866"/>
      <c r="AI91" s="1866"/>
      <c r="AJ91" s="1866"/>
      <c r="AK91" s="1866"/>
      <c r="AL91" s="1866"/>
      <c r="AM91" s="1866"/>
      <c r="AN91" s="1866"/>
      <c r="AO91" s="1866"/>
      <c r="AP91" s="1866"/>
      <c r="AQ91" s="1866"/>
      <c r="AR91" s="1866"/>
      <c r="AS91" s="1866"/>
      <c r="AT91" s="1866"/>
    </row>
    <row r="92" spans="1:46" s="1303" customFormat="1" x14ac:dyDescent="0.25">
      <c r="A92" s="1302"/>
      <c r="B92" s="1302"/>
      <c r="F92" s="1304"/>
      <c r="M92" s="1866"/>
      <c r="N92" s="1866"/>
      <c r="O92" s="1866"/>
      <c r="P92" s="1866"/>
      <c r="Q92" s="1866"/>
      <c r="R92" s="1866"/>
      <c r="S92" s="1866"/>
      <c r="T92" s="1866"/>
      <c r="U92" s="1866"/>
      <c r="V92" s="1866"/>
      <c r="W92" s="1866"/>
      <c r="X92" s="1866"/>
      <c r="Y92" s="1866"/>
      <c r="Z92" s="1866"/>
      <c r="AA92" s="1866"/>
      <c r="AB92" s="1866"/>
      <c r="AC92" s="1866"/>
      <c r="AD92" s="1866"/>
      <c r="AE92" s="1866"/>
      <c r="AF92" s="1866"/>
      <c r="AG92" s="1866"/>
      <c r="AH92" s="1866"/>
      <c r="AI92" s="1866"/>
      <c r="AJ92" s="1866"/>
      <c r="AK92" s="1866"/>
      <c r="AL92" s="1866"/>
      <c r="AM92" s="1866"/>
      <c r="AN92" s="1866"/>
      <c r="AO92" s="1866"/>
      <c r="AP92" s="1866"/>
      <c r="AQ92" s="1866"/>
      <c r="AR92" s="1866"/>
      <c r="AS92" s="1866"/>
      <c r="AT92" s="1866"/>
    </row>
    <row r="93" spans="1:46" s="1303" customFormat="1" x14ac:dyDescent="0.25">
      <c r="A93" s="1302"/>
      <c r="B93" s="1302"/>
      <c r="F93" s="1304"/>
      <c r="M93" s="1866"/>
      <c r="N93" s="1866"/>
      <c r="O93" s="1866"/>
      <c r="P93" s="1866"/>
      <c r="Q93" s="1866"/>
      <c r="R93" s="1866"/>
      <c r="S93" s="1866"/>
      <c r="T93" s="1866"/>
      <c r="U93" s="1866"/>
      <c r="V93" s="1866"/>
      <c r="W93" s="1866"/>
      <c r="X93" s="1866"/>
      <c r="Y93" s="1866"/>
      <c r="Z93" s="1866"/>
      <c r="AA93" s="1866"/>
      <c r="AB93" s="1866"/>
      <c r="AC93" s="1866"/>
      <c r="AD93" s="1866"/>
      <c r="AE93" s="1866"/>
      <c r="AF93" s="1866"/>
      <c r="AG93" s="1866"/>
      <c r="AH93" s="1866"/>
      <c r="AI93" s="1866"/>
      <c r="AJ93" s="1866"/>
      <c r="AK93" s="1866"/>
      <c r="AL93" s="1866"/>
      <c r="AM93" s="1866"/>
      <c r="AN93" s="1866"/>
      <c r="AO93" s="1866"/>
      <c r="AP93" s="1866"/>
      <c r="AQ93" s="1866"/>
      <c r="AR93" s="1866"/>
      <c r="AS93" s="1866"/>
      <c r="AT93" s="1866"/>
    </row>
    <row r="94" spans="1:46" s="1303" customFormat="1" x14ac:dyDescent="0.25">
      <c r="A94" s="1302"/>
      <c r="B94" s="1302"/>
      <c r="F94" s="1304"/>
      <c r="M94" s="1866"/>
      <c r="N94" s="1866"/>
      <c r="O94" s="1866"/>
      <c r="P94" s="1866"/>
      <c r="Q94" s="1866"/>
      <c r="R94" s="1866"/>
      <c r="S94" s="1866"/>
      <c r="T94" s="1866"/>
      <c r="U94" s="1866"/>
      <c r="V94" s="1866"/>
      <c r="W94" s="1866"/>
      <c r="X94" s="1866"/>
      <c r="Y94" s="1866"/>
      <c r="Z94" s="1866"/>
      <c r="AA94" s="1866"/>
      <c r="AB94" s="1866"/>
      <c r="AC94" s="1866"/>
      <c r="AD94" s="1866"/>
      <c r="AE94" s="1866"/>
      <c r="AF94" s="1866"/>
      <c r="AG94" s="1866"/>
      <c r="AH94" s="1866"/>
      <c r="AI94" s="1866"/>
      <c r="AJ94" s="1866"/>
      <c r="AK94" s="1866"/>
      <c r="AL94" s="1866"/>
      <c r="AM94" s="1866"/>
      <c r="AN94" s="1866"/>
      <c r="AO94" s="1866"/>
      <c r="AP94" s="1866"/>
      <c r="AQ94" s="1866"/>
      <c r="AR94" s="1866"/>
      <c r="AS94" s="1866"/>
      <c r="AT94" s="1866"/>
    </row>
    <row r="95" spans="1:46" s="1303" customFormat="1" x14ac:dyDescent="0.25">
      <c r="A95" s="1302"/>
      <c r="B95" s="1302"/>
      <c r="F95" s="1304"/>
      <c r="M95" s="1866"/>
      <c r="N95" s="1866"/>
      <c r="O95" s="1866"/>
      <c r="P95" s="1866"/>
      <c r="Q95" s="1866"/>
      <c r="R95" s="1866"/>
      <c r="S95" s="1866"/>
      <c r="T95" s="1866"/>
      <c r="U95" s="1866"/>
      <c r="V95" s="1866"/>
      <c r="W95" s="1866"/>
      <c r="X95" s="1866"/>
      <c r="Y95" s="1866"/>
      <c r="Z95" s="1866"/>
      <c r="AA95" s="1866"/>
      <c r="AB95" s="1866"/>
      <c r="AC95" s="1866"/>
      <c r="AD95" s="1866"/>
      <c r="AE95" s="1866"/>
      <c r="AF95" s="1866"/>
      <c r="AG95" s="1866"/>
      <c r="AH95" s="1866"/>
      <c r="AI95" s="1866"/>
      <c r="AJ95" s="1866"/>
      <c r="AK95" s="1866"/>
      <c r="AL95" s="1866"/>
      <c r="AM95" s="1866"/>
      <c r="AN95" s="1866"/>
      <c r="AO95" s="1866"/>
      <c r="AP95" s="1866"/>
      <c r="AQ95" s="1866"/>
      <c r="AR95" s="1866"/>
      <c r="AS95" s="1866"/>
      <c r="AT95" s="1866"/>
    </row>
    <row r="96" spans="1:46" s="1303" customFormat="1" x14ac:dyDescent="0.25">
      <c r="A96" s="1302"/>
      <c r="B96" s="1302"/>
      <c r="F96" s="1304"/>
      <c r="M96" s="1866"/>
      <c r="N96" s="1866"/>
      <c r="O96" s="1866"/>
      <c r="P96" s="1866"/>
      <c r="Q96" s="1866"/>
      <c r="R96" s="1866"/>
      <c r="S96" s="1866"/>
      <c r="T96" s="1866"/>
      <c r="U96" s="1866"/>
      <c r="V96" s="1866"/>
      <c r="W96" s="1866"/>
      <c r="X96" s="1866"/>
      <c r="Y96" s="1866"/>
      <c r="Z96" s="1866"/>
      <c r="AA96" s="1866"/>
      <c r="AB96" s="1866"/>
      <c r="AC96" s="1866"/>
      <c r="AD96" s="1866"/>
      <c r="AE96" s="1866"/>
      <c r="AF96" s="1866"/>
      <c r="AG96" s="1866"/>
      <c r="AH96" s="1866"/>
      <c r="AI96" s="1866"/>
      <c r="AJ96" s="1866"/>
      <c r="AK96" s="1866"/>
      <c r="AL96" s="1866"/>
      <c r="AM96" s="1866"/>
      <c r="AN96" s="1866"/>
      <c r="AO96" s="1866"/>
      <c r="AP96" s="1866"/>
      <c r="AQ96" s="1866"/>
      <c r="AR96" s="1866"/>
      <c r="AS96" s="1866"/>
      <c r="AT96" s="1866"/>
    </row>
    <row r="97" spans="1:46" s="1303" customFormat="1" x14ac:dyDescent="0.25">
      <c r="A97" s="1302"/>
      <c r="B97" s="1302"/>
      <c r="F97" s="1304"/>
      <c r="M97" s="1866"/>
      <c r="N97" s="1866"/>
      <c r="O97" s="1866"/>
      <c r="P97" s="1866"/>
      <c r="Q97" s="1866"/>
      <c r="R97" s="1866"/>
      <c r="S97" s="1866"/>
      <c r="T97" s="1866"/>
      <c r="U97" s="1866"/>
      <c r="V97" s="1866"/>
      <c r="W97" s="1866"/>
      <c r="X97" s="1866"/>
      <c r="Y97" s="1866"/>
      <c r="Z97" s="1866"/>
      <c r="AA97" s="1866"/>
      <c r="AB97" s="1866"/>
      <c r="AC97" s="1866"/>
      <c r="AD97" s="1866"/>
      <c r="AE97" s="1866"/>
      <c r="AF97" s="1866"/>
      <c r="AG97" s="1866"/>
      <c r="AH97" s="1866"/>
      <c r="AI97" s="1866"/>
      <c r="AJ97" s="1866"/>
      <c r="AK97" s="1866"/>
      <c r="AL97" s="1866"/>
      <c r="AM97" s="1866"/>
      <c r="AN97" s="1866"/>
      <c r="AO97" s="1866"/>
      <c r="AP97" s="1866"/>
      <c r="AQ97" s="1866"/>
      <c r="AR97" s="1866"/>
      <c r="AS97" s="1866"/>
      <c r="AT97" s="1866"/>
    </row>
    <row r="98" spans="1:46" s="1303" customFormat="1" x14ac:dyDescent="0.25">
      <c r="A98" s="1302"/>
      <c r="B98" s="1302"/>
      <c r="F98" s="1304"/>
      <c r="M98" s="1866"/>
      <c r="N98" s="1866"/>
      <c r="O98" s="1866"/>
      <c r="P98" s="1866"/>
      <c r="Q98" s="1866"/>
      <c r="R98" s="1866"/>
      <c r="S98" s="1866"/>
      <c r="T98" s="1866"/>
      <c r="U98" s="1866"/>
      <c r="V98" s="1866"/>
      <c r="W98" s="1866"/>
      <c r="X98" s="1866"/>
      <c r="Y98" s="1866"/>
      <c r="Z98" s="1866"/>
      <c r="AA98" s="1866"/>
      <c r="AB98" s="1866"/>
      <c r="AC98" s="1866"/>
      <c r="AD98" s="1866"/>
      <c r="AE98" s="1866"/>
      <c r="AF98" s="1866"/>
      <c r="AG98" s="1866"/>
      <c r="AH98" s="1866"/>
      <c r="AI98" s="1866"/>
      <c r="AJ98" s="1866"/>
      <c r="AK98" s="1866"/>
      <c r="AL98" s="1866"/>
      <c r="AM98" s="1866"/>
      <c r="AN98" s="1866"/>
      <c r="AO98" s="1866"/>
      <c r="AP98" s="1866"/>
      <c r="AQ98" s="1866"/>
      <c r="AR98" s="1866"/>
      <c r="AS98" s="1866"/>
      <c r="AT98" s="1866"/>
    </row>
    <row r="99" spans="1:46" s="1303" customFormat="1" x14ac:dyDescent="0.25">
      <c r="A99" s="1302"/>
      <c r="B99" s="1302"/>
      <c r="F99" s="1304"/>
      <c r="M99" s="1866"/>
      <c r="N99" s="1866"/>
      <c r="O99" s="1866"/>
      <c r="P99" s="1866"/>
      <c r="Q99" s="1866"/>
      <c r="R99" s="1866"/>
      <c r="S99" s="1866"/>
      <c r="T99" s="1866"/>
      <c r="U99" s="1866"/>
      <c r="V99" s="1866"/>
      <c r="W99" s="1866"/>
      <c r="X99" s="1866"/>
      <c r="Y99" s="1866"/>
      <c r="Z99" s="1866"/>
      <c r="AA99" s="1866"/>
      <c r="AB99" s="1866"/>
      <c r="AC99" s="1866"/>
      <c r="AD99" s="1866"/>
      <c r="AE99" s="1866"/>
      <c r="AF99" s="1866"/>
      <c r="AG99" s="1866"/>
      <c r="AH99" s="1866"/>
      <c r="AI99" s="1866"/>
      <c r="AJ99" s="1866"/>
      <c r="AK99" s="1866"/>
      <c r="AL99" s="1866"/>
      <c r="AM99" s="1866"/>
      <c r="AN99" s="1866"/>
      <c r="AO99" s="1866"/>
      <c r="AP99" s="1866"/>
      <c r="AQ99" s="1866"/>
      <c r="AR99" s="1866"/>
      <c r="AS99" s="1866"/>
      <c r="AT99" s="1866"/>
    </row>
    <row r="100" spans="1:46" s="1303" customFormat="1" x14ac:dyDescent="0.25">
      <c r="A100" s="1302"/>
      <c r="B100" s="1302"/>
      <c r="F100" s="1304"/>
      <c r="M100" s="1866"/>
      <c r="N100" s="1866"/>
      <c r="O100" s="1866"/>
      <c r="P100" s="1866"/>
      <c r="Q100" s="1866"/>
      <c r="R100" s="1866"/>
      <c r="S100" s="1866"/>
      <c r="T100" s="1866"/>
      <c r="U100" s="1866"/>
      <c r="V100" s="1866"/>
      <c r="W100" s="1866"/>
      <c r="X100" s="1866"/>
      <c r="Y100" s="1866"/>
      <c r="Z100" s="1866"/>
      <c r="AA100" s="1866"/>
      <c r="AB100" s="1866"/>
      <c r="AC100" s="1866"/>
      <c r="AD100" s="1866"/>
      <c r="AE100" s="1866"/>
      <c r="AF100" s="1866"/>
      <c r="AG100" s="1866"/>
      <c r="AH100" s="1866"/>
      <c r="AI100" s="1866"/>
      <c r="AJ100" s="1866"/>
      <c r="AK100" s="1866"/>
      <c r="AL100" s="1866"/>
      <c r="AM100" s="1866"/>
      <c r="AN100" s="1866"/>
      <c r="AO100" s="1866"/>
      <c r="AP100" s="1866"/>
      <c r="AQ100" s="1866"/>
      <c r="AR100" s="1866"/>
      <c r="AS100" s="1866"/>
      <c r="AT100" s="1866"/>
    </row>
    <row r="101" spans="1:46" s="1303" customFormat="1" x14ac:dyDescent="0.25">
      <c r="A101" s="1302"/>
      <c r="B101" s="1302"/>
      <c r="F101" s="1304"/>
      <c r="M101" s="1866"/>
      <c r="N101" s="1866"/>
      <c r="O101" s="1866"/>
      <c r="P101" s="1866"/>
      <c r="Q101" s="1866"/>
      <c r="R101" s="1866"/>
      <c r="S101" s="1866"/>
      <c r="T101" s="1866"/>
      <c r="U101" s="1866"/>
      <c r="V101" s="1866"/>
      <c r="W101" s="1866"/>
      <c r="X101" s="1866"/>
      <c r="Y101" s="1866"/>
      <c r="Z101" s="1866"/>
      <c r="AA101" s="1866"/>
      <c r="AB101" s="1866"/>
      <c r="AC101" s="1866"/>
      <c r="AD101" s="1866"/>
      <c r="AE101" s="1866"/>
      <c r="AF101" s="1866"/>
      <c r="AG101" s="1866"/>
      <c r="AH101" s="1866"/>
      <c r="AI101" s="1866"/>
      <c r="AJ101" s="1866"/>
      <c r="AK101" s="1866"/>
      <c r="AL101" s="1866"/>
      <c r="AM101" s="1866"/>
      <c r="AN101" s="1866"/>
      <c r="AO101" s="1866"/>
      <c r="AP101" s="1866"/>
      <c r="AQ101" s="1866"/>
      <c r="AR101" s="1866"/>
      <c r="AS101" s="1866"/>
      <c r="AT101" s="1866"/>
    </row>
    <row r="102" spans="1:46" s="1303" customFormat="1" x14ac:dyDescent="0.25">
      <c r="A102" s="1302"/>
      <c r="B102" s="1302"/>
      <c r="F102" s="1304"/>
      <c r="M102" s="1866"/>
      <c r="N102" s="1866"/>
      <c r="O102" s="1866"/>
      <c r="P102" s="1866"/>
      <c r="Q102" s="1866"/>
      <c r="R102" s="1866"/>
      <c r="S102" s="1866"/>
      <c r="T102" s="1866"/>
      <c r="U102" s="1866"/>
      <c r="V102" s="1866"/>
      <c r="W102" s="1866"/>
      <c r="X102" s="1866"/>
      <c r="Y102" s="1866"/>
      <c r="Z102" s="1866"/>
      <c r="AA102" s="1866"/>
      <c r="AB102" s="1866"/>
      <c r="AC102" s="1866"/>
      <c r="AD102" s="1866"/>
      <c r="AE102" s="1866"/>
      <c r="AF102" s="1866"/>
      <c r="AG102" s="1866"/>
      <c r="AH102" s="1866"/>
      <c r="AI102" s="1866"/>
      <c r="AJ102" s="1866"/>
      <c r="AK102" s="1866"/>
      <c r="AL102" s="1866"/>
      <c r="AM102" s="1866"/>
      <c r="AN102" s="1866"/>
      <c r="AO102" s="1866"/>
      <c r="AP102" s="1866"/>
      <c r="AQ102" s="1866"/>
      <c r="AR102" s="1866"/>
      <c r="AS102" s="1866"/>
      <c r="AT102" s="1866"/>
    </row>
    <row r="103" spans="1:46" s="1303" customFormat="1" x14ac:dyDescent="0.25">
      <c r="A103" s="1302"/>
      <c r="B103" s="1302"/>
      <c r="F103" s="1304"/>
      <c r="M103" s="1866"/>
      <c r="N103" s="1866"/>
      <c r="O103" s="1866"/>
      <c r="P103" s="1866"/>
      <c r="Q103" s="1866"/>
      <c r="R103" s="1866"/>
      <c r="S103" s="1866"/>
      <c r="T103" s="1866"/>
      <c r="U103" s="1866"/>
      <c r="V103" s="1866"/>
      <c r="W103" s="1866"/>
      <c r="X103" s="1866"/>
      <c r="Y103" s="1866"/>
      <c r="Z103" s="1866"/>
      <c r="AA103" s="1866"/>
      <c r="AB103" s="1866"/>
      <c r="AC103" s="1866"/>
      <c r="AD103" s="1866"/>
      <c r="AE103" s="1866"/>
      <c r="AF103" s="1866"/>
      <c r="AG103" s="1866"/>
      <c r="AH103" s="1866"/>
      <c r="AI103" s="1866"/>
      <c r="AJ103" s="1866"/>
      <c r="AK103" s="1866"/>
      <c r="AL103" s="1866"/>
      <c r="AM103" s="1866"/>
      <c r="AN103" s="1866"/>
      <c r="AO103" s="1866"/>
      <c r="AP103" s="1866"/>
      <c r="AQ103" s="1866"/>
      <c r="AR103" s="1866"/>
      <c r="AS103" s="1866"/>
      <c r="AT103" s="1866"/>
    </row>
    <row r="104" spans="1:46" s="1303" customFormat="1" x14ac:dyDescent="0.25">
      <c r="A104" s="1302"/>
      <c r="B104" s="1302"/>
      <c r="F104" s="1304"/>
      <c r="M104" s="1866"/>
      <c r="N104" s="1866"/>
      <c r="O104" s="1866"/>
      <c r="P104" s="1866"/>
      <c r="Q104" s="1866"/>
      <c r="R104" s="1866"/>
      <c r="S104" s="1866"/>
      <c r="T104" s="1866"/>
      <c r="U104" s="1866"/>
      <c r="V104" s="1866"/>
      <c r="W104" s="1866"/>
      <c r="X104" s="1866"/>
      <c r="Y104" s="1866"/>
      <c r="Z104" s="1866"/>
      <c r="AA104" s="1866"/>
      <c r="AB104" s="1866"/>
      <c r="AC104" s="1866"/>
      <c r="AD104" s="1866"/>
      <c r="AE104" s="1866"/>
      <c r="AF104" s="1866"/>
      <c r="AG104" s="1866"/>
      <c r="AH104" s="1866"/>
      <c r="AI104" s="1866"/>
      <c r="AJ104" s="1866"/>
      <c r="AK104" s="1866"/>
      <c r="AL104" s="1866"/>
      <c r="AM104" s="1866"/>
      <c r="AN104" s="1866"/>
      <c r="AO104" s="1866"/>
      <c r="AP104" s="1866"/>
      <c r="AQ104" s="1866"/>
      <c r="AR104" s="1866"/>
      <c r="AS104" s="1866"/>
      <c r="AT104" s="1866"/>
    </row>
    <row r="105" spans="1:46" s="1303" customFormat="1" x14ac:dyDescent="0.25">
      <c r="A105" s="1302"/>
      <c r="B105" s="1302"/>
      <c r="F105" s="1304"/>
      <c r="M105" s="1866"/>
      <c r="N105" s="1866"/>
      <c r="O105" s="1866"/>
      <c r="P105" s="1866"/>
      <c r="Q105" s="1866"/>
      <c r="R105" s="1866"/>
      <c r="S105" s="1866"/>
      <c r="T105" s="1866"/>
      <c r="U105" s="1866"/>
      <c r="V105" s="1866"/>
      <c r="W105" s="1866"/>
      <c r="X105" s="1866"/>
      <c r="Y105" s="1866"/>
      <c r="Z105" s="1866"/>
      <c r="AA105" s="1866"/>
      <c r="AB105" s="1866"/>
      <c r="AC105" s="1866"/>
      <c r="AD105" s="1866"/>
      <c r="AE105" s="1866"/>
      <c r="AF105" s="1866"/>
      <c r="AG105" s="1866"/>
      <c r="AH105" s="1866"/>
      <c r="AI105" s="1866"/>
      <c r="AJ105" s="1866"/>
      <c r="AK105" s="1866"/>
      <c r="AL105" s="1866"/>
      <c r="AM105" s="1866"/>
      <c r="AN105" s="1866"/>
      <c r="AO105" s="1866"/>
      <c r="AP105" s="1866"/>
      <c r="AQ105" s="1866"/>
      <c r="AR105" s="1866"/>
      <c r="AS105" s="1866"/>
      <c r="AT105" s="1866"/>
    </row>
    <row r="106" spans="1:46" s="1303" customFormat="1" x14ac:dyDescent="0.25">
      <c r="A106" s="1302"/>
      <c r="B106" s="1302"/>
      <c r="F106" s="1304"/>
      <c r="M106" s="1866"/>
      <c r="N106" s="1866"/>
      <c r="O106" s="1866"/>
      <c r="P106" s="1866"/>
      <c r="Q106" s="1866"/>
      <c r="R106" s="1866"/>
      <c r="S106" s="1866"/>
      <c r="T106" s="1866"/>
      <c r="U106" s="1866"/>
      <c r="V106" s="1866"/>
      <c r="W106" s="1866"/>
      <c r="X106" s="1866"/>
      <c r="Y106" s="1866"/>
      <c r="Z106" s="1866"/>
      <c r="AA106" s="1866"/>
      <c r="AB106" s="1866"/>
      <c r="AC106" s="1866"/>
      <c r="AD106" s="1866"/>
      <c r="AE106" s="1866"/>
      <c r="AF106" s="1866"/>
      <c r="AG106" s="1866"/>
      <c r="AH106" s="1866"/>
      <c r="AI106" s="1866"/>
      <c r="AJ106" s="1866"/>
      <c r="AK106" s="1866"/>
      <c r="AL106" s="1866"/>
      <c r="AM106" s="1866"/>
      <c r="AN106" s="1866"/>
      <c r="AO106" s="1866"/>
      <c r="AP106" s="1866"/>
      <c r="AQ106" s="1866"/>
      <c r="AR106" s="1866"/>
      <c r="AS106" s="1866"/>
      <c r="AT106" s="1866"/>
    </row>
    <row r="107" spans="1:46" s="1303" customFormat="1" x14ac:dyDescent="0.25">
      <c r="A107" s="1302"/>
      <c r="B107" s="1302"/>
      <c r="F107" s="1304"/>
      <c r="M107" s="1866"/>
      <c r="N107" s="1866"/>
      <c r="O107" s="1866"/>
      <c r="P107" s="1866"/>
      <c r="Q107" s="1866"/>
      <c r="R107" s="1866"/>
      <c r="S107" s="1866"/>
      <c r="T107" s="1866"/>
      <c r="U107" s="1866"/>
      <c r="V107" s="1866"/>
      <c r="W107" s="1866"/>
      <c r="X107" s="1866"/>
      <c r="Y107" s="1866"/>
      <c r="Z107" s="1866"/>
      <c r="AA107" s="1866"/>
      <c r="AB107" s="1866"/>
      <c r="AC107" s="1866"/>
      <c r="AD107" s="1866"/>
      <c r="AE107" s="1866"/>
      <c r="AF107" s="1866"/>
      <c r="AG107" s="1866"/>
      <c r="AH107" s="1866"/>
      <c r="AI107" s="1866"/>
      <c r="AJ107" s="1866"/>
      <c r="AK107" s="1866"/>
      <c r="AL107" s="1866"/>
      <c r="AM107" s="1866"/>
      <c r="AN107" s="1866"/>
      <c r="AO107" s="1866"/>
      <c r="AP107" s="1866"/>
      <c r="AQ107" s="1866"/>
      <c r="AR107" s="1866"/>
      <c r="AS107" s="1866"/>
      <c r="AT107" s="1866"/>
    </row>
    <row r="108" spans="1:46" s="1303" customFormat="1" x14ac:dyDescent="0.25">
      <c r="A108" s="1302"/>
      <c r="B108" s="1302"/>
      <c r="F108" s="1304"/>
      <c r="M108" s="1866"/>
      <c r="N108" s="1866"/>
      <c r="O108" s="1866"/>
      <c r="P108" s="1866"/>
      <c r="Q108" s="1866"/>
      <c r="R108" s="1866"/>
      <c r="S108" s="1866"/>
      <c r="T108" s="1866"/>
      <c r="U108" s="1866"/>
      <c r="V108" s="1866"/>
      <c r="W108" s="1866"/>
      <c r="X108" s="1866"/>
      <c r="Y108" s="1866"/>
      <c r="Z108" s="1866"/>
      <c r="AA108" s="1866"/>
      <c r="AB108" s="1866"/>
      <c r="AC108" s="1866"/>
      <c r="AD108" s="1866"/>
      <c r="AE108" s="1866"/>
      <c r="AF108" s="1866"/>
      <c r="AG108" s="1866"/>
      <c r="AH108" s="1866"/>
      <c r="AI108" s="1866"/>
      <c r="AJ108" s="1866"/>
      <c r="AK108" s="1866"/>
      <c r="AL108" s="1866"/>
      <c r="AM108" s="1866"/>
      <c r="AN108" s="1866"/>
      <c r="AO108" s="1866"/>
      <c r="AP108" s="1866"/>
      <c r="AQ108" s="1866"/>
      <c r="AR108" s="1866"/>
      <c r="AS108" s="1866"/>
      <c r="AT108" s="1866"/>
    </row>
    <row r="109" spans="1:46" s="1303" customFormat="1" x14ac:dyDescent="0.25">
      <c r="A109" s="1302"/>
      <c r="B109" s="1302"/>
      <c r="F109" s="1304"/>
      <c r="M109" s="1866"/>
      <c r="N109" s="1866"/>
      <c r="O109" s="1866"/>
      <c r="P109" s="1866"/>
      <c r="Q109" s="1866"/>
      <c r="R109" s="1866"/>
      <c r="S109" s="1866"/>
      <c r="T109" s="1866"/>
      <c r="U109" s="1866"/>
      <c r="V109" s="1866"/>
      <c r="W109" s="1866"/>
      <c r="X109" s="1866"/>
      <c r="Y109" s="1866"/>
      <c r="Z109" s="1866"/>
      <c r="AA109" s="1866"/>
      <c r="AB109" s="1866"/>
      <c r="AC109" s="1866"/>
      <c r="AD109" s="1866"/>
      <c r="AE109" s="1866"/>
      <c r="AF109" s="1866"/>
      <c r="AG109" s="1866"/>
      <c r="AH109" s="1866"/>
      <c r="AI109" s="1866"/>
      <c r="AJ109" s="1866"/>
      <c r="AK109" s="1866"/>
      <c r="AL109" s="1866"/>
      <c r="AM109" s="1866"/>
      <c r="AN109" s="1866"/>
      <c r="AO109" s="1866"/>
      <c r="AP109" s="1866"/>
      <c r="AQ109" s="1866"/>
      <c r="AR109" s="1866"/>
      <c r="AS109" s="1866"/>
      <c r="AT109" s="1866"/>
    </row>
    <row r="110" spans="1:46" s="1303" customFormat="1" x14ac:dyDescent="0.25">
      <c r="A110" s="1302"/>
      <c r="B110" s="1302"/>
      <c r="F110" s="1304"/>
      <c r="M110" s="1866"/>
      <c r="N110" s="1866"/>
      <c r="O110" s="1866"/>
      <c r="P110" s="1866"/>
      <c r="Q110" s="1866"/>
      <c r="R110" s="1866"/>
      <c r="S110" s="1866"/>
      <c r="T110" s="1866"/>
      <c r="U110" s="1866"/>
      <c r="V110" s="1866"/>
      <c r="W110" s="1866"/>
      <c r="X110" s="1866"/>
      <c r="Y110" s="1866"/>
      <c r="Z110" s="1866"/>
      <c r="AA110" s="1866"/>
      <c r="AB110" s="1866"/>
      <c r="AC110" s="1866"/>
      <c r="AD110" s="1866"/>
      <c r="AE110" s="1866"/>
      <c r="AF110" s="1866"/>
      <c r="AG110" s="1866"/>
      <c r="AH110" s="1866"/>
      <c r="AI110" s="1866"/>
      <c r="AJ110" s="1866"/>
      <c r="AK110" s="1866"/>
      <c r="AL110" s="1866"/>
      <c r="AM110" s="1866"/>
      <c r="AN110" s="1866"/>
      <c r="AO110" s="1866"/>
      <c r="AP110" s="1866"/>
      <c r="AQ110" s="1866"/>
      <c r="AR110" s="1866"/>
      <c r="AS110" s="1866"/>
      <c r="AT110" s="1866"/>
    </row>
    <row r="111" spans="1:46" s="1303" customFormat="1" x14ac:dyDescent="0.25">
      <c r="A111" s="1302"/>
      <c r="B111" s="1302"/>
      <c r="F111" s="1304"/>
      <c r="M111" s="1866"/>
      <c r="N111" s="1866"/>
      <c r="O111" s="1866"/>
      <c r="P111" s="1866"/>
      <c r="Q111" s="1866"/>
      <c r="R111" s="1866"/>
      <c r="S111" s="1866"/>
      <c r="T111" s="1866"/>
      <c r="U111" s="1866"/>
      <c r="V111" s="1866"/>
      <c r="W111" s="1866"/>
      <c r="X111" s="1866"/>
      <c r="Y111" s="1866"/>
      <c r="Z111" s="1866"/>
      <c r="AA111" s="1866"/>
      <c r="AB111" s="1866"/>
      <c r="AC111" s="1866"/>
      <c r="AD111" s="1866"/>
      <c r="AE111" s="1866"/>
      <c r="AF111" s="1866"/>
      <c r="AG111" s="1866"/>
      <c r="AH111" s="1866"/>
      <c r="AI111" s="1866"/>
      <c r="AJ111" s="1866"/>
      <c r="AK111" s="1866"/>
      <c r="AL111" s="1866"/>
      <c r="AM111" s="1866"/>
      <c r="AN111" s="1866"/>
      <c r="AO111" s="1866"/>
      <c r="AP111" s="1866"/>
      <c r="AQ111" s="1866"/>
      <c r="AR111" s="1866"/>
      <c r="AS111" s="1866"/>
      <c r="AT111" s="1866"/>
    </row>
    <row r="112" spans="1:46" s="1303" customFormat="1" x14ac:dyDescent="0.25">
      <c r="A112" s="1302"/>
      <c r="B112" s="1302"/>
      <c r="F112" s="1304"/>
      <c r="M112" s="1866"/>
      <c r="N112" s="1866"/>
      <c r="O112" s="1866"/>
      <c r="P112" s="1866"/>
      <c r="Q112" s="1866"/>
      <c r="R112" s="1866"/>
      <c r="S112" s="1866"/>
      <c r="T112" s="1866"/>
      <c r="U112" s="1866"/>
      <c r="V112" s="1866"/>
      <c r="W112" s="1866"/>
      <c r="X112" s="1866"/>
      <c r="Y112" s="1866"/>
      <c r="Z112" s="1866"/>
      <c r="AA112" s="1866"/>
      <c r="AB112" s="1866"/>
      <c r="AC112" s="1866"/>
      <c r="AD112" s="1866"/>
      <c r="AE112" s="1866"/>
      <c r="AF112" s="1866"/>
      <c r="AG112" s="1866"/>
      <c r="AH112" s="1866"/>
      <c r="AI112" s="1866"/>
      <c r="AJ112" s="1866"/>
      <c r="AK112" s="1866"/>
      <c r="AL112" s="1866"/>
      <c r="AM112" s="1866"/>
      <c r="AN112" s="1866"/>
      <c r="AO112" s="1866"/>
      <c r="AP112" s="1866"/>
      <c r="AQ112" s="1866"/>
      <c r="AR112" s="1866"/>
      <c r="AS112" s="1866"/>
      <c r="AT112" s="1866"/>
    </row>
    <row r="113" spans="1:46" s="1303" customFormat="1" x14ac:dyDescent="0.25">
      <c r="A113" s="1302"/>
      <c r="B113" s="1302"/>
      <c r="F113" s="1304"/>
      <c r="M113" s="1866"/>
      <c r="N113" s="1866"/>
      <c r="O113" s="1866"/>
      <c r="P113" s="1866"/>
      <c r="Q113" s="1866"/>
      <c r="R113" s="1866"/>
      <c r="S113" s="1866"/>
      <c r="T113" s="1866"/>
      <c r="U113" s="1866"/>
      <c r="V113" s="1866"/>
      <c r="W113" s="1866"/>
      <c r="X113" s="1866"/>
      <c r="Y113" s="1866"/>
      <c r="Z113" s="1866"/>
      <c r="AA113" s="1866"/>
      <c r="AB113" s="1866"/>
      <c r="AC113" s="1866"/>
      <c r="AD113" s="1866"/>
      <c r="AE113" s="1866"/>
      <c r="AF113" s="1866"/>
      <c r="AG113" s="1866"/>
      <c r="AH113" s="1866"/>
      <c r="AI113" s="1866"/>
      <c r="AJ113" s="1866"/>
      <c r="AK113" s="1866"/>
      <c r="AL113" s="1866"/>
      <c r="AM113" s="1866"/>
      <c r="AN113" s="1866"/>
      <c r="AO113" s="1866"/>
      <c r="AP113" s="1866"/>
      <c r="AQ113" s="1866"/>
      <c r="AR113" s="1866"/>
      <c r="AS113" s="1866"/>
      <c r="AT113" s="1866"/>
    </row>
    <row r="114" spans="1:46" s="1303" customFormat="1" x14ac:dyDescent="0.25">
      <c r="A114" s="1302"/>
      <c r="B114" s="1302"/>
      <c r="F114" s="1304"/>
      <c r="M114" s="1866"/>
      <c r="N114" s="1866"/>
      <c r="O114" s="1866"/>
      <c r="P114" s="1866"/>
      <c r="Q114" s="1866"/>
      <c r="R114" s="1866"/>
      <c r="S114" s="1866"/>
      <c r="T114" s="1866"/>
      <c r="U114" s="1866"/>
      <c r="V114" s="1866"/>
      <c r="W114" s="1866"/>
      <c r="X114" s="1866"/>
      <c r="Y114" s="1866"/>
      <c r="Z114" s="1866"/>
      <c r="AA114" s="1866"/>
      <c r="AB114" s="1866"/>
      <c r="AC114" s="1866"/>
      <c r="AD114" s="1866"/>
      <c r="AE114" s="1866"/>
      <c r="AF114" s="1866"/>
      <c r="AG114" s="1866"/>
      <c r="AH114" s="1866"/>
      <c r="AI114" s="1866"/>
      <c r="AJ114" s="1866"/>
      <c r="AK114" s="1866"/>
      <c r="AL114" s="1866"/>
      <c r="AM114" s="1866"/>
      <c r="AN114" s="1866"/>
      <c r="AO114" s="1866"/>
      <c r="AP114" s="1866"/>
      <c r="AQ114" s="1866"/>
      <c r="AR114" s="1866"/>
      <c r="AS114" s="1866"/>
      <c r="AT114" s="1866"/>
    </row>
    <row r="115" spans="1:46" s="1303" customFormat="1" x14ac:dyDescent="0.25">
      <c r="A115" s="1302"/>
      <c r="B115" s="1302"/>
      <c r="F115" s="1304"/>
      <c r="M115" s="1866"/>
      <c r="N115" s="1866"/>
      <c r="O115" s="1866"/>
      <c r="P115" s="1866"/>
      <c r="Q115" s="1866"/>
      <c r="R115" s="1866"/>
      <c r="S115" s="1866"/>
      <c r="T115" s="1866"/>
      <c r="U115" s="1866"/>
      <c r="V115" s="1866"/>
      <c r="W115" s="1866"/>
      <c r="X115" s="1866"/>
      <c r="Y115" s="1866"/>
      <c r="Z115" s="1866"/>
      <c r="AA115" s="1866"/>
      <c r="AB115" s="1866"/>
      <c r="AC115" s="1866"/>
      <c r="AD115" s="1866"/>
      <c r="AE115" s="1866"/>
      <c r="AF115" s="1866"/>
      <c r="AG115" s="1866"/>
      <c r="AH115" s="1866"/>
      <c r="AI115" s="1866"/>
      <c r="AJ115" s="1866"/>
      <c r="AK115" s="1866"/>
      <c r="AL115" s="1866"/>
      <c r="AM115" s="1866"/>
      <c r="AN115" s="1866"/>
      <c r="AO115" s="1866"/>
      <c r="AP115" s="1866"/>
      <c r="AQ115" s="1866"/>
      <c r="AR115" s="1866"/>
      <c r="AS115" s="1866"/>
      <c r="AT115" s="1866"/>
    </row>
    <row r="116" spans="1:46" s="1303" customFormat="1" x14ac:dyDescent="0.25">
      <c r="A116" s="1302"/>
      <c r="B116" s="1302"/>
      <c r="F116" s="1304"/>
      <c r="M116" s="1866"/>
      <c r="N116" s="1866"/>
      <c r="O116" s="1866"/>
      <c r="P116" s="1866"/>
      <c r="Q116" s="1866"/>
      <c r="R116" s="1866"/>
      <c r="S116" s="1866"/>
      <c r="T116" s="1866"/>
      <c r="U116" s="1866"/>
      <c r="V116" s="1866"/>
      <c r="W116" s="1866"/>
      <c r="X116" s="1866"/>
      <c r="Y116" s="1866"/>
      <c r="Z116" s="1866"/>
      <c r="AA116" s="1866"/>
      <c r="AB116" s="1866"/>
      <c r="AC116" s="1866"/>
      <c r="AD116" s="1866"/>
      <c r="AE116" s="1866"/>
      <c r="AF116" s="1866"/>
      <c r="AG116" s="1866"/>
      <c r="AH116" s="1866"/>
      <c r="AI116" s="1866"/>
      <c r="AJ116" s="1866"/>
      <c r="AK116" s="1866"/>
      <c r="AL116" s="1866"/>
      <c r="AM116" s="1866"/>
      <c r="AN116" s="1866"/>
      <c r="AO116" s="1866"/>
      <c r="AP116" s="1866"/>
      <c r="AQ116" s="1866"/>
      <c r="AR116" s="1866"/>
      <c r="AS116" s="1866"/>
      <c r="AT116" s="1866"/>
    </row>
    <row r="117" spans="1:46" s="1303" customFormat="1" x14ac:dyDescent="0.25">
      <c r="A117" s="1302"/>
      <c r="B117" s="1302"/>
      <c r="F117" s="1304"/>
      <c r="M117" s="1866"/>
      <c r="N117" s="1866"/>
      <c r="O117" s="1866"/>
      <c r="P117" s="1866"/>
      <c r="Q117" s="1866"/>
      <c r="R117" s="1866"/>
      <c r="S117" s="1866"/>
      <c r="T117" s="1866"/>
      <c r="U117" s="1866"/>
      <c r="V117" s="1866"/>
      <c r="W117" s="1866"/>
      <c r="X117" s="1866"/>
      <c r="Y117" s="1866"/>
      <c r="Z117" s="1866"/>
      <c r="AA117" s="1866"/>
      <c r="AB117" s="1866"/>
      <c r="AC117" s="1866"/>
      <c r="AD117" s="1866"/>
      <c r="AE117" s="1866"/>
      <c r="AF117" s="1866"/>
      <c r="AG117" s="1866"/>
      <c r="AH117" s="1866"/>
      <c r="AI117" s="1866"/>
      <c r="AJ117" s="1866"/>
      <c r="AK117" s="1866"/>
      <c r="AL117" s="1866"/>
      <c r="AM117" s="1866"/>
      <c r="AN117" s="1866"/>
      <c r="AO117" s="1866"/>
      <c r="AP117" s="1866"/>
      <c r="AQ117" s="1866"/>
      <c r="AR117" s="1866"/>
      <c r="AS117" s="1866"/>
      <c r="AT117" s="1866"/>
    </row>
    <row r="118" spans="1:46" s="1303" customFormat="1" x14ac:dyDescent="0.25">
      <c r="A118" s="1302"/>
      <c r="B118" s="1302"/>
      <c r="F118" s="1304"/>
      <c r="M118" s="1866"/>
      <c r="N118" s="1866"/>
      <c r="O118" s="1866"/>
      <c r="P118" s="1866"/>
      <c r="Q118" s="1866"/>
      <c r="R118" s="1866"/>
      <c r="S118" s="1866"/>
      <c r="T118" s="1866"/>
      <c r="U118" s="1866"/>
      <c r="V118" s="1866"/>
      <c r="W118" s="1866"/>
      <c r="X118" s="1866"/>
      <c r="Y118" s="1866"/>
      <c r="Z118" s="1866"/>
      <c r="AA118" s="1866"/>
      <c r="AB118" s="1866"/>
      <c r="AC118" s="1866"/>
      <c r="AD118" s="1866"/>
      <c r="AE118" s="1866"/>
      <c r="AF118" s="1866"/>
      <c r="AG118" s="1866"/>
      <c r="AH118" s="1866"/>
      <c r="AI118" s="1866"/>
      <c r="AJ118" s="1866"/>
      <c r="AK118" s="1866"/>
      <c r="AL118" s="1866"/>
      <c r="AM118" s="1866"/>
      <c r="AN118" s="1866"/>
      <c r="AO118" s="1866"/>
      <c r="AP118" s="1866"/>
      <c r="AQ118" s="1866"/>
      <c r="AR118" s="1866"/>
      <c r="AS118" s="1866"/>
      <c r="AT118" s="1866"/>
    </row>
    <row r="119" spans="1:46" s="1303" customFormat="1" x14ac:dyDescent="0.25">
      <c r="A119" s="1302"/>
      <c r="B119" s="1302"/>
      <c r="F119" s="1304"/>
      <c r="M119" s="1866"/>
      <c r="N119" s="1866"/>
      <c r="O119" s="1866"/>
      <c r="P119" s="1866"/>
      <c r="Q119" s="1866"/>
      <c r="R119" s="1866"/>
      <c r="S119" s="1866"/>
      <c r="T119" s="1866"/>
      <c r="U119" s="1866"/>
      <c r="V119" s="1866"/>
      <c r="W119" s="1866"/>
      <c r="X119" s="1866"/>
      <c r="Y119" s="1866"/>
      <c r="Z119" s="1866"/>
      <c r="AA119" s="1866"/>
      <c r="AB119" s="1866"/>
      <c r="AC119" s="1866"/>
      <c r="AD119" s="1866"/>
      <c r="AE119" s="1866"/>
      <c r="AF119" s="1866"/>
      <c r="AG119" s="1866"/>
      <c r="AH119" s="1866"/>
      <c r="AI119" s="1866"/>
      <c r="AJ119" s="1866"/>
      <c r="AK119" s="1866"/>
      <c r="AL119" s="1866"/>
      <c r="AM119" s="1866"/>
      <c r="AN119" s="1866"/>
      <c r="AO119" s="1866"/>
      <c r="AP119" s="1866"/>
      <c r="AQ119" s="1866"/>
      <c r="AR119" s="1866"/>
      <c r="AS119" s="1866"/>
      <c r="AT119" s="1866"/>
    </row>
    <row r="120" spans="1:46" s="1303" customFormat="1" x14ac:dyDescent="0.25">
      <c r="A120" s="1302"/>
      <c r="B120" s="1302"/>
      <c r="F120" s="1304"/>
      <c r="M120" s="1866"/>
      <c r="N120" s="1866"/>
      <c r="O120" s="1866"/>
      <c r="P120" s="1866"/>
      <c r="Q120" s="1866"/>
      <c r="R120" s="1866"/>
      <c r="S120" s="1866"/>
      <c r="T120" s="1866"/>
      <c r="U120" s="1866"/>
      <c r="V120" s="1866"/>
      <c r="W120" s="1866"/>
      <c r="X120" s="1866"/>
      <c r="Y120" s="1866"/>
      <c r="Z120" s="1866"/>
      <c r="AA120" s="1866"/>
      <c r="AB120" s="1866"/>
      <c r="AC120" s="1866"/>
      <c r="AD120" s="1866"/>
      <c r="AE120" s="1866"/>
      <c r="AF120" s="1866"/>
      <c r="AG120" s="1866"/>
      <c r="AH120" s="1866"/>
      <c r="AI120" s="1866"/>
      <c r="AJ120" s="1866"/>
      <c r="AK120" s="1866"/>
      <c r="AL120" s="1866"/>
      <c r="AM120" s="1866"/>
      <c r="AN120" s="1866"/>
      <c r="AO120" s="1866"/>
      <c r="AP120" s="1866"/>
      <c r="AQ120" s="1866"/>
      <c r="AR120" s="1866"/>
      <c r="AS120" s="1866"/>
      <c r="AT120" s="1866"/>
    </row>
    <row r="121" spans="1:46" s="1303" customFormat="1" x14ac:dyDescent="0.25">
      <c r="A121" s="1302"/>
      <c r="B121" s="1302"/>
      <c r="F121" s="1304"/>
      <c r="M121" s="1866"/>
      <c r="N121" s="1866"/>
      <c r="O121" s="1866"/>
      <c r="P121" s="1866"/>
      <c r="Q121" s="1866"/>
      <c r="R121" s="1866"/>
      <c r="S121" s="1866"/>
      <c r="T121" s="1866"/>
      <c r="U121" s="1866"/>
      <c r="V121" s="1866"/>
      <c r="W121" s="1866"/>
      <c r="X121" s="1866"/>
      <c r="Y121" s="1866"/>
      <c r="Z121" s="1866"/>
      <c r="AA121" s="1866"/>
      <c r="AB121" s="1866"/>
      <c r="AC121" s="1866"/>
      <c r="AD121" s="1866"/>
      <c r="AE121" s="1866"/>
      <c r="AF121" s="1866"/>
      <c r="AG121" s="1866"/>
      <c r="AH121" s="1866"/>
      <c r="AI121" s="1866"/>
      <c r="AJ121" s="1866"/>
      <c r="AK121" s="1866"/>
      <c r="AL121" s="1866"/>
      <c r="AM121" s="1866"/>
      <c r="AN121" s="1866"/>
      <c r="AO121" s="1866"/>
      <c r="AP121" s="1866"/>
      <c r="AQ121" s="1866"/>
      <c r="AR121" s="1866"/>
      <c r="AS121" s="1866"/>
      <c r="AT121" s="1866"/>
    </row>
    <row r="122" spans="1:46" s="1303" customFormat="1" x14ac:dyDescent="0.25">
      <c r="A122" s="1302"/>
      <c r="B122" s="1302"/>
      <c r="F122" s="1304"/>
      <c r="M122" s="1866"/>
      <c r="N122" s="1866"/>
      <c r="O122" s="1866"/>
      <c r="P122" s="1866"/>
      <c r="Q122" s="1866"/>
      <c r="R122" s="1866"/>
      <c r="S122" s="1866"/>
      <c r="T122" s="1866"/>
      <c r="U122" s="1866"/>
      <c r="V122" s="1866"/>
      <c r="W122" s="1866"/>
      <c r="X122" s="1866"/>
      <c r="Y122" s="1866"/>
      <c r="Z122" s="1866"/>
      <c r="AA122" s="1866"/>
      <c r="AB122" s="1866"/>
      <c r="AC122" s="1866"/>
      <c r="AD122" s="1866"/>
      <c r="AE122" s="1866"/>
      <c r="AF122" s="1866"/>
      <c r="AG122" s="1866"/>
      <c r="AH122" s="1866"/>
      <c r="AI122" s="1866"/>
      <c r="AJ122" s="1866"/>
      <c r="AK122" s="1866"/>
      <c r="AL122" s="1866"/>
      <c r="AM122" s="1866"/>
      <c r="AN122" s="1866"/>
      <c r="AO122" s="1866"/>
      <c r="AP122" s="1866"/>
      <c r="AQ122" s="1866"/>
      <c r="AR122" s="1866"/>
      <c r="AS122" s="1866"/>
      <c r="AT122" s="1866"/>
    </row>
    <row r="123" spans="1:46" s="1303" customFormat="1" x14ac:dyDescent="0.25">
      <c r="A123" s="1302"/>
      <c r="B123" s="1302"/>
      <c r="F123" s="1304"/>
      <c r="M123" s="1866"/>
      <c r="N123" s="1866"/>
      <c r="O123" s="1866"/>
      <c r="P123" s="1866"/>
      <c r="Q123" s="1866"/>
      <c r="R123" s="1866"/>
      <c r="S123" s="1866"/>
      <c r="T123" s="1866"/>
      <c r="U123" s="1866"/>
      <c r="V123" s="1866"/>
      <c r="W123" s="1866"/>
      <c r="X123" s="1866"/>
      <c r="Y123" s="1866"/>
      <c r="Z123" s="1866"/>
      <c r="AA123" s="1866"/>
      <c r="AB123" s="1866"/>
      <c r="AC123" s="1866"/>
      <c r="AD123" s="1866"/>
      <c r="AE123" s="1866"/>
      <c r="AF123" s="1866"/>
      <c r="AG123" s="1866"/>
      <c r="AH123" s="1866"/>
      <c r="AI123" s="1866"/>
      <c r="AJ123" s="1866"/>
      <c r="AK123" s="1866"/>
      <c r="AL123" s="1866"/>
      <c r="AM123" s="1866"/>
      <c r="AN123" s="1866"/>
      <c r="AO123" s="1866"/>
      <c r="AP123" s="1866"/>
      <c r="AQ123" s="1866"/>
      <c r="AR123" s="1866"/>
      <c r="AS123" s="1866"/>
      <c r="AT123" s="1866"/>
    </row>
    <row r="124" spans="1:46" s="1303" customFormat="1" x14ac:dyDescent="0.25">
      <c r="A124" s="1302"/>
      <c r="B124" s="1302"/>
      <c r="F124" s="1304"/>
      <c r="M124" s="1866"/>
      <c r="N124" s="1866"/>
      <c r="O124" s="1866"/>
      <c r="P124" s="1866"/>
      <c r="Q124" s="1866"/>
      <c r="R124" s="1866"/>
      <c r="S124" s="1866"/>
      <c r="T124" s="1866"/>
      <c r="U124" s="1866"/>
      <c r="V124" s="1866"/>
      <c r="W124" s="1866"/>
      <c r="X124" s="1866"/>
      <c r="Y124" s="1866"/>
      <c r="Z124" s="1866"/>
      <c r="AA124" s="1866"/>
      <c r="AB124" s="1866"/>
      <c r="AC124" s="1866"/>
      <c r="AD124" s="1866"/>
      <c r="AE124" s="1866"/>
      <c r="AF124" s="1866"/>
      <c r="AG124" s="1866"/>
      <c r="AH124" s="1866"/>
      <c r="AI124" s="1866"/>
      <c r="AJ124" s="1866"/>
      <c r="AK124" s="1866"/>
      <c r="AL124" s="1866"/>
      <c r="AM124" s="1866"/>
      <c r="AN124" s="1866"/>
      <c r="AO124" s="1866"/>
      <c r="AP124" s="1866"/>
      <c r="AQ124" s="1866"/>
      <c r="AR124" s="1866"/>
      <c r="AS124" s="1866"/>
      <c r="AT124" s="1866"/>
    </row>
    <row r="125" spans="1:46" s="1303" customFormat="1" x14ac:dyDescent="0.25">
      <c r="A125" s="1302"/>
      <c r="B125" s="1302"/>
      <c r="F125" s="1304"/>
      <c r="M125" s="1866"/>
      <c r="N125" s="1866"/>
      <c r="O125" s="1866"/>
      <c r="P125" s="1866"/>
      <c r="Q125" s="1866"/>
      <c r="R125" s="1866"/>
      <c r="S125" s="1866"/>
      <c r="T125" s="1866"/>
      <c r="U125" s="1866"/>
      <c r="V125" s="1866"/>
      <c r="W125" s="1866"/>
      <c r="X125" s="1866"/>
      <c r="Y125" s="1866"/>
      <c r="Z125" s="1866"/>
      <c r="AA125" s="1866"/>
      <c r="AB125" s="1866"/>
      <c r="AC125" s="1866"/>
      <c r="AD125" s="1866"/>
      <c r="AE125" s="1866"/>
      <c r="AF125" s="1866"/>
      <c r="AG125" s="1866"/>
      <c r="AH125" s="1866"/>
      <c r="AI125" s="1866"/>
      <c r="AJ125" s="1866"/>
      <c r="AK125" s="1866"/>
      <c r="AL125" s="1866"/>
      <c r="AM125" s="1866"/>
      <c r="AN125" s="1866"/>
      <c r="AO125" s="1866"/>
      <c r="AP125" s="1866"/>
      <c r="AQ125" s="1866"/>
      <c r="AR125" s="1866"/>
      <c r="AS125" s="1866"/>
      <c r="AT125" s="1866"/>
    </row>
    <row r="126" spans="1:46" s="1303" customFormat="1" x14ac:dyDescent="0.25">
      <c r="A126" s="1302"/>
      <c r="B126" s="1302"/>
      <c r="F126" s="1304"/>
      <c r="M126" s="1866"/>
      <c r="N126" s="1866"/>
      <c r="O126" s="1866"/>
      <c r="P126" s="1866"/>
      <c r="Q126" s="1866"/>
      <c r="R126" s="1866"/>
      <c r="S126" s="1866"/>
      <c r="T126" s="1866"/>
      <c r="U126" s="1866"/>
      <c r="V126" s="1866"/>
      <c r="W126" s="1866"/>
      <c r="X126" s="1866"/>
      <c r="Y126" s="1866"/>
      <c r="Z126" s="1866"/>
      <c r="AA126" s="1866"/>
      <c r="AB126" s="1866"/>
      <c r="AC126" s="1866"/>
      <c r="AD126" s="1866"/>
      <c r="AE126" s="1866"/>
      <c r="AF126" s="1866"/>
      <c r="AG126" s="1866"/>
      <c r="AH126" s="1866"/>
      <c r="AI126" s="1866"/>
      <c r="AJ126" s="1866"/>
      <c r="AK126" s="1866"/>
      <c r="AL126" s="1866"/>
      <c r="AM126" s="1866"/>
      <c r="AN126" s="1866"/>
      <c r="AO126" s="1866"/>
      <c r="AP126" s="1866"/>
      <c r="AQ126" s="1866"/>
      <c r="AR126" s="1866"/>
      <c r="AS126" s="1866"/>
      <c r="AT126" s="1866"/>
    </row>
    <row r="127" spans="1:46" s="1303" customFormat="1" x14ac:dyDescent="0.25">
      <c r="A127" s="1302"/>
      <c r="B127" s="1302"/>
      <c r="F127" s="1304"/>
      <c r="M127" s="1866"/>
      <c r="N127" s="1866"/>
      <c r="O127" s="1866"/>
      <c r="P127" s="1866"/>
      <c r="Q127" s="1866"/>
      <c r="R127" s="1866"/>
      <c r="S127" s="1866"/>
      <c r="T127" s="1866"/>
      <c r="U127" s="1866"/>
      <c r="V127" s="1866"/>
      <c r="W127" s="1866"/>
      <c r="X127" s="1866"/>
      <c r="Y127" s="1866"/>
      <c r="Z127" s="1866"/>
      <c r="AA127" s="1866"/>
      <c r="AB127" s="1866"/>
      <c r="AC127" s="1866"/>
      <c r="AD127" s="1866"/>
      <c r="AE127" s="1866"/>
      <c r="AF127" s="1866"/>
      <c r="AG127" s="1866"/>
      <c r="AH127" s="1866"/>
      <c r="AI127" s="1866"/>
      <c r="AJ127" s="1866"/>
      <c r="AK127" s="1866"/>
      <c r="AL127" s="1866"/>
      <c r="AM127" s="1866"/>
      <c r="AN127" s="1866"/>
      <c r="AO127" s="1866"/>
      <c r="AP127" s="1866"/>
      <c r="AQ127" s="1866"/>
      <c r="AR127" s="1866"/>
      <c r="AS127" s="1866"/>
      <c r="AT127" s="1866"/>
    </row>
    <row r="128" spans="1:46" s="1303" customFormat="1" x14ac:dyDescent="0.25">
      <c r="A128" s="1302"/>
      <c r="B128" s="1302"/>
      <c r="F128" s="1304"/>
      <c r="M128" s="1866"/>
      <c r="N128" s="1866"/>
      <c r="O128" s="1866"/>
      <c r="P128" s="1866"/>
      <c r="Q128" s="1866"/>
      <c r="R128" s="1866"/>
      <c r="S128" s="1866"/>
      <c r="T128" s="1866"/>
      <c r="U128" s="1866"/>
      <c r="V128" s="1866"/>
      <c r="W128" s="1866"/>
      <c r="X128" s="1866"/>
      <c r="Y128" s="1866"/>
      <c r="Z128" s="1866"/>
      <c r="AA128" s="1866"/>
      <c r="AB128" s="1866"/>
      <c r="AC128" s="1866"/>
      <c r="AD128" s="1866"/>
      <c r="AE128" s="1866"/>
      <c r="AF128" s="1866"/>
      <c r="AG128" s="1866"/>
      <c r="AH128" s="1866"/>
      <c r="AI128" s="1866"/>
      <c r="AJ128" s="1866"/>
      <c r="AK128" s="1866"/>
      <c r="AL128" s="1866"/>
      <c r="AM128" s="1866"/>
      <c r="AN128" s="1866"/>
      <c r="AO128" s="1866"/>
      <c r="AP128" s="1866"/>
      <c r="AQ128" s="1866"/>
      <c r="AR128" s="1866"/>
      <c r="AS128" s="1866"/>
      <c r="AT128" s="1866"/>
    </row>
    <row r="129" spans="1:46" s="1303" customFormat="1" x14ac:dyDescent="0.25">
      <c r="A129" s="1302"/>
      <c r="B129" s="1302"/>
      <c r="F129" s="1304"/>
      <c r="M129" s="1866"/>
      <c r="N129" s="1866"/>
      <c r="O129" s="1866"/>
      <c r="P129" s="1866"/>
      <c r="Q129" s="1866"/>
      <c r="R129" s="1866"/>
      <c r="S129" s="1866"/>
      <c r="T129" s="1866"/>
      <c r="U129" s="1866"/>
      <c r="V129" s="1866"/>
      <c r="W129" s="1866"/>
      <c r="X129" s="1866"/>
      <c r="Y129" s="1866"/>
      <c r="Z129" s="1866"/>
      <c r="AA129" s="1866"/>
      <c r="AB129" s="1866"/>
      <c r="AC129" s="1866"/>
      <c r="AD129" s="1866"/>
      <c r="AE129" s="1866"/>
      <c r="AF129" s="1866"/>
      <c r="AG129" s="1866"/>
      <c r="AH129" s="1866"/>
      <c r="AI129" s="1866"/>
      <c r="AJ129" s="1866"/>
      <c r="AK129" s="1866"/>
      <c r="AL129" s="1866"/>
      <c r="AM129" s="1866"/>
      <c r="AN129" s="1866"/>
      <c r="AO129" s="1866"/>
      <c r="AP129" s="1866"/>
      <c r="AQ129" s="1866"/>
      <c r="AR129" s="1866"/>
      <c r="AS129" s="1866"/>
      <c r="AT129" s="1866"/>
    </row>
    <row r="130" spans="1:46" s="1303" customFormat="1" x14ac:dyDescent="0.25">
      <c r="A130" s="1302"/>
      <c r="B130" s="1302"/>
      <c r="F130" s="1304"/>
      <c r="M130" s="1866"/>
      <c r="N130" s="1866"/>
      <c r="O130" s="1866"/>
      <c r="P130" s="1866"/>
      <c r="Q130" s="1866"/>
      <c r="R130" s="1866"/>
      <c r="S130" s="1866"/>
      <c r="T130" s="1866"/>
      <c r="U130" s="1866"/>
      <c r="V130" s="1866"/>
      <c r="W130" s="1866"/>
      <c r="X130" s="1866"/>
      <c r="Y130" s="1866"/>
      <c r="Z130" s="1866"/>
      <c r="AA130" s="1866"/>
      <c r="AB130" s="1866"/>
      <c r="AC130" s="1866"/>
      <c r="AD130" s="1866"/>
      <c r="AE130" s="1866"/>
      <c r="AF130" s="1866"/>
      <c r="AG130" s="1866"/>
      <c r="AH130" s="1866"/>
      <c r="AI130" s="1866"/>
      <c r="AJ130" s="1866"/>
      <c r="AK130" s="1866"/>
      <c r="AL130" s="1866"/>
      <c r="AM130" s="1866"/>
      <c r="AN130" s="1866"/>
      <c r="AO130" s="1866"/>
      <c r="AP130" s="1866"/>
      <c r="AQ130" s="1866"/>
      <c r="AR130" s="1866"/>
      <c r="AS130" s="1866"/>
      <c r="AT130" s="1866"/>
    </row>
    <row r="131" spans="1:46" s="1303" customFormat="1" x14ac:dyDescent="0.25">
      <c r="A131" s="1302"/>
      <c r="B131" s="1302"/>
      <c r="F131" s="1304"/>
      <c r="M131" s="1866"/>
      <c r="N131" s="1866"/>
      <c r="O131" s="1866"/>
      <c r="P131" s="1866"/>
      <c r="Q131" s="1866"/>
      <c r="R131" s="1866"/>
      <c r="S131" s="1866"/>
      <c r="T131" s="1866"/>
      <c r="U131" s="1866"/>
      <c r="V131" s="1866"/>
      <c r="W131" s="1866"/>
      <c r="X131" s="1866"/>
      <c r="Y131" s="1866"/>
      <c r="Z131" s="1866"/>
      <c r="AA131" s="1866"/>
      <c r="AB131" s="1866"/>
      <c r="AC131" s="1866"/>
      <c r="AD131" s="1866"/>
      <c r="AE131" s="1866"/>
      <c r="AF131" s="1866"/>
      <c r="AG131" s="1866"/>
      <c r="AH131" s="1866"/>
      <c r="AI131" s="1866"/>
      <c r="AJ131" s="1866"/>
      <c r="AK131" s="1866"/>
      <c r="AL131" s="1866"/>
      <c r="AM131" s="1866"/>
      <c r="AN131" s="1866"/>
      <c r="AO131" s="1866"/>
      <c r="AP131" s="1866"/>
      <c r="AQ131" s="1866"/>
      <c r="AR131" s="1866"/>
      <c r="AS131" s="1866"/>
      <c r="AT131" s="1866"/>
    </row>
    <row r="132" spans="1:46" s="1303" customFormat="1" x14ac:dyDescent="0.25">
      <c r="A132" s="1302"/>
      <c r="B132" s="1302"/>
      <c r="F132" s="1304"/>
      <c r="M132" s="1866"/>
      <c r="N132" s="1866"/>
      <c r="O132" s="1866"/>
      <c r="P132" s="1866"/>
      <c r="Q132" s="1866"/>
      <c r="R132" s="1866"/>
      <c r="S132" s="1866"/>
      <c r="T132" s="1866"/>
      <c r="U132" s="1866"/>
      <c r="V132" s="1866"/>
      <c r="W132" s="1866"/>
      <c r="X132" s="1866"/>
      <c r="Y132" s="1866"/>
      <c r="Z132" s="1866"/>
      <c r="AA132" s="1866"/>
      <c r="AB132" s="1866"/>
      <c r="AC132" s="1866"/>
      <c r="AD132" s="1866"/>
      <c r="AE132" s="1866"/>
      <c r="AF132" s="1866"/>
      <c r="AG132" s="1866"/>
      <c r="AH132" s="1866"/>
      <c r="AI132" s="1866"/>
      <c r="AJ132" s="1866"/>
      <c r="AK132" s="1866"/>
      <c r="AL132" s="1866"/>
      <c r="AM132" s="1866"/>
      <c r="AN132" s="1866"/>
      <c r="AO132" s="1866"/>
      <c r="AP132" s="1866"/>
      <c r="AQ132" s="1866"/>
      <c r="AR132" s="1866"/>
      <c r="AS132" s="1866"/>
      <c r="AT132" s="1866"/>
    </row>
    <row r="133" spans="1:46" s="1303" customFormat="1" x14ac:dyDescent="0.25">
      <c r="A133" s="1302"/>
      <c r="B133" s="1302"/>
      <c r="F133" s="1304"/>
      <c r="M133" s="1866"/>
      <c r="N133" s="1866"/>
      <c r="O133" s="1866"/>
      <c r="P133" s="1866"/>
      <c r="Q133" s="1866"/>
      <c r="R133" s="1866"/>
      <c r="S133" s="1866"/>
      <c r="T133" s="1866"/>
      <c r="U133" s="1866"/>
      <c r="V133" s="1866"/>
      <c r="W133" s="1866"/>
      <c r="X133" s="1866"/>
      <c r="Y133" s="1866"/>
      <c r="Z133" s="1866"/>
      <c r="AA133" s="1866"/>
      <c r="AB133" s="1866"/>
      <c r="AC133" s="1866"/>
      <c r="AD133" s="1866"/>
      <c r="AE133" s="1866"/>
      <c r="AF133" s="1866"/>
      <c r="AG133" s="1866"/>
      <c r="AH133" s="1866"/>
      <c r="AI133" s="1866"/>
      <c r="AJ133" s="1866"/>
      <c r="AK133" s="1866"/>
      <c r="AL133" s="1866"/>
      <c r="AM133" s="1866"/>
      <c r="AN133" s="1866"/>
      <c r="AO133" s="1866"/>
      <c r="AP133" s="1866"/>
      <c r="AQ133" s="1866"/>
      <c r="AR133" s="1866"/>
      <c r="AS133" s="1866"/>
      <c r="AT133" s="1866"/>
    </row>
    <row r="134" spans="1:46" s="1303" customFormat="1" x14ac:dyDescent="0.25">
      <c r="A134" s="1302"/>
      <c r="B134" s="1302"/>
      <c r="F134" s="1304"/>
      <c r="M134" s="1866"/>
      <c r="N134" s="1866"/>
      <c r="O134" s="1866"/>
      <c r="P134" s="1866"/>
      <c r="Q134" s="1866"/>
      <c r="R134" s="1866"/>
      <c r="S134" s="1866"/>
      <c r="T134" s="1866"/>
      <c r="U134" s="1866"/>
      <c r="V134" s="1866"/>
      <c r="W134" s="1866"/>
      <c r="X134" s="1866"/>
      <c r="Y134" s="1866"/>
      <c r="Z134" s="1866"/>
      <c r="AA134" s="1866"/>
      <c r="AB134" s="1866"/>
      <c r="AC134" s="1866"/>
      <c r="AD134" s="1866"/>
      <c r="AE134" s="1866"/>
      <c r="AF134" s="1866"/>
      <c r="AG134" s="1866"/>
      <c r="AH134" s="1866"/>
      <c r="AI134" s="1866"/>
      <c r="AJ134" s="1866"/>
      <c r="AK134" s="1866"/>
      <c r="AL134" s="1866"/>
      <c r="AM134" s="1866"/>
      <c r="AN134" s="1866"/>
      <c r="AO134" s="1866"/>
      <c r="AP134" s="1866"/>
      <c r="AQ134" s="1866"/>
      <c r="AR134" s="1866"/>
      <c r="AS134" s="1866"/>
      <c r="AT134" s="1866"/>
    </row>
    <row r="135" spans="1:46" s="1303" customFormat="1" x14ac:dyDescent="0.25">
      <c r="A135" s="1302"/>
      <c r="B135" s="1302"/>
      <c r="F135" s="1304"/>
      <c r="M135" s="1866"/>
      <c r="N135" s="1866"/>
      <c r="O135" s="1866"/>
      <c r="P135" s="1866"/>
      <c r="Q135" s="1866"/>
      <c r="R135" s="1866"/>
      <c r="S135" s="1866"/>
      <c r="T135" s="1866"/>
      <c r="U135" s="1866"/>
      <c r="V135" s="1866"/>
      <c r="W135" s="1866"/>
      <c r="X135" s="1866"/>
      <c r="Y135" s="1866"/>
      <c r="Z135" s="1866"/>
      <c r="AA135" s="1866"/>
      <c r="AB135" s="1866"/>
      <c r="AC135" s="1866"/>
      <c r="AD135" s="1866"/>
      <c r="AE135" s="1866"/>
      <c r="AF135" s="1866"/>
      <c r="AG135" s="1866"/>
      <c r="AH135" s="1866"/>
      <c r="AI135" s="1866"/>
      <c r="AJ135" s="1866"/>
      <c r="AK135" s="1866"/>
      <c r="AL135" s="1866"/>
      <c r="AM135" s="1866"/>
      <c r="AN135" s="1866"/>
      <c r="AO135" s="1866"/>
      <c r="AP135" s="1866"/>
      <c r="AQ135" s="1866"/>
      <c r="AR135" s="1866"/>
      <c r="AS135" s="1866"/>
      <c r="AT135" s="1866"/>
    </row>
    <row r="136" spans="1:46" s="1303" customFormat="1" x14ac:dyDescent="0.25">
      <c r="A136" s="1302"/>
      <c r="B136" s="1302"/>
      <c r="F136" s="1304"/>
      <c r="M136" s="1866"/>
      <c r="N136" s="1866"/>
      <c r="O136" s="1866"/>
      <c r="P136" s="1866"/>
      <c r="Q136" s="1866"/>
      <c r="R136" s="1866"/>
      <c r="S136" s="1866"/>
      <c r="T136" s="1866"/>
      <c r="U136" s="1866"/>
      <c r="V136" s="1866"/>
      <c r="W136" s="1866"/>
      <c r="X136" s="1866"/>
      <c r="Y136" s="1866"/>
      <c r="Z136" s="1866"/>
      <c r="AA136" s="1866"/>
      <c r="AB136" s="1866"/>
      <c r="AC136" s="1866"/>
      <c r="AD136" s="1866"/>
      <c r="AE136" s="1866"/>
      <c r="AF136" s="1866"/>
      <c r="AG136" s="1866"/>
      <c r="AH136" s="1866"/>
      <c r="AI136" s="1866"/>
      <c r="AJ136" s="1866"/>
      <c r="AK136" s="1866"/>
      <c r="AL136" s="1866"/>
      <c r="AM136" s="1866"/>
      <c r="AN136" s="1866"/>
      <c r="AO136" s="1866"/>
      <c r="AP136" s="1866"/>
      <c r="AQ136" s="1866"/>
      <c r="AR136" s="1866"/>
      <c r="AS136" s="1866"/>
      <c r="AT136" s="1866"/>
    </row>
    <row r="137" spans="1:46" s="1303" customFormat="1" x14ac:dyDescent="0.25">
      <c r="A137" s="1302"/>
      <c r="B137" s="1302"/>
      <c r="F137" s="1304"/>
      <c r="M137" s="1866"/>
      <c r="N137" s="1866"/>
      <c r="O137" s="1866"/>
      <c r="P137" s="1866"/>
      <c r="Q137" s="1866"/>
      <c r="R137" s="1866"/>
      <c r="S137" s="1866"/>
      <c r="T137" s="1866"/>
      <c r="U137" s="1866"/>
      <c r="V137" s="1866"/>
      <c r="W137" s="1866"/>
      <c r="X137" s="1866"/>
      <c r="Y137" s="1866"/>
      <c r="Z137" s="1866"/>
      <c r="AA137" s="1866"/>
      <c r="AB137" s="1866"/>
      <c r="AC137" s="1866"/>
      <c r="AD137" s="1866"/>
      <c r="AE137" s="1866"/>
      <c r="AF137" s="1866"/>
      <c r="AG137" s="1866"/>
      <c r="AH137" s="1866"/>
      <c r="AI137" s="1866"/>
      <c r="AJ137" s="1866"/>
      <c r="AK137" s="1866"/>
      <c r="AL137" s="1866"/>
      <c r="AM137" s="1866"/>
      <c r="AN137" s="1866"/>
      <c r="AO137" s="1866"/>
      <c r="AP137" s="1866"/>
      <c r="AQ137" s="1866"/>
      <c r="AR137" s="1866"/>
      <c r="AS137" s="1866"/>
      <c r="AT137" s="1866"/>
    </row>
    <row r="138" spans="1:46" s="1303" customFormat="1" x14ac:dyDescent="0.25">
      <c r="A138" s="1302"/>
      <c r="B138" s="1302"/>
      <c r="F138" s="1304"/>
      <c r="M138" s="1866"/>
      <c r="N138" s="1866"/>
      <c r="O138" s="1866"/>
      <c r="P138" s="1866"/>
      <c r="Q138" s="1866"/>
      <c r="R138" s="1866"/>
      <c r="S138" s="1866"/>
      <c r="T138" s="1866"/>
      <c r="U138" s="1866"/>
      <c r="V138" s="1866"/>
      <c r="W138" s="1866"/>
      <c r="X138" s="1866"/>
      <c r="Y138" s="1866"/>
      <c r="Z138" s="1866"/>
      <c r="AA138" s="1866"/>
      <c r="AB138" s="1866"/>
      <c r="AC138" s="1866"/>
      <c r="AD138" s="1866"/>
      <c r="AE138" s="1866"/>
      <c r="AF138" s="1866"/>
      <c r="AG138" s="1866"/>
      <c r="AH138" s="1866"/>
      <c r="AI138" s="1866"/>
      <c r="AJ138" s="1866"/>
      <c r="AK138" s="1866"/>
      <c r="AL138" s="1866"/>
      <c r="AM138" s="1866"/>
      <c r="AN138" s="1866"/>
      <c r="AO138" s="1866"/>
      <c r="AP138" s="1866"/>
      <c r="AQ138" s="1866"/>
      <c r="AR138" s="1866"/>
      <c r="AS138" s="1866"/>
      <c r="AT138" s="1866"/>
    </row>
    <row r="139" spans="1:46" s="1303" customFormat="1" x14ac:dyDescent="0.25">
      <c r="A139" s="1302"/>
      <c r="B139" s="1302"/>
      <c r="F139" s="1304"/>
      <c r="M139" s="1866"/>
      <c r="N139" s="1866"/>
      <c r="O139" s="1866"/>
      <c r="P139" s="1866"/>
      <c r="Q139" s="1866"/>
      <c r="R139" s="1866"/>
      <c r="S139" s="1866"/>
      <c r="T139" s="1866"/>
      <c r="U139" s="1866"/>
      <c r="V139" s="1866"/>
      <c r="W139" s="1866"/>
      <c r="X139" s="1866"/>
      <c r="Y139" s="1866"/>
      <c r="Z139" s="1866"/>
      <c r="AA139" s="1866"/>
      <c r="AB139" s="1866"/>
      <c r="AC139" s="1866"/>
      <c r="AD139" s="1866"/>
      <c r="AE139" s="1866"/>
      <c r="AF139" s="1866"/>
      <c r="AG139" s="1866"/>
      <c r="AH139" s="1866"/>
      <c r="AI139" s="1866"/>
      <c r="AJ139" s="1866"/>
      <c r="AK139" s="1866"/>
      <c r="AL139" s="1866"/>
      <c r="AM139" s="1866"/>
      <c r="AN139" s="1866"/>
      <c r="AO139" s="1866"/>
      <c r="AP139" s="1866"/>
      <c r="AQ139" s="1866"/>
      <c r="AR139" s="1866"/>
      <c r="AS139" s="1866"/>
      <c r="AT139" s="1866"/>
    </row>
    <row r="140" spans="1:46" s="1303" customFormat="1" x14ac:dyDescent="0.25">
      <c r="A140" s="1302"/>
      <c r="B140" s="1302"/>
      <c r="F140" s="1304"/>
      <c r="M140" s="1866"/>
      <c r="N140" s="1866"/>
      <c r="O140" s="1866"/>
      <c r="P140" s="1866"/>
      <c r="Q140" s="1866"/>
      <c r="R140" s="1866"/>
      <c r="S140" s="1866"/>
      <c r="T140" s="1866"/>
      <c r="U140" s="1866"/>
      <c r="V140" s="1866"/>
      <c r="W140" s="1866"/>
      <c r="X140" s="1866"/>
      <c r="Y140" s="1866"/>
      <c r="Z140" s="1866"/>
      <c r="AA140" s="1866"/>
      <c r="AB140" s="1866"/>
      <c r="AC140" s="1866"/>
      <c r="AD140" s="1866"/>
      <c r="AE140" s="1866"/>
      <c r="AF140" s="1866"/>
      <c r="AG140" s="1866"/>
      <c r="AH140" s="1866"/>
      <c r="AI140" s="1866"/>
      <c r="AJ140" s="1866"/>
      <c r="AK140" s="1866"/>
      <c r="AL140" s="1866"/>
      <c r="AM140" s="1866"/>
      <c r="AN140" s="1866"/>
      <c r="AO140" s="1866"/>
      <c r="AP140" s="1866"/>
      <c r="AQ140" s="1866"/>
      <c r="AR140" s="1866"/>
      <c r="AS140" s="1866"/>
      <c r="AT140" s="1866"/>
    </row>
    <row r="141" spans="1:46" s="1303" customFormat="1" x14ac:dyDescent="0.25">
      <c r="A141" s="1302"/>
      <c r="B141" s="1302"/>
      <c r="F141" s="1304"/>
      <c r="M141" s="1866"/>
      <c r="N141" s="1866"/>
      <c r="O141" s="1866"/>
      <c r="P141" s="1866"/>
      <c r="Q141" s="1866"/>
      <c r="R141" s="1866"/>
      <c r="S141" s="1866"/>
      <c r="T141" s="1866"/>
      <c r="U141" s="1866"/>
      <c r="V141" s="1866"/>
      <c r="W141" s="1866"/>
      <c r="X141" s="1866"/>
      <c r="Y141" s="1866"/>
      <c r="Z141" s="1866"/>
      <c r="AA141" s="1866"/>
      <c r="AB141" s="1866"/>
      <c r="AC141" s="1866"/>
      <c r="AD141" s="1866"/>
      <c r="AE141" s="1866"/>
      <c r="AF141" s="1866"/>
      <c r="AG141" s="1866"/>
      <c r="AH141" s="1866"/>
      <c r="AI141" s="1866"/>
      <c r="AJ141" s="1866"/>
      <c r="AK141" s="1866"/>
      <c r="AL141" s="1866"/>
      <c r="AM141" s="1866"/>
      <c r="AN141" s="1866"/>
      <c r="AO141" s="1866"/>
      <c r="AP141" s="1866"/>
      <c r="AQ141" s="1866"/>
      <c r="AR141" s="1866"/>
      <c r="AS141" s="1866"/>
      <c r="AT141" s="1866"/>
    </row>
    <row r="142" spans="1:46" s="1303" customFormat="1" x14ac:dyDescent="0.25">
      <c r="A142" s="1302"/>
      <c r="B142" s="1302"/>
      <c r="F142" s="1304"/>
      <c r="M142" s="1866"/>
      <c r="N142" s="1866"/>
      <c r="O142" s="1866"/>
      <c r="P142" s="1866"/>
      <c r="Q142" s="1866"/>
      <c r="R142" s="1866"/>
      <c r="S142" s="1866"/>
      <c r="T142" s="1866"/>
      <c r="U142" s="1866"/>
      <c r="V142" s="1866"/>
      <c r="W142" s="1866"/>
      <c r="X142" s="1866"/>
      <c r="Y142" s="1866"/>
      <c r="Z142" s="1866"/>
      <c r="AA142" s="1866"/>
      <c r="AB142" s="1866"/>
      <c r="AC142" s="1866"/>
      <c r="AD142" s="1866"/>
      <c r="AE142" s="1866"/>
      <c r="AF142" s="1866"/>
      <c r="AG142" s="1866"/>
      <c r="AH142" s="1866"/>
      <c r="AI142" s="1866"/>
      <c r="AJ142" s="1866"/>
      <c r="AK142" s="1866"/>
      <c r="AL142" s="1866"/>
      <c r="AM142" s="1866"/>
      <c r="AN142" s="1866"/>
      <c r="AO142" s="1866"/>
      <c r="AP142" s="1866"/>
      <c r="AQ142" s="1866"/>
      <c r="AR142" s="1866"/>
      <c r="AS142" s="1866"/>
      <c r="AT142" s="1866"/>
    </row>
    <row r="143" spans="1:46" s="1303" customFormat="1" x14ac:dyDescent="0.25">
      <c r="A143" s="1302"/>
      <c r="B143" s="1302"/>
      <c r="F143" s="1304"/>
      <c r="M143" s="1866"/>
      <c r="N143" s="1866"/>
      <c r="O143" s="1866"/>
      <c r="P143" s="1866"/>
      <c r="Q143" s="1866"/>
      <c r="R143" s="1866"/>
      <c r="S143" s="1866"/>
      <c r="T143" s="1866"/>
      <c r="U143" s="1866"/>
      <c r="V143" s="1866"/>
      <c r="W143" s="1866"/>
      <c r="X143" s="1866"/>
      <c r="Y143" s="1866"/>
      <c r="Z143" s="1866"/>
      <c r="AA143" s="1866"/>
      <c r="AB143" s="1866"/>
      <c r="AC143" s="1866"/>
      <c r="AD143" s="1866"/>
      <c r="AE143" s="1866"/>
      <c r="AF143" s="1866"/>
      <c r="AG143" s="1866"/>
      <c r="AH143" s="1866"/>
      <c r="AI143" s="1866"/>
      <c r="AJ143" s="1866"/>
      <c r="AK143" s="1866"/>
      <c r="AL143" s="1866"/>
      <c r="AM143" s="1866"/>
      <c r="AN143" s="1866"/>
      <c r="AO143" s="1866"/>
      <c r="AP143" s="1866"/>
      <c r="AQ143" s="1866"/>
      <c r="AR143" s="1866"/>
      <c r="AS143" s="1866"/>
      <c r="AT143" s="1866"/>
    </row>
    <row r="144" spans="1:46" s="1303" customFormat="1" x14ac:dyDescent="0.25">
      <c r="A144" s="1302"/>
      <c r="B144" s="1302"/>
      <c r="F144" s="1304"/>
      <c r="M144" s="1866"/>
      <c r="N144" s="1866"/>
      <c r="O144" s="1866"/>
      <c r="P144" s="1866"/>
      <c r="Q144" s="1866"/>
      <c r="R144" s="1866"/>
      <c r="S144" s="1866"/>
      <c r="T144" s="1866"/>
      <c r="U144" s="1866"/>
      <c r="V144" s="1866"/>
      <c r="W144" s="1866"/>
      <c r="X144" s="1866"/>
      <c r="Y144" s="1866"/>
      <c r="Z144" s="1866"/>
      <c r="AA144" s="1866"/>
      <c r="AB144" s="1866"/>
      <c r="AC144" s="1866"/>
      <c r="AD144" s="1866"/>
      <c r="AE144" s="1866"/>
      <c r="AF144" s="1866"/>
      <c r="AG144" s="1866"/>
      <c r="AH144" s="1866"/>
      <c r="AI144" s="1866"/>
      <c r="AJ144" s="1866"/>
      <c r="AK144" s="1866"/>
      <c r="AL144" s="1866"/>
      <c r="AM144" s="1866"/>
      <c r="AN144" s="1866"/>
      <c r="AO144" s="1866"/>
      <c r="AP144" s="1866"/>
      <c r="AQ144" s="1866"/>
      <c r="AR144" s="1866"/>
      <c r="AS144" s="1866"/>
      <c r="AT144" s="1866"/>
    </row>
    <row r="145" spans="1:46" s="1303" customFormat="1" x14ac:dyDescent="0.25">
      <c r="A145" s="1302"/>
      <c r="B145" s="1302"/>
      <c r="F145" s="1304"/>
      <c r="M145" s="1866"/>
      <c r="N145" s="1866"/>
      <c r="O145" s="1866"/>
      <c r="P145" s="1866"/>
      <c r="Q145" s="1866"/>
      <c r="R145" s="1866"/>
      <c r="S145" s="1866"/>
      <c r="T145" s="1866"/>
      <c r="U145" s="1866"/>
      <c r="V145" s="1866"/>
      <c r="W145" s="1866"/>
      <c r="X145" s="1866"/>
      <c r="Y145" s="1866"/>
      <c r="Z145" s="1866"/>
      <c r="AA145" s="1866"/>
      <c r="AB145" s="1866"/>
      <c r="AC145" s="1866"/>
      <c r="AD145" s="1866"/>
      <c r="AE145" s="1866"/>
      <c r="AF145" s="1866"/>
      <c r="AG145" s="1866"/>
      <c r="AH145" s="1866"/>
      <c r="AI145" s="1866"/>
      <c r="AJ145" s="1866"/>
      <c r="AK145" s="1866"/>
      <c r="AL145" s="1866"/>
      <c r="AM145" s="1866"/>
      <c r="AN145" s="1866"/>
      <c r="AO145" s="1866"/>
      <c r="AP145" s="1866"/>
      <c r="AQ145" s="1866"/>
      <c r="AR145" s="1866"/>
      <c r="AS145" s="1866"/>
      <c r="AT145" s="1866"/>
    </row>
    <row r="146" spans="1:46" s="1303" customFormat="1" x14ac:dyDescent="0.25">
      <c r="A146" s="1302"/>
      <c r="B146" s="1302"/>
      <c r="F146" s="1304"/>
      <c r="M146" s="1866"/>
      <c r="N146" s="1866"/>
      <c r="O146" s="1866"/>
      <c r="P146" s="1866"/>
      <c r="Q146" s="1866"/>
      <c r="R146" s="1866"/>
      <c r="S146" s="1866"/>
      <c r="T146" s="1866"/>
      <c r="U146" s="1866"/>
      <c r="V146" s="1866"/>
      <c r="W146" s="1866"/>
      <c r="X146" s="1866"/>
      <c r="Y146" s="1866"/>
      <c r="Z146" s="1866"/>
      <c r="AA146" s="1866"/>
      <c r="AB146" s="1866"/>
      <c r="AC146" s="1866"/>
      <c r="AD146" s="1866"/>
      <c r="AE146" s="1866"/>
      <c r="AF146" s="1866"/>
      <c r="AG146" s="1866"/>
      <c r="AH146" s="1866"/>
      <c r="AI146" s="1866"/>
      <c r="AJ146" s="1866"/>
      <c r="AK146" s="1866"/>
      <c r="AL146" s="1866"/>
      <c r="AM146" s="1866"/>
      <c r="AN146" s="1866"/>
      <c r="AO146" s="1866"/>
      <c r="AP146" s="1866"/>
      <c r="AQ146" s="1866"/>
      <c r="AR146" s="1866"/>
      <c r="AS146" s="1866"/>
      <c r="AT146" s="1866"/>
    </row>
    <row r="147" spans="1:46" s="1303" customFormat="1" x14ac:dyDescent="0.25">
      <c r="A147" s="1302"/>
      <c r="B147" s="1302"/>
      <c r="F147" s="1304"/>
      <c r="M147" s="1866"/>
      <c r="N147" s="1866"/>
      <c r="O147" s="1866"/>
      <c r="P147" s="1866"/>
      <c r="Q147" s="1866"/>
      <c r="R147" s="1866"/>
      <c r="S147" s="1866"/>
      <c r="T147" s="1866"/>
      <c r="U147" s="1866"/>
      <c r="V147" s="1866"/>
      <c r="W147" s="1866"/>
      <c r="X147" s="1866"/>
      <c r="Y147" s="1866"/>
      <c r="Z147" s="1866"/>
      <c r="AA147" s="1866"/>
      <c r="AB147" s="1866"/>
      <c r="AC147" s="1866"/>
      <c r="AD147" s="1866"/>
      <c r="AE147" s="1866"/>
      <c r="AF147" s="1866"/>
      <c r="AG147" s="1866"/>
      <c r="AH147" s="1866"/>
      <c r="AI147" s="1866"/>
      <c r="AJ147" s="1866"/>
      <c r="AK147" s="1866"/>
      <c r="AL147" s="1866"/>
      <c r="AM147" s="1866"/>
      <c r="AN147" s="1866"/>
      <c r="AO147" s="1866"/>
      <c r="AP147" s="1866"/>
      <c r="AQ147" s="1866"/>
      <c r="AR147" s="1866"/>
      <c r="AS147" s="1866"/>
      <c r="AT147" s="1866"/>
    </row>
    <row r="148" spans="1:46" s="1303" customFormat="1" x14ac:dyDescent="0.25">
      <c r="A148" s="1302"/>
      <c r="B148" s="1302"/>
      <c r="F148" s="1304"/>
      <c r="M148" s="1866"/>
      <c r="N148" s="1866"/>
      <c r="O148" s="1866"/>
      <c r="P148" s="1866"/>
      <c r="Q148" s="1866"/>
      <c r="R148" s="1866"/>
      <c r="S148" s="1866"/>
      <c r="T148" s="1866"/>
      <c r="U148" s="1866"/>
      <c r="V148" s="1866"/>
      <c r="W148" s="1866"/>
      <c r="X148" s="1866"/>
      <c r="Y148" s="1866"/>
      <c r="Z148" s="1866"/>
      <c r="AA148" s="1866"/>
      <c r="AB148" s="1866"/>
      <c r="AC148" s="1866"/>
      <c r="AD148" s="1866"/>
      <c r="AE148" s="1866"/>
      <c r="AF148" s="1866"/>
      <c r="AG148" s="1866"/>
      <c r="AH148" s="1866"/>
      <c r="AI148" s="1866"/>
      <c r="AJ148" s="1866"/>
      <c r="AK148" s="1866"/>
      <c r="AL148" s="1866"/>
      <c r="AM148" s="1866"/>
      <c r="AN148" s="1866"/>
      <c r="AO148" s="1866"/>
      <c r="AP148" s="1866"/>
      <c r="AQ148" s="1866"/>
      <c r="AR148" s="1866"/>
      <c r="AS148" s="1866"/>
      <c r="AT148" s="1866"/>
    </row>
    <row r="149" spans="1:46" s="1303" customFormat="1" x14ac:dyDescent="0.25">
      <c r="A149" s="1302"/>
      <c r="B149" s="1302"/>
      <c r="F149" s="1304"/>
      <c r="M149" s="1866"/>
      <c r="N149" s="1866"/>
      <c r="O149" s="1866"/>
      <c r="P149" s="1866"/>
      <c r="Q149" s="1866"/>
      <c r="R149" s="1866"/>
      <c r="S149" s="1866"/>
      <c r="T149" s="1866"/>
      <c r="U149" s="1866"/>
      <c r="V149" s="1866"/>
      <c r="W149" s="1866"/>
      <c r="X149" s="1866"/>
      <c r="Y149" s="1866"/>
      <c r="Z149" s="1866"/>
      <c r="AA149" s="1866"/>
      <c r="AB149" s="1866"/>
      <c r="AC149" s="1866"/>
      <c r="AD149" s="1866"/>
      <c r="AE149" s="1866"/>
      <c r="AF149" s="1866"/>
      <c r="AG149" s="1866"/>
      <c r="AH149" s="1866"/>
      <c r="AI149" s="1866"/>
      <c r="AJ149" s="1866"/>
      <c r="AK149" s="1866"/>
      <c r="AL149" s="1866"/>
      <c r="AM149" s="1866"/>
      <c r="AN149" s="1866"/>
      <c r="AO149" s="1866"/>
      <c r="AP149" s="1866"/>
      <c r="AQ149" s="1866"/>
      <c r="AR149" s="1866"/>
      <c r="AS149" s="1866"/>
      <c r="AT149" s="1866"/>
    </row>
    <row r="150" spans="1:46" s="1303" customFormat="1" x14ac:dyDescent="0.25">
      <c r="A150" s="1302"/>
      <c r="B150" s="1302"/>
      <c r="F150" s="1304"/>
      <c r="M150" s="1866"/>
      <c r="N150" s="1866"/>
      <c r="O150" s="1866"/>
      <c r="P150" s="1866"/>
      <c r="Q150" s="1866"/>
      <c r="R150" s="1866"/>
      <c r="S150" s="1866"/>
      <c r="T150" s="1866"/>
      <c r="U150" s="1866"/>
      <c r="V150" s="1866"/>
      <c r="W150" s="1866"/>
      <c r="X150" s="1866"/>
      <c r="Y150" s="1866"/>
      <c r="Z150" s="1866"/>
      <c r="AA150" s="1866"/>
      <c r="AB150" s="1866"/>
      <c r="AC150" s="1866"/>
      <c r="AD150" s="1866"/>
      <c r="AE150" s="1866"/>
      <c r="AF150" s="1866"/>
      <c r="AG150" s="1866"/>
      <c r="AH150" s="1866"/>
      <c r="AI150" s="1866"/>
      <c r="AJ150" s="1866"/>
      <c r="AK150" s="1866"/>
      <c r="AL150" s="1866"/>
      <c r="AM150" s="1866"/>
      <c r="AN150" s="1866"/>
      <c r="AO150" s="1866"/>
      <c r="AP150" s="1866"/>
      <c r="AQ150" s="1866"/>
      <c r="AR150" s="1866"/>
      <c r="AS150" s="1866"/>
      <c r="AT150" s="1866"/>
    </row>
    <row r="151" spans="1:46" s="1303" customFormat="1" x14ac:dyDescent="0.25">
      <c r="A151" s="1302"/>
      <c r="B151" s="1302"/>
      <c r="F151" s="1304"/>
      <c r="M151" s="1866"/>
      <c r="N151" s="1866"/>
      <c r="O151" s="1866"/>
      <c r="P151" s="1866"/>
      <c r="Q151" s="1866"/>
      <c r="R151" s="1866"/>
      <c r="S151" s="1866"/>
      <c r="T151" s="1866"/>
      <c r="U151" s="1866"/>
      <c r="V151" s="1866"/>
      <c r="W151" s="1866"/>
      <c r="X151" s="1866"/>
      <c r="Y151" s="1866"/>
      <c r="Z151" s="1866"/>
      <c r="AA151" s="1866"/>
      <c r="AB151" s="1866"/>
      <c r="AC151" s="1866"/>
      <c r="AD151" s="1866"/>
      <c r="AE151" s="1866"/>
      <c r="AF151" s="1866"/>
      <c r="AG151" s="1866"/>
      <c r="AH151" s="1866"/>
      <c r="AI151" s="1866"/>
      <c r="AJ151" s="1866"/>
      <c r="AK151" s="1866"/>
      <c r="AL151" s="1866"/>
      <c r="AM151" s="1866"/>
      <c r="AN151" s="1866"/>
      <c r="AO151" s="1866"/>
      <c r="AP151" s="1866"/>
      <c r="AQ151" s="1866"/>
      <c r="AR151" s="1866"/>
      <c r="AS151" s="1866"/>
      <c r="AT151" s="1866"/>
    </row>
    <row r="152" spans="1:46" s="1303" customFormat="1" x14ac:dyDescent="0.25">
      <c r="A152" s="1302"/>
      <c r="B152" s="1302"/>
      <c r="F152" s="1304"/>
      <c r="M152" s="1866"/>
      <c r="N152" s="1866"/>
      <c r="O152" s="1866"/>
      <c r="P152" s="1866"/>
      <c r="Q152" s="1866"/>
      <c r="R152" s="1866"/>
      <c r="S152" s="1866"/>
      <c r="T152" s="1866"/>
      <c r="U152" s="1866"/>
      <c r="V152" s="1866"/>
      <c r="W152" s="1866"/>
      <c r="X152" s="1866"/>
      <c r="Y152" s="1866"/>
      <c r="Z152" s="1866"/>
      <c r="AA152" s="1866"/>
      <c r="AB152" s="1866"/>
      <c r="AC152" s="1866"/>
      <c r="AD152" s="1866"/>
      <c r="AE152" s="1866"/>
      <c r="AF152" s="1866"/>
      <c r="AG152" s="1866"/>
      <c r="AH152" s="1866"/>
      <c r="AI152" s="1866"/>
      <c r="AJ152" s="1866"/>
      <c r="AK152" s="1866"/>
      <c r="AL152" s="1866"/>
      <c r="AM152" s="1866"/>
      <c r="AN152" s="1866"/>
      <c r="AO152" s="1866"/>
      <c r="AP152" s="1866"/>
      <c r="AQ152" s="1866"/>
      <c r="AR152" s="1866"/>
      <c r="AS152" s="1866"/>
      <c r="AT152" s="1866"/>
    </row>
    <row r="153" spans="1:46" s="1303" customFormat="1" x14ac:dyDescent="0.25">
      <c r="A153" s="1302"/>
      <c r="B153" s="1302"/>
      <c r="F153" s="1304"/>
      <c r="M153" s="1866"/>
      <c r="N153" s="1866"/>
      <c r="O153" s="1866"/>
      <c r="P153" s="1866"/>
      <c r="Q153" s="1866"/>
      <c r="R153" s="1866"/>
      <c r="S153" s="1866"/>
      <c r="T153" s="1866"/>
      <c r="U153" s="1866"/>
      <c r="V153" s="1866"/>
      <c r="W153" s="1866"/>
      <c r="X153" s="1866"/>
      <c r="Y153" s="1866"/>
      <c r="Z153" s="1866"/>
      <c r="AA153" s="1866"/>
      <c r="AB153" s="1866"/>
      <c r="AC153" s="1866"/>
      <c r="AD153" s="1866"/>
      <c r="AE153" s="1866"/>
      <c r="AF153" s="1866"/>
      <c r="AG153" s="1866"/>
      <c r="AH153" s="1866"/>
      <c r="AI153" s="1866"/>
      <c r="AJ153" s="1866"/>
      <c r="AK153" s="1866"/>
      <c r="AL153" s="1866"/>
      <c r="AM153" s="1866"/>
      <c r="AN153" s="1866"/>
      <c r="AO153" s="1866"/>
      <c r="AP153" s="1866"/>
      <c r="AQ153" s="1866"/>
      <c r="AR153" s="1866"/>
      <c r="AS153" s="1866"/>
      <c r="AT153" s="1866"/>
    </row>
    <row r="154" spans="1:46" s="1303" customFormat="1" x14ac:dyDescent="0.25">
      <c r="A154" s="1302"/>
      <c r="B154" s="1302"/>
      <c r="F154" s="1304"/>
      <c r="M154" s="1866"/>
      <c r="N154" s="1866"/>
      <c r="O154" s="1866"/>
      <c r="P154" s="1866"/>
      <c r="Q154" s="1866"/>
      <c r="R154" s="1866"/>
      <c r="S154" s="1866"/>
      <c r="T154" s="1866"/>
      <c r="U154" s="1866"/>
      <c r="V154" s="1866"/>
      <c r="W154" s="1866"/>
      <c r="X154" s="1866"/>
      <c r="Y154" s="1866"/>
      <c r="Z154" s="1866"/>
      <c r="AA154" s="1866"/>
      <c r="AB154" s="1866"/>
      <c r="AC154" s="1866"/>
      <c r="AD154" s="1866"/>
      <c r="AE154" s="1866"/>
      <c r="AF154" s="1866"/>
      <c r="AG154" s="1866"/>
      <c r="AH154" s="1866"/>
      <c r="AI154" s="1866"/>
      <c r="AJ154" s="1866"/>
      <c r="AK154" s="1866"/>
      <c r="AL154" s="1866"/>
      <c r="AM154" s="1866"/>
      <c r="AN154" s="1866"/>
      <c r="AO154" s="1866"/>
      <c r="AP154" s="1866"/>
      <c r="AQ154" s="1866"/>
      <c r="AR154" s="1866"/>
      <c r="AS154" s="1866"/>
      <c r="AT154" s="1866"/>
    </row>
    <row r="155" spans="1:46" s="1303" customFormat="1" x14ac:dyDescent="0.25">
      <c r="A155" s="1302"/>
      <c r="B155" s="1302"/>
      <c r="F155" s="1304"/>
      <c r="M155" s="1866"/>
      <c r="N155" s="1866"/>
      <c r="O155" s="1866"/>
      <c r="P155" s="1866"/>
      <c r="Q155" s="1866"/>
      <c r="R155" s="1866"/>
      <c r="S155" s="1866"/>
      <c r="T155" s="1866"/>
      <c r="U155" s="1866"/>
      <c r="V155" s="1866"/>
      <c r="W155" s="1866"/>
      <c r="X155" s="1866"/>
      <c r="Y155" s="1866"/>
      <c r="Z155" s="1866"/>
      <c r="AA155" s="1866"/>
      <c r="AB155" s="1866"/>
      <c r="AC155" s="1866"/>
      <c r="AD155" s="1866"/>
      <c r="AE155" s="1866"/>
      <c r="AF155" s="1866"/>
      <c r="AG155" s="1866"/>
      <c r="AH155" s="1866"/>
      <c r="AI155" s="1866"/>
      <c r="AJ155" s="1866"/>
      <c r="AK155" s="1866"/>
      <c r="AL155" s="1866"/>
      <c r="AM155" s="1866"/>
      <c r="AN155" s="1866"/>
      <c r="AO155" s="1866"/>
      <c r="AP155" s="1866"/>
      <c r="AQ155" s="1866"/>
      <c r="AR155" s="1866"/>
      <c r="AS155" s="1866"/>
      <c r="AT155" s="1866"/>
    </row>
    <row r="156" spans="1:46" s="1303" customFormat="1" x14ac:dyDescent="0.25">
      <c r="A156" s="1302"/>
      <c r="B156" s="1302"/>
      <c r="F156" s="1304"/>
      <c r="M156" s="1866"/>
      <c r="N156" s="1866"/>
      <c r="O156" s="1866"/>
      <c r="P156" s="1866"/>
      <c r="Q156" s="1866"/>
      <c r="R156" s="1866"/>
      <c r="S156" s="1866"/>
      <c r="T156" s="1866"/>
      <c r="U156" s="1866"/>
      <c r="V156" s="1866"/>
      <c r="W156" s="1866"/>
      <c r="X156" s="1866"/>
      <c r="Y156" s="1866"/>
      <c r="Z156" s="1866"/>
      <c r="AA156" s="1866"/>
      <c r="AB156" s="1866"/>
      <c r="AC156" s="1866"/>
      <c r="AD156" s="1866"/>
      <c r="AE156" s="1866"/>
      <c r="AF156" s="1866"/>
      <c r="AG156" s="1866"/>
      <c r="AH156" s="1866"/>
      <c r="AI156" s="1866"/>
      <c r="AJ156" s="1866"/>
      <c r="AK156" s="1866"/>
      <c r="AL156" s="1866"/>
      <c r="AM156" s="1866"/>
      <c r="AN156" s="1866"/>
      <c r="AO156" s="1866"/>
      <c r="AP156" s="1866"/>
      <c r="AQ156" s="1866"/>
      <c r="AR156" s="1866"/>
      <c r="AS156" s="1866"/>
      <c r="AT156" s="1866"/>
    </row>
    <row r="157" spans="1:46" s="1303" customFormat="1" x14ac:dyDescent="0.25">
      <c r="A157" s="1302"/>
      <c r="B157" s="1302"/>
      <c r="F157" s="1304"/>
      <c r="M157" s="1866"/>
      <c r="N157" s="1866"/>
      <c r="O157" s="1866"/>
      <c r="P157" s="1866"/>
      <c r="Q157" s="1866"/>
      <c r="R157" s="1866"/>
      <c r="S157" s="1866"/>
      <c r="T157" s="1866"/>
      <c r="U157" s="1866"/>
      <c r="V157" s="1866"/>
      <c r="W157" s="1866"/>
      <c r="X157" s="1866"/>
      <c r="Y157" s="1866"/>
      <c r="Z157" s="1866"/>
      <c r="AA157" s="1866"/>
      <c r="AB157" s="1866"/>
      <c r="AC157" s="1866"/>
      <c r="AD157" s="1866"/>
      <c r="AE157" s="1866"/>
      <c r="AF157" s="1866"/>
      <c r="AG157" s="1866"/>
      <c r="AH157" s="1866"/>
      <c r="AI157" s="1866"/>
      <c r="AJ157" s="1866"/>
      <c r="AK157" s="1866"/>
      <c r="AL157" s="1866"/>
      <c r="AM157" s="1866"/>
      <c r="AN157" s="1866"/>
      <c r="AO157" s="1866"/>
      <c r="AP157" s="1866"/>
      <c r="AQ157" s="1866"/>
      <c r="AR157" s="1866"/>
      <c r="AS157" s="1866"/>
      <c r="AT157" s="1866"/>
    </row>
    <row r="158" spans="1:46" s="1303" customFormat="1" x14ac:dyDescent="0.25">
      <c r="A158" s="1302"/>
      <c r="B158" s="1302"/>
      <c r="F158" s="1304"/>
      <c r="M158" s="1866"/>
      <c r="N158" s="1866"/>
      <c r="O158" s="1866"/>
      <c r="P158" s="1866"/>
      <c r="Q158" s="1866"/>
      <c r="R158" s="1866"/>
      <c r="S158" s="1866"/>
      <c r="T158" s="1866"/>
      <c r="U158" s="1866"/>
      <c r="V158" s="1866"/>
      <c r="W158" s="1866"/>
      <c r="X158" s="1866"/>
      <c r="Y158" s="1866"/>
      <c r="Z158" s="1866"/>
      <c r="AA158" s="1866"/>
      <c r="AB158" s="1866"/>
      <c r="AC158" s="1866"/>
      <c r="AD158" s="1866"/>
      <c r="AE158" s="1866"/>
      <c r="AF158" s="1866"/>
      <c r="AG158" s="1866"/>
      <c r="AH158" s="1866"/>
      <c r="AI158" s="1866"/>
      <c r="AJ158" s="1866"/>
      <c r="AK158" s="1866"/>
      <c r="AL158" s="1866"/>
      <c r="AM158" s="1866"/>
      <c r="AN158" s="1866"/>
      <c r="AO158" s="1866"/>
      <c r="AP158" s="1866"/>
      <c r="AQ158" s="1866"/>
      <c r="AR158" s="1866"/>
      <c r="AS158" s="1866"/>
      <c r="AT158" s="1866"/>
    </row>
    <row r="159" spans="1:46" s="1303" customFormat="1" x14ac:dyDescent="0.25">
      <c r="A159" s="1302"/>
      <c r="B159" s="1302"/>
      <c r="F159" s="1304"/>
      <c r="M159" s="1866"/>
      <c r="N159" s="1866"/>
      <c r="O159" s="1866"/>
      <c r="P159" s="1866"/>
      <c r="Q159" s="1866"/>
      <c r="R159" s="1866"/>
      <c r="S159" s="1866"/>
      <c r="T159" s="1866"/>
      <c r="U159" s="1866"/>
      <c r="V159" s="1866"/>
      <c r="W159" s="1866"/>
      <c r="X159" s="1866"/>
      <c r="Y159" s="1866"/>
      <c r="Z159" s="1866"/>
      <c r="AA159" s="1866"/>
      <c r="AB159" s="1866"/>
      <c r="AC159" s="1866"/>
      <c r="AD159" s="1866"/>
      <c r="AE159" s="1866"/>
      <c r="AF159" s="1866"/>
      <c r="AG159" s="1866"/>
      <c r="AH159" s="1866"/>
      <c r="AI159" s="1866"/>
      <c r="AJ159" s="1866"/>
      <c r="AK159" s="1866"/>
      <c r="AL159" s="1866"/>
      <c r="AM159" s="1866"/>
      <c r="AN159" s="1866"/>
      <c r="AO159" s="1866"/>
      <c r="AP159" s="1866"/>
      <c r="AQ159" s="1866"/>
      <c r="AR159" s="1866"/>
      <c r="AS159" s="1866"/>
      <c r="AT159" s="1866"/>
    </row>
    <row r="160" spans="1:46" s="1303" customFormat="1" x14ac:dyDescent="0.25">
      <c r="A160" s="1302"/>
      <c r="B160" s="1302"/>
      <c r="F160" s="1304"/>
      <c r="M160" s="1866"/>
      <c r="N160" s="1866"/>
      <c r="O160" s="1866"/>
      <c r="P160" s="1866"/>
      <c r="Q160" s="1866"/>
      <c r="R160" s="1866"/>
      <c r="S160" s="1866"/>
      <c r="T160" s="1866"/>
      <c r="U160" s="1866"/>
      <c r="V160" s="1866"/>
      <c r="W160" s="1866"/>
      <c r="X160" s="1866"/>
      <c r="Y160" s="1866"/>
      <c r="Z160" s="1866"/>
      <c r="AA160" s="1866"/>
      <c r="AB160" s="1866"/>
      <c r="AC160" s="1866"/>
      <c r="AD160" s="1866"/>
      <c r="AE160" s="1866"/>
      <c r="AF160" s="1866"/>
      <c r="AG160" s="1866"/>
      <c r="AH160" s="1866"/>
      <c r="AI160" s="1866"/>
      <c r="AJ160" s="1866"/>
      <c r="AK160" s="1866"/>
      <c r="AL160" s="1866"/>
      <c r="AM160" s="1866"/>
      <c r="AN160" s="1866"/>
      <c r="AO160" s="1866"/>
      <c r="AP160" s="1866"/>
      <c r="AQ160" s="1866"/>
      <c r="AR160" s="1866"/>
      <c r="AS160" s="1866"/>
      <c r="AT160" s="1866"/>
    </row>
    <row r="161" spans="1:46" s="1303" customFormat="1" x14ac:dyDescent="0.25">
      <c r="A161" s="1302"/>
      <c r="B161" s="1302"/>
      <c r="F161" s="1304"/>
      <c r="M161" s="1866"/>
      <c r="N161" s="1866"/>
      <c r="O161" s="1866"/>
      <c r="P161" s="1866"/>
      <c r="Q161" s="1866"/>
      <c r="R161" s="1866"/>
      <c r="S161" s="1866"/>
      <c r="T161" s="1866"/>
      <c r="U161" s="1866"/>
      <c r="V161" s="1866"/>
      <c r="W161" s="1866"/>
      <c r="X161" s="1866"/>
      <c r="Y161" s="1866"/>
      <c r="Z161" s="1866"/>
      <c r="AA161" s="1866"/>
      <c r="AB161" s="1866"/>
      <c r="AC161" s="1866"/>
      <c r="AD161" s="1866"/>
      <c r="AE161" s="1866"/>
      <c r="AF161" s="1866"/>
      <c r="AG161" s="1866"/>
      <c r="AH161" s="1866"/>
      <c r="AI161" s="1866"/>
      <c r="AJ161" s="1866"/>
      <c r="AK161" s="1866"/>
      <c r="AL161" s="1866"/>
      <c r="AM161" s="1866"/>
      <c r="AN161" s="1866"/>
      <c r="AO161" s="1866"/>
      <c r="AP161" s="1866"/>
      <c r="AQ161" s="1866"/>
      <c r="AR161" s="1866"/>
      <c r="AS161" s="1866"/>
      <c r="AT161" s="1866"/>
    </row>
    <row r="162" spans="1:46" s="1303" customFormat="1" x14ac:dyDescent="0.25">
      <c r="A162" s="1302"/>
      <c r="B162" s="1302"/>
      <c r="F162" s="1304"/>
      <c r="M162" s="1866"/>
      <c r="N162" s="1866"/>
      <c r="O162" s="1866"/>
      <c r="P162" s="1866"/>
      <c r="Q162" s="1866"/>
      <c r="R162" s="1866"/>
      <c r="S162" s="1866"/>
      <c r="T162" s="1866"/>
      <c r="U162" s="1866"/>
      <c r="V162" s="1866"/>
      <c r="W162" s="1866"/>
      <c r="X162" s="1866"/>
      <c r="Y162" s="1866"/>
      <c r="Z162" s="1866"/>
      <c r="AA162" s="1866"/>
      <c r="AB162" s="1866"/>
      <c r="AC162" s="1866"/>
      <c r="AD162" s="1866"/>
      <c r="AE162" s="1866"/>
      <c r="AF162" s="1866"/>
      <c r="AG162" s="1866"/>
      <c r="AH162" s="1866"/>
      <c r="AI162" s="1866"/>
      <c r="AJ162" s="1866"/>
      <c r="AK162" s="1866"/>
      <c r="AL162" s="1866"/>
      <c r="AM162" s="1866"/>
      <c r="AN162" s="1866"/>
      <c r="AO162" s="1866"/>
      <c r="AP162" s="1866"/>
      <c r="AQ162" s="1866"/>
      <c r="AR162" s="1866"/>
      <c r="AS162" s="1866"/>
      <c r="AT162" s="1866"/>
    </row>
    <row r="163" spans="1:46" s="1303" customFormat="1" x14ac:dyDescent="0.25">
      <c r="A163" s="1302"/>
      <c r="B163" s="1302"/>
      <c r="F163" s="1304"/>
      <c r="M163" s="1866"/>
      <c r="N163" s="1866"/>
      <c r="O163" s="1866"/>
      <c r="P163" s="1866"/>
      <c r="Q163" s="1866"/>
      <c r="R163" s="1866"/>
      <c r="S163" s="1866"/>
      <c r="T163" s="1866"/>
      <c r="U163" s="1866"/>
      <c r="V163" s="1866"/>
      <c r="W163" s="1866"/>
      <c r="X163" s="1866"/>
      <c r="Y163" s="1866"/>
      <c r="Z163" s="1866"/>
      <c r="AA163" s="1866"/>
      <c r="AB163" s="1866"/>
      <c r="AC163" s="1866"/>
      <c r="AD163" s="1866"/>
      <c r="AE163" s="1866"/>
      <c r="AF163" s="1866"/>
      <c r="AG163" s="1866"/>
      <c r="AH163" s="1866"/>
      <c r="AI163" s="1866"/>
      <c r="AJ163" s="1866"/>
      <c r="AK163" s="1866"/>
      <c r="AL163" s="1866"/>
      <c r="AM163" s="1866"/>
      <c r="AN163" s="1866"/>
      <c r="AO163" s="1866"/>
      <c r="AP163" s="1866"/>
      <c r="AQ163" s="1866"/>
      <c r="AR163" s="1866"/>
      <c r="AS163" s="1866"/>
      <c r="AT163" s="1866"/>
    </row>
    <row r="164" spans="1:46" s="1303" customFormat="1" x14ac:dyDescent="0.25">
      <c r="A164" s="1302"/>
      <c r="B164" s="1302"/>
      <c r="F164" s="1304"/>
      <c r="M164" s="1866"/>
      <c r="N164" s="1866"/>
      <c r="O164" s="1866"/>
      <c r="P164" s="1866"/>
      <c r="Q164" s="1866"/>
      <c r="R164" s="1866"/>
      <c r="S164" s="1866"/>
      <c r="T164" s="1866"/>
      <c r="U164" s="1866"/>
      <c r="V164" s="1866"/>
      <c r="W164" s="1866"/>
      <c r="X164" s="1866"/>
      <c r="Y164" s="1866"/>
      <c r="Z164" s="1866"/>
      <c r="AA164" s="1866"/>
      <c r="AB164" s="1866"/>
      <c r="AC164" s="1866"/>
      <c r="AD164" s="1866"/>
      <c r="AE164" s="1866"/>
      <c r="AF164" s="1866"/>
      <c r="AG164" s="1866"/>
      <c r="AH164" s="1866"/>
      <c r="AI164" s="1866"/>
      <c r="AJ164" s="1866"/>
      <c r="AK164" s="1866"/>
      <c r="AL164" s="1866"/>
      <c r="AM164" s="1866"/>
      <c r="AN164" s="1866"/>
      <c r="AO164" s="1866"/>
      <c r="AP164" s="1866"/>
      <c r="AQ164" s="1866"/>
      <c r="AR164" s="1866"/>
      <c r="AS164" s="1866"/>
      <c r="AT164" s="1866"/>
    </row>
    <row r="165" spans="1:46" s="1303" customFormat="1" x14ac:dyDescent="0.25">
      <c r="A165" s="1302"/>
      <c r="B165" s="1302"/>
      <c r="F165" s="1304"/>
      <c r="M165" s="1866"/>
      <c r="N165" s="1866"/>
      <c r="O165" s="1866"/>
      <c r="P165" s="1866"/>
      <c r="Q165" s="1866"/>
      <c r="R165" s="1866"/>
      <c r="S165" s="1866"/>
      <c r="T165" s="1866"/>
      <c r="U165" s="1866"/>
      <c r="V165" s="1866"/>
      <c r="W165" s="1866"/>
      <c r="X165" s="1866"/>
      <c r="Y165" s="1866"/>
      <c r="Z165" s="1866"/>
      <c r="AA165" s="1866"/>
      <c r="AB165" s="1866"/>
      <c r="AC165" s="1866"/>
      <c r="AD165" s="1866"/>
      <c r="AE165" s="1866"/>
      <c r="AF165" s="1866"/>
      <c r="AG165" s="1866"/>
      <c r="AH165" s="1866"/>
      <c r="AI165" s="1866"/>
      <c r="AJ165" s="1866"/>
      <c r="AK165" s="1866"/>
      <c r="AL165" s="1866"/>
      <c r="AM165" s="1866"/>
      <c r="AN165" s="1866"/>
      <c r="AO165" s="1866"/>
      <c r="AP165" s="1866"/>
      <c r="AQ165" s="1866"/>
      <c r="AR165" s="1866"/>
      <c r="AS165" s="1866"/>
      <c r="AT165" s="1866"/>
    </row>
    <row r="166" spans="1:46" s="1303" customFormat="1" x14ac:dyDescent="0.25">
      <c r="A166" s="1302"/>
      <c r="B166" s="1302"/>
      <c r="F166" s="1304"/>
      <c r="M166" s="1866"/>
      <c r="N166" s="1866"/>
      <c r="O166" s="1866"/>
      <c r="P166" s="1866"/>
      <c r="Q166" s="1866"/>
      <c r="R166" s="1866"/>
      <c r="S166" s="1866"/>
      <c r="T166" s="1866"/>
      <c r="U166" s="1866"/>
      <c r="V166" s="1866"/>
      <c r="W166" s="1866"/>
      <c r="X166" s="1866"/>
      <c r="Y166" s="1866"/>
      <c r="Z166" s="1866"/>
      <c r="AA166" s="1866"/>
      <c r="AB166" s="1866"/>
      <c r="AC166" s="1866"/>
      <c r="AD166" s="1866"/>
      <c r="AE166" s="1866"/>
      <c r="AF166" s="1866"/>
      <c r="AG166" s="1866"/>
      <c r="AH166" s="1866"/>
      <c r="AI166" s="1866"/>
      <c r="AJ166" s="1866"/>
      <c r="AK166" s="1866"/>
      <c r="AL166" s="1866"/>
      <c r="AM166" s="1866"/>
      <c r="AN166" s="1866"/>
      <c r="AO166" s="1866"/>
      <c r="AP166" s="1866"/>
      <c r="AQ166" s="1866"/>
      <c r="AR166" s="1866"/>
      <c r="AS166" s="1866"/>
      <c r="AT166" s="1866"/>
    </row>
    <row r="167" spans="1:46" s="1303" customFormat="1" x14ac:dyDescent="0.25">
      <c r="A167" s="1302"/>
      <c r="B167" s="1302"/>
      <c r="F167" s="1304"/>
      <c r="M167" s="1866"/>
      <c r="N167" s="1866"/>
      <c r="O167" s="1866"/>
      <c r="P167" s="1866"/>
      <c r="Q167" s="1866"/>
      <c r="R167" s="1866"/>
      <c r="S167" s="1866"/>
      <c r="T167" s="1866"/>
      <c r="U167" s="1866"/>
      <c r="V167" s="1866"/>
      <c r="W167" s="1866"/>
      <c r="X167" s="1866"/>
      <c r="Y167" s="1866"/>
      <c r="Z167" s="1866"/>
      <c r="AA167" s="1866"/>
      <c r="AB167" s="1866"/>
      <c r="AC167" s="1866"/>
      <c r="AD167" s="1866"/>
      <c r="AE167" s="1866"/>
      <c r="AF167" s="1866"/>
      <c r="AG167" s="1866"/>
      <c r="AH167" s="1866"/>
      <c r="AI167" s="1866"/>
      <c r="AJ167" s="1866"/>
      <c r="AK167" s="1866"/>
      <c r="AL167" s="1866"/>
      <c r="AM167" s="1866"/>
      <c r="AN167" s="1866"/>
      <c r="AO167" s="1866"/>
      <c r="AP167" s="1866"/>
      <c r="AQ167" s="1866"/>
      <c r="AR167" s="1866"/>
      <c r="AS167" s="1866"/>
      <c r="AT167" s="1866"/>
    </row>
    <row r="168" spans="1:46" s="1303" customFormat="1" x14ac:dyDescent="0.25">
      <c r="A168" s="1302"/>
      <c r="B168" s="1302"/>
      <c r="F168" s="1304"/>
      <c r="M168" s="1866"/>
      <c r="N168" s="1866"/>
      <c r="O168" s="1866"/>
      <c r="P168" s="1866"/>
      <c r="Q168" s="1866"/>
      <c r="R168" s="1866"/>
      <c r="S168" s="1866"/>
      <c r="T168" s="1866"/>
      <c r="U168" s="1866"/>
      <c r="V168" s="1866"/>
      <c r="W168" s="1866"/>
      <c r="X168" s="1866"/>
      <c r="Y168" s="1866"/>
      <c r="Z168" s="1866"/>
      <c r="AA168" s="1866"/>
      <c r="AB168" s="1866"/>
      <c r="AC168" s="1866"/>
      <c r="AD168" s="1866"/>
      <c r="AE168" s="1866"/>
      <c r="AF168" s="1866"/>
      <c r="AG168" s="1866"/>
      <c r="AH168" s="1866"/>
      <c r="AI168" s="1866"/>
      <c r="AJ168" s="1866"/>
      <c r="AK168" s="1866"/>
      <c r="AL168" s="1866"/>
      <c r="AM168" s="1866"/>
      <c r="AN168" s="1866"/>
      <c r="AO168" s="1866"/>
      <c r="AP168" s="1866"/>
      <c r="AQ168" s="1866"/>
      <c r="AR168" s="1866"/>
      <c r="AS168" s="1866"/>
      <c r="AT168" s="1866"/>
    </row>
    <row r="169" spans="1:46" s="1303" customFormat="1" x14ac:dyDescent="0.25">
      <c r="A169" s="1302"/>
      <c r="B169" s="1302"/>
      <c r="F169" s="1304"/>
      <c r="M169" s="1866"/>
      <c r="N169" s="1866"/>
      <c r="O169" s="1866"/>
      <c r="P169" s="1866"/>
      <c r="Q169" s="1866"/>
      <c r="R169" s="1866"/>
      <c r="S169" s="1866"/>
      <c r="T169" s="1866"/>
      <c r="U169" s="1866"/>
      <c r="V169" s="1866"/>
      <c r="W169" s="1866"/>
      <c r="X169" s="1866"/>
      <c r="Y169" s="1866"/>
      <c r="Z169" s="1866"/>
      <c r="AA169" s="1866"/>
      <c r="AB169" s="1866"/>
      <c r="AC169" s="1866"/>
      <c r="AD169" s="1866"/>
      <c r="AE169" s="1866"/>
      <c r="AF169" s="1866"/>
      <c r="AG169" s="1866"/>
      <c r="AH169" s="1866"/>
      <c r="AI169" s="1866"/>
      <c r="AJ169" s="1866"/>
      <c r="AK169" s="1866"/>
      <c r="AL169" s="1866"/>
      <c r="AM169" s="1866"/>
      <c r="AN169" s="1866"/>
      <c r="AO169" s="1866"/>
      <c r="AP169" s="1866"/>
      <c r="AQ169" s="1866"/>
      <c r="AR169" s="1866"/>
      <c r="AS169" s="1866"/>
      <c r="AT169" s="1866"/>
    </row>
    <row r="170" spans="1:46" s="1303" customFormat="1" x14ac:dyDescent="0.25">
      <c r="A170" s="1302"/>
      <c r="B170" s="1302"/>
      <c r="F170" s="1304"/>
      <c r="M170" s="1866"/>
      <c r="N170" s="1866"/>
      <c r="O170" s="1866"/>
      <c r="P170" s="1866"/>
      <c r="Q170" s="1866"/>
      <c r="R170" s="1866"/>
      <c r="S170" s="1866"/>
      <c r="T170" s="1866"/>
      <c r="U170" s="1866"/>
      <c r="V170" s="1866"/>
      <c r="W170" s="1866"/>
      <c r="X170" s="1866"/>
      <c r="Y170" s="1866"/>
      <c r="Z170" s="1866"/>
      <c r="AA170" s="1866"/>
      <c r="AB170" s="1866"/>
      <c r="AC170" s="1866"/>
      <c r="AD170" s="1866"/>
      <c r="AE170" s="1866"/>
      <c r="AF170" s="1866"/>
      <c r="AG170" s="1866"/>
      <c r="AH170" s="1866"/>
      <c r="AI170" s="1866"/>
      <c r="AJ170" s="1866"/>
      <c r="AK170" s="1866"/>
      <c r="AL170" s="1866"/>
      <c r="AM170" s="1866"/>
      <c r="AN170" s="1866"/>
      <c r="AO170" s="1866"/>
      <c r="AP170" s="1866"/>
      <c r="AQ170" s="1866"/>
      <c r="AR170" s="1866"/>
      <c r="AS170" s="1866"/>
      <c r="AT170" s="1866"/>
    </row>
    <row r="171" spans="1:46" s="1303" customFormat="1" x14ac:dyDescent="0.25">
      <c r="A171" s="1302"/>
      <c r="B171" s="1302"/>
      <c r="F171" s="1304"/>
      <c r="M171" s="1866"/>
      <c r="N171" s="1866"/>
      <c r="O171" s="1866"/>
      <c r="P171" s="1866"/>
      <c r="Q171" s="1866"/>
      <c r="R171" s="1866"/>
      <c r="S171" s="1866"/>
      <c r="T171" s="1866"/>
      <c r="U171" s="1866"/>
      <c r="V171" s="1866"/>
      <c r="W171" s="1866"/>
      <c r="X171" s="1866"/>
      <c r="Y171" s="1866"/>
      <c r="Z171" s="1866"/>
      <c r="AA171" s="1866"/>
      <c r="AB171" s="1866"/>
      <c r="AC171" s="1866"/>
      <c r="AD171" s="1866"/>
      <c r="AE171" s="1866"/>
      <c r="AF171" s="1866"/>
      <c r="AG171" s="1866"/>
      <c r="AH171" s="1866"/>
      <c r="AI171" s="1866"/>
      <c r="AJ171" s="1866"/>
      <c r="AK171" s="1866"/>
      <c r="AL171" s="1866"/>
      <c r="AM171" s="1866"/>
      <c r="AN171" s="1866"/>
      <c r="AO171" s="1866"/>
      <c r="AP171" s="1866"/>
      <c r="AQ171" s="1866"/>
      <c r="AR171" s="1866"/>
      <c r="AS171" s="1866"/>
      <c r="AT171" s="1866"/>
    </row>
    <row r="172" spans="1:46" s="1303" customFormat="1" x14ac:dyDescent="0.25">
      <c r="A172" s="1302"/>
      <c r="B172" s="1302"/>
      <c r="F172" s="1304"/>
      <c r="M172" s="1866"/>
      <c r="N172" s="1866"/>
      <c r="O172" s="1866"/>
      <c r="P172" s="1866"/>
      <c r="Q172" s="1866"/>
      <c r="R172" s="1866"/>
      <c r="S172" s="1866"/>
      <c r="T172" s="1866"/>
      <c r="U172" s="1866"/>
      <c r="V172" s="1866"/>
      <c r="W172" s="1866"/>
      <c r="X172" s="1866"/>
      <c r="Y172" s="1866"/>
      <c r="Z172" s="1866"/>
      <c r="AA172" s="1866"/>
      <c r="AB172" s="1866"/>
      <c r="AC172" s="1866"/>
      <c r="AD172" s="1866"/>
      <c r="AE172" s="1866"/>
      <c r="AF172" s="1866"/>
      <c r="AG172" s="1866"/>
      <c r="AH172" s="1866"/>
      <c r="AI172" s="1866"/>
      <c r="AJ172" s="1866"/>
      <c r="AK172" s="1866"/>
      <c r="AL172" s="1866"/>
      <c r="AM172" s="1866"/>
      <c r="AN172" s="1866"/>
      <c r="AO172" s="1866"/>
      <c r="AP172" s="1866"/>
      <c r="AQ172" s="1866"/>
      <c r="AR172" s="1866"/>
      <c r="AS172" s="1866"/>
      <c r="AT172" s="1866"/>
    </row>
    <row r="173" spans="1:46" s="1303" customFormat="1" x14ac:dyDescent="0.25">
      <c r="A173" s="1302"/>
      <c r="B173" s="1302"/>
      <c r="F173" s="1304"/>
      <c r="M173" s="1866"/>
      <c r="N173" s="1866"/>
      <c r="O173" s="1866"/>
      <c r="P173" s="1866"/>
      <c r="Q173" s="1866"/>
      <c r="R173" s="1866"/>
      <c r="S173" s="1866"/>
      <c r="T173" s="1866"/>
      <c r="U173" s="1866"/>
      <c r="V173" s="1866"/>
      <c r="W173" s="1866"/>
      <c r="X173" s="1866"/>
      <c r="Y173" s="1866"/>
      <c r="Z173" s="1866"/>
      <c r="AA173" s="1866"/>
      <c r="AB173" s="1866"/>
      <c r="AC173" s="1866"/>
      <c r="AD173" s="1866"/>
      <c r="AE173" s="1866"/>
      <c r="AF173" s="1866"/>
      <c r="AG173" s="1866"/>
      <c r="AH173" s="1866"/>
      <c r="AI173" s="1866"/>
      <c r="AJ173" s="1866"/>
      <c r="AK173" s="1866"/>
      <c r="AL173" s="1866"/>
      <c r="AM173" s="1866"/>
      <c r="AN173" s="1866"/>
      <c r="AO173" s="1866"/>
      <c r="AP173" s="1866"/>
      <c r="AQ173" s="1866"/>
      <c r="AR173" s="1866"/>
      <c r="AS173" s="1866"/>
      <c r="AT173" s="1866"/>
    </row>
    <row r="174" spans="1:46" s="1303" customFormat="1" x14ac:dyDescent="0.25">
      <c r="A174" s="1302"/>
      <c r="B174" s="1302"/>
      <c r="F174" s="1304"/>
      <c r="M174" s="1866"/>
      <c r="N174" s="1866"/>
      <c r="O174" s="1866"/>
      <c r="P174" s="1866"/>
      <c r="Q174" s="1866"/>
      <c r="R174" s="1866"/>
      <c r="S174" s="1866"/>
      <c r="T174" s="1866"/>
      <c r="U174" s="1866"/>
      <c r="V174" s="1866"/>
      <c r="W174" s="1866"/>
      <c r="X174" s="1866"/>
      <c r="Y174" s="1866"/>
      <c r="Z174" s="1866"/>
      <c r="AA174" s="1866"/>
      <c r="AB174" s="1866"/>
      <c r="AC174" s="1866"/>
      <c r="AD174" s="1866"/>
      <c r="AE174" s="1866"/>
      <c r="AF174" s="1866"/>
      <c r="AG174" s="1866"/>
      <c r="AH174" s="1866"/>
      <c r="AI174" s="1866"/>
      <c r="AJ174" s="1866"/>
      <c r="AK174" s="1866"/>
      <c r="AL174" s="1866"/>
      <c r="AM174" s="1866"/>
      <c r="AN174" s="1866"/>
      <c r="AO174" s="1866"/>
      <c r="AP174" s="1866"/>
      <c r="AQ174" s="1866"/>
      <c r="AR174" s="1866"/>
      <c r="AS174" s="1866"/>
      <c r="AT174" s="1866"/>
    </row>
    <row r="175" spans="1:46" s="1303" customFormat="1" x14ac:dyDescent="0.25">
      <c r="A175" s="1302"/>
      <c r="B175" s="1302"/>
      <c r="F175" s="1304"/>
      <c r="M175" s="1866"/>
      <c r="N175" s="1866"/>
      <c r="O175" s="1866"/>
      <c r="P175" s="1866"/>
      <c r="Q175" s="1866"/>
      <c r="R175" s="1866"/>
      <c r="S175" s="1866"/>
      <c r="T175" s="1866"/>
      <c r="U175" s="1866"/>
      <c r="V175" s="1866"/>
      <c r="W175" s="1866"/>
      <c r="X175" s="1866"/>
      <c r="Y175" s="1866"/>
      <c r="Z175" s="1866"/>
      <c r="AA175" s="1866"/>
      <c r="AB175" s="1866"/>
      <c r="AC175" s="1866"/>
      <c r="AD175" s="1866"/>
      <c r="AE175" s="1866"/>
      <c r="AF175" s="1866"/>
      <c r="AG175" s="1866"/>
      <c r="AH175" s="1866"/>
      <c r="AI175" s="1866"/>
      <c r="AJ175" s="1866"/>
      <c r="AK175" s="1866"/>
      <c r="AL175" s="1866"/>
      <c r="AM175" s="1866"/>
      <c r="AN175" s="1866"/>
      <c r="AO175" s="1866"/>
      <c r="AP175" s="1866"/>
      <c r="AQ175" s="1866"/>
      <c r="AR175" s="1866"/>
      <c r="AS175" s="1866"/>
      <c r="AT175" s="1866"/>
    </row>
    <row r="176" spans="1:46" s="1303" customFormat="1" x14ac:dyDescent="0.25">
      <c r="A176" s="1302"/>
      <c r="B176" s="1302"/>
      <c r="F176" s="1304"/>
      <c r="M176" s="1866"/>
      <c r="N176" s="1866"/>
      <c r="O176" s="1866"/>
      <c r="P176" s="1866"/>
      <c r="Q176" s="1866"/>
      <c r="R176" s="1866"/>
      <c r="S176" s="1866"/>
      <c r="T176" s="1866"/>
      <c r="U176" s="1866"/>
      <c r="V176" s="1866"/>
      <c r="W176" s="1866"/>
      <c r="X176" s="1866"/>
      <c r="Y176" s="1866"/>
      <c r="Z176" s="1866"/>
      <c r="AA176" s="1866"/>
      <c r="AB176" s="1866"/>
      <c r="AC176" s="1866"/>
      <c r="AD176" s="1866"/>
      <c r="AE176" s="1866"/>
      <c r="AF176" s="1866"/>
      <c r="AG176" s="1866"/>
      <c r="AH176" s="1866"/>
      <c r="AI176" s="1866"/>
      <c r="AJ176" s="1866"/>
      <c r="AK176" s="1866"/>
      <c r="AL176" s="1866"/>
      <c r="AM176" s="1866"/>
      <c r="AN176" s="1866"/>
      <c r="AO176" s="1866"/>
      <c r="AP176" s="1866"/>
      <c r="AQ176" s="1866"/>
      <c r="AR176" s="1866"/>
      <c r="AS176" s="1866"/>
      <c r="AT176" s="1866"/>
    </row>
    <row r="177" spans="1:46" s="1303" customFormat="1" x14ac:dyDescent="0.25">
      <c r="A177" s="1302"/>
      <c r="B177" s="1302"/>
      <c r="F177" s="1304"/>
      <c r="M177" s="1866"/>
      <c r="N177" s="1866"/>
      <c r="O177" s="1866"/>
      <c r="P177" s="1866"/>
      <c r="Q177" s="1866"/>
      <c r="R177" s="1866"/>
      <c r="S177" s="1866"/>
      <c r="T177" s="1866"/>
      <c r="U177" s="1866"/>
      <c r="V177" s="1866"/>
      <c r="W177" s="1866"/>
      <c r="X177" s="1866"/>
      <c r="Y177" s="1866"/>
      <c r="Z177" s="1866"/>
      <c r="AA177" s="1866"/>
      <c r="AB177" s="1866"/>
      <c r="AC177" s="1866"/>
      <c r="AD177" s="1866"/>
      <c r="AE177" s="1866"/>
      <c r="AF177" s="1866"/>
      <c r="AG177" s="1866"/>
      <c r="AH177" s="1866"/>
      <c r="AI177" s="1866"/>
      <c r="AJ177" s="1866"/>
      <c r="AK177" s="1866"/>
      <c r="AL177" s="1866"/>
      <c r="AM177" s="1866"/>
      <c r="AN177" s="1866"/>
      <c r="AO177" s="1866"/>
      <c r="AP177" s="1866"/>
      <c r="AQ177" s="1866"/>
      <c r="AR177" s="1866"/>
      <c r="AS177" s="1866"/>
      <c r="AT177" s="1866"/>
    </row>
    <row r="178" spans="1:46" s="1303" customFormat="1" x14ac:dyDescent="0.25">
      <c r="A178" s="1302"/>
      <c r="B178" s="1302"/>
      <c r="F178" s="1304"/>
      <c r="M178" s="1866"/>
      <c r="N178" s="1866"/>
      <c r="O178" s="1866"/>
      <c r="P178" s="1866"/>
      <c r="Q178" s="1866"/>
      <c r="R178" s="1866"/>
      <c r="S178" s="1866"/>
      <c r="T178" s="1866"/>
      <c r="U178" s="1866"/>
      <c r="V178" s="1866"/>
      <c r="W178" s="1866"/>
      <c r="X178" s="1866"/>
      <c r="Y178" s="1866"/>
      <c r="Z178" s="1866"/>
      <c r="AA178" s="1866"/>
      <c r="AB178" s="1866"/>
      <c r="AC178" s="1866"/>
      <c r="AD178" s="1866"/>
      <c r="AE178" s="1866"/>
      <c r="AF178" s="1866"/>
      <c r="AG178" s="1866"/>
      <c r="AH178" s="1866"/>
      <c r="AI178" s="1866"/>
      <c r="AJ178" s="1866"/>
      <c r="AK178" s="1866"/>
      <c r="AL178" s="1866"/>
      <c r="AM178" s="1866"/>
      <c r="AN178" s="1866"/>
      <c r="AO178" s="1866"/>
      <c r="AP178" s="1866"/>
      <c r="AQ178" s="1866"/>
      <c r="AR178" s="1866"/>
      <c r="AS178" s="1866"/>
      <c r="AT178" s="1866"/>
    </row>
    <row r="179" spans="1:46" s="1303" customFormat="1" x14ac:dyDescent="0.25">
      <c r="A179" s="1302"/>
      <c r="B179" s="1302"/>
      <c r="F179" s="1304"/>
      <c r="M179" s="1866"/>
      <c r="N179" s="1866"/>
      <c r="O179" s="1866"/>
      <c r="P179" s="1866"/>
      <c r="Q179" s="1866"/>
      <c r="R179" s="1866"/>
      <c r="S179" s="1866"/>
      <c r="T179" s="1866"/>
      <c r="U179" s="1866"/>
      <c r="V179" s="1866"/>
      <c r="W179" s="1866"/>
      <c r="X179" s="1866"/>
      <c r="Y179" s="1866"/>
      <c r="Z179" s="1866"/>
      <c r="AA179" s="1866"/>
      <c r="AB179" s="1866"/>
      <c r="AC179" s="1866"/>
      <c r="AD179" s="1866"/>
      <c r="AE179" s="1866"/>
      <c r="AF179" s="1866"/>
      <c r="AG179" s="1866"/>
      <c r="AH179" s="1866"/>
      <c r="AI179" s="1866"/>
      <c r="AJ179" s="1866"/>
      <c r="AK179" s="1866"/>
      <c r="AL179" s="1866"/>
      <c r="AM179" s="1866"/>
      <c r="AN179" s="1866"/>
      <c r="AO179" s="1866"/>
      <c r="AP179" s="1866"/>
      <c r="AQ179" s="1866"/>
      <c r="AR179" s="1866"/>
      <c r="AS179" s="1866"/>
      <c r="AT179" s="1866"/>
    </row>
    <row r="180" spans="1:46" s="1303" customFormat="1" x14ac:dyDescent="0.25">
      <c r="A180" s="1302"/>
      <c r="B180" s="1302"/>
      <c r="F180" s="1304"/>
      <c r="M180" s="1866"/>
      <c r="N180" s="1866"/>
      <c r="O180" s="1866"/>
      <c r="P180" s="1866"/>
      <c r="Q180" s="1866"/>
      <c r="R180" s="1866"/>
      <c r="S180" s="1866"/>
      <c r="T180" s="1866"/>
      <c r="U180" s="1866"/>
      <c r="V180" s="1866"/>
      <c r="W180" s="1866"/>
      <c r="X180" s="1866"/>
      <c r="Y180" s="1866"/>
      <c r="Z180" s="1866"/>
      <c r="AA180" s="1866"/>
      <c r="AB180" s="1866"/>
      <c r="AC180" s="1866"/>
      <c r="AD180" s="1866"/>
      <c r="AE180" s="1866"/>
      <c r="AF180" s="1866"/>
      <c r="AG180" s="1866"/>
      <c r="AH180" s="1866"/>
      <c r="AI180" s="1866"/>
      <c r="AJ180" s="1866"/>
      <c r="AK180" s="1866"/>
      <c r="AL180" s="1866"/>
      <c r="AM180" s="1866"/>
      <c r="AN180" s="1866"/>
      <c r="AO180" s="1866"/>
      <c r="AP180" s="1866"/>
      <c r="AQ180" s="1866"/>
      <c r="AR180" s="1866"/>
      <c r="AS180" s="1866"/>
      <c r="AT180" s="1866"/>
    </row>
    <row r="181" spans="1:46" s="1303" customFormat="1" x14ac:dyDescent="0.25">
      <c r="A181" s="1302"/>
      <c r="B181" s="1302"/>
      <c r="F181" s="1304"/>
      <c r="M181" s="1866"/>
      <c r="N181" s="1866"/>
      <c r="O181" s="1866"/>
      <c r="P181" s="1866"/>
      <c r="Q181" s="1866"/>
      <c r="R181" s="1866"/>
      <c r="S181" s="1866"/>
      <c r="T181" s="1866"/>
      <c r="U181" s="1866"/>
      <c r="V181" s="1866"/>
      <c r="W181" s="1866"/>
      <c r="X181" s="1866"/>
      <c r="Y181" s="1866"/>
      <c r="Z181" s="1866"/>
      <c r="AA181" s="1866"/>
      <c r="AB181" s="1866"/>
      <c r="AC181" s="1866"/>
      <c r="AD181" s="1866"/>
      <c r="AE181" s="1866"/>
      <c r="AF181" s="1866"/>
      <c r="AG181" s="1866"/>
      <c r="AH181" s="1866"/>
      <c r="AI181" s="1866"/>
      <c r="AJ181" s="1866"/>
      <c r="AK181" s="1866"/>
      <c r="AL181" s="1866"/>
      <c r="AM181" s="1866"/>
      <c r="AN181" s="1866"/>
      <c r="AO181" s="1866"/>
      <c r="AP181" s="1866"/>
      <c r="AQ181" s="1866"/>
      <c r="AR181" s="1866"/>
      <c r="AS181" s="1866"/>
      <c r="AT181" s="1866"/>
    </row>
    <row r="182" spans="1:46" s="1303" customFormat="1" x14ac:dyDescent="0.25">
      <c r="A182" s="1302"/>
      <c r="B182" s="1302"/>
      <c r="F182" s="1304"/>
      <c r="M182" s="1866"/>
      <c r="N182" s="1866"/>
      <c r="O182" s="1866"/>
      <c r="P182" s="1866"/>
      <c r="Q182" s="1866"/>
      <c r="R182" s="1866"/>
      <c r="S182" s="1866"/>
      <c r="T182" s="1866"/>
      <c r="U182" s="1866"/>
      <c r="V182" s="1866"/>
      <c r="W182" s="1866"/>
      <c r="X182" s="1866"/>
      <c r="Y182" s="1866"/>
      <c r="Z182" s="1866"/>
      <c r="AA182" s="1866"/>
      <c r="AB182" s="1866"/>
      <c r="AC182" s="1866"/>
      <c r="AD182" s="1866"/>
      <c r="AE182" s="1866"/>
      <c r="AF182" s="1866"/>
      <c r="AG182" s="1866"/>
      <c r="AH182" s="1866"/>
      <c r="AI182" s="1866"/>
      <c r="AJ182" s="1866"/>
      <c r="AK182" s="1866"/>
      <c r="AL182" s="1866"/>
      <c r="AM182" s="1866"/>
      <c r="AN182" s="1866"/>
      <c r="AO182" s="1866"/>
      <c r="AP182" s="1866"/>
      <c r="AQ182" s="1866"/>
      <c r="AR182" s="1866"/>
      <c r="AS182" s="1866"/>
      <c r="AT182" s="1866"/>
    </row>
    <row r="183" spans="1:46" s="1303" customFormat="1" x14ac:dyDescent="0.25">
      <c r="A183" s="1302"/>
      <c r="B183" s="1302"/>
      <c r="F183" s="1304"/>
      <c r="M183" s="1866"/>
      <c r="N183" s="1866"/>
      <c r="O183" s="1866"/>
      <c r="P183" s="1866"/>
      <c r="Q183" s="1866"/>
      <c r="R183" s="1866"/>
      <c r="S183" s="1866"/>
      <c r="T183" s="1866"/>
      <c r="U183" s="1866"/>
      <c r="V183" s="1866"/>
      <c r="W183" s="1866"/>
      <c r="X183" s="1866"/>
      <c r="Y183" s="1866"/>
      <c r="Z183" s="1866"/>
      <c r="AA183" s="1866"/>
      <c r="AB183" s="1866"/>
      <c r="AC183" s="1866"/>
      <c r="AD183" s="1866"/>
      <c r="AE183" s="1866"/>
      <c r="AF183" s="1866"/>
      <c r="AG183" s="1866"/>
      <c r="AH183" s="1866"/>
      <c r="AI183" s="1866"/>
      <c r="AJ183" s="1866"/>
      <c r="AK183" s="1866"/>
      <c r="AL183" s="1866"/>
      <c r="AM183" s="1866"/>
      <c r="AN183" s="1866"/>
      <c r="AO183" s="1866"/>
      <c r="AP183" s="1866"/>
      <c r="AQ183" s="1866"/>
      <c r="AR183" s="1866"/>
      <c r="AS183" s="1866"/>
      <c r="AT183" s="1866"/>
    </row>
    <row r="184" spans="1:46" s="1303" customFormat="1" x14ac:dyDescent="0.25">
      <c r="A184" s="1302"/>
      <c r="B184" s="1302"/>
      <c r="F184" s="1304"/>
      <c r="M184" s="1866"/>
      <c r="N184" s="1866"/>
      <c r="O184" s="1866"/>
      <c r="P184" s="1866"/>
      <c r="Q184" s="1866"/>
      <c r="R184" s="1866"/>
      <c r="S184" s="1866"/>
      <c r="T184" s="1866"/>
      <c r="U184" s="1866"/>
      <c r="V184" s="1866"/>
      <c r="W184" s="1866"/>
      <c r="X184" s="1866"/>
      <c r="Y184" s="1866"/>
      <c r="Z184" s="1866"/>
      <c r="AA184" s="1866"/>
      <c r="AB184" s="1866"/>
      <c r="AC184" s="1866"/>
      <c r="AD184" s="1866"/>
      <c r="AE184" s="1866"/>
      <c r="AF184" s="1866"/>
      <c r="AG184" s="1866"/>
      <c r="AH184" s="1866"/>
      <c r="AI184" s="1866"/>
      <c r="AJ184" s="1866"/>
      <c r="AK184" s="1866"/>
      <c r="AL184" s="1866"/>
      <c r="AM184" s="1866"/>
      <c r="AN184" s="1866"/>
      <c r="AO184" s="1866"/>
      <c r="AP184" s="1866"/>
      <c r="AQ184" s="1866"/>
      <c r="AR184" s="1866"/>
      <c r="AS184" s="1866"/>
      <c r="AT184" s="1866"/>
    </row>
    <row r="185" spans="1:46" s="1303" customFormat="1" x14ac:dyDescent="0.25">
      <c r="A185" s="1302"/>
      <c r="B185" s="1302"/>
      <c r="F185" s="1304"/>
      <c r="M185" s="1866"/>
      <c r="N185" s="1866"/>
      <c r="O185" s="1866"/>
      <c r="P185" s="1866"/>
      <c r="Q185" s="1866"/>
      <c r="R185" s="1866"/>
      <c r="S185" s="1866"/>
      <c r="T185" s="1866"/>
      <c r="U185" s="1866"/>
      <c r="V185" s="1866"/>
      <c r="W185" s="1866"/>
      <c r="X185" s="1866"/>
      <c r="Y185" s="1866"/>
      <c r="Z185" s="1866"/>
      <c r="AA185" s="1866"/>
      <c r="AB185" s="1866"/>
      <c r="AC185" s="1866"/>
      <c r="AD185" s="1866"/>
      <c r="AE185" s="1866"/>
      <c r="AF185" s="1866"/>
      <c r="AG185" s="1866"/>
      <c r="AH185" s="1866"/>
      <c r="AI185" s="1866"/>
      <c r="AJ185" s="1866"/>
      <c r="AK185" s="1866"/>
      <c r="AL185" s="1866"/>
      <c r="AM185" s="1866"/>
      <c r="AN185" s="1866"/>
      <c r="AO185" s="1866"/>
      <c r="AP185" s="1866"/>
      <c r="AQ185" s="1866"/>
      <c r="AR185" s="1866"/>
      <c r="AS185" s="1866"/>
      <c r="AT185" s="1866"/>
    </row>
    <row r="186" spans="1:46" s="1303" customFormat="1" x14ac:dyDescent="0.25">
      <c r="A186" s="1302"/>
      <c r="B186" s="1302"/>
      <c r="F186" s="1304"/>
      <c r="M186" s="1866"/>
      <c r="N186" s="1866"/>
      <c r="O186" s="1866"/>
      <c r="P186" s="1866"/>
      <c r="Q186" s="1866"/>
      <c r="R186" s="1866"/>
      <c r="S186" s="1866"/>
      <c r="T186" s="1866"/>
      <c r="U186" s="1866"/>
      <c r="V186" s="1866"/>
      <c r="W186" s="1866"/>
      <c r="X186" s="1866"/>
      <c r="Y186" s="1866"/>
      <c r="Z186" s="1866"/>
      <c r="AA186" s="1866"/>
      <c r="AB186" s="1866"/>
      <c r="AC186" s="1866"/>
      <c r="AD186" s="1866"/>
      <c r="AE186" s="1866"/>
      <c r="AF186" s="1866"/>
      <c r="AG186" s="1866"/>
      <c r="AH186" s="1866"/>
      <c r="AI186" s="1866"/>
      <c r="AJ186" s="1866"/>
      <c r="AK186" s="1866"/>
      <c r="AL186" s="1866"/>
      <c r="AM186" s="1866"/>
      <c r="AN186" s="1866"/>
      <c r="AO186" s="1866"/>
      <c r="AP186" s="1866"/>
      <c r="AQ186" s="1866"/>
      <c r="AR186" s="1866"/>
      <c r="AS186" s="1866"/>
      <c r="AT186" s="1866"/>
    </row>
    <row r="187" spans="1:46" s="1303" customFormat="1" x14ac:dyDescent="0.25">
      <c r="A187" s="1302"/>
      <c r="B187" s="1302"/>
      <c r="F187" s="1304"/>
      <c r="M187" s="1866"/>
      <c r="N187" s="1866"/>
      <c r="O187" s="1866"/>
      <c r="P187" s="1866"/>
      <c r="Q187" s="1866"/>
      <c r="R187" s="1866"/>
      <c r="S187" s="1866"/>
      <c r="T187" s="1866"/>
      <c r="U187" s="1866"/>
      <c r="V187" s="1866"/>
      <c r="W187" s="1866"/>
      <c r="X187" s="1866"/>
      <c r="Y187" s="1866"/>
      <c r="Z187" s="1866"/>
      <c r="AA187" s="1866"/>
      <c r="AB187" s="1866"/>
      <c r="AC187" s="1866"/>
      <c r="AD187" s="1866"/>
      <c r="AE187" s="1866"/>
      <c r="AF187" s="1866"/>
      <c r="AG187" s="1866"/>
      <c r="AH187" s="1866"/>
      <c r="AI187" s="1866"/>
      <c r="AJ187" s="1866"/>
      <c r="AK187" s="1866"/>
      <c r="AL187" s="1866"/>
      <c r="AM187" s="1866"/>
      <c r="AN187" s="1866"/>
      <c r="AO187" s="1866"/>
      <c r="AP187" s="1866"/>
      <c r="AQ187" s="1866"/>
      <c r="AR187" s="1866"/>
      <c r="AS187" s="1866"/>
      <c r="AT187" s="1866"/>
    </row>
    <row r="188" spans="1:46" s="1303" customFormat="1" x14ac:dyDescent="0.25">
      <c r="A188" s="1302"/>
      <c r="B188" s="1302"/>
      <c r="F188" s="1304"/>
      <c r="M188" s="1866"/>
      <c r="N188" s="1866"/>
      <c r="O188" s="1866"/>
      <c r="P188" s="1866"/>
      <c r="Q188" s="1866"/>
      <c r="R188" s="1866"/>
      <c r="S188" s="1866"/>
      <c r="T188" s="1866"/>
      <c r="U188" s="1866"/>
      <c r="V188" s="1866"/>
      <c r="W188" s="1866"/>
      <c r="X188" s="1866"/>
      <c r="Y188" s="1866"/>
      <c r="Z188" s="1866"/>
      <c r="AA188" s="1866"/>
      <c r="AB188" s="1866"/>
      <c r="AC188" s="1866"/>
      <c r="AD188" s="1866"/>
      <c r="AE188" s="1866"/>
      <c r="AF188" s="1866"/>
      <c r="AG188" s="1866"/>
      <c r="AH188" s="1866"/>
      <c r="AI188" s="1866"/>
      <c r="AJ188" s="1866"/>
      <c r="AK188" s="1866"/>
      <c r="AL188" s="1866"/>
      <c r="AM188" s="1866"/>
      <c r="AN188" s="1866"/>
      <c r="AO188" s="1866"/>
      <c r="AP188" s="1866"/>
      <c r="AQ188" s="1866"/>
      <c r="AR188" s="1866"/>
      <c r="AS188" s="1866"/>
      <c r="AT188" s="1866"/>
    </row>
    <row r="189" spans="1:46" s="1303" customFormat="1" x14ac:dyDescent="0.25">
      <c r="A189" s="1302"/>
      <c r="B189" s="1302"/>
      <c r="F189" s="1304"/>
      <c r="M189" s="1866"/>
      <c r="N189" s="1866"/>
      <c r="O189" s="1866"/>
      <c r="P189" s="1866"/>
      <c r="Q189" s="1866"/>
      <c r="R189" s="1866"/>
      <c r="S189" s="1866"/>
      <c r="T189" s="1866"/>
      <c r="U189" s="1866"/>
      <c r="V189" s="1866"/>
      <c r="W189" s="1866"/>
      <c r="X189" s="1866"/>
      <c r="Y189" s="1866"/>
      <c r="Z189" s="1866"/>
      <c r="AA189" s="1866"/>
      <c r="AB189" s="1866"/>
      <c r="AC189" s="1866"/>
      <c r="AD189" s="1866"/>
      <c r="AE189" s="1866"/>
      <c r="AF189" s="1866"/>
      <c r="AG189" s="1866"/>
      <c r="AH189" s="1866"/>
      <c r="AI189" s="1866"/>
      <c r="AJ189" s="1866"/>
      <c r="AK189" s="1866"/>
      <c r="AL189" s="1866"/>
      <c r="AM189" s="1866"/>
      <c r="AN189" s="1866"/>
      <c r="AO189" s="1866"/>
      <c r="AP189" s="1866"/>
      <c r="AQ189" s="1866"/>
      <c r="AR189" s="1866"/>
      <c r="AS189" s="1866"/>
      <c r="AT189" s="1866"/>
    </row>
    <row r="190" spans="1:46" s="1303" customFormat="1" x14ac:dyDescent="0.25">
      <c r="A190" s="1302"/>
      <c r="B190" s="1302"/>
      <c r="F190" s="1304"/>
      <c r="M190" s="1866"/>
      <c r="N190" s="1866"/>
      <c r="O190" s="1866"/>
      <c r="P190" s="1866"/>
      <c r="Q190" s="1866"/>
      <c r="R190" s="1866"/>
      <c r="S190" s="1866"/>
      <c r="T190" s="1866"/>
      <c r="U190" s="1866"/>
      <c r="V190" s="1866"/>
      <c r="W190" s="1866"/>
      <c r="X190" s="1866"/>
      <c r="Y190" s="1866"/>
      <c r="Z190" s="1866"/>
      <c r="AA190" s="1866"/>
      <c r="AB190" s="1866"/>
      <c r="AC190" s="1866"/>
      <c r="AD190" s="1866"/>
      <c r="AE190" s="1866"/>
      <c r="AF190" s="1866"/>
      <c r="AG190" s="1866"/>
      <c r="AH190" s="1866"/>
      <c r="AI190" s="1866"/>
      <c r="AJ190" s="1866"/>
      <c r="AK190" s="1866"/>
      <c r="AL190" s="1866"/>
      <c r="AM190" s="1866"/>
      <c r="AN190" s="1866"/>
      <c r="AO190" s="1866"/>
      <c r="AP190" s="1866"/>
      <c r="AQ190" s="1866"/>
      <c r="AR190" s="1866"/>
      <c r="AS190" s="1866"/>
      <c r="AT190" s="1866"/>
    </row>
    <row r="191" spans="1:46" s="1303" customFormat="1" x14ac:dyDescent="0.25">
      <c r="A191" s="1302"/>
      <c r="B191" s="1302"/>
      <c r="F191" s="1304"/>
      <c r="M191" s="1866"/>
      <c r="N191" s="1866"/>
      <c r="O191" s="1866"/>
      <c r="P191" s="1866"/>
      <c r="Q191" s="1866"/>
      <c r="R191" s="1866"/>
      <c r="S191" s="1866"/>
      <c r="T191" s="1866"/>
      <c r="U191" s="1866"/>
      <c r="V191" s="1866"/>
      <c r="W191" s="1866"/>
      <c r="X191" s="1866"/>
      <c r="Y191" s="1866"/>
      <c r="Z191" s="1866"/>
      <c r="AA191" s="1866"/>
      <c r="AB191" s="1866"/>
      <c r="AC191" s="1866"/>
      <c r="AD191" s="1866"/>
      <c r="AE191" s="1866"/>
      <c r="AF191" s="1866"/>
      <c r="AG191" s="1866"/>
      <c r="AH191" s="1866"/>
      <c r="AI191" s="1866"/>
      <c r="AJ191" s="1866"/>
      <c r="AK191" s="1866"/>
      <c r="AL191" s="1866"/>
      <c r="AM191" s="1866"/>
      <c r="AN191" s="1866"/>
      <c r="AO191" s="1866"/>
      <c r="AP191" s="1866"/>
      <c r="AQ191" s="1866"/>
      <c r="AR191" s="1866"/>
      <c r="AS191" s="1866"/>
      <c r="AT191" s="1866"/>
    </row>
    <row r="192" spans="1:46" s="1303" customFormat="1" x14ac:dyDescent="0.25">
      <c r="A192" s="1302"/>
      <c r="B192" s="1302"/>
      <c r="F192" s="1304"/>
      <c r="M192" s="1866"/>
      <c r="N192" s="1866"/>
      <c r="O192" s="1866"/>
      <c r="P192" s="1866"/>
      <c r="Q192" s="1866"/>
      <c r="R192" s="1866"/>
      <c r="S192" s="1866"/>
      <c r="T192" s="1866"/>
      <c r="U192" s="1866"/>
      <c r="V192" s="1866"/>
      <c r="W192" s="1866"/>
      <c r="X192" s="1866"/>
      <c r="Y192" s="1866"/>
      <c r="Z192" s="1866"/>
      <c r="AA192" s="1866"/>
      <c r="AB192" s="1866"/>
      <c r="AC192" s="1866"/>
      <c r="AD192" s="1866"/>
      <c r="AE192" s="1866"/>
      <c r="AF192" s="1866"/>
      <c r="AG192" s="1866"/>
      <c r="AH192" s="1866"/>
      <c r="AI192" s="1866"/>
      <c r="AJ192" s="1866"/>
      <c r="AK192" s="1866"/>
      <c r="AL192" s="1866"/>
      <c r="AM192" s="1866"/>
      <c r="AN192" s="1866"/>
      <c r="AO192" s="1866"/>
      <c r="AP192" s="1866"/>
      <c r="AQ192" s="1866"/>
      <c r="AR192" s="1866"/>
      <c r="AS192" s="1866"/>
      <c r="AT192" s="1866"/>
    </row>
    <row r="193" spans="1:46" s="1303" customFormat="1" x14ac:dyDescent="0.25">
      <c r="A193" s="1302"/>
      <c r="B193" s="1302"/>
      <c r="F193" s="1304"/>
      <c r="M193" s="1866"/>
      <c r="N193" s="1866"/>
      <c r="O193" s="1866"/>
      <c r="P193" s="1866"/>
      <c r="Q193" s="1866"/>
      <c r="R193" s="1866"/>
      <c r="S193" s="1866"/>
      <c r="T193" s="1866"/>
      <c r="U193" s="1866"/>
      <c r="V193" s="1866"/>
      <c r="W193" s="1866"/>
      <c r="X193" s="1866"/>
      <c r="Y193" s="1866"/>
      <c r="Z193" s="1866"/>
      <c r="AA193" s="1866"/>
      <c r="AB193" s="1866"/>
      <c r="AC193" s="1866"/>
      <c r="AD193" s="1866"/>
      <c r="AE193" s="1866"/>
      <c r="AF193" s="1866"/>
      <c r="AG193" s="1866"/>
      <c r="AH193" s="1866"/>
      <c r="AI193" s="1866"/>
      <c r="AJ193" s="1866"/>
      <c r="AK193" s="1866"/>
      <c r="AL193" s="1866"/>
      <c r="AM193" s="1866"/>
      <c r="AN193" s="1866"/>
      <c r="AO193" s="1866"/>
      <c r="AP193" s="1866"/>
      <c r="AQ193" s="1866"/>
      <c r="AR193" s="1866"/>
      <c r="AS193" s="1866"/>
      <c r="AT193" s="1866"/>
    </row>
    <row r="194" spans="1:46" s="1303" customFormat="1" x14ac:dyDescent="0.25">
      <c r="A194" s="1302"/>
      <c r="B194" s="1302"/>
      <c r="F194" s="1304"/>
      <c r="M194" s="1866"/>
      <c r="N194" s="1866"/>
      <c r="O194" s="1866"/>
      <c r="P194" s="1866"/>
      <c r="Q194" s="1866"/>
      <c r="R194" s="1866"/>
      <c r="S194" s="1866"/>
      <c r="T194" s="1866"/>
      <c r="U194" s="1866"/>
      <c r="V194" s="1866"/>
      <c r="W194" s="1866"/>
      <c r="X194" s="1866"/>
      <c r="Y194" s="1866"/>
      <c r="Z194" s="1866"/>
      <c r="AA194" s="1866"/>
      <c r="AB194" s="1866"/>
      <c r="AC194" s="1866"/>
      <c r="AD194" s="1866"/>
      <c r="AE194" s="1866"/>
      <c r="AF194" s="1866"/>
      <c r="AG194" s="1866"/>
      <c r="AH194" s="1866"/>
      <c r="AI194" s="1866"/>
      <c r="AJ194" s="1866"/>
      <c r="AK194" s="1866"/>
      <c r="AL194" s="1866"/>
      <c r="AM194" s="1866"/>
      <c r="AN194" s="1866"/>
      <c r="AO194" s="1866"/>
      <c r="AP194" s="1866"/>
      <c r="AQ194" s="1866"/>
      <c r="AR194" s="1866"/>
      <c r="AS194" s="1866"/>
      <c r="AT194" s="1866"/>
    </row>
    <row r="195" spans="1:46" s="1303" customFormat="1" x14ac:dyDescent="0.25">
      <c r="A195" s="1302"/>
      <c r="B195" s="1302"/>
      <c r="F195" s="1304"/>
      <c r="M195" s="1866"/>
      <c r="N195" s="1866"/>
      <c r="O195" s="1866"/>
      <c r="P195" s="1866"/>
      <c r="Q195" s="1866"/>
      <c r="R195" s="1866"/>
      <c r="S195" s="1866"/>
      <c r="T195" s="1866"/>
      <c r="U195" s="1866"/>
      <c r="V195" s="1866"/>
      <c r="W195" s="1866"/>
      <c r="X195" s="1866"/>
      <c r="Y195" s="1866"/>
      <c r="Z195" s="1866"/>
      <c r="AA195" s="1866"/>
      <c r="AB195" s="1866"/>
      <c r="AC195" s="1866"/>
      <c r="AD195" s="1866"/>
      <c r="AE195" s="1866"/>
      <c r="AF195" s="1866"/>
      <c r="AG195" s="1866"/>
      <c r="AH195" s="1866"/>
      <c r="AI195" s="1866"/>
      <c r="AJ195" s="1866"/>
      <c r="AK195" s="1866"/>
      <c r="AL195" s="1866"/>
      <c r="AM195" s="1866"/>
      <c r="AN195" s="1866"/>
      <c r="AO195" s="1866"/>
      <c r="AP195" s="1866"/>
      <c r="AQ195" s="1866"/>
      <c r="AR195" s="1866"/>
      <c r="AS195" s="1866"/>
      <c r="AT195" s="1866"/>
    </row>
    <row r="196" spans="1:46" s="1303" customFormat="1" x14ac:dyDescent="0.25">
      <c r="A196" s="1302"/>
      <c r="B196" s="1302"/>
      <c r="F196" s="1304"/>
      <c r="M196" s="1866"/>
      <c r="N196" s="1866"/>
      <c r="O196" s="1866"/>
      <c r="P196" s="1866"/>
      <c r="Q196" s="1866"/>
      <c r="R196" s="1866"/>
      <c r="S196" s="1866"/>
      <c r="T196" s="1866"/>
      <c r="U196" s="1866"/>
      <c r="V196" s="1866"/>
      <c r="W196" s="1866"/>
      <c r="X196" s="1866"/>
      <c r="Y196" s="1866"/>
      <c r="Z196" s="1866"/>
      <c r="AA196" s="1866"/>
      <c r="AB196" s="1866"/>
      <c r="AC196" s="1866"/>
      <c r="AD196" s="1866"/>
      <c r="AE196" s="1866"/>
      <c r="AF196" s="1866"/>
      <c r="AG196" s="1866"/>
      <c r="AH196" s="1866"/>
      <c r="AI196" s="1866"/>
      <c r="AJ196" s="1866"/>
      <c r="AK196" s="1866"/>
      <c r="AL196" s="1866"/>
      <c r="AM196" s="1866"/>
      <c r="AN196" s="1866"/>
      <c r="AO196" s="1866"/>
      <c r="AP196" s="1866"/>
      <c r="AQ196" s="1866"/>
      <c r="AR196" s="1866"/>
      <c r="AS196" s="1866"/>
      <c r="AT196" s="1866"/>
    </row>
    <row r="197" spans="1:46" s="1303" customFormat="1" x14ac:dyDescent="0.25">
      <c r="A197" s="1302"/>
      <c r="B197" s="1302"/>
      <c r="F197" s="1304"/>
      <c r="M197" s="1866"/>
      <c r="N197" s="1866"/>
      <c r="O197" s="1866"/>
      <c r="P197" s="1866"/>
      <c r="Q197" s="1866"/>
      <c r="R197" s="1866"/>
      <c r="S197" s="1866"/>
      <c r="T197" s="1866"/>
      <c r="U197" s="1866"/>
      <c r="V197" s="1866"/>
      <c r="W197" s="1866"/>
      <c r="X197" s="1866"/>
      <c r="Y197" s="1866"/>
      <c r="Z197" s="1866"/>
      <c r="AA197" s="1866"/>
      <c r="AB197" s="1866"/>
      <c r="AC197" s="1866"/>
      <c r="AD197" s="1866"/>
      <c r="AE197" s="1866"/>
      <c r="AF197" s="1866"/>
      <c r="AG197" s="1866"/>
      <c r="AH197" s="1866"/>
      <c r="AI197" s="1866"/>
      <c r="AJ197" s="1866"/>
      <c r="AK197" s="1866"/>
      <c r="AL197" s="1866"/>
      <c r="AM197" s="1866"/>
      <c r="AN197" s="1866"/>
      <c r="AO197" s="1866"/>
      <c r="AP197" s="1866"/>
      <c r="AQ197" s="1866"/>
      <c r="AR197" s="1866"/>
      <c r="AS197" s="1866"/>
      <c r="AT197" s="1866"/>
    </row>
    <row r="198" spans="1:46" s="1303" customFormat="1" x14ac:dyDescent="0.25">
      <c r="A198" s="1302"/>
      <c r="B198" s="1302"/>
      <c r="F198" s="1304"/>
      <c r="M198" s="1866"/>
      <c r="N198" s="1866"/>
      <c r="O198" s="1866"/>
      <c r="P198" s="1866"/>
      <c r="Q198" s="1866"/>
      <c r="R198" s="1866"/>
      <c r="S198" s="1866"/>
      <c r="T198" s="1866"/>
      <c r="U198" s="1866"/>
      <c r="V198" s="1866"/>
      <c r="W198" s="1866"/>
      <c r="X198" s="1866"/>
      <c r="Y198" s="1866"/>
      <c r="Z198" s="1866"/>
      <c r="AA198" s="1866"/>
      <c r="AB198" s="1866"/>
      <c r="AC198" s="1866"/>
      <c r="AD198" s="1866"/>
      <c r="AE198" s="1866"/>
      <c r="AF198" s="1866"/>
      <c r="AG198" s="1866"/>
      <c r="AH198" s="1866"/>
      <c r="AI198" s="1866"/>
      <c r="AJ198" s="1866"/>
      <c r="AK198" s="1866"/>
      <c r="AL198" s="1866"/>
      <c r="AM198" s="1866"/>
      <c r="AN198" s="1866"/>
      <c r="AO198" s="1866"/>
      <c r="AP198" s="1866"/>
      <c r="AQ198" s="1866"/>
      <c r="AR198" s="1866"/>
      <c r="AS198" s="1866"/>
      <c r="AT198" s="1866"/>
    </row>
    <row r="199" spans="1:46" s="1303" customFormat="1" x14ac:dyDescent="0.25">
      <c r="A199" s="1302"/>
      <c r="B199" s="1302"/>
      <c r="F199" s="1304"/>
      <c r="M199" s="1866"/>
      <c r="N199" s="1866"/>
      <c r="O199" s="1866"/>
      <c r="P199" s="1866"/>
      <c r="Q199" s="1866"/>
      <c r="R199" s="1866"/>
      <c r="S199" s="1866"/>
      <c r="T199" s="1866"/>
      <c r="U199" s="1866"/>
      <c r="V199" s="1866"/>
      <c r="W199" s="1866"/>
      <c r="X199" s="1866"/>
      <c r="Y199" s="1866"/>
      <c r="Z199" s="1866"/>
      <c r="AA199" s="1866"/>
      <c r="AB199" s="1866"/>
      <c r="AC199" s="1866"/>
      <c r="AD199" s="1866"/>
      <c r="AE199" s="1866"/>
      <c r="AF199" s="1866"/>
      <c r="AG199" s="1866"/>
      <c r="AH199" s="1866"/>
      <c r="AI199" s="1866"/>
      <c r="AJ199" s="1866"/>
      <c r="AK199" s="1866"/>
      <c r="AL199" s="1866"/>
      <c r="AM199" s="1866"/>
      <c r="AN199" s="1866"/>
      <c r="AO199" s="1866"/>
      <c r="AP199" s="1866"/>
      <c r="AQ199" s="1866"/>
      <c r="AR199" s="1866"/>
      <c r="AS199" s="1866"/>
      <c r="AT199" s="1866"/>
    </row>
    <row r="200" spans="1:46" s="1303" customFormat="1" x14ac:dyDescent="0.25">
      <c r="A200" s="1302"/>
      <c r="B200" s="1302"/>
      <c r="F200" s="1304"/>
      <c r="M200" s="1866"/>
      <c r="N200" s="1866"/>
      <c r="O200" s="1866"/>
      <c r="P200" s="1866"/>
      <c r="Q200" s="1866"/>
      <c r="R200" s="1866"/>
      <c r="S200" s="1866"/>
      <c r="T200" s="1866"/>
      <c r="U200" s="1866"/>
      <c r="V200" s="1866"/>
      <c r="W200" s="1866"/>
      <c r="X200" s="1866"/>
      <c r="Y200" s="1866"/>
      <c r="Z200" s="1866"/>
      <c r="AA200" s="1866"/>
      <c r="AB200" s="1866"/>
      <c r="AC200" s="1866"/>
      <c r="AD200" s="1866"/>
      <c r="AE200" s="1866"/>
      <c r="AF200" s="1866"/>
      <c r="AG200" s="1866"/>
      <c r="AH200" s="1866"/>
      <c r="AI200" s="1866"/>
      <c r="AJ200" s="1866"/>
      <c r="AK200" s="1866"/>
      <c r="AL200" s="1866"/>
      <c r="AM200" s="1866"/>
      <c r="AN200" s="1866"/>
      <c r="AO200" s="1866"/>
      <c r="AP200" s="1866"/>
      <c r="AQ200" s="1866"/>
      <c r="AR200" s="1866"/>
      <c r="AS200" s="1866"/>
      <c r="AT200" s="1866"/>
    </row>
    <row r="201" spans="1:46" s="1303" customFormat="1" x14ac:dyDescent="0.25">
      <c r="A201" s="1302"/>
      <c r="B201" s="1302"/>
      <c r="F201" s="1304"/>
      <c r="M201" s="1866"/>
      <c r="N201" s="1866"/>
      <c r="O201" s="1866"/>
      <c r="P201" s="1866"/>
      <c r="Q201" s="1866"/>
      <c r="R201" s="1866"/>
      <c r="S201" s="1866"/>
      <c r="T201" s="1866"/>
      <c r="U201" s="1866"/>
      <c r="V201" s="1866"/>
      <c r="W201" s="1866"/>
      <c r="X201" s="1866"/>
      <c r="Y201" s="1866"/>
      <c r="Z201" s="1866"/>
      <c r="AA201" s="1866"/>
      <c r="AB201" s="1866"/>
      <c r="AC201" s="1866"/>
      <c r="AD201" s="1866"/>
      <c r="AE201" s="1866"/>
      <c r="AF201" s="1866"/>
      <c r="AG201" s="1866"/>
      <c r="AH201" s="1866"/>
      <c r="AI201" s="1866"/>
      <c r="AJ201" s="1866"/>
      <c r="AK201" s="1866"/>
      <c r="AL201" s="1866"/>
      <c r="AM201" s="1866"/>
      <c r="AN201" s="1866"/>
      <c r="AO201" s="1866"/>
      <c r="AP201" s="1866"/>
      <c r="AQ201" s="1866"/>
      <c r="AR201" s="1866"/>
      <c r="AS201" s="1866"/>
      <c r="AT201" s="1866"/>
    </row>
    <row r="202" spans="1:46" s="1303" customFormat="1" x14ac:dyDescent="0.25">
      <c r="A202" s="1302"/>
      <c r="B202" s="1302"/>
      <c r="F202" s="1304"/>
      <c r="M202" s="1866"/>
      <c r="N202" s="1866"/>
      <c r="O202" s="1866"/>
      <c r="P202" s="1866"/>
      <c r="Q202" s="1866"/>
      <c r="R202" s="1866"/>
      <c r="S202" s="1866"/>
      <c r="T202" s="1866"/>
      <c r="U202" s="1866"/>
      <c r="V202" s="1866"/>
      <c r="W202" s="1866"/>
      <c r="X202" s="1866"/>
      <c r="Y202" s="1866"/>
      <c r="Z202" s="1866"/>
      <c r="AA202" s="1866"/>
      <c r="AB202" s="1866"/>
      <c r="AC202" s="1866"/>
      <c r="AD202" s="1866"/>
      <c r="AE202" s="1866"/>
      <c r="AF202" s="1866"/>
      <c r="AG202" s="1866"/>
      <c r="AH202" s="1866"/>
      <c r="AI202" s="1866"/>
      <c r="AJ202" s="1866"/>
      <c r="AK202" s="1866"/>
      <c r="AL202" s="1866"/>
      <c r="AM202" s="1866"/>
      <c r="AN202" s="1866"/>
      <c r="AO202" s="1866"/>
      <c r="AP202" s="1866"/>
      <c r="AQ202" s="1866"/>
      <c r="AR202" s="1866"/>
      <c r="AS202" s="1866"/>
      <c r="AT202" s="1866"/>
    </row>
    <row r="203" spans="1:46" s="1303" customFormat="1" x14ac:dyDescent="0.25">
      <c r="A203" s="1302"/>
      <c r="B203" s="1302"/>
      <c r="F203" s="1304"/>
      <c r="M203" s="1866"/>
      <c r="N203" s="1866"/>
      <c r="O203" s="1866"/>
      <c r="P203" s="1866"/>
      <c r="Q203" s="1866"/>
      <c r="R203" s="1866"/>
      <c r="S203" s="1866"/>
      <c r="T203" s="1866"/>
      <c r="U203" s="1866"/>
      <c r="V203" s="1866"/>
      <c r="W203" s="1866"/>
      <c r="X203" s="1866"/>
      <c r="Y203" s="1866"/>
      <c r="Z203" s="1866"/>
      <c r="AA203" s="1866"/>
      <c r="AB203" s="1866"/>
      <c r="AC203" s="1866"/>
      <c r="AD203" s="1866"/>
      <c r="AE203" s="1866"/>
      <c r="AF203" s="1866"/>
      <c r="AG203" s="1866"/>
      <c r="AH203" s="1866"/>
      <c r="AI203" s="1866"/>
      <c r="AJ203" s="1866"/>
      <c r="AK203" s="1866"/>
      <c r="AL203" s="1866"/>
      <c r="AM203" s="1866"/>
      <c r="AN203" s="1866"/>
      <c r="AO203" s="1866"/>
      <c r="AP203" s="1866"/>
      <c r="AQ203" s="1866"/>
      <c r="AR203" s="1866"/>
      <c r="AS203" s="1866"/>
      <c r="AT203" s="1866"/>
    </row>
    <row r="204" spans="1:46" s="1303" customFormat="1" x14ac:dyDescent="0.25">
      <c r="A204" s="1302"/>
      <c r="B204" s="1302"/>
      <c r="F204" s="1304"/>
      <c r="M204" s="1866"/>
      <c r="N204" s="1866"/>
      <c r="O204" s="1866"/>
      <c r="P204" s="1866"/>
      <c r="Q204" s="1866"/>
      <c r="R204" s="1866"/>
      <c r="S204" s="1866"/>
      <c r="T204" s="1866"/>
      <c r="U204" s="1866"/>
      <c r="V204" s="1866"/>
      <c r="W204" s="1866"/>
      <c r="X204" s="1866"/>
      <c r="Y204" s="1866"/>
      <c r="Z204" s="1866"/>
      <c r="AA204" s="1866"/>
      <c r="AB204" s="1866"/>
      <c r="AC204" s="1866"/>
      <c r="AD204" s="1866"/>
      <c r="AE204" s="1866"/>
      <c r="AF204" s="1866"/>
      <c r="AG204" s="1866"/>
      <c r="AH204" s="1866"/>
      <c r="AI204" s="1866"/>
      <c r="AJ204" s="1866"/>
      <c r="AK204" s="1866"/>
      <c r="AL204" s="1866"/>
      <c r="AM204" s="1866"/>
      <c r="AN204" s="1866"/>
      <c r="AO204" s="1866"/>
      <c r="AP204" s="1866"/>
      <c r="AQ204" s="1866"/>
      <c r="AR204" s="1866"/>
      <c r="AS204" s="1866"/>
      <c r="AT204" s="1866"/>
    </row>
    <row r="205" spans="1:46" s="1303" customFormat="1" x14ac:dyDescent="0.25">
      <c r="A205" s="1302"/>
      <c r="B205" s="1302"/>
      <c r="F205" s="1304"/>
      <c r="M205" s="1866"/>
      <c r="N205" s="1866"/>
      <c r="O205" s="1866"/>
      <c r="P205" s="1866"/>
      <c r="Q205" s="1866"/>
      <c r="R205" s="1866"/>
      <c r="S205" s="1866"/>
      <c r="T205" s="1866"/>
      <c r="U205" s="1866"/>
      <c r="V205" s="1866"/>
      <c r="W205" s="1866"/>
      <c r="X205" s="1866"/>
      <c r="Y205" s="1866"/>
      <c r="Z205" s="1866"/>
      <c r="AA205" s="1866"/>
      <c r="AB205" s="1866"/>
      <c r="AC205" s="1866"/>
      <c r="AD205" s="1866"/>
      <c r="AE205" s="1866"/>
      <c r="AF205" s="1866"/>
      <c r="AG205" s="1866"/>
      <c r="AH205" s="1866"/>
      <c r="AI205" s="1866"/>
      <c r="AJ205" s="1866"/>
      <c r="AK205" s="1866"/>
      <c r="AL205" s="1866"/>
      <c r="AM205" s="1866"/>
      <c r="AN205" s="1866"/>
      <c r="AO205" s="1866"/>
      <c r="AP205" s="1866"/>
      <c r="AQ205" s="1866"/>
      <c r="AR205" s="1866"/>
      <c r="AS205" s="1866"/>
      <c r="AT205" s="1866"/>
    </row>
    <row r="206" spans="1:46" s="1303" customFormat="1" x14ac:dyDescent="0.25">
      <c r="A206" s="1302"/>
      <c r="B206" s="1302"/>
      <c r="F206" s="1304"/>
      <c r="M206" s="1866"/>
      <c r="N206" s="1866"/>
      <c r="O206" s="1866"/>
      <c r="P206" s="1866"/>
      <c r="Q206" s="1866"/>
      <c r="R206" s="1866"/>
      <c r="S206" s="1866"/>
      <c r="T206" s="1866"/>
      <c r="U206" s="1866"/>
      <c r="V206" s="1866"/>
      <c r="W206" s="1866"/>
      <c r="X206" s="1866"/>
      <c r="Y206" s="1866"/>
      <c r="Z206" s="1866"/>
      <c r="AA206" s="1866"/>
      <c r="AB206" s="1866"/>
      <c r="AC206" s="1866"/>
      <c r="AD206" s="1866"/>
      <c r="AE206" s="1866"/>
      <c r="AF206" s="1866"/>
      <c r="AG206" s="1866"/>
      <c r="AH206" s="1866"/>
      <c r="AI206" s="1866"/>
      <c r="AJ206" s="1866"/>
      <c r="AK206" s="1866"/>
      <c r="AL206" s="1866"/>
      <c r="AM206" s="1866"/>
      <c r="AN206" s="1866"/>
      <c r="AO206" s="1866"/>
      <c r="AP206" s="1866"/>
      <c r="AQ206" s="1866"/>
      <c r="AR206" s="1866"/>
      <c r="AS206" s="1866"/>
      <c r="AT206" s="1866"/>
    </row>
    <row r="207" spans="1:46" s="1303" customFormat="1" x14ac:dyDescent="0.25">
      <c r="A207" s="1302"/>
      <c r="B207" s="1302"/>
      <c r="F207" s="1304"/>
      <c r="M207" s="1866"/>
      <c r="N207" s="1866"/>
      <c r="O207" s="1866"/>
      <c r="P207" s="1866"/>
      <c r="Q207" s="1866"/>
      <c r="R207" s="1866"/>
      <c r="S207" s="1866"/>
      <c r="T207" s="1866"/>
      <c r="U207" s="1866"/>
      <c r="V207" s="1866"/>
      <c r="W207" s="1866"/>
      <c r="X207" s="1866"/>
      <c r="Y207" s="1866"/>
      <c r="Z207" s="1866"/>
      <c r="AA207" s="1866"/>
      <c r="AB207" s="1866"/>
      <c r="AC207" s="1866"/>
      <c r="AD207" s="1866"/>
      <c r="AE207" s="1866"/>
      <c r="AF207" s="1866"/>
      <c r="AG207" s="1866"/>
      <c r="AH207" s="1866"/>
      <c r="AI207" s="1866"/>
      <c r="AJ207" s="1866"/>
      <c r="AK207" s="1866"/>
      <c r="AL207" s="1866"/>
      <c r="AM207" s="1866"/>
      <c r="AN207" s="1866"/>
      <c r="AO207" s="1866"/>
      <c r="AP207" s="1866"/>
      <c r="AQ207" s="1866"/>
      <c r="AR207" s="1866"/>
      <c r="AS207" s="1866"/>
      <c r="AT207" s="1866"/>
    </row>
    <row r="208" spans="1:46" s="1303" customFormat="1" x14ac:dyDescent="0.25">
      <c r="A208" s="1302"/>
      <c r="B208" s="1302"/>
      <c r="F208" s="1304"/>
      <c r="M208" s="1866"/>
      <c r="N208" s="1866"/>
      <c r="O208" s="1866"/>
      <c r="P208" s="1866"/>
      <c r="Q208" s="1866"/>
      <c r="R208" s="1866"/>
      <c r="S208" s="1866"/>
      <c r="T208" s="1866"/>
      <c r="U208" s="1866"/>
      <c r="V208" s="1866"/>
      <c r="W208" s="1866"/>
      <c r="X208" s="1866"/>
      <c r="Y208" s="1866"/>
      <c r="Z208" s="1866"/>
      <c r="AA208" s="1866"/>
      <c r="AB208" s="1866"/>
      <c r="AC208" s="1866"/>
      <c r="AD208" s="1866"/>
      <c r="AE208" s="1866"/>
      <c r="AF208" s="1866"/>
      <c r="AG208" s="1866"/>
      <c r="AH208" s="1866"/>
      <c r="AI208" s="1866"/>
      <c r="AJ208" s="1866"/>
      <c r="AK208" s="1866"/>
      <c r="AL208" s="1866"/>
      <c r="AM208" s="1866"/>
      <c r="AN208" s="1866"/>
      <c r="AO208" s="1866"/>
      <c r="AP208" s="1866"/>
      <c r="AQ208" s="1866"/>
      <c r="AR208" s="1866"/>
      <c r="AS208" s="1866"/>
      <c r="AT208" s="1866"/>
    </row>
    <row r="209" spans="1:46" s="1303" customFormat="1" x14ac:dyDescent="0.25">
      <c r="A209" s="1302"/>
      <c r="B209" s="1302"/>
      <c r="F209" s="1304"/>
      <c r="M209" s="1866"/>
      <c r="N209" s="1866"/>
      <c r="O209" s="1866"/>
      <c r="P209" s="1866"/>
      <c r="Q209" s="1866"/>
      <c r="R209" s="1866"/>
      <c r="S209" s="1866"/>
      <c r="T209" s="1866"/>
      <c r="U209" s="1866"/>
      <c r="V209" s="1866"/>
      <c r="W209" s="1866"/>
      <c r="X209" s="1866"/>
      <c r="Y209" s="1866"/>
      <c r="Z209" s="1866"/>
      <c r="AA209" s="1866"/>
      <c r="AB209" s="1866"/>
      <c r="AC209" s="1866"/>
      <c r="AD209" s="1866"/>
      <c r="AE209" s="1866"/>
      <c r="AF209" s="1866"/>
      <c r="AG209" s="1866"/>
      <c r="AH209" s="1866"/>
      <c r="AI209" s="1866"/>
      <c r="AJ209" s="1866"/>
      <c r="AK209" s="1866"/>
      <c r="AL209" s="1866"/>
      <c r="AM209" s="1866"/>
      <c r="AN209" s="1866"/>
      <c r="AO209" s="1866"/>
      <c r="AP209" s="1866"/>
      <c r="AQ209" s="1866"/>
      <c r="AR209" s="1866"/>
      <c r="AS209" s="1866"/>
      <c r="AT209" s="1866"/>
    </row>
    <row r="210" spans="1:46" s="1303" customFormat="1" x14ac:dyDescent="0.25">
      <c r="A210" s="1302"/>
      <c r="B210" s="1302"/>
      <c r="F210" s="1304"/>
      <c r="M210" s="1866"/>
      <c r="N210" s="1866"/>
      <c r="O210" s="1866"/>
      <c r="P210" s="1866"/>
      <c r="Q210" s="1866"/>
      <c r="R210" s="1866"/>
      <c r="S210" s="1866"/>
      <c r="T210" s="1866"/>
      <c r="U210" s="1866"/>
      <c r="V210" s="1866"/>
      <c r="W210" s="1866"/>
      <c r="X210" s="1866"/>
      <c r="Y210" s="1866"/>
      <c r="Z210" s="1866"/>
      <c r="AA210" s="1866"/>
      <c r="AB210" s="1866"/>
      <c r="AC210" s="1866"/>
      <c r="AD210" s="1866"/>
      <c r="AE210" s="1866"/>
      <c r="AF210" s="1866"/>
      <c r="AG210" s="1866"/>
      <c r="AH210" s="1866"/>
      <c r="AI210" s="1866"/>
      <c r="AJ210" s="1866"/>
      <c r="AK210" s="1866"/>
      <c r="AL210" s="1866"/>
      <c r="AM210" s="1866"/>
      <c r="AN210" s="1866"/>
      <c r="AO210" s="1866"/>
      <c r="AP210" s="1866"/>
      <c r="AQ210" s="1866"/>
      <c r="AR210" s="1866"/>
      <c r="AS210" s="1866"/>
      <c r="AT210" s="1866"/>
    </row>
    <row r="211" spans="1:46" s="1303" customFormat="1" x14ac:dyDescent="0.25">
      <c r="A211" s="1302"/>
      <c r="B211" s="1302"/>
      <c r="F211" s="1304"/>
      <c r="M211" s="1866"/>
      <c r="N211" s="1866"/>
      <c r="O211" s="1866"/>
      <c r="P211" s="1866"/>
      <c r="Q211" s="1866"/>
      <c r="R211" s="1866"/>
      <c r="S211" s="1866"/>
      <c r="T211" s="1866"/>
      <c r="U211" s="1866"/>
      <c r="V211" s="1866"/>
      <c r="W211" s="1866"/>
      <c r="X211" s="1866"/>
      <c r="Y211" s="1866"/>
      <c r="Z211" s="1866"/>
      <c r="AA211" s="1866"/>
      <c r="AB211" s="1866"/>
      <c r="AC211" s="1866"/>
      <c r="AD211" s="1866"/>
      <c r="AE211" s="1866"/>
      <c r="AF211" s="1866"/>
      <c r="AG211" s="1866"/>
      <c r="AH211" s="1866"/>
      <c r="AI211" s="1866"/>
      <c r="AJ211" s="1866"/>
      <c r="AK211" s="1866"/>
      <c r="AL211" s="1866"/>
      <c r="AM211" s="1866"/>
      <c r="AN211" s="1866"/>
      <c r="AO211" s="1866"/>
      <c r="AP211" s="1866"/>
      <c r="AQ211" s="1866"/>
      <c r="AR211" s="1866"/>
      <c r="AS211" s="1866"/>
      <c r="AT211" s="1866"/>
    </row>
    <row r="212" spans="1:46" s="1303" customFormat="1" x14ac:dyDescent="0.25">
      <c r="A212" s="1302"/>
      <c r="B212" s="1302"/>
      <c r="F212" s="1304"/>
      <c r="M212" s="1866"/>
      <c r="N212" s="1866"/>
      <c r="O212" s="1866"/>
      <c r="P212" s="1866"/>
      <c r="Q212" s="1866"/>
      <c r="R212" s="1866"/>
      <c r="S212" s="1866"/>
      <c r="T212" s="1866"/>
      <c r="U212" s="1866"/>
      <c r="V212" s="1866"/>
      <c r="W212" s="1866"/>
      <c r="X212" s="1866"/>
      <c r="Y212" s="1866"/>
      <c r="Z212" s="1866"/>
      <c r="AA212" s="1866"/>
      <c r="AB212" s="1866"/>
      <c r="AC212" s="1866"/>
      <c r="AD212" s="1866"/>
      <c r="AE212" s="1866"/>
      <c r="AF212" s="1866"/>
      <c r="AG212" s="1866"/>
      <c r="AH212" s="1866"/>
      <c r="AI212" s="1866"/>
      <c r="AJ212" s="1866"/>
      <c r="AK212" s="1866"/>
      <c r="AL212" s="1866"/>
      <c r="AM212" s="1866"/>
      <c r="AN212" s="1866"/>
      <c r="AO212" s="1866"/>
      <c r="AP212" s="1866"/>
      <c r="AQ212" s="1866"/>
      <c r="AR212" s="1866"/>
      <c r="AS212" s="1866"/>
      <c r="AT212" s="1866"/>
    </row>
    <row r="213" spans="1:46" s="1303" customFormat="1" x14ac:dyDescent="0.25">
      <c r="A213" s="1302"/>
      <c r="B213" s="1302"/>
      <c r="F213" s="1304"/>
      <c r="M213" s="1866"/>
      <c r="N213" s="1866"/>
      <c r="O213" s="1866"/>
      <c r="P213" s="1866"/>
      <c r="Q213" s="1866"/>
      <c r="R213" s="1866"/>
      <c r="S213" s="1866"/>
      <c r="T213" s="1866"/>
      <c r="U213" s="1866"/>
      <c r="V213" s="1866"/>
      <c r="W213" s="1866"/>
      <c r="X213" s="1866"/>
      <c r="Y213" s="1866"/>
      <c r="Z213" s="1866"/>
      <c r="AA213" s="1866"/>
      <c r="AB213" s="1866"/>
      <c r="AC213" s="1866"/>
      <c r="AD213" s="1866"/>
      <c r="AE213" s="1866"/>
      <c r="AF213" s="1866"/>
      <c r="AG213" s="1866"/>
      <c r="AH213" s="1866"/>
      <c r="AI213" s="1866"/>
      <c r="AJ213" s="1866"/>
      <c r="AK213" s="1866"/>
      <c r="AL213" s="1866"/>
      <c r="AM213" s="1866"/>
      <c r="AN213" s="1866"/>
      <c r="AO213" s="1866"/>
      <c r="AP213" s="1866"/>
      <c r="AQ213" s="1866"/>
      <c r="AR213" s="1866"/>
      <c r="AS213" s="1866"/>
      <c r="AT213" s="1866"/>
    </row>
    <row r="214" spans="1:46" s="1303" customFormat="1" x14ac:dyDescent="0.25">
      <c r="A214" s="1302"/>
      <c r="B214" s="1302"/>
      <c r="F214" s="1304"/>
      <c r="M214" s="1866"/>
      <c r="N214" s="1866"/>
      <c r="O214" s="1866"/>
      <c r="P214" s="1866"/>
      <c r="Q214" s="1866"/>
      <c r="R214" s="1866"/>
      <c r="S214" s="1866"/>
      <c r="T214" s="1866"/>
      <c r="U214" s="1866"/>
      <c r="V214" s="1866"/>
      <c r="W214" s="1866"/>
      <c r="X214" s="1866"/>
      <c r="Y214" s="1866"/>
      <c r="Z214" s="1866"/>
      <c r="AA214" s="1866"/>
      <c r="AB214" s="1866"/>
      <c r="AC214" s="1866"/>
      <c r="AD214" s="1866"/>
      <c r="AE214" s="1866"/>
      <c r="AF214" s="1866"/>
      <c r="AG214" s="1866"/>
      <c r="AH214" s="1866"/>
      <c r="AI214" s="1866"/>
      <c r="AJ214" s="1866"/>
      <c r="AK214" s="1866"/>
      <c r="AL214" s="1866"/>
      <c r="AM214" s="1866"/>
      <c r="AN214" s="1866"/>
      <c r="AO214" s="1866"/>
      <c r="AP214" s="1866"/>
      <c r="AQ214" s="1866"/>
      <c r="AR214" s="1866"/>
      <c r="AS214" s="1866"/>
      <c r="AT214" s="1866"/>
    </row>
    <row r="215" spans="1:46" s="1303" customFormat="1" x14ac:dyDescent="0.25">
      <c r="A215" s="1302"/>
      <c r="B215" s="1302"/>
      <c r="F215" s="1304"/>
      <c r="M215" s="1866"/>
      <c r="N215" s="1866"/>
      <c r="O215" s="1866"/>
      <c r="P215" s="1866"/>
      <c r="Q215" s="1866"/>
      <c r="R215" s="1866"/>
      <c r="S215" s="1866"/>
      <c r="T215" s="1866"/>
      <c r="U215" s="1866"/>
      <c r="V215" s="1866"/>
      <c r="W215" s="1866"/>
      <c r="X215" s="1866"/>
      <c r="Y215" s="1866"/>
      <c r="Z215" s="1866"/>
      <c r="AA215" s="1866"/>
      <c r="AB215" s="1866"/>
      <c r="AC215" s="1866"/>
      <c r="AD215" s="1866"/>
      <c r="AE215" s="1866"/>
      <c r="AF215" s="1866"/>
      <c r="AG215" s="1866"/>
      <c r="AH215" s="1866"/>
      <c r="AI215" s="1866"/>
      <c r="AJ215" s="1866"/>
      <c r="AK215" s="1866"/>
      <c r="AL215" s="1866"/>
      <c r="AM215" s="1866"/>
      <c r="AN215" s="1866"/>
      <c r="AO215" s="1866"/>
      <c r="AP215" s="1866"/>
      <c r="AQ215" s="1866"/>
      <c r="AR215" s="1866"/>
      <c r="AS215" s="1866"/>
      <c r="AT215" s="1866"/>
    </row>
    <row r="216" spans="1:46" s="1303" customFormat="1" x14ac:dyDescent="0.25">
      <c r="A216" s="1302"/>
      <c r="B216" s="1302"/>
      <c r="F216" s="1304"/>
      <c r="M216" s="1866"/>
      <c r="N216" s="1866"/>
      <c r="O216" s="1866"/>
      <c r="P216" s="1866"/>
      <c r="Q216" s="1866"/>
      <c r="R216" s="1866"/>
      <c r="S216" s="1866"/>
      <c r="T216" s="1866"/>
      <c r="U216" s="1866"/>
      <c r="V216" s="1866"/>
      <c r="W216" s="1866"/>
      <c r="X216" s="1866"/>
      <c r="Y216" s="1866"/>
      <c r="Z216" s="1866"/>
      <c r="AA216" s="1866"/>
      <c r="AB216" s="1866"/>
      <c r="AC216" s="1866"/>
      <c r="AD216" s="1866"/>
      <c r="AE216" s="1866"/>
      <c r="AF216" s="1866"/>
      <c r="AG216" s="1866"/>
      <c r="AH216" s="1866"/>
      <c r="AI216" s="1866"/>
      <c r="AJ216" s="1866"/>
      <c r="AK216" s="1866"/>
      <c r="AL216" s="1866"/>
      <c r="AM216" s="1866"/>
      <c r="AN216" s="1866"/>
      <c r="AO216" s="1866"/>
      <c r="AP216" s="1866"/>
      <c r="AQ216" s="1866"/>
      <c r="AR216" s="1866"/>
      <c r="AS216" s="1866"/>
      <c r="AT216" s="1866"/>
    </row>
    <row r="217" spans="1:46" s="1303" customFormat="1" x14ac:dyDescent="0.25">
      <c r="A217" s="1302"/>
      <c r="B217" s="1302"/>
      <c r="F217" s="1304"/>
      <c r="M217" s="1866"/>
      <c r="N217" s="1866"/>
      <c r="O217" s="1866"/>
      <c r="P217" s="1866"/>
      <c r="Q217" s="1866"/>
      <c r="R217" s="1866"/>
      <c r="S217" s="1866"/>
      <c r="T217" s="1866"/>
      <c r="U217" s="1866"/>
      <c r="V217" s="1866"/>
      <c r="W217" s="1866"/>
      <c r="X217" s="1866"/>
      <c r="Y217" s="1866"/>
      <c r="Z217" s="1866"/>
      <c r="AA217" s="1866"/>
      <c r="AB217" s="1866"/>
      <c r="AC217" s="1866"/>
      <c r="AD217" s="1866"/>
      <c r="AE217" s="1866"/>
      <c r="AF217" s="1866"/>
      <c r="AG217" s="1866"/>
      <c r="AH217" s="1866"/>
      <c r="AI217" s="1866"/>
      <c r="AJ217" s="1866"/>
      <c r="AK217" s="1866"/>
      <c r="AL217" s="1866"/>
      <c r="AM217" s="1866"/>
      <c r="AN217" s="1866"/>
      <c r="AO217" s="1866"/>
      <c r="AP217" s="1866"/>
      <c r="AQ217" s="1866"/>
      <c r="AR217" s="1866"/>
      <c r="AS217" s="1866"/>
      <c r="AT217" s="1866"/>
    </row>
    <row r="218" spans="1:46" s="1303" customFormat="1" x14ac:dyDescent="0.25">
      <c r="A218" s="1302"/>
      <c r="B218" s="1302"/>
      <c r="F218" s="1304"/>
      <c r="M218" s="1866"/>
      <c r="N218" s="1866"/>
      <c r="O218" s="1866"/>
      <c r="P218" s="1866"/>
      <c r="Q218" s="1866"/>
      <c r="R218" s="1866"/>
      <c r="S218" s="1866"/>
      <c r="T218" s="1866"/>
      <c r="U218" s="1866"/>
      <c r="V218" s="1866"/>
      <c r="W218" s="1866"/>
      <c r="X218" s="1866"/>
      <c r="Y218" s="1866"/>
      <c r="Z218" s="1866"/>
      <c r="AA218" s="1866"/>
      <c r="AB218" s="1866"/>
      <c r="AC218" s="1866"/>
      <c r="AD218" s="1866"/>
      <c r="AE218" s="1866"/>
      <c r="AF218" s="1866"/>
      <c r="AG218" s="1866"/>
      <c r="AH218" s="1866"/>
      <c r="AI218" s="1866"/>
      <c r="AJ218" s="1866"/>
      <c r="AK218" s="1866"/>
      <c r="AL218" s="1866"/>
      <c r="AM218" s="1866"/>
      <c r="AN218" s="1866"/>
      <c r="AO218" s="1866"/>
      <c r="AP218" s="1866"/>
      <c r="AQ218" s="1866"/>
      <c r="AR218" s="1866"/>
      <c r="AS218" s="1866"/>
      <c r="AT218" s="1866"/>
    </row>
    <row r="219" spans="1:46" s="1303" customFormat="1" x14ac:dyDescent="0.25">
      <c r="A219" s="1302"/>
      <c r="B219" s="1302"/>
      <c r="F219" s="1304"/>
      <c r="M219" s="1866"/>
      <c r="N219" s="1866"/>
      <c r="O219" s="1866"/>
      <c r="P219" s="1866"/>
      <c r="Q219" s="1866"/>
      <c r="R219" s="1866"/>
      <c r="S219" s="1866"/>
      <c r="T219" s="1866"/>
      <c r="U219" s="1866"/>
      <c r="V219" s="1866"/>
      <c r="W219" s="1866"/>
      <c r="X219" s="1866"/>
      <c r="Y219" s="1866"/>
      <c r="Z219" s="1866"/>
      <c r="AA219" s="1866"/>
      <c r="AB219" s="1866"/>
      <c r="AC219" s="1866"/>
      <c r="AD219" s="1866"/>
      <c r="AE219" s="1866"/>
      <c r="AF219" s="1866"/>
      <c r="AG219" s="1866"/>
      <c r="AH219" s="1866"/>
      <c r="AI219" s="1866"/>
      <c r="AJ219" s="1866"/>
      <c r="AK219" s="1866"/>
      <c r="AL219" s="1866"/>
      <c r="AM219" s="1866"/>
      <c r="AN219" s="1866"/>
      <c r="AO219" s="1866"/>
      <c r="AP219" s="1866"/>
      <c r="AQ219" s="1866"/>
      <c r="AR219" s="1866"/>
      <c r="AS219" s="1866"/>
      <c r="AT219" s="1866"/>
    </row>
    <row r="220" spans="1:46" s="1303" customFormat="1" x14ac:dyDescent="0.25">
      <c r="A220" s="1302"/>
      <c r="B220" s="1302"/>
      <c r="F220" s="1304"/>
      <c r="M220" s="1866"/>
      <c r="N220" s="1866"/>
      <c r="O220" s="1866"/>
      <c r="P220" s="1866"/>
      <c r="Q220" s="1866"/>
      <c r="R220" s="1866"/>
      <c r="S220" s="1866"/>
      <c r="T220" s="1866"/>
      <c r="U220" s="1866"/>
      <c r="V220" s="1866"/>
      <c r="W220" s="1866"/>
      <c r="X220" s="1866"/>
      <c r="Y220" s="1866"/>
      <c r="Z220" s="1866"/>
      <c r="AA220" s="1866"/>
      <c r="AB220" s="1866"/>
      <c r="AC220" s="1866"/>
      <c r="AD220" s="1866"/>
      <c r="AE220" s="1866"/>
      <c r="AF220" s="1866"/>
      <c r="AG220" s="1866"/>
      <c r="AH220" s="1866"/>
      <c r="AI220" s="1866"/>
      <c r="AJ220" s="1866"/>
      <c r="AK220" s="1866"/>
      <c r="AL220" s="1866"/>
      <c r="AM220" s="1866"/>
      <c r="AN220" s="1866"/>
      <c r="AO220" s="1866"/>
      <c r="AP220" s="1866"/>
      <c r="AQ220" s="1866"/>
      <c r="AR220" s="1866"/>
      <c r="AS220" s="1866"/>
      <c r="AT220" s="1866"/>
    </row>
    <row r="221" spans="1:46" s="1303" customFormat="1" x14ac:dyDescent="0.25">
      <c r="A221" s="1302"/>
      <c r="B221" s="1302"/>
      <c r="F221" s="1304"/>
      <c r="M221" s="1866"/>
      <c r="N221" s="1866"/>
      <c r="O221" s="1866"/>
      <c r="P221" s="1866"/>
      <c r="Q221" s="1866"/>
      <c r="R221" s="1866"/>
      <c r="S221" s="1866"/>
      <c r="T221" s="1866"/>
      <c r="U221" s="1866"/>
      <c r="V221" s="1866"/>
      <c r="W221" s="1866"/>
      <c r="X221" s="1866"/>
      <c r="Y221" s="1866"/>
      <c r="Z221" s="1866"/>
      <c r="AA221" s="1866"/>
      <c r="AB221" s="1866"/>
      <c r="AC221" s="1866"/>
      <c r="AD221" s="1866"/>
      <c r="AE221" s="1866"/>
      <c r="AF221" s="1866"/>
      <c r="AG221" s="1866"/>
      <c r="AH221" s="1866"/>
      <c r="AI221" s="1866"/>
      <c r="AJ221" s="1866"/>
      <c r="AK221" s="1866"/>
      <c r="AL221" s="1866"/>
      <c r="AM221" s="1866"/>
      <c r="AN221" s="1866"/>
      <c r="AO221" s="1866"/>
      <c r="AP221" s="1866"/>
      <c r="AQ221" s="1866"/>
      <c r="AR221" s="1866"/>
      <c r="AS221" s="1866"/>
      <c r="AT221" s="1866"/>
    </row>
    <row r="222" spans="1:46" s="1303" customFormat="1" x14ac:dyDescent="0.25">
      <c r="A222" s="1302"/>
      <c r="B222" s="1302"/>
      <c r="F222" s="1304"/>
      <c r="M222" s="1866"/>
      <c r="N222" s="1866"/>
      <c r="O222" s="1866"/>
      <c r="P222" s="1866"/>
      <c r="Q222" s="1866"/>
      <c r="R222" s="1866"/>
      <c r="S222" s="1866"/>
      <c r="T222" s="1866"/>
      <c r="U222" s="1866"/>
      <c r="V222" s="1866"/>
      <c r="W222" s="1866"/>
      <c r="X222" s="1866"/>
      <c r="Y222" s="1866"/>
      <c r="Z222" s="1866"/>
      <c r="AA222" s="1866"/>
      <c r="AB222" s="1866"/>
      <c r="AC222" s="1866"/>
      <c r="AD222" s="1866"/>
      <c r="AE222" s="1866"/>
      <c r="AF222" s="1866"/>
      <c r="AG222" s="1866"/>
      <c r="AH222" s="1866"/>
      <c r="AI222" s="1866"/>
      <c r="AJ222" s="1866"/>
      <c r="AK222" s="1866"/>
      <c r="AL222" s="1866"/>
      <c r="AM222" s="1866"/>
      <c r="AN222" s="1866"/>
      <c r="AO222" s="1866"/>
      <c r="AP222" s="1866"/>
      <c r="AQ222" s="1866"/>
      <c r="AR222" s="1866"/>
      <c r="AS222" s="1866"/>
      <c r="AT222" s="1866"/>
    </row>
    <row r="223" spans="1:46" s="1303" customFormat="1" x14ac:dyDescent="0.25">
      <c r="A223" s="1302"/>
      <c r="B223" s="1302"/>
      <c r="F223" s="1304"/>
      <c r="M223" s="1866"/>
      <c r="N223" s="1866"/>
      <c r="O223" s="1866"/>
      <c r="P223" s="1866"/>
      <c r="Q223" s="1866"/>
      <c r="R223" s="1866"/>
      <c r="S223" s="1866"/>
      <c r="T223" s="1866"/>
      <c r="U223" s="1866"/>
      <c r="V223" s="1866"/>
      <c r="W223" s="1866"/>
      <c r="X223" s="1866"/>
      <c r="Y223" s="1866"/>
      <c r="Z223" s="1866"/>
      <c r="AA223" s="1866"/>
      <c r="AB223" s="1866"/>
      <c r="AC223" s="1866"/>
      <c r="AD223" s="1866"/>
      <c r="AE223" s="1866"/>
      <c r="AF223" s="1866"/>
      <c r="AG223" s="1866"/>
      <c r="AH223" s="1866"/>
      <c r="AI223" s="1866"/>
      <c r="AJ223" s="1866"/>
      <c r="AK223" s="1866"/>
      <c r="AL223" s="1866"/>
      <c r="AM223" s="1866"/>
      <c r="AN223" s="1866"/>
      <c r="AO223" s="1866"/>
      <c r="AP223" s="1866"/>
      <c r="AQ223" s="1866"/>
      <c r="AR223" s="1866"/>
      <c r="AS223" s="1866"/>
      <c r="AT223" s="1866"/>
    </row>
    <row r="224" spans="1:46" s="1303" customFormat="1" x14ac:dyDescent="0.25">
      <c r="A224" s="1302"/>
      <c r="B224" s="1302"/>
      <c r="F224" s="1304"/>
      <c r="M224" s="1866"/>
      <c r="N224" s="1866"/>
      <c r="O224" s="1866"/>
      <c r="P224" s="1866"/>
      <c r="Q224" s="1866"/>
      <c r="R224" s="1866"/>
      <c r="S224" s="1866"/>
      <c r="T224" s="1866"/>
      <c r="U224" s="1866"/>
      <c r="V224" s="1866"/>
      <c r="W224" s="1866"/>
      <c r="X224" s="1866"/>
      <c r="Y224" s="1866"/>
      <c r="Z224" s="1866"/>
      <c r="AA224" s="1866"/>
      <c r="AB224" s="1866"/>
      <c r="AC224" s="1866"/>
      <c r="AD224" s="1866"/>
      <c r="AE224" s="1866"/>
      <c r="AF224" s="1866"/>
      <c r="AG224" s="1866"/>
      <c r="AH224" s="1866"/>
      <c r="AI224" s="1866"/>
      <c r="AJ224" s="1866"/>
      <c r="AK224" s="1866"/>
      <c r="AL224" s="1866"/>
      <c r="AM224" s="1866"/>
      <c r="AN224" s="1866"/>
      <c r="AO224" s="1866"/>
      <c r="AP224" s="1866"/>
      <c r="AQ224" s="1866"/>
      <c r="AR224" s="1866"/>
      <c r="AS224" s="1866"/>
      <c r="AT224" s="1866"/>
    </row>
    <row r="225" spans="1:46" s="1303" customFormat="1" x14ac:dyDescent="0.25">
      <c r="A225" s="1302"/>
      <c r="B225" s="1302"/>
      <c r="F225" s="1304"/>
      <c r="M225" s="1866"/>
      <c r="N225" s="1866"/>
      <c r="O225" s="1866"/>
      <c r="P225" s="1866"/>
      <c r="Q225" s="1866"/>
      <c r="R225" s="1866"/>
      <c r="S225" s="1866"/>
      <c r="T225" s="1866"/>
      <c r="U225" s="1866"/>
      <c r="V225" s="1866"/>
      <c r="W225" s="1866"/>
      <c r="X225" s="1866"/>
      <c r="Y225" s="1866"/>
      <c r="Z225" s="1866"/>
      <c r="AA225" s="1866"/>
      <c r="AB225" s="1866"/>
      <c r="AC225" s="1866"/>
      <c r="AD225" s="1866"/>
      <c r="AE225" s="1866"/>
      <c r="AF225" s="1866"/>
      <c r="AG225" s="1866"/>
      <c r="AH225" s="1866"/>
      <c r="AI225" s="1866"/>
      <c r="AJ225" s="1866"/>
      <c r="AK225" s="1866"/>
      <c r="AL225" s="1866"/>
      <c r="AM225" s="1866"/>
      <c r="AN225" s="1866"/>
      <c r="AO225" s="1866"/>
      <c r="AP225" s="1866"/>
      <c r="AQ225" s="1866"/>
      <c r="AR225" s="1866"/>
      <c r="AS225" s="1866"/>
      <c r="AT225" s="1866"/>
    </row>
    <row r="226" spans="1:46" s="1303" customFormat="1" x14ac:dyDescent="0.25">
      <c r="A226" s="1302"/>
      <c r="B226" s="1302"/>
      <c r="F226" s="1304"/>
      <c r="M226" s="1866"/>
      <c r="N226" s="1866"/>
      <c r="O226" s="1866"/>
      <c r="P226" s="1866"/>
      <c r="Q226" s="1866"/>
      <c r="R226" s="1866"/>
      <c r="S226" s="1866"/>
      <c r="T226" s="1866"/>
      <c r="U226" s="1866"/>
      <c r="V226" s="1866"/>
      <c r="W226" s="1866"/>
      <c r="X226" s="1866"/>
      <c r="Y226" s="1866"/>
      <c r="Z226" s="1866"/>
      <c r="AA226" s="1866"/>
      <c r="AB226" s="1866"/>
      <c r="AC226" s="1866"/>
      <c r="AD226" s="1866"/>
      <c r="AE226" s="1866"/>
      <c r="AF226" s="1866"/>
      <c r="AG226" s="1866"/>
      <c r="AH226" s="1866"/>
      <c r="AI226" s="1866"/>
      <c r="AJ226" s="1866"/>
      <c r="AK226" s="1866"/>
      <c r="AL226" s="1866"/>
      <c r="AM226" s="1866"/>
      <c r="AN226" s="1866"/>
      <c r="AO226" s="1866"/>
      <c r="AP226" s="1866"/>
      <c r="AQ226" s="1866"/>
      <c r="AR226" s="1866"/>
      <c r="AS226" s="1866"/>
      <c r="AT226" s="1866"/>
    </row>
    <row r="227" spans="1:46" s="1303" customFormat="1" x14ac:dyDescent="0.25">
      <c r="A227" s="1302"/>
      <c r="B227" s="1302"/>
      <c r="F227" s="1304"/>
      <c r="M227" s="1866"/>
      <c r="N227" s="1866"/>
      <c r="O227" s="1866"/>
      <c r="P227" s="1866"/>
      <c r="Q227" s="1866"/>
      <c r="R227" s="1866"/>
      <c r="S227" s="1866"/>
      <c r="T227" s="1866"/>
      <c r="U227" s="1866"/>
      <c r="V227" s="1866"/>
      <c r="W227" s="1866"/>
      <c r="X227" s="1866"/>
      <c r="Y227" s="1866"/>
      <c r="Z227" s="1866"/>
      <c r="AA227" s="1866"/>
      <c r="AB227" s="1866"/>
      <c r="AC227" s="1866"/>
      <c r="AD227" s="1866"/>
      <c r="AE227" s="1866"/>
      <c r="AF227" s="1866"/>
      <c r="AG227" s="1866"/>
      <c r="AH227" s="1866"/>
      <c r="AI227" s="1866"/>
      <c r="AJ227" s="1866"/>
      <c r="AK227" s="1866"/>
      <c r="AL227" s="1866"/>
      <c r="AM227" s="1866"/>
      <c r="AN227" s="1866"/>
      <c r="AO227" s="1866"/>
      <c r="AP227" s="1866"/>
      <c r="AQ227" s="1866"/>
      <c r="AR227" s="1866"/>
      <c r="AS227" s="1866"/>
      <c r="AT227" s="1866"/>
    </row>
    <row r="228" spans="1:46" s="1303" customFormat="1" x14ac:dyDescent="0.25">
      <c r="A228" s="1302"/>
      <c r="B228" s="1302"/>
      <c r="F228" s="1304"/>
      <c r="M228" s="1866"/>
      <c r="N228" s="1866"/>
      <c r="O228" s="1866"/>
      <c r="P228" s="1866"/>
      <c r="Q228" s="1866"/>
      <c r="R228" s="1866"/>
      <c r="S228" s="1866"/>
      <c r="T228" s="1866"/>
      <c r="U228" s="1866"/>
      <c r="V228" s="1866"/>
      <c r="W228" s="1866"/>
      <c r="X228" s="1866"/>
      <c r="Y228" s="1866"/>
      <c r="Z228" s="1866"/>
      <c r="AA228" s="1866"/>
      <c r="AB228" s="1866"/>
      <c r="AC228" s="1866"/>
      <c r="AD228" s="1866"/>
      <c r="AE228" s="1866"/>
      <c r="AF228" s="1866"/>
      <c r="AG228" s="1866"/>
      <c r="AH228" s="1866"/>
      <c r="AI228" s="1866"/>
      <c r="AJ228" s="1866"/>
      <c r="AK228" s="1866"/>
      <c r="AL228" s="1866"/>
      <c r="AM228" s="1866"/>
      <c r="AN228" s="1866"/>
      <c r="AO228" s="1866"/>
      <c r="AP228" s="1866"/>
      <c r="AQ228" s="1866"/>
      <c r="AR228" s="1866"/>
      <c r="AS228" s="1866"/>
      <c r="AT228" s="1866"/>
    </row>
    <row r="229" spans="1:46" s="1303" customFormat="1" x14ac:dyDescent="0.25">
      <c r="A229" s="1302"/>
      <c r="B229" s="1302"/>
      <c r="F229" s="1304"/>
      <c r="M229" s="1866"/>
      <c r="N229" s="1866"/>
      <c r="O229" s="1866"/>
      <c r="P229" s="1866"/>
      <c r="Q229" s="1866"/>
      <c r="R229" s="1866"/>
      <c r="S229" s="1866"/>
      <c r="T229" s="1866"/>
      <c r="U229" s="1866"/>
      <c r="V229" s="1866"/>
      <c r="W229" s="1866"/>
      <c r="X229" s="1866"/>
      <c r="Y229" s="1866"/>
      <c r="Z229" s="1866"/>
      <c r="AA229" s="1866"/>
      <c r="AB229" s="1866"/>
      <c r="AC229" s="1866"/>
      <c r="AD229" s="1866"/>
      <c r="AE229" s="1866"/>
      <c r="AF229" s="1866"/>
      <c r="AG229" s="1866"/>
      <c r="AH229" s="1866"/>
      <c r="AI229" s="1866"/>
      <c r="AJ229" s="1866"/>
      <c r="AK229" s="1866"/>
      <c r="AL229" s="1866"/>
      <c r="AM229" s="1866"/>
      <c r="AN229" s="1866"/>
      <c r="AO229" s="1866"/>
      <c r="AP229" s="1866"/>
      <c r="AQ229" s="1866"/>
      <c r="AR229" s="1866"/>
      <c r="AS229" s="1866"/>
      <c r="AT229" s="1866"/>
    </row>
    <row r="230" spans="1:46" s="1303" customFormat="1" x14ac:dyDescent="0.25">
      <c r="A230" s="1302"/>
      <c r="B230" s="1302"/>
      <c r="F230" s="1304"/>
      <c r="M230" s="1866"/>
      <c r="N230" s="1866"/>
      <c r="O230" s="1866"/>
      <c r="P230" s="1866"/>
      <c r="Q230" s="1866"/>
      <c r="R230" s="1866"/>
      <c r="S230" s="1866"/>
      <c r="T230" s="1866"/>
      <c r="U230" s="1866"/>
      <c r="V230" s="1866"/>
      <c r="W230" s="1866"/>
      <c r="X230" s="1866"/>
      <c r="Y230" s="1866"/>
      <c r="Z230" s="1866"/>
      <c r="AA230" s="1866"/>
      <c r="AB230" s="1866"/>
      <c r="AC230" s="1866"/>
      <c r="AD230" s="1866"/>
      <c r="AE230" s="1866"/>
      <c r="AF230" s="1866"/>
      <c r="AG230" s="1866"/>
      <c r="AH230" s="1866"/>
      <c r="AI230" s="1866"/>
      <c r="AJ230" s="1866"/>
      <c r="AK230" s="1866"/>
      <c r="AL230" s="1866"/>
      <c r="AM230" s="1866"/>
      <c r="AN230" s="1866"/>
      <c r="AO230" s="1866"/>
      <c r="AP230" s="1866"/>
      <c r="AQ230" s="1866"/>
      <c r="AR230" s="1866"/>
      <c r="AS230" s="1866"/>
      <c r="AT230" s="1866"/>
    </row>
    <row r="231" spans="1:46" s="1303" customFormat="1" x14ac:dyDescent="0.25">
      <c r="A231" s="1302"/>
      <c r="B231" s="1302"/>
      <c r="F231" s="1304"/>
      <c r="M231" s="1866"/>
      <c r="N231" s="1866"/>
      <c r="O231" s="1866"/>
      <c r="P231" s="1866"/>
      <c r="Q231" s="1866"/>
      <c r="R231" s="1866"/>
      <c r="S231" s="1866"/>
      <c r="T231" s="1866"/>
      <c r="U231" s="1866"/>
      <c r="V231" s="1866"/>
      <c r="W231" s="1866"/>
      <c r="X231" s="1866"/>
      <c r="Y231" s="1866"/>
      <c r="Z231" s="1866"/>
      <c r="AA231" s="1866"/>
      <c r="AB231" s="1866"/>
      <c r="AC231" s="1866"/>
      <c r="AD231" s="1866"/>
      <c r="AE231" s="1866"/>
      <c r="AF231" s="1866"/>
      <c r="AG231" s="1866"/>
      <c r="AH231" s="1866"/>
      <c r="AI231" s="1866"/>
      <c r="AJ231" s="1866"/>
      <c r="AK231" s="1866"/>
      <c r="AL231" s="1866"/>
      <c r="AM231" s="1866"/>
      <c r="AN231" s="1866"/>
      <c r="AO231" s="1866"/>
      <c r="AP231" s="1866"/>
      <c r="AQ231" s="1866"/>
      <c r="AR231" s="1866"/>
      <c r="AS231" s="1866"/>
      <c r="AT231" s="1866"/>
    </row>
    <row r="232" spans="1:46" s="1303" customFormat="1" x14ac:dyDescent="0.25">
      <c r="A232" s="1302"/>
      <c r="B232" s="1302"/>
      <c r="F232" s="1304"/>
      <c r="M232" s="1866"/>
      <c r="N232" s="1866"/>
      <c r="O232" s="1866"/>
      <c r="P232" s="1866"/>
      <c r="Q232" s="1866"/>
      <c r="R232" s="1866"/>
      <c r="S232" s="1866"/>
      <c r="T232" s="1866"/>
      <c r="U232" s="1866"/>
      <c r="V232" s="1866"/>
      <c r="W232" s="1866"/>
      <c r="X232" s="1866"/>
      <c r="Y232" s="1866"/>
      <c r="Z232" s="1866"/>
      <c r="AA232" s="1866"/>
      <c r="AB232" s="1866"/>
      <c r="AC232" s="1866"/>
      <c r="AD232" s="1866"/>
      <c r="AE232" s="1866"/>
      <c r="AF232" s="1866"/>
      <c r="AG232" s="1866"/>
      <c r="AH232" s="1866"/>
      <c r="AI232" s="1866"/>
      <c r="AJ232" s="1866"/>
      <c r="AK232" s="1866"/>
      <c r="AL232" s="1866"/>
      <c r="AM232" s="1866"/>
      <c r="AN232" s="1866"/>
      <c r="AO232" s="1866"/>
      <c r="AP232" s="1866"/>
      <c r="AQ232" s="1866"/>
      <c r="AR232" s="1866"/>
      <c r="AS232" s="1866"/>
      <c r="AT232" s="1866"/>
    </row>
    <row r="233" spans="1:46" s="1303" customFormat="1" x14ac:dyDescent="0.25">
      <c r="A233" s="1302"/>
      <c r="B233" s="1302"/>
      <c r="F233" s="1304"/>
      <c r="M233" s="1866"/>
      <c r="N233" s="1866"/>
      <c r="O233" s="1866"/>
      <c r="P233" s="1866"/>
      <c r="Q233" s="1866"/>
      <c r="R233" s="1866"/>
      <c r="S233" s="1866"/>
      <c r="T233" s="1866"/>
      <c r="U233" s="1866"/>
      <c r="V233" s="1866"/>
      <c r="W233" s="1866"/>
      <c r="X233" s="1866"/>
      <c r="Y233" s="1866"/>
      <c r="Z233" s="1866"/>
      <c r="AA233" s="1866"/>
      <c r="AB233" s="1866"/>
      <c r="AC233" s="1866"/>
      <c r="AD233" s="1866"/>
      <c r="AE233" s="1866"/>
      <c r="AF233" s="1866"/>
      <c r="AG233" s="1866"/>
      <c r="AH233" s="1866"/>
      <c r="AI233" s="1866"/>
      <c r="AJ233" s="1866"/>
      <c r="AK233" s="1866"/>
      <c r="AL233" s="1866"/>
      <c r="AM233" s="1866"/>
      <c r="AN233" s="1866"/>
      <c r="AO233" s="1866"/>
      <c r="AP233" s="1866"/>
      <c r="AQ233" s="1866"/>
      <c r="AR233" s="1866"/>
      <c r="AS233" s="1866"/>
      <c r="AT233" s="1866"/>
    </row>
    <row r="234" spans="1:46" s="1303" customFormat="1" x14ac:dyDescent="0.25">
      <c r="A234" s="1302"/>
      <c r="B234" s="1302"/>
      <c r="F234" s="1304"/>
      <c r="M234" s="1866"/>
      <c r="N234" s="1866"/>
      <c r="O234" s="1866"/>
      <c r="P234" s="1866"/>
      <c r="Q234" s="1866"/>
      <c r="R234" s="1866"/>
      <c r="S234" s="1866"/>
      <c r="T234" s="1866"/>
      <c r="U234" s="1866"/>
      <c r="V234" s="1866"/>
      <c r="W234" s="1866"/>
      <c r="X234" s="1866"/>
      <c r="Y234" s="1866"/>
      <c r="Z234" s="1866"/>
      <c r="AA234" s="1866"/>
      <c r="AB234" s="1866"/>
      <c r="AC234" s="1866"/>
      <c r="AD234" s="1866"/>
      <c r="AE234" s="1866"/>
      <c r="AF234" s="1866"/>
      <c r="AG234" s="1866"/>
      <c r="AH234" s="1866"/>
      <c r="AI234" s="1866"/>
      <c r="AJ234" s="1866"/>
      <c r="AK234" s="1866"/>
      <c r="AL234" s="1866"/>
      <c r="AM234" s="1866"/>
      <c r="AN234" s="1866"/>
      <c r="AO234" s="1866"/>
      <c r="AP234" s="1866"/>
      <c r="AQ234" s="1866"/>
      <c r="AR234" s="1866"/>
      <c r="AS234" s="1866"/>
      <c r="AT234" s="1866"/>
    </row>
    <row r="235" spans="1:46" s="1303" customFormat="1" x14ac:dyDescent="0.25">
      <c r="A235" s="1302"/>
      <c r="B235" s="1302"/>
      <c r="F235" s="1304"/>
      <c r="M235" s="1866"/>
      <c r="N235" s="1866"/>
      <c r="O235" s="1866"/>
      <c r="P235" s="1866"/>
      <c r="Q235" s="1866"/>
      <c r="R235" s="1866"/>
      <c r="S235" s="1866"/>
      <c r="T235" s="1866"/>
      <c r="U235" s="1866"/>
      <c r="V235" s="1866"/>
      <c r="W235" s="1866"/>
      <c r="X235" s="1866"/>
      <c r="Y235" s="1866"/>
      <c r="Z235" s="1866"/>
      <c r="AA235" s="1866"/>
      <c r="AB235" s="1866"/>
      <c r="AC235" s="1866"/>
      <c r="AD235" s="1866"/>
      <c r="AE235" s="1866"/>
      <c r="AF235" s="1866"/>
      <c r="AG235" s="1866"/>
      <c r="AH235" s="1866"/>
      <c r="AI235" s="1866"/>
      <c r="AJ235" s="1866"/>
      <c r="AK235" s="1866"/>
      <c r="AL235" s="1866"/>
      <c r="AM235" s="1866"/>
      <c r="AN235" s="1866"/>
      <c r="AO235" s="1866"/>
      <c r="AP235" s="1866"/>
      <c r="AQ235" s="1866"/>
      <c r="AR235" s="1866"/>
      <c r="AS235" s="1866"/>
      <c r="AT235" s="1866"/>
    </row>
    <row r="236" spans="1:46" s="1303" customFormat="1" x14ac:dyDescent="0.25">
      <c r="A236" s="1302"/>
      <c r="B236" s="1302"/>
      <c r="F236" s="1304"/>
      <c r="M236" s="1866"/>
      <c r="N236" s="1866"/>
      <c r="O236" s="1866"/>
      <c r="P236" s="1866"/>
      <c r="Q236" s="1866"/>
      <c r="R236" s="1866"/>
      <c r="S236" s="1866"/>
      <c r="T236" s="1866"/>
      <c r="U236" s="1866"/>
      <c r="V236" s="1866"/>
      <c r="W236" s="1866"/>
      <c r="X236" s="1866"/>
      <c r="Y236" s="1866"/>
      <c r="Z236" s="1866"/>
      <c r="AA236" s="1866"/>
      <c r="AB236" s="1866"/>
      <c r="AC236" s="1866"/>
      <c r="AD236" s="1866"/>
      <c r="AE236" s="1866"/>
      <c r="AF236" s="1866"/>
      <c r="AG236" s="1866"/>
      <c r="AH236" s="1866"/>
      <c r="AI236" s="1866"/>
      <c r="AJ236" s="1866"/>
      <c r="AK236" s="1866"/>
      <c r="AL236" s="1866"/>
      <c r="AM236" s="1866"/>
      <c r="AN236" s="1866"/>
      <c r="AO236" s="1866"/>
      <c r="AP236" s="1866"/>
      <c r="AQ236" s="1866"/>
      <c r="AR236" s="1866"/>
      <c r="AS236" s="1866"/>
      <c r="AT236" s="1866"/>
    </row>
    <row r="237" spans="1:46" s="1303" customFormat="1" x14ac:dyDescent="0.25">
      <c r="A237" s="1302"/>
      <c r="B237" s="1302"/>
      <c r="F237" s="1304"/>
      <c r="M237" s="1866"/>
      <c r="N237" s="1866"/>
      <c r="O237" s="1866"/>
      <c r="P237" s="1866"/>
      <c r="Q237" s="1866"/>
      <c r="R237" s="1866"/>
      <c r="S237" s="1866"/>
      <c r="T237" s="1866"/>
      <c r="U237" s="1866"/>
      <c r="V237" s="1866"/>
      <c r="W237" s="1866"/>
      <c r="X237" s="1866"/>
      <c r="Y237" s="1866"/>
      <c r="Z237" s="1866"/>
      <c r="AA237" s="1866"/>
      <c r="AB237" s="1866"/>
      <c r="AC237" s="1866"/>
      <c r="AD237" s="1866"/>
      <c r="AE237" s="1866"/>
      <c r="AF237" s="1866"/>
      <c r="AG237" s="1866"/>
      <c r="AH237" s="1866"/>
      <c r="AI237" s="1866"/>
      <c r="AJ237" s="1866"/>
      <c r="AK237" s="1866"/>
      <c r="AL237" s="1866"/>
      <c r="AM237" s="1866"/>
      <c r="AN237" s="1866"/>
      <c r="AO237" s="1866"/>
      <c r="AP237" s="1866"/>
      <c r="AQ237" s="1866"/>
      <c r="AR237" s="1866"/>
      <c r="AS237" s="1866"/>
      <c r="AT237" s="1866"/>
    </row>
    <row r="238" spans="1:46" s="1303" customFormat="1" x14ac:dyDescent="0.25">
      <c r="A238" s="1302"/>
      <c r="B238" s="1302"/>
      <c r="F238" s="1304"/>
      <c r="M238" s="1866"/>
      <c r="N238" s="1866"/>
      <c r="O238" s="1866"/>
      <c r="P238" s="1866"/>
      <c r="Q238" s="1866"/>
      <c r="R238" s="1866"/>
      <c r="S238" s="1866"/>
      <c r="T238" s="1866"/>
      <c r="U238" s="1866"/>
      <c r="V238" s="1866"/>
      <c r="W238" s="1866"/>
      <c r="X238" s="1866"/>
      <c r="Y238" s="1866"/>
      <c r="Z238" s="1866"/>
      <c r="AA238" s="1866"/>
      <c r="AB238" s="1866"/>
      <c r="AC238" s="1866"/>
      <c r="AD238" s="1866"/>
      <c r="AE238" s="1866"/>
      <c r="AF238" s="1866"/>
      <c r="AG238" s="1866"/>
      <c r="AH238" s="1866"/>
      <c r="AI238" s="1866"/>
      <c r="AJ238" s="1866"/>
      <c r="AK238" s="1866"/>
      <c r="AL238" s="1866"/>
      <c r="AM238" s="1866"/>
      <c r="AN238" s="1866"/>
      <c r="AO238" s="1866"/>
      <c r="AP238" s="1866"/>
      <c r="AQ238" s="1866"/>
      <c r="AR238" s="1866"/>
      <c r="AS238" s="1866"/>
      <c r="AT238" s="1866"/>
    </row>
    <row r="239" spans="1:46" s="1303" customFormat="1" x14ac:dyDescent="0.25">
      <c r="A239" s="1302"/>
      <c r="B239" s="1302"/>
      <c r="F239" s="1304"/>
      <c r="M239" s="1866"/>
      <c r="N239" s="1866"/>
      <c r="O239" s="1866"/>
      <c r="P239" s="1866"/>
      <c r="Q239" s="1866"/>
      <c r="R239" s="1866"/>
      <c r="S239" s="1866"/>
      <c r="T239" s="1866"/>
      <c r="U239" s="1866"/>
      <c r="V239" s="1866"/>
      <c r="W239" s="1866"/>
      <c r="X239" s="1866"/>
      <c r="Y239" s="1866"/>
      <c r="Z239" s="1866"/>
      <c r="AA239" s="1866"/>
      <c r="AB239" s="1866"/>
      <c r="AC239" s="1866"/>
      <c r="AD239" s="1866"/>
      <c r="AE239" s="1866"/>
      <c r="AF239" s="1866"/>
      <c r="AG239" s="1866"/>
      <c r="AH239" s="1866"/>
      <c r="AI239" s="1866"/>
      <c r="AJ239" s="1866"/>
      <c r="AK239" s="1866"/>
      <c r="AL239" s="1866"/>
      <c r="AM239" s="1866"/>
      <c r="AN239" s="1866"/>
      <c r="AO239" s="1866"/>
      <c r="AP239" s="1866"/>
      <c r="AQ239" s="1866"/>
      <c r="AR239" s="1866"/>
      <c r="AS239" s="1866"/>
      <c r="AT239" s="1866"/>
    </row>
    <row r="240" spans="1:46" s="1303" customFormat="1" x14ac:dyDescent="0.25">
      <c r="A240" s="1302"/>
      <c r="B240" s="1302"/>
      <c r="F240" s="1304"/>
      <c r="M240" s="1866"/>
      <c r="N240" s="1866"/>
      <c r="O240" s="1866"/>
      <c r="P240" s="1866"/>
      <c r="Q240" s="1866"/>
      <c r="R240" s="1866"/>
      <c r="S240" s="1866"/>
      <c r="T240" s="1866"/>
      <c r="U240" s="1866"/>
      <c r="V240" s="1866"/>
      <c r="W240" s="1866"/>
      <c r="X240" s="1866"/>
      <c r="Y240" s="1866"/>
      <c r="Z240" s="1866"/>
      <c r="AA240" s="1866"/>
      <c r="AB240" s="1866"/>
      <c r="AC240" s="1866"/>
      <c r="AD240" s="1866"/>
      <c r="AE240" s="1866"/>
      <c r="AF240" s="1866"/>
      <c r="AG240" s="1866"/>
      <c r="AH240" s="1866"/>
      <c r="AI240" s="1866"/>
      <c r="AJ240" s="1866"/>
      <c r="AK240" s="1866"/>
      <c r="AL240" s="1866"/>
      <c r="AM240" s="1866"/>
      <c r="AN240" s="1866"/>
      <c r="AO240" s="1866"/>
      <c r="AP240" s="1866"/>
      <c r="AQ240" s="1866"/>
      <c r="AR240" s="1866"/>
      <c r="AS240" s="1866"/>
      <c r="AT240" s="1866"/>
    </row>
    <row r="241" spans="1:46" s="1303" customFormat="1" x14ac:dyDescent="0.25">
      <c r="A241" s="1302"/>
      <c r="B241" s="1302"/>
      <c r="F241" s="1304"/>
      <c r="M241" s="1866"/>
      <c r="N241" s="1866"/>
      <c r="O241" s="1866"/>
      <c r="P241" s="1866"/>
      <c r="Q241" s="1866"/>
      <c r="R241" s="1866"/>
      <c r="S241" s="1866"/>
      <c r="T241" s="1866"/>
      <c r="U241" s="1866"/>
      <c r="V241" s="1866"/>
      <c r="W241" s="1866"/>
      <c r="X241" s="1866"/>
      <c r="Y241" s="1866"/>
      <c r="Z241" s="1866"/>
      <c r="AA241" s="1866"/>
      <c r="AB241" s="1866"/>
      <c r="AC241" s="1866"/>
      <c r="AD241" s="1866"/>
      <c r="AE241" s="1866"/>
      <c r="AF241" s="1866"/>
      <c r="AG241" s="1866"/>
      <c r="AH241" s="1866"/>
      <c r="AI241" s="1866"/>
      <c r="AJ241" s="1866"/>
      <c r="AK241" s="1866"/>
      <c r="AL241" s="1866"/>
      <c r="AM241" s="1866"/>
      <c r="AN241" s="1866"/>
      <c r="AO241" s="1866"/>
      <c r="AP241" s="1866"/>
      <c r="AQ241" s="1866"/>
      <c r="AR241" s="1866"/>
      <c r="AS241" s="1866"/>
      <c r="AT241" s="1866"/>
    </row>
    <row r="242" spans="1:46" s="1303" customFormat="1" x14ac:dyDescent="0.25">
      <c r="A242" s="1302"/>
      <c r="B242" s="1302"/>
      <c r="F242" s="1304"/>
      <c r="M242" s="1866"/>
      <c r="N242" s="1866"/>
      <c r="O242" s="1866"/>
      <c r="P242" s="1866"/>
      <c r="Q242" s="1866"/>
      <c r="R242" s="1866"/>
      <c r="S242" s="1866"/>
      <c r="T242" s="1866"/>
      <c r="U242" s="1866"/>
      <c r="V242" s="1866"/>
      <c r="W242" s="1866"/>
      <c r="X242" s="1866"/>
      <c r="Y242" s="1866"/>
      <c r="Z242" s="1866"/>
      <c r="AA242" s="1866"/>
      <c r="AB242" s="1866"/>
      <c r="AC242" s="1866"/>
      <c r="AD242" s="1866"/>
      <c r="AE242" s="1866"/>
      <c r="AF242" s="1866"/>
      <c r="AG242" s="1866"/>
      <c r="AH242" s="1866"/>
      <c r="AI242" s="1866"/>
      <c r="AJ242" s="1866"/>
      <c r="AK242" s="1866"/>
      <c r="AL242" s="1866"/>
      <c r="AM242" s="1866"/>
      <c r="AN242" s="1866"/>
      <c r="AO242" s="1866"/>
      <c r="AP242" s="1866"/>
      <c r="AQ242" s="1866"/>
      <c r="AR242" s="1866"/>
      <c r="AS242" s="1866"/>
      <c r="AT242" s="1866"/>
    </row>
    <row r="243" spans="1:46" s="1303" customFormat="1" x14ac:dyDescent="0.25">
      <c r="A243" s="1302"/>
      <c r="B243" s="1302"/>
      <c r="F243" s="1304"/>
      <c r="M243" s="1866"/>
      <c r="N243" s="1866"/>
      <c r="O243" s="1866"/>
      <c r="P243" s="1866"/>
      <c r="Q243" s="1866"/>
      <c r="R243" s="1866"/>
      <c r="S243" s="1866"/>
      <c r="T243" s="1866"/>
      <c r="U243" s="1866"/>
      <c r="V243" s="1866"/>
      <c r="W243" s="1866"/>
      <c r="X243" s="1866"/>
      <c r="Y243" s="1866"/>
      <c r="Z243" s="1866"/>
      <c r="AA243" s="1866"/>
      <c r="AB243" s="1866"/>
      <c r="AC243" s="1866"/>
      <c r="AD243" s="1866"/>
      <c r="AE243" s="1866"/>
      <c r="AF243" s="1866"/>
      <c r="AG243" s="1866"/>
      <c r="AH243" s="1866"/>
      <c r="AI243" s="1866"/>
      <c r="AJ243" s="1866"/>
      <c r="AK243" s="1866"/>
      <c r="AL243" s="1866"/>
      <c r="AM243" s="1866"/>
      <c r="AN243" s="1866"/>
      <c r="AO243" s="1866"/>
      <c r="AP243" s="1866"/>
      <c r="AQ243" s="1866"/>
      <c r="AR243" s="1866"/>
      <c r="AS243" s="1866"/>
      <c r="AT243" s="1866"/>
    </row>
    <row r="244" spans="1:46" s="1303" customFormat="1" x14ac:dyDescent="0.25">
      <c r="A244" s="1302"/>
      <c r="B244" s="1302"/>
      <c r="F244" s="1304"/>
      <c r="M244" s="1866"/>
      <c r="N244" s="1866"/>
      <c r="O244" s="1866"/>
      <c r="P244" s="1866"/>
      <c r="Q244" s="1866"/>
      <c r="R244" s="1866"/>
      <c r="S244" s="1866"/>
      <c r="T244" s="1866"/>
      <c r="U244" s="1866"/>
      <c r="V244" s="1866"/>
      <c r="W244" s="1866"/>
      <c r="X244" s="1866"/>
      <c r="Y244" s="1866"/>
      <c r="Z244" s="1866"/>
      <c r="AA244" s="1866"/>
      <c r="AB244" s="1866"/>
      <c r="AC244" s="1866"/>
      <c r="AD244" s="1866"/>
      <c r="AE244" s="1866"/>
      <c r="AF244" s="1866"/>
      <c r="AG244" s="1866"/>
      <c r="AH244" s="1866"/>
      <c r="AI244" s="1866"/>
      <c r="AJ244" s="1866"/>
      <c r="AK244" s="1866"/>
      <c r="AL244" s="1866"/>
      <c r="AM244" s="1866"/>
      <c r="AN244" s="1866"/>
      <c r="AO244" s="1866"/>
      <c r="AP244" s="1866"/>
      <c r="AQ244" s="1866"/>
      <c r="AR244" s="1866"/>
      <c r="AS244" s="1866"/>
      <c r="AT244" s="1866"/>
    </row>
    <row r="245" spans="1:46" s="1303" customFormat="1" x14ac:dyDescent="0.25">
      <c r="A245" s="1302"/>
      <c r="B245" s="1302"/>
      <c r="F245" s="1304"/>
      <c r="M245" s="1866"/>
      <c r="N245" s="1866"/>
      <c r="O245" s="1866"/>
      <c r="P245" s="1866"/>
      <c r="Q245" s="1866"/>
      <c r="R245" s="1866"/>
      <c r="S245" s="1866"/>
      <c r="T245" s="1866"/>
      <c r="U245" s="1866"/>
      <c r="V245" s="1866"/>
      <c r="W245" s="1866"/>
      <c r="X245" s="1866"/>
      <c r="Y245" s="1866"/>
      <c r="Z245" s="1866"/>
      <c r="AA245" s="1866"/>
      <c r="AB245" s="1866"/>
      <c r="AC245" s="1866"/>
      <c r="AD245" s="1866"/>
      <c r="AE245" s="1866"/>
      <c r="AF245" s="1866"/>
      <c r="AG245" s="1866"/>
      <c r="AH245" s="1866"/>
      <c r="AI245" s="1866"/>
      <c r="AJ245" s="1866"/>
      <c r="AK245" s="1866"/>
      <c r="AL245" s="1866"/>
      <c r="AM245" s="1866"/>
      <c r="AN245" s="1866"/>
      <c r="AO245" s="1866"/>
      <c r="AP245" s="1866"/>
      <c r="AQ245" s="1866"/>
      <c r="AR245" s="1866"/>
      <c r="AS245" s="1866"/>
      <c r="AT245" s="1866"/>
    </row>
    <row r="246" spans="1:46" s="1303" customFormat="1" x14ac:dyDescent="0.25">
      <c r="A246" s="1302"/>
      <c r="B246" s="1302"/>
      <c r="F246" s="1304"/>
      <c r="M246" s="1866"/>
      <c r="N246" s="1866"/>
      <c r="O246" s="1866"/>
      <c r="P246" s="1866"/>
      <c r="Q246" s="1866"/>
      <c r="R246" s="1866"/>
      <c r="S246" s="1866"/>
      <c r="T246" s="1866"/>
      <c r="U246" s="1866"/>
      <c r="V246" s="1866"/>
      <c r="W246" s="1866"/>
      <c r="X246" s="1866"/>
      <c r="Y246" s="1866"/>
      <c r="Z246" s="1866"/>
      <c r="AA246" s="1866"/>
      <c r="AB246" s="1866"/>
      <c r="AC246" s="1866"/>
      <c r="AD246" s="1866"/>
      <c r="AE246" s="1866"/>
      <c r="AF246" s="1866"/>
      <c r="AG246" s="1866"/>
      <c r="AH246" s="1866"/>
      <c r="AI246" s="1866"/>
      <c r="AJ246" s="1866"/>
      <c r="AK246" s="1866"/>
      <c r="AL246" s="1866"/>
      <c r="AM246" s="1866"/>
      <c r="AN246" s="1866"/>
      <c r="AO246" s="1866"/>
      <c r="AP246" s="1866"/>
      <c r="AQ246" s="1866"/>
      <c r="AR246" s="1866"/>
      <c r="AS246" s="1866"/>
      <c r="AT246" s="1866"/>
    </row>
    <row r="247" spans="1:46" s="1303" customFormat="1" x14ac:dyDescent="0.25">
      <c r="A247" s="1302"/>
      <c r="B247" s="1302"/>
      <c r="F247" s="1304"/>
      <c r="M247" s="1866"/>
      <c r="N247" s="1866"/>
      <c r="O247" s="1866"/>
      <c r="P247" s="1866"/>
      <c r="Q247" s="1866"/>
      <c r="R247" s="1866"/>
      <c r="S247" s="1866"/>
      <c r="T247" s="1866"/>
      <c r="U247" s="1866"/>
      <c r="V247" s="1866"/>
      <c r="W247" s="1866"/>
      <c r="X247" s="1866"/>
      <c r="Y247" s="1866"/>
      <c r="Z247" s="1866"/>
      <c r="AA247" s="1866"/>
      <c r="AB247" s="1866"/>
      <c r="AC247" s="1866"/>
      <c r="AD247" s="1866"/>
      <c r="AE247" s="1866"/>
      <c r="AF247" s="1866"/>
      <c r="AG247" s="1866"/>
      <c r="AH247" s="1866"/>
      <c r="AI247" s="1866"/>
      <c r="AJ247" s="1866"/>
      <c r="AK247" s="1866"/>
      <c r="AL247" s="1866"/>
      <c r="AM247" s="1866"/>
      <c r="AN247" s="1866"/>
      <c r="AO247" s="1866"/>
      <c r="AP247" s="1866"/>
      <c r="AQ247" s="1866"/>
      <c r="AR247" s="1866"/>
      <c r="AS247" s="1866"/>
      <c r="AT247" s="1866"/>
    </row>
    <row r="248" spans="1:46" s="1303" customFormat="1" x14ac:dyDescent="0.25">
      <c r="A248" s="1302"/>
      <c r="B248" s="1302"/>
      <c r="F248" s="1304"/>
      <c r="M248" s="1866"/>
      <c r="N248" s="1866"/>
      <c r="O248" s="1866"/>
      <c r="P248" s="1866"/>
      <c r="Q248" s="1866"/>
      <c r="R248" s="1866"/>
      <c r="S248" s="1866"/>
      <c r="T248" s="1866"/>
      <c r="U248" s="1866"/>
      <c r="V248" s="1866"/>
      <c r="W248" s="1866"/>
      <c r="X248" s="1866"/>
      <c r="Y248" s="1866"/>
      <c r="Z248" s="1866"/>
      <c r="AA248" s="1866"/>
      <c r="AB248" s="1866"/>
      <c r="AC248" s="1866"/>
      <c r="AD248" s="1866"/>
      <c r="AE248" s="1866"/>
      <c r="AF248" s="1866"/>
      <c r="AG248" s="1866"/>
      <c r="AH248" s="1866"/>
      <c r="AI248" s="1866"/>
      <c r="AJ248" s="1866"/>
      <c r="AK248" s="1866"/>
      <c r="AL248" s="1866"/>
      <c r="AM248" s="1866"/>
      <c r="AN248" s="1866"/>
      <c r="AO248" s="1866"/>
      <c r="AP248" s="1866"/>
      <c r="AQ248" s="1866"/>
      <c r="AR248" s="1866"/>
      <c r="AS248" s="1866"/>
      <c r="AT248" s="1866"/>
    </row>
    <row r="249" spans="1:46" s="1303" customFormat="1" x14ac:dyDescent="0.25">
      <c r="A249" s="1302"/>
      <c r="B249" s="1302"/>
      <c r="F249" s="1304"/>
      <c r="M249" s="1866"/>
      <c r="N249" s="1866"/>
      <c r="O249" s="1866"/>
      <c r="P249" s="1866"/>
      <c r="Q249" s="1866"/>
      <c r="R249" s="1866"/>
      <c r="S249" s="1866"/>
      <c r="T249" s="1866"/>
      <c r="U249" s="1866"/>
      <c r="V249" s="1866"/>
      <c r="W249" s="1866"/>
      <c r="X249" s="1866"/>
      <c r="Y249" s="1866"/>
      <c r="Z249" s="1866"/>
      <c r="AA249" s="1866"/>
      <c r="AB249" s="1866"/>
      <c r="AC249" s="1866"/>
      <c r="AD249" s="1866"/>
      <c r="AE249" s="1866"/>
      <c r="AF249" s="1866"/>
      <c r="AG249" s="1866"/>
      <c r="AH249" s="1866"/>
      <c r="AI249" s="1866"/>
      <c r="AJ249" s="1866"/>
      <c r="AK249" s="1866"/>
      <c r="AL249" s="1866"/>
      <c r="AM249" s="1866"/>
      <c r="AN249" s="1866"/>
      <c r="AO249" s="1866"/>
      <c r="AP249" s="1866"/>
      <c r="AQ249" s="1866"/>
      <c r="AR249" s="1866"/>
      <c r="AS249" s="1866"/>
      <c r="AT249" s="1866"/>
    </row>
    <row r="250" spans="1:46" s="1303" customFormat="1" x14ac:dyDescent="0.25">
      <c r="A250" s="1302"/>
      <c r="B250" s="1302"/>
      <c r="F250" s="1304"/>
      <c r="M250" s="1866"/>
      <c r="N250" s="1866"/>
      <c r="O250" s="1866"/>
      <c r="P250" s="1866"/>
      <c r="Q250" s="1866"/>
      <c r="R250" s="1866"/>
      <c r="S250" s="1866"/>
      <c r="T250" s="1866"/>
      <c r="U250" s="1866"/>
      <c r="V250" s="1866"/>
      <c r="W250" s="1866"/>
      <c r="X250" s="1866"/>
      <c r="Y250" s="1866"/>
      <c r="Z250" s="1866"/>
      <c r="AA250" s="1866"/>
      <c r="AB250" s="1866"/>
      <c r="AC250" s="1866"/>
      <c r="AD250" s="1866"/>
      <c r="AE250" s="1866"/>
      <c r="AF250" s="1866"/>
      <c r="AG250" s="1866"/>
      <c r="AH250" s="1866"/>
      <c r="AI250" s="1866"/>
      <c r="AJ250" s="1866"/>
      <c r="AK250" s="1866"/>
      <c r="AL250" s="1866"/>
      <c r="AM250" s="1866"/>
      <c r="AN250" s="1866"/>
      <c r="AO250" s="1866"/>
      <c r="AP250" s="1866"/>
      <c r="AQ250" s="1866"/>
      <c r="AR250" s="1866"/>
      <c r="AS250" s="1866"/>
      <c r="AT250" s="1866"/>
    </row>
    <row r="251" spans="1:46" s="1303" customFormat="1" x14ac:dyDescent="0.25">
      <c r="A251" s="1302"/>
      <c r="B251" s="1302"/>
      <c r="F251" s="1304"/>
      <c r="M251" s="1866"/>
      <c r="N251" s="1866"/>
      <c r="O251" s="1866"/>
      <c r="P251" s="1866"/>
      <c r="Q251" s="1866"/>
      <c r="R251" s="1866"/>
      <c r="S251" s="1866"/>
      <c r="T251" s="1866"/>
      <c r="U251" s="1866"/>
      <c r="V251" s="1866"/>
      <c r="W251" s="1866"/>
      <c r="X251" s="1866"/>
      <c r="Y251" s="1866"/>
      <c r="Z251" s="1866"/>
      <c r="AA251" s="1866"/>
      <c r="AB251" s="1866"/>
      <c r="AC251" s="1866"/>
      <c r="AD251" s="1866"/>
      <c r="AE251" s="1866"/>
      <c r="AF251" s="1866"/>
      <c r="AG251" s="1866"/>
      <c r="AH251" s="1866"/>
      <c r="AI251" s="1866"/>
      <c r="AJ251" s="1866"/>
      <c r="AK251" s="1866"/>
      <c r="AL251" s="1866"/>
      <c r="AM251" s="1866"/>
      <c r="AN251" s="1866"/>
      <c r="AO251" s="1866"/>
      <c r="AP251" s="1866"/>
      <c r="AQ251" s="1866"/>
      <c r="AR251" s="1866"/>
      <c r="AS251" s="1866"/>
      <c r="AT251" s="1866"/>
    </row>
    <row r="252" spans="1:46" s="1303" customFormat="1" x14ac:dyDescent="0.25">
      <c r="A252" s="1302"/>
      <c r="B252" s="1302"/>
      <c r="F252" s="1304"/>
      <c r="M252" s="1866"/>
      <c r="N252" s="1866"/>
      <c r="O252" s="1866"/>
      <c r="P252" s="1866"/>
      <c r="Q252" s="1866"/>
      <c r="R252" s="1866"/>
      <c r="S252" s="1866"/>
      <c r="T252" s="1866"/>
      <c r="U252" s="1866"/>
      <c r="V252" s="1866"/>
      <c r="W252" s="1866"/>
      <c r="X252" s="1866"/>
      <c r="Y252" s="1866"/>
      <c r="Z252" s="1866"/>
      <c r="AA252" s="1866"/>
      <c r="AB252" s="1866"/>
      <c r="AC252" s="1866"/>
      <c r="AD252" s="1866"/>
      <c r="AE252" s="1866"/>
      <c r="AF252" s="1866"/>
      <c r="AG252" s="1866"/>
      <c r="AH252" s="1866"/>
      <c r="AI252" s="1866"/>
      <c r="AJ252" s="1866"/>
      <c r="AK252" s="1866"/>
      <c r="AL252" s="1866"/>
      <c r="AM252" s="1866"/>
      <c r="AN252" s="1866"/>
      <c r="AO252" s="1866"/>
      <c r="AP252" s="1866"/>
      <c r="AQ252" s="1866"/>
      <c r="AR252" s="1866"/>
      <c r="AS252" s="1866"/>
      <c r="AT252" s="1866"/>
    </row>
    <row r="253" spans="1:46" s="1303" customFormat="1" x14ac:dyDescent="0.25">
      <c r="A253" s="1302"/>
      <c r="B253" s="1302"/>
      <c r="F253" s="1304"/>
      <c r="M253" s="1866"/>
      <c r="N253" s="1866"/>
      <c r="O253" s="1866"/>
      <c r="P253" s="1866"/>
      <c r="Q253" s="1866"/>
      <c r="R253" s="1866"/>
      <c r="S253" s="1866"/>
      <c r="T253" s="1866"/>
      <c r="U253" s="1866"/>
      <c r="V253" s="1866"/>
      <c r="W253" s="1866"/>
      <c r="X253" s="1866"/>
      <c r="Y253" s="1866"/>
      <c r="Z253" s="1866"/>
      <c r="AA253" s="1866"/>
      <c r="AB253" s="1866"/>
      <c r="AC253" s="1866"/>
      <c r="AD253" s="1866"/>
      <c r="AE253" s="1866"/>
      <c r="AF253" s="1866"/>
      <c r="AG253" s="1866"/>
      <c r="AH253" s="1866"/>
      <c r="AI253" s="1866"/>
      <c r="AJ253" s="1866"/>
      <c r="AK253" s="1866"/>
      <c r="AL253" s="1866"/>
      <c r="AM253" s="1866"/>
      <c r="AN253" s="1866"/>
      <c r="AO253" s="1866"/>
      <c r="AP253" s="1866"/>
      <c r="AQ253" s="1866"/>
      <c r="AR253" s="1866"/>
      <c r="AS253" s="1866"/>
      <c r="AT253" s="1866"/>
    </row>
    <row r="254" spans="1:46" s="1303" customFormat="1" x14ac:dyDescent="0.25">
      <c r="A254" s="1302"/>
      <c r="B254" s="1302"/>
      <c r="F254" s="1304"/>
      <c r="M254" s="1866"/>
      <c r="N254" s="1866"/>
      <c r="O254" s="1866"/>
      <c r="P254" s="1866"/>
      <c r="Q254" s="1866"/>
      <c r="R254" s="1866"/>
      <c r="S254" s="1866"/>
      <c r="T254" s="1866"/>
      <c r="U254" s="1866"/>
      <c r="V254" s="1866"/>
      <c r="W254" s="1866"/>
      <c r="X254" s="1866"/>
      <c r="Y254" s="1866"/>
      <c r="Z254" s="1866"/>
      <c r="AA254" s="1866"/>
      <c r="AB254" s="1866"/>
      <c r="AC254" s="1866"/>
      <c r="AD254" s="1866"/>
      <c r="AE254" s="1866"/>
      <c r="AF254" s="1866"/>
      <c r="AG254" s="1866"/>
      <c r="AH254" s="1866"/>
      <c r="AI254" s="1866"/>
      <c r="AJ254" s="1866"/>
      <c r="AK254" s="1866"/>
      <c r="AL254" s="1866"/>
      <c r="AM254" s="1866"/>
      <c r="AN254" s="1866"/>
      <c r="AO254" s="1866"/>
      <c r="AP254" s="1866"/>
      <c r="AQ254" s="1866"/>
      <c r="AR254" s="1866"/>
      <c r="AS254" s="1866"/>
      <c r="AT254" s="1866"/>
    </row>
    <row r="255" spans="1:46" s="1303" customFormat="1" x14ac:dyDescent="0.25">
      <c r="A255" s="1302"/>
      <c r="B255" s="1302"/>
      <c r="F255" s="1304"/>
      <c r="M255" s="1866"/>
      <c r="N255" s="1866"/>
      <c r="O255" s="1866"/>
      <c r="P255" s="1866"/>
      <c r="Q255" s="1866"/>
      <c r="R255" s="1866"/>
      <c r="S255" s="1866"/>
      <c r="T255" s="1866"/>
      <c r="U255" s="1866"/>
      <c r="V255" s="1866"/>
      <c r="W255" s="1866"/>
      <c r="X255" s="1866"/>
      <c r="Y255" s="1866"/>
      <c r="Z255" s="1866"/>
      <c r="AA255" s="1866"/>
      <c r="AB255" s="1866"/>
      <c r="AC255" s="1866"/>
      <c r="AD255" s="1866"/>
      <c r="AE255" s="1866"/>
      <c r="AF255" s="1866"/>
      <c r="AG255" s="1866"/>
      <c r="AH255" s="1866"/>
      <c r="AI255" s="1866"/>
      <c r="AJ255" s="1866"/>
      <c r="AK255" s="1866"/>
      <c r="AL255" s="1866"/>
      <c r="AM255" s="1866"/>
      <c r="AN255" s="1866"/>
      <c r="AO255" s="1866"/>
      <c r="AP255" s="1866"/>
      <c r="AQ255" s="1866"/>
      <c r="AR255" s="1866"/>
      <c r="AS255" s="1866"/>
      <c r="AT255" s="1866"/>
    </row>
    <row r="256" spans="1:46" s="1303" customFormat="1" x14ac:dyDescent="0.25">
      <c r="A256" s="1302"/>
      <c r="B256" s="1302"/>
      <c r="F256" s="1304"/>
      <c r="M256" s="1866"/>
      <c r="N256" s="1866"/>
      <c r="O256" s="1866"/>
      <c r="P256" s="1866"/>
      <c r="Q256" s="1866"/>
      <c r="R256" s="1866"/>
      <c r="S256" s="1866"/>
      <c r="T256" s="1866"/>
      <c r="U256" s="1866"/>
      <c r="V256" s="1866"/>
      <c r="W256" s="1866"/>
      <c r="X256" s="1866"/>
      <c r="Y256" s="1866"/>
      <c r="Z256" s="1866"/>
      <c r="AA256" s="1866"/>
      <c r="AB256" s="1866"/>
      <c r="AC256" s="1866"/>
      <c r="AD256" s="1866"/>
      <c r="AE256" s="1866"/>
      <c r="AF256" s="1866"/>
      <c r="AG256" s="1866"/>
      <c r="AH256" s="1866"/>
      <c r="AI256" s="1866"/>
      <c r="AJ256" s="1866"/>
      <c r="AK256" s="1866"/>
      <c r="AL256" s="1866"/>
      <c r="AM256" s="1866"/>
      <c r="AN256" s="1866"/>
      <c r="AO256" s="1866"/>
      <c r="AP256" s="1866"/>
      <c r="AQ256" s="1866"/>
      <c r="AR256" s="1866"/>
      <c r="AS256" s="1866"/>
      <c r="AT256" s="1866"/>
    </row>
    <row r="257" spans="1:46" s="1303" customFormat="1" x14ac:dyDescent="0.25">
      <c r="A257" s="1302"/>
      <c r="B257" s="1302"/>
      <c r="F257" s="1304"/>
      <c r="M257" s="1866"/>
      <c r="N257" s="1866"/>
      <c r="O257" s="1866"/>
      <c r="P257" s="1866"/>
      <c r="Q257" s="1866"/>
      <c r="R257" s="1866"/>
      <c r="S257" s="1866"/>
      <c r="T257" s="1866"/>
      <c r="U257" s="1866"/>
      <c r="V257" s="1866"/>
      <c r="W257" s="1866"/>
      <c r="X257" s="1866"/>
      <c r="Y257" s="1866"/>
      <c r="Z257" s="1866"/>
      <c r="AA257" s="1866"/>
      <c r="AB257" s="1866"/>
      <c r="AC257" s="1866"/>
      <c r="AD257" s="1866"/>
      <c r="AE257" s="1866"/>
      <c r="AF257" s="1866"/>
      <c r="AG257" s="1866"/>
      <c r="AH257" s="1866"/>
      <c r="AI257" s="1866"/>
      <c r="AJ257" s="1866"/>
      <c r="AK257" s="1866"/>
      <c r="AL257" s="1866"/>
      <c r="AM257" s="1866"/>
      <c r="AN257" s="1866"/>
      <c r="AO257" s="1866"/>
      <c r="AP257" s="1866"/>
      <c r="AQ257" s="1866"/>
      <c r="AR257" s="1866"/>
      <c r="AS257" s="1866"/>
      <c r="AT257" s="1866"/>
    </row>
    <row r="258" spans="1:46" s="1303" customFormat="1" x14ac:dyDescent="0.25">
      <c r="A258" s="1302"/>
      <c r="B258" s="1302"/>
      <c r="F258" s="1304"/>
      <c r="M258" s="1866"/>
      <c r="N258" s="1866"/>
      <c r="O258" s="1866"/>
      <c r="P258" s="1866"/>
      <c r="Q258" s="1866"/>
      <c r="R258" s="1866"/>
      <c r="S258" s="1866"/>
      <c r="T258" s="1866"/>
      <c r="U258" s="1866"/>
      <c r="V258" s="1866"/>
      <c r="W258" s="1866"/>
      <c r="X258" s="1866"/>
      <c r="Y258" s="1866"/>
      <c r="Z258" s="1866"/>
      <c r="AA258" s="1866"/>
      <c r="AB258" s="1866"/>
      <c r="AC258" s="1866"/>
      <c r="AD258" s="1866"/>
      <c r="AE258" s="1866"/>
      <c r="AF258" s="1866"/>
      <c r="AG258" s="1866"/>
      <c r="AH258" s="1866"/>
      <c r="AI258" s="1866"/>
      <c r="AJ258" s="1866"/>
      <c r="AK258" s="1866"/>
      <c r="AL258" s="1866"/>
      <c r="AM258" s="1866"/>
      <c r="AN258" s="1866"/>
      <c r="AO258" s="1866"/>
      <c r="AP258" s="1866"/>
      <c r="AQ258" s="1866"/>
      <c r="AR258" s="1866"/>
      <c r="AS258" s="1866"/>
      <c r="AT258" s="1866"/>
    </row>
    <row r="259" spans="1:46" s="1303" customFormat="1" x14ac:dyDescent="0.25">
      <c r="A259" s="1302"/>
      <c r="B259" s="1302"/>
      <c r="F259" s="1304"/>
      <c r="M259" s="1866"/>
      <c r="N259" s="1866"/>
      <c r="O259" s="1866"/>
      <c r="P259" s="1866"/>
      <c r="Q259" s="1866"/>
      <c r="R259" s="1866"/>
      <c r="S259" s="1866"/>
      <c r="T259" s="1866"/>
      <c r="U259" s="1866"/>
      <c r="V259" s="1866"/>
      <c r="W259" s="1866"/>
      <c r="X259" s="1866"/>
      <c r="Y259" s="1866"/>
      <c r="Z259" s="1866"/>
      <c r="AA259" s="1866"/>
      <c r="AB259" s="1866"/>
      <c r="AC259" s="1866"/>
      <c r="AD259" s="1866"/>
      <c r="AE259" s="1866"/>
      <c r="AF259" s="1866"/>
      <c r="AG259" s="1866"/>
      <c r="AH259" s="1866"/>
      <c r="AI259" s="1866"/>
      <c r="AJ259" s="1866"/>
      <c r="AK259" s="1866"/>
      <c r="AL259" s="1866"/>
      <c r="AM259" s="1866"/>
      <c r="AN259" s="1866"/>
      <c r="AO259" s="1866"/>
      <c r="AP259" s="1866"/>
      <c r="AQ259" s="1866"/>
      <c r="AR259" s="1866"/>
      <c r="AS259" s="1866"/>
      <c r="AT259" s="1866"/>
    </row>
    <row r="260" spans="1:46" s="1303" customFormat="1" x14ac:dyDescent="0.25">
      <c r="A260" s="1302"/>
      <c r="B260" s="1302"/>
      <c r="F260" s="1304"/>
      <c r="M260" s="1866"/>
      <c r="N260" s="1866"/>
      <c r="O260" s="1866"/>
      <c r="P260" s="1866"/>
      <c r="Q260" s="1866"/>
      <c r="R260" s="1866"/>
      <c r="S260" s="1866"/>
      <c r="T260" s="1866"/>
      <c r="U260" s="1866"/>
      <c r="V260" s="1866"/>
      <c r="W260" s="1866"/>
      <c r="X260" s="1866"/>
      <c r="Y260" s="1866"/>
      <c r="Z260" s="1866"/>
      <c r="AA260" s="1866"/>
      <c r="AB260" s="1866"/>
      <c r="AC260" s="1866"/>
      <c r="AD260" s="1866"/>
      <c r="AE260" s="1866"/>
      <c r="AF260" s="1866"/>
      <c r="AG260" s="1866"/>
      <c r="AH260" s="1866"/>
      <c r="AI260" s="1866"/>
      <c r="AJ260" s="1866"/>
      <c r="AK260" s="1866"/>
      <c r="AL260" s="1866"/>
      <c r="AM260" s="1866"/>
      <c r="AN260" s="1866"/>
      <c r="AO260" s="1866"/>
      <c r="AP260" s="1866"/>
      <c r="AQ260" s="1866"/>
      <c r="AR260" s="1866"/>
      <c r="AS260" s="1866"/>
      <c r="AT260" s="1866"/>
    </row>
    <row r="261" spans="1:46" s="1303" customFormat="1" x14ac:dyDescent="0.25">
      <c r="A261" s="1302"/>
      <c r="B261" s="1302"/>
      <c r="F261" s="1304"/>
      <c r="M261" s="1866"/>
      <c r="N261" s="1866"/>
      <c r="O261" s="1866"/>
      <c r="P261" s="1866"/>
      <c r="Q261" s="1866"/>
      <c r="R261" s="1866"/>
      <c r="S261" s="1866"/>
      <c r="T261" s="1866"/>
      <c r="U261" s="1866"/>
      <c r="V261" s="1866"/>
      <c r="W261" s="1866"/>
      <c r="X261" s="1866"/>
      <c r="Y261" s="1866"/>
      <c r="Z261" s="1866"/>
      <c r="AA261" s="1866"/>
      <c r="AB261" s="1866"/>
      <c r="AC261" s="1866"/>
      <c r="AD261" s="1866"/>
      <c r="AE261" s="1866"/>
      <c r="AF261" s="1866"/>
      <c r="AG261" s="1866"/>
      <c r="AH261" s="1866"/>
      <c r="AI261" s="1866"/>
      <c r="AJ261" s="1866"/>
      <c r="AK261" s="1866"/>
      <c r="AL261" s="1866"/>
      <c r="AM261" s="1866"/>
      <c r="AN261" s="1866"/>
      <c r="AO261" s="1866"/>
      <c r="AP261" s="1866"/>
      <c r="AQ261" s="1866"/>
      <c r="AR261" s="1866"/>
      <c r="AS261" s="1866"/>
      <c r="AT261" s="1866"/>
    </row>
    <row r="262" spans="1:46" s="1303" customFormat="1" x14ac:dyDescent="0.25">
      <c r="A262" s="1302"/>
      <c r="B262" s="1302"/>
      <c r="F262" s="1304"/>
      <c r="M262" s="1866"/>
      <c r="N262" s="1866"/>
      <c r="O262" s="1866"/>
      <c r="P262" s="1866"/>
      <c r="Q262" s="1866"/>
      <c r="R262" s="1866"/>
      <c r="S262" s="1866"/>
      <c r="T262" s="1866"/>
      <c r="U262" s="1866"/>
      <c r="V262" s="1866"/>
      <c r="W262" s="1866"/>
      <c r="X262" s="1866"/>
      <c r="Y262" s="1866"/>
      <c r="Z262" s="1866"/>
      <c r="AA262" s="1866"/>
      <c r="AB262" s="1866"/>
      <c r="AC262" s="1866"/>
      <c r="AD262" s="1866"/>
      <c r="AE262" s="1866"/>
      <c r="AF262" s="1866"/>
      <c r="AG262" s="1866"/>
      <c r="AH262" s="1866"/>
      <c r="AI262" s="1866"/>
      <c r="AJ262" s="1866"/>
      <c r="AK262" s="1866"/>
      <c r="AL262" s="1866"/>
      <c r="AM262" s="1866"/>
      <c r="AN262" s="1866"/>
      <c r="AO262" s="1866"/>
      <c r="AP262" s="1866"/>
      <c r="AQ262" s="1866"/>
      <c r="AR262" s="1866"/>
      <c r="AS262" s="1866"/>
      <c r="AT262" s="1866"/>
    </row>
    <row r="263" spans="1:46" s="1303" customFormat="1" x14ac:dyDescent="0.25">
      <c r="A263" s="1302"/>
      <c r="B263" s="1302"/>
      <c r="F263" s="1304"/>
      <c r="M263" s="1866"/>
      <c r="N263" s="1866"/>
      <c r="O263" s="1866"/>
      <c r="P263" s="1866"/>
      <c r="Q263" s="1866"/>
      <c r="R263" s="1866"/>
      <c r="S263" s="1866"/>
      <c r="T263" s="1866"/>
      <c r="U263" s="1866"/>
      <c r="V263" s="1866"/>
      <c r="W263" s="1866"/>
      <c r="X263" s="1866"/>
      <c r="Y263" s="1866"/>
      <c r="Z263" s="1866"/>
      <c r="AA263" s="1866"/>
      <c r="AB263" s="1866"/>
      <c r="AC263" s="1866"/>
      <c r="AD263" s="1866"/>
      <c r="AE263" s="1866"/>
      <c r="AF263" s="1866"/>
      <c r="AG263" s="1866"/>
      <c r="AH263" s="1866"/>
      <c r="AI263" s="1866"/>
      <c r="AJ263" s="1866"/>
      <c r="AK263" s="1866"/>
      <c r="AL263" s="1866"/>
      <c r="AM263" s="1866"/>
      <c r="AN263" s="1866"/>
      <c r="AO263" s="1866"/>
      <c r="AP263" s="1866"/>
      <c r="AQ263" s="1866"/>
      <c r="AR263" s="1866"/>
      <c r="AS263" s="1866"/>
      <c r="AT263" s="1866"/>
    </row>
    <row r="264" spans="1:46" s="1303" customFormat="1" x14ac:dyDescent="0.25">
      <c r="A264" s="1302"/>
      <c r="B264" s="1302"/>
      <c r="F264" s="1304"/>
      <c r="M264" s="1866"/>
      <c r="N264" s="1866"/>
      <c r="O264" s="1866"/>
      <c r="P264" s="1866"/>
      <c r="Q264" s="1866"/>
      <c r="R264" s="1866"/>
      <c r="S264" s="1866"/>
      <c r="T264" s="1866"/>
      <c r="U264" s="1866"/>
      <c r="V264" s="1866"/>
      <c r="W264" s="1866"/>
      <c r="X264" s="1866"/>
      <c r="Y264" s="1866"/>
      <c r="Z264" s="1866"/>
      <c r="AA264" s="1866"/>
      <c r="AB264" s="1866"/>
      <c r="AC264" s="1866"/>
      <c r="AD264" s="1866"/>
      <c r="AE264" s="1866"/>
      <c r="AF264" s="1866"/>
      <c r="AG264" s="1866"/>
      <c r="AH264" s="1866"/>
      <c r="AI264" s="1866"/>
      <c r="AJ264" s="1866"/>
      <c r="AK264" s="1866"/>
      <c r="AL264" s="1866"/>
      <c r="AM264" s="1866"/>
      <c r="AN264" s="1866"/>
      <c r="AO264" s="1866"/>
      <c r="AP264" s="1866"/>
      <c r="AQ264" s="1866"/>
      <c r="AR264" s="1866"/>
      <c r="AS264" s="1866"/>
      <c r="AT264" s="1866"/>
    </row>
    <row r="265" spans="1:46" s="1303" customFormat="1" x14ac:dyDescent="0.25">
      <c r="A265" s="1302"/>
      <c r="B265" s="1302"/>
      <c r="F265" s="1304"/>
      <c r="M265" s="1866"/>
      <c r="N265" s="1866"/>
      <c r="O265" s="1866"/>
      <c r="P265" s="1866"/>
      <c r="Q265" s="1866"/>
      <c r="R265" s="1866"/>
      <c r="S265" s="1866"/>
      <c r="T265" s="1866"/>
      <c r="U265" s="1866"/>
      <c r="V265" s="1866"/>
      <c r="W265" s="1866"/>
      <c r="X265" s="1866"/>
      <c r="Y265" s="1866"/>
      <c r="Z265" s="1866"/>
      <c r="AA265" s="1866"/>
      <c r="AB265" s="1866"/>
      <c r="AC265" s="1866"/>
      <c r="AD265" s="1866"/>
      <c r="AE265" s="1866"/>
      <c r="AF265" s="1866"/>
      <c r="AG265" s="1866"/>
      <c r="AH265" s="1866"/>
      <c r="AI265" s="1866"/>
      <c r="AJ265" s="1866"/>
      <c r="AK265" s="1866"/>
      <c r="AL265" s="1866"/>
      <c r="AM265" s="1866"/>
      <c r="AN265" s="1866"/>
      <c r="AO265" s="1866"/>
      <c r="AP265" s="1866"/>
      <c r="AQ265" s="1866"/>
      <c r="AR265" s="1866"/>
      <c r="AS265" s="1866"/>
      <c r="AT265" s="1866"/>
    </row>
    <row r="266" spans="1:46" s="1303" customFormat="1" x14ac:dyDescent="0.25">
      <c r="A266" s="1302"/>
      <c r="B266" s="1302"/>
      <c r="F266" s="1304"/>
      <c r="M266" s="1866"/>
      <c r="N266" s="1866"/>
      <c r="O266" s="1866"/>
      <c r="P266" s="1866"/>
      <c r="Q266" s="1866"/>
      <c r="R266" s="1866"/>
      <c r="S266" s="1866"/>
      <c r="T266" s="1866"/>
      <c r="U266" s="1866"/>
      <c r="V266" s="1866"/>
      <c r="W266" s="1866"/>
      <c r="X266" s="1866"/>
      <c r="Y266" s="1866"/>
      <c r="Z266" s="1866"/>
      <c r="AA266" s="1866"/>
      <c r="AB266" s="1866"/>
      <c r="AC266" s="1866"/>
      <c r="AD266" s="1866"/>
      <c r="AE266" s="1866"/>
      <c r="AF266" s="1866"/>
      <c r="AG266" s="1866"/>
      <c r="AH266" s="1866"/>
      <c r="AI266" s="1866"/>
      <c r="AJ266" s="1866"/>
      <c r="AK266" s="1866"/>
      <c r="AL266" s="1866"/>
      <c r="AM266" s="1866"/>
      <c r="AN266" s="1866"/>
      <c r="AO266" s="1866"/>
      <c r="AP266" s="1866"/>
      <c r="AQ266" s="1866"/>
      <c r="AR266" s="1866"/>
      <c r="AS266" s="1866"/>
      <c r="AT266" s="1866"/>
    </row>
    <row r="267" spans="1:46" s="1303" customFormat="1" x14ac:dyDescent="0.25">
      <c r="A267" s="1302"/>
      <c r="B267" s="1302"/>
      <c r="F267" s="1304"/>
      <c r="M267" s="1866"/>
      <c r="N267" s="1866"/>
      <c r="O267" s="1866"/>
      <c r="P267" s="1866"/>
      <c r="Q267" s="1866"/>
      <c r="R267" s="1866"/>
      <c r="S267" s="1866"/>
      <c r="T267" s="1866"/>
      <c r="U267" s="1866"/>
      <c r="V267" s="1866"/>
      <c r="W267" s="1866"/>
      <c r="X267" s="1866"/>
      <c r="Y267" s="1866"/>
      <c r="Z267" s="1866"/>
      <c r="AA267" s="1866"/>
      <c r="AB267" s="1866"/>
      <c r="AC267" s="1866"/>
      <c r="AD267" s="1866"/>
      <c r="AE267" s="1866"/>
      <c r="AF267" s="1866"/>
      <c r="AG267" s="1866"/>
      <c r="AH267" s="1866"/>
      <c r="AI267" s="1866"/>
      <c r="AJ267" s="1866"/>
      <c r="AK267" s="1866"/>
      <c r="AL267" s="1866"/>
      <c r="AM267" s="1866"/>
      <c r="AN267" s="1866"/>
      <c r="AO267" s="1866"/>
      <c r="AP267" s="1866"/>
      <c r="AQ267" s="1866"/>
      <c r="AR267" s="1866"/>
      <c r="AS267" s="1866"/>
      <c r="AT267" s="1866"/>
    </row>
    <row r="268" spans="1:46" s="1303" customFormat="1" x14ac:dyDescent="0.25">
      <c r="A268" s="1302"/>
      <c r="B268" s="1302"/>
      <c r="F268" s="1304"/>
      <c r="M268" s="1866"/>
      <c r="N268" s="1866"/>
      <c r="O268" s="1866"/>
      <c r="P268" s="1866"/>
      <c r="Q268" s="1866"/>
      <c r="R268" s="1866"/>
      <c r="S268" s="1866"/>
      <c r="T268" s="1866"/>
      <c r="U268" s="1866"/>
      <c r="V268" s="1866"/>
      <c r="W268" s="1866"/>
      <c r="X268" s="1866"/>
      <c r="Y268" s="1866"/>
      <c r="Z268" s="1866"/>
      <c r="AA268" s="1866"/>
      <c r="AB268" s="1866"/>
      <c r="AC268" s="1866"/>
      <c r="AD268" s="1866"/>
      <c r="AE268" s="1866"/>
      <c r="AF268" s="1866"/>
      <c r="AG268" s="1866"/>
      <c r="AH268" s="1866"/>
      <c r="AI268" s="1866"/>
      <c r="AJ268" s="1866"/>
      <c r="AK268" s="1866"/>
      <c r="AL268" s="1866"/>
      <c r="AM268" s="1866"/>
      <c r="AN268" s="1866"/>
      <c r="AO268" s="1866"/>
      <c r="AP268" s="1866"/>
      <c r="AQ268" s="1866"/>
      <c r="AR268" s="1866"/>
      <c r="AS268" s="1866"/>
      <c r="AT268" s="1866"/>
    </row>
    <row r="269" spans="1:46" s="1303" customFormat="1" x14ac:dyDescent="0.25">
      <c r="A269" s="1302"/>
      <c r="B269" s="1302"/>
      <c r="F269" s="1304"/>
      <c r="M269" s="1866"/>
      <c r="N269" s="1866"/>
      <c r="O269" s="1866"/>
      <c r="P269" s="1866"/>
      <c r="Q269" s="1866"/>
      <c r="R269" s="1866"/>
      <c r="S269" s="1866"/>
      <c r="T269" s="1866"/>
      <c r="U269" s="1866"/>
      <c r="V269" s="1866"/>
      <c r="W269" s="1866"/>
      <c r="X269" s="1866"/>
      <c r="Y269" s="1866"/>
      <c r="Z269" s="1866"/>
      <c r="AA269" s="1866"/>
      <c r="AB269" s="1866"/>
      <c r="AC269" s="1866"/>
      <c r="AD269" s="1866"/>
      <c r="AE269" s="1866"/>
      <c r="AF269" s="1866"/>
      <c r="AG269" s="1866"/>
      <c r="AH269" s="1866"/>
      <c r="AI269" s="1866"/>
      <c r="AJ269" s="1866"/>
      <c r="AK269" s="1866"/>
      <c r="AL269" s="1866"/>
      <c r="AM269" s="1866"/>
      <c r="AN269" s="1866"/>
      <c r="AO269" s="1866"/>
      <c r="AP269" s="1866"/>
      <c r="AQ269" s="1866"/>
      <c r="AR269" s="1866"/>
      <c r="AS269" s="1866"/>
      <c r="AT269" s="1866"/>
    </row>
    <row r="270" spans="1:46" s="1303" customFormat="1" x14ac:dyDescent="0.25">
      <c r="A270" s="1302"/>
      <c r="B270" s="1302"/>
      <c r="F270" s="1304"/>
      <c r="M270" s="1866"/>
      <c r="N270" s="1866"/>
      <c r="O270" s="1866"/>
      <c r="P270" s="1866"/>
      <c r="Q270" s="1866"/>
      <c r="R270" s="1866"/>
      <c r="S270" s="1866"/>
      <c r="T270" s="1866"/>
      <c r="U270" s="1866"/>
      <c r="V270" s="1866"/>
      <c r="W270" s="1866"/>
      <c r="X270" s="1866"/>
      <c r="Y270" s="1866"/>
      <c r="Z270" s="1866"/>
      <c r="AA270" s="1866"/>
      <c r="AB270" s="1866"/>
      <c r="AC270" s="1866"/>
      <c r="AD270" s="1866"/>
      <c r="AE270" s="1866"/>
      <c r="AF270" s="1866"/>
      <c r="AG270" s="1866"/>
      <c r="AH270" s="1866"/>
      <c r="AI270" s="1866"/>
      <c r="AJ270" s="1866"/>
      <c r="AK270" s="1866"/>
      <c r="AL270" s="1866"/>
      <c r="AM270" s="1866"/>
      <c r="AN270" s="1866"/>
      <c r="AO270" s="1866"/>
      <c r="AP270" s="1866"/>
      <c r="AQ270" s="1866"/>
      <c r="AR270" s="1866"/>
      <c r="AS270" s="1866"/>
      <c r="AT270" s="1866"/>
    </row>
    <row r="271" spans="1:46" s="1303" customFormat="1" x14ac:dyDescent="0.25">
      <c r="A271" s="1302"/>
      <c r="B271" s="1302"/>
      <c r="F271" s="1304"/>
      <c r="M271" s="1866"/>
      <c r="N271" s="1866"/>
      <c r="O271" s="1866"/>
      <c r="P271" s="1866"/>
      <c r="Q271" s="1866"/>
      <c r="R271" s="1866"/>
      <c r="S271" s="1866"/>
      <c r="T271" s="1866"/>
      <c r="U271" s="1866"/>
      <c r="V271" s="1866"/>
      <c r="W271" s="1866"/>
      <c r="X271" s="1866"/>
      <c r="Y271" s="1866"/>
      <c r="Z271" s="1866"/>
      <c r="AA271" s="1866"/>
      <c r="AB271" s="1866"/>
      <c r="AC271" s="1866"/>
      <c r="AD271" s="1866"/>
      <c r="AE271" s="1866"/>
      <c r="AF271" s="1866"/>
      <c r="AG271" s="1866"/>
      <c r="AH271" s="1866"/>
      <c r="AI271" s="1866"/>
      <c r="AJ271" s="1866"/>
      <c r="AK271" s="1866"/>
      <c r="AL271" s="1866"/>
      <c r="AM271" s="1866"/>
      <c r="AN271" s="1866"/>
      <c r="AO271" s="1866"/>
      <c r="AP271" s="1866"/>
      <c r="AQ271" s="1866"/>
      <c r="AR271" s="1866"/>
      <c r="AS271" s="1866"/>
      <c r="AT271" s="1866"/>
    </row>
    <row r="272" spans="1:46" s="1303" customFormat="1" x14ac:dyDescent="0.25">
      <c r="A272" s="1302"/>
      <c r="B272" s="1302"/>
      <c r="F272" s="1304"/>
      <c r="M272" s="1866"/>
      <c r="N272" s="1866"/>
      <c r="O272" s="1866"/>
      <c r="P272" s="1866"/>
      <c r="Q272" s="1866"/>
      <c r="R272" s="1866"/>
      <c r="S272" s="1866"/>
      <c r="T272" s="1866"/>
      <c r="U272" s="1866"/>
      <c r="V272" s="1866"/>
      <c r="W272" s="1866"/>
      <c r="X272" s="1866"/>
      <c r="Y272" s="1866"/>
      <c r="Z272" s="1866"/>
      <c r="AA272" s="1866"/>
      <c r="AB272" s="1866"/>
      <c r="AC272" s="1866"/>
      <c r="AD272" s="1866"/>
      <c r="AE272" s="1866"/>
      <c r="AF272" s="1866"/>
      <c r="AG272" s="1866"/>
      <c r="AH272" s="1866"/>
      <c r="AI272" s="1866"/>
      <c r="AJ272" s="1866"/>
      <c r="AK272" s="1866"/>
      <c r="AL272" s="1866"/>
      <c r="AM272" s="1866"/>
      <c r="AN272" s="1866"/>
      <c r="AO272" s="1866"/>
      <c r="AP272" s="1866"/>
      <c r="AQ272" s="1866"/>
      <c r="AR272" s="1866"/>
      <c r="AS272" s="1866"/>
      <c r="AT272" s="1866"/>
    </row>
    <row r="273" spans="1:46" s="1303" customFormat="1" x14ac:dyDescent="0.25">
      <c r="A273" s="1302"/>
      <c r="B273" s="1302"/>
      <c r="F273" s="1304"/>
      <c r="M273" s="1866"/>
      <c r="N273" s="1866"/>
      <c r="O273" s="1866"/>
      <c r="P273" s="1866"/>
      <c r="Q273" s="1866"/>
      <c r="R273" s="1866"/>
      <c r="S273" s="1866"/>
      <c r="T273" s="1866"/>
      <c r="U273" s="1866"/>
      <c r="V273" s="1866"/>
      <c r="W273" s="1866"/>
      <c r="X273" s="1866"/>
      <c r="Y273" s="1866"/>
      <c r="Z273" s="1866"/>
      <c r="AA273" s="1866"/>
      <c r="AB273" s="1866"/>
      <c r="AC273" s="1866"/>
      <c r="AD273" s="1866"/>
      <c r="AE273" s="1866"/>
      <c r="AF273" s="1866"/>
      <c r="AG273" s="1866"/>
      <c r="AH273" s="1866"/>
      <c r="AI273" s="1866"/>
      <c r="AJ273" s="1866"/>
      <c r="AK273" s="1866"/>
      <c r="AL273" s="1866"/>
      <c r="AM273" s="1866"/>
      <c r="AN273" s="1866"/>
      <c r="AO273" s="1866"/>
      <c r="AP273" s="1866"/>
      <c r="AQ273" s="1866"/>
      <c r="AR273" s="1866"/>
      <c r="AS273" s="1866"/>
      <c r="AT273" s="1866"/>
    </row>
    <row r="274" spans="1:46" s="1303" customFormat="1" x14ac:dyDescent="0.25">
      <c r="A274" s="1302"/>
      <c r="B274" s="1302"/>
      <c r="F274" s="1304"/>
      <c r="M274" s="1866"/>
      <c r="N274" s="1866"/>
      <c r="O274" s="1866"/>
      <c r="P274" s="1866"/>
      <c r="Q274" s="1866"/>
      <c r="R274" s="1866"/>
      <c r="S274" s="1866"/>
      <c r="T274" s="1866"/>
      <c r="U274" s="1866"/>
      <c r="V274" s="1866"/>
      <c r="W274" s="1866"/>
      <c r="X274" s="1866"/>
      <c r="Y274" s="1866"/>
      <c r="Z274" s="1866"/>
      <c r="AA274" s="1866"/>
      <c r="AB274" s="1866"/>
      <c r="AC274" s="1866"/>
      <c r="AD274" s="1866"/>
      <c r="AE274" s="1866"/>
      <c r="AF274" s="1866"/>
      <c r="AG274" s="1866"/>
      <c r="AH274" s="1866"/>
      <c r="AI274" s="1866"/>
      <c r="AJ274" s="1866"/>
      <c r="AK274" s="1866"/>
      <c r="AL274" s="1866"/>
      <c r="AM274" s="1866"/>
      <c r="AN274" s="1866"/>
      <c r="AO274" s="1866"/>
      <c r="AP274" s="1866"/>
      <c r="AQ274" s="1866"/>
      <c r="AR274" s="1866"/>
      <c r="AS274" s="1866"/>
      <c r="AT274" s="1866"/>
    </row>
    <row r="275" spans="1:46" s="1303" customFormat="1" x14ac:dyDescent="0.25">
      <c r="A275" s="1302"/>
      <c r="B275" s="1302"/>
      <c r="F275" s="1304"/>
      <c r="M275" s="1866"/>
      <c r="N275" s="1866"/>
      <c r="O275" s="1866"/>
      <c r="P275" s="1866"/>
      <c r="Q275" s="1866"/>
      <c r="R275" s="1866"/>
      <c r="S275" s="1866"/>
      <c r="T275" s="1866"/>
      <c r="U275" s="1866"/>
      <c r="V275" s="1866"/>
      <c r="W275" s="1866"/>
      <c r="X275" s="1866"/>
      <c r="Y275" s="1866"/>
      <c r="Z275" s="1866"/>
      <c r="AA275" s="1866"/>
      <c r="AB275" s="1866"/>
      <c r="AC275" s="1866"/>
      <c r="AD275" s="1866"/>
      <c r="AE275" s="1866"/>
      <c r="AF275" s="1866"/>
      <c r="AG275" s="1866"/>
      <c r="AH275" s="1866"/>
      <c r="AI275" s="1866"/>
      <c r="AJ275" s="1866"/>
      <c r="AK275" s="1866"/>
      <c r="AL275" s="1866"/>
      <c r="AM275" s="1866"/>
      <c r="AN275" s="1866"/>
      <c r="AO275" s="1866"/>
      <c r="AP275" s="1866"/>
      <c r="AQ275" s="1866"/>
      <c r="AR275" s="1866"/>
      <c r="AS275" s="1866"/>
      <c r="AT275" s="1866"/>
    </row>
    <row r="276" spans="1:46" s="1303" customFormat="1" x14ac:dyDescent="0.25">
      <c r="A276" s="1302"/>
      <c r="B276" s="1302"/>
      <c r="F276" s="1304"/>
      <c r="M276" s="1866"/>
      <c r="N276" s="1866"/>
      <c r="O276" s="1866"/>
      <c r="P276" s="1866"/>
      <c r="Q276" s="1866"/>
      <c r="R276" s="1866"/>
      <c r="S276" s="1866"/>
      <c r="T276" s="1866"/>
      <c r="U276" s="1866"/>
      <c r="V276" s="1866"/>
      <c r="W276" s="1866"/>
      <c r="X276" s="1866"/>
      <c r="Y276" s="1866"/>
      <c r="Z276" s="1866"/>
      <c r="AA276" s="1866"/>
      <c r="AB276" s="1866"/>
      <c r="AC276" s="1866"/>
      <c r="AD276" s="1866"/>
      <c r="AE276" s="1866"/>
      <c r="AF276" s="1866"/>
      <c r="AG276" s="1866"/>
      <c r="AH276" s="1866"/>
      <c r="AI276" s="1866"/>
      <c r="AJ276" s="1866"/>
      <c r="AK276" s="1866"/>
      <c r="AL276" s="1866"/>
      <c r="AM276" s="1866"/>
      <c r="AN276" s="1866"/>
      <c r="AO276" s="1866"/>
      <c r="AP276" s="1866"/>
      <c r="AQ276" s="1866"/>
      <c r="AR276" s="1866"/>
      <c r="AS276" s="1866"/>
      <c r="AT276" s="1866"/>
    </row>
    <row r="277" spans="1:46" s="1303" customFormat="1" x14ac:dyDescent="0.25">
      <c r="A277" s="1302"/>
      <c r="B277" s="1302"/>
      <c r="F277" s="1304"/>
      <c r="M277" s="1866"/>
      <c r="N277" s="1866"/>
      <c r="O277" s="1866"/>
      <c r="P277" s="1866"/>
      <c r="Q277" s="1866"/>
      <c r="R277" s="1866"/>
      <c r="S277" s="1866"/>
      <c r="T277" s="1866"/>
      <c r="U277" s="1866"/>
      <c r="V277" s="1866"/>
      <c r="W277" s="1866"/>
      <c r="X277" s="1866"/>
      <c r="Y277" s="1866"/>
      <c r="Z277" s="1866"/>
      <c r="AA277" s="1866"/>
      <c r="AB277" s="1866"/>
      <c r="AC277" s="1866"/>
      <c r="AD277" s="1866"/>
      <c r="AE277" s="1866"/>
      <c r="AF277" s="1866"/>
      <c r="AG277" s="1866"/>
      <c r="AH277" s="1866"/>
      <c r="AI277" s="1866"/>
      <c r="AJ277" s="1866"/>
      <c r="AK277" s="1866"/>
      <c r="AL277" s="1866"/>
      <c r="AM277" s="1866"/>
      <c r="AN277" s="1866"/>
      <c r="AO277" s="1866"/>
      <c r="AP277" s="1866"/>
      <c r="AQ277" s="1866"/>
      <c r="AR277" s="1866"/>
      <c r="AS277" s="1866"/>
      <c r="AT277" s="1866"/>
    </row>
    <row r="278" spans="1:46" s="1303" customFormat="1" x14ac:dyDescent="0.25">
      <c r="A278" s="1302"/>
      <c r="B278" s="1302"/>
      <c r="F278" s="1304"/>
      <c r="M278" s="1866"/>
      <c r="N278" s="1866"/>
      <c r="O278" s="1866"/>
      <c r="P278" s="1866"/>
      <c r="Q278" s="1866"/>
      <c r="R278" s="1866"/>
      <c r="S278" s="1866"/>
      <c r="T278" s="1866"/>
      <c r="U278" s="1866"/>
      <c r="V278" s="1866"/>
      <c r="W278" s="1866"/>
      <c r="X278" s="1866"/>
      <c r="Y278" s="1866"/>
      <c r="Z278" s="1866"/>
      <c r="AA278" s="1866"/>
      <c r="AB278" s="1866"/>
      <c r="AC278" s="1866"/>
      <c r="AD278" s="1866"/>
      <c r="AE278" s="1866"/>
      <c r="AF278" s="1866"/>
      <c r="AG278" s="1866"/>
      <c r="AH278" s="1866"/>
      <c r="AI278" s="1866"/>
      <c r="AJ278" s="1866"/>
      <c r="AK278" s="1866"/>
      <c r="AL278" s="1866"/>
      <c r="AM278" s="1866"/>
      <c r="AN278" s="1866"/>
      <c r="AO278" s="1866"/>
      <c r="AP278" s="1866"/>
      <c r="AQ278" s="1866"/>
      <c r="AR278" s="1866"/>
      <c r="AS278" s="1866"/>
      <c r="AT278" s="1866"/>
    </row>
    <row r="279" spans="1:46" s="1303" customFormat="1" x14ac:dyDescent="0.25">
      <c r="A279" s="1302"/>
      <c r="B279" s="1302"/>
      <c r="F279" s="1304"/>
      <c r="M279" s="1866"/>
      <c r="N279" s="1866"/>
      <c r="O279" s="1866"/>
      <c r="P279" s="1866"/>
      <c r="Q279" s="1866"/>
      <c r="R279" s="1866"/>
      <c r="S279" s="1866"/>
      <c r="T279" s="1866"/>
      <c r="U279" s="1866"/>
      <c r="V279" s="1866"/>
      <c r="W279" s="1866"/>
      <c r="X279" s="1866"/>
      <c r="Y279" s="1866"/>
      <c r="Z279" s="1866"/>
      <c r="AA279" s="1866"/>
      <c r="AB279" s="1866"/>
      <c r="AC279" s="1866"/>
      <c r="AD279" s="1866"/>
      <c r="AE279" s="1866"/>
      <c r="AF279" s="1866"/>
      <c r="AG279" s="1866"/>
      <c r="AH279" s="1866"/>
      <c r="AI279" s="1866"/>
      <c r="AJ279" s="1866"/>
      <c r="AK279" s="1866"/>
      <c r="AL279" s="1866"/>
      <c r="AM279" s="1866"/>
      <c r="AN279" s="1866"/>
      <c r="AO279" s="1866"/>
      <c r="AP279" s="1866"/>
      <c r="AQ279" s="1866"/>
      <c r="AR279" s="1866"/>
      <c r="AS279" s="1866"/>
      <c r="AT279" s="1866"/>
    </row>
    <row r="280" spans="1:46" s="1303" customFormat="1" x14ac:dyDescent="0.25">
      <c r="A280" s="1302"/>
      <c r="B280" s="1302"/>
      <c r="F280" s="1304"/>
      <c r="M280" s="1866"/>
      <c r="N280" s="1866"/>
      <c r="O280" s="1866"/>
      <c r="P280" s="1866"/>
      <c r="Q280" s="1866"/>
      <c r="R280" s="1866"/>
      <c r="S280" s="1866"/>
      <c r="T280" s="1866"/>
      <c r="U280" s="1866"/>
      <c r="V280" s="1866"/>
      <c r="W280" s="1866"/>
      <c r="X280" s="1866"/>
      <c r="Y280" s="1866"/>
      <c r="Z280" s="1866"/>
      <c r="AA280" s="1866"/>
      <c r="AB280" s="1866"/>
      <c r="AC280" s="1866"/>
      <c r="AD280" s="1866"/>
      <c r="AE280" s="1866"/>
      <c r="AF280" s="1866"/>
      <c r="AG280" s="1866"/>
      <c r="AH280" s="1866"/>
      <c r="AI280" s="1866"/>
      <c r="AJ280" s="1866"/>
      <c r="AK280" s="1866"/>
      <c r="AL280" s="1866"/>
      <c r="AM280" s="1866"/>
      <c r="AN280" s="1866"/>
      <c r="AO280" s="1866"/>
      <c r="AP280" s="1866"/>
      <c r="AQ280" s="1866"/>
      <c r="AR280" s="1866"/>
      <c r="AS280" s="1866"/>
      <c r="AT280" s="1866"/>
    </row>
    <row r="281" spans="1:46" s="1303" customFormat="1" x14ac:dyDescent="0.25">
      <c r="A281" s="1302"/>
      <c r="B281" s="1302"/>
      <c r="F281" s="1304"/>
      <c r="M281" s="1866"/>
      <c r="N281" s="1866"/>
      <c r="O281" s="1866"/>
      <c r="P281" s="1866"/>
      <c r="Q281" s="1866"/>
      <c r="R281" s="1866"/>
      <c r="S281" s="1866"/>
      <c r="T281" s="1866"/>
      <c r="U281" s="1866"/>
      <c r="V281" s="1866"/>
      <c r="W281" s="1866"/>
      <c r="X281" s="1866"/>
      <c r="Y281" s="1866"/>
      <c r="Z281" s="1866"/>
      <c r="AA281" s="1866"/>
      <c r="AB281" s="1866"/>
      <c r="AC281" s="1866"/>
      <c r="AD281" s="1866"/>
      <c r="AE281" s="1866"/>
      <c r="AF281" s="1866"/>
      <c r="AG281" s="1866"/>
      <c r="AH281" s="1866"/>
      <c r="AI281" s="1866"/>
      <c r="AJ281" s="1866"/>
      <c r="AK281" s="1866"/>
      <c r="AL281" s="1866"/>
      <c r="AM281" s="1866"/>
      <c r="AN281" s="1866"/>
      <c r="AO281" s="1866"/>
      <c r="AP281" s="1866"/>
      <c r="AQ281" s="1866"/>
      <c r="AR281" s="1866"/>
      <c r="AS281" s="1866"/>
      <c r="AT281" s="1866"/>
    </row>
    <row r="282" spans="1:46" s="1303" customFormat="1" x14ac:dyDescent="0.25">
      <c r="A282" s="1302"/>
      <c r="B282" s="1302"/>
      <c r="F282" s="1304"/>
      <c r="M282" s="1866"/>
      <c r="N282" s="1866"/>
      <c r="O282" s="1866"/>
      <c r="P282" s="1866"/>
      <c r="Q282" s="1866"/>
      <c r="R282" s="1866"/>
      <c r="S282" s="1866"/>
      <c r="T282" s="1866"/>
      <c r="U282" s="1866"/>
      <c r="V282" s="1866"/>
      <c r="W282" s="1866"/>
      <c r="X282" s="1866"/>
      <c r="Y282" s="1866"/>
      <c r="Z282" s="1866"/>
      <c r="AA282" s="1866"/>
      <c r="AB282" s="1866"/>
      <c r="AC282" s="1866"/>
      <c r="AD282" s="1866"/>
      <c r="AE282" s="1866"/>
      <c r="AF282" s="1866"/>
      <c r="AG282" s="1866"/>
      <c r="AH282" s="1866"/>
      <c r="AI282" s="1866"/>
      <c r="AJ282" s="1866"/>
      <c r="AK282" s="1866"/>
      <c r="AL282" s="1866"/>
      <c r="AM282" s="1866"/>
      <c r="AN282" s="1866"/>
      <c r="AO282" s="1866"/>
      <c r="AP282" s="1866"/>
      <c r="AQ282" s="1866"/>
      <c r="AR282" s="1866"/>
      <c r="AS282" s="1866"/>
      <c r="AT282" s="1866"/>
    </row>
    <row r="283" spans="1:46" s="1303" customFormat="1" x14ac:dyDescent="0.25">
      <c r="A283" s="1302"/>
      <c r="B283" s="1302"/>
      <c r="F283" s="1304"/>
      <c r="M283" s="1866"/>
      <c r="N283" s="1866"/>
      <c r="O283" s="1866"/>
      <c r="P283" s="1866"/>
      <c r="Q283" s="1866"/>
      <c r="R283" s="1866"/>
      <c r="S283" s="1866"/>
      <c r="T283" s="1866"/>
      <c r="U283" s="1866"/>
      <c r="V283" s="1866"/>
      <c r="W283" s="1866"/>
      <c r="X283" s="1866"/>
      <c r="Y283" s="1866"/>
      <c r="Z283" s="1866"/>
      <c r="AA283" s="1866"/>
      <c r="AB283" s="1866"/>
      <c r="AC283" s="1866"/>
      <c r="AD283" s="1866"/>
      <c r="AE283" s="1866"/>
      <c r="AF283" s="1866"/>
      <c r="AG283" s="1866"/>
      <c r="AH283" s="1866"/>
      <c r="AI283" s="1866"/>
      <c r="AJ283" s="1866"/>
      <c r="AK283" s="1866"/>
      <c r="AL283" s="1866"/>
      <c r="AM283" s="1866"/>
      <c r="AN283" s="1866"/>
      <c r="AO283" s="1866"/>
      <c r="AP283" s="1866"/>
      <c r="AQ283" s="1866"/>
      <c r="AR283" s="1866"/>
      <c r="AS283" s="1866"/>
      <c r="AT283" s="1866"/>
    </row>
    <row r="284" spans="1:46" s="1303" customFormat="1" x14ac:dyDescent="0.25">
      <c r="A284" s="1302"/>
      <c r="B284" s="1302"/>
      <c r="F284" s="1304"/>
      <c r="M284" s="1866"/>
      <c r="N284" s="1866"/>
      <c r="O284" s="1866"/>
      <c r="P284" s="1866"/>
      <c r="Q284" s="1866"/>
      <c r="R284" s="1866"/>
      <c r="S284" s="1866"/>
      <c r="T284" s="1866"/>
      <c r="U284" s="1866"/>
      <c r="V284" s="1866"/>
      <c r="W284" s="1866"/>
      <c r="X284" s="1866"/>
      <c r="Y284" s="1866"/>
      <c r="Z284" s="1866"/>
      <c r="AA284" s="1866"/>
      <c r="AB284" s="1866"/>
      <c r="AC284" s="1866"/>
      <c r="AD284" s="1866"/>
      <c r="AE284" s="1866"/>
      <c r="AF284" s="1866"/>
      <c r="AG284" s="1866"/>
      <c r="AH284" s="1866"/>
      <c r="AI284" s="1866"/>
      <c r="AJ284" s="1866"/>
      <c r="AK284" s="1866"/>
      <c r="AL284" s="1866"/>
      <c r="AM284" s="1866"/>
      <c r="AN284" s="1866"/>
      <c r="AO284" s="1866"/>
      <c r="AP284" s="1866"/>
      <c r="AQ284" s="1866"/>
      <c r="AR284" s="1866"/>
      <c r="AS284" s="1866"/>
      <c r="AT284" s="1866"/>
    </row>
    <row r="285" spans="1:46" s="1303" customFormat="1" x14ac:dyDescent="0.25">
      <c r="A285" s="1302"/>
      <c r="B285" s="1302"/>
      <c r="F285" s="1304"/>
      <c r="M285" s="1866"/>
      <c r="N285" s="1866"/>
      <c r="O285" s="1866"/>
      <c r="P285" s="1866"/>
      <c r="Q285" s="1866"/>
      <c r="R285" s="1866"/>
      <c r="S285" s="1866"/>
      <c r="T285" s="1866"/>
      <c r="U285" s="1866"/>
      <c r="V285" s="1866"/>
      <c r="W285" s="1866"/>
      <c r="X285" s="1866"/>
      <c r="Y285" s="1866"/>
      <c r="Z285" s="1866"/>
      <c r="AA285" s="1866"/>
      <c r="AB285" s="1866"/>
      <c r="AC285" s="1866"/>
      <c r="AD285" s="1866"/>
      <c r="AE285" s="1866"/>
      <c r="AF285" s="1866"/>
      <c r="AG285" s="1866"/>
      <c r="AH285" s="1866"/>
      <c r="AI285" s="1866"/>
      <c r="AJ285" s="1866"/>
      <c r="AK285" s="1866"/>
      <c r="AL285" s="1866"/>
      <c r="AM285" s="1866"/>
      <c r="AN285" s="1866"/>
      <c r="AO285" s="1866"/>
      <c r="AP285" s="1866"/>
      <c r="AQ285" s="1866"/>
      <c r="AR285" s="1866"/>
      <c r="AS285" s="1866"/>
      <c r="AT285" s="1866"/>
    </row>
    <row r="286" spans="1:46" s="1303" customFormat="1" x14ac:dyDescent="0.25">
      <c r="A286" s="1302"/>
      <c r="B286" s="1302"/>
      <c r="F286" s="1304"/>
      <c r="M286" s="1866"/>
      <c r="N286" s="1866"/>
      <c r="O286" s="1866"/>
      <c r="P286" s="1866"/>
      <c r="Q286" s="1866"/>
      <c r="R286" s="1866"/>
      <c r="S286" s="1866"/>
      <c r="T286" s="1866"/>
      <c r="U286" s="1866"/>
      <c r="V286" s="1866"/>
      <c r="W286" s="1866"/>
      <c r="X286" s="1866"/>
      <c r="Y286" s="1866"/>
      <c r="Z286" s="1866"/>
      <c r="AA286" s="1866"/>
      <c r="AB286" s="1866"/>
      <c r="AC286" s="1866"/>
      <c r="AD286" s="1866"/>
      <c r="AE286" s="1866"/>
      <c r="AF286" s="1866"/>
      <c r="AG286" s="1866"/>
      <c r="AH286" s="1866"/>
      <c r="AI286" s="1866"/>
      <c r="AJ286" s="1866"/>
      <c r="AK286" s="1866"/>
      <c r="AL286" s="1866"/>
      <c r="AM286" s="1866"/>
      <c r="AN286" s="1866"/>
      <c r="AO286" s="1866"/>
      <c r="AP286" s="1866"/>
      <c r="AQ286" s="1866"/>
      <c r="AR286" s="1866"/>
      <c r="AS286" s="1866"/>
      <c r="AT286" s="1866"/>
    </row>
    <row r="287" spans="1:46" s="1303" customFormat="1" x14ac:dyDescent="0.25">
      <c r="A287" s="1302"/>
      <c r="B287" s="1302"/>
      <c r="F287" s="1304"/>
      <c r="M287" s="1866"/>
      <c r="N287" s="1866"/>
      <c r="O287" s="1866"/>
      <c r="P287" s="1866"/>
      <c r="Q287" s="1866"/>
      <c r="R287" s="1866"/>
      <c r="S287" s="1866"/>
      <c r="T287" s="1866"/>
      <c r="U287" s="1866"/>
      <c r="V287" s="1866"/>
      <c r="W287" s="1866"/>
      <c r="X287" s="1866"/>
      <c r="Y287" s="1866"/>
      <c r="Z287" s="1866"/>
      <c r="AA287" s="1866"/>
      <c r="AB287" s="1866"/>
      <c r="AC287" s="1866"/>
      <c r="AD287" s="1866"/>
      <c r="AE287" s="1866"/>
      <c r="AF287" s="1866"/>
      <c r="AG287" s="1866"/>
      <c r="AH287" s="1866"/>
      <c r="AI287" s="1866"/>
      <c r="AJ287" s="1866"/>
      <c r="AK287" s="1866"/>
      <c r="AL287" s="1866"/>
      <c r="AM287" s="1866"/>
      <c r="AN287" s="1866"/>
      <c r="AO287" s="1866"/>
      <c r="AP287" s="1866"/>
      <c r="AQ287" s="1866"/>
      <c r="AR287" s="1866"/>
      <c r="AS287" s="1866"/>
      <c r="AT287" s="1866"/>
    </row>
    <row r="288" spans="1:46" s="1303" customFormat="1" x14ac:dyDescent="0.25">
      <c r="A288" s="1302"/>
      <c r="B288" s="1302"/>
      <c r="F288" s="1304"/>
      <c r="M288" s="1866"/>
      <c r="N288" s="1866"/>
      <c r="O288" s="1866"/>
      <c r="P288" s="1866"/>
      <c r="Q288" s="1866"/>
      <c r="R288" s="1866"/>
      <c r="S288" s="1866"/>
      <c r="T288" s="1866"/>
      <c r="U288" s="1866"/>
      <c r="V288" s="1866"/>
      <c r="W288" s="1866"/>
      <c r="X288" s="1866"/>
      <c r="Y288" s="1866"/>
      <c r="Z288" s="1866"/>
      <c r="AA288" s="1866"/>
      <c r="AB288" s="1866"/>
      <c r="AC288" s="1866"/>
      <c r="AD288" s="1866"/>
      <c r="AE288" s="1866"/>
      <c r="AF288" s="1866"/>
      <c r="AG288" s="1866"/>
      <c r="AH288" s="1866"/>
      <c r="AI288" s="1866"/>
      <c r="AJ288" s="1866"/>
      <c r="AK288" s="1866"/>
      <c r="AL288" s="1866"/>
      <c r="AM288" s="1866"/>
      <c r="AN288" s="1866"/>
      <c r="AO288" s="1866"/>
      <c r="AP288" s="1866"/>
      <c r="AQ288" s="1866"/>
      <c r="AR288" s="1866"/>
      <c r="AS288" s="1866"/>
      <c r="AT288" s="1866"/>
    </row>
    <row r="289" spans="1:46" s="1303" customFormat="1" x14ac:dyDescent="0.25">
      <c r="A289" s="1302"/>
      <c r="B289" s="1302"/>
      <c r="F289" s="1304"/>
      <c r="M289" s="1866"/>
      <c r="N289" s="1866"/>
      <c r="O289" s="1866"/>
      <c r="P289" s="1866"/>
      <c r="Q289" s="1866"/>
      <c r="R289" s="1866"/>
      <c r="S289" s="1866"/>
      <c r="T289" s="1866"/>
      <c r="U289" s="1866"/>
      <c r="V289" s="1866"/>
      <c r="W289" s="1866"/>
      <c r="X289" s="1866"/>
      <c r="Y289" s="1866"/>
      <c r="Z289" s="1866"/>
      <c r="AA289" s="1866"/>
      <c r="AB289" s="1866"/>
      <c r="AC289" s="1866"/>
      <c r="AD289" s="1866"/>
      <c r="AE289" s="1866"/>
      <c r="AF289" s="1866"/>
      <c r="AG289" s="1866"/>
      <c r="AH289" s="1866"/>
      <c r="AI289" s="1866"/>
      <c r="AJ289" s="1866"/>
      <c r="AK289" s="1866"/>
      <c r="AL289" s="1866"/>
      <c r="AM289" s="1866"/>
      <c r="AN289" s="1866"/>
      <c r="AO289" s="1866"/>
      <c r="AP289" s="1866"/>
      <c r="AQ289" s="1866"/>
      <c r="AR289" s="1866"/>
      <c r="AS289" s="1866"/>
      <c r="AT289" s="1866"/>
    </row>
    <row r="290" spans="1:46" s="1303" customFormat="1" x14ac:dyDescent="0.25">
      <c r="A290" s="1302"/>
      <c r="B290" s="1302"/>
      <c r="F290" s="1304"/>
      <c r="M290" s="1866"/>
      <c r="N290" s="1866"/>
      <c r="O290" s="1866"/>
      <c r="P290" s="1866"/>
      <c r="Q290" s="1866"/>
      <c r="R290" s="1866"/>
      <c r="S290" s="1866"/>
      <c r="T290" s="1866"/>
      <c r="U290" s="1866"/>
      <c r="V290" s="1866"/>
      <c r="W290" s="1866"/>
      <c r="X290" s="1866"/>
      <c r="Y290" s="1866"/>
      <c r="Z290" s="1866"/>
      <c r="AA290" s="1866"/>
      <c r="AB290" s="1866"/>
      <c r="AC290" s="1866"/>
      <c r="AD290" s="1866"/>
      <c r="AE290" s="1866"/>
      <c r="AF290" s="1866"/>
      <c r="AG290" s="1866"/>
      <c r="AH290" s="1866"/>
      <c r="AI290" s="1866"/>
      <c r="AJ290" s="1866"/>
      <c r="AK290" s="1866"/>
      <c r="AL290" s="1866"/>
      <c r="AM290" s="1866"/>
      <c r="AN290" s="1866"/>
      <c r="AO290" s="1866"/>
      <c r="AP290" s="1866"/>
      <c r="AQ290" s="1866"/>
      <c r="AR290" s="1866"/>
      <c r="AS290" s="1866"/>
      <c r="AT290" s="1866"/>
    </row>
    <row r="291" spans="1:46" s="1303" customFormat="1" x14ac:dyDescent="0.25">
      <c r="A291" s="1302"/>
      <c r="B291" s="1302"/>
      <c r="F291" s="1304"/>
      <c r="M291" s="1866"/>
      <c r="N291" s="1866"/>
      <c r="O291" s="1866"/>
      <c r="P291" s="1866"/>
      <c r="Q291" s="1866"/>
      <c r="R291" s="1866"/>
      <c r="S291" s="1866"/>
      <c r="T291" s="1866"/>
      <c r="U291" s="1866"/>
      <c r="V291" s="1866"/>
      <c r="W291" s="1866"/>
      <c r="X291" s="1866"/>
      <c r="Y291" s="1866"/>
      <c r="Z291" s="1866"/>
      <c r="AA291" s="1866"/>
      <c r="AB291" s="1866"/>
      <c r="AC291" s="1866"/>
      <c r="AD291" s="1866"/>
      <c r="AE291" s="1866"/>
      <c r="AF291" s="1866"/>
      <c r="AG291" s="1866"/>
      <c r="AH291" s="1866"/>
      <c r="AI291" s="1866"/>
      <c r="AJ291" s="1866"/>
      <c r="AK291" s="1866"/>
      <c r="AL291" s="1866"/>
      <c r="AM291" s="1866"/>
      <c r="AN291" s="1866"/>
      <c r="AO291" s="1866"/>
      <c r="AP291" s="1866"/>
      <c r="AQ291" s="1866"/>
      <c r="AR291" s="1866"/>
      <c r="AS291" s="1866"/>
      <c r="AT291" s="1866"/>
    </row>
    <row r="292" spans="1:46" s="1303" customFormat="1" x14ac:dyDescent="0.25">
      <c r="A292" s="1302"/>
      <c r="B292" s="1302"/>
      <c r="F292" s="1304"/>
      <c r="M292" s="1866"/>
      <c r="N292" s="1866"/>
      <c r="O292" s="1866"/>
      <c r="P292" s="1866"/>
      <c r="Q292" s="1866"/>
      <c r="R292" s="1866"/>
      <c r="S292" s="1866"/>
      <c r="T292" s="1866"/>
      <c r="U292" s="1866"/>
      <c r="V292" s="1866"/>
      <c r="W292" s="1866"/>
      <c r="X292" s="1866"/>
      <c r="Y292" s="1866"/>
      <c r="Z292" s="1866"/>
      <c r="AA292" s="1866"/>
      <c r="AB292" s="1866"/>
      <c r="AC292" s="1866"/>
      <c r="AD292" s="1866"/>
      <c r="AE292" s="1866"/>
      <c r="AF292" s="1866"/>
      <c r="AG292" s="1866"/>
      <c r="AH292" s="1866"/>
      <c r="AI292" s="1866"/>
      <c r="AJ292" s="1866"/>
      <c r="AK292" s="1866"/>
      <c r="AL292" s="1866"/>
      <c r="AM292" s="1866"/>
      <c r="AN292" s="1866"/>
      <c r="AO292" s="1866"/>
      <c r="AP292" s="1866"/>
      <c r="AQ292" s="1866"/>
      <c r="AR292" s="1866"/>
      <c r="AS292" s="1866"/>
      <c r="AT292" s="1866"/>
    </row>
    <row r="293" spans="1:46" s="1303" customFormat="1" x14ac:dyDescent="0.25">
      <c r="A293" s="1302"/>
      <c r="B293" s="1302"/>
      <c r="F293" s="1304"/>
      <c r="M293" s="1866"/>
      <c r="N293" s="1866"/>
      <c r="O293" s="1866"/>
      <c r="P293" s="1866"/>
      <c r="Q293" s="1866"/>
      <c r="R293" s="1866"/>
      <c r="S293" s="1866"/>
      <c r="T293" s="1866"/>
      <c r="U293" s="1866"/>
      <c r="V293" s="1866"/>
      <c r="W293" s="1866"/>
      <c r="X293" s="1866"/>
      <c r="Y293" s="1866"/>
      <c r="Z293" s="1866"/>
      <c r="AA293" s="1866"/>
      <c r="AB293" s="1866"/>
      <c r="AC293" s="1866"/>
      <c r="AD293" s="1866"/>
      <c r="AE293" s="1866"/>
      <c r="AF293" s="1866"/>
      <c r="AG293" s="1866"/>
      <c r="AH293" s="1866"/>
      <c r="AI293" s="1866"/>
      <c r="AJ293" s="1866"/>
      <c r="AK293" s="1866"/>
      <c r="AL293" s="1866"/>
      <c r="AM293" s="1866"/>
      <c r="AN293" s="1866"/>
      <c r="AO293" s="1866"/>
      <c r="AP293" s="1866"/>
      <c r="AQ293" s="1866"/>
      <c r="AR293" s="1866"/>
      <c r="AS293" s="1866"/>
      <c r="AT293" s="1866"/>
    </row>
    <row r="294" spans="1:46" s="1303" customFormat="1" x14ac:dyDescent="0.25">
      <c r="A294" s="1302"/>
      <c r="B294" s="1302"/>
      <c r="F294" s="1304"/>
      <c r="M294" s="1866"/>
      <c r="N294" s="1866"/>
      <c r="O294" s="1866"/>
      <c r="P294" s="1866"/>
      <c r="Q294" s="1866"/>
      <c r="R294" s="1866"/>
      <c r="S294" s="1866"/>
      <c r="T294" s="1866"/>
      <c r="U294" s="1866"/>
      <c r="V294" s="1866"/>
      <c r="W294" s="1866"/>
      <c r="X294" s="1866"/>
      <c r="Y294" s="1866"/>
      <c r="Z294" s="1866"/>
      <c r="AA294" s="1866"/>
      <c r="AB294" s="1866"/>
      <c r="AC294" s="1866"/>
      <c r="AD294" s="1866"/>
      <c r="AE294" s="1866"/>
      <c r="AF294" s="1866"/>
      <c r="AG294" s="1866"/>
      <c r="AH294" s="1866"/>
      <c r="AI294" s="1866"/>
      <c r="AJ294" s="1866"/>
      <c r="AK294" s="1866"/>
      <c r="AL294" s="1866"/>
      <c r="AM294" s="1866"/>
      <c r="AN294" s="1866"/>
      <c r="AO294" s="1866"/>
      <c r="AP294" s="1866"/>
      <c r="AQ294" s="1866"/>
      <c r="AR294" s="1866"/>
      <c r="AS294" s="1866"/>
      <c r="AT294" s="1866"/>
    </row>
    <row r="295" spans="1:46" s="1303" customFormat="1" x14ac:dyDescent="0.25">
      <c r="A295" s="1302"/>
      <c r="B295" s="1302"/>
      <c r="F295" s="1304"/>
      <c r="M295" s="1866"/>
      <c r="N295" s="1866"/>
      <c r="O295" s="1866"/>
      <c r="P295" s="1866"/>
      <c r="Q295" s="1866"/>
      <c r="R295" s="1866"/>
      <c r="S295" s="1866"/>
      <c r="T295" s="1866"/>
      <c r="U295" s="1866"/>
      <c r="V295" s="1866"/>
      <c r="W295" s="1866"/>
      <c r="X295" s="1866"/>
      <c r="Y295" s="1866"/>
      <c r="Z295" s="1866"/>
      <c r="AA295" s="1866"/>
      <c r="AB295" s="1866"/>
      <c r="AC295" s="1866"/>
      <c r="AD295" s="1866"/>
      <c r="AE295" s="1866"/>
      <c r="AF295" s="1866"/>
      <c r="AG295" s="1866"/>
      <c r="AH295" s="1866"/>
      <c r="AI295" s="1866"/>
      <c r="AJ295" s="1866"/>
      <c r="AK295" s="1866"/>
      <c r="AL295" s="1866"/>
      <c r="AM295" s="1866"/>
      <c r="AN295" s="1866"/>
      <c r="AO295" s="1866"/>
      <c r="AP295" s="1866"/>
      <c r="AQ295" s="1866"/>
      <c r="AR295" s="1866"/>
      <c r="AS295" s="1866"/>
      <c r="AT295" s="1866"/>
    </row>
    <row r="296" spans="1:46" s="1303" customFormat="1" x14ac:dyDescent="0.25">
      <c r="A296" s="1302"/>
      <c r="B296" s="1302"/>
      <c r="F296" s="1304"/>
      <c r="M296" s="1866"/>
      <c r="N296" s="1866"/>
      <c r="O296" s="1866"/>
      <c r="P296" s="1866"/>
      <c r="Q296" s="1866"/>
      <c r="R296" s="1866"/>
      <c r="S296" s="1866"/>
      <c r="T296" s="1866"/>
      <c r="U296" s="1866"/>
      <c r="V296" s="1866"/>
      <c r="W296" s="1866"/>
      <c r="X296" s="1866"/>
      <c r="Y296" s="1866"/>
      <c r="Z296" s="1866"/>
      <c r="AA296" s="1866"/>
      <c r="AB296" s="1866"/>
      <c r="AC296" s="1866"/>
      <c r="AD296" s="1866"/>
      <c r="AE296" s="1866"/>
      <c r="AF296" s="1866"/>
      <c r="AG296" s="1866"/>
      <c r="AH296" s="1866"/>
      <c r="AI296" s="1866"/>
      <c r="AJ296" s="1866"/>
      <c r="AK296" s="1866"/>
      <c r="AL296" s="1866"/>
      <c r="AM296" s="1866"/>
      <c r="AN296" s="1866"/>
      <c r="AO296" s="1866"/>
      <c r="AP296" s="1866"/>
      <c r="AQ296" s="1866"/>
      <c r="AR296" s="1866"/>
      <c r="AS296" s="1866"/>
      <c r="AT296" s="1866"/>
    </row>
    <row r="297" spans="1:46" s="1303" customFormat="1" x14ac:dyDescent="0.25">
      <c r="A297" s="1302"/>
      <c r="B297" s="1302"/>
      <c r="F297" s="1304"/>
      <c r="M297" s="1866"/>
      <c r="N297" s="1866"/>
      <c r="O297" s="1866"/>
      <c r="P297" s="1866"/>
      <c r="Q297" s="1866"/>
      <c r="R297" s="1866"/>
      <c r="S297" s="1866"/>
      <c r="T297" s="1866"/>
      <c r="U297" s="1866"/>
      <c r="V297" s="1866"/>
      <c r="W297" s="1866"/>
      <c r="X297" s="1866"/>
      <c r="Y297" s="1866"/>
      <c r="Z297" s="1866"/>
      <c r="AA297" s="1866"/>
      <c r="AB297" s="1866"/>
      <c r="AC297" s="1866"/>
      <c r="AD297" s="1866"/>
      <c r="AE297" s="1866"/>
      <c r="AF297" s="1866"/>
      <c r="AG297" s="1866"/>
      <c r="AH297" s="1866"/>
      <c r="AI297" s="1866"/>
      <c r="AJ297" s="1866"/>
      <c r="AK297" s="1866"/>
      <c r="AL297" s="1866"/>
      <c r="AM297" s="1866"/>
      <c r="AN297" s="1866"/>
      <c r="AO297" s="1866"/>
      <c r="AP297" s="1866"/>
      <c r="AQ297" s="1866"/>
      <c r="AR297" s="1866"/>
      <c r="AS297" s="1866"/>
      <c r="AT297" s="1866"/>
    </row>
    <row r="299" spans="1:46" ht="14.25" customHeight="1" x14ac:dyDescent="0.2">
      <c r="D299" s="1169"/>
      <c r="E299" s="1169"/>
      <c r="F299" s="1169"/>
      <c r="G299" s="1169"/>
      <c r="H299" s="1169"/>
      <c r="I299" s="1169"/>
      <c r="J299" s="1169"/>
      <c r="K299" s="1169"/>
      <c r="L299" s="1169"/>
    </row>
    <row r="300" spans="1:46" x14ac:dyDescent="0.25">
      <c r="D300" s="1169"/>
    </row>
  </sheetData>
  <sheetProtection formatCells="0" formatColumns="0" formatRows="0" sort="0"/>
  <sortState ref="A4:F6">
    <sortCondition ref="A4"/>
  </sortState>
  <customSheetViews>
    <customSheetView guid="{DF43B8DA-68E8-4080-9138-D41A38219876}" showPageBreaks="1" printArea="1" hiddenRows="1" view="pageBreakPreview">
      <pane xSplit="3" ySplit="2" topLeftCell="D4" activePane="bottomRight" state="frozen"/>
      <selection pane="bottomRight" activeCell="D4" sqref="D4"/>
      <pageMargins left="0.5" right="0.5" top="1.25" bottom="0.5" header="0.3" footer="0.3"/>
      <printOptions horizontalCentered="1"/>
      <pageSetup paperSize="5" orientation="portrait" r:id="rId1"/>
      <headerFooter>
        <oddHeader>&amp;L&amp;"Arial,Bold"&amp;16Table 8A: FY2019-20 Budget Letter_&amp;KFF0000Preliminary Simulation&amp;K000000
&amp;K000000February 1, 2019 Student Membership</oddHeader>
      </headerFooter>
    </customSheetView>
  </customSheetViews>
  <mergeCells count="2">
    <mergeCell ref="A1:C1"/>
    <mergeCell ref="A2:C2"/>
  </mergeCells>
  <printOptions horizontalCentered="1"/>
  <pageMargins left="0.5" right="0.5" top="1.25" bottom="0.5" header="0.3" footer="0.3"/>
  <pageSetup paperSize="5" orientation="portrait" r:id="rId2"/>
  <headerFooter>
    <oddHeader>&amp;L&amp;"Arial,Bold"&amp;14Table 8A:  Budget Letter&amp;K000000
February 1 Student Membership (RSD/Type 5)</oddHeader>
    <oddFooter>&amp;R&amp;P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T307"/>
  <sheetViews>
    <sheetView view="pageBreakPreview" zoomScale="75" zoomScaleNormal="100" zoomScaleSheetLayoutView="75" workbookViewId="0">
      <pane xSplit="2" ySplit="5" topLeftCell="C6" activePane="bottomRight" state="frozen"/>
      <selection activeCell="I191" sqref="I191"/>
      <selection pane="topRight" activeCell="I191" sqref="I191"/>
      <selection pane="bottomLeft" activeCell="I191" sqref="I191"/>
      <selection pane="bottomRight" activeCell="C6" sqref="C6"/>
    </sheetView>
  </sheetViews>
  <sheetFormatPr defaultColWidth="9.140625" defaultRowHeight="12.75" x14ac:dyDescent="0.2"/>
  <cols>
    <col min="1" max="1" width="5.5703125" customWidth="1"/>
    <col min="2" max="2" width="22.7109375" customWidth="1"/>
    <col min="3" max="8" width="16" customWidth="1"/>
    <col min="9" max="9" width="15.28515625" customWidth="1"/>
    <col min="10" max="12" width="14.5703125" customWidth="1"/>
    <col min="13" max="14" width="16.5703125" customWidth="1"/>
    <col min="15" max="15" width="20.7109375" customWidth="1"/>
    <col min="16" max="19" width="17.42578125" customWidth="1"/>
    <col min="20" max="20" width="11.5703125" bestFit="1" customWidth="1"/>
  </cols>
  <sheetData>
    <row r="1" spans="1:19" ht="27.75" customHeight="1" x14ac:dyDescent="0.2">
      <c r="A1" s="1857" t="s">
        <v>1355</v>
      </c>
      <c r="B1" s="1857"/>
      <c r="C1" s="1858" t="s">
        <v>1357</v>
      </c>
      <c r="D1" s="1859"/>
      <c r="E1" s="1859"/>
      <c r="F1" s="1859"/>
      <c r="G1" s="1859"/>
      <c r="H1" s="1859"/>
      <c r="I1" s="1858" t="s">
        <v>1356</v>
      </c>
      <c r="J1" s="1858"/>
      <c r="K1" s="1858"/>
      <c r="L1" s="1858"/>
      <c r="M1" s="1860" t="s">
        <v>1359</v>
      </c>
      <c r="N1" s="1860"/>
      <c r="O1" s="777" t="s">
        <v>417</v>
      </c>
      <c r="P1" s="1853" t="s">
        <v>722</v>
      </c>
      <c r="Q1" s="1853" t="s">
        <v>1260</v>
      </c>
      <c r="R1" s="1855" t="s">
        <v>1261</v>
      </c>
      <c r="S1" s="777" t="s">
        <v>896</v>
      </c>
    </row>
    <row r="2" spans="1:19" ht="117.75" customHeight="1" x14ac:dyDescent="0.2">
      <c r="A2" s="1857"/>
      <c r="B2" s="1857"/>
      <c r="C2" s="1031" t="s">
        <v>408</v>
      </c>
      <c r="D2" s="1031" t="s">
        <v>293</v>
      </c>
      <c r="E2" s="1031" t="s">
        <v>1294</v>
      </c>
      <c r="F2" s="778" t="s">
        <v>415</v>
      </c>
      <c r="G2" s="1031" t="s">
        <v>409</v>
      </c>
      <c r="H2" s="778" t="s">
        <v>416</v>
      </c>
      <c r="I2" s="1031" t="s">
        <v>663</v>
      </c>
      <c r="J2" s="1031" t="s">
        <v>418</v>
      </c>
      <c r="K2" s="1031" t="s">
        <v>419</v>
      </c>
      <c r="L2" s="1031" t="s">
        <v>420</v>
      </c>
      <c r="M2" s="1032" t="s">
        <v>1009</v>
      </c>
      <c r="N2" s="1032" t="s">
        <v>1010</v>
      </c>
      <c r="O2" s="778" t="s">
        <v>1008</v>
      </c>
      <c r="P2" s="1854"/>
      <c r="Q2" s="1854"/>
      <c r="R2" s="1856"/>
      <c r="S2" s="778" t="s">
        <v>1262</v>
      </c>
    </row>
    <row r="3" spans="1:19" ht="29.25" customHeight="1" x14ac:dyDescent="0.2">
      <c r="A3" s="1863" t="s">
        <v>1505</v>
      </c>
      <c r="B3" s="1864"/>
      <c r="C3" s="1348">
        <v>1</v>
      </c>
      <c r="D3" s="1349">
        <v>2</v>
      </c>
      <c r="E3" s="1349">
        <v>3</v>
      </c>
      <c r="F3" s="1349">
        <v>4</v>
      </c>
      <c r="G3" s="1349">
        <v>5</v>
      </c>
      <c r="H3" s="1349">
        <v>6</v>
      </c>
      <c r="I3" s="1349">
        <v>7</v>
      </c>
      <c r="J3" s="1349">
        <v>8</v>
      </c>
      <c r="K3" s="1349">
        <v>9</v>
      </c>
      <c r="L3" s="1349">
        <v>10</v>
      </c>
      <c r="M3" s="1349">
        <v>11</v>
      </c>
      <c r="N3" s="1349">
        <v>12</v>
      </c>
      <c r="O3" s="1349">
        <v>13</v>
      </c>
      <c r="P3" s="1349">
        <v>14</v>
      </c>
      <c r="Q3" s="1349">
        <v>15</v>
      </c>
      <c r="R3" s="1349">
        <v>16</v>
      </c>
      <c r="S3" s="1349">
        <v>17</v>
      </c>
    </row>
    <row r="4" spans="1:19" s="346" customFormat="1" ht="25.5" hidden="1" x14ac:dyDescent="0.2">
      <c r="A4" s="779"/>
      <c r="B4" s="387"/>
      <c r="C4" s="1350" t="s">
        <v>442</v>
      </c>
      <c r="D4" s="1350" t="s">
        <v>442</v>
      </c>
      <c r="E4" s="1350" t="s">
        <v>442</v>
      </c>
      <c r="F4" s="1350" t="s">
        <v>443</v>
      </c>
      <c r="G4" s="1350" t="s">
        <v>532</v>
      </c>
      <c r="H4" s="1350" t="s">
        <v>443</v>
      </c>
      <c r="I4" s="1350" t="s">
        <v>442</v>
      </c>
      <c r="J4" s="1350" t="s">
        <v>442</v>
      </c>
      <c r="K4" s="1350" t="s">
        <v>442</v>
      </c>
      <c r="L4" s="1350" t="s">
        <v>442</v>
      </c>
      <c r="M4" s="1350" t="s">
        <v>533</v>
      </c>
      <c r="N4" s="1350" t="s">
        <v>533</v>
      </c>
      <c r="O4" s="1350" t="s">
        <v>443</v>
      </c>
      <c r="P4" s="1350"/>
      <c r="Q4" s="1350"/>
      <c r="R4" s="1350"/>
      <c r="S4" s="1350"/>
    </row>
    <row r="5" spans="1:19" s="504" customFormat="1" ht="36.75" customHeight="1" x14ac:dyDescent="0.2">
      <c r="A5" s="1861" t="s">
        <v>1736</v>
      </c>
      <c r="B5" s="1862"/>
      <c r="C5" s="1351" t="s">
        <v>1295</v>
      </c>
      <c r="D5" s="1351" t="s">
        <v>1296</v>
      </c>
      <c r="E5" s="1351" t="s">
        <v>1297</v>
      </c>
      <c r="F5" s="1351" t="s">
        <v>528</v>
      </c>
      <c r="G5" s="1351" t="s">
        <v>1298</v>
      </c>
      <c r="H5" s="1351" t="s">
        <v>530</v>
      </c>
      <c r="I5" s="1351" t="s">
        <v>1299</v>
      </c>
      <c r="J5" s="1351" t="s">
        <v>1300</v>
      </c>
      <c r="K5" s="1351" t="s">
        <v>1301</v>
      </c>
      <c r="L5" s="1351" t="s">
        <v>1302</v>
      </c>
      <c r="M5" s="1351" t="s">
        <v>1360</v>
      </c>
      <c r="N5" s="1351" t="s">
        <v>1361</v>
      </c>
      <c r="O5" s="1351" t="s">
        <v>531</v>
      </c>
      <c r="P5" s="1351" t="s">
        <v>1303</v>
      </c>
      <c r="Q5" s="1351" t="s">
        <v>1305</v>
      </c>
      <c r="R5" s="1351" t="s">
        <v>1306</v>
      </c>
      <c r="S5" s="1351" t="s">
        <v>1304</v>
      </c>
    </row>
    <row r="6" spans="1:19" ht="16.149999999999999" customHeight="1" x14ac:dyDescent="0.2">
      <c r="A6" s="780">
        <v>1</v>
      </c>
      <c r="B6" s="781" t="s">
        <v>4</v>
      </c>
      <c r="C6" s="1413">
        <v>3045.123065576232</v>
      </c>
      <c r="D6" s="782">
        <v>1096</v>
      </c>
      <c r="E6" s="782">
        <v>172.95024095035302</v>
      </c>
      <c r="F6" s="783">
        <v>4314.0733065265849</v>
      </c>
      <c r="G6" s="782">
        <v>777.48</v>
      </c>
      <c r="H6" s="783">
        <v>5091.5533065265845</v>
      </c>
      <c r="I6" s="782">
        <v>669.92707442677101</v>
      </c>
      <c r="J6" s="782">
        <v>182.7073839345739</v>
      </c>
      <c r="K6" s="782">
        <v>4567.6845983643479</v>
      </c>
      <c r="L6" s="782">
        <v>1827.0738393457391</v>
      </c>
      <c r="M6" s="782">
        <v>3310</v>
      </c>
      <c r="N6" s="782">
        <v>3310</v>
      </c>
      <c r="O6" s="783">
        <v>7624.0733065265849</v>
      </c>
      <c r="P6" s="782">
        <v>6229</v>
      </c>
      <c r="Q6" s="782">
        <v>5451.7369718704467</v>
      </c>
      <c r="R6" s="782">
        <v>3207.39</v>
      </c>
      <c r="S6" s="782">
        <v>9436.6069718704457</v>
      </c>
    </row>
    <row r="7" spans="1:19" ht="16.149999999999999" customHeight="1" x14ac:dyDescent="0.2">
      <c r="A7" s="467">
        <v>2</v>
      </c>
      <c r="B7" s="349" t="s">
        <v>5</v>
      </c>
      <c r="C7" s="1414">
        <v>3356.8429288655911</v>
      </c>
      <c r="D7" s="784">
        <v>1447</v>
      </c>
      <c r="E7" s="784">
        <v>172.95024095035302</v>
      </c>
      <c r="F7" s="785">
        <v>4976.7931698159446</v>
      </c>
      <c r="G7" s="784">
        <v>842.32</v>
      </c>
      <c r="H7" s="785">
        <v>5819.1131698159443</v>
      </c>
      <c r="I7" s="784">
        <v>738.50544435043003</v>
      </c>
      <c r="J7" s="784">
        <v>201.41057573193544</v>
      </c>
      <c r="K7" s="784">
        <v>5035.2643932983874</v>
      </c>
      <c r="L7" s="784">
        <v>2014.1057573193546</v>
      </c>
      <c r="M7" s="784">
        <v>3088</v>
      </c>
      <c r="N7" s="784">
        <v>3673</v>
      </c>
      <c r="O7" s="785">
        <v>8649.7931698159446</v>
      </c>
      <c r="P7" s="784">
        <v>7418</v>
      </c>
      <c r="Q7" s="784">
        <v>6572.9597897503281</v>
      </c>
      <c r="R7" s="784">
        <v>2985.6</v>
      </c>
      <c r="S7" s="784">
        <v>10400.879789750328</v>
      </c>
    </row>
    <row r="8" spans="1:19" ht="16.149999999999999" customHeight="1" x14ac:dyDescent="0.2">
      <c r="A8" s="467">
        <v>3</v>
      </c>
      <c r="B8" s="349" t="s">
        <v>6</v>
      </c>
      <c r="C8" s="784">
        <v>2576.4249115291755</v>
      </c>
      <c r="D8" s="784">
        <v>699</v>
      </c>
      <c r="E8" s="784">
        <v>172.95024095035302</v>
      </c>
      <c r="F8" s="785">
        <v>3448.3751524795284</v>
      </c>
      <c r="G8" s="784">
        <v>596.84</v>
      </c>
      <c r="H8" s="785">
        <v>4045.2151524795286</v>
      </c>
      <c r="I8" s="784">
        <v>566.81348053641864</v>
      </c>
      <c r="J8" s="784">
        <v>154.58549469175051</v>
      </c>
      <c r="K8" s="784">
        <v>3864.637367293763</v>
      </c>
      <c r="L8" s="784">
        <v>1545.8549469175052</v>
      </c>
      <c r="M8" s="784">
        <v>7088</v>
      </c>
      <c r="N8" s="784">
        <v>8137</v>
      </c>
      <c r="O8" s="785">
        <v>11585.375152479528</v>
      </c>
      <c r="P8" s="784">
        <v>4907</v>
      </c>
      <c r="Q8" s="784">
        <v>4309.8707243673971</v>
      </c>
      <c r="R8" s="784">
        <v>3741.18</v>
      </c>
      <c r="S8" s="784">
        <v>8647.8907243673966</v>
      </c>
    </row>
    <row r="9" spans="1:19" ht="16.149999999999999" customHeight="1" x14ac:dyDescent="0.2">
      <c r="A9" s="467">
        <v>4</v>
      </c>
      <c r="B9" s="349" t="s">
        <v>7</v>
      </c>
      <c r="C9" s="784">
        <v>3043.1600124183469</v>
      </c>
      <c r="D9" s="784">
        <v>1246</v>
      </c>
      <c r="E9" s="784">
        <v>172.95024095035302</v>
      </c>
      <c r="F9" s="785">
        <v>4462.1102533686999</v>
      </c>
      <c r="G9" s="784">
        <v>585.76</v>
      </c>
      <c r="H9" s="785">
        <v>5047.8702533687001</v>
      </c>
      <c r="I9" s="784">
        <v>669.49520273203632</v>
      </c>
      <c r="J9" s="784">
        <v>182.58960074510082</v>
      </c>
      <c r="K9" s="784">
        <v>4564.7400186275208</v>
      </c>
      <c r="L9" s="784">
        <v>1825.8960074510078</v>
      </c>
      <c r="M9" s="784">
        <v>6383</v>
      </c>
      <c r="N9" s="784">
        <v>6383</v>
      </c>
      <c r="O9" s="785">
        <v>10845.110253368701</v>
      </c>
      <c r="P9" s="784">
        <v>6780</v>
      </c>
      <c r="Q9" s="784">
        <v>6176.9465648854966</v>
      </c>
      <c r="R9" s="784">
        <v>3654.08</v>
      </c>
      <c r="S9" s="784">
        <v>10416.786564885497</v>
      </c>
    </row>
    <row r="10" spans="1:19" ht="16.149999999999999" customHeight="1" x14ac:dyDescent="0.2">
      <c r="A10" s="468">
        <v>5</v>
      </c>
      <c r="B10" s="350" t="s">
        <v>8</v>
      </c>
      <c r="C10" s="786">
        <v>3185.7938488794471</v>
      </c>
      <c r="D10" s="786">
        <v>1186</v>
      </c>
      <c r="E10" s="786">
        <v>172.95024095035302</v>
      </c>
      <c r="F10" s="787">
        <v>4544.7440898298</v>
      </c>
      <c r="G10" s="786">
        <v>555.91</v>
      </c>
      <c r="H10" s="787">
        <v>5100.6540898297999</v>
      </c>
      <c r="I10" s="786">
        <v>700.87464675347837</v>
      </c>
      <c r="J10" s="786">
        <v>191.14763093276684</v>
      </c>
      <c r="K10" s="786">
        <v>4778.6907733191701</v>
      </c>
      <c r="L10" s="786">
        <v>1911.4763093276683</v>
      </c>
      <c r="M10" s="786">
        <v>2973</v>
      </c>
      <c r="N10" s="786">
        <v>2973</v>
      </c>
      <c r="O10" s="787">
        <v>7517.7440898298</v>
      </c>
      <c r="P10" s="786">
        <v>6682</v>
      </c>
      <c r="Q10" s="786">
        <v>6104.0306451612905</v>
      </c>
      <c r="R10" s="786">
        <v>3074.85</v>
      </c>
      <c r="S10" s="786">
        <v>9734.7906451612907</v>
      </c>
    </row>
    <row r="11" spans="1:19" ht="16.149999999999999" customHeight="1" x14ac:dyDescent="0.2">
      <c r="A11" s="780">
        <v>6</v>
      </c>
      <c r="B11" s="781" t="s">
        <v>9</v>
      </c>
      <c r="C11" s="782">
        <v>2936.1208252984925</v>
      </c>
      <c r="D11" s="782">
        <v>1082</v>
      </c>
      <c r="E11" s="782">
        <v>172.95024095035302</v>
      </c>
      <c r="F11" s="783">
        <v>4191.0710662488455</v>
      </c>
      <c r="G11" s="782">
        <v>545.4799999999999</v>
      </c>
      <c r="H11" s="783">
        <v>4736.551066248845</v>
      </c>
      <c r="I11" s="782">
        <v>645.94658156566834</v>
      </c>
      <c r="J11" s="782">
        <v>176.16724951790957</v>
      </c>
      <c r="K11" s="782">
        <v>4404.1812379477387</v>
      </c>
      <c r="L11" s="782">
        <v>1761.6724951790954</v>
      </c>
      <c r="M11" s="782">
        <v>4565</v>
      </c>
      <c r="N11" s="782">
        <v>4565</v>
      </c>
      <c r="O11" s="783">
        <v>8756.0710662488455</v>
      </c>
      <c r="P11" s="782">
        <v>6124</v>
      </c>
      <c r="Q11" s="782">
        <v>5581.6174813737962</v>
      </c>
      <c r="R11" s="782">
        <v>3601.5</v>
      </c>
      <c r="S11" s="782">
        <v>9728.5974813737957</v>
      </c>
    </row>
    <row r="12" spans="1:19" ht="16.149999999999999" customHeight="1" x14ac:dyDescent="0.2">
      <c r="A12" s="467">
        <v>7</v>
      </c>
      <c r="B12" s="349" t="s">
        <v>10</v>
      </c>
      <c r="C12" s="784">
        <v>2039.5980757951468</v>
      </c>
      <c r="D12" s="784">
        <v>342</v>
      </c>
      <c r="E12" s="784">
        <v>172.95024095035302</v>
      </c>
      <c r="F12" s="785">
        <v>2554.5483167454995</v>
      </c>
      <c r="G12" s="784">
        <v>756.91999999999985</v>
      </c>
      <c r="H12" s="785">
        <v>3311.4683167454996</v>
      </c>
      <c r="I12" s="784">
        <v>448.71157667493225</v>
      </c>
      <c r="J12" s="784">
        <v>122.37588454770881</v>
      </c>
      <c r="K12" s="784">
        <v>3059.3971136927203</v>
      </c>
      <c r="L12" s="784">
        <v>1223.758845477088</v>
      </c>
      <c r="M12" s="784">
        <v>14202</v>
      </c>
      <c r="N12" s="784">
        <v>25125</v>
      </c>
      <c r="O12" s="785">
        <v>27679.548316745499</v>
      </c>
      <c r="P12" s="784">
        <v>4596</v>
      </c>
      <c r="Q12" s="784">
        <v>3834.1542610571737</v>
      </c>
      <c r="R12" s="784">
        <v>5436.89</v>
      </c>
      <c r="S12" s="784">
        <v>10027.964261057174</v>
      </c>
    </row>
    <row r="13" spans="1:19" ht="16.149999999999999" customHeight="1" x14ac:dyDescent="0.2">
      <c r="A13" s="467">
        <v>8</v>
      </c>
      <c r="B13" s="349" t="s">
        <v>11</v>
      </c>
      <c r="C13" s="784">
        <v>2909.1767579112266</v>
      </c>
      <c r="D13" s="784">
        <v>1016</v>
      </c>
      <c r="E13" s="784">
        <v>172.95024095035302</v>
      </c>
      <c r="F13" s="785">
        <v>4098.1269988615795</v>
      </c>
      <c r="G13" s="784">
        <v>725.76</v>
      </c>
      <c r="H13" s="785">
        <v>4823.8869988615797</v>
      </c>
      <c r="I13" s="784">
        <v>640.01888674046984</v>
      </c>
      <c r="J13" s="784">
        <v>174.55060547467357</v>
      </c>
      <c r="K13" s="784">
        <v>4363.7651368668403</v>
      </c>
      <c r="L13" s="784">
        <v>1745.5060547467356</v>
      </c>
      <c r="M13" s="784">
        <v>5218</v>
      </c>
      <c r="N13" s="784">
        <v>5898</v>
      </c>
      <c r="O13" s="785">
        <v>9996.1269988615786</v>
      </c>
      <c r="P13" s="784">
        <v>6027</v>
      </c>
      <c r="Q13" s="784">
        <v>5301.9005320587967</v>
      </c>
      <c r="R13" s="784">
        <v>3493.52</v>
      </c>
      <c r="S13" s="784">
        <v>9521.1805320587973</v>
      </c>
    </row>
    <row r="14" spans="1:19" ht="16.149999999999999" customHeight="1" x14ac:dyDescent="0.2">
      <c r="A14" s="467">
        <v>9</v>
      </c>
      <c r="B14" s="349" t="s">
        <v>12</v>
      </c>
      <c r="C14" s="784">
        <v>2638.161842225345</v>
      </c>
      <c r="D14" s="784">
        <v>790</v>
      </c>
      <c r="E14" s="784">
        <v>172.95024095035302</v>
      </c>
      <c r="F14" s="785">
        <v>3601.112083175698</v>
      </c>
      <c r="G14" s="784">
        <v>744.76</v>
      </c>
      <c r="H14" s="785">
        <v>4345.8720831756982</v>
      </c>
      <c r="I14" s="784">
        <v>580.39560528957588</v>
      </c>
      <c r="J14" s="784">
        <v>158.28971053352072</v>
      </c>
      <c r="K14" s="784">
        <v>3957.2427633380166</v>
      </c>
      <c r="L14" s="784">
        <v>1582.8971053352068</v>
      </c>
      <c r="M14" s="784">
        <v>6356</v>
      </c>
      <c r="N14" s="784">
        <v>7282</v>
      </c>
      <c r="O14" s="785">
        <v>10883.112083175698</v>
      </c>
      <c r="P14" s="784">
        <v>5427</v>
      </c>
      <c r="Q14" s="784">
        <v>4683.228495719527</v>
      </c>
      <c r="R14" s="784">
        <v>3866.9</v>
      </c>
      <c r="S14" s="784">
        <v>9294.8884957195278</v>
      </c>
    </row>
    <row r="15" spans="1:19" ht="16.149999999999999" customHeight="1" x14ac:dyDescent="0.2">
      <c r="A15" s="468">
        <v>10</v>
      </c>
      <c r="B15" s="350" t="s">
        <v>13</v>
      </c>
      <c r="C15" s="786">
        <v>2195.2626530902908</v>
      </c>
      <c r="D15" s="786">
        <v>433</v>
      </c>
      <c r="E15" s="786">
        <v>172.95024095035302</v>
      </c>
      <c r="F15" s="787">
        <v>2801.2128940406437</v>
      </c>
      <c r="G15" s="786">
        <v>608.04000000000008</v>
      </c>
      <c r="H15" s="787">
        <v>3409.2528940406437</v>
      </c>
      <c r="I15" s="786">
        <v>482.95778367986406</v>
      </c>
      <c r="J15" s="786">
        <v>131.71575918541743</v>
      </c>
      <c r="K15" s="786">
        <v>3292.8939796354366</v>
      </c>
      <c r="L15" s="786">
        <v>1317.1575918541744</v>
      </c>
      <c r="M15" s="786">
        <v>7693</v>
      </c>
      <c r="N15" s="786">
        <v>8322</v>
      </c>
      <c r="O15" s="787">
        <v>11123.212894040644</v>
      </c>
      <c r="P15" s="786">
        <v>4381</v>
      </c>
      <c r="Q15" s="786">
        <v>3764.6864447167754</v>
      </c>
      <c r="R15" s="786">
        <v>4582.49</v>
      </c>
      <c r="S15" s="786">
        <v>8955.2164447167743</v>
      </c>
    </row>
    <row r="16" spans="1:19" ht="16.149999999999999" customHeight="1" x14ac:dyDescent="0.2">
      <c r="A16" s="780">
        <v>11</v>
      </c>
      <c r="B16" s="781" t="s">
        <v>14</v>
      </c>
      <c r="C16" s="782">
        <v>3324.5822879739608</v>
      </c>
      <c r="D16" s="782">
        <v>1620</v>
      </c>
      <c r="E16" s="782">
        <v>172.95024095035302</v>
      </c>
      <c r="F16" s="783">
        <v>5117.5325289243137</v>
      </c>
      <c r="G16" s="782">
        <v>706.55</v>
      </c>
      <c r="H16" s="783">
        <v>5824.0825289243139</v>
      </c>
      <c r="I16" s="782">
        <v>731.40810335427136</v>
      </c>
      <c r="J16" s="782">
        <v>199.47493727843764</v>
      </c>
      <c r="K16" s="782">
        <v>4986.8734319609412</v>
      </c>
      <c r="L16" s="782">
        <v>1994.7493727843764</v>
      </c>
      <c r="M16" s="782">
        <v>3589</v>
      </c>
      <c r="N16" s="782">
        <v>4286</v>
      </c>
      <c r="O16" s="783">
        <v>9403.5325289243137</v>
      </c>
      <c r="P16" s="782">
        <v>8114</v>
      </c>
      <c r="Q16" s="782">
        <v>7395.6751373626375</v>
      </c>
      <c r="R16" s="782">
        <v>3464.07</v>
      </c>
      <c r="S16" s="782">
        <v>11566.295137362638</v>
      </c>
    </row>
    <row r="17" spans="1:19" ht="16.149999999999999" customHeight="1" x14ac:dyDescent="0.2">
      <c r="A17" s="467">
        <v>12</v>
      </c>
      <c r="B17" s="349" t="s">
        <v>15</v>
      </c>
      <c r="C17" s="784">
        <v>1003.7496843375184</v>
      </c>
      <c r="D17" s="784">
        <v>0</v>
      </c>
      <c r="E17" s="784">
        <v>172.95024095035302</v>
      </c>
      <c r="F17" s="785">
        <v>1176.6999252878713</v>
      </c>
      <c r="G17" s="784">
        <v>1063.31</v>
      </c>
      <c r="H17" s="785">
        <v>2240.0099252878713</v>
      </c>
      <c r="I17" s="784">
        <v>220.82493055425402</v>
      </c>
      <c r="J17" s="784">
        <v>60.224981060251089</v>
      </c>
      <c r="K17" s="784">
        <v>1505.6245265062773</v>
      </c>
      <c r="L17" s="784">
        <v>602.24981060251093</v>
      </c>
      <c r="M17" s="784">
        <v>15761</v>
      </c>
      <c r="N17" s="784">
        <v>17081</v>
      </c>
      <c r="O17" s="785">
        <v>18257.69992528787</v>
      </c>
      <c r="P17" s="784">
        <v>2800</v>
      </c>
      <c r="Q17" s="784">
        <v>1734.8785578747629</v>
      </c>
      <c r="R17" s="784">
        <v>6810.01</v>
      </c>
      <c r="S17" s="784">
        <v>9608.1985578747626</v>
      </c>
    </row>
    <row r="18" spans="1:19" ht="16.149999999999999" customHeight="1" x14ac:dyDescent="0.2">
      <c r="A18" s="467">
        <v>13</v>
      </c>
      <c r="B18" s="349" t="s">
        <v>16</v>
      </c>
      <c r="C18" s="784">
        <v>3198.2040957462573</v>
      </c>
      <c r="D18" s="784">
        <v>1404</v>
      </c>
      <c r="E18" s="784">
        <v>172.95024095035302</v>
      </c>
      <c r="F18" s="785">
        <v>4775.1543366966107</v>
      </c>
      <c r="G18" s="784">
        <v>749.43000000000006</v>
      </c>
      <c r="H18" s="785">
        <v>5524.584336696611</v>
      </c>
      <c r="I18" s="784">
        <v>703.6049010641766</v>
      </c>
      <c r="J18" s="784">
        <v>191.89224574477544</v>
      </c>
      <c r="K18" s="784">
        <v>4797.3061436193857</v>
      </c>
      <c r="L18" s="784">
        <v>1918.9224574477539</v>
      </c>
      <c r="M18" s="784">
        <v>4135</v>
      </c>
      <c r="N18" s="784">
        <v>4183</v>
      </c>
      <c r="O18" s="785">
        <v>8958.1543366966107</v>
      </c>
      <c r="P18" s="784">
        <v>7470</v>
      </c>
      <c r="Q18" s="784">
        <v>6637.65625</v>
      </c>
      <c r="R18" s="784">
        <v>3452.34</v>
      </c>
      <c r="S18" s="784">
        <v>10839.42625</v>
      </c>
    </row>
    <row r="19" spans="1:19" ht="16.149999999999999" customHeight="1" x14ac:dyDescent="0.2">
      <c r="A19" s="467">
        <v>14</v>
      </c>
      <c r="B19" s="349" t="s">
        <v>17</v>
      </c>
      <c r="C19" s="784">
        <v>3155.0728710066551</v>
      </c>
      <c r="D19" s="784">
        <v>1499</v>
      </c>
      <c r="E19" s="784">
        <v>172.95024095035302</v>
      </c>
      <c r="F19" s="785">
        <v>4827.023111957008</v>
      </c>
      <c r="G19" s="784">
        <v>809.9799999999999</v>
      </c>
      <c r="H19" s="785">
        <v>5637.0031119570076</v>
      </c>
      <c r="I19" s="784">
        <v>694.11603162146412</v>
      </c>
      <c r="J19" s="784">
        <v>189.3043722603993</v>
      </c>
      <c r="K19" s="784">
        <v>4732.6093065099831</v>
      </c>
      <c r="L19" s="784">
        <v>1893.0437226039928</v>
      </c>
      <c r="M19" s="784">
        <v>4251</v>
      </c>
      <c r="N19" s="784">
        <v>4251</v>
      </c>
      <c r="O19" s="785">
        <v>9078.023111957009</v>
      </c>
      <c r="P19" s="784">
        <v>8014</v>
      </c>
      <c r="Q19" s="784">
        <v>7156.8943283582093</v>
      </c>
      <c r="R19" s="784">
        <v>3868.2</v>
      </c>
      <c r="S19" s="784">
        <v>11835.074328358209</v>
      </c>
    </row>
    <row r="20" spans="1:19" ht="16.149999999999999" customHeight="1" x14ac:dyDescent="0.2">
      <c r="A20" s="468">
        <v>15</v>
      </c>
      <c r="B20" s="350" t="s">
        <v>18</v>
      </c>
      <c r="C20" s="786">
        <v>3199.6958579328789</v>
      </c>
      <c r="D20" s="786">
        <v>1360</v>
      </c>
      <c r="E20" s="786">
        <v>172.95024095035302</v>
      </c>
      <c r="F20" s="787">
        <v>4732.6460988832314</v>
      </c>
      <c r="G20" s="786">
        <v>553.79999999999995</v>
      </c>
      <c r="H20" s="787">
        <v>5286.4460988832316</v>
      </c>
      <c r="I20" s="786">
        <v>703.93308874523325</v>
      </c>
      <c r="J20" s="786">
        <v>191.98175147597269</v>
      </c>
      <c r="K20" s="786">
        <v>4799.5437868993176</v>
      </c>
      <c r="L20" s="786">
        <v>1919.8175147597267</v>
      </c>
      <c r="M20" s="786">
        <v>4022</v>
      </c>
      <c r="N20" s="786">
        <v>4022</v>
      </c>
      <c r="O20" s="787">
        <v>8754.6460988832314</v>
      </c>
      <c r="P20" s="786">
        <v>6975</v>
      </c>
      <c r="Q20" s="786">
        <v>6359.7664783427499</v>
      </c>
      <c r="R20" s="786">
        <v>3338.82</v>
      </c>
      <c r="S20" s="786">
        <v>10252.386478342751</v>
      </c>
    </row>
    <row r="21" spans="1:19" ht="16.149999999999999" customHeight="1" x14ac:dyDescent="0.2">
      <c r="A21" s="780">
        <v>16</v>
      </c>
      <c r="B21" s="781" t="s">
        <v>410</v>
      </c>
      <c r="C21" s="782">
        <v>1611.2521737203556</v>
      </c>
      <c r="D21" s="782">
        <v>0</v>
      </c>
      <c r="E21" s="782">
        <v>172.95024095035302</v>
      </c>
      <c r="F21" s="783">
        <v>1784.2024146707085</v>
      </c>
      <c r="G21" s="782">
        <v>686.73</v>
      </c>
      <c r="H21" s="783">
        <v>2470.9324146707086</v>
      </c>
      <c r="I21" s="782">
        <v>354.47547821847826</v>
      </c>
      <c r="J21" s="782">
        <v>96.675130423221333</v>
      </c>
      <c r="K21" s="782">
        <v>2416.8782605805332</v>
      </c>
      <c r="L21" s="782">
        <v>966.75130423221333</v>
      </c>
      <c r="M21" s="782">
        <v>14196</v>
      </c>
      <c r="N21" s="782">
        <v>15901</v>
      </c>
      <c r="O21" s="783">
        <v>17685.202414670708</v>
      </c>
      <c r="P21" s="782">
        <v>3190</v>
      </c>
      <c r="Q21" s="782">
        <v>2502.7030953885028</v>
      </c>
      <c r="R21" s="782">
        <v>5449.48</v>
      </c>
      <c r="S21" s="782">
        <v>8638.9130953885033</v>
      </c>
    </row>
    <row r="22" spans="1:19" ht="16.149999999999999" customHeight="1" x14ac:dyDescent="0.2">
      <c r="A22" s="467">
        <v>17</v>
      </c>
      <c r="B22" s="349" t="s">
        <v>20</v>
      </c>
      <c r="C22" s="784">
        <v>1961.6611091762729</v>
      </c>
      <c r="D22" s="784">
        <v>230</v>
      </c>
      <c r="E22" s="784">
        <v>172.95024095035302</v>
      </c>
      <c r="F22" s="785">
        <v>2364.6113501266259</v>
      </c>
      <c r="G22" s="784">
        <v>801.48</v>
      </c>
      <c r="H22" s="785">
        <v>3166.0913501266259</v>
      </c>
      <c r="I22" s="784">
        <v>431.56544401878006</v>
      </c>
      <c r="J22" s="784">
        <v>117.69966655057637</v>
      </c>
      <c r="K22" s="784">
        <v>2942.4916637644096</v>
      </c>
      <c r="L22" s="784">
        <v>1176.9966655057635</v>
      </c>
      <c r="M22" s="784">
        <v>8377</v>
      </c>
      <c r="N22" s="784">
        <v>9537</v>
      </c>
      <c r="O22" s="785">
        <v>11901.611350126626</v>
      </c>
      <c r="P22" s="784">
        <v>4158</v>
      </c>
      <c r="Q22" s="784">
        <v>3386.0536336196888</v>
      </c>
      <c r="R22" s="784">
        <v>4776.6899999999996</v>
      </c>
      <c r="S22" s="784">
        <v>8964.2236336196875</v>
      </c>
    </row>
    <row r="23" spans="1:19" ht="16.149999999999999" customHeight="1" x14ac:dyDescent="0.2">
      <c r="A23" s="467">
        <v>18</v>
      </c>
      <c r="B23" s="349" t="s">
        <v>21</v>
      </c>
      <c r="C23" s="784">
        <v>3083.8617142892786</v>
      </c>
      <c r="D23" s="784">
        <v>1337</v>
      </c>
      <c r="E23" s="784">
        <v>172.95024095035302</v>
      </c>
      <c r="F23" s="785">
        <v>4593.8119552396311</v>
      </c>
      <c r="G23" s="784">
        <v>845.94999999999993</v>
      </c>
      <c r="H23" s="785">
        <v>5439.7619552396309</v>
      </c>
      <c r="I23" s="784">
        <v>678.44957714364136</v>
      </c>
      <c r="J23" s="784">
        <v>185.03170285735675</v>
      </c>
      <c r="K23" s="784">
        <v>4625.7925714339181</v>
      </c>
      <c r="L23" s="784">
        <v>0</v>
      </c>
      <c r="M23" s="784">
        <v>4025</v>
      </c>
      <c r="N23" s="784">
        <v>4025</v>
      </c>
      <c r="O23" s="785">
        <v>8618.8119552396311</v>
      </c>
      <c r="P23" s="784">
        <v>7386</v>
      </c>
      <c r="Q23" s="784">
        <v>6532.4748677248681</v>
      </c>
      <c r="R23" s="784">
        <v>3740.07</v>
      </c>
      <c r="S23" s="784">
        <v>11118.494867724869</v>
      </c>
    </row>
    <row r="24" spans="1:19" ht="16.149999999999999" customHeight="1" x14ac:dyDescent="0.2">
      <c r="A24" s="467">
        <v>19</v>
      </c>
      <c r="B24" s="349" t="s">
        <v>22</v>
      </c>
      <c r="C24" s="784">
        <v>2439.233193068595</v>
      </c>
      <c r="D24" s="784">
        <v>700</v>
      </c>
      <c r="E24" s="784">
        <v>172.95024095035302</v>
      </c>
      <c r="F24" s="785">
        <v>3312.183434018948</v>
      </c>
      <c r="G24" s="784">
        <v>905.43</v>
      </c>
      <c r="H24" s="785">
        <v>4217.6134340189483</v>
      </c>
      <c r="I24" s="784">
        <v>536.63130247509093</v>
      </c>
      <c r="J24" s="784">
        <v>146.35399158411568</v>
      </c>
      <c r="K24" s="784">
        <v>3658.849789602893</v>
      </c>
      <c r="L24" s="784">
        <v>1463.5399158411569</v>
      </c>
      <c r="M24" s="784">
        <v>6033</v>
      </c>
      <c r="N24" s="784">
        <v>6033</v>
      </c>
      <c r="O24" s="785">
        <v>9345.1834340189489</v>
      </c>
      <c r="P24" s="784">
        <v>5631</v>
      </c>
      <c r="Q24" s="784">
        <v>4725.1757836508914</v>
      </c>
      <c r="R24" s="784">
        <v>4643.99</v>
      </c>
      <c r="S24" s="784">
        <v>10274.595783650891</v>
      </c>
    </row>
    <row r="25" spans="1:19" ht="16.149999999999999" customHeight="1" x14ac:dyDescent="0.2">
      <c r="A25" s="468">
        <v>20</v>
      </c>
      <c r="B25" s="350" t="s">
        <v>23</v>
      </c>
      <c r="C25" s="786">
        <v>3263.0389180691213</v>
      </c>
      <c r="D25" s="786">
        <v>1413</v>
      </c>
      <c r="E25" s="786">
        <v>172.95024095035302</v>
      </c>
      <c r="F25" s="787">
        <v>4848.9891590194748</v>
      </c>
      <c r="G25" s="786">
        <v>586.16999999999996</v>
      </c>
      <c r="H25" s="787">
        <v>5435.1591590194748</v>
      </c>
      <c r="I25" s="786">
        <v>717.86856197520683</v>
      </c>
      <c r="J25" s="786">
        <v>195.78233508414732</v>
      </c>
      <c r="K25" s="786">
        <v>4894.5583771036827</v>
      </c>
      <c r="L25" s="786">
        <v>1957.8233508414728</v>
      </c>
      <c r="M25" s="786">
        <v>3127</v>
      </c>
      <c r="N25" s="786">
        <v>3246</v>
      </c>
      <c r="O25" s="787">
        <v>8094.9891590194748</v>
      </c>
      <c r="P25" s="786">
        <v>7079</v>
      </c>
      <c r="Q25" s="786">
        <v>6496.0502908613253</v>
      </c>
      <c r="R25" s="786">
        <v>3232.96</v>
      </c>
      <c r="S25" s="786">
        <v>10315.180290861324</v>
      </c>
    </row>
    <row r="26" spans="1:19" ht="16.149999999999999" customHeight="1" x14ac:dyDescent="0.2">
      <c r="A26" s="780">
        <v>21</v>
      </c>
      <c r="B26" s="781" t="s">
        <v>24</v>
      </c>
      <c r="C26" s="782">
        <v>3217.349610821811</v>
      </c>
      <c r="D26" s="782">
        <v>1449</v>
      </c>
      <c r="E26" s="782">
        <v>172.95024095035302</v>
      </c>
      <c r="F26" s="783">
        <v>4839.2998517721644</v>
      </c>
      <c r="G26" s="782">
        <v>610.35</v>
      </c>
      <c r="H26" s="783">
        <v>5449.6498517721648</v>
      </c>
      <c r="I26" s="782">
        <v>707.81691438079838</v>
      </c>
      <c r="J26" s="782">
        <v>193.04097664930865</v>
      </c>
      <c r="K26" s="782">
        <v>4826.0244162327162</v>
      </c>
      <c r="L26" s="782">
        <v>1930.4097664930862</v>
      </c>
      <c r="M26" s="782">
        <v>2442</v>
      </c>
      <c r="N26" s="782">
        <v>3515</v>
      </c>
      <c r="O26" s="783">
        <v>8354.2998517721644</v>
      </c>
      <c r="P26" s="782">
        <v>7430</v>
      </c>
      <c r="Q26" s="782">
        <v>6812.1779823551979</v>
      </c>
      <c r="R26" s="782">
        <v>3488.66</v>
      </c>
      <c r="S26" s="782">
        <v>10911.187982355197</v>
      </c>
    </row>
    <row r="27" spans="1:19" ht="16.149999999999999" customHeight="1" x14ac:dyDescent="0.2">
      <c r="A27" s="467">
        <v>22</v>
      </c>
      <c r="B27" s="349" t="s">
        <v>25</v>
      </c>
      <c r="C27" s="784">
        <v>3494.513159113541</v>
      </c>
      <c r="D27" s="784">
        <v>1542</v>
      </c>
      <c r="E27" s="784">
        <v>172.95024095035302</v>
      </c>
      <c r="F27" s="785">
        <v>5209.4634000638944</v>
      </c>
      <c r="G27" s="784">
        <v>496.36</v>
      </c>
      <c r="H27" s="785">
        <v>5705.823400063894</v>
      </c>
      <c r="I27" s="784">
        <v>768.79289500497907</v>
      </c>
      <c r="J27" s="784">
        <v>209.67078954681244</v>
      </c>
      <c r="K27" s="784">
        <v>5241.7697386703112</v>
      </c>
      <c r="L27" s="784">
        <v>2096.7078954681242</v>
      </c>
      <c r="M27" s="784">
        <v>1586</v>
      </c>
      <c r="N27" s="784">
        <v>2225</v>
      </c>
      <c r="O27" s="785">
        <v>7434.4634000638944</v>
      </c>
      <c r="P27" s="784">
        <v>7959</v>
      </c>
      <c r="Q27" s="784">
        <v>7458.177959791512</v>
      </c>
      <c r="R27" s="784">
        <v>2839.2</v>
      </c>
      <c r="S27" s="784">
        <v>10793.737959791511</v>
      </c>
    </row>
    <row r="28" spans="1:19" ht="16.149999999999999" customHeight="1" x14ac:dyDescent="0.2">
      <c r="A28" s="467">
        <v>23</v>
      </c>
      <c r="B28" s="349" t="s">
        <v>26</v>
      </c>
      <c r="C28" s="784">
        <v>2989.2802592457324</v>
      </c>
      <c r="D28" s="784">
        <v>1102</v>
      </c>
      <c r="E28" s="784">
        <v>172.95024095035302</v>
      </c>
      <c r="F28" s="785">
        <v>4264.2305001960858</v>
      </c>
      <c r="G28" s="784">
        <v>688.58</v>
      </c>
      <c r="H28" s="785">
        <v>4952.8105001960857</v>
      </c>
      <c r="I28" s="784">
        <v>657.64165703406115</v>
      </c>
      <c r="J28" s="784">
        <v>179.35681555474395</v>
      </c>
      <c r="K28" s="784">
        <v>4483.9203888685997</v>
      </c>
      <c r="L28" s="784">
        <v>1793.5681555474393</v>
      </c>
      <c r="M28" s="784">
        <v>3341</v>
      </c>
      <c r="N28" s="784">
        <v>4579</v>
      </c>
      <c r="O28" s="785">
        <v>8843.2305001960849</v>
      </c>
      <c r="P28" s="784">
        <v>6271</v>
      </c>
      <c r="Q28" s="784">
        <v>5578.0691119342309</v>
      </c>
      <c r="R28" s="784">
        <v>3441.94</v>
      </c>
      <c r="S28" s="784">
        <v>9708.5891119342305</v>
      </c>
    </row>
    <row r="29" spans="1:19" ht="16.149999999999999" customHeight="1" x14ac:dyDescent="0.2">
      <c r="A29" s="467">
        <v>24</v>
      </c>
      <c r="B29" s="349" t="s">
        <v>27</v>
      </c>
      <c r="C29" s="784">
        <v>1003.7500050343608</v>
      </c>
      <c r="D29" s="784">
        <v>0</v>
      </c>
      <c r="E29" s="784">
        <v>172.95024095035302</v>
      </c>
      <c r="F29" s="785">
        <v>1176.7002459847138</v>
      </c>
      <c r="G29" s="784">
        <v>854.24999999999989</v>
      </c>
      <c r="H29" s="785">
        <v>2030.9502459847135</v>
      </c>
      <c r="I29" s="784">
        <v>220.82500110755942</v>
      </c>
      <c r="J29" s="784">
        <v>60.225000302061645</v>
      </c>
      <c r="K29" s="784">
        <v>1505.6250075515413</v>
      </c>
      <c r="L29" s="784">
        <v>602.25000302061642</v>
      </c>
      <c r="M29" s="784">
        <v>20220</v>
      </c>
      <c r="N29" s="784">
        <v>20220</v>
      </c>
      <c r="O29" s="785">
        <v>21396.700245984714</v>
      </c>
      <c r="P29" s="784">
        <v>2858</v>
      </c>
      <c r="Q29" s="784">
        <v>1983.7943812061033</v>
      </c>
      <c r="R29" s="784">
        <v>6466.03</v>
      </c>
      <c r="S29" s="784">
        <v>9304.0743812061028</v>
      </c>
    </row>
    <row r="30" spans="1:19" ht="16.149999999999999" customHeight="1" x14ac:dyDescent="0.2">
      <c r="A30" s="468">
        <v>25</v>
      </c>
      <c r="B30" s="350" t="s">
        <v>28</v>
      </c>
      <c r="C30" s="786">
        <v>2813.9148626382766</v>
      </c>
      <c r="D30" s="786">
        <v>1031</v>
      </c>
      <c r="E30" s="786">
        <v>172.95024095035302</v>
      </c>
      <c r="F30" s="787">
        <v>4017.8651035886296</v>
      </c>
      <c r="G30" s="786">
        <v>653.73</v>
      </c>
      <c r="H30" s="787">
        <v>4671.5951035886301</v>
      </c>
      <c r="I30" s="786">
        <v>619.06126978042096</v>
      </c>
      <c r="J30" s="786">
        <v>168.83489175829661</v>
      </c>
      <c r="K30" s="786">
        <v>4220.8722939574154</v>
      </c>
      <c r="L30" s="786">
        <v>1688.3489175829659</v>
      </c>
      <c r="M30" s="786">
        <v>5391</v>
      </c>
      <c r="N30" s="786">
        <v>5391</v>
      </c>
      <c r="O30" s="787">
        <v>9408.8651035886287</v>
      </c>
      <c r="P30" s="786">
        <v>6241</v>
      </c>
      <c r="Q30" s="786">
        <v>5579.4289827255279</v>
      </c>
      <c r="R30" s="786">
        <v>3990.53</v>
      </c>
      <c r="S30" s="786">
        <v>10223.688982725529</v>
      </c>
    </row>
    <row r="31" spans="1:19" ht="16.149999999999999" customHeight="1" x14ac:dyDescent="0.2">
      <c r="A31" s="780">
        <v>26</v>
      </c>
      <c r="B31" s="781" t="s">
        <v>29</v>
      </c>
      <c r="C31" s="782">
        <v>2156.0623656790576</v>
      </c>
      <c r="D31" s="782">
        <v>399</v>
      </c>
      <c r="E31" s="782">
        <v>172.95024095035302</v>
      </c>
      <c r="F31" s="783">
        <v>2728.0126066294106</v>
      </c>
      <c r="G31" s="782">
        <v>836.83</v>
      </c>
      <c r="H31" s="783">
        <v>3564.8426066294105</v>
      </c>
      <c r="I31" s="782">
        <v>474.33372044939267</v>
      </c>
      <c r="J31" s="782">
        <v>129.36374194074347</v>
      </c>
      <c r="K31" s="782">
        <v>3234.0935485185864</v>
      </c>
      <c r="L31" s="782">
        <v>1293.6374194074344</v>
      </c>
      <c r="M31" s="782">
        <v>6745</v>
      </c>
      <c r="N31" s="782">
        <v>7320</v>
      </c>
      <c r="O31" s="783">
        <v>10048.012606629411</v>
      </c>
      <c r="P31" s="782">
        <v>4758</v>
      </c>
      <c r="Q31" s="782">
        <v>3900.2994957427463</v>
      </c>
      <c r="R31" s="782">
        <v>4625.8999999999996</v>
      </c>
      <c r="S31" s="782">
        <v>9363.0294957427468</v>
      </c>
    </row>
    <row r="32" spans="1:19" ht="16.149999999999999" customHeight="1" x14ac:dyDescent="0.2">
      <c r="A32" s="467">
        <v>27</v>
      </c>
      <c r="B32" s="349" t="s">
        <v>30</v>
      </c>
      <c r="C32" s="784">
        <v>3115.0760888812165</v>
      </c>
      <c r="D32" s="784">
        <v>1268</v>
      </c>
      <c r="E32" s="784">
        <v>172.95024095035302</v>
      </c>
      <c r="F32" s="785">
        <v>4556.0263298315695</v>
      </c>
      <c r="G32" s="784">
        <v>693.06</v>
      </c>
      <c r="H32" s="785">
        <v>5249.0863298315689</v>
      </c>
      <c r="I32" s="784">
        <v>685.31673955386759</v>
      </c>
      <c r="J32" s="784">
        <v>186.90456533287301</v>
      </c>
      <c r="K32" s="784">
        <v>4672.6141333218238</v>
      </c>
      <c r="L32" s="784">
        <v>1869.0456533287297</v>
      </c>
      <c r="M32" s="784">
        <v>3937</v>
      </c>
      <c r="N32" s="784">
        <v>4667</v>
      </c>
      <c r="O32" s="785">
        <v>9223.0263298315695</v>
      </c>
      <c r="P32" s="784">
        <v>6841</v>
      </c>
      <c r="Q32" s="784">
        <v>6147.0186480186476</v>
      </c>
      <c r="R32" s="784">
        <v>3422.21</v>
      </c>
      <c r="S32" s="784">
        <v>10262.288648018646</v>
      </c>
    </row>
    <row r="33" spans="1:19" ht="16.149999999999999" customHeight="1" x14ac:dyDescent="0.2">
      <c r="A33" s="467">
        <v>28</v>
      </c>
      <c r="B33" s="349" t="s">
        <v>31</v>
      </c>
      <c r="C33" s="784">
        <v>2374.2123067694429</v>
      </c>
      <c r="D33" s="784">
        <v>544</v>
      </c>
      <c r="E33" s="784">
        <v>172.95024095035302</v>
      </c>
      <c r="F33" s="785">
        <v>3091.1625477197958</v>
      </c>
      <c r="G33" s="784">
        <v>694.4</v>
      </c>
      <c r="H33" s="785">
        <v>3785.5625477197959</v>
      </c>
      <c r="I33" s="784">
        <v>522.3267074892774</v>
      </c>
      <c r="J33" s="784">
        <v>142.45273840616659</v>
      </c>
      <c r="K33" s="784">
        <v>3561.3184601541639</v>
      </c>
      <c r="L33" s="784">
        <v>1424.5273840616655</v>
      </c>
      <c r="M33" s="784">
        <v>6277</v>
      </c>
      <c r="N33" s="784">
        <v>6924</v>
      </c>
      <c r="O33" s="785">
        <v>10015.162547719796</v>
      </c>
      <c r="P33" s="784">
        <v>4677</v>
      </c>
      <c r="Q33" s="784">
        <v>3964.4654433708597</v>
      </c>
      <c r="R33" s="784">
        <v>4036.25</v>
      </c>
      <c r="S33" s="784">
        <v>8695.1154433708598</v>
      </c>
    </row>
    <row r="34" spans="1:19" ht="16.149999999999999" customHeight="1" x14ac:dyDescent="0.2">
      <c r="A34" s="467">
        <v>29</v>
      </c>
      <c r="B34" s="349" t="s">
        <v>32</v>
      </c>
      <c r="C34" s="784">
        <v>2814.1748031408551</v>
      </c>
      <c r="D34" s="784">
        <v>899</v>
      </c>
      <c r="E34" s="784">
        <v>172.95024095035302</v>
      </c>
      <c r="F34" s="785">
        <v>3886.1250440912081</v>
      </c>
      <c r="G34" s="784">
        <v>754.94999999999993</v>
      </c>
      <c r="H34" s="785">
        <v>4641.0750440912079</v>
      </c>
      <c r="I34" s="784">
        <v>619.11845669098818</v>
      </c>
      <c r="J34" s="784">
        <v>168.85048818845129</v>
      </c>
      <c r="K34" s="784">
        <v>4221.2622047112827</v>
      </c>
      <c r="L34" s="784">
        <v>1688.504881884513</v>
      </c>
      <c r="M34" s="784">
        <v>5243</v>
      </c>
      <c r="N34" s="784">
        <v>5929</v>
      </c>
      <c r="O34" s="785">
        <v>9815.1250440912081</v>
      </c>
      <c r="P34" s="784">
        <v>5642</v>
      </c>
      <c r="Q34" s="784">
        <v>4886.9483914714083</v>
      </c>
      <c r="R34" s="784">
        <v>3478.8</v>
      </c>
      <c r="S34" s="784">
        <v>9120.6983914714074</v>
      </c>
    </row>
    <row r="35" spans="1:19" ht="16.149999999999999" customHeight="1" x14ac:dyDescent="0.2">
      <c r="A35" s="468">
        <v>30</v>
      </c>
      <c r="B35" s="350" t="s">
        <v>33</v>
      </c>
      <c r="C35" s="786">
        <v>3214.4500620225795</v>
      </c>
      <c r="D35" s="786">
        <v>1330</v>
      </c>
      <c r="E35" s="786">
        <v>172.95024095035302</v>
      </c>
      <c r="F35" s="787">
        <v>4717.400302972932</v>
      </c>
      <c r="G35" s="786">
        <v>727.17</v>
      </c>
      <c r="H35" s="787">
        <v>5444.570302972932</v>
      </c>
      <c r="I35" s="786">
        <v>707.17901364496743</v>
      </c>
      <c r="J35" s="786">
        <v>192.86700372135473</v>
      </c>
      <c r="K35" s="786">
        <v>4821.6750930338685</v>
      </c>
      <c r="L35" s="786">
        <v>1928.6700372135476</v>
      </c>
      <c r="M35" s="786">
        <v>3933</v>
      </c>
      <c r="N35" s="786">
        <v>5335</v>
      </c>
      <c r="O35" s="787">
        <v>10052.400302972932</v>
      </c>
      <c r="P35" s="786">
        <v>7002</v>
      </c>
      <c r="Q35" s="786">
        <v>6271.0232461602327</v>
      </c>
      <c r="R35" s="786">
        <v>3212.14</v>
      </c>
      <c r="S35" s="786">
        <v>10210.333246160233</v>
      </c>
    </row>
    <row r="36" spans="1:19" ht="16.149999999999999" customHeight="1" x14ac:dyDescent="0.2">
      <c r="A36" s="780">
        <v>31</v>
      </c>
      <c r="B36" s="781" t="s">
        <v>34</v>
      </c>
      <c r="C36" s="782">
        <v>2629.2908667377351</v>
      </c>
      <c r="D36" s="782">
        <v>829</v>
      </c>
      <c r="E36" s="782">
        <v>172.95024095035302</v>
      </c>
      <c r="F36" s="783">
        <v>3631.2411076880881</v>
      </c>
      <c r="G36" s="782">
        <v>620.83000000000004</v>
      </c>
      <c r="H36" s="783">
        <v>4252.071107688088</v>
      </c>
      <c r="I36" s="782">
        <v>578.44399068230177</v>
      </c>
      <c r="J36" s="782">
        <v>157.75745200426411</v>
      </c>
      <c r="K36" s="782">
        <v>3943.9363001066026</v>
      </c>
      <c r="L36" s="782">
        <v>1577.5745200426411</v>
      </c>
      <c r="M36" s="782">
        <v>7314</v>
      </c>
      <c r="N36" s="782">
        <v>8405</v>
      </c>
      <c r="O36" s="783">
        <v>12036.241107688089</v>
      </c>
      <c r="P36" s="782">
        <v>5550</v>
      </c>
      <c r="Q36" s="782">
        <v>4929.0017707662591</v>
      </c>
      <c r="R36" s="782">
        <v>4108.84</v>
      </c>
      <c r="S36" s="782">
        <v>9658.6717707662592</v>
      </c>
    </row>
    <row r="37" spans="1:19" ht="16.149999999999999" customHeight="1" x14ac:dyDescent="0.2">
      <c r="A37" s="467">
        <v>32</v>
      </c>
      <c r="B37" s="349" t="s">
        <v>35</v>
      </c>
      <c r="C37" s="784">
        <v>3299.1970595081611</v>
      </c>
      <c r="D37" s="784">
        <v>1338</v>
      </c>
      <c r="E37" s="784">
        <v>172.95024095035302</v>
      </c>
      <c r="F37" s="785">
        <v>4810.1473004585141</v>
      </c>
      <c r="G37" s="784">
        <v>559.77</v>
      </c>
      <c r="H37" s="785">
        <v>5369.9173004585136</v>
      </c>
      <c r="I37" s="784">
        <v>725.82335309179541</v>
      </c>
      <c r="J37" s="784">
        <v>197.95182357048964</v>
      </c>
      <c r="K37" s="784">
        <v>4948.7955892622413</v>
      </c>
      <c r="L37" s="784">
        <v>1979.5182357048966</v>
      </c>
      <c r="M37" s="784">
        <v>3322</v>
      </c>
      <c r="N37" s="784">
        <v>3646</v>
      </c>
      <c r="O37" s="785">
        <v>8456.1473004585132</v>
      </c>
      <c r="P37" s="784">
        <v>6738</v>
      </c>
      <c r="Q37" s="784">
        <v>6175.2446776611696</v>
      </c>
      <c r="R37" s="784">
        <v>2941.88</v>
      </c>
      <c r="S37" s="784">
        <v>9676.8946776611701</v>
      </c>
    </row>
    <row r="38" spans="1:19" ht="16.149999999999999" customHeight="1" x14ac:dyDescent="0.2">
      <c r="A38" s="467">
        <v>33</v>
      </c>
      <c r="B38" s="349" t="s">
        <v>36</v>
      </c>
      <c r="C38" s="784">
        <v>2862.0605182525533</v>
      </c>
      <c r="D38" s="784">
        <v>1136</v>
      </c>
      <c r="E38" s="784">
        <v>172.95024095035302</v>
      </c>
      <c r="F38" s="785">
        <v>4171.0107592029062</v>
      </c>
      <c r="G38" s="784">
        <v>655.31000000000006</v>
      </c>
      <c r="H38" s="785">
        <v>4826.3207592029066</v>
      </c>
      <c r="I38" s="784">
        <v>629.65331401556159</v>
      </c>
      <c r="J38" s="784">
        <v>171.72363109515319</v>
      </c>
      <c r="K38" s="784">
        <v>4293.0907773788304</v>
      </c>
      <c r="L38" s="784">
        <v>1717.2363109515318</v>
      </c>
      <c r="M38" s="784">
        <v>2635</v>
      </c>
      <c r="N38" s="784">
        <v>4761</v>
      </c>
      <c r="O38" s="785">
        <v>8932.0107592029053</v>
      </c>
      <c r="P38" s="784">
        <v>6669</v>
      </c>
      <c r="Q38" s="784">
        <v>6015.8143564356433</v>
      </c>
      <c r="R38" s="784">
        <v>4141.09</v>
      </c>
      <c r="S38" s="784">
        <v>10812.214356435645</v>
      </c>
    </row>
    <row r="39" spans="1:19" ht="16.149999999999999" customHeight="1" x14ac:dyDescent="0.2">
      <c r="A39" s="467">
        <v>34</v>
      </c>
      <c r="B39" s="349" t="s">
        <v>37</v>
      </c>
      <c r="C39" s="784">
        <v>3130.2770726407243</v>
      </c>
      <c r="D39" s="784">
        <v>1334</v>
      </c>
      <c r="E39" s="784">
        <v>172.95024095035302</v>
      </c>
      <c r="F39" s="785">
        <v>4637.2273135910773</v>
      </c>
      <c r="G39" s="784">
        <v>644.11000000000013</v>
      </c>
      <c r="H39" s="785">
        <v>5281.337313591077</v>
      </c>
      <c r="I39" s="784">
        <v>688.66095598095944</v>
      </c>
      <c r="J39" s="784">
        <v>187.81662435844345</v>
      </c>
      <c r="K39" s="784">
        <v>4695.4156089610869</v>
      </c>
      <c r="L39" s="784">
        <v>1878.1662435844341</v>
      </c>
      <c r="M39" s="784">
        <v>4253</v>
      </c>
      <c r="N39" s="784">
        <v>4965</v>
      </c>
      <c r="O39" s="785">
        <v>9602.2273135910764</v>
      </c>
      <c r="P39" s="784">
        <v>7083</v>
      </c>
      <c r="Q39" s="784">
        <v>6432.4870906801007</v>
      </c>
      <c r="R39" s="784">
        <v>3540.29</v>
      </c>
      <c r="S39" s="784">
        <v>10616.887090680102</v>
      </c>
    </row>
    <row r="40" spans="1:19" ht="16.149999999999999" customHeight="1" x14ac:dyDescent="0.2">
      <c r="A40" s="468">
        <v>35</v>
      </c>
      <c r="B40" s="350" t="s">
        <v>38</v>
      </c>
      <c r="C40" s="786">
        <v>2617.4645538864011</v>
      </c>
      <c r="D40" s="786">
        <v>816</v>
      </c>
      <c r="E40" s="786">
        <v>172.95024095035302</v>
      </c>
      <c r="F40" s="787">
        <v>3606.414794836754</v>
      </c>
      <c r="G40" s="786">
        <v>537.96</v>
      </c>
      <c r="H40" s="787">
        <v>4144.3747948367545</v>
      </c>
      <c r="I40" s="786">
        <v>575.84220185500828</v>
      </c>
      <c r="J40" s="786">
        <v>157.04787323318405</v>
      </c>
      <c r="K40" s="786">
        <v>3926.1968308296014</v>
      </c>
      <c r="L40" s="786">
        <v>1570.4787323318403</v>
      </c>
      <c r="M40" s="786">
        <v>6279</v>
      </c>
      <c r="N40" s="786">
        <v>6778</v>
      </c>
      <c r="O40" s="787">
        <v>10384.414794836754</v>
      </c>
      <c r="P40" s="786">
        <v>5425</v>
      </c>
      <c r="Q40" s="786">
        <v>4887.6516090345795</v>
      </c>
      <c r="R40" s="786">
        <v>4115.0200000000004</v>
      </c>
      <c r="S40" s="786">
        <v>9540.631609034579</v>
      </c>
    </row>
    <row r="41" spans="1:19" ht="16.149999999999999" customHeight="1" x14ac:dyDescent="0.2">
      <c r="A41" s="780">
        <v>36</v>
      </c>
      <c r="B41" s="781" t="s">
        <v>405</v>
      </c>
      <c r="C41" s="782">
        <v>2289.3832001653386</v>
      </c>
      <c r="D41" s="782">
        <v>514</v>
      </c>
      <c r="E41" s="782">
        <v>172.95024095035302</v>
      </c>
      <c r="F41" s="783">
        <v>2976.3334411156916</v>
      </c>
      <c r="G41" s="782">
        <v>746.03</v>
      </c>
      <c r="H41" s="783">
        <v>3722.3634411156918</v>
      </c>
      <c r="I41" s="782">
        <v>503.66430403637469</v>
      </c>
      <c r="J41" s="782">
        <v>137.36299200992033</v>
      </c>
      <c r="K41" s="782">
        <v>3434.0748002480082</v>
      </c>
      <c r="L41" s="782">
        <v>1373.629920099203</v>
      </c>
      <c r="M41" s="782">
        <v>6744</v>
      </c>
      <c r="N41" s="782">
        <v>7482</v>
      </c>
      <c r="O41" s="783">
        <v>10458.333441115692</v>
      </c>
      <c r="P41" s="782">
        <v>4733</v>
      </c>
      <c r="Q41" s="782">
        <v>3991.0815885451843</v>
      </c>
      <c r="R41" s="782">
        <v>4460.99</v>
      </c>
      <c r="S41" s="782">
        <v>9198.1015885451852</v>
      </c>
    </row>
    <row r="42" spans="1:19" ht="16.149999999999999" customHeight="1" x14ac:dyDescent="0.2">
      <c r="A42" s="467">
        <v>37</v>
      </c>
      <c r="B42" s="349" t="s">
        <v>40</v>
      </c>
      <c r="C42" s="784">
        <v>3124.3487051556572</v>
      </c>
      <c r="D42" s="784">
        <v>1183</v>
      </c>
      <c r="E42" s="784">
        <v>172.95024095035302</v>
      </c>
      <c r="F42" s="785">
        <v>4480.2989461060097</v>
      </c>
      <c r="G42" s="784">
        <v>653.61</v>
      </c>
      <c r="H42" s="785">
        <v>5133.9089461060094</v>
      </c>
      <c r="I42" s="784">
        <v>687.3567151342445</v>
      </c>
      <c r="J42" s="784">
        <v>187.4609223093394</v>
      </c>
      <c r="K42" s="784">
        <v>4686.5230577334851</v>
      </c>
      <c r="L42" s="784">
        <v>1874.6092230933943</v>
      </c>
      <c r="M42" s="784">
        <v>4248</v>
      </c>
      <c r="N42" s="784">
        <v>5339</v>
      </c>
      <c r="O42" s="785">
        <v>9819.2989461060097</v>
      </c>
      <c r="P42" s="784">
        <v>6385</v>
      </c>
      <c r="Q42" s="784">
        <v>5731.4360698344535</v>
      </c>
      <c r="R42" s="784">
        <v>3159.39</v>
      </c>
      <c r="S42" s="784">
        <v>9544.4360698344535</v>
      </c>
    </row>
    <row r="43" spans="1:19" ht="16.149999999999999" customHeight="1" x14ac:dyDescent="0.2">
      <c r="A43" s="467">
        <v>38</v>
      </c>
      <c r="B43" s="349" t="s">
        <v>41</v>
      </c>
      <c r="C43" s="784">
        <v>1280.8656231416264</v>
      </c>
      <c r="D43" s="784">
        <v>0</v>
      </c>
      <c r="E43" s="784">
        <v>172.95024095035302</v>
      </c>
      <c r="F43" s="785">
        <v>1453.8158640919794</v>
      </c>
      <c r="G43" s="784">
        <v>829.92000000000007</v>
      </c>
      <c r="H43" s="785">
        <v>2283.7358640919792</v>
      </c>
      <c r="I43" s="784">
        <v>281.7904370911578</v>
      </c>
      <c r="J43" s="784">
        <v>76.851937388497589</v>
      </c>
      <c r="K43" s="784">
        <v>1921.2984347124398</v>
      </c>
      <c r="L43" s="784">
        <v>768.51937388497583</v>
      </c>
      <c r="M43" s="784">
        <v>16265</v>
      </c>
      <c r="N43" s="784">
        <v>16265</v>
      </c>
      <c r="O43" s="785">
        <v>17718.815864091979</v>
      </c>
      <c r="P43" s="784">
        <v>3257</v>
      </c>
      <c r="Q43" s="784">
        <v>2422.8998887652947</v>
      </c>
      <c r="R43" s="784">
        <v>6314.51</v>
      </c>
      <c r="S43" s="784">
        <v>9567.3298887652945</v>
      </c>
    </row>
    <row r="44" spans="1:19" ht="16.149999999999999" customHeight="1" x14ac:dyDescent="0.2">
      <c r="A44" s="467">
        <v>39</v>
      </c>
      <c r="B44" s="349" t="s">
        <v>42</v>
      </c>
      <c r="C44" s="784">
        <v>1823.9584233775829</v>
      </c>
      <c r="D44" s="784">
        <v>139</v>
      </c>
      <c r="E44" s="784">
        <v>172.95024095035302</v>
      </c>
      <c r="F44" s="785">
        <v>2135.9086643279361</v>
      </c>
      <c r="G44" s="784">
        <v>779.66</v>
      </c>
      <c r="H44" s="785">
        <v>2915.5686643279359</v>
      </c>
      <c r="I44" s="784">
        <v>401.27085314306822</v>
      </c>
      <c r="J44" s="784">
        <v>109.43750540265496</v>
      </c>
      <c r="K44" s="784">
        <v>2735.9376350663742</v>
      </c>
      <c r="L44" s="784">
        <v>1094.3750540265496</v>
      </c>
      <c r="M44" s="784">
        <v>9118</v>
      </c>
      <c r="N44" s="784">
        <v>9118</v>
      </c>
      <c r="O44" s="785">
        <v>11253.908664327937</v>
      </c>
      <c r="P44" s="784">
        <v>4244</v>
      </c>
      <c r="Q44" s="784">
        <v>3460.7202158572022</v>
      </c>
      <c r="R44" s="784">
        <v>5877.27</v>
      </c>
      <c r="S44" s="784">
        <v>10117.650215857204</v>
      </c>
    </row>
    <row r="45" spans="1:19" ht="16.149999999999999" customHeight="1" x14ac:dyDescent="0.2">
      <c r="A45" s="468">
        <v>40</v>
      </c>
      <c r="B45" s="350" t="s">
        <v>43</v>
      </c>
      <c r="C45" s="786">
        <v>2924.2302062733279</v>
      </c>
      <c r="D45" s="786">
        <v>1053</v>
      </c>
      <c r="E45" s="786">
        <v>172.95024095035302</v>
      </c>
      <c r="F45" s="787">
        <v>4150.1804472236809</v>
      </c>
      <c r="G45" s="786">
        <v>700.2700000000001</v>
      </c>
      <c r="H45" s="787">
        <v>4850.4504472236813</v>
      </c>
      <c r="I45" s="786">
        <v>643.33064538013207</v>
      </c>
      <c r="J45" s="786">
        <v>175.45381237639967</v>
      </c>
      <c r="K45" s="786">
        <v>4386.3453094099914</v>
      </c>
      <c r="L45" s="786">
        <v>1754.5381237639965</v>
      </c>
      <c r="M45" s="786">
        <v>5148</v>
      </c>
      <c r="N45" s="786">
        <v>5734</v>
      </c>
      <c r="O45" s="787">
        <v>9884.1804472236799</v>
      </c>
      <c r="P45" s="786">
        <v>6159</v>
      </c>
      <c r="Q45" s="786">
        <v>5460.9550240163016</v>
      </c>
      <c r="R45" s="786">
        <v>3556.64</v>
      </c>
      <c r="S45" s="786">
        <v>9717.8650240163024</v>
      </c>
    </row>
    <row r="46" spans="1:19" ht="16.149999999999999" customHeight="1" x14ac:dyDescent="0.2">
      <c r="A46" s="780">
        <v>41</v>
      </c>
      <c r="B46" s="781" t="s">
        <v>44</v>
      </c>
      <c r="C46" s="782">
        <v>1644.5154162079129</v>
      </c>
      <c r="D46" s="782">
        <v>0</v>
      </c>
      <c r="E46" s="782">
        <v>172.95024095035302</v>
      </c>
      <c r="F46" s="783">
        <v>1817.4656571582659</v>
      </c>
      <c r="G46" s="782">
        <v>886.22</v>
      </c>
      <c r="H46" s="783">
        <v>2703.6856571582657</v>
      </c>
      <c r="I46" s="782">
        <v>361.79339156574082</v>
      </c>
      <c r="J46" s="782">
        <v>98.670924972474765</v>
      </c>
      <c r="K46" s="782">
        <v>2466.7731243118697</v>
      </c>
      <c r="L46" s="782">
        <v>986.70924972474768</v>
      </c>
      <c r="M46" s="782">
        <v>12564</v>
      </c>
      <c r="N46" s="782">
        <v>14470</v>
      </c>
      <c r="O46" s="783">
        <v>16287.465657158265</v>
      </c>
      <c r="P46" s="782">
        <v>3735</v>
      </c>
      <c r="Q46" s="782">
        <v>2844.1503378378379</v>
      </c>
      <c r="R46" s="782">
        <v>6067.74</v>
      </c>
      <c r="S46" s="782">
        <v>9798.1103378378375</v>
      </c>
    </row>
    <row r="47" spans="1:19" ht="16.149999999999999" customHeight="1" x14ac:dyDescent="0.2">
      <c r="A47" s="467">
        <v>42</v>
      </c>
      <c r="B47" s="349" t="s">
        <v>45</v>
      </c>
      <c r="C47" s="784">
        <v>2747.6729415937834</v>
      </c>
      <c r="D47" s="784">
        <v>974</v>
      </c>
      <c r="E47" s="784">
        <v>172.95024095035302</v>
      </c>
      <c r="F47" s="785">
        <v>3894.6231825441364</v>
      </c>
      <c r="G47" s="784">
        <v>534.28</v>
      </c>
      <c r="H47" s="785">
        <v>4428.9031825441361</v>
      </c>
      <c r="I47" s="784">
        <v>604.48804715063227</v>
      </c>
      <c r="J47" s="784">
        <v>164.86037649562698</v>
      </c>
      <c r="K47" s="784">
        <v>4121.5094123906738</v>
      </c>
      <c r="L47" s="784">
        <v>1648.6037649562695</v>
      </c>
      <c r="M47" s="784">
        <v>4546</v>
      </c>
      <c r="N47" s="784">
        <v>5880</v>
      </c>
      <c r="O47" s="785">
        <v>9774.6231825441355</v>
      </c>
      <c r="P47" s="784">
        <v>5974</v>
      </c>
      <c r="Q47" s="784">
        <v>5437.2702001482576</v>
      </c>
      <c r="R47" s="784">
        <v>4110.01</v>
      </c>
      <c r="S47" s="784">
        <v>10081.560200148258</v>
      </c>
    </row>
    <row r="48" spans="1:19" ht="16.149999999999999" customHeight="1" x14ac:dyDescent="0.2">
      <c r="A48" s="467">
        <v>43</v>
      </c>
      <c r="B48" s="349" t="s">
        <v>46</v>
      </c>
      <c r="C48" s="784">
        <v>2822.0379005761738</v>
      </c>
      <c r="D48" s="784">
        <v>1010</v>
      </c>
      <c r="E48" s="784">
        <v>172.95024095035302</v>
      </c>
      <c r="F48" s="785">
        <v>4004.9881415265268</v>
      </c>
      <c r="G48" s="784">
        <v>574.6099999999999</v>
      </c>
      <c r="H48" s="785">
        <v>4579.5981415265269</v>
      </c>
      <c r="I48" s="784">
        <v>620.84833812675834</v>
      </c>
      <c r="J48" s="784">
        <v>169.32227403457046</v>
      </c>
      <c r="K48" s="784">
        <v>4233.0568508642609</v>
      </c>
      <c r="L48" s="784">
        <v>1693.2227403457043</v>
      </c>
      <c r="M48" s="784">
        <v>5314</v>
      </c>
      <c r="N48" s="784">
        <v>6154</v>
      </c>
      <c r="O48" s="785">
        <v>10158.988141526526</v>
      </c>
      <c r="P48" s="784">
        <v>6029</v>
      </c>
      <c r="Q48" s="784">
        <v>5453.8917678812413</v>
      </c>
      <c r="R48" s="784">
        <v>3871.26</v>
      </c>
      <c r="S48" s="784">
        <v>9899.7617678812421</v>
      </c>
    </row>
    <row r="49" spans="1:19" ht="16.149999999999999" customHeight="1" x14ac:dyDescent="0.2">
      <c r="A49" s="467">
        <v>44</v>
      </c>
      <c r="B49" s="349" t="s">
        <v>47</v>
      </c>
      <c r="C49" s="784">
        <v>2986.1691942787324</v>
      </c>
      <c r="D49" s="784">
        <v>1061</v>
      </c>
      <c r="E49" s="784">
        <v>172.95024095035302</v>
      </c>
      <c r="F49" s="785">
        <v>4220.1194352290859</v>
      </c>
      <c r="G49" s="784">
        <v>663.16000000000008</v>
      </c>
      <c r="H49" s="785">
        <v>4883.2794352290857</v>
      </c>
      <c r="I49" s="784">
        <v>656.95722274132106</v>
      </c>
      <c r="J49" s="784">
        <v>179.17015165672393</v>
      </c>
      <c r="K49" s="784">
        <v>4479.2537914180984</v>
      </c>
      <c r="L49" s="784">
        <v>1791.701516567239</v>
      </c>
      <c r="M49" s="784">
        <v>4983</v>
      </c>
      <c r="N49" s="784">
        <v>4983</v>
      </c>
      <c r="O49" s="785">
        <v>9203.1194352290859</v>
      </c>
      <c r="P49" s="784">
        <v>6049</v>
      </c>
      <c r="Q49" s="784">
        <v>5384.3750665956313</v>
      </c>
      <c r="R49" s="784">
        <v>3327.13</v>
      </c>
      <c r="S49" s="784">
        <v>9374.6650665956313</v>
      </c>
    </row>
    <row r="50" spans="1:19" ht="16.149999999999999" customHeight="1" x14ac:dyDescent="0.2">
      <c r="A50" s="468">
        <v>45</v>
      </c>
      <c r="B50" s="350" t="s">
        <v>48</v>
      </c>
      <c r="C50" s="786">
        <v>1425.0563471445871</v>
      </c>
      <c r="D50" s="786">
        <v>0</v>
      </c>
      <c r="E50" s="786">
        <v>172.95024095035302</v>
      </c>
      <c r="F50" s="787">
        <v>1598.0065880949401</v>
      </c>
      <c r="G50" s="786">
        <v>753.96000000000015</v>
      </c>
      <c r="H50" s="787">
        <v>2351.9665880949401</v>
      </c>
      <c r="I50" s="786">
        <v>313.51239637180907</v>
      </c>
      <c r="J50" s="786">
        <v>85.503380828675205</v>
      </c>
      <c r="K50" s="786">
        <v>2137.5845207168804</v>
      </c>
      <c r="L50" s="786">
        <v>855.03380828675222</v>
      </c>
      <c r="M50" s="786">
        <v>15083</v>
      </c>
      <c r="N50" s="786">
        <v>16825</v>
      </c>
      <c r="O50" s="787">
        <v>18423.006588094941</v>
      </c>
      <c r="P50" s="786">
        <v>3154</v>
      </c>
      <c r="Q50" s="786">
        <v>2398.257768439677</v>
      </c>
      <c r="R50" s="786">
        <v>5493.47</v>
      </c>
      <c r="S50" s="786">
        <v>8645.6877684396768</v>
      </c>
    </row>
    <row r="51" spans="1:19" ht="16.149999999999999" customHeight="1" x14ac:dyDescent="0.2">
      <c r="A51" s="780">
        <v>46</v>
      </c>
      <c r="B51" s="781" t="s">
        <v>49</v>
      </c>
      <c r="C51" s="782">
        <v>3329.5867523325564</v>
      </c>
      <c r="D51" s="782">
        <v>1646</v>
      </c>
      <c r="E51" s="782">
        <v>172.95024095035302</v>
      </c>
      <c r="F51" s="783">
        <v>5148.536993282909</v>
      </c>
      <c r="G51" s="782">
        <v>728.06</v>
      </c>
      <c r="H51" s="783">
        <v>5876.5969932829084</v>
      </c>
      <c r="I51" s="782">
        <v>732.50908551316218</v>
      </c>
      <c r="J51" s="782">
        <v>199.77520513995336</v>
      </c>
      <c r="K51" s="782">
        <v>4994.380128498834</v>
      </c>
      <c r="L51" s="782">
        <v>1997.7520513995332</v>
      </c>
      <c r="M51" s="782">
        <v>2329</v>
      </c>
      <c r="N51" s="782">
        <v>3957</v>
      </c>
      <c r="O51" s="783">
        <v>9105.536993282909</v>
      </c>
      <c r="P51" s="782">
        <v>8272</v>
      </c>
      <c r="Q51" s="782">
        <v>7503.6280602636534</v>
      </c>
      <c r="R51" s="782">
        <v>3500.71</v>
      </c>
      <c r="S51" s="782">
        <v>11732.398060263655</v>
      </c>
    </row>
    <row r="52" spans="1:19" ht="16.149999999999999" customHeight="1" x14ac:dyDescent="0.2">
      <c r="A52" s="467">
        <v>47</v>
      </c>
      <c r="B52" s="349" t="s">
        <v>50</v>
      </c>
      <c r="C52" s="784">
        <v>1527.9756199523397</v>
      </c>
      <c r="D52" s="784">
        <v>0</v>
      </c>
      <c r="E52" s="784">
        <v>172.95024095035302</v>
      </c>
      <c r="F52" s="785">
        <v>1700.9258609026926</v>
      </c>
      <c r="G52" s="784">
        <v>910.76</v>
      </c>
      <c r="H52" s="785">
        <v>2611.6858609026926</v>
      </c>
      <c r="I52" s="784">
        <v>336.15463638951474</v>
      </c>
      <c r="J52" s="784">
        <v>91.678537197140372</v>
      </c>
      <c r="K52" s="784">
        <v>2291.9634299285094</v>
      </c>
      <c r="L52" s="784">
        <v>916.78537197140383</v>
      </c>
      <c r="M52" s="784">
        <v>13880</v>
      </c>
      <c r="N52" s="784">
        <v>15213</v>
      </c>
      <c r="O52" s="785">
        <v>16913.925860902691</v>
      </c>
      <c r="P52" s="784">
        <v>3715</v>
      </c>
      <c r="Q52" s="784">
        <v>2804.3048665620095</v>
      </c>
      <c r="R52" s="784">
        <v>5978.2</v>
      </c>
      <c r="S52" s="784">
        <v>9693.264866562009</v>
      </c>
    </row>
    <row r="53" spans="1:19" ht="16.149999999999999" customHeight="1" x14ac:dyDescent="0.2">
      <c r="A53" s="467">
        <v>48</v>
      </c>
      <c r="B53" s="349" t="s">
        <v>411</v>
      </c>
      <c r="C53" s="784">
        <v>1813.8799720770357</v>
      </c>
      <c r="D53" s="784">
        <v>117</v>
      </c>
      <c r="E53" s="784">
        <v>172.95024095035302</v>
      </c>
      <c r="F53" s="785">
        <v>2103.8302130273887</v>
      </c>
      <c r="G53" s="784">
        <v>871.07</v>
      </c>
      <c r="H53" s="785">
        <v>2974.9002130273889</v>
      </c>
      <c r="I53" s="784">
        <v>399.05359385694783</v>
      </c>
      <c r="J53" s="784">
        <v>108.83279832462213</v>
      </c>
      <c r="K53" s="784">
        <v>2720.8199581155532</v>
      </c>
      <c r="L53" s="784">
        <v>1088.3279832462215</v>
      </c>
      <c r="M53" s="784">
        <v>8565</v>
      </c>
      <c r="N53" s="784">
        <v>10873</v>
      </c>
      <c r="O53" s="785">
        <v>12976.830213027388</v>
      </c>
      <c r="P53" s="784">
        <v>3898</v>
      </c>
      <c r="Q53" s="784">
        <v>3024.7657435897436</v>
      </c>
      <c r="R53" s="784">
        <v>5375.88</v>
      </c>
      <c r="S53" s="784">
        <v>9271.7157435897443</v>
      </c>
    </row>
    <row r="54" spans="1:19" ht="16.149999999999999" customHeight="1" x14ac:dyDescent="0.2">
      <c r="A54" s="467">
        <v>49</v>
      </c>
      <c r="B54" s="349" t="s">
        <v>51</v>
      </c>
      <c r="C54" s="784">
        <v>3003.9546031614414</v>
      </c>
      <c r="D54" s="784">
        <v>1123</v>
      </c>
      <c r="E54" s="784">
        <v>172.95024095035302</v>
      </c>
      <c r="F54" s="785">
        <v>4299.9048441117939</v>
      </c>
      <c r="G54" s="784">
        <v>574.43999999999994</v>
      </c>
      <c r="H54" s="785">
        <v>4874.3448441117935</v>
      </c>
      <c r="I54" s="784">
        <v>660.87001269551706</v>
      </c>
      <c r="J54" s="784">
        <v>180.23727618968647</v>
      </c>
      <c r="K54" s="784">
        <v>4505.9319047421623</v>
      </c>
      <c r="L54" s="784">
        <v>1802.3727618968646</v>
      </c>
      <c r="M54" s="784">
        <v>3499</v>
      </c>
      <c r="N54" s="784">
        <v>3499</v>
      </c>
      <c r="O54" s="785">
        <v>7798.9048441117939</v>
      </c>
      <c r="P54" s="784">
        <v>6257</v>
      </c>
      <c r="Q54" s="784">
        <v>5655.501748109602</v>
      </c>
      <c r="R54" s="784">
        <v>3448.36</v>
      </c>
      <c r="S54" s="784">
        <v>9678.3017481096012</v>
      </c>
    </row>
    <row r="55" spans="1:19" ht="16.149999999999999" customHeight="1" x14ac:dyDescent="0.2">
      <c r="A55" s="468">
        <v>50</v>
      </c>
      <c r="B55" s="350" t="s">
        <v>52</v>
      </c>
      <c r="C55" s="786">
        <v>2906.2881241806867</v>
      </c>
      <c r="D55" s="786">
        <v>1006</v>
      </c>
      <c r="E55" s="786">
        <v>172.95024095035302</v>
      </c>
      <c r="F55" s="787">
        <v>4085.2383651310397</v>
      </c>
      <c r="G55" s="786">
        <v>634.46</v>
      </c>
      <c r="H55" s="787">
        <v>4719.6983651310402</v>
      </c>
      <c r="I55" s="786">
        <v>639.38338731975114</v>
      </c>
      <c r="J55" s="786">
        <v>174.37728745084121</v>
      </c>
      <c r="K55" s="786">
        <v>4359.4321862710303</v>
      </c>
      <c r="L55" s="786">
        <v>1743.7728745084123</v>
      </c>
      <c r="M55" s="786">
        <v>3633</v>
      </c>
      <c r="N55" s="786">
        <v>4916</v>
      </c>
      <c r="O55" s="787">
        <v>9001.2383651310392</v>
      </c>
      <c r="P55" s="786">
        <v>5903</v>
      </c>
      <c r="Q55" s="786">
        <v>5256.5888590414252</v>
      </c>
      <c r="R55" s="786">
        <v>3471.04</v>
      </c>
      <c r="S55" s="786">
        <v>9362.0888590414252</v>
      </c>
    </row>
    <row r="56" spans="1:19" ht="16.149999999999999" customHeight="1" x14ac:dyDescent="0.2">
      <c r="A56" s="780">
        <v>51</v>
      </c>
      <c r="B56" s="781" t="s">
        <v>53</v>
      </c>
      <c r="C56" s="782">
        <v>2841.2226372569671</v>
      </c>
      <c r="D56" s="782">
        <v>1016</v>
      </c>
      <c r="E56" s="782">
        <v>172.95024095035302</v>
      </c>
      <c r="F56" s="783">
        <v>4030.1728782073201</v>
      </c>
      <c r="G56" s="782">
        <v>706.66</v>
      </c>
      <c r="H56" s="783">
        <v>4736.8328782073204</v>
      </c>
      <c r="I56" s="782">
        <v>625.06898019653272</v>
      </c>
      <c r="J56" s="782">
        <v>170.473358235418</v>
      </c>
      <c r="K56" s="782">
        <v>4261.8339558854505</v>
      </c>
      <c r="L56" s="782">
        <v>1704.73358235418</v>
      </c>
      <c r="M56" s="782">
        <v>5659</v>
      </c>
      <c r="N56" s="782">
        <v>6186</v>
      </c>
      <c r="O56" s="783">
        <v>10216.172878207321</v>
      </c>
      <c r="P56" s="782">
        <v>6147</v>
      </c>
      <c r="Q56" s="782">
        <v>5439.8922872340427</v>
      </c>
      <c r="R56" s="782">
        <v>3798.89</v>
      </c>
      <c r="S56" s="782">
        <v>9945.4422872340419</v>
      </c>
    </row>
    <row r="57" spans="1:19" ht="16.149999999999999" customHeight="1" x14ac:dyDescent="0.2">
      <c r="A57" s="467">
        <v>52</v>
      </c>
      <c r="B57" s="349" t="s">
        <v>54</v>
      </c>
      <c r="C57" s="784">
        <v>2623.1677045509382</v>
      </c>
      <c r="D57" s="784">
        <v>797</v>
      </c>
      <c r="E57" s="784">
        <v>172.95024095035302</v>
      </c>
      <c r="F57" s="785">
        <v>3593.1179455012912</v>
      </c>
      <c r="G57" s="784">
        <v>658.37</v>
      </c>
      <c r="H57" s="785">
        <v>4251.4879455012915</v>
      </c>
      <c r="I57" s="784">
        <v>577.09689500120646</v>
      </c>
      <c r="J57" s="784">
        <v>157.39006227305632</v>
      </c>
      <c r="K57" s="784">
        <v>3934.7515568264075</v>
      </c>
      <c r="L57" s="784">
        <v>1573.9006227305631</v>
      </c>
      <c r="M57" s="784">
        <v>7168</v>
      </c>
      <c r="N57" s="784">
        <v>8064</v>
      </c>
      <c r="O57" s="785">
        <v>11657.117945501292</v>
      </c>
      <c r="P57" s="784">
        <v>5421</v>
      </c>
      <c r="Q57" s="784">
        <v>4763.8642599475297</v>
      </c>
      <c r="R57" s="784">
        <v>3987.38</v>
      </c>
      <c r="S57" s="784">
        <v>9409.6142599475297</v>
      </c>
    </row>
    <row r="58" spans="1:19" ht="16.149999999999999" customHeight="1" x14ac:dyDescent="0.2">
      <c r="A58" s="467">
        <v>53</v>
      </c>
      <c r="B58" s="349" t="s">
        <v>55</v>
      </c>
      <c r="C58" s="784">
        <v>2992.374898392191</v>
      </c>
      <c r="D58" s="784">
        <v>1095</v>
      </c>
      <c r="E58" s="784">
        <v>172.95024095035302</v>
      </c>
      <c r="F58" s="785">
        <v>4260.3251393425444</v>
      </c>
      <c r="G58" s="784">
        <v>689.74</v>
      </c>
      <c r="H58" s="785">
        <v>4950.0651393425442</v>
      </c>
      <c r="I58" s="784">
        <v>658.32247764628198</v>
      </c>
      <c r="J58" s="784">
        <v>179.54249390353141</v>
      </c>
      <c r="K58" s="784">
        <v>4488.5623475882858</v>
      </c>
      <c r="L58" s="784">
        <v>1795.4249390353143</v>
      </c>
      <c r="M58" s="784">
        <v>3702</v>
      </c>
      <c r="N58" s="784">
        <v>4530</v>
      </c>
      <c r="O58" s="785">
        <v>8790.3251393425453</v>
      </c>
      <c r="P58" s="784">
        <v>6227</v>
      </c>
      <c r="Q58" s="784">
        <v>5537.8993185779937</v>
      </c>
      <c r="R58" s="784">
        <v>3407.42</v>
      </c>
      <c r="S58" s="784">
        <v>9635.0593185779944</v>
      </c>
    </row>
    <row r="59" spans="1:19" ht="16.149999999999999" customHeight="1" x14ac:dyDescent="0.2">
      <c r="A59" s="467">
        <v>54</v>
      </c>
      <c r="B59" s="349" t="s">
        <v>56</v>
      </c>
      <c r="C59" s="784">
        <v>2354.592822586219</v>
      </c>
      <c r="D59" s="784">
        <v>710</v>
      </c>
      <c r="E59" s="784">
        <v>172.95024095035302</v>
      </c>
      <c r="F59" s="785">
        <v>3237.5430635365719</v>
      </c>
      <c r="G59" s="784">
        <v>951.45</v>
      </c>
      <c r="H59" s="785">
        <v>4188.9930635365718</v>
      </c>
      <c r="I59" s="784">
        <v>518.01042096896811</v>
      </c>
      <c r="J59" s="784">
        <v>141.27556935517313</v>
      </c>
      <c r="K59" s="784">
        <v>3531.8892338793285</v>
      </c>
      <c r="L59" s="784">
        <v>1412.7556935517312</v>
      </c>
      <c r="M59" s="784">
        <v>8089</v>
      </c>
      <c r="N59" s="784">
        <v>8089</v>
      </c>
      <c r="O59" s="785">
        <v>11326.543063536572</v>
      </c>
      <c r="P59" s="784">
        <v>6150</v>
      </c>
      <c r="Q59" s="784">
        <v>5124.7176781002636</v>
      </c>
      <c r="R59" s="784">
        <v>5450.69</v>
      </c>
      <c r="S59" s="784">
        <v>11526.857678100263</v>
      </c>
    </row>
    <row r="60" spans="1:19" ht="16.149999999999999" customHeight="1" x14ac:dyDescent="0.2">
      <c r="A60" s="468">
        <v>55</v>
      </c>
      <c r="B60" s="350" t="s">
        <v>57</v>
      </c>
      <c r="C60" s="786">
        <v>2576.5045893485835</v>
      </c>
      <c r="D60" s="786">
        <v>732</v>
      </c>
      <c r="E60" s="786">
        <v>172.95024095035302</v>
      </c>
      <c r="F60" s="787">
        <v>3481.4548302989365</v>
      </c>
      <c r="G60" s="786">
        <v>795.14</v>
      </c>
      <c r="H60" s="787">
        <v>4276.5948302989364</v>
      </c>
      <c r="I60" s="786">
        <v>566.83100965668848</v>
      </c>
      <c r="J60" s="786">
        <v>154.59027536091503</v>
      </c>
      <c r="K60" s="786">
        <v>3864.7568840228755</v>
      </c>
      <c r="L60" s="786">
        <v>1545.9027536091503</v>
      </c>
      <c r="M60" s="786">
        <v>5644</v>
      </c>
      <c r="N60" s="786">
        <v>5644</v>
      </c>
      <c r="O60" s="787">
        <v>9125.4548302989369</v>
      </c>
      <c r="P60" s="786">
        <v>5302</v>
      </c>
      <c r="Q60" s="786">
        <v>4507.648972369675</v>
      </c>
      <c r="R60" s="786">
        <v>3919.83</v>
      </c>
      <c r="S60" s="786">
        <v>9222.6189723696752</v>
      </c>
    </row>
    <row r="61" spans="1:19" ht="16.149999999999999" customHeight="1" x14ac:dyDescent="0.2">
      <c r="A61" s="780">
        <v>56</v>
      </c>
      <c r="B61" s="781" t="s">
        <v>58</v>
      </c>
      <c r="C61" s="782">
        <v>3144.1385266989487</v>
      </c>
      <c r="D61" s="782">
        <v>1292</v>
      </c>
      <c r="E61" s="782">
        <v>172.95024095035302</v>
      </c>
      <c r="F61" s="783">
        <v>4609.0887676493021</v>
      </c>
      <c r="G61" s="782">
        <v>614.66000000000008</v>
      </c>
      <c r="H61" s="783">
        <v>5223.748767649302</v>
      </c>
      <c r="I61" s="782">
        <v>691.71047587376881</v>
      </c>
      <c r="J61" s="782">
        <v>188.64831160193691</v>
      </c>
      <c r="K61" s="782">
        <v>4716.2077900484228</v>
      </c>
      <c r="L61" s="782">
        <v>1886.4831160193692</v>
      </c>
      <c r="M61" s="782">
        <v>4336</v>
      </c>
      <c r="N61" s="782">
        <v>5410</v>
      </c>
      <c r="O61" s="783">
        <v>10019.088767649302</v>
      </c>
      <c r="P61" s="782">
        <v>7155</v>
      </c>
      <c r="Q61" s="782">
        <v>6211.3676988036596</v>
      </c>
      <c r="R61" s="782">
        <v>3375.45</v>
      </c>
      <c r="S61" s="782">
        <v>10201.477698803659</v>
      </c>
    </row>
    <row r="62" spans="1:19" ht="16.149999999999999" customHeight="1" x14ac:dyDescent="0.2">
      <c r="A62" s="467">
        <v>57</v>
      </c>
      <c r="B62" s="349" t="s">
        <v>59</v>
      </c>
      <c r="C62" s="784">
        <v>3186.2877995443037</v>
      </c>
      <c r="D62" s="784">
        <v>1206</v>
      </c>
      <c r="E62" s="784">
        <v>172.95024095035302</v>
      </c>
      <c r="F62" s="785">
        <v>4565.2380404946562</v>
      </c>
      <c r="G62" s="784">
        <v>764.51</v>
      </c>
      <c r="H62" s="785">
        <v>5329.7480404946564</v>
      </c>
      <c r="I62" s="784">
        <v>700.9833158997468</v>
      </c>
      <c r="J62" s="784">
        <v>191.1772679726582</v>
      </c>
      <c r="K62" s="784">
        <v>4779.4316993164557</v>
      </c>
      <c r="L62" s="784">
        <v>1911.7726797265821</v>
      </c>
      <c r="M62" s="784">
        <v>3017</v>
      </c>
      <c r="N62" s="784">
        <v>3017</v>
      </c>
      <c r="O62" s="785">
        <v>7582.2380404946562</v>
      </c>
      <c r="P62" s="784">
        <v>6545</v>
      </c>
      <c r="Q62" s="784">
        <v>5780.9083269671501</v>
      </c>
      <c r="R62" s="784">
        <v>3015.32</v>
      </c>
      <c r="S62" s="784">
        <v>9560.73832696715</v>
      </c>
    </row>
    <row r="63" spans="1:19" ht="16.149999999999999" customHeight="1" x14ac:dyDescent="0.2">
      <c r="A63" s="467">
        <v>58</v>
      </c>
      <c r="B63" s="349" t="s">
        <v>60</v>
      </c>
      <c r="C63" s="784">
        <v>3303.2450144188956</v>
      </c>
      <c r="D63" s="784">
        <v>1305</v>
      </c>
      <c r="E63" s="784">
        <v>172.95024095035302</v>
      </c>
      <c r="F63" s="785">
        <v>4781.1952553692481</v>
      </c>
      <c r="G63" s="784">
        <v>697.04</v>
      </c>
      <c r="H63" s="785">
        <v>5478.2352553692481</v>
      </c>
      <c r="I63" s="784">
        <v>726.71390317215707</v>
      </c>
      <c r="J63" s="784">
        <v>198.19470086513374</v>
      </c>
      <c r="K63" s="784">
        <v>4954.8675216283436</v>
      </c>
      <c r="L63" s="784">
        <v>1981.9470086513375</v>
      </c>
      <c r="M63" s="784">
        <v>2838</v>
      </c>
      <c r="N63" s="784">
        <v>3331</v>
      </c>
      <c r="O63" s="785">
        <v>8112.1952553692481</v>
      </c>
      <c r="P63" s="784">
        <v>6711</v>
      </c>
      <c r="Q63" s="784">
        <v>6020.5582950819671</v>
      </c>
      <c r="R63" s="784">
        <v>2856.18</v>
      </c>
      <c r="S63" s="784">
        <v>9573.7782950819674</v>
      </c>
    </row>
    <row r="64" spans="1:19" ht="16.149999999999999" customHeight="1" x14ac:dyDescent="0.2">
      <c r="A64" s="467">
        <v>59</v>
      </c>
      <c r="B64" s="349" t="s">
        <v>61</v>
      </c>
      <c r="C64" s="784">
        <v>3523.9124431887849</v>
      </c>
      <c r="D64" s="784">
        <v>1193</v>
      </c>
      <c r="E64" s="784">
        <v>172.95024095035302</v>
      </c>
      <c r="F64" s="785">
        <v>4889.8626841391379</v>
      </c>
      <c r="G64" s="784">
        <v>689.52</v>
      </c>
      <c r="H64" s="785">
        <v>5579.3826841391383</v>
      </c>
      <c r="I64" s="784">
        <v>775.26073750153273</v>
      </c>
      <c r="J64" s="784">
        <v>211.43474659132707</v>
      </c>
      <c r="K64" s="784">
        <v>5285.8686647831773</v>
      </c>
      <c r="L64" s="784">
        <v>2114.3474659132712</v>
      </c>
      <c r="M64" s="784">
        <v>1937</v>
      </c>
      <c r="N64" s="784">
        <v>2143</v>
      </c>
      <c r="O64" s="785">
        <v>7032.8626841391379</v>
      </c>
      <c r="P64" s="784">
        <v>7751</v>
      </c>
      <c r="Q64" s="784">
        <v>7058.5940337224383</v>
      </c>
      <c r="R64" s="784">
        <v>2304.44</v>
      </c>
      <c r="S64" s="784">
        <v>10052.554033722439</v>
      </c>
    </row>
    <row r="65" spans="1:19" ht="16.149999999999999" customHeight="1" x14ac:dyDescent="0.2">
      <c r="A65" s="468">
        <v>60</v>
      </c>
      <c r="B65" s="350" t="s">
        <v>62</v>
      </c>
      <c r="C65" s="786">
        <v>2952.9241748949048</v>
      </c>
      <c r="D65" s="786">
        <v>1134</v>
      </c>
      <c r="E65" s="786">
        <v>172.95024095035302</v>
      </c>
      <c r="F65" s="787">
        <v>4259.8744158452582</v>
      </c>
      <c r="G65" s="786">
        <v>594.04</v>
      </c>
      <c r="H65" s="787">
        <v>4853.9144158452582</v>
      </c>
      <c r="I65" s="786">
        <v>649.64331847687913</v>
      </c>
      <c r="J65" s="786">
        <v>177.17545049369429</v>
      </c>
      <c r="K65" s="786">
        <v>4429.3862623423565</v>
      </c>
      <c r="L65" s="786">
        <v>1771.7545049369428</v>
      </c>
      <c r="M65" s="786">
        <v>4618</v>
      </c>
      <c r="N65" s="786">
        <v>5982</v>
      </c>
      <c r="O65" s="787">
        <v>10241.874415845257</v>
      </c>
      <c r="P65" s="786">
        <v>6399</v>
      </c>
      <c r="Q65" s="786">
        <v>5809.0155053974486</v>
      </c>
      <c r="R65" s="786">
        <v>3700.24</v>
      </c>
      <c r="S65" s="786">
        <v>10103.295505397447</v>
      </c>
    </row>
    <row r="66" spans="1:19" ht="16.149999999999999" customHeight="1" x14ac:dyDescent="0.2">
      <c r="A66" s="780">
        <v>61</v>
      </c>
      <c r="B66" s="781" t="s">
        <v>63</v>
      </c>
      <c r="C66" s="782">
        <v>1810.4182816780331</v>
      </c>
      <c r="D66" s="782">
        <v>116</v>
      </c>
      <c r="E66" s="782">
        <v>172.95024095035302</v>
      </c>
      <c r="F66" s="783">
        <v>2099.368522628386</v>
      </c>
      <c r="G66" s="782">
        <v>833.70999999999992</v>
      </c>
      <c r="H66" s="783">
        <v>2933.0785226283861</v>
      </c>
      <c r="I66" s="782">
        <v>398.29202196916731</v>
      </c>
      <c r="J66" s="782">
        <v>108.625096900682</v>
      </c>
      <c r="K66" s="782">
        <v>2715.6274225170496</v>
      </c>
      <c r="L66" s="782">
        <v>1086.2509690068198</v>
      </c>
      <c r="M66" s="782">
        <v>10728</v>
      </c>
      <c r="N66" s="782">
        <v>12222</v>
      </c>
      <c r="O66" s="783">
        <v>14321.368522628385</v>
      </c>
      <c r="P66" s="782">
        <v>3898</v>
      </c>
      <c r="Q66" s="782">
        <v>3060.2349548645939</v>
      </c>
      <c r="R66" s="782">
        <v>5464.12</v>
      </c>
      <c r="S66" s="782">
        <v>9358.0649548645943</v>
      </c>
    </row>
    <row r="67" spans="1:19" ht="16.149999999999999" customHeight="1" x14ac:dyDescent="0.2">
      <c r="A67" s="467">
        <v>62</v>
      </c>
      <c r="B67" s="349" t="s">
        <v>64</v>
      </c>
      <c r="C67" s="784">
        <v>3245.890182574592</v>
      </c>
      <c r="D67" s="784">
        <v>1471</v>
      </c>
      <c r="E67" s="784">
        <v>172.95024095035302</v>
      </c>
      <c r="F67" s="785">
        <v>4889.8404235249454</v>
      </c>
      <c r="G67" s="784">
        <v>516.08000000000004</v>
      </c>
      <c r="H67" s="785">
        <v>5405.9204235249454</v>
      </c>
      <c r="I67" s="784">
        <v>714.0958401664102</v>
      </c>
      <c r="J67" s="784">
        <v>194.75341095447553</v>
      </c>
      <c r="K67" s="784">
        <v>4868.8352738618878</v>
      </c>
      <c r="L67" s="784">
        <v>0</v>
      </c>
      <c r="M67" s="784">
        <v>3500</v>
      </c>
      <c r="N67" s="784">
        <v>3500</v>
      </c>
      <c r="O67" s="785">
        <v>8389.8404235249454</v>
      </c>
      <c r="P67" s="784">
        <v>7377</v>
      </c>
      <c r="Q67" s="784">
        <v>6860.8635809987818</v>
      </c>
      <c r="R67" s="784">
        <v>3430.19</v>
      </c>
      <c r="S67" s="784">
        <v>10807.133580998781</v>
      </c>
    </row>
    <row r="68" spans="1:19" ht="16.149999999999999" customHeight="1" x14ac:dyDescent="0.2">
      <c r="A68" s="467">
        <v>63</v>
      </c>
      <c r="B68" s="349" t="s">
        <v>65</v>
      </c>
      <c r="C68" s="784">
        <v>1864.1659894295935</v>
      </c>
      <c r="D68" s="784">
        <v>170</v>
      </c>
      <c r="E68" s="784">
        <v>172.95024095035302</v>
      </c>
      <c r="F68" s="785">
        <v>2207.1162303799465</v>
      </c>
      <c r="G68" s="784">
        <v>756.79</v>
      </c>
      <c r="H68" s="785">
        <v>2963.9062303799465</v>
      </c>
      <c r="I68" s="784">
        <v>410.11651767451059</v>
      </c>
      <c r="J68" s="784">
        <v>111.8499593657756</v>
      </c>
      <c r="K68" s="784">
        <v>2796.2489841443899</v>
      </c>
      <c r="L68" s="784">
        <v>1118.4995936577559</v>
      </c>
      <c r="M68" s="784">
        <v>11453</v>
      </c>
      <c r="N68" s="784">
        <v>13058</v>
      </c>
      <c r="O68" s="785">
        <v>15265.116230379947</v>
      </c>
      <c r="P68" s="784">
        <v>4317</v>
      </c>
      <c r="Q68" s="784">
        <v>3555.7465261140392</v>
      </c>
      <c r="R68" s="784">
        <v>5581.82</v>
      </c>
      <c r="S68" s="784">
        <v>9894.3565261140393</v>
      </c>
    </row>
    <row r="69" spans="1:19" ht="16.149999999999999" customHeight="1" x14ac:dyDescent="0.2">
      <c r="A69" s="467">
        <v>64</v>
      </c>
      <c r="B69" s="349" t="s">
        <v>66</v>
      </c>
      <c r="C69" s="784">
        <v>3160.9200311498307</v>
      </c>
      <c r="D69" s="784">
        <v>1402</v>
      </c>
      <c r="E69" s="784">
        <v>172.95024095035302</v>
      </c>
      <c r="F69" s="785">
        <v>4735.8702721001837</v>
      </c>
      <c r="G69" s="784">
        <v>592.66</v>
      </c>
      <c r="H69" s="785">
        <v>5328.5302721001835</v>
      </c>
      <c r="I69" s="784">
        <v>695.40240685296271</v>
      </c>
      <c r="J69" s="784">
        <v>189.65520186898985</v>
      </c>
      <c r="K69" s="784">
        <v>4741.3800467247447</v>
      </c>
      <c r="L69" s="784">
        <v>1896.552018689898</v>
      </c>
      <c r="M69" s="784">
        <v>3582</v>
      </c>
      <c r="N69" s="784">
        <v>3767</v>
      </c>
      <c r="O69" s="785">
        <v>8502.8702721001828</v>
      </c>
      <c r="P69" s="784">
        <v>7291</v>
      </c>
      <c r="Q69" s="784">
        <v>6694.2873074880508</v>
      </c>
      <c r="R69" s="784">
        <v>3594.1</v>
      </c>
      <c r="S69" s="784">
        <v>10881.04730748805</v>
      </c>
    </row>
    <row r="70" spans="1:19" ht="16.149999999999999" customHeight="1" x14ac:dyDescent="0.2">
      <c r="A70" s="468">
        <v>65</v>
      </c>
      <c r="B70" s="350" t="s">
        <v>412</v>
      </c>
      <c r="C70" s="786">
        <v>2729.5925730908339</v>
      </c>
      <c r="D70" s="786">
        <v>910</v>
      </c>
      <c r="E70" s="786">
        <v>172.95024095035302</v>
      </c>
      <c r="F70" s="787">
        <v>3812.5428140411868</v>
      </c>
      <c r="G70" s="786">
        <v>829.12</v>
      </c>
      <c r="H70" s="787">
        <v>4641.6628140411867</v>
      </c>
      <c r="I70" s="786">
        <v>600.51036607998344</v>
      </c>
      <c r="J70" s="786">
        <v>163.77555438545005</v>
      </c>
      <c r="K70" s="786">
        <v>4094.3888596362513</v>
      </c>
      <c r="L70" s="786">
        <v>1637.7555438545</v>
      </c>
      <c r="M70" s="786">
        <v>5573</v>
      </c>
      <c r="N70" s="786">
        <v>5906</v>
      </c>
      <c r="O70" s="787">
        <v>9718.5428140411859</v>
      </c>
      <c r="P70" s="786">
        <v>5962</v>
      </c>
      <c r="Q70" s="786">
        <v>5132.8422131147545</v>
      </c>
      <c r="R70" s="786">
        <v>3932.62</v>
      </c>
      <c r="S70" s="786">
        <v>9894.5822131147543</v>
      </c>
    </row>
    <row r="71" spans="1:19" ht="16.149999999999999" customHeight="1" x14ac:dyDescent="0.2">
      <c r="A71" s="467">
        <v>66</v>
      </c>
      <c r="B71" s="349" t="s">
        <v>413</v>
      </c>
      <c r="C71" s="782">
        <v>2814.1824272121789</v>
      </c>
      <c r="D71" s="782">
        <v>1133</v>
      </c>
      <c r="E71" s="782">
        <v>172.95024095035302</v>
      </c>
      <c r="F71" s="783">
        <v>4120.1326681625324</v>
      </c>
      <c r="G71" s="782">
        <v>730.06</v>
      </c>
      <c r="H71" s="783">
        <v>4850.1926681625318</v>
      </c>
      <c r="I71" s="782">
        <v>619.12013398667932</v>
      </c>
      <c r="J71" s="782">
        <v>168.85094563273069</v>
      </c>
      <c r="K71" s="782">
        <v>4221.2736408182673</v>
      </c>
      <c r="L71" s="782">
        <v>1688.5094563273071</v>
      </c>
      <c r="M71" s="782">
        <v>5590</v>
      </c>
      <c r="N71" s="782">
        <v>5590</v>
      </c>
      <c r="O71" s="783">
        <v>9710.1326681625324</v>
      </c>
      <c r="P71" s="782">
        <v>6868</v>
      </c>
      <c r="Q71" s="782">
        <v>6118.4478660183686</v>
      </c>
      <c r="R71" s="782">
        <v>4387.59</v>
      </c>
      <c r="S71" s="782">
        <v>11236.097866018368</v>
      </c>
    </row>
    <row r="72" spans="1:19" ht="16.149999999999999" customHeight="1" x14ac:dyDescent="0.2">
      <c r="A72" s="467">
        <v>67</v>
      </c>
      <c r="B72" s="349" t="s">
        <v>2</v>
      </c>
      <c r="C72" s="784">
        <v>3101.2805079834147</v>
      </c>
      <c r="D72" s="784">
        <v>1169</v>
      </c>
      <c r="E72" s="784">
        <v>172.95024095035302</v>
      </c>
      <c r="F72" s="785">
        <v>4443.2307489337672</v>
      </c>
      <c r="G72" s="784">
        <v>715.61</v>
      </c>
      <c r="H72" s="785">
        <v>5158.8407489337669</v>
      </c>
      <c r="I72" s="784">
        <v>682.28171175635123</v>
      </c>
      <c r="J72" s="784">
        <v>186.07683047900488</v>
      </c>
      <c r="K72" s="784">
        <v>4651.9207619751223</v>
      </c>
      <c r="L72" s="784">
        <v>1860.7683047900487</v>
      </c>
      <c r="M72" s="784">
        <v>4501</v>
      </c>
      <c r="N72" s="784">
        <v>5815</v>
      </c>
      <c r="O72" s="785">
        <v>10258.230748933767</v>
      </c>
      <c r="P72" s="784">
        <v>6407</v>
      </c>
      <c r="Q72" s="784">
        <v>5705.7757685352626</v>
      </c>
      <c r="R72" s="784">
        <v>3206.6</v>
      </c>
      <c r="S72" s="784">
        <v>9627.9857685352617</v>
      </c>
    </row>
    <row r="73" spans="1:19" ht="16.149999999999999" customHeight="1" x14ac:dyDescent="0.2">
      <c r="A73" s="467">
        <v>68</v>
      </c>
      <c r="B73" s="349" t="s">
        <v>414</v>
      </c>
      <c r="C73" s="784">
        <v>3056.2053333555596</v>
      </c>
      <c r="D73" s="784">
        <v>1222</v>
      </c>
      <c r="E73" s="784">
        <v>172.95024095035302</v>
      </c>
      <c r="F73" s="785">
        <v>4451.1555743059125</v>
      </c>
      <c r="G73" s="784">
        <v>798.7</v>
      </c>
      <c r="H73" s="785">
        <v>5249.8555743059123</v>
      </c>
      <c r="I73" s="784">
        <v>672.36517333822314</v>
      </c>
      <c r="J73" s="784">
        <v>183.37232000133355</v>
      </c>
      <c r="K73" s="784">
        <v>4584.3080000333393</v>
      </c>
      <c r="L73" s="784">
        <v>1833.7232000133358</v>
      </c>
      <c r="M73" s="784">
        <v>4572</v>
      </c>
      <c r="N73" s="784">
        <v>4572</v>
      </c>
      <c r="O73" s="785">
        <v>9023.1555743059125</v>
      </c>
      <c r="P73" s="784">
        <v>7190</v>
      </c>
      <c r="Q73" s="784">
        <v>6038.3244125326373</v>
      </c>
      <c r="R73" s="784">
        <v>3530.66</v>
      </c>
      <c r="S73" s="784">
        <v>10367.684412532637</v>
      </c>
    </row>
    <row r="74" spans="1:19" ht="16.149999999999999" customHeight="1" x14ac:dyDescent="0.2">
      <c r="A74" s="468">
        <v>69</v>
      </c>
      <c r="B74" s="350" t="s">
        <v>74</v>
      </c>
      <c r="C74" s="788">
        <v>3241.4852684857615</v>
      </c>
      <c r="D74" s="788">
        <v>1328</v>
      </c>
      <c r="E74" s="788">
        <v>172.95024095035302</v>
      </c>
      <c r="F74" s="789">
        <v>4742.4355094361144</v>
      </c>
      <c r="G74" s="788">
        <v>705.67</v>
      </c>
      <c r="H74" s="789">
        <v>5448.1055094361145</v>
      </c>
      <c r="I74" s="788">
        <v>713.12675906686752</v>
      </c>
      <c r="J74" s="788">
        <v>194.4891161091457</v>
      </c>
      <c r="K74" s="788">
        <v>4862.2279027286422</v>
      </c>
      <c r="L74" s="788">
        <v>1944.8911610914565</v>
      </c>
      <c r="M74" s="788">
        <v>3752</v>
      </c>
      <c r="N74" s="788">
        <v>5292</v>
      </c>
      <c r="O74" s="789">
        <v>10034.435509436114</v>
      </c>
      <c r="P74" s="788">
        <v>6922</v>
      </c>
      <c r="Q74" s="788">
        <v>6219.065911431514</v>
      </c>
      <c r="R74" s="788">
        <v>3112.64</v>
      </c>
      <c r="S74" s="788">
        <v>10037.375911431514</v>
      </c>
    </row>
    <row r="75" spans="1:19" ht="16.149999999999999" customHeight="1" thickBot="1" x14ac:dyDescent="0.25">
      <c r="A75" s="715"/>
      <c r="B75" s="715" t="s">
        <v>285</v>
      </c>
      <c r="C75" s="790">
        <v>2607.3417379565331</v>
      </c>
      <c r="D75" s="790">
        <v>786</v>
      </c>
      <c r="E75" s="790">
        <v>172.95024095035302</v>
      </c>
      <c r="F75" s="791">
        <v>3566.291978906886</v>
      </c>
      <c r="G75" s="790"/>
      <c r="H75" s="791">
        <v>3566.291978906886</v>
      </c>
      <c r="I75" s="790">
        <v>572.49102561741142</v>
      </c>
      <c r="J75" s="790">
        <v>157.99516769161647</v>
      </c>
      <c r="K75" s="790">
        <v>3934.7838677618738</v>
      </c>
      <c r="L75" s="790">
        <v>1528.2574303194338</v>
      </c>
      <c r="M75" s="790">
        <v>6156</v>
      </c>
      <c r="N75" s="790">
        <v>6911</v>
      </c>
      <c r="O75" s="791">
        <v>10477.291978906886</v>
      </c>
      <c r="P75" s="790">
        <v>5480</v>
      </c>
      <c r="Q75" s="790">
        <v>4756.3184019594255</v>
      </c>
      <c r="R75" s="790">
        <v>3975.43</v>
      </c>
      <c r="S75" s="790">
        <v>8731.7484019594249</v>
      </c>
    </row>
    <row r="76" spans="1:19" ht="9.6" customHeight="1" thickTop="1" x14ac:dyDescent="0.2"/>
    <row r="77" spans="1:19" ht="16.149999999999999" customHeight="1" x14ac:dyDescent="0.2">
      <c r="C77" s="348" t="s">
        <v>1273</v>
      </c>
    </row>
    <row r="78" spans="1:19" s="597" customFormat="1" ht="16.149999999999999" customHeight="1" x14ac:dyDescent="0.2"/>
    <row r="79" spans="1:19" s="597" customFormat="1" x14ac:dyDescent="0.2">
      <c r="C79" s="1065"/>
      <c r="D79" s="1065"/>
      <c r="E79" s="1065"/>
      <c r="F79" s="1066"/>
      <c r="G79" s="1065"/>
      <c r="H79" s="1066"/>
      <c r="I79" s="1065"/>
      <c r="J79" s="1065"/>
      <c r="K79" s="1065"/>
      <c r="L79" s="1065"/>
      <c r="M79" s="1065"/>
      <c r="N79" s="1065"/>
      <c r="O79" s="1066"/>
      <c r="P79" s="1065"/>
      <c r="Q79" s="1065"/>
      <c r="R79" s="1065"/>
      <c r="S79" s="1065"/>
    </row>
    <row r="80" spans="1:19" s="597" customFormat="1" ht="16.149999999999999" customHeight="1" x14ac:dyDescent="0.2">
      <c r="A80" s="1064"/>
      <c r="B80" s="1064"/>
      <c r="C80" s="1065"/>
      <c r="D80" s="1065"/>
      <c r="E80" s="1065"/>
      <c r="F80" s="1066"/>
      <c r="G80" s="1065"/>
      <c r="H80" s="1066"/>
      <c r="I80" s="1065"/>
      <c r="J80" s="1065"/>
      <c r="K80" s="1065"/>
      <c r="L80" s="1065"/>
      <c r="M80" s="1065"/>
      <c r="N80" s="1065"/>
      <c r="O80" s="1066"/>
      <c r="P80" s="1065"/>
      <c r="Q80" s="1065"/>
      <c r="R80" s="1065"/>
      <c r="S80" s="1065"/>
    </row>
    <row r="81" spans="1:19" s="597" customFormat="1" x14ac:dyDescent="0.2">
      <c r="B81" s="1852"/>
    </row>
    <row r="82" spans="1:19" s="597" customFormat="1" x14ac:dyDescent="0.2">
      <c r="B82" s="1852"/>
    </row>
    <row r="83" spans="1:19" s="597" customFormat="1" ht="16.149999999999999" customHeight="1" x14ac:dyDescent="0.2">
      <c r="A83" s="1064"/>
      <c r="B83" s="1064"/>
      <c r="C83" s="1065"/>
      <c r="D83" s="1065"/>
      <c r="E83" s="1065"/>
      <c r="F83" s="1066"/>
      <c r="G83" s="1065"/>
      <c r="H83" s="1066"/>
      <c r="I83" s="1065"/>
      <c r="J83" s="1065"/>
      <c r="K83" s="1065"/>
      <c r="L83" s="1065"/>
      <c r="M83" s="1065"/>
      <c r="N83" s="1065"/>
      <c r="O83" s="1066"/>
      <c r="P83" s="1065"/>
      <c r="Q83" s="1065"/>
      <c r="R83" s="1065"/>
      <c r="S83" s="1065"/>
    </row>
    <row r="84" spans="1:19" s="597" customFormat="1" ht="16.149999999999999" customHeight="1" x14ac:dyDescent="0.2">
      <c r="A84" s="1064"/>
      <c r="B84" s="1064"/>
      <c r="C84" s="1065"/>
      <c r="D84" s="1065"/>
      <c r="E84" s="1065"/>
      <c r="F84" s="1066"/>
      <c r="G84" s="1065"/>
      <c r="H84" s="1066"/>
      <c r="I84" s="1065"/>
      <c r="J84" s="1065"/>
      <c r="K84" s="1065"/>
      <c r="L84" s="1065"/>
      <c r="M84" s="1065"/>
      <c r="N84" s="1065"/>
      <c r="O84" s="1066"/>
      <c r="P84" s="1065"/>
      <c r="Q84" s="1065"/>
      <c r="R84" s="1065"/>
      <c r="S84" s="1065"/>
    </row>
    <row r="85" spans="1:19" s="597" customFormat="1" ht="16.149999999999999" customHeight="1" x14ac:dyDescent="0.2">
      <c r="A85" s="1064"/>
      <c r="B85" s="1064"/>
      <c r="C85" s="1065"/>
      <c r="D85" s="1065"/>
      <c r="E85" s="1065"/>
      <c r="F85" s="1066"/>
      <c r="G85" s="1065"/>
      <c r="H85" s="1066"/>
      <c r="I85" s="1065"/>
      <c r="J85" s="1065"/>
      <c r="K85" s="1065"/>
      <c r="L85" s="1065"/>
      <c r="M85" s="1065"/>
      <c r="N85" s="1065"/>
      <c r="O85" s="1066"/>
      <c r="P85" s="1065"/>
      <c r="Q85" s="1065"/>
      <c r="R85" s="1065"/>
      <c r="S85" s="1065"/>
    </row>
    <row r="86" spans="1:19" s="597" customFormat="1" ht="16.149999999999999" customHeight="1" x14ac:dyDescent="0.2">
      <c r="A86" s="1064"/>
      <c r="B86" s="1064"/>
      <c r="C86" s="1065"/>
      <c r="D86" s="1065"/>
      <c r="E86" s="1065"/>
      <c r="F86" s="1066"/>
      <c r="G86" s="1065"/>
      <c r="H86" s="1066"/>
      <c r="I86" s="1065"/>
      <c r="J86" s="1065"/>
      <c r="K86" s="1065"/>
      <c r="L86" s="1065"/>
      <c r="M86" s="1065"/>
      <c r="N86" s="1065"/>
      <c r="O86" s="1066"/>
      <c r="P86" s="1065"/>
      <c r="Q86" s="1065"/>
      <c r="R86" s="1065"/>
      <c r="S86" s="1065"/>
    </row>
    <row r="87" spans="1:19" s="597" customFormat="1" ht="16.149999999999999" customHeight="1" x14ac:dyDescent="0.2">
      <c r="A87" s="1064"/>
      <c r="B87" s="1305"/>
      <c r="C87" s="1065"/>
      <c r="D87" s="1065"/>
      <c r="E87" s="1065"/>
      <c r="F87" s="1066"/>
      <c r="G87" s="1065"/>
      <c r="H87" s="1066"/>
      <c r="I87" s="1065"/>
      <c r="J87" s="1065"/>
      <c r="K87" s="1065"/>
      <c r="L87" s="1065"/>
      <c r="M87" s="1065"/>
      <c r="N87" s="1065"/>
      <c r="O87" s="1066"/>
      <c r="P87" s="1065"/>
      <c r="Q87" s="1065"/>
      <c r="R87" s="1065"/>
      <c r="S87" s="1065"/>
    </row>
    <row r="88" spans="1:19" s="597" customFormat="1" x14ac:dyDescent="0.2">
      <c r="B88" s="1143"/>
      <c r="C88" s="1306"/>
    </row>
    <row r="89" spans="1:19" s="597" customFormat="1" x14ac:dyDescent="0.2">
      <c r="B89" s="599"/>
    </row>
    <row r="90" spans="1:19" s="597" customFormat="1" x14ac:dyDescent="0.2"/>
    <row r="91" spans="1:19" s="597" customFormat="1" x14ac:dyDescent="0.2"/>
    <row r="92" spans="1:19" s="597" customFormat="1" x14ac:dyDescent="0.2"/>
    <row r="93" spans="1:19" s="597" customFormat="1" x14ac:dyDescent="0.2"/>
    <row r="94" spans="1:19" s="597" customFormat="1" x14ac:dyDescent="0.2"/>
    <row r="95" spans="1:19" s="597" customFormat="1" x14ac:dyDescent="0.2"/>
    <row r="96" spans="1:19" s="597" customFormat="1" x14ac:dyDescent="0.2"/>
    <row r="97" s="597" customFormat="1" x14ac:dyDescent="0.2"/>
    <row r="98" s="597" customFormat="1" x14ac:dyDescent="0.2"/>
    <row r="99" s="597" customFormat="1" x14ac:dyDescent="0.2"/>
    <row r="100" s="597" customFormat="1" x14ac:dyDescent="0.2"/>
    <row r="101" s="597" customFormat="1" x14ac:dyDescent="0.2"/>
    <row r="102" s="597" customFormat="1" x14ac:dyDescent="0.2"/>
    <row r="103" s="597" customFormat="1" x14ac:dyDescent="0.2"/>
    <row r="104" s="597" customFormat="1" x14ac:dyDescent="0.2"/>
    <row r="105" s="597" customFormat="1" x14ac:dyDescent="0.2"/>
    <row r="106" s="597" customFormat="1" x14ac:dyDescent="0.2"/>
    <row r="107" s="597" customFormat="1" x14ac:dyDescent="0.2"/>
    <row r="108" s="597" customFormat="1" x14ac:dyDescent="0.2"/>
    <row r="109" s="597" customFormat="1" x14ac:dyDescent="0.2"/>
    <row r="110" s="597" customFormat="1" x14ac:dyDescent="0.2"/>
    <row r="111" s="597" customFormat="1" x14ac:dyDescent="0.2"/>
    <row r="112" s="597" customFormat="1" x14ac:dyDescent="0.2"/>
    <row r="113" s="597" customFormat="1" x14ac:dyDescent="0.2"/>
    <row r="114" s="597" customFormat="1" x14ac:dyDescent="0.2"/>
    <row r="115" s="597" customFormat="1" x14ac:dyDescent="0.2"/>
    <row r="116" s="597" customFormat="1" x14ac:dyDescent="0.2"/>
    <row r="117" s="597" customFormat="1" x14ac:dyDescent="0.2"/>
    <row r="118" s="597" customFormat="1" x14ac:dyDescent="0.2"/>
    <row r="119" s="597" customFormat="1" x14ac:dyDescent="0.2"/>
    <row r="120" s="597" customFormat="1" x14ac:dyDescent="0.2"/>
    <row r="121" s="597" customFormat="1" x14ac:dyDescent="0.2"/>
    <row r="122" s="597" customFormat="1" x14ac:dyDescent="0.2"/>
    <row r="123" s="597" customFormat="1" x14ac:dyDescent="0.2"/>
    <row r="124" s="597" customFormat="1" x14ac:dyDescent="0.2"/>
    <row r="125" s="597" customFormat="1" x14ac:dyDescent="0.2"/>
    <row r="126" s="597" customFormat="1" x14ac:dyDescent="0.2"/>
    <row r="127" s="597" customFormat="1" x14ac:dyDescent="0.2"/>
    <row r="128" s="597" customFormat="1" x14ac:dyDescent="0.2"/>
    <row r="129" s="597" customFormat="1" x14ac:dyDescent="0.2"/>
    <row r="130" s="597" customFormat="1" x14ac:dyDescent="0.2"/>
    <row r="131" s="597" customFormat="1" x14ac:dyDescent="0.2"/>
    <row r="132" s="597" customFormat="1" x14ac:dyDescent="0.2"/>
    <row r="133" s="597" customFormat="1" x14ac:dyDescent="0.2"/>
    <row r="134" s="597" customFormat="1" x14ac:dyDescent="0.2"/>
    <row r="135" s="597" customFormat="1" x14ac:dyDescent="0.2"/>
    <row r="136" s="597" customFormat="1" x14ac:dyDescent="0.2"/>
    <row r="137" s="597" customFormat="1" x14ac:dyDescent="0.2"/>
    <row r="138" s="597" customFormat="1" x14ac:dyDescent="0.2"/>
    <row r="139" s="597" customFormat="1" x14ac:dyDescent="0.2"/>
    <row r="140" s="597" customFormat="1" x14ac:dyDescent="0.2"/>
    <row r="141" s="597" customFormat="1" x14ac:dyDescent="0.2"/>
    <row r="142" s="597" customFormat="1" x14ac:dyDescent="0.2"/>
    <row r="143" s="597" customFormat="1" x14ac:dyDescent="0.2"/>
    <row r="144" s="597" customFormat="1" x14ac:dyDescent="0.2"/>
    <row r="145" s="597" customFormat="1" x14ac:dyDescent="0.2"/>
    <row r="146" s="597" customFormat="1" x14ac:dyDescent="0.2"/>
    <row r="147" s="597" customFormat="1" x14ac:dyDescent="0.2"/>
    <row r="148" s="597" customFormat="1" x14ac:dyDescent="0.2"/>
    <row r="149" s="597" customFormat="1" x14ac:dyDescent="0.2"/>
    <row r="150" s="597" customFormat="1" x14ac:dyDescent="0.2"/>
    <row r="151" s="597" customFormat="1" x14ac:dyDescent="0.2"/>
    <row r="152" s="597" customFormat="1" x14ac:dyDescent="0.2"/>
    <row r="153" s="597" customFormat="1" x14ac:dyDescent="0.2"/>
    <row r="154" s="597" customFormat="1" x14ac:dyDescent="0.2"/>
    <row r="155" s="597" customFormat="1" x14ac:dyDescent="0.2"/>
    <row r="156" s="597" customFormat="1" x14ac:dyDescent="0.2"/>
    <row r="157" s="597" customFormat="1" x14ac:dyDescent="0.2"/>
    <row r="158" s="597" customFormat="1" x14ac:dyDescent="0.2"/>
    <row r="159" s="597" customFormat="1" x14ac:dyDescent="0.2"/>
    <row r="160" s="597" customFormat="1" x14ac:dyDescent="0.2"/>
    <row r="161" s="597" customFormat="1" x14ac:dyDescent="0.2"/>
    <row r="162" s="597" customFormat="1" x14ac:dyDescent="0.2"/>
    <row r="163" s="597" customFormat="1" x14ac:dyDescent="0.2"/>
    <row r="164" s="597" customFormat="1" x14ac:dyDescent="0.2"/>
    <row r="165" s="597" customFormat="1" x14ac:dyDescent="0.2"/>
    <row r="166" s="597" customFormat="1" x14ac:dyDescent="0.2"/>
    <row r="167" s="597" customFormat="1" x14ac:dyDescent="0.2"/>
    <row r="168" s="597" customFormat="1" x14ac:dyDescent="0.2"/>
    <row r="169" s="597" customFormat="1" x14ac:dyDescent="0.2"/>
    <row r="170" s="597" customFormat="1" x14ac:dyDescent="0.2"/>
    <row r="171" s="597" customFormat="1" x14ac:dyDescent="0.2"/>
    <row r="172" s="597" customFormat="1" x14ac:dyDescent="0.2"/>
    <row r="173" s="597" customFormat="1" x14ac:dyDescent="0.2"/>
    <row r="174" s="597" customFormat="1" x14ac:dyDescent="0.2"/>
    <row r="175" s="597" customFormat="1" x14ac:dyDescent="0.2"/>
    <row r="176" s="597" customFormat="1" x14ac:dyDescent="0.2"/>
    <row r="177" s="597" customFormat="1" x14ac:dyDescent="0.2"/>
    <row r="178" s="597" customFormat="1" x14ac:dyDescent="0.2"/>
    <row r="179" s="597" customFormat="1" x14ac:dyDescent="0.2"/>
    <row r="180" s="597" customFormat="1" x14ac:dyDescent="0.2"/>
    <row r="181" s="597" customFormat="1" x14ac:dyDescent="0.2"/>
    <row r="182" s="597" customFormat="1" x14ac:dyDescent="0.2"/>
    <row r="183" s="597" customFormat="1" x14ac:dyDescent="0.2"/>
    <row r="184" s="597" customFormat="1" x14ac:dyDescent="0.2"/>
    <row r="185" s="597" customFormat="1" x14ac:dyDescent="0.2"/>
    <row r="186" s="597" customFormat="1" x14ac:dyDescent="0.2"/>
    <row r="187" s="597" customFormat="1" x14ac:dyDescent="0.2"/>
    <row r="188" s="597" customFormat="1" x14ac:dyDescent="0.2"/>
    <row r="189" s="597" customFormat="1" x14ac:dyDescent="0.2"/>
    <row r="190" s="597" customFormat="1" x14ac:dyDescent="0.2"/>
    <row r="191" s="597" customFormat="1" x14ac:dyDescent="0.2"/>
    <row r="192" s="597" customFormat="1" x14ac:dyDescent="0.2"/>
    <row r="193" s="597" customFormat="1" x14ac:dyDescent="0.2"/>
    <row r="194" s="597" customFormat="1" x14ac:dyDescent="0.2"/>
    <row r="195" s="597" customFormat="1" x14ac:dyDescent="0.2"/>
    <row r="196" s="597" customFormat="1" x14ac:dyDescent="0.2"/>
    <row r="197" s="597" customFormat="1" x14ac:dyDescent="0.2"/>
    <row r="198" s="597" customFormat="1" x14ac:dyDescent="0.2"/>
    <row r="199" s="597" customFormat="1" x14ac:dyDescent="0.2"/>
    <row r="200" s="597" customFormat="1" x14ac:dyDescent="0.2"/>
    <row r="201" s="597" customFormat="1" x14ac:dyDescent="0.2"/>
    <row r="202" s="597" customFormat="1" x14ac:dyDescent="0.2"/>
    <row r="203" s="597" customFormat="1" x14ac:dyDescent="0.2"/>
    <row r="204" s="597" customFormat="1" x14ac:dyDescent="0.2"/>
    <row r="205" s="597" customFormat="1" x14ac:dyDescent="0.2"/>
    <row r="206" s="597" customFormat="1" x14ac:dyDescent="0.2"/>
    <row r="207" s="597" customFormat="1" x14ac:dyDescent="0.2"/>
    <row r="208" s="597" customFormat="1" x14ac:dyDescent="0.2"/>
    <row r="209" s="597" customFormat="1" x14ac:dyDescent="0.2"/>
    <row r="210" s="597" customFormat="1" x14ac:dyDescent="0.2"/>
    <row r="211" s="597" customFormat="1" x14ac:dyDescent="0.2"/>
    <row r="212" s="597" customFormat="1" x14ac:dyDescent="0.2"/>
    <row r="213" s="597" customFormat="1" x14ac:dyDescent="0.2"/>
    <row r="214" s="597" customFormat="1" x14ac:dyDescent="0.2"/>
    <row r="215" s="597" customFormat="1" x14ac:dyDescent="0.2"/>
    <row r="216" s="597" customFormat="1" x14ac:dyDescent="0.2"/>
    <row r="217" s="597" customFormat="1" x14ac:dyDescent="0.2"/>
    <row r="218" s="597" customFormat="1" x14ac:dyDescent="0.2"/>
    <row r="219" s="597" customFormat="1" x14ac:dyDescent="0.2"/>
    <row r="220" s="597" customFormat="1" x14ac:dyDescent="0.2"/>
    <row r="221" s="597" customFormat="1" x14ac:dyDescent="0.2"/>
    <row r="222" s="597" customFormat="1" x14ac:dyDescent="0.2"/>
    <row r="223" s="597" customFormat="1" x14ac:dyDescent="0.2"/>
    <row r="224" s="597" customFormat="1" x14ac:dyDescent="0.2"/>
    <row r="225" s="597" customFormat="1" x14ac:dyDescent="0.2"/>
    <row r="226" s="597" customFormat="1" x14ac:dyDescent="0.2"/>
    <row r="227" s="597" customFormat="1" x14ac:dyDescent="0.2"/>
    <row r="228" s="597" customFormat="1" x14ac:dyDescent="0.2"/>
    <row r="229" s="597" customFormat="1" x14ac:dyDescent="0.2"/>
    <row r="230" s="597" customFormat="1" x14ac:dyDescent="0.2"/>
    <row r="231" s="597" customFormat="1" x14ac:dyDescent="0.2"/>
    <row r="232" s="597" customFormat="1" x14ac:dyDescent="0.2"/>
    <row r="233" s="597" customFormat="1" x14ac:dyDescent="0.2"/>
    <row r="234" s="597" customFormat="1" x14ac:dyDescent="0.2"/>
    <row r="235" s="597" customFormat="1" x14ac:dyDescent="0.2"/>
    <row r="236" s="597" customFormat="1" x14ac:dyDescent="0.2"/>
    <row r="237" s="597" customFormat="1" x14ac:dyDescent="0.2"/>
    <row r="238" s="597" customFormat="1" x14ac:dyDescent="0.2"/>
    <row r="239" s="597" customFormat="1" x14ac:dyDescent="0.2"/>
    <row r="240" s="597" customFormat="1" x14ac:dyDescent="0.2"/>
    <row r="241" s="597" customFormat="1" x14ac:dyDescent="0.2"/>
    <row r="242" s="597" customFormat="1" x14ac:dyDescent="0.2"/>
    <row r="243" s="597" customFormat="1" x14ac:dyDescent="0.2"/>
    <row r="244" s="597" customFormat="1" x14ac:dyDescent="0.2"/>
    <row r="245" s="597" customFormat="1" x14ac:dyDescent="0.2"/>
    <row r="246" s="597" customFormat="1" x14ac:dyDescent="0.2"/>
    <row r="247" s="597" customFormat="1" x14ac:dyDescent="0.2"/>
    <row r="248" s="597" customFormat="1" x14ac:dyDescent="0.2"/>
    <row r="249" s="597" customFormat="1" x14ac:dyDescent="0.2"/>
    <row r="250" s="597" customFormat="1" x14ac:dyDescent="0.2"/>
    <row r="251" s="597" customFormat="1" x14ac:dyDescent="0.2"/>
    <row r="252" s="597" customFormat="1" x14ac:dyDescent="0.2"/>
    <row r="253" s="597" customFormat="1" x14ac:dyDescent="0.2"/>
    <row r="254" s="597" customFormat="1" x14ac:dyDescent="0.2"/>
    <row r="255" s="597" customFormat="1" x14ac:dyDescent="0.2"/>
    <row r="256" s="597" customFormat="1" x14ac:dyDescent="0.2"/>
    <row r="257" s="597" customFormat="1" x14ac:dyDescent="0.2"/>
    <row r="258" s="597" customFormat="1" x14ac:dyDescent="0.2"/>
    <row r="259" s="597" customFormat="1" x14ac:dyDescent="0.2"/>
    <row r="260" s="597" customFormat="1" x14ac:dyDescent="0.2"/>
    <row r="261" s="597" customFormat="1" x14ac:dyDescent="0.2"/>
    <row r="262" s="597" customFormat="1" x14ac:dyDescent="0.2"/>
    <row r="263" s="597" customFormat="1" x14ac:dyDescent="0.2"/>
    <row r="264" s="597" customFormat="1" x14ac:dyDescent="0.2"/>
    <row r="265" s="597" customFormat="1" x14ac:dyDescent="0.2"/>
    <row r="266" s="597" customFormat="1" x14ac:dyDescent="0.2"/>
    <row r="267" s="597" customFormat="1" x14ac:dyDescent="0.2"/>
    <row r="268" s="597" customFormat="1" x14ac:dyDescent="0.2"/>
    <row r="269" s="597" customFormat="1" x14ac:dyDescent="0.2"/>
    <row r="270" s="597" customFormat="1" x14ac:dyDescent="0.2"/>
    <row r="271" s="597" customFormat="1" x14ac:dyDescent="0.2"/>
    <row r="272" s="597" customFormat="1" x14ac:dyDescent="0.2"/>
    <row r="273" s="597" customFormat="1" x14ac:dyDescent="0.2"/>
    <row r="274" s="597" customFormat="1" x14ac:dyDescent="0.2"/>
    <row r="275" s="597" customFormat="1" x14ac:dyDescent="0.2"/>
    <row r="276" s="597" customFormat="1" x14ac:dyDescent="0.2"/>
    <row r="277" s="597" customFormat="1" x14ac:dyDescent="0.2"/>
    <row r="278" s="597" customFormat="1" x14ac:dyDescent="0.2"/>
    <row r="279" s="597" customFormat="1" x14ac:dyDescent="0.2"/>
    <row r="280" s="597" customFormat="1" x14ac:dyDescent="0.2"/>
    <row r="281" s="597" customFormat="1" x14ac:dyDescent="0.2"/>
    <row r="282" s="597" customFormat="1" x14ac:dyDescent="0.2"/>
    <row r="283" s="597" customFormat="1" x14ac:dyDescent="0.2"/>
    <row r="284" s="597" customFormat="1" x14ac:dyDescent="0.2"/>
    <row r="285" s="597" customFormat="1" x14ac:dyDescent="0.2"/>
    <row r="286" s="597" customFormat="1" x14ac:dyDescent="0.2"/>
    <row r="287" s="597" customFormat="1" x14ac:dyDescent="0.2"/>
    <row r="288" s="597" customFormat="1" x14ac:dyDescent="0.2"/>
    <row r="289" spans="1:19" s="597" customFormat="1" x14ac:dyDescent="0.2"/>
    <row r="290" spans="1:19" s="597" customFormat="1" x14ac:dyDescent="0.2"/>
    <row r="291" spans="1:19" s="597" customFormat="1" x14ac:dyDescent="0.2"/>
    <row r="292" spans="1:19" s="597" customFormat="1" x14ac:dyDescent="0.2"/>
    <row r="293" spans="1:19" s="597" customFormat="1" x14ac:dyDescent="0.2"/>
    <row r="294" spans="1:19" s="597" customFormat="1" x14ac:dyDescent="0.2"/>
    <row r="295" spans="1:19" s="597" customFormat="1" x14ac:dyDescent="0.2"/>
    <row r="296" spans="1:19" s="597" customFormat="1" x14ac:dyDescent="0.2"/>
    <row r="297" spans="1:19" s="597" customFormat="1" x14ac:dyDescent="0.2"/>
    <row r="298" spans="1:19" s="597" customFormat="1" x14ac:dyDescent="0.2"/>
    <row r="299" spans="1:19" s="597" customFormat="1" x14ac:dyDescent="0.2"/>
    <row r="300" spans="1:19" x14ac:dyDescent="0.2">
      <c r="A300" s="1240"/>
      <c r="B300" s="797"/>
      <c r="C300" s="1419"/>
      <c r="D300" s="1419"/>
      <c r="E300" s="1419"/>
      <c r="F300" s="1419"/>
      <c r="G300" s="1419"/>
      <c r="H300" s="1419"/>
      <c r="I300" s="1419"/>
      <c r="J300" s="1419"/>
      <c r="K300" s="1419"/>
      <c r="L300" s="1419"/>
      <c r="M300" s="1419"/>
      <c r="N300" s="1419"/>
      <c r="O300" s="1419"/>
      <c r="P300" s="1419"/>
      <c r="Q300" s="1419"/>
      <c r="R300" s="1419"/>
      <c r="S300" s="1419"/>
    </row>
    <row r="301" spans="1:19" ht="12.75" customHeight="1" x14ac:dyDescent="0.2">
      <c r="A301" s="35"/>
      <c r="B301" s="35"/>
      <c r="C301" s="1035"/>
      <c r="D301" s="1035"/>
      <c r="E301" s="1035"/>
      <c r="F301" s="1035"/>
      <c r="G301" s="1035"/>
      <c r="H301" s="1035"/>
      <c r="I301" s="1035"/>
      <c r="J301" s="1035"/>
      <c r="K301" s="1035"/>
      <c r="L301" s="1035"/>
      <c r="M301" s="1035"/>
      <c r="N301" s="1035"/>
      <c r="O301" s="1035"/>
      <c r="P301" s="1035"/>
      <c r="Q301" s="1035"/>
      <c r="R301" s="1035"/>
      <c r="S301" s="1035"/>
    </row>
    <row r="302" spans="1:19" x14ac:dyDescent="0.2">
      <c r="A302" s="48"/>
      <c r="B302" s="48"/>
      <c r="C302" s="1035"/>
    </row>
    <row r="304" spans="1:19" x14ac:dyDescent="0.2">
      <c r="B304" s="504"/>
      <c r="C304" s="1416"/>
      <c r="D304" s="1416"/>
      <c r="E304" s="1416"/>
      <c r="F304" s="1416"/>
      <c r="G304" s="1416"/>
      <c r="H304" s="1416"/>
      <c r="I304" s="1416"/>
      <c r="J304" s="1416"/>
      <c r="K304" s="1416"/>
      <c r="L304" s="1416"/>
      <c r="M304" s="1035"/>
      <c r="N304" s="1035"/>
      <c r="O304" s="1035"/>
      <c r="P304" s="1035"/>
      <c r="Q304" s="1035"/>
      <c r="R304" s="1035"/>
      <c r="S304" s="1035"/>
    </row>
    <row r="305" spans="2:20" x14ac:dyDescent="0.2">
      <c r="B305" s="504"/>
      <c r="C305" s="1417"/>
      <c r="D305" s="1417"/>
      <c r="E305" s="1417"/>
      <c r="F305" s="1417"/>
      <c r="G305" s="1417"/>
      <c r="H305" s="1417"/>
      <c r="I305" s="1417"/>
      <c r="J305" s="1417"/>
      <c r="K305" s="1417"/>
      <c r="L305" s="1417"/>
      <c r="M305" s="1415"/>
      <c r="N305" s="1415"/>
      <c r="O305" s="1415"/>
      <c r="P305" s="1415"/>
      <c r="Q305" s="1415"/>
      <c r="R305" s="1415"/>
      <c r="S305" s="1415"/>
      <c r="T305" s="1415"/>
    </row>
    <row r="306" spans="2:20" x14ac:dyDescent="0.2">
      <c r="B306" s="504"/>
      <c r="C306" s="1416"/>
      <c r="D306" s="1416"/>
      <c r="E306" s="1416"/>
      <c r="F306" s="1416"/>
      <c r="G306" s="1416"/>
      <c r="H306" s="1416"/>
      <c r="I306" s="1416"/>
      <c r="J306" s="1416"/>
      <c r="K306" s="1416"/>
      <c r="L306" s="1416"/>
      <c r="M306" s="1035"/>
      <c r="N306" s="1035"/>
      <c r="O306" s="1035"/>
      <c r="P306" s="1035"/>
      <c r="Q306" s="1035"/>
      <c r="R306" s="1035"/>
      <c r="S306" s="1035"/>
    </row>
    <row r="307" spans="2:20" x14ac:dyDescent="0.2">
      <c r="C307" s="1035"/>
      <c r="D307" s="1035"/>
      <c r="E307" s="1035"/>
      <c r="F307" s="1035"/>
      <c r="G307" s="1035"/>
      <c r="H307" s="1035"/>
      <c r="I307" s="1035"/>
      <c r="J307" s="1035"/>
      <c r="K307" s="1035"/>
      <c r="L307" s="1035"/>
      <c r="M307" s="1035"/>
      <c r="N307" s="1035"/>
      <c r="O307" s="1035"/>
      <c r="P307" s="1035"/>
      <c r="Q307" s="1035"/>
      <c r="R307" s="1035"/>
      <c r="S307" s="1035"/>
    </row>
  </sheetData>
  <customSheetViews>
    <customSheetView guid="{DF43B8DA-68E8-4080-9138-D41A38219876}" showPageBreaks="1" fitToPage="1" printArea="1" hiddenRows="1" view="pageBreakPreview">
      <pane xSplit="2" ySplit="5" topLeftCell="C7" activePane="bottomRight" state="frozen"/>
      <selection pane="bottomRight" activeCell="C7" sqref="C7"/>
      <colBreaks count="2" manualBreakCount="2">
        <brk id="8" max="77" man="1"/>
        <brk id="14" max="77" man="1"/>
      </colBreaks>
      <pageMargins left="0.5" right="0.5" top="0.8" bottom="0.4" header="0.3" footer="0.25"/>
      <printOptions horizontalCentered="1"/>
      <pageSetup paperSize="5" scale="70" fitToWidth="0" orientation="portrait" r:id="rId1"/>
      <headerFooter alignWithMargins="0">
        <oddHeader>&amp;L&amp;"Arial,Bold"&amp;18FY2019-20 Budget Letter_&amp;KFF0000Preliminary Simulation&amp;K000000
Source Data Summary</oddHeader>
      </headerFooter>
    </customSheetView>
  </customSheetViews>
  <mergeCells count="10">
    <mergeCell ref="B81:B82"/>
    <mergeCell ref="Q1:Q2"/>
    <mergeCell ref="R1:R2"/>
    <mergeCell ref="P1:P2"/>
    <mergeCell ref="A1:B2"/>
    <mergeCell ref="C1:H1"/>
    <mergeCell ref="I1:L1"/>
    <mergeCell ref="M1:N1"/>
    <mergeCell ref="A5:B5"/>
    <mergeCell ref="A3:B3"/>
  </mergeCells>
  <printOptions horizontalCentered="1"/>
  <pageMargins left="0.5" right="0.5" top="0.8" bottom="0.4" header="0.3" footer="0.25"/>
  <pageSetup paperSize="5" scale="69" fitToWidth="0" orientation="portrait" r:id="rId2"/>
  <headerFooter alignWithMargins="0">
    <oddHeader xml:space="preserve">&amp;L&amp;"Arial,Bold"&amp;18Table 9: Budget Letter 
&amp;K000000Per Pupil Summary </oddHeader>
    <oddFooter>&amp;R&amp;P</oddFooter>
  </headerFooter>
  <colBreaks count="2" manualBreakCount="2">
    <brk id="8" max="76" man="1"/>
    <brk id="14" max="7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BM147"/>
  <sheetViews>
    <sheetView view="pageBreakPreview"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9" style="30" bestFit="1" customWidth="1"/>
    <col min="2" max="2" width="8.5703125" style="30" bestFit="1" customWidth="1"/>
    <col min="3" max="3" width="36.28515625" style="25" bestFit="1" customWidth="1"/>
    <col min="4" max="4" width="12.42578125" style="25" bestFit="1" customWidth="1"/>
    <col min="5" max="5" width="7.7109375" style="25" bestFit="1" customWidth="1"/>
    <col min="6" max="6" width="14.42578125" style="25" bestFit="1" customWidth="1"/>
    <col min="7" max="7" width="5.7109375" style="25" customWidth="1"/>
    <col min="8" max="8" width="12.5703125" style="25" customWidth="1"/>
    <col min="9" max="9" width="8" style="25" customWidth="1"/>
    <col min="10" max="10" width="11.7109375" style="25" bestFit="1" customWidth="1"/>
    <col min="11" max="11" width="8" style="25" customWidth="1"/>
    <col min="12" max="12" width="10.7109375" style="25" customWidth="1"/>
    <col min="13" max="13" width="8.85546875" style="25" customWidth="1"/>
    <col min="14" max="14" width="11.7109375" style="25" bestFit="1" customWidth="1"/>
    <col min="15" max="15" width="8.85546875" style="25" customWidth="1"/>
    <col min="16" max="16" width="10.140625" style="25" customWidth="1"/>
    <col min="17" max="18" width="14.42578125" style="25" bestFit="1" customWidth="1"/>
    <col min="19" max="19" width="12.28515625" style="25" bestFit="1" customWidth="1"/>
    <col min="20" max="21" width="15" style="25" bestFit="1" customWidth="1"/>
    <col min="22" max="22" width="14.42578125" style="25" bestFit="1" customWidth="1"/>
    <col min="23" max="23" width="9.7109375" style="25" bestFit="1" customWidth="1"/>
    <col min="24" max="24" width="12.140625" style="25" bestFit="1" customWidth="1"/>
    <col min="25" max="25" width="14.42578125" style="25" bestFit="1" customWidth="1"/>
    <col min="26" max="26" width="12" style="25" bestFit="1" customWidth="1"/>
    <col min="27" max="27" width="11.42578125" style="25" bestFit="1" customWidth="1"/>
    <col min="28" max="28" width="13.85546875" style="25" bestFit="1" customWidth="1"/>
    <col min="29" max="30" width="13.85546875" style="25" customWidth="1"/>
    <col min="31" max="33" width="14.42578125" style="25" bestFit="1" customWidth="1"/>
    <col min="34" max="34" width="13.42578125" style="25" customWidth="1"/>
    <col min="35" max="35" width="10.7109375" style="25" bestFit="1" customWidth="1"/>
    <col min="36" max="36" width="13.140625" style="25" customWidth="1"/>
    <col min="37" max="37" width="11.7109375" style="25" customWidth="1"/>
    <col min="38" max="38" width="14.42578125" style="25" customWidth="1"/>
    <col min="39" max="39" width="14.5703125" style="25" customWidth="1"/>
    <col min="40" max="40" width="9.42578125" style="25" bestFit="1" customWidth="1"/>
    <col min="41" max="41" width="14.85546875" style="25" customWidth="1"/>
    <col min="42" max="42" width="11.140625" style="25" customWidth="1"/>
    <col min="43" max="43" width="12.28515625" style="25" customWidth="1"/>
    <col min="44" max="44" width="11.140625" style="25" customWidth="1"/>
    <col min="45" max="46" width="12.28515625" style="25" customWidth="1"/>
    <col min="47" max="47" width="13.42578125" style="25" bestFit="1" customWidth="1"/>
    <col min="48" max="48" width="9.7109375" style="25" customWidth="1"/>
    <col min="49" max="49" width="10.85546875" style="25" customWidth="1"/>
    <col min="50" max="50" width="13.42578125" style="25" bestFit="1" customWidth="1"/>
    <col min="51" max="51" width="14" style="25" bestFit="1" customWidth="1"/>
    <col min="52" max="53" width="13.42578125" style="25" bestFit="1" customWidth="1"/>
    <col min="54" max="54" width="12.28515625" style="25" bestFit="1" customWidth="1"/>
    <col min="55" max="55" width="13.42578125" style="25" bestFit="1" customWidth="1"/>
    <col min="56" max="56" width="12.28515625" style="25" bestFit="1" customWidth="1"/>
    <col min="57" max="57" width="14.42578125" style="25" bestFit="1" customWidth="1"/>
    <col min="58" max="58" width="13.42578125" style="25" bestFit="1" customWidth="1"/>
    <col min="59" max="60" width="10.85546875" style="25" bestFit="1" customWidth="1"/>
    <col min="61" max="61" width="9.7109375" style="25" bestFit="1" customWidth="1"/>
    <col min="62" max="63" width="10.85546875" style="25" bestFit="1" customWidth="1"/>
    <col min="64" max="64" width="9.7109375" style="25" bestFit="1" customWidth="1"/>
    <col min="65" max="16384" width="8.85546875" style="25"/>
  </cols>
  <sheetData>
    <row r="1" spans="1:64" ht="21" customHeight="1" x14ac:dyDescent="0.2">
      <c r="A1" s="1552" t="s">
        <v>760</v>
      </c>
      <c r="B1" s="1552"/>
      <c r="C1" s="1553"/>
      <c r="D1" s="633" t="s">
        <v>213</v>
      </c>
      <c r="F1" s="634"/>
      <c r="G1" s="635"/>
      <c r="H1" s="635"/>
      <c r="I1" s="634"/>
      <c r="J1" s="634"/>
      <c r="K1" s="634"/>
      <c r="L1" s="634"/>
      <c r="M1" s="634"/>
      <c r="N1" s="634"/>
      <c r="O1" s="634"/>
      <c r="P1" s="634"/>
      <c r="Q1" s="772"/>
      <c r="R1" s="603"/>
      <c r="T1" s="633"/>
      <c r="U1" s="634"/>
      <c r="V1" s="634"/>
      <c r="W1" s="634"/>
      <c r="X1" s="634"/>
      <c r="Y1" s="634"/>
      <c r="Z1" s="634"/>
      <c r="AA1" s="634"/>
      <c r="AB1" s="634"/>
      <c r="AC1" s="970"/>
      <c r="AD1" s="970"/>
      <c r="AE1" s="634"/>
      <c r="AF1" s="634"/>
      <c r="AG1" s="634"/>
      <c r="AH1" s="634"/>
      <c r="AI1" s="634"/>
      <c r="AJ1" s="634"/>
      <c r="AK1" s="634"/>
      <c r="AL1" s="634"/>
      <c r="AM1" s="636"/>
      <c r="AN1" s="637" t="s">
        <v>772</v>
      </c>
      <c r="AP1" s="638"/>
      <c r="AQ1" s="638"/>
      <c r="AR1" s="638"/>
      <c r="AS1" s="638"/>
      <c r="AT1" s="638"/>
      <c r="AU1" s="638"/>
      <c r="AV1" s="638"/>
      <c r="AW1" s="638"/>
      <c r="AX1" s="638"/>
      <c r="AY1" s="638"/>
      <c r="AZ1" s="638"/>
      <c r="BA1" s="638"/>
      <c r="BB1" s="638"/>
      <c r="BC1" s="638"/>
      <c r="BD1" s="639"/>
      <c r="BE1" s="1551" t="s">
        <v>872</v>
      </c>
      <c r="BF1" s="1551" t="s">
        <v>765</v>
      </c>
      <c r="BG1" s="855"/>
      <c r="BH1" s="856"/>
      <c r="BI1" s="857"/>
      <c r="BJ1" s="852"/>
      <c r="BK1" s="853"/>
      <c r="BL1" s="854"/>
    </row>
    <row r="2" spans="1:64" ht="26.25" customHeight="1" x14ac:dyDescent="0.2">
      <c r="A2" s="1553"/>
      <c r="B2" s="1553"/>
      <c r="C2" s="1553"/>
      <c r="D2" s="1550" t="s">
        <v>1072</v>
      </c>
      <c r="E2" s="1566" t="s">
        <v>423</v>
      </c>
      <c r="F2" s="1567"/>
      <c r="G2" s="1567"/>
      <c r="H2" s="1568"/>
      <c r="I2" s="1564" t="s">
        <v>685</v>
      </c>
      <c r="J2" s="1565"/>
      <c r="K2" s="1554" t="s">
        <v>682</v>
      </c>
      <c r="L2" s="1554"/>
      <c r="M2" s="1554" t="s">
        <v>683</v>
      </c>
      <c r="N2" s="1554"/>
      <c r="O2" s="1554" t="s">
        <v>684</v>
      </c>
      <c r="P2" s="1554"/>
      <c r="Q2" s="1557" t="s">
        <v>897</v>
      </c>
      <c r="R2" s="1569" t="s">
        <v>296</v>
      </c>
      <c r="S2" s="1555" t="s">
        <v>151</v>
      </c>
      <c r="T2" s="1555"/>
      <c r="U2" s="1555"/>
      <c r="V2" s="1550" t="s">
        <v>325</v>
      </c>
      <c r="W2" s="1550" t="s">
        <v>322</v>
      </c>
      <c r="X2" s="1550" t="s">
        <v>709</v>
      </c>
      <c r="Y2" s="1550" t="s">
        <v>326</v>
      </c>
      <c r="Z2" s="1555" t="s">
        <v>1061</v>
      </c>
      <c r="AA2" s="1556" t="s">
        <v>207</v>
      </c>
      <c r="AB2" s="1556" t="s">
        <v>209</v>
      </c>
      <c r="AC2" s="1560" t="s">
        <v>1075</v>
      </c>
      <c r="AD2" s="1562" t="s">
        <v>1076</v>
      </c>
      <c r="AE2" s="1550" t="s">
        <v>762</v>
      </c>
      <c r="AF2" s="1550" t="s">
        <v>179</v>
      </c>
      <c r="AG2" s="1550" t="s">
        <v>180</v>
      </c>
      <c r="AH2" s="1550" t="s">
        <v>153</v>
      </c>
      <c r="AI2" s="1556" t="s">
        <v>279</v>
      </c>
      <c r="AJ2" s="1556" t="s">
        <v>753</v>
      </c>
      <c r="AK2" s="1556" t="s">
        <v>280</v>
      </c>
      <c r="AL2" s="1550" t="s">
        <v>763</v>
      </c>
      <c r="AM2" s="1550" t="s">
        <v>764</v>
      </c>
      <c r="AN2" s="1549" t="s">
        <v>1077</v>
      </c>
      <c r="AO2" s="1549" t="s">
        <v>771</v>
      </c>
      <c r="AP2" s="1559" t="s">
        <v>151</v>
      </c>
      <c r="AQ2" s="1559"/>
      <c r="AR2" s="1559"/>
      <c r="AS2" s="1559"/>
      <c r="AT2" s="1559"/>
      <c r="AU2" s="1549" t="s">
        <v>770</v>
      </c>
      <c r="AV2" s="1549" t="s">
        <v>323</v>
      </c>
      <c r="AW2" s="1549" t="s">
        <v>710</v>
      </c>
      <c r="AX2" s="1549" t="s">
        <v>769</v>
      </c>
      <c r="AY2" s="1555" t="s">
        <v>1061</v>
      </c>
      <c r="AZ2" s="1549" t="s">
        <v>768</v>
      </c>
      <c r="BA2" s="1549" t="s">
        <v>767</v>
      </c>
      <c r="BB2" s="1549" t="s">
        <v>198</v>
      </c>
      <c r="BC2" s="1549" t="s">
        <v>180</v>
      </c>
      <c r="BD2" s="1549" t="s">
        <v>766</v>
      </c>
      <c r="BE2" s="1551"/>
      <c r="BF2" s="1551"/>
      <c r="BG2" s="1548" t="s">
        <v>950</v>
      </c>
      <c r="BH2" s="1548" t="s">
        <v>951</v>
      </c>
      <c r="BI2" s="1548" t="s">
        <v>286</v>
      </c>
      <c r="BJ2" s="1547" t="s">
        <v>952</v>
      </c>
      <c r="BK2" s="1547" t="s">
        <v>953</v>
      </c>
      <c r="BL2" s="1547" t="s">
        <v>286</v>
      </c>
    </row>
    <row r="3" spans="1:64" ht="96.75" customHeight="1" x14ac:dyDescent="0.2">
      <c r="A3" s="1553"/>
      <c r="B3" s="1553"/>
      <c r="C3" s="1553"/>
      <c r="D3" s="1550"/>
      <c r="E3" s="602" t="s">
        <v>294</v>
      </c>
      <c r="F3" s="602" t="s">
        <v>755</v>
      </c>
      <c r="G3" s="600" t="s">
        <v>294</v>
      </c>
      <c r="H3" s="600" t="s">
        <v>421</v>
      </c>
      <c r="I3" s="602" t="s">
        <v>1073</v>
      </c>
      <c r="J3" s="602" t="s">
        <v>222</v>
      </c>
      <c r="K3" s="1003" t="s">
        <v>1073</v>
      </c>
      <c r="L3" s="602" t="s">
        <v>222</v>
      </c>
      <c r="M3" s="602" t="s">
        <v>1074</v>
      </c>
      <c r="N3" s="602" t="s">
        <v>222</v>
      </c>
      <c r="O3" s="1003" t="s">
        <v>1074</v>
      </c>
      <c r="P3" s="602" t="s">
        <v>222</v>
      </c>
      <c r="Q3" s="1558"/>
      <c r="R3" s="1569"/>
      <c r="S3" s="601" t="s">
        <v>990</v>
      </c>
      <c r="T3" s="601" t="s">
        <v>991</v>
      </c>
      <c r="U3" s="601" t="s">
        <v>152</v>
      </c>
      <c r="V3" s="1550"/>
      <c r="W3" s="1550"/>
      <c r="X3" s="1550"/>
      <c r="Y3" s="1550"/>
      <c r="Z3" s="1555"/>
      <c r="AA3" s="1556"/>
      <c r="AB3" s="1556"/>
      <c r="AC3" s="1561"/>
      <c r="AD3" s="1563"/>
      <c r="AE3" s="1550"/>
      <c r="AF3" s="1550"/>
      <c r="AG3" s="1550"/>
      <c r="AH3" s="1550"/>
      <c r="AI3" s="1556"/>
      <c r="AJ3" s="1556"/>
      <c r="AK3" s="1556"/>
      <c r="AL3" s="1550"/>
      <c r="AM3" s="1550"/>
      <c r="AN3" s="1549"/>
      <c r="AO3" s="1549"/>
      <c r="AP3" s="601" t="s">
        <v>1003</v>
      </c>
      <c r="AQ3" s="601" t="s">
        <v>1004</v>
      </c>
      <c r="AR3" s="601" t="s">
        <v>1005</v>
      </c>
      <c r="AS3" s="601" t="s">
        <v>1006</v>
      </c>
      <c r="AT3" s="601" t="s">
        <v>152</v>
      </c>
      <c r="AU3" s="1549"/>
      <c r="AV3" s="1549"/>
      <c r="AW3" s="1549"/>
      <c r="AX3" s="1549"/>
      <c r="AY3" s="1555"/>
      <c r="AZ3" s="1549"/>
      <c r="BA3" s="1549"/>
      <c r="BB3" s="1549"/>
      <c r="BC3" s="1549"/>
      <c r="BD3" s="1549"/>
      <c r="BE3" s="1551"/>
      <c r="BF3" s="1551"/>
      <c r="BG3" s="1548"/>
      <c r="BH3" s="1548"/>
      <c r="BI3" s="1548"/>
      <c r="BJ3" s="1547"/>
      <c r="BK3" s="1547"/>
      <c r="BL3" s="1547"/>
    </row>
    <row r="4" spans="1:64" ht="14.25" customHeight="1" x14ac:dyDescent="0.2">
      <c r="A4" s="527"/>
      <c r="B4" s="528"/>
      <c r="C4" s="525"/>
      <c r="D4" s="522">
        <v>1</v>
      </c>
      <c r="E4" s="522">
        <f t="shared" ref="E4:AK4" si="0">D4+1</f>
        <v>2</v>
      </c>
      <c r="F4" s="522">
        <f t="shared" si="0"/>
        <v>3</v>
      </c>
      <c r="G4" s="522">
        <f t="shared" si="0"/>
        <v>4</v>
      </c>
      <c r="H4" s="522">
        <f t="shared" si="0"/>
        <v>5</v>
      </c>
      <c r="I4" s="522">
        <f t="shared" si="0"/>
        <v>6</v>
      </c>
      <c r="J4" s="522">
        <f t="shared" si="0"/>
        <v>7</v>
      </c>
      <c r="K4" s="522">
        <f t="shared" si="0"/>
        <v>8</v>
      </c>
      <c r="L4" s="522">
        <f t="shared" si="0"/>
        <v>9</v>
      </c>
      <c r="M4" s="522">
        <f t="shared" si="0"/>
        <v>10</v>
      </c>
      <c r="N4" s="522">
        <f t="shared" si="0"/>
        <v>11</v>
      </c>
      <c r="O4" s="522">
        <f t="shared" si="0"/>
        <v>12</v>
      </c>
      <c r="P4" s="522">
        <f t="shared" si="0"/>
        <v>13</v>
      </c>
      <c r="Q4" s="522">
        <f t="shared" ref="Q4" si="1">P4+1</f>
        <v>14</v>
      </c>
      <c r="R4" s="522">
        <f t="shared" ref="R4" si="2">Q4+1</f>
        <v>15</v>
      </c>
      <c r="S4" s="522">
        <f t="shared" ref="S4" si="3">R4+1</f>
        <v>16</v>
      </c>
      <c r="T4" s="522">
        <f t="shared" si="0"/>
        <v>17</v>
      </c>
      <c r="U4" s="522">
        <f t="shared" si="0"/>
        <v>18</v>
      </c>
      <c r="V4" s="522">
        <f t="shared" si="0"/>
        <v>19</v>
      </c>
      <c r="W4" s="522">
        <f t="shared" si="0"/>
        <v>20</v>
      </c>
      <c r="X4" s="522">
        <f t="shared" si="0"/>
        <v>21</v>
      </c>
      <c r="Y4" s="522">
        <f t="shared" si="0"/>
        <v>22</v>
      </c>
      <c r="Z4" s="522">
        <f t="shared" si="0"/>
        <v>23</v>
      </c>
      <c r="AA4" s="522">
        <f t="shared" si="0"/>
        <v>24</v>
      </c>
      <c r="AB4" s="522">
        <f t="shared" si="0"/>
        <v>25</v>
      </c>
      <c r="AC4" s="851"/>
      <c r="AD4" s="851"/>
      <c r="AE4" s="522">
        <f>AB4+1</f>
        <v>26</v>
      </c>
      <c r="AF4" s="522">
        <f t="shared" si="0"/>
        <v>27</v>
      </c>
      <c r="AG4" s="522">
        <f t="shared" si="0"/>
        <v>28</v>
      </c>
      <c r="AH4" s="522">
        <f t="shared" si="0"/>
        <v>29</v>
      </c>
      <c r="AI4" s="522">
        <f>AH4+1</f>
        <v>30</v>
      </c>
      <c r="AJ4" s="522">
        <f t="shared" si="0"/>
        <v>31</v>
      </c>
      <c r="AK4" s="522">
        <f t="shared" si="0"/>
        <v>32</v>
      </c>
      <c r="AL4" s="522">
        <f>AK4+1</f>
        <v>33</v>
      </c>
      <c r="AM4" s="522">
        <f t="shared" ref="AM4:BL4" si="4">AL4+1</f>
        <v>34</v>
      </c>
      <c r="AN4" s="522">
        <f t="shared" si="4"/>
        <v>35</v>
      </c>
      <c r="AO4" s="522">
        <f t="shared" si="4"/>
        <v>36</v>
      </c>
      <c r="AP4" s="522">
        <f t="shared" si="4"/>
        <v>37</v>
      </c>
      <c r="AQ4" s="522">
        <f t="shared" si="4"/>
        <v>38</v>
      </c>
      <c r="AR4" s="522">
        <f t="shared" si="4"/>
        <v>39</v>
      </c>
      <c r="AS4" s="522">
        <f t="shared" si="4"/>
        <v>40</v>
      </c>
      <c r="AT4" s="522">
        <f t="shared" si="4"/>
        <v>41</v>
      </c>
      <c r="AU4" s="522">
        <f t="shared" si="4"/>
        <v>42</v>
      </c>
      <c r="AV4" s="522">
        <f t="shared" si="4"/>
        <v>43</v>
      </c>
      <c r="AW4" s="522">
        <f t="shared" si="4"/>
        <v>44</v>
      </c>
      <c r="AX4" s="522">
        <f t="shared" si="4"/>
        <v>45</v>
      </c>
      <c r="AY4" s="522">
        <f t="shared" si="4"/>
        <v>46</v>
      </c>
      <c r="AZ4" s="522">
        <f t="shared" si="4"/>
        <v>47</v>
      </c>
      <c r="BA4" s="522">
        <f t="shared" si="4"/>
        <v>48</v>
      </c>
      <c r="BB4" s="522">
        <f t="shared" si="4"/>
        <v>49</v>
      </c>
      <c r="BC4" s="522">
        <f t="shared" si="4"/>
        <v>50</v>
      </c>
      <c r="BD4" s="522">
        <f t="shared" si="4"/>
        <v>51</v>
      </c>
      <c r="BE4" s="522">
        <f t="shared" si="4"/>
        <v>52</v>
      </c>
      <c r="BF4" s="522">
        <f t="shared" si="4"/>
        <v>53</v>
      </c>
      <c r="BG4" s="522">
        <f t="shared" si="4"/>
        <v>54</v>
      </c>
      <c r="BH4" s="522">
        <f t="shared" si="4"/>
        <v>55</v>
      </c>
      <c r="BI4" s="522">
        <f t="shared" si="4"/>
        <v>56</v>
      </c>
      <c r="BJ4" s="522">
        <f t="shared" si="4"/>
        <v>57</v>
      </c>
      <c r="BK4" s="522">
        <f t="shared" si="4"/>
        <v>58</v>
      </c>
      <c r="BL4" s="522">
        <f t="shared" si="4"/>
        <v>59</v>
      </c>
    </row>
    <row r="5" spans="1:64" s="354" customFormat="1" ht="12.75" hidden="1" customHeight="1" x14ac:dyDescent="0.2">
      <c r="A5" s="529"/>
      <c r="B5" s="530"/>
      <c r="C5" s="541"/>
      <c r="D5" s="523"/>
      <c r="E5" s="425"/>
      <c r="F5" s="425"/>
      <c r="G5" s="424"/>
      <c r="H5" s="424"/>
      <c r="I5" s="523"/>
      <c r="J5" s="523"/>
      <c r="K5" s="523"/>
      <c r="L5" s="523"/>
      <c r="M5" s="523"/>
      <c r="N5" s="523"/>
      <c r="O5" s="523"/>
      <c r="P5" s="523"/>
      <c r="Q5" s="773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  <c r="AC5" s="963"/>
      <c r="AD5" s="963"/>
      <c r="AE5" s="523"/>
      <c r="AF5" s="523"/>
      <c r="AG5" s="523"/>
      <c r="AH5" s="523"/>
      <c r="AI5" s="523"/>
      <c r="AJ5" s="523"/>
      <c r="AK5" s="523"/>
      <c r="AL5" s="523"/>
      <c r="AM5" s="523"/>
      <c r="AN5" s="523"/>
      <c r="AO5" s="523"/>
      <c r="AP5" s="523"/>
      <c r="AQ5" s="523"/>
      <c r="AR5" s="523"/>
      <c r="AS5" s="523"/>
      <c r="AT5" s="523"/>
      <c r="AU5" s="523"/>
      <c r="AV5" s="523"/>
      <c r="AW5" s="523"/>
      <c r="AX5" s="523"/>
      <c r="AY5" s="523"/>
      <c r="AZ5" s="523"/>
      <c r="BA5" s="523" t="s">
        <v>756</v>
      </c>
      <c r="BB5" s="523" t="s">
        <v>756</v>
      </c>
      <c r="BC5" s="523"/>
      <c r="BD5" s="523"/>
      <c r="BE5" s="510" t="s">
        <v>756</v>
      </c>
      <c r="BF5" s="510" t="s">
        <v>757</v>
      </c>
      <c r="BG5" s="510"/>
      <c r="BH5" s="510"/>
      <c r="BI5" s="510"/>
      <c r="BJ5" s="510" t="s">
        <v>756</v>
      </c>
      <c r="BK5" s="510" t="s">
        <v>758</v>
      </c>
      <c r="BL5" s="510" t="s">
        <v>757</v>
      </c>
    </row>
    <row r="6" spans="1:64" s="354" customFormat="1" ht="11.25" hidden="1" customHeight="1" x14ac:dyDescent="0.2">
      <c r="A6" s="524"/>
      <c r="B6" s="524"/>
      <c r="C6" s="526"/>
      <c r="D6" s="510" t="s">
        <v>442</v>
      </c>
      <c r="E6" s="510"/>
      <c r="F6" s="510" t="s">
        <v>442</v>
      </c>
      <c r="G6" s="604"/>
      <c r="H6" s="604"/>
      <c r="I6" s="510" t="s">
        <v>442</v>
      </c>
      <c r="J6" s="510" t="s">
        <v>442</v>
      </c>
      <c r="K6" s="510" t="s">
        <v>442</v>
      </c>
      <c r="L6" s="510" t="s">
        <v>442</v>
      </c>
      <c r="M6" s="510" t="s">
        <v>442</v>
      </c>
      <c r="N6" s="510" t="s">
        <v>442</v>
      </c>
      <c r="O6" s="510" t="s">
        <v>442</v>
      </c>
      <c r="P6" s="510" t="s">
        <v>442</v>
      </c>
      <c r="Q6" s="604"/>
      <c r="R6" s="604"/>
      <c r="S6" s="510" t="s">
        <v>442</v>
      </c>
      <c r="T6" s="510" t="s">
        <v>442</v>
      </c>
      <c r="U6" s="510" t="s">
        <v>442</v>
      </c>
      <c r="V6" s="510" t="s">
        <v>442</v>
      </c>
      <c r="W6" s="510"/>
      <c r="X6" s="510" t="s">
        <v>442</v>
      </c>
      <c r="Y6" s="510" t="s">
        <v>442</v>
      </c>
      <c r="Z6" s="510" t="s">
        <v>442</v>
      </c>
      <c r="AA6" s="510" t="s">
        <v>442</v>
      </c>
      <c r="AB6" s="604"/>
      <c r="AC6" s="971"/>
      <c r="AD6" s="971"/>
      <c r="AE6" s="510" t="s">
        <v>442</v>
      </c>
      <c r="AF6" s="510" t="s">
        <v>442</v>
      </c>
      <c r="AG6" s="510" t="s">
        <v>442</v>
      </c>
      <c r="AH6" s="510" t="s">
        <v>442</v>
      </c>
      <c r="AI6" s="510" t="s">
        <v>442</v>
      </c>
      <c r="AJ6" s="604"/>
      <c r="AK6" s="604"/>
      <c r="AL6" s="510" t="s">
        <v>442</v>
      </c>
      <c r="AM6" s="510"/>
      <c r="AN6" s="510"/>
      <c r="AO6" s="510" t="s">
        <v>442</v>
      </c>
      <c r="AP6" s="510" t="s">
        <v>442</v>
      </c>
      <c r="AQ6" s="510" t="s">
        <v>442</v>
      </c>
      <c r="AR6" s="510" t="s">
        <v>442</v>
      </c>
      <c r="AS6" s="510" t="s">
        <v>442</v>
      </c>
      <c r="AT6" s="510" t="s">
        <v>442</v>
      </c>
      <c r="AU6" s="510" t="s">
        <v>442</v>
      </c>
      <c r="AV6" s="604"/>
      <c r="AW6" s="510" t="s">
        <v>442</v>
      </c>
      <c r="AX6" s="510" t="s">
        <v>442</v>
      </c>
      <c r="AY6" s="510" t="s">
        <v>442</v>
      </c>
      <c r="AZ6" s="604"/>
      <c r="BA6" s="510" t="s">
        <v>442</v>
      </c>
      <c r="BB6" s="510" t="s">
        <v>442</v>
      </c>
      <c r="BC6" s="510" t="s">
        <v>442</v>
      </c>
      <c r="BD6" s="510" t="s">
        <v>442</v>
      </c>
      <c r="BE6" s="510" t="s">
        <v>443</v>
      </c>
      <c r="BF6" s="510" t="s">
        <v>443</v>
      </c>
      <c r="BG6" s="510" t="s">
        <v>591</v>
      </c>
      <c r="BH6" s="510" t="s">
        <v>443</v>
      </c>
      <c r="BI6" s="510" t="s">
        <v>443</v>
      </c>
      <c r="BJ6" s="510" t="s">
        <v>591</v>
      </c>
      <c r="BK6" s="510" t="s">
        <v>443</v>
      </c>
      <c r="BL6" s="510" t="s">
        <v>443</v>
      </c>
    </row>
    <row r="7" spans="1:64" ht="16.5" customHeight="1" x14ac:dyDescent="0.2">
      <c r="A7" s="534">
        <v>1</v>
      </c>
      <c r="B7" s="535">
        <v>1</v>
      </c>
      <c r="C7" s="536" t="s">
        <v>4</v>
      </c>
      <c r="D7" s="877">
        <f>'8_2.1.23 SIS BASE'!C7</f>
        <v>8804</v>
      </c>
      <c r="E7" s="136">
        <f>'2_State Distrib and Adjs'!AO7</f>
        <v>6229</v>
      </c>
      <c r="F7" s="136">
        <f>'2_State Distrib and Adjs'!AN7</f>
        <v>54835931</v>
      </c>
      <c r="G7" s="858"/>
      <c r="H7" s="858"/>
      <c r="I7" s="138"/>
      <c r="J7" s="136"/>
      <c r="K7" s="138"/>
      <c r="L7" s="136"/>
      <c r="M7" s="138"/>
      <c r="N7" s="136"/>
      <c r="O7" s="138"/>
      <c r="P7" s="136"/>
      <c r="Q7" s="774">
        <f>F7+H7+J7+L7+N7+P7</f>
        <v>54835931</v>
      </c>
      <c r="R7" s="139"/>
      <c r="S7" s="136">
        <f>'2_State Distrib and Adjs'!AS7</f>
        <v>0</v>
      </c>
      <c r="T7" s="136">
        <f>'2_State Distrib and Adjs'!AT7</f>
        <v>0</v>
      </c>
      <c r="U7" s="140">
        <f>'2_State Distrib and Adjs'!AU7</f>
        <v>0</v>
      </c>
      <c r="V7" s="139">
        <f t="shared" ref="V7:V38" si="5">Q7+U7</f>
        <v>54835931</v>
      </c>
      <c r="W7" s="137"/>
      <c r="X7" s="137"/>
      <c r="Y7" s="139">
        <f t="shared" ref="Y7:Y70" si="6">V7</f>
        <v>54835931</v>
      </c>
      <c r="Z7" s="136">
        <f>'2_State Distrib and Adjs'!AP7</f>
        <v>0</v>
      </c>
      <c r="AA7" s="150">
        <f>'2_State Distrib and Adjs'!AW7</f>
        <v>0</v>
      </c>
      <c r="AB7" s="612">
        <f>'2_State Distrib and Adjs'!AX7</f>
        <v>261940</v>
      </c>
      <c r="AC7" s="972">
        <f>'2_State Distrib and Adjs'!AY7</f>
        <v>1208244</v>
      </c>
      <c r="AD7" s="972">
        <f>'2_State Distrib and Adjs'!AZ7</f>
        <v>966594</v>
      </c>
      <c r="AE7" s="139">
        <f>'2_State Distrib and Adjs'!BB7</f>
        <v>59085073</v>
      </c>
      <c r="AF7" s="136">
        <f>'2_State Distrib and Adjs'!BC7</f>
        <v>0</v>
      </c>
      <c r="AG7" s="136">
        <f>'2_State Distrib and Adjs'!BD7</f>
        <v>59085073</v>
      </c>
      <c r="AH7" s="139">
        <f>'2_State Distrib and Adjs'!BE7</f>
        <v>4923756</v>
      </c>
      <c r="AI7" s="150">
        <f>'2_State Distrib and Adjs'!BF7</f>
        <v>0</v>
      </c>
      <c r="AJ7" s="615">
        <f>'2_State Distrib and Adjs'!BG7</f>
        <v>191595</v>
      </c>
      <c r="AK7" s="615">
        <f>'2_State Distrib and Adjs'!BH7</f>
        <v>0</v>
      </c>
      <c r="AL7" s="141">
        <f>'2_State Distrib and Adjs'!BJ7</f>
        <v>59276668</v>
      </c>
      <c r="AM7" s="141">
        <f>AL7</f>
        <v>59276668</v>
      </c>
      <c r="AN7" s="142"/>
      <c r="AO7" s="143" t="e">
        <f>-'New Type 2 Res Summary'!AG7-'5A3_OJJ'!P7</f>
        <v>#REF!</v>
      </c>
      <c r="AP7" s="135" t="e">
        <f>-'New Type 2 Res Summary'!AH7</f>
        <v>#REF!</v>
      </c>
      <c r="AQ7" s="142" t="e">
        <f>-'New Type 2 Res Summary'!AI7</f>
        <v>#REF!</v>
      </c>
      <c r="AR7" s="135" t="e">
        <f>-'New Type 2 Res Summary'!AJ7</f>
        <v>#REF!</v>
      </c>
      <c r="AS7" s="144" t="e">
        <f>-'New Type 2 Res Summary'!AK7</f>
        <v>#REF!</v>
      </c>
      <c r="AT7" s="145" t="e">
        <f>-'New Type 2 Res Summary'!AL7</f>
        <v>#REF!</v>
      </c>
      <c r="AU7" s="143" t="e">
        <f>-'New Type 2 Res Summary'!AM7-'5A3_OJJ'!P7</f>
        <v>#REF!</v>
      </c>
      <c r="AV7" s="609"/>
      <c r="AW7" s="146" t="e">
        <f>-'New Type 2 Res Summary'!AN7</f>
        <v>#REF!</v>
      </c>
      <c r="AX7" s="143" t="e">
        <f>-'New Type 2 Res Summary'!AO7-'5A3_OJJ'!P7</f>
        <v>#REF!</v>
      </c>
      <c r="AY7" s="144"/>
      <c r="AZ7" s="624" t="e">
        <f>-'New Type 2 Res Summary'!AQ7-'5A3_OJJ'!P7</f>
        <v>#REF!</v>
      </c>
      <c r="BA7" s="143">
        <f>'2A-1_EFT (Annual)'!AQ7</f>
        <v>-394573</v>
      </c>
      <c r="BB7" s="144">
        <f>'2A-1_EFT (Annual)'!AS7+'2A-1_EFT (Annual)'!AT7</f>
        <v>0</v>
      </c>
      <c r="BC7" s="144">
        <f>BA7-BB7</f>
        <v>-394573</v>
      </c>
      <c r="BD7" s="143">
        <f>'2A-2_EFT (Monthly)'!AQ7</f>
        <v>-32803</v>
      </c>
      <c r="BE7" s="144">
        <f t="shared" ref="BE7:BE70" si="7">AM7+BA7</f>
        <v>58882095</v>
      </c>
      <c r="BF7" s="144">
        <f>'2A-2_EFT (Monthly)'!AR7</f>
        <v>4890953</v>
      </c>
      <c r="BG7" s="146"/>
      <c r="BH7" s="146"/>
      <c r="BI7" s="146"/>
      <c r="BJ7" s="146">
        <f>'2A-2_EFT (Monthly)'!CF7+'2A-2_EFT (Monthly)'!AS7</f>
        <v>-931</v>
      </c>
      <c r="BK7" s="146"/>
      <c r="BL7" s="146">
        <f>BJ7-BK7</f>
        <v>-931</v>
      </c>
    </row>
    <row r="8" spans="1:64" ht="16.5" customHeight="1" x14ac:dyDescent="0.2">
      <c r="A8" s="148">
        <v>2</v>
      </c>
      <c r="B8" s="231">
        <v>2</v>
      </c>
      <c r="C8" s="537" t="s">
        <v>5</v>
      </c>
      <c r="D8" s="878">
        <f>'8_2.1.23 SIS BASE'!C8</f>
        <v>3787</v>
      </c>
      <c r="E8" s="153">
        <f>'2_State Distrib and Adjs'!AO8</f>
        <v>7418</v>
      </c>
      <c r="F8" s="153">
        <f>'2_State Distrib and Adjs'!AN8</f>
        <v>28093746</v>
      </c>
      <c r="G8" s="860"/>
      <c r="H8" s="860"/>
      <c r="I8" s="155"/>
      <c r="J8" s="153"/>
      <c r="K8" s="155"/>
      <c r="L8" s="153"/>
      <c r="M8" s="155"/>
      <c r="N8" s="153"/>
      <c r="O8" s="155"/>
      <c r="P8" s="153"/>
      <c r="Q8" s="712">
        <f t="shared" ref="Q8:Q71" si="8">F8+H8+J8+L8+N8+P8</f>
        <v>28093746</v>
      </c>
      <c r="R8" s="156"/>
      <c r="S8" s="153">
        <f>'2_State Distrib and Adjs'!AS8</f>
        <v>0</v>
      </c>
      <c r="T8" s="153">
        <f>'2_State Distrib and Adjs'!AT8</f>
        <v>0</v>
      </c>
      <c r="U8" s="157">
        <f>'2_State Distrib and Adjs'!AU8</f>
        <v>0</v>
      </c>
      <c r="V8" s="156">
        <f t="shared" si="5"/>
        <v>28093746</v>
      </c>
      <c r="W8" s="154"/>
      <c r="X8" s="154"/>
      <c r="Y8" s="156">
        <f t="shared" si="6"/>
        <v>28093746</v>
      </c>
      <c r="Z8" s="153">
        <f>'2_State Distrib and Adjs'!AP8</f>
        <v>0</v>
      </c>
      <c r="AA8" s="158">
        <f>'2_State Distrib and Adjs'!AW8</f>
        <v>0</v>
      </c>
      <c r="AB8" s="158">
        <f>'2_State Distrib and Adjs'!AX8</f>
        <v>121310</v>
      </c>
      <c r="AC8" s="973">
        <f>'2_State Distrib and Adjs'!AY8</f>
        <v>622467</v>
      </c>
      <c r="AD8" s="973">
        <f>'2_State Distrib and Adjs'!AZ8</f>
        <v>497974</v>
      </c>
      <c r="AE8" s="156">
        <f>'2_State Distrib and Adjs'!BB8</f>
        <v>30269198</v>
      </c>
      <c r="AF8" s="153">
        <f>'2_State Distrib and Adjs'!BC8</f>
        <v>0</v>
      </c>
      <c r="AG8" s="153">
        <f>'2_State Distrib and Adjs'!BD8</f>
        <v>30269198</v>
      </c>
      <c r="AH8" s="156">
        <f>'2_State Distrib and Adjs'!BE8</f>
        <v>2522433</v>
      </c>
      <c r="AI8" s="158">
        <f>'2_State Distrib and Adjs'!BF8</f>
        <v>0</v>
      </c>
      <c r="AJ8" s="616">
        <f>'2_State Distrib and Adjs'!BG8</f>
        <v>127971</v>
      </c>
      <c r="AK8" s="616">
        <f>'2_State Distrib and Adjs'!BH8</f>
        <v>0</v>
      </c>
      <c r="AL8" s="159">
        <f>'2_State Distrib and Adjs'!BJ8</f>
        <v>30397169</v>
      </c>
      <c r="AM8" s="159">
        <f t="shared" ref="AM8:AM71" si="9">AL8</f>
        <v>30397169</v>
      </c>
      <c r="AN8" s="160"/>
      <c r="AO8" s="161" t="e">
        <f>-'New Type 2 Res Summary'!AG8-'5A3_OJJ'!P8</f>
        <v>#REF!</v>
      </c>
      <c r="AP8" s="152" t="e">
        <f>-'New Type 2 Res Summary'!AH8</f>
        <v>#REF!</v>
      </c>
      <c r="AQ8" s="160" t="e">
        <f>-'New Type 2 Res Summary'!AI8</f>
        <v>#REF!</v>
      </c>
      <c r="AR8" s="152" t="e">
        <f>-'New Type 2 Res Summary'!AJ8</f>
        <v>#REF!</v>
      </c>
      <c r="AS8" s="162" t="e">
        <f>-'New Type 2 Res Summary'!AK8</f>
        <v>#REF!</v>
      </c>
      <c r="AT8" s="163" t="e">
        <f>-'New Type 2 Res Summary'!AL8</f>
        <v>#REF!</v>
      </c>
      <c r="AU8" s="161" t="e">
        <f>-'New Type 2 Res Summary'!AM8-'5A3_OJJ'!P8</f>
        <v>#REF!</v>
      </c>
      <c r="AV8" s="164"/>
      <c r="AW8" s="164" t="e">
        <f>-'New Type 2 Res Summary'!AN8</f>
        <v>#REF!</v>
      </c>
      <c r="AX8" s="161" t="e">
        <f>-'New Type 2 Res Summary'!AO8-'5A3_OJJ'!P8</f>
        <v>#REF!</v>
      </c>
      <c r="AY8" s="162"/>
      <c r="AZ8" s="161" t="e">
        <f>-'New Type 2 Res Summary'!AQ8-'5A3_OJJ'!P8</f>
        <v>#REF!</v>
      </c>
      <c r="BA8" s="161">
        <f>'2A-1_EFT (Annual)'!AQ8</f>
        <v>-62855</v>
      </c>
      <c r="BB8" s="162">
        <f>'2A-1_EFT (Annual)'!AS8+'2A-1_EFT (Annual)'!AT8</f>
        <v>0</v>
      </c>
      <c r="BC8" s="162">
        <f t="shared" ref="BC8:BC71" si="10">BA8-BB8</f>
        <v>-62855</v>
      </c>
      <c r="BD8" s="161">
        <f>'2A-2_EFT (Monthly)'!AQ8</f>
        <v>-5225</v>
      </c>
      <c r="BE8" s="162">
        <f t="shared" si="7"/>
        <v>30334314</v>
      </c>
      <c r="BF8" s="162">
        <f>'2A-2_EFT (Monthly)'!AR8</f>
        <v>2517208</v>
      </c>
      <c r="BG8" s="164"/>
      <c r="BH8" s="164"/>
      <c r="BI8" s="164"/>
      <c r="BJ8" s="164">
        <f>'2A-2_EFT (Monthly)'!CF8+'2A-2_EFT (Monthly)'!AS8</f>
        <v>-149</v>
      </c>
      <c r="BK8" s="164"/>
      <c r="BL8" s="164">
        <f t="shared" ref="BL8:BL71" si="11">BJ8-BK8</f>
        <v>-149</v>
      </c>
    </row>
    <row r="9" spans="1:64" ht="16.5" customHeight="1" x14ac:dyDescent="0.2">
      <c r="A9" s="148">
        <v>3</v>
      </c>
      <c r="B9" s="231">
        <v>3</v>
      </c>
      <c r="C9" s="537" t="s">
        <v>6</v>
      </c>
      <c r="D9" s="878">
        <f>'8_2.1.23 SIS BASE'!C9</f>
        <v>23353</v>
      </c>
      <c r="E9" s="153">
        <f>'2_State Distrib and Adjs'!AO9</f>
        <v>4907</v>
      </c>
      <c r="F9" s="153">
        <f>'2_State Distrib and Adjs'!AN9</f>
        <v>114585103</v>
      </c>
      <c r="G9" s="860"/>
      <c r="H9" s="860"/>
      <c r="I9" s="155"/>
      <c r="J9" s="153"/>
      <c r="K9" s="155"/>
      <c r="L9" s="153"/>
      <c r="M9" s="155"/>
      <c r="N9" s="153"/>
      <c r="O9" s="155"/>
      <c r="P9" s="153"/>
      <c r="Q9" s="712">
        <f t="shared" si="8"/>
        <v>114585103</v>
      </c>
      <c r="R9" s="156"/>
      <c r="S9" s="153">
        <f>'2_State Distrib and Adjs'!AS9</f>
        <v>0</v>
      </c>
      <c r="T9" s="153">
        <f>'2_State Distrib and Adjs'!AT9</f>
        <v>0</v>
      </c>
      <c r="U9" s="157">
        <f>'2_State Distrib and Adjs'!AU9</f>
        <v>0</v>
      </c>
      <c r="V9" s="156">
        <f t="shared" si="5"/>
        <v>114585103</v>
      </c>
      <c r="W9" s="154"/>
      <c r="X9" s="154"/>
      <c r="Y9" s="156">
        <f t="shared" si="6"/>
        <v>114585103</v>
      </c>
      <c r="Z9" s="153">
        <f>'2_State Distrib and Adjs'!AP9</f>
        <v>0</v>
      </c>
      <c r="AA9" s="158">
        <f>'2_State Distrib and Adjs'!AW9</f>
        <v>0</v>
      </c>
      <c r="AB9" s="158">
        <f>'2_State Distrib and Adjs'!AX9</f>
        <v>754950</v>
      </c>
      <c r="AC9" s="973">
        <f>'2_State Distrib and Adjs'!AY9</f>
        <v>3608559</v>
      </c>
      <c r="AD9" s="973">
        <f>'2_State Distrib and Adjs'!AZ9</f>
        <v>2886847</v>
      </c>
      <c r="AE9" s="156">
        <f>'2_State Distrib and Adjs'!BB9</f>
        <v>127248298</v>
      </c>
      <c r="AF9" s="153">
        <f>'2_State Distrib and Adjs'!BC9</f>
        <v>0</v>
      </c>
      <c r="AG9" s="153">
        <f>'2_State Distrib and Adjs'!BD9</f>
        <v>127248298</v>
      </c>
      <c r="AH9" s="156">
        <f>'2_State Distrib and Adjs'!BE9</f>
        <v>10604025</v>
      </c>
      <c r="AI9" s="158">
        <f>'2_State Distrib and Adjs'!BF9</f>
        <v>0</v>
      </c>
      <c r="AJ9" s="616">
        <f>'2_State Distrib and Adjs'!BG9</f>
        <v>838319</v>
      </c>
      <c r="AK9" s="616">
        <f>'2_State Distrib and Adjs'!BH9</f>
        <v>0</v>
      </c>
      <c r="AL9" s="159">
        <f>'2_State Distrib and Adjs'!BJ9</f>
        <v>128086617</v>
      </c>
      <c r="AM9" s="159">
        <f t="shared" si="9"/>
        <v>128086617</v>
      </c>
      <c r="AN9" s="160"/>
      <c r="AO9" s="161" t="e">
        <f>-'New Type 2 Res Summary'!AG9-'5A3_OJJ'!P9</f>
        <v>#REF!</v>
      </c>
      <c r="AP9" s="152" t="e">
        <f>-'New Type 2 Res Summary'!AH9</f>
        <v>#REF!</v>
      </c>
      <c r="AQ9" s="160" t="e">
        <f>-'New Type 2 Res Summary'!AI9</f>
        <v>#REF!</v>
      </c>
      <c r="AR9" s="152" t="e">
        <f>-'New Type 2 Res Summary'!AJ9</f>
        <v>#REF!</v>
      </c>
      <c r="AS9" s="162" t="e">
        <f>-'New Type 2 Res Summary'!AK9</f>
        <v>#REF!</v>
      </c>
      <c r="AT9" s="163" t="e">
        <f>-'New Type 2 Res Summary'!AL9</f>
        <v>#REF!</v>
      </c>
      <c r="AU9" s="161" t="e">
        <f>-'New Type 2 Res Summary'!AM9-'5A3_OJJ'!P9</f>
        <v>#REF!</v>
      </c>
      <c r="AV9" s="164"/>
      <c r="AW9" s="164" t="e">
        <f>-'New Type 2 Res Summary'!AN9</f>
        <v>#REF!</v>
      </c>
      <c r="AX9" s="161" t="e">
        <f>-'New Type 2 Res Summary'!AO9-'5A3_OJJ'!P9</f>
        <v>#REF!</v>
      </c>
      <c r="AY9" s="162"/>
      <c r="AZ9" s="161" t="e">
        <f>-'New Type 2 Res Summary'!AQ9-'5A3_OJJ'!P9</f>
        <v>#REF!</v>
      </c>
      <c r="BA9" s="161">
        <f>'2A-1_EFT (Annual)'!AQ9</f>
        <v>-1956640</v>
      </c>
      <c r="BB9" s="162">
        <f>'2A-1_EFT (Annual)'!AS9+'2A-1_EFT (Annual)'!AT9</f>
        <v>0</v>
      </c>
      <c r="BC9" s="162">
        <f t="shared" si="10"/>
        <v>-1956640</v>
      </c>
      <c r="BD9" s="161">
        <f>'2A-2_EFT (Monthly)'!AQ9</f>
        <v>-162646</v>
      </c>
      <c r="BE9" s="162">
        <f t="shared" si="7"/>
        <v>126129977</v>
      </c>
      <c r="BF9" s="162">
        <f>'2A-2_EFT (Monthly)'!AR9</f>
        <v>10441379</v>
      </c>
      <c r="BG9" s="164"/>
      <c r="BH9" s="164"/>
      <c r="BI9" s="164"/>
      <c r="BJ9" s="164">
        <f>'2A-2_EFT (Monthly)'!CF9+'2A-2_EFT (Monthly)'!AS9</f>
        <v>-4881</v>
      </c>
      <c r="BK9" s="164"/>
      <c r="BL9" s="164">
        <f t="shared" si="11"/>
        <v>-4881</v>
      </c>
    </row>
    <row r="10" spans="1:64" ht="16.5" customHeight="1" x14ac:dyDescent="0.2">
      <c r="A10" s="148">
        <v>4</v>
      </c>
      <c r="B10" s="231">
        <v>4</v>
      </c>
      <c r="C10" s="537" t="s">
        <v>7</v>
      </c>
      <c r="D10" s="878">
        <f>'8_2.1.23 SIS BASE'!C10</f>
        <v>2698</v>
      </c>
      <c r="E10" s="153">
        <f>'2_State Distrib and Adjs'!AO10</f>
        <v>6780</v>
      </c>
      <c r="F10" s="153">
        <f>'2_State Distrib and Adjs'!AN10</f>
        <v>18291265</v>
      </c>
      <c r="G10" s="860"/>
      <c r="H10" s="860"/>
      <c r="I10" s="155"/>
      <c r="J10" s="153"/>
      <c r="K10" s="155"/>
      <c r="L10" s="153"/>
      <c r="M10" s="155"/>
      <c r="N10" s="153"/>
      <c r="O10" s="155"/>
      <c r="P10" s="153"/>
      <c r="Q10" s="712">
        <f t="shared" si="8"/>
        <v>18291265</v>
      </c>
      <c r="R10" s="156"/>
      <c r="S10" s="153">
        <f>'2_State Distrib and Adjs'!AS10</f>
        <v>0</v>
      </c>
      <c r="T10" s="153">
        <f>'2_State Distrib and Adjs'!AT10</f>
        <v>0</v>
      </c>
      <c r="U10" s="157">
        <f>'2_State Distrib and Adjs'!AU10</f>
        <v>0</v>
      </c>
      <c r="V10" s="156">
        <f t="shared" si="5"/>
        <v>18291265</v>
      </c>
      <c r="W10" s="154"/>
      <c r="X10" s="154"/>
      <c r="Y10" s="156">
        <f t="shared" si="6"/>
        <v>18291265</v>
      </c>
      <c r="Z10" s="153">
        <f>'2_State Distrib and Adjs'!AP10</f>
        <v>0</v>
      </c>
      <c r="AA10" s="158">
        <f>'2_State Distrib and Adjs'!AW10</f>
        <v>21000</v>
      </c>
      <c r="AB10" s="158">
        <f>'2_State Distrib and Adjs'!AX10</f>
        <v>85120</v>
      </c>
      <c r="AC10" s="973">
        <f>'2_State Distrib and Adjs'!AY10</f>
        <v>404503</v>
      </c>
      <c r="AD10" s="973">
        <f>'2_State Distrib and Adjs'!AZ10</f>
        <v>323602</v>
      </c>
      <c r="AE10" s="156">
        <f>'2_State Distrib and Adjs'!BB10</f>
        <v>19732244</v>
      </c>
      <c r="AF10" s="153">
        <f>'2_State Distrib and Adjs'!BC10</f>
        <v>0</v>
      </c>
      <c r="AG10" s="153">
        <f>'2_State Distrib and Adjs'!BD10</f>
        <v>19732244</v>
      </c>
      <c r="AH10" s="156">
        <f>'2_State Distrib and Adjs'!BE10</f>
        <v>1644354</v>
      </c>
      <c r="AI10" s="158">
        <f>'2_State Distrib and Adjs'!BF10</f>
        <v>0</v>
      </c>
      <c r="AJ10" s="616">
        <f>'2_State Distrib and Adjs'!BG10</f>
        <v>58744</v>
      </c>
      <c r="AK10" s="616">
        <f>'2_State Distrib and Adjs'!BH10</f>
        <v>0</v>
      </c>
      <c r="AL10" s="159">
        <f>'2_State Distrib and Adjs'!BJ10</f>
        <v>19790988</v>
      </c>
      <c r="AM10" s="159">
        <f t="shared" si="9"/>
        <v>19790988</v>
      </c>
      <c r="AN10" s="160"/>
      <c r="AO10" s="161" t="e">
        <f>-'New Type 2 Res Summary'!AG10-'5A3_OJJ'!P10</f>
        <v>#REF!</v>
      </c>
      <c r="AP10" s="152" t="e">
        <f>-'New Type 2 Res Summary'!AH10</f>
        <v>#REF!</v>
      </c>
      <c r="AQ10" s="160" t="e">
        <f>-'New Type 2 Res Summary'!AI10</f>
        <v>#REF!</v>
      </c>
      <c r="AR10" s="152" t="e">
        <f>-'New Type 2 Res Summary'!AJ10</f>
        <v>#REF!</v>
      </c>
      <c r="AS10" s="162" t="e">
        <f>-'New Type 2 Res Summary'!AK10</f>
        <v>#REF!</v>
      </c>
      <c r="AT10" s="163" t="e">
        <f>-'New Type 2 Res Summary'!AL10</f>
        <v>#REF!</v>
      </c>
      <c r="AU10" s="161" t="e">
        <f>-'New Type 2 Res Summary'!AM10-'5A3_OJJ'!P10</f>
        <v>#REF!</v>
      </c>
      <c r="AV10" s="164"/>
      <c r="AW10" s="164" t="e">
        <f>-'New Type 2 Res Summary'!AN10</f>
        <v>#REF!</v>
      </c>
      <c r="AX10" s="161" t="e">
        <f>-'New Type 2 Res Summary'!AO10-'5A3_OJJ'!P10</f>
        <v>#REF!</v>
      </c>
      <c r="AY10" s="162"/>
      <c r="AZ10" s="161" t="e">
        <f>-'New Type 2 Res Summary'!AQ10-'5A3_OJJ'!P10</f>
        <v>#REF!</v>
      </c>
      <c r="BA10" s="161">
        <f>'2A-1_EFT (Annual)'!AQ10</f>
        <v>-318676</v>
      </c>
      <c r="BB10" s="162">
        <f>'2A-1_EFT (Annual)'!AS10+'2A-1_EFT (Annual)'!AT10</f>
        <v>0</v>
      </c>
      <c r="BC10" s="162">
        <f t="shared" si="10"/>
        <v>-318676</v>
      </c>
      <c r="BD10" s="161">
        <f>'2A-2_EFT (Monthly)'!AQ10</f>
        <v>-26490</v>
      </c>
      <c r="BE10" s="162">
        <f t="shared" si="7"/>
        <v>19472312</v>
      </c>
      <c r="BF10" s="162">
        <f>'2A-2_EFT (Monthly)'!AR10</f>
        <v>1617864</v>
      </c>
      <c r="BG10" s="164"/>
      <c r="BH10" s="164"/>
      <c r="BI10" s="164"/>
      <c r="BJ10" s="164">
        <f>'2A-2_EFT (Monthly)'!CF10+'2A-2_EFT (Monthly)'!AS10</f>
        <v>-791</v>
      </c>
      <c r="BK10" s="164"/>
      <c r="BL10" s="164">
        <f t="shared" si="11"/>
        <v>-791</v>
      </c>
    </row>
    <row r="11" spans="1:64" ht="16.5" customHeight="1" x14ac:dyDescent="0.2">
      <c r="A11" s="538">
        <v>5</v>
      </c>
      <c r="B11" s="539">
        <v>5</v>
      </c>
      <c r="C11" s="540" t="s">
        <v>8</v>
      </c>
      <c r="D11" s="879">
        <f>'8_2.1.23 SIS BASE'!C11</f>
        <v>4722</v>
      </c>
      <c r="E11" s="167">
        <f>'2_State Distrib and Adjs'!AO11</f>
        <v>6682</v>
      </c>
      <c r="F11" s="167">
        <f>'2_State Distrib and Adjs'!AN11</f>
        <v>31551043</v>
      </c>
      <c r="G11" s="861"/>
      <c r="H11" s="861"/>
      <c r="I11" s="169"/>
      <c r="J11" s="167"/>
      <c r="K11" s="169"/>
      <c r="L11" s="167"/>
      <c r="M11" s="169"/>
      <c r="N11" s="167"/>
      <c r="O11" s="169"/>
      <c r="P11" s="167"/>
      <c r="Q11" s="776">
        <f t="shared" si="8"/>
        <v>31551043</v>
      </c>
      <c r="R11" s="170"/>
      <c r="S11" s="167">
        <f>'2_State Distrib and Adjs'!AS11</f>
        <v>0</v>
      </c>
      <c r="T11" s="167">
        <f>'2_State Distrib and Adjs'!AT11</f>
        <v>0</v>
      </c>
      <c r="U11" s="171">
        <f>'2_State Distrib and Adjs'!AU11</f>
        <v>0</v>
      </c>
      <c r="V11" s="170">
        <f t="shared" si="5"/>
        <v>31551043</v>
      </c>
      <c r="W11" s="168"/>
      <c r="X11" s="168"/>
      <c r="Y11" s="170">
        <f t="shared" si="6"/>
        <v>31551043</v>
      </c>
      <c r="Z11" s="167">
        <f>'2_State Distrib and Adjs'!AP11</f>
        <v>0</v>
      </c>
      <c r="AA11" s="172">
        <f>'2_State Distrib and Adjs'!AW11</f>
        <v>0</v>
      </c>
      <c r="AB11" s="613">
        <f>'2_State Distrib and Adjs'!AX11</f>
        <v>152320</v>
      </c>
      <c r="AC11" s="974">
        <f>'2_State Distrib and Adjs'!AY11</f>
        <v>586739</v>
      </c>
      <c r="AD11" s="974">
        <f>'2_State Distrib and Adjs'!AZ11</f>
        <v>469391</v>
      </c>
      <c r="AE11" s="170">
        <f>'2_State Distrib and Adjs'!BB11</f>
        <v>33639601</v>
      </c>
      <c r="AF11" s="173">
        <f>'2_State Distrib and Adjs'!BC11</f>
        <v>0</v>
      </c>
      <c r="AG11" s="167">
        <f>'2_State Distrib and Adjs'!BD11</f>
        <v>33639601</v>
      </c>
      <c r="AH11" s="174">
        <f>'2_State Distrib and Adjs'!BE11</f>
        <v>2803300</v>
      </c>
      <c r="AI11" s="172">
        <f>'2_State Distrib and Adjs'!BF11</f>
        <v>0</v>
      </c>
      <c r="AJ11" s="617">
        <f>'2_State Distrib and Adjs'!BG11</f>
        <v>141347</v>
      </c>
      <c r="AK11" s="617">
        <f>'2_State Distrib and Adjs'!BH11</f>
        <v>0</v>
      </c>
      <c r="AL11" s="174">
        <f>'2_State Distrib and Adjs'!BJ11</f>
        <v>33780948</v>
      </c>
      <c r="AM11" s="174">
        <f t="shared" si="9"/>
        <v>33780948</v>
      </c>
      <c r="AN11" s="175"/>
      <c r="AO11" s="176" t="e">
        <f>-'New Type 2 Res Summary'!AG11-'5A3_OJJ'!P11</f>
        <v>#REF!</v>
      </c>
      <c r="AP11" s="166" t="e">
        <f>-'New Type 2 Res Summary'!AH11</f>
        <v>#REF!</v>
      </c>
      <c r="AQ11" s="175" t="e">
        <f>-'New Type 2 Res Summary'!AI11</f>
        <v>#REF!</v>
      </c>
      <c r="AR11" s="166" t="e">
        <f>-'New Type 2 Res Summary'!AJ11</f>
        <v>#REF!</v>
      </c>
      <c r="AS11" s="177" t="e">
        <f>-'New Type 2 Res Summary'!AK11</f>
        <v>#REF!</v>
      </c>
      <c r="AT11" s="178" t="e">
        <f>-'New Type 2 Res Summary'!AL11</f>
        <v>#REF!</v>
      </c>
      <c r="AU11" s="176" t="e">
        <f>-'New Type 2 Res Summary'!AM11-'5A3_OJJ'!P11</f>
        <v>#REF!</v>
      </c>
      <c r="AV11" s="610"/>
      <c r="AW11" s="179" t="e">
        <f>-'New Type 2 Res Summary'!AN11</f>
        <v>#REF!</v>
      </c>
      <c r="AX11" s="176" t="e">
        <f>-'New Type 2 Res Summary'!AO11-'5A3_OJJ'!P11</f>
        <v>#REF!</v>
      </c>
      <c r="AY11" s="177"/>
      <c r="AZ11" s="625" t="e">
        <f>-'New Type 2 Res Summary'!AQ11-'5A3_OJJ'!P11</f>
        <v>#REF!</v>
      </c>
      <c r="BA11" s="176">
        <f>'2A-1_EFT (Annual)'!AQ11</f>
        <v>-693116</v>
      </c>
      <c r="BB11" s="177">
        <f>'2A-1_EFT (Annual)'!AS11+'2A-1_EFT (Annual)'!AT11</f>
        <v>0</v>
      </c>
      <c r="BC11" s="177">
        <f t="shared" si="10"/>
        <v>-693116</v>
      </c>
      <c r="BD11" s="176">
        <f>'2A-2_EFT (Monthly)'!AQ11</f>
        <v>-57617</v>
      </c>
      <c r="BE11" s="177">
        <f t="shared" si="7"/>
        <v>33087832</v>
      </c>
      <c r="BF11" s="177">
        <f>'2A-2_EFT (Monthly)'!AR11</f>
        <v>2745683</v>
      </c>
      <c r="BG11" s="179"/>
      <c r="BH11" s="179"/>
      <c r="BI11" s="179"/>
      <c r="BJ11" s="179">
        <f>'2A-2_EFT (Monthly)'!CF11+'2A-2_EFT (Monthly)'!AS11</f>
        <v>-1718</v>
      </c>
      <c r="BK11" s="179"/>
      <c r="BL11" s="179">
        <f t="shared" si="11"/>
        <v>-1718</v>
      </c>
    </row>
    <row r="12" spans="1:64" ht="16.5" customHeight="1" x14ac:dyDescent="0.2">
      <c r="A12" s="534">
        <v>6</v>
      </c>
      <c r="B12" s="535">
        <v>6</v>
      </c>
      <c r="C12" s="536" t="s">
        <v>9</v>
      </c>
      <c r="D12" s="877">
        <f>'8_2.1.23 SIS BASE'!C12</f>
        <v>5472</v>
      </c>
      <c r="E12" s="136">
        <f>'2_State Distrib and Adjs'!AO12</f>
        <v>6124</v>
      </c>
      <c r="F12" s="136">
        <f>'2_State Distrib and Adjs'!AN12</f>
        <v>33508514</v>
      </c>
      <c r="G12" s="858"/>
      <c r="H12" s="858"/>
      <c r="I12" s="138"/>
      <c r="J12" s="136"/>
      <c r="K12" s="138"/>
      <c r="L12" s="136"/>
      <c r="M12" s="138"/>
      <c r="N12" s="136"/>
      <c r="O12" s="138"/>
      <c r="P12" s="136"/>
      <c r="Q12" s="774">
        <f t="shared" si="8"/>
        <v>33508514</v>
      </c>
      <c r="R12" s="139"/>
      <c r="S12" s="136">
        <f>'2_State Distrib and Adjs'!AS12</f>
        <v>0</v>
      </c>
      <c r="T12" s="136">
        <f>'2_State Distrib and Adjs'!AT12</f>
        <v>0</v>
      </c>
      <c r="U12" s="140">
        <f>'2_State Distrib and Adjs'!AU12</f>
        <v>0</v>
      </c>
      <c r="V12" s="139">
        <f t="shared" si="5"/>
        <v>33508514</v>
      </c>
      <c r="W12" s="137"/>
      <c r="X12" s="137"/>
      <c r="Y12" s="139">
        <f t="shared" si="6"/>
        <v>33508514</v>
      </c>
      <c r="Z12" s="136">
        <f>'2_State Distrib and Adjs'!AP12</f>
        <v>0</v>
      </c>
      <c r="AA12" s="150">
        <f>'2_State Distrib and Adjs'!AW12</f>
        <v>0</v>
      </c>
      <c r="AB12" s="612">
        <f>'2_State Distrib and Adjs'!AX12</f>
        <v>167440</v>
      </c>
      <c r="AC12" s="972">
        <f>'2_State Distrib and Adjs'!AY12</f>
        <v>836221</v>
      </c>
      <c r="AD12" s="972">
        <f>'2_State Distrib and Adjs'!AZ12</f>
        <v>668977</v>
      </c>
      <c r="AE12" s="139">
        <f>'2_State Distrib and Adjs'!BB12</f>
        <v>36435484</v>
      </c>
      <c r="AF12" s="136">
        <f>'2_State Distrib and Adjs'!BC12</f>
        <v>0</v>
      </c>
      <c r="AG12" s="136">
        <f>'2_State Distrib and Adjs'!BD12</f>
        <v>36435484</v>
      </c>
      <c r="AH12" s="139">
        <f>'2_State Distrib and Adjs'!BE12</f>
        <v>3036290</v>
      </c>
      <c r="AI12" s="150">
        <f>'2_State Distrib and Adjs'!BF12</f>
        <v>0</v>
      </c>
      <c r="AJ12" s="615">
        <f>'2_State Distrib and Adjs'!BG12</f>
        <v>67239</v>
      </c>
      <c r="AK12" s="615">
        <f>'2_State Distrib and Adjs'!BH12</f>
        <v>0</v>
      </c>
      <c r="AL12" s="141">
        <f>'2_State Distrib and Adjs'!BJ12</f>
        <v>36502723</v>
      </c>
      <c r="AM12" s="141">
        <f t="shared" si="9"/>
        <v>36502723</v>
      </c>
      <c r="AN12" s="142"/>
      <c r="AO12" s="143" t="e">
        <f>-'New Type 2 Res Summary'!AG12-'5A3_OJJ'!P12</f>
        <v>#REF!</v>
      </c>
      <c r="AP12" s="135" t="e">
        <f>-'New Type 2 Res Summary'!AH12</f>
        <v>#REF!</v>
      </c>
      <c r="AQ12" s="142" t="e">
        <f>-'New Type 2 Res Summary'!AI12</f>
        <v>#REF!</v>
      </c>
      <c r="AR12" s="135" t="e">
        <f>-'New Type 2 Res Summary'!AJ12</f>
        <v>#REF!</v>
      </c>
      <c r="AS12" s="144" t="e">
        <f>-'New Type 2 Res Summary'!AK12</f>
        <v>#REF!</v>
      </c>
      <c r="AT12" s="145" t="e">
        <f>-'New Type 2 Res Summary'!AL12</f>
        <v>#REF!</v>
      </c>
      <c r="AU12" s="143" t="e">
        <f>-'New Type 2 Res Summary'!AM12-'5A3_OJJ'!P12</f>
        <v>#REF!</v>
      </c>
      <c r="AV12" s="609"/>
      <c r="AW12" s="146" t="e">
        <f>-'New Type 2 Res Summary'!AN12</f>
        <v>#REF!</v>
      </c>
      <c r="AX12" s="143" t="e">
        <f>-'New Type 2 Res Summary'!AO12-'5A3_OJJ'!P12</f>
        <v>#REF!</v>
      </c>
      <c r="AY12" s="144"/>
      <c r="AZ12" s="624" t="e">
        <f>-'New Type 2 Res Summary'!AQ12-'5A3_OJJ'!P12</f>
        <v>#REF!</v>
      </c>
      <c r="BA12" s="143">
        <f>'2A-1_EFT (Annual)'!AQ12</f>
        <v>-136350</v>
      </c>
      <c r="BB12" s="144">
        <f>'2A-1_EFT (Annual)'!AS12+'2A-1_EFT (Annual)'!AT12</f>
        <v>0</v>
      </c>
      <c r="BC12" s="144">
        <f t="shared" si="10"/>
        <v>-136350</v>
      </c>
      <c r="BD12" s="143">
        <f>'2A-2_EFT (Monthly)'!AQ12</f>
        <v>-11336</v>
      </c>
      <c r="BE12" s="144">
        <f t="shared" si="7"/>
        <v>36366373</v>
      </c>
      <c r="BF12" s="144">
        <f>'2A-2_EFT (Monthly)'!AR12</f>
        <v>3024954</v>
      </c>
      <c r="BG12" s="146"/>
      <c r="BH12" s="146"/>
      <c r="BI12" s="146"/>
      <c r="BJ12" s="146">
        <f>'2A-2_EFT (Monthly)'!CF12+'2A-2_EFT (Monthly)'!AS12</f>
        <v>-321</v>
      </c>
      <c r="BK12" s="146"/>
      <c r="BL12" s="146">
        <f t="shared" si="11"/>
        <v>-321</v>
      </c>
    </row>
    <row r="13" spans="1:64" ht="16.5" customHeight="1" x14ac:dyDescent="0.2">
      <c r="A13" s="148">
        <v>7</v>
      </c>
      <c r="B13" s="231">
        <v>7</v>
      </c>
      <c r="C13" s="537" t="s">
        <v>10</v>
      </c>
      <c r="D13" s="878">
        <f>'8_2.1.23 SIS BASE'!C13</f>
        <v>1825</v>
      </c>
      <c r="E13" s="153">
        <f>'2_State Distrib and Adjs'!AO13</f>
        <v>4596</v>
      </c>
      <c r="F13" s="153">
        <f>'2_State Distrib and Adjs'!AN13</f>
        <v>8387265</v>
      </c>
      <c r="G13" s="860"/>
      <c r="H13" s="860"/>
      <c r="I13" s="155"/>
      <c r="J13" s="153"/>
      <c r="K13" s="155"/>
      <c r="L13" s="153"/>
      <c r="M13" s="155"/>
      <c r="N13" s="153"/>
      <c r="O13" s="155"/>
      <c r="P13" s="153"/>
      <c r="Q13" s="712">
        <f t="shared" si="8"/>
        <v>8387265</v>
      </c>
      <c r="R13" s="156"/>
      <c r="S13" s="153">
        <f>'2_State Distrib and Adjs'!AS13</f>
        <v>0</v>
      </c>
      <c r="T13" s="153">
        <f>'2_State Distrib and Adjs'!AT13</f>
        <v>0</v>
      </c>
      <c r="U13" s="157">
        <f>'2_State Distrib and Adjs'!AU13</f>
        <v>0</v>
      </c>
      <c r="V13" s="156">
        <f t="shared" si="5"/>
        <v>8387265</v>
      </c>
      <c r="W13" s="154"/>
      <c r="X13" s="154"/>
      <c r="Y13" s="156">
        <f t="shared" si="6"/>
        <v>8387265</v>
      </c>
      <c r="Z13" s="153">
        <f>'2_State Distrib and Adjs'!AP13</f>
        <v>0</v>
      </c>
      <c r="AA13" s="158">
        <f>'2_State Distrib and Adjs'!AW13</f>
        <v>0</v>
      </c>
      <c r="AB13" s="158">
        <f>'2_State Distrib and Adjs'!AX13</f>
        <v>57260</v>
      </c>
      <c r="AC13" s="973">
        <f>'2_State Distrib and Adjs'!AY13</f>
        <v>388728</v>
      </c>
      <c r="AD13" s="973">
        <f>'2_State Distrib and Adjs'!AZ13</f>
        <v>310981</v>
      </c>
      <c r="AE13" s="156">
        <f>'2_State Distrib and Adjs'!BB13</f>
        <v>9727325</v>
      </c>
      <c r="AF13" s="153">
        <f>'2_State Distrib and Adjs'!BC13</f>
        <v>0</v>
      </c>
      <c r="AG13" s="153">
        <f>'2_State Distrib and Adjs'!BD13</f>
        <v>9727325</v>
      </c>
      <c r="AH13" s="156">
        <f>'2_State Distrib and Adjs'!BE13</f>
        <v>810610</v>
      </c>
      <c r="AI13" s="158">
        <f>'2_State Distrib and Adjs'!BF13</f>
        <v>0</v>
      </c>
      <c r="AJ13" s="616">
        <f>'2_State Distrib and Adjs'!BG13</f>
        <v>32716</v>
      </c>
      <c r="AK13" s="616">
        <f>'2_State Distrib and Adjs'!BH13</f>
        <v>0</v>
      </c>
      <c r="AL13" s="159">
        <f>'2_State Distrib and Adjs'!BJ13</f>
        <v>9760041</v>
      </c>
      <c r="AM13" s="159">
        <f t="shared" si="9"/>
        <v>9760041</v>
      </c>
      <c r="AN13" s="160"/>
      <c r="AO13" s="161" t="e">
        <f>-'New Type 2 Res Summary'!AG13-'5A3_OJJ'!P13</f>
        <v>#REF!</v>
      </c>
      <c r="AP13" s="152" t="e">
        <f>-'New Type 2 Res Summary'!AH13</f>
        <v>#REF!</v>
      </c>
      <c r="AQ13" s="160" t="e">
        <f>-'New Type 2 Res Summary'!AI13</f>
        <v>#REF!</v>
      </c>
      <c r="AR13" s="152" t="e">
        <f>-'New Type 2 Res Summary'!AJ13</f>
        <v>#REF!</v>
      </c>
      <c r="AS13" s="162" t="e">
        <f>-'New Type 2 Res Summary'!AK13</f>
        <v>#REF!</v>
      </c>
      <c r="AT13" s="163" t="e">
        <f>-'New Type 2 Res Summary'!AL13</f>
        <v>#REF!</v>
      </c>
      <c r="AU13" s="161" t="e">
        <f>-'New Type 2 Res Summary'!AM13-'5A3_OJJ'!P13</f>
        <v>#REF!</v>
      </c>
      <c r="AV13" s="164"/>
      <c r="AW13" s="164" t="e">
        <f>-'New Type 2 Res Summary'!AN13</f>
        <v>#REF!</v>
      </c>
      <c r="AX13" s="161" t="e">
        <f>-'New Type 2 Res Summary'!AO13-'5A3_OJJ'!P13</f>
        <v>#REF!</v>
      </c>
      <c r="AY13" s="162"/>
      <c r="AZ13" s="161" t="e">
        <f>-'New Type 2 Res Summary'!AQ13-'5A3_OJJ'!P13</f>
        <v>#REF!</v>
      </c>
      <c r="BA13" s="161">
        <f>'2A-1_EFT (Annual)'!AQ13</f>
        <v>-690938</v>
      </c>
      <c r="BB13" s="162">
        <f>'2A-1_EFT (Annual)'!AS13+'2A-1_EFT (Annual)'!AT13</f>
        <v>0</v>
      </c>
      <c r="BC13" s="162">
        <f t="shared" si="10"/>
        <v>-690938</v>
      </c>
      <c r="BD13" s="161">
        <f>'2A-2_EFT (Monthly)'!AQ13</f>
        <v>-57434</v>
      </c>
      <c r="BE13" s="162">
        <f t="shared" si="7"/>
        <v>9069103</v>
      </c>
      <c r="BF13" s="162">
        <f>'2A-2_EFT (Monthly)'!AR13</f>
        <v>753176</v>
      </c>
      <c r="BG13" s="164"/>
      <c r="BH13" s="164"/>
      <c r="BI13" s="164"/>
      <c r="BJ13" s="164">
        <f>'2A-2_EFT (Monthly)'!CF13+'2A-2_EFT (Monthly)'!AS13</f>
        <v>-1727</v>
      </c>
      <c r="BK13" s="164"/>
      <c r="BL13" s="164">
        <f t="shared" si="11"/>
        <v>-1727</v>
      </c>
    </row>
    <row r="14" spans="1:64" ht="16.5" customHeight="1" x14ac:dyDescent="0.2">
      <c r="A14" s="148">
        <v>8</v>
      </c>
      <c r="B14" s="231">
        <v>8</v>
      </c>
      <c r="C14" s="537" t="s">
        <v>11</v>
      </c>
      <c r="D14" s="878">
        <f>'8_2.1.23 SIS BASE'!C14</f>
        <v>22060</v>
      </c>
      <c r="E14" s="153">
        <f>'2_State Distrib and Adjs'!AO14</f>
        <v>6027</v>
      </c>
      <c r="F14" s="153">
        <f>'2_State Distrib and Adjs'!AN14</f>
        <v>132956944</v>
      </c>
      <c r="G14" s="860"/>
      <c r="H14" s="860"/>
      <c r="I14" s="155"/>
      <c r="J14" s="153"/>
      <c r="K14" s="155"/>
      <c r="L14" s="153"/>
      <c r="M14" s="155"/>
      <c r="N14" s="153"/>
      <c r="O14" s="155"/>
      <c r="P14" s="153"/>
      <c r="Q14" s="712">
        <f t="shared" si="8"/>
        <v>132956944</v>
      </c>
      <c r="R14" s="156"/>
      <c r="S14" s="153">
        <f>'2_State Distrib and Adjs'!AS14</f>
        <v>0</v>
      </c>
      <c r="T14" s="153">
        <f>'2_State Distrib and Adjs'!AT14</f>
        <v>0</v>
      </c>
      <c r="U14" s="157">
        <f>'2_State Distrib and Adjs'!AU14</f>
        <v>0</v>
      </c>
      <c r="V14" s="156">
        <f t="shared" si="5"/>
        <v>132956944</v>
      </c>
      <c r="W14" s="154"/>
      <c r="X14" s="154"/>
      <c r="Y14" s="156">
        <f t="shared" si="6"/>
        <v>132956944</v>
      </c>
      <c r="Z14" s="153">
        <f>'2_State Distrib and Adjs'!AP14</f>
        <v>0</v>
      </c>
      <c r="AA14" s="158">
        <f>'2_State Distrib and Adjs'!AW14</f>
        <v>105000</v>
      </c>
      <c r="AB14" s="158">
        <f>'2_State Distrib and Adjs'!AX14</f>
        <v>694050</v>
      </c>
      <c r="AC14" s="973">
        <f>'2_State Distrib and Adjs'!AY14</f>
        <v>3273645</v>
      </c>
      <c r="AD14" s="973">
        <f>'2_State Distrib and Adjs'!AZ14</f>
        <v>2618915</v>
      </c>
      <c r="AE14" s="156">
        <f>'2_State Distrib and Adjs'!BB14</f>
        <v>144559022</v>
      </c>
      <c r="AF14" s="153">
        <f>'2_State Distrib and Adjs'!BC14</f>
        <v>0</v>
      </c>
      <c r="AG14" s="153">
        <f>'2_State Distrib and Adjs'!BD14</f>
        <v>144559022</v>
      </c>
      <c r="AH14" s="156">
        <f>'2_State Distrib and Adjs'!BE14</f>
        <v>12046585</v>
      </c>
      <c r="AI14" s="158">
        <f>'2_State Distrib and Adjs'!BF14</f>
        <v>0</v>
      </c>
      <c r="AJ14" s="616">
        <f>'2_State Distrib and Adjs'!BG14</f>
        <v>292092</v>
      </c>
      <c r="AK14" s="616">
        <f>'2_State Distrib and Adjs'!BH14</f>
        <v>0</v>
      </c>
      <c r="AL14" s="159">
        <f>'2_State Distrib and Adjs'!BJ14</f>
        <v>144851114</v>
      </c>
      <c r="AM14" s="159">
        <f t="shared" si="9"/>
        <v>144851114</v>
      </c>
      <c r="AN14" s="160"/>
      <c r="AO14" s="161" t="e">
        <f>-'New Type 2 Res Summary'!AG14-'5A3_OJJ'!P14</f>
        <v>#REF!</v>
      </c>
      <c r="AP14" s="152" t="e">
        <f>-'New Type 2 Res Summary'!AH14</f>
        <v>#REF!</v>
      </c>
      <c r="AQ14" s="160" t="e">
        <f>-'New Type 2 Res Summary'!AI14</f>
        <v>#REF!</v>
      </c>
      <c r="AR14" s="152" t="e">
        <f>-'New Type 2 Res Summary'!AJ14</f>
        <v>#REF!</v>
      </c>
      <c r="AS14" s="162" t="e">
        <f>-'New Type 2 Res Summary'!AK14</f>
        <v>#REF!</v>
      </c>
      <c r="AT14" s="163" t="e">
        <f>-'New Type 2 Res Summary'!AL14</f>
        <v>#REF!</v>
      </c>
      <c r="AU14" s="161" t="e">
        <f>-'New Type 2 Res Summary'!AM14-'5A3_OJJ'!P14</f>
        <v>#REF!</v>
      </c>
      <c r="AV14" s="164"/>
      <c r="AW14" s="164" t="e">
        <f>-'New Type 2 Res Summary'!AN14</f>
        <v>#REF!</v>
      </c>
      <c r="AX14" s="161" t="e">
        <f>-'New Type 2 Res Summary'!AO14-'5A3_OJJ'!P14</f>
        <v>#REF!</v>
      </c>
      <c r="AY14" s="162"/>
      <c r="AZ14" s="161" t="e">
        <f>-'New Type 2 Res Summary'!AQ14-'5A3_OJJ'!P14</f>
        <v>#REF!</v>
      </c>
      <c r="BA14" s="161">
        <f>'2A-1_EFT (Annual)'!AQ14</f>
        <v>-716008.2</v>
      </c>
      <c r="BB14" s="162">
        <f>'2A-1_EFT (Annual)'!AS14+'2A-1_EFT (Annual)'!AT14</f>
        <v>0</v>
      </c>
      <c r="BC14" s="162">
        <f t="shared" si="10"/>
        <v>-716008.2</v>
      </c>
      <c r="BD14" s="161">
        <f>'2A-2_EFT (Monthly)'!AQ14</f>
        <v>-59522</v>
      </c>
      <c r="BE14" s="162">
        <f t="shared" si="7"/>
        <v>144135105.80000001</v>
      </c>
      <c r="BF14" s="162">
        <f>'2A-2_EFT (Monthly)'!AR14</f>
        <v>11987063</v>
      </c>
      <c r="BG14" s="164"/>
      <c r="BH14" s="164"/>
      <c r="BI14" s="164"/>
      <c r="BJ14" s="164">
        <f>'2A-2_EFT (Monthly)'!CF14+'2A-2_EFT (Monthly)'!AS14</f>
        <v>-1755</v>
      </c>
      <c r="BK14" s="164"/>
      <c r="BL14" s="164">
        <f t="shared" si="11"/>
        <v>-1755</v>
      </c>
    </row>
    <row r="15" spans="1:64" ht="16.5" customHeight="1" x14ac:dyDescent="0.2">
      <c r="A15" s="148">
        <v>9</v>
      </c>
      <c r="B15" s="231">
        <v>9</v>
      </c>
      <c r="C15" s="537" t="s">
        <v>12</v>
      </c>
      <c r="D15" s="878">
        <f>'8_2.1.23 SIS BASE'!C15</f>
        <v>33178</v>
      </c>
      <c r="E15" s="153">
        <f>'2_State Distrib and Adjs'!AO15</f>
        <v>5427</v>
      </c>
      <c r="F15" s="153">
        <f>'2_State Distrib and Adjs'!AN15</f>
        <v>180043022</v>
      </c>
      <c r="G15" s="860"/>
      <c r="H15" s="860"/>
      <c r="I15" s="155"/>
      <c r="J15" s="153"/>
      <c r="K15" s="155"/>
      <c r="L15" s="153"/>
      <c r="M15" s="155"/>
      <c r="N15" s="153"/>
      <c r="O15" s="155"/>
      <c r="P15" s="153"/>
      <c r="Q15" s="712">
        <f t="shared" si="8"/>
        <v>180043022</v>
      </c>
      <c r="R15" s="156"/>
      <c r="S15" s="153">
        <f>'2_State Distrib and Adjs'!AS15</f>
        <v>0</v>
      </c>
      <c r="T15" s="153">
        <f>'2_State Distrib and Adjs'!AT15</f>
        <v>0</v>
      </c>
      <c r="U15" s="157">
        <f>'2_State Distrib and Adjs'!AU15</f>
        <v>0</v>
      </c>
      <c r="V15" s="156">
        <f t="shared" si="5"/>
        <v>180043022</v>
      </c>
      <c r="W15" s="154"/>
      <c r="X15" s="154"/>
      <c r="Y15" s="156">
        <f t="shared" si="6"/>
        <v>180043022</v>
      </c>
      <c r="Z15" s="153">
        <f>'2_State Distrib and Adjs'!AP15</f>
        <v>0</v>
      </c>
      <c r="AA15" s="158">
        <f>'2_State Distrib and Adjs'!AW15</f>
        <v>231000</v>
      </c>
      <c r="AB15" s="158">
        <f>'2_State Distrib and Adjs'!AX15</f>
        <v>1074710</v>
      </c>
      <c r="AC15" s="973">
        <f>'2_State Distrib and Adjs'!AY15</f>
        <v>4735764</v>
      </c>
      <c r="AD15" s="973">
        <f>'2_State Distrib and Adjs'!AZ15</f>
        <v>3788611</v>
      </c>
      <c r="AE15" s="156">
        <f>'2_State Distrib and Adjs'!BB15</f>
        <v>196976753</v>
      </c>
      <c r="AF15" s="153">
        <f>'2_State Distrib and Adjs'!BC15</f>
        <v>0</v>
      </c>
      <c r="AG15" s="153">
        <f>'2_State Distrib and Adjs'!BD15</f>
        <v>196976753</v>
      </c>
      <c r="AH15" s="156">
        <f>'2_State Distrib and Adjs'!BE15</f>
        <v>16414729</v>
      </c>
      <c r="AI15" s="158">
        <f>'2_State Distrib and Adjs'!BF15</f>
        <v>0</v>
      </c>
      <c r="AJ15" s="616">
        <f>'2_State Distrib and Adjs'!BG15</f>
        <v>853140</v>
      </c>
      <c r="AK15" s="616">
        <f>'2_State Distrib and Adjs'!BH15</f>
        <v>0</v>
      </c>
      <c r="AL15" s="159">
        <f>'2_State Distrib and Adjs'!BJ15</f>
        <v>197829893</v>
      </c>
      <c r="AM15" s="159">
        <f t="shared" si="9"/>
        <v>197829893</v>
      </c>
      <c r="AN15" s="160"/>
      <c r="AO15" s="621" t="e">
        <f>-'New Type 2 Res Summary'!AG15-'5A3_OJJ'!P15-'5B2_RSD LA'!AI7</f>
        <v>#REF!</v>
      </c>
      <c r="AP15" s="622" t="e">
        <f>-'New Type 2 Res Summary'!AH15-'5B2_RSD LA'!AJ7</f>
        <v>#REF!</v>
      </c>
      <c r="AQ15" s="623" t="e">
        <f>-'New Type 2 Res Summary'!AI15-'5B2_RSD LA'!AK7</f>
        <v>#REF!</v>
      </c>
      <c r="AR15" s="622" t="e">
        <f>-'New Type 2 Res Summary'!AJ15-'5B2_RSD LA'!AL7</f>
        <v>#REF!</v>
      </c>
      <c r="AS15" s="621" t="e">
        <f>-'New Type 2 Res Summary'!AK15-'5B2_RSD LA'!AM7</f>
        <v>#REF!</v>
      </c>
      <c r="AT15" s="621" t="e">
        <f>-'New Type 2 Res Summary'!AL15-'5B2_RSD LA'!AN7</f>
        <v>#REF!</v>
      </c>
      <c r="AU15" s="621" t="e">
        <f>-'New Type 2 Res Summary'!AM15-'5A3_OJJ'!P15-'5B2_RSD LA'!AO7</f>
        <v>#REF!</v>
      </c>
      <c r="AV15" s="621"/>
      <c r="AW15" s="621" t="e">
        <f>-'New Type 2 Res Summary'!AN15-'5B2_RSD LA'!AQ7</f>
        <v>#REF!</v>
      </c>
      <c r="AX15" s="621" t="e">
        <f>-'New Type 2 Res Summary'!AO15-'5A3_OJJ'!P15-'5B2_RSD LA'!AS7</f>
        <v>#REF!</v>
      </c>
      <c r="AY15" s="621"/>
      <c r="AZ15" s="621" t="e">
        <f>-'New Type 2 Res Summary'!AQ15-'5A3_OJJ'!P15-'5B2_RSD LA'!AU7</f>
        <v>#REF!</v>
      </c>
      <c r="BA15" s="161">
        <f>'2A-1_EFT (Annual)'!AQ15</f>
        <v>-7969005</v>
      </c>
      <c r="BB15" s="162">
        <f>'2A-1_EFT (Annual)'!AS15+'2A-1_EFT (Annual)'!AT15</f>
        <v>0</v>
      </c>
      <c r="BC15" s="162">
        <f t="shared" si="10"/>
        <v>-7969005</v>
      </c>
      <c r="BD15" s="161">
        <f>'2A-2_EFT (Monthly)'!AQ15</f>
        <v>-663695</v>
      </c>
      <c r="BE15" s="162">
        <f t="shared" si="7"/>
        <v>189860888</v>
      </c>
      <c r="BF15" s="162">
        <f>'2A-2_EFT (Monthly)'!AR15</f>
        <v>15751034</v>
      </c>
      <c r="BG15" s="164"/>
      <c r="BH15" s="164"/>
      <c r="BI15" s="164"/>
      <c r="BJ15" s="164">
        <f>'2A-2_EFT (Monthly)'!CF15+'2A-2_EFT (Monthly)'!AS15</f>
        <v>-4664</v>
      </c>
      <c r="BK15" s="164"/>
      <c r="BL15" s="164">
        <f t="shared" si="11"/>
        <v>-4664</v>
      </c>
    </row>
    <row r="16" spans="1:64" ht="16.5" customHeight="1" x14ac:dyDescent="0.2">
      <c r="A16" s="538">
        <v>10</v>
      </c>
      <c r="B16" s="539">
        <v>10</v>
      </c>
      <c r="C16" s="540" t="s">
        <v>13</v>
      </c>
      <c r="D16" s="879">
        <f>'8_2.1.23 SIS BASE'!C16</f>
        <v>27094</v>
      </c>
      <c r="E16" s="167">
        <f>'2_State Distrib and Adjs'!AO16</f>
        <v>4381</v>
      </c>
      <c r="F16" s="167">
        <f>'2_State Distrib and Adjs'!AN16</f>
        <v>118712270</v>
      </c>
      <c r="G16" s="861"/>
      <c r="H16" s="861"/>
      <c r="I16" s="169"/>
      <c r="J16" s="167"/>
      <c r="K16" s="169"/>
      <c r="L16" s="167"/>
      <c r="M16" s="169"/>
      <c r="N16" s="167"/>
      <c r="O16" s="169"/>
      <c r="P16" s="167"/>
      <c r="Q16" s="776">
        <f t="shared" si="8"/>
        <v>118712270</v>
      </c>
      <c r="R16" s="170"/>
      <c r="S16" s="167">
        <f>'2_State Distrib and Adjs'!AS16</f>
        <v>0</v>
      </c>
      <c r="T16" s="167">
        <f>'2_State Distrib and Adjs'!AT16</f>
        <v>0</v>
      </c>
      <c r="U16" s="171">
        <f>'2_State Distrib and Adjs'!AU16</f>
        <v>0</v>
      </c>
      <c r="V16" s="170">
        <f t="shared" si="5"/>
        <v>118712270</v>
      </c>
      <c r="W16" s="168"/>
      <c r="X16" s="168"/>
      <c r="Y16" s="170">
        <f t="shared" si="6"/>
        <v>118712270</v>
      </c>
      <c r="Z16" s="167">
        <f>'2_State Distrib and Adjs'!AP16</f>
        <v>0</v>
      </c>
      <c r="AA16" s="172">
        <f>'2_State Distrib and Adjs'!AW16</f>
        <v>924000</v>
      </c>
      <c r="AB16" s="613">
        <f>'2_State Distrib and Adjs'!AX16</f>
        <v>856590</v>
      </c>
      <c r="AC16" s="974">
        <f>'2_State Distrib and Adjs'!AY16</f>
        <v>4824290</v>
      </c>
      <c r="AD16" s="974">
        <f>'2_State Distrib and Adjs'!AZ16</f>
        <v>3859433</v>
      </c>
      <c r="AE16" s="170">
        <f>'2_State Distrib and Adjs'!BB16</f>
        <v>136413020</v>
      </c>
      <c r="AF16" s="173">
        <f>'2_State Distrib and Adjs'!BC16</f>
        <v>0</v>
      </c>
      <c r="AG16" s="167">
        <f>'2_State Distrib and Adjs'!BD16</f>
        <v>136413020</v>
      </c>
      <c r="AH16" s="174">
        <f>'2_State Distrib and Adjs'!BE16</f>
        <v>11367752</v>
      </c>
      <c r="AI16" s="172">
        <f>'2_State Distrib and Adjs'!BF16</f>
        <v>0</v>
      </c>
      <c r="AJ16" s="617">
        <f>'2_State Distrib and Adjs'!BG16</f>
        <v>589426</v>
      </c>
      <c r="AK16" s="617">
        <f>'2_State Distrib and Adjs'!BH16</f>
        <v>0</v>
      </c>
      <c r="AL16" s="174">
        <f>'2_State Distrib and Adjs'!BJ16</f>
        <v>137002446</v>
      </c>
      <c r="AM16" s="174">
        <f t="shared" si="9"/>
        <v>137002446</v>
      </c>
      <c r="AN16" s="175"/>
      <c r="AO16" s="176" t="e">
        <f>-'New Type 2 Res Summary'!AG16-'5A3_OJJ'!P16</f>
        <v>#REF!</v>
      </c>
      <c r="AP16" s="166" t="e">
        <f>-'New Type 2 Res Summary'!AH16</f>
        <v>#REF!</v>
      </c>
      <c r="AQ16" s="175" t="e">
        <f>-'New Type 2 Res Summary'!AI16</f>
        <v>#REF!</v>
      </c>
      <c r="AR16" s="166" t="e">
        <f>-'New Type 2 Res Summary'!AJ16</f>
        <v>#REF!</v>
      </c>
      <c r="AS16" s="177" t="e">
        <f>-'New Type 2 Res Summary'!AK16</f>
        <v>#REF!</v>
      </c>
      <c r="AT16" s="178" t="e">
        <f>-'New Type 2 Res Summary'!AL16</f>
        <v>#REF!</v>
      </c>
      <c r="AU16" s="176" t="e">
        <f>-'New Type 2 Res Summary'!AM16-'5A3_OJJ'!P16</f>
        <v>#REF!</v>
      </c>
      <c r="AV16" s="610"/>
      <c r="AW16" s="179" t="e">
        <f>-'New Type 2 Res Summary'!AN16</f>
        <v>#REF!</v>
      </c>
      <c r="AX16" s="176" t="e">
        <f>-'New Type 2 Res Summary'!AO16-'5A3_OJJ'!P16</f>
        <v>#REF!</v>
      </c>
      <c r="AY16" s="177"/>
      <c r="AZ16" s="625" t="e">
        <f>-'New Type 2 Res Summary'!AQ16-'5A3_OJJ'!P16</f>
        <v>#REF!</v>
      </c>
      <c r="BA16" s="176">
        <f>'2A-1_EFT (Annual)'!AQ16</f>
        <v>-18934592</v>
      </c>
      <c r="BB16" s="177">
        <f>'2A-1_EFT (Annual)'!AS16+'2A-1_EFT (Annual)'!AT16</f>
        <v>0</v>
      </c>
      <c r="BC16" s="177">
        <f t="shared" si="10"/>
        <v>-18934592</v>
      </c>
      <c r="BD16" s="176">
        <f>'2A-2_EFT (Monthly)'!AQ16</f>
        <v>-1573947</v>
      </c>
      <c r="BE16" s="177">
        <f t="shared" si="7"/>
        <v>118067854</v>
      </c>
      <c r="BF16" s="177">
        <f>'2A-2_EFT (Monthly)'!AR16</f>
        <v>9793805</v>
      </c>
      <c r="BG16" s="179"/>
      <c r="BH16" s="179"/>
      <c r="BI16" s="179"/>
      <c r="BJ16" s="179">
        <f>'2A-2_EFT (Monthly)'!CF16+'2A-2_EFT (Monthly)'!AS16</f>
        <v>-47235</v>
      </c>
      <c r="BK16" s="179"/>
      <c r="BL16" s="179">
        <f t="shared" si="11"/>
        <v>-47235</v>
      </c>
    </row>
    <row r="17" spans="1:64" ht="16.5" customHeight="1" x14ac:dyDescent="0.2">
      <c r="A17" s="534">
        <v>11</v>
      </c>
      <c r="B17" s="535">
        <v>11</v>
      </c>
      <c r="C17" s="536" t="s">
        <v>14</v>
      </c>
      <c r="D17" s="877">
        <f>'8_2.1.23 SIS BASE'!C17</f>
        <v>1445</v>
      </c>
      <c r="E17" s="136">
        <f>'2_State Distrib and Adjs'!AO17</f>
        <v>8114</v>
      </c>
      <c r="F17" s="136">
        <f>'2_State Distrib and Adjs'!AN17</f>
        <v>11725128</v>
      </c>
      <c r="G17" s="858"/>
      <c r="H17" s="858"/>
      <c r="I17" s="138"/>
      <c r="J17" s="136"/>
      <c r="K17" s="138"/>
      <c r="L17" s="136"/>
      <c r="M17" s="138"/>
      <c r="N17" s="136"/>
      <c r="O17" s="138"/>
      <c r="P17" s="136"/>
      <c r="Q17" s="774">
        <f t="shared" si="8"/>
        <v>11725128</v>
      </c>
      <c r="R17" s="139"/>
      <c r="S17" s="136">
        <f>'2_State Distrib and Adjs'!AS17</f>
        <v>0</v>
      </c>
      <c r="T17" s="136">
        <f>'2_State Distrib and Adjs'!AT17</f>
        <v>0</v>
      </c>
      <c r="U17" s="140">
        <f>'2_State Distrib and Adjs'!AU17</f>
        <v>0</v>
      </c>
      <c r="V17" s="139">
        <f t="shared" si="5"/>
        <v>11725128</v>
      </c>
      <c r="W17" s="137"/>
      <c r="X17" s="137"/>
      <c r="Y17" s="139">
        <f t="shared" si="6"/>
        <v>11725128</v>
      </c>
      <c r="Z17" s="136">
        <f>'2_State Distrib and Adjs'!AP17</f>
        <v>0</v>
      </c>
      <c r="AA17" s="150">
        <f>'2_State Distrib and Adjs'!AW17</f>
        <v>0</v>
      </c>
      <c r="AB17" s="612">
        <f>'2_State Distrib and Adjs'!AX17</f>
        <v>44450</v>
      </c>
      <c r="AC17" s="972">
        <f>'2_State Distrib and Adjs'!AY17</f>
        <v>253628</v>
      </c>
      <c r="AD17" s="972">
        <f>'2_State Distrib and Adjs'!AZ17</f>
        <v>202902</v>
      </c>
      <c r="AE17" s="139">
        <f>'2_State Distrib and Adjs'!BB17</f>
        <v>12606549</v>
      </c>
      <c r="AF17" s="136">
        <f>'2_State Distrib and Adjs'!BC17</f>
        <v>0</v>
      </c>
      <c r="AG17" s="136">
        <f>'2_State Distrib and Adjs'!BD17</f>
        <v>12606549</v>
      </c>
      <c r="AH17" s="139">
        <f>'2_State Distrib and Adjs'!BE17</f>
        <v>1050546</v>
      </c>
      <c r="AI17" s="150">
        <f>'2_State Distrib and Adjs'!BF17</f>
        <v>0</v>
      </c>
      <c r="AJ17" s="615">
        <f>'2_State Distrib and Adjs'!BG17</f>
        <v>59105</v>
      </c>
      <c r="AK17" s="615">
        <f>'2_State Distrib and Adjs'!BH17</f>
        <v>0</v>
      </c>
      <c r="AL17" s="141">
        <f>'2_State Distrib and Adjs'!BJ17</f>
        <v>12665654</v>
      </c>
      <c r="AM17" s="141">
        <f t="shared" si="9"/>
        <v>12665654</v>
      </c>
      <c r="AN17" s="142"/>
      <c r="AO17" s="143" t="e">
        <f>-'New Type 2 Res Summary'!AG17-'5A3_OJJ'!P17</f>
        <v>#REF!</v>
      </c>
      <c r="AP17" s="135" t="e">
        <f>-'New Type 2 Res Summary'!AH17</f>
        <v>#REF!</v>
      </c>
      <c r="AQ17" s="142" t="e">
        <f>-'New Type 2 Res Summary'!AI17</f>
        <v>#REF!</v>
      </c>
      <c r="AR17" s="135" t="e">
        <f>-'New Type 2 Res Summary'!AJ17</f>
        <v>#REF!</v>
      </c>
      <c r="AS17" s="144" t="e">
        <f>-'New Type 2 Res Summary'!AK17</f>
        <v>#REF!</v>
      </c>
      <c r="AT17" s="145" t="e">
        <f>-'New Type 2 Res Summary'!AL17</f>
        <v>#REF!</v>
      </c>
      <c r="AU17" s="143" t="e">
        <f>-'New Type 2 Res Summary'!AM17-'5A3_OJJ'!P17</f>
        <v>#REF!</v>
      </c>
      <c r="AV17" s="609"/>
      <c r="AW17" s="146" t="e">
        <f>-'New Type 2 Res Summary'!AN17</f>
        <v>#REF!</v>
      </c>
      <c r="AX17" s="143" t="e">
        <f>-'New Type 2 Res Summary'!AO17-'5A3_OJJ'!P17</f>
        <v>#REF!</v>
      </c>
      <c r="AY17" s="144"/>
      <c r="AZ17" s="624" t="e">
        <f>-'New Type 2 Res Summary'!AQ17-'5A3_OJJ'!P17</f>
        <v>#REF!</v>
      </c>
      <c r="BA17" s="143">
        <f>'2A-1_EFT (Annual)'!AQ17</f>
        <v>-42431</v>
      </c>
      <c r="BB17" s="144">
        <f>'2A-1_EFT (Annual)'!AS17+'2A-1_EFT (Annual)'!AT17</f>
        <v>0</v>
      </c>
      <c r="BC17" s="144">
        <f t="shared" si="10"/>
        <v>-42431</v>
      </c>
      <c r="BD17" s="143">
        <f>'2A-2_EFT (Monthly)'!AQ17</f>
        <v>-3528</v>
      </c>
      <c r="BE17" s="144">
        <f t="shared" si="7"/>
        <v>12623223</v>
      </c>
      <c r="BF17" s="144">
        <f>'2A-2_EFT (Monthly)'!AR17</f>
        <v>1047018</v>
      </c>
      <c r="BG17" s="146"/>
      <c r="BH17" s="146"/>
      <c r="BI17" s="146"/>
      <c r="BJ17" s="146">
        <f>'2A-2_EFT (Monthly)'!CF17+'2A-2_EFT (Monthly)'!AS17</f>
        <v>-106</v>
      </c>
      <c r="BK17" s="146"/>
      <c r="BL17" s="146">
        <f t="shared" si="11"/>
        <v>-106</v>
      </c>
    </row>
    <row r="18" spans="1:64" ht="16.5" customHeight="1" x14ac:dyDescent="0.2">
      <c r="A18" s="148">
        <v>12</v>
      </c>
      <c r="B18" s="231">
        <v>12</v>
      </c>
      <c r="C18" s="537" t="s">
        <v>15</v>
      </c>
      <c r="D18" s="878">
        <f>'8_2.1.23 SIS BASE'!C18</f>
        <v>1046</v>
      </c>
      <c r="E18" s="153">
        <f>'2_State Distrib and Adjs'!AO18</f>
        <v>2800</v>
      </c>
      <c r="F18" s="153">
        <f>'2_State Distrib and Adjs'!AN18</f>
        <v>2928420</v>
      </c>
      <c r="G18" s="860"/>
      <c r="H18" s="860"/>
      <c r="I18" s="155"/>
      <c r="J18" s="153"/>
      <c r="K18" s="155"/>
      <c r="L18" s="153"/>
      <c r="M18" s="155"/>
      <c r="N18" s="153"/>
      <c r="O18" s="155"/>
      <c r="P18" s="153"/>
      <c r="Q18" s="712">
        <f t="shared" si="8"/>
        <v>2928420</v>
      </c>
      <c r="R18" s="156"/>
      <c r="S18" s="153">
        <f>'2_State Distrib and Adjs'!AS18</f>
        <v>0</v>
      </c>
      <c r="T18" s="153">
        <f>'2_State Distrib and Adjs'!AT18</f>
        <v>0</v>
      </c>
      <c r="U18" s="157">
        <f>'2_State Distrib and Adjs'!AU18</f>
        <v>0</v>
      </c>
      <c r="V18" s="156">
        <f t="shared" si="5"/>
        <v>2928420</v>
      </c>
      <c r="W18" s="154"/>
      <c r="X18" s="154"/>
      <c r="Y18" s="156">
        <f t="shared" si="6"/>
        <v>2928420</v>
      </c>
      <c r="Z18" s="153">
        <f>'2_State Distrib and Adjs'!AP18</f>
        <v>0</v>
      </c>
      <c r="AA18" s="158">
        <f>'2_State Distrib and Adjs'!AW18</f>
        <v>0</v>
      </c>
      <c r="AB18" s="158">
        <f>'2_State Distrib and Adjs'!AX18</f>
        <v>35350</v>
      </c>
      <c r="AC18" s="973">
        <f>'2_State Distrib and Adjs'!AY18</f>
        <v>264694</v>
      </c>
      <c r="AD18" s="973">
        <f>'2_State Distrib and Adjs'!AZ18</f>
        <v>211755</v>
      </c>
      <c r="AE18" s="156">
        <f>'2_State Distrib and Adjs'!BB18</f>
        <v>3837260</v>
      </c>
      <c r="AF18" s="153">
        <f>'2_State Distrib and Adjs'!BC18</f>
        <v>0</v>
      </c>
      <c r="AG18" s="153">
        <f>'2_State Distrib and Adjs'!BD18</f>
        <v>3837260</v>
      </c>
      <c r="AH18" s="156">
        <f>'2_State Distrib and Adjs'!BE18</f>
        <v>319772</v>
      </c>
      <c r="AI18" s="158">
        <f>'2_State Distrib and Adjs'!BF18</f>
        <v>0</v>
      </c>
      <c r="AJ18" s="616">
        <f>'2_State Distrib and Adjs'!BG18</f>
        <v>25000</v>
      </c>
      <c r="AK18" s="616">
        <f>'2_State Distrib and Adjs'!BH18</f>
        <v>0</v>
      </c>
      <c r="AL18" s="159">
        <f>'2_State Distrib and Adjs'!BJ18</f>
        <v>3862260</v>
      </c>
      <c r="AM18" s="159">
        <f t="shared" si="9"/>
        <v>3862260</v>
      </c>
      <c r="AN18" s="160"/>
      <c r="AO18" s="161" t="e">
        <f>-'New Type 2 Res Summary'!AG18-'5A3_OJJ'!P18</f>
        <v>#REF!</v>
      </c>
      <c r="AP18" s="152" t="e">
        <f>-'New Type 2 Res Summary'!AH18</f>
        <v>#REF!</v>
      </c>
      <c r="AQ18" s="160" t="e">
        <f>-'New Type 2 Res Summary'!AI18</f>
        <v>#REF!</v>
      </c>
      <c r="AR18" s="152" t="e">
        <f>-'New Type 2 Res Summary'!AJ18</f>
        <v>#REF!</v>
      </c>
      <c r="AS18" s="162" t="e">
        <f>-'New Type 2 Res Summary'!AK18</f>
        <v>#REF!</v>
      </c>
      <c r="AT18" s="163" t="e">
        <f>-'New Type 2 Res Summary'!AL18</f>
        <v>#REF!</v>
      </c>
      <c r="AU18" s="161" t="e">
        <f>-'New Type 2 Res Summary'!AM18-'5A3_OJJ'!P18</f>
        <v>#REF!</v>
      </c>
      <c r="AV18" s="164"/>
      <c r="AW18" s="164" t="e">
        <f>-'New Type 2 Res Summary'!AN18</f>
        <v>#REF!</v>
      </c>
      <c r="AX18" s="161" t="e">
        <f>-'New Type 2 Res Summary'!AO18-'5A3_OJJ'!P18</f>
        <v>#REF!</v>
      </c>
      <c r="AY18" s="162"/>
      <c r="AZ18" s="161" t="e">
        <f>-'New Type 2 Res Summary'!AQ18-'5A3_OJJ'!P18</f>
        <v>#REF!</v>
      </c>
      <c r="BA18" s="161">
        <f>'2A-1_EFT (Annual)'!AQ18</f>
        <v>-136648</v>
      </c>
      <c r="BB18" s="162">
        <f>'2A-1_EFT (Annual)'!AS18+'2A-1_EFT (Annual)'!AT18</f>
        <v>0</v>
      </c>
      <c r="BC18" s="162">
        <f t="shared" si="10"/>
        <v>-136648</v>
      </c>
      <c r="BD18" s="161">
        <f>'2A-2_EFT (Monthly)'!AQ18</f>
        <v>-11359</v>
      </c>
      <c r="BE18" s="162">
        <f t="shared" si="7"/>
        <v>3725612</v>
      </c>
      <c r="BF18" s="162">
        <f>'2A-2_EFT (Monthly)'!AR18</f>
        <v>308413</v>
      </c>
      <c r="BG18" s="164"/>
      <c r="BH18" s="164"/>
      <c r="BI18" s="164"/>
      <c r="BJ18" s="164">
        <f>'2A-2_EFT (Monthly)'!CF18+'2A-2_EFT (Monthly)'!AS18</f>
        <v>-342</v>
      </c>
      <c r="BK18" s="164"/>
      <c r="BL18" s="164">
        <f t="shared" si="11"/>
        <v>-342</v>
      </c>
    </row>
    <row r="19" spans="1:64" ht="16.5" customHeight="1" x14ac:dyDescent="0.2">
      <c r="A19" s="148">
        <v>13</v>
      </c>
      <c r="B19" s="231">
        <v>13</v>
      </c>
      <c r="C19" s="537" t="s">
        <v>16</v>
      </c>
      <c r="D19" s="878">
        <f>'8_2.1.23 SIS BASE'!C19</f>
        <v>959</v>
      </c>
      <c r="E19" s="153">
        <f>'2_State Distrib and Adjs'!AO19</f>
        <v>7470</v>
      </c>
      <c r="F19" s="153">
        <f>'2_State Distrib and Adjs'!AN19</f>
        <v>7163942</v>
      </c>
      <c r="G19" s="860"/>
      <c r="H19" s="860"/>
      <c r="I19" s="155"/>
      <c r="J19" s="153"/>
      <c r="K19" s="155"/>
      <c r="L19" s="153"/>
      <c r="M19" s="155"/>
      <c r="N19" s="153"/>
      <c r="O19" s="155"/>
      <c r="P19" s="153"/>
      <c r="Q19" s="712">
        <f t="shared" si="8"/>
        <v>7163942</v>
      </c>
      <c r="R19" s="156"/>
      <c r="S19" s="153">
        <f>'2_State Distrib and Adjs'!AS19</f>
        <v>0</v>
      </c>
      <c r="T19" s="153">
        <f>'2_State Distrib and Adjs'!AT19</f>
        <v>0</v>
      </c>
      <c r="U19" s="157">
        <f>'2_State Distrib and Adjs'!AU19</f>
        <v>0</v>
      </c>
      <c r="V19" s="156">
        <f t="shared" si="5"/>
        <v>7163942</v>
      </c>
      <c r="W19" s="154"/>
      <c r="X19" s="154"/>
      <c r="Y19" s="156">
        <f t="shared" si="6"/>
        <v>7163942</v>
      </c>
      <c r="Z19" s="153">
        <f>'2_State Distrib and Adjs'!AP19</f>
        <v>0</v>
      </c>
      <c r="AA19" s="158">
        <f>'2_State Distrib and Adjs'!AW19</f>
        <v>0</v>
      </c>
      <c r="AB19" s="158">
        <f>'2_State Distrib and Adjs'!AX19</f>
        <v>30240</v>
      </c>
      <c r="AC19" s="973">
        <f>'2_State Distrib and Adjs'!AY19</f>
        <v>179055</v>
      </c>
      <c r="AD19" s="973">
        <f>'2_State Distrib and Adjs'!AZ19</f>
        <v>143244</v>
      </c>
      <c r="AE19" s="156">
        <f>'2_State Distrib and Adjs'!BB19</f>
        <v>7785063</v>
      </c>
      <c r="AF19" s="153">
        <f>'2_State Distrib and Adjs'!BC19</f>
        <v>0</v>
      </c>
      <c r="AG19" s="153">
        <f>'2_State Distrib and Adjs'!BD19</f>
        <v>7785063</v>
      </c>
      <c r="AH19" s="156">
        <f>'2_State Distrib and Adjs'!BE19</f>
        <v>648755</v>
      </c>
      <c r="AI19" s="158">
        <f>'2_State Distrib and Adjs'!BF19</f>
        <v>0</v>
      </c>
      <c r="AJ19" s="616">
        <f>'2_State Distrib and Adjs'!BG19</f>
        <v>25000</v>
      </c>
      <c r="AK19" s="616">
        <f>'2_State Distrib and Adjs'!BH19</f>
        <v>0</v>
      </c>
      <c r="AL19" s="159">
        <f>'2_State Distrib and Adjs'!BJ19</f>
        <v>7810063</v>
      </c>
      <c r="AM19" s="159">
        <f t="shared" si="9"/>
        <v>7810063</v>
      </c>
      <c r="AN19" s="160"/>
      <c r="AO19" s="161" t="e">
        <f>-'New Type 2 Res Summary'!AG19-'5A3_OJJ'!P19</f>
        <v>#REF!</v>
      </c>
      <c r="AP19" s="152" t="e">
        <f>-'New Type 2 Res Summary'!AH19</f>
        <v>#REF!</v>
      </c>
      <c r="AQ19" s="160" t="e">
        <f>-'New Type 2 Res Summary'!AI19</f>
        <v>#REF!</v>
      </c>
      <c r="AR19" s="152" t="e">
        <f>-'New Type 2 Res Summary'!AJ19</f>
        <v>#REF!</v>
      </c>
      <c r="AS19" s="162" t="e">
        <f>-'New Type 2 Res Summary'!AK19</f>
        <v>#REF!</v>
      </c>
      <c r="AT19" s="163" t="e">
        <f>-'New Type 2 Res Summary'!AL19</f>
        <v>#REF!</v>
      </c>
      <c r="AU19" s="161" t="e">
        <f>-'New Type 2 Res Summary'!AM19-'5A3_OJJ'!P19</f>
        <v>#REF!</v>
      </c>
      <c r="AV19" s="164"/>
      <c r="AW19" s="164" t="e">
        <f>-'New Type 2 Res Summary'!AN19</f>
        <v>#REF!</v>
      </c>
      <c r="AX19" s="161" t="e">
        <f>-'New Type 2 Res Summary'!AO19-'5A3_OJJ'!P19</f>
        <v>#REF!</v>
      </c>
      <c r="AY19" s="162"/>
      <c r="AZ19" s="161" t="e">
        <f>-'New Type 2 Res Summary'!AQ19-'5A3_OJJ'!P19</f>
        <v>#REF!</v>
      </c>
      <c r="BA19" s="161">
        <f>'2A-1_EFT (Annual)'!AQ19</f>
        <v>-402405</v>
      </c>
      <c r="BB19" s="162">
        <f>'2A-1_EFT (Annual)'!AS19+'2A-1_EFT (Annual)'!AT19</f>
        <v>0</v>
      </c>
      <c r="BC19" s="162">
        <f t="shared" si="10"/>
        <v>-402405</v>
      </c>
      <c r="BD19" s="161">
        <f>'2A-2_EFT (Monthly)'!AQ19</f>
        <v>-33450</v>
      </c>
      <c r="BE19" s="162">
        <f t="shared" si="7"/>
        <v>7407658</v>
      </c>
      <c r="BF19" s="162">
        <f>'2A-2_EFT (Monthly)'!AR19</f>
        <v>615305</v>
      </c>
      <c r="BG19" s="164"/>
      <c r="BH19" s="164"/>
      <c r="BI19" s="164"/>
      <c r="BJ19" s="164">
        <f>'2A-2_EFT (Monthly)'!CF19+'2A-2_EFT (Monthly)'!AS19</f>
        <v>-1006</v>
      </c>
      <c r="BK19" s="164"/>
      <c r="BL19" s="164">
        <f t="shared" si="11"/>
        <v>-1006</v>
      </c>
    </row>
    <row r="20" spans="1:64" ht="16.5" customHeight="1" x14ac:dyDescent="0.2">
      <c r="A20" s="148">
        <v>14</v>
      </c>
      <c r="B20" s="231">
        <v>14</v>
      </c>
      <c r="C20" s="537" t="s">
        <v>17</v>
      </c>
      <c r="D20" s="878">
        <f>'8_2.1.23 SIS BASE'!C20</f>
        <v>1592</v>
      </c>
      <c r="E20" s="153">
        <f>'2_State Distrib and Adjs'!AO20</f>
        <v>8014</v>
      </c>
      <c r="F20" s="153">
        <f>'2_State Distrib and Adjs'!AN20</f>
        <v>12758676</v>
      </c>
      <c r="G20" s="860"/>
      <c r="H20" s="860"/>
      <c r="I20" s="155"/>
      <c r="J20" s="153"/>
      <c r="K20" s="155"/>
      <c r="L20" s="153"/>
      <c r="M20" s="155"/>
      <c r="N20" s="153"/>
      <c r="O20" s="155"/>
      <c r="P20" s="153"/>
      <c r="Q20" s="712">
        <f t="shared" si="8"/>
        <v>12758676</v>
      </c>
      <c r="R20" s="156"/>
      <c r="S20" s="153">
        <f>'2_State Distrib and Adjs'!AS20</f>
        <v>0</v>
      </c>
      <c r="T20" s="153">
        <f>'2_State Distrib and Adjs'!AT20</f>
        <v>0</v>
      </c>
      <c r="U20" s="157">
        <f>'2_State Distrib and Adjs'!AU20</f>
        <v>0</v>
      </c>
      <c r="V20" s="156">
        <f t="shared" si="5"/>
        <v>12758676</v>
      </c>
      <c r="W20" s="154"/>
      <c r="X20" s="154"/>
      <c r="Y20" s="156">
        <f t="shared" si="6"/>
        <v>12758676</v>
      </c>
      <c r="Z20" s="153">
        <f>'2_State Distrib and Adjs'!AP20</f>
        <v>0</v>
      </c>
      <c r="AA20" s="158">
        <f>'2_State Distrib and Adjs'!AW20</f>
        <v>0</v>
      </c>
      <c r="AB20" s="158">
        <f>'2_State Distrib and Adjs'!AX20</f>
        <v>47180</v>
      </c>
      <c r="AC20" s="973">
        <f>'2_State Distrib and Adjs'!AY20</f>
        <v>269043</v>
      </c>
      <c r="AD20" s="973">
        <f>'2_State Distrib and Adjs'!AZ20</f>
        <v>215235</v>
      </c>
      <c r="AE20" s="156">
        <f>'2_State Distrib and Adjs'!BB20</f>
        <v>13693698</v>
      </c>
      <c r="AF20" s="153">
        <f>'2_State Distrib and Adjs'!BC20</f>
        <v>0</v>
      </c>
      <c r="AG20" s="153">
        <f>'2_State Distrib and Adjs'!BD20</f>
        <v>13693698</v>
      </c>
      <c r="AH20" s="156">
        <f>'2_State Distrib and Adjs'!BE20</f>
        <v>1141142</v>
      </c>
      <c r="AI20" s="158">
        <f>'2_State Distrib and Adjs'!BF20</f>
        <v>0</v>
      </c>
      <c r="AJ20" s="616">
        <f>'2_State Distrib and Adjs'!BG20</f>
        <v>25486</v>
      </c>
      <c r="AK20" s="616">
        <f>'2_State Distrib and Adjs'!BH20</f>
        <v>0</v>
      </c>
      <c r="AL20" s="159">
        <f>'2_State Distrib and Adjs'!BJ20</f>
        <v>13719184</v>
      </c>
      <c r="AM20" s="159">
        <f t="shared" si="9"/>
        <v>13719184</v>
      </c>
      <c r="AN20" s="160"/>
      <c r="AO20" s="161" t="e">
        <f>-'New Type 2 Res Summary'!AG20-'5A3_OJJ'!P20</f>
        <v>#REF!</v>
      </c>
      <c r="AP20" s="152" t="e">
        <f>-'New Type 2 Res Summary'!AH20</f>
        <v>#REF!</v>
      </c>
      <c r="AQ20" s="160" t="e">
        <f>-'New Type 2 Res Summary'!AI20</f>
        <v>#REF!</v>
      </c>
      <c r="AR20" s="152" t="e">
        <f>-'New Type 2 Res Summary'!AJ20</f>
        <v>#REF!</v>
      </c>
      <c r="AS20" s="162" t="e">
        <f>-'New Type 2 Res Summary'!AK20</f>
        <v>#REF!</v>
      </c>
      <c r="AT20" s="163" t="e">
        <f>-'New Type 2 Res Summary'!AL20</f>
        <v>#REF!</v>
      </c>
      <c r="AU20" s="161" t="e">
        <f>-'New Type 2 Res Summary'!AM20-'5A3_OJJ'!P20</f>
        <v>#REF!</v>
      </c>
      <c r="AV20" s="164"/>
      <c r="AW20" s="164" t="e">
        <f>-'New Type 2 Res Summary'!AN20</f>
        <v>#REF!</v>
      </c>
      <c r="AX20" s="161" t="e">
        <f>-'New Type 2 Res Summary'!AO20-'5A3_OJJ'!P20</f>
        <v>#REF!</v>
      </c>
      <c r="AY20" s="162"/>
      <c r="AZ20" s="161" t="e">
        <f>-'New Type 2 Res Summary'!AQ20-'5A3_OJJ'!P20</f>
        <v>#REF!</v>
      </c>
      <c r="BA20" s="161">
        <f>'2A-1_EFT (Annual)'!AQ20</f>
        <v>-349858</v>
      </c>
      <c r="BB20" s="162">
        <f>'2A-1_EFT (Annual)'!AS20+'2A-1_EFT (Annual)'!AT20</f>
        <v>0</v>
      </c>
      <c r="BC20" s="162">
        <f t="shared" si="10"/>
        <v>-349858</v>
      </c>
      <c r="BD20" s="161">
        <f>'2A-2_EFT (Monthly)'!AQ20</f>
        <v>-29082</v>
      </c>
      <c r="BE20" s="162">
        <f t="shared" si="7"/>
        <v>13369326</v>
      </c>
      <c r="BF20" s="162">
        <f>'2A-2_EFT (Monthly)'!AR20</f>
        <v>1112060</v>
      </c>
      <c r="BG20" s="164"/>
      <c r="BH20" s="164"/>
      <c r="BI20" s="164"/>
      <c r="BJ20" s="164">
        <f>'2A-2_EFT (Monthly)'!CF20+'2A-2_EFT (Monthly)'!AS20</f>
        <v>-875</v>
      </c>
      <c r="BK20" s="164"/>
      <c r="BL20" s="164">
        <f t="shared" si="11"/>
        <v>-875</v>
      </c>
    </row>
    <row r="21" spans="1:64" ht="16.5" customHeight="1" x14ac:dyDescent="0.2">
      <c r="A21" s="538">
        <v>15</v>
      </c>
      <c r="B21" s="539">
        <v>15</v>
      </c>
      <c r="C21" s="540" t="s">
        <v>18</v>
      </c>
      <c r="D21" s="879">
        <f>'8_2.1.23 SIS BASE'!C21</f>
        <v>2813</v>
      </c>
      <c r="E21" s="167">
        <f>'2_State Distrib and Adjs'!AO21</f>
        <v>6975</v>
      </c>
      <c r="F21" s="167">
        <f>'2_State Distrib and Adjs'!AN21</f>
        <v>19619524</v>
      </c>
      <c r="G21" s="861"/>
      <c r="H21" s="861"/>
      <c r="I21" s="169"/>
      <c r="J21" s="167"/>
      <c r="K21" s="169"/>
      <c r="L21" s="167"/>
      <c r="M21" s="169"/>
      <c r="N21" s="167"/>
      <c r="O21" s="169"/>
      <c r="P21" s="167"/>
      <c r="Q21" s="776">
        <f t="shared" si="8"/>
        <v>19619524</v>
      </c>
      <c r="R21" s="170"/>
      <c r="S21" s="167">
        <f>'2_State Distrib and Adjs'!AS21</f>
        <v>0</v>
      </c>
      <c r="T21" s="167">
        <f>'2_State Distrib and Adjs'!AT21</f>
        <v>0</v>
      </c>
      <c r="U21" s="171">
        <f>'2_State Distrib and Adjs'!AU21</f>
        <v>0</v>
      </c>
      <c r="V21" s="170">
        <f t="shared" si="5"/>
        <v>19619524</v>
      </c>
      <c r="W21" s="168"/>
      <c r="X21" s="168"/>
      <c r="Y21" s="170">
        <f t="shared" si="6"/>
        <v>19619524</v>
      </c>
      <c r="Z21" s="167">
        <f>'2_State Distrib and Adjs'!AP21</f>
        <v>0</v>
      </c>
      <c r="AA21" s="172">
        <f>'2_State Distrib and Adjs'!AW21</f>
        <v>42000</v>
      </c>
      <c r="AB21" s="613">
        <f>'2_State Distrib and Adjs'!AX21</f>
        <v>85890</v>
      </c>
      <c r="AC21" s="974">
        <f>'2_State Distrib and Adjs'!AY21</f>
        <v>526633</v>
      </c>
      <c r="AD21" s="974">
        <f>'2_State Distrib and Adjs'!AZ21</f>
        <v>421307</v>
      </c>
      <c r="AE21" s="170">
        <f>'2_State Distrib and Adjs'!BB21</f>
        <v>21485303</v>
      </c>
      <c r="AF21" s="173">
        <f>'2_State Distrib and Adjs'!BC21</f>
        <v>0</v>
      </c>
      <c r="AG21" s="167">
        <f>'2_State Distrib and Adjs'!BD21</f>
        <v>21485303</v>
      </c>
      <c r="AH21" s="174">
        <f>'2_State Distrib and Adjs'!BE21</f>
        <v>1790442</v>
      </c>
      <c r="AI21" s="172">
        <f>'2_State Distrib and Adjs'!BF21</f>
        <v>0</v>
      </c>
      <c r="AJ21" s="617">
        <f>'2_State Distrib and Adjs'!BG21</f>
        <v>80434</v>
      </c>
      <c r="AK21" s="617">
        <f>'2_State Distrib and Adjs'!BH21</f>
        <v>0</v>
      </c>
      <c r="AL21" s="174">
        <f>'2_State Distrib and Adjs'!BJ21</f>
        <v>21565737</v>
      </c>
      <c r="AM21" s="174">
        <f t="shared" si="9"/>
        <v>21565737</v>
      </c>
      <c r="AN21" s="175"/>
      <c r="AO21" s="176" t="e">
        <f>-'New Type 2 Res Summary'!AG21-'5A3_OJJ'!P21</f>
        <v>#REF!</v>
      </c>
      <c r="AP21" s="166" t="e">
        <f>-'New Type 2 Res Summary'!AH21</f>
        <v>#REF!</v>
      </c>
      <c r="AQ21" s="175" t="e">
        <f>-'New Type 2 Res Summary'!AI21</f>
        <v>#REF!</v>
      </c>
      <c r="AR21" s="166" t="e">
        <f>-'New Type 2 Res Summary'!AJ21</f>
        <v>#REF!</v>
      </c>
      <c r="AS21" s="177" t="e">
        <f>-'New Type 2 Res Summary'!AK21</f>
        <v>#REF!</v>
      </c>
      <c r="AT21" s="178" t="e">
        <f>-'New Type 2 Res Summary'!AL21</f>
        <v>#REF!</v>
      </c>
      <c r="AU21" s="176" t="e">
        <f>-'New Type 2 Res Summary'!AM21-'5A3_OJJ'!P21</f>
        <v>#REF!</v>
      </c>
      <c r="AV21" s="610"/>
      <c r="AW21" s="179" t="e">
        <f>-'New Type 2 Res Summary'!AN21</f>
        <v>#REF!</v>
      </c>
      <c r="AX21" s="176" t="e">
        <f>-'New Type 2 Res Summary'!AO21-'5A3_OJJ'!P21</f>
        <v>#REF!</v>
      </c>
      <c r="AY21" s="177"/>
      <c r="AZ21" s="625" t="e">
        <f>-'New Type 2 Res Summary'!AQ21-'5A3_OJJ'!P21</f>
        <v>#REF!</v>
      </c>
      <c r="BA21" s="176">
        <f>'2A-1_EFT (Annual)'!AQ21</f>
        <v>-1497109</v>
      </c>
      <c r="BB21" s="177">
        <f>'2A-1_EFT (Annual)'!AS21+'2A-1_EFT (Annual)'!AT21</f>
        <v>0</v>
      </c>
      <c r="BC21" s="177">
        <f t="shared" si="10"/>
        <v>-1497109</v>
      </c>
      <c r="BD21" s="176">
        <f>'2A-2_EFT (Monthly)'!AQ21</f>
        <v>-124448</v>
      </c>
      <c r="BE21" s="177">
        <f t="shared" si="7"/>
        <v>20068628</v>
      </c>
      <c r="BF21" s="177">
        <f>'2A-2_EFT (Monthly)'!AR21</f>
        <v>1665994</v>
      </c>
      <c r="BG21" s="179"/>
      <c r="BH21" s="179"/>
      <c r="BI21" s="179"/>
      <c r="BJ21" s="179">
        <f>'2A-2_EFT (Monthly)'!CF21+'2A-2_EFT (Monthly)'!AS21</f>
        <v>-3735</v>
      </c>
      <c r="BK21" s="179"/>
      <c r="BL21" s="179">
        <f t="shared" si="11"/>
        <v>-3735</v>
      </c>
    </row>
    <row r="22" spans="1:64" ht="16.5" customHeight="1" x14ac:dyDescent="0.2">
      <c r="A22" s="534">
        <v>16</v>
      </c>
      <c r="B22" s="535">
        <v>16</v>
      </c>
      <c r="C22" s="536" t="s">
        <v>19</v>
      </c>
      <c r="D22" s="877">
        <f>'8_2.1.23 SIS BASE'!C22</f>
        <v>4708</v>
      </c>
      <c r="E22" s="136">
        <f>'2_State Distrib and Adjs'!AO22</f>
        <v>3190</v>
      </c>
      <c r="F22" s="136">
        <f>'2_State Distrib and Adjs'!AN22</f>
        <v>15020722</v>
      </c>
      <c r="G22" s="858"/>
      <c r="H22" s="858"/>
      <c r="I22" s="138"/>
      <c r="J22" s="136"/>
      <c r="K22" s="138"/>
      <c r="L22" s="136"/>
      <c r="M22" s="138"/>
      <c r="N22" s="136"/>
      <c r="O22" s="138"/>
      <c r="P22" s="136"/>
      <c r="Q22" s="774">
        <f t="shared" si="8"/>
        <v>15020722</v>
      </c>
      <c r="R22" s="139"/>
      <c r="S22" s="136">
        <f>'2_State Distrib and Adjs'!AS22</f>
        <v>0</v>
      </c>
      <c r="T22" s="136">
        <f>'2_State Distrib and Adjs'!AT22</f>
        <v>0</v>
      </c>
      <c r="U22" s="140">
        <f>'2_State Distrib and Adjs'!AU22</f>
        <v>0</v>
      </c>
      <c r="V22" s="139">
        <f t="shared" si="5"/>
        <v>15020722</v>
      </c>
      <c r="W22" s="137"/>
      <c r="X22" s="137"/>
      <c r="Y22" s="139">
        <f t="shared" si="6"/>
        <v>15020722</v>
      </c>
      <c r="Z22" s="136">
        <f>'2_State Distrib and Adjs'!AP22</f>
        <v>0</v>
      </c>
      <c r="AA22" s="150">
        <f>'2_State Distrib and Adjs'!AW22</f>
        <v>0</v>
      </c>
      <c r="AB22" s="612">
        <f>'2_State Distrib and Adjs'!AX22</f>
        <v>150920</v>
      </c>
      <c r="AC22" s="972">
        <f>'2_State Distrib and Adjs'!AY22</f>
        <v>710778</v>
      </c>
      <c r="AD22" s="972">
        <f>'2_State Distrib and Adjs'!AZ22</f>
        <v>568622</v>
      </c>
      <c r="AE22" s="139">
        <f>'2_State Distrib and Adjs'!BB22</f>
        <v>17517207</v>
      </c>
      <c r="AF22" s="136">
        <f>'2_State Distrib and Adjs'!BC22</f>
        <v>0</v>
      </c>
      <c r="AG22" s="136">
        <f>'2_State Distrib and Adjs'!BD22</f>
        <v>17517207</v>
      </c>
      <c r="AH22" s="139">
        <f>'2_State Distrib and Adjs'!BE22</f>
        <v>1459767</v>
      </c>
      <c r="AI22" s="150">
        <f>'2_State Distrib and Adjs'!BF22</f>
        <v>0</v>
      </c>
      <c r="AJ22" s="615">
        <f>'2_State Distrib and Adjs'!BG22</f>
        <v>271487</v>
      </c>
      <c r="AK22" s="615">
        <f>'2_State Distrib and Adjs'!BH22</f>
        <v>0</v>
      </c>
      <c r="AL22" s="141">
        <f>'2_State Distrib and Adjs'!BJ22</f>
        <v>17788694</v>
      </c>
      <c r="AM22" s="141">
        <f t="shared" si="9"/>
        <v>17788694</v>
      </c>
      <c r="AN22" s="142"/>
      <c r="AO22" s="143" t="e">
        <f>-'New Type 2 Res Summary'!AG22-'5A3_OJJ'!P22</f>
        <v>#REF!</v>
      </c>
      <c r="AP22" s="135" t="e">
        <f>-'New Type 2 Res Summary'!AH22</f>
        <v>#REF!</v>
      </c>
      <c r="AQ22" s="142" t="e">
        <f>-'New Type 2 Res Summary'!AI22</f>
        <v>#REF!</v>
      </c>
      <c r="AR22" s="135" t="e">
        <f>-'New Type 2 Res Summary'!AJ22</f>
        <v>#REF!</v>
      </c>
      <c r="AS22" s="144" t="e">
        <f>-'New Type 2 Res Summary'!AK22</f>
        <v>#REF!</v>
      </c>
      <c r="AT22" s="145" t="e">
        <f>-'New Type 2 Res Summary'!AL22</f>
        <v>#REF!</v>
      </c>
      <c r="AU22" s="143" t="e">
        <f>-'New Type 2 Res Summary'!AM22-'5A3_OJJ'!P22</f>
        <v>#REF!</v>
      </c>
      <c r="AV22" s="609"/>
      <c r="AW22" s="146" t="e">
        <f>-'New Type 2 Res Summary'!AN22</f>
        <v>#REF!</v>
      </c>
      <c r="AX22" s="143" t="e">
        <f>-'New Type 2 Res Summary'!AO22-'5A3_OJJ'!P22</f>
        <v>#REF!</v>
      </c>
      <c r="AY22" s="144"/>
      <c r="AZ22" s="624" t="e">
        <f>-'New Type 2 Res Summary'!AQ22-'5A3_OJJ'!P22</f>
        <v>#REF!</v>
      </c>
      <c r="BA22" s="143">
        <f>'2A-1_EFT (Annual)'!AQ22</f>
        <v>-736573.6</v>
      </c>
      <c r="BB22" s="144">
        <f>'2A-1_EFT (Annual)'!AS22+'2A-1_EFT (Annual)'!AT22</f>
        <v>0</v>
      </c>
      <c r="BC22" s="144">
        <f t="shared" si="10"/>
        <v>-736573.6</v>
      </c>
      <c r="BD22" s="143">
        <f>'2A-2_EFT (Monthly)'!AQ22</f>
        <v>-61230</v>
      </c>
      <c r="BE22" s="144">
        <f t="shared" si="7"/>
        <v>17052120.399999999</v>
      </c>
      <c r="BF22" s="144">
        <f>'2A-2_EFT (Monthly)'!AR22</f>
        <v>1398537</v>
      </c>
      <c r="BG22" s="146"/>
      <c r="BH22" s="146"/>
      <c r="BI22" s="146"/>
      <c r="BJ22" s="146">
        <f>'2A-2_EFT (Monthly)'!CF22+'2A-2_EFT (Monthly)'!AS22</f>
        <v>-1809</v>
      </c>
      <c r="BK22" s="146"/>
      <c r="BL22" s="146">
        <f t="shared" si="11"/>
        <v>-1809</v>
      </c>
    </row>
    <row r="23" spans="1:64" ht="16.5" customHeight="1" x14ac:dyDescent="0.2">
      <c r="A23" s="148">
        <v>17</v>
      </c>
      <c r="B23" s="231">
        <v>17</v>
      </c>
      <c r="C23" s="537" t="s">
        <v>20</v>
      </c>
      <c r="D23" s="878">
        <f>'8_2.1.23 SIS BASE'!C23</f>
        <v>38734</v>
      </c>
      <c r="E23" s="153">
        <f>'2_State Distrib and Adjs'!AO23</f>
        <v>4158</v>
      </c>
      <c r="F23" s="153">
        <f>'2_State Distrib and Adjs'!AN23</f>
        <v>161046727</v>
      </c>
      <c r="G23" s="860"/>
      <c r="H23" s="860"/>
      <c r="I23" s="155"/>
      <c r="J23" s="153"/>
      <c r="K23" s="155"/>
      <c r="L23" s="153"/>
      <c r="M23" s="155"/>
      <c r="N23" s="153"/>
      <c r="O23" s="155"/>
      <c r="P23" s="153"/>
      <c r="Q23" s="712">
        <f t="shared" si="8"/>
        <v>161046727</v>
      </c>
      <c r="R23" s="156"/>
      <c r="S23" s="153">
        <f>'2_State Distrib and Adjs'!AS23</f>
        <v>0</v>
      </c>
      <c r="T23" s="153">
        <f>'2_State Distrib and Adjs'!AT23</f>
        <v>0</v>
      </c>
      <c r="U23" s="157">
        <f>'2_State Distrib and Adjs'!AU23</f>
        <v>0</v>
      </c>
      <c r="V23" s="156">
        <f t="shared" si="5"/>
        <v>161046727</v>
      </c>
      <c r="W23" s="154"/>
      <c r="X23" s="154"/>
      <c r="Y23" s="156">
        <f t="shared" si="6"/>
        <v>161046727</v>
      </c>
      <c r="Z23" s="153">
        <f>'2_State Distrib and Adjs'!AP23</f>
        <v>0</v>
      </c>
      <c r="AA23" s="158">
        <f>'2_State Distrib and Adjs'!AW23</f>
        <v>483000</v>
      </c>
      <c r="AB23" s="158">
        <f>'2_State Distrib and Adjs'!AX23</f>
        <v>1119090</v>
      </c>
      <c r="AC23" s="973">
        <f>'2_State Distrib and Adjs'!AY23</f>
        <v>6344277</v>
      </c>
      <c r="AD23" s="973">
        <f>'2_State Distrib and Adjs'!AZ23</f>
        <v>5075422</v>
      </c>
      <c r="AE23" s="156">
        <f>'2_State Distrib and Adjs'!BB23</f>
        <v>183584932</v>
      </c>
      <c r="AF23" s="153">
        <f>'2_State Distrib and Adjs'!BC23</f>
        <v>0</v>
      </c>
      <c r="AG23" s="153">
        <f>'2_State Distrib and Adjs'!BD23</f>
        <v>183584932</v>
      </c>
      <c r="AH23" s="156">
        <f>'2_State Distrib and Adjs'!BE23</f>
        <v>15298744</v>
      </c>
      <c r="AI23" s="158">
        <f>'2_State Distrib and Adjs'!BF23</f>
        <v>0</v>
      </c>
      <c r="AJ23" s="616">
        <f>'2_State Distrib and Adjs'!BG23</f>
        <v>1464075</v>
      </c>
      <c r="AK23" s="616">
        <f>'2_State Distrib and Adjs'!BH23</f>
        <v>0</v>
      </c>
      <c r="AL23" s="159">
        <f>'2_State Distrib and Adjs'!BJ23</f>
        <v>185049007</v>
      </c>
      <c r="AM23" s="159">
        <f t="shared" si="9"/>
        <v>185049007</v>
      </c>
      <c r="AN23" s="160"/>
      <c r="AO23" s="621" t="e">
        <f>-'New Type 2 Res Summary'!AG23-'5A3_OJJ'!P23-'5B2_RSD LA'!AI16</f>
        <v>#REF!</v>
      </c>
      <c r="AP23" s="622" t="e">
        <f>-'New Type 2 Res Summary'!AH23-'5B2_RSD LA'!AJ16</f>
        <v>#REF!</v>
      </c>
      <c r="AQ23" s="623" t="e">
        <f>-'New Type 2 Res Summary'!AI23-'5B2_RSD LA'!AK16</f>
        <v>#REF!</v>
      </c>
      <c r="AR23" s="622" t="e">
        <f>-'New Type 2 Res Summary'!AJ23-'5B2_RSD LA'!AL16</f>
        <v>#REF!</v>
      </c>
      <c r="AS23" s="621" t="e">
        <f>-'New Type 2 Res Summary'!AK23-'5B2_RSD LA'!AM16</f>
        <v>#REF!</v>
      </c>
      <c r="AT23" s="621" t="e">
        <f>-'New Type 2 Res Summary'!AL23-'5B2_RSD LA'!AN16</f>
        <v>#REF!</v>
      </c>
      <c r="AU23" s="621" t="e">
        <f>-'New Type 2 Res Summary'!AM23-'5A3_OJJ'!P23-'5B2_RSD LA'!AO16</f>
        <v>#REF!</v>
      </c>
      <c r="AV23" s="621">
        <f>-'5B2_RSD LA'!AP16</f>
        <v>61278</v>
      </c>
      <c r="AW23" s="621" t="e">
        <f>-'New Type 2 Res Summary'!AN23-'5B2_RSD LA'!AQ16</f>
        <v>#REF!</v>
      </c>
      <c r="AX23" s="621" t="e">
        <f>-'New Type 2 Res Summary'!AO23-'5A3_OJJ'!P23-'5B2_RSD LA'!AS16</f>
        <v>#REF!</v>
      </c>
      <c r="AY23" s="621"/>
      <c r="AZ23" s="621" t="e">
        <f>-'New Type 2 Res Summary'!AQ23-'5A3_OJJ'!P23-'5B2_RSD LA'!AU16</f>
        <v>#REF!</v>
      </c>
      <c r="BA23" s="161">
        <f>'2A-1_EFT (Annual)'!AQ23</f>
        <v>-50867936</v>
      </c>
      <c r="BB23" s="162">
        <f>'2A-1_EFT (Annual)'!AS23+'2A-1_EFT (Annual)'!AT23</f>
        <v>0</v>
      </c>
      <c r="BC23" s="162">
        <f t="shared" si="10"/>
        <v>-50867936</v>
      </c>
      <c r="BD23" s="161">
        <f>'2A-2_EFT (Monthly)'!AQ23</f>
        <v>-4224086</v>
      </c>
      <c r="BE23" s="162">
        <f t="shared" si="7"/>
        <v>134181071</v>
      </c>
      <c r="BF23" s="162">
        <f>'2A-2_EFT (Monthly)'!AR23</f>
        <v>11074658</v>
      </c>
      <c r="BG23" s="164"/>
      <c r="BH23" s="164"/>
      <c r="BI23" s="164"/>
      <c r="BJ23" s="164">
        <f>'2A-2_EFT (Monthly)'!CF23+'2A-2_EFT (Monthly)'!AS23</f>
        <v>-178904</v>
      </c>
      <c r="BK23" s="164"/>
      <c r="BL23" s="162">
        <f t="shared" si="11"/>
        <v>-178904</v>
      </c>
    </row>
    <row r="24" spans="1:64" ht="16.5" customHeight="1" x14ac:dyDescent="0.2">
      <c r="A24" s="148">
        <v>18</v>
      </c>
      <c r="B24" s="231">
        <v>18</v>
      </c>
      <c r="C24" s="537" t="s">
        <v>21</v>
      </c>
      <c r="D24" s="878">
        <f>'8_2.1.23 SIS BASE'!C24</f>
        <v>752</v>
      </c>
      <c r="E24" s="153">
        <f>'2_State Distrib and Adjs'!AO24</f>
        <v>7386</v>
      </c>
      <c r="F24" s="153">
        <f>'2_State Distrib and Adjs'!AN24</f>
        <v>5554110</v>
      </c>
      <c r="G24" s="860"/>
      <c r="H24" s="860"/>
      <c r="I24" s="155"/>
      <c r="J24" s="153"/>
      <c r="K24" s="155"/>
      <c r="L24" s="153"/>
      <c r="M24" s="155"/>
      <c r="N24" s="153"/>
      <c r="O24" s="155"/>
      <c r="P24" s="153"/>
      <c r="Q24" s="712">
        <f t="shared" si="8"/>
        <v>5554110</v>
      </c>
      <c r="R24" s="156"/>
      <c r="S24" s="153">
        <f>'2_State Distrib and Adjs'!AS24</f>
        <v>0</v>
      </c>
      <c r="T24" s="153">
        <f>'2_State Distrib and Adjs'!AT24</f>
        <v>0</v>
      </c>
      <c r="U24" s="157">
        <f>'2_State Distrib and Adjs'!AU24</f>
        <v>0</v>
      </c>
      <c r="V24" s="156">
        <f t="shared" si="5"/>
        <v>5554110</v>
      </c>
      <c r="W24" s="154"/>
      <c r="X24" s="154"/>
      <c r="Y24" s="156">
        <f t="shared" si="6"/>
        <v>5554110</v>
      </c>
      <c r="Z24" s="153">
        <f>'2_State Distrib and Adjs'!AP24</f>
        <v>0</v>
      </c>
      <c r="AA24" s="158">
        <f>'2_State Distrib and Adjs'!AW24</f>
        <v>21000</v>
      </c>
      <c r="AB24" s="158">
        <f>'2_State Distrib and Adjs'!AX24</f>
        <v>23730</v>
      </c>
      <c r="AC24" s="973">
        <f>'2_State Distrib and Adjs'!AY24</f>
        <v>135035</v>
      </c>
      <c r="AD24" s="973">
        <f>'2_State Distrib and Adjs'!AZ24</f>
        <v>108029</v>
      </c>
      <c r="AE24" s="156">
        <f>'2_State Distrib and Adjs'!BB24</f>
        <v>6044456</v>
      </c>
      <c r="AF24" s="153">
        <f>'2_State Distrib and Adjs'!BC24</f>
        <v>0</v>
      </c>
      <c r="AG24" s="153">
        <f>'2_State Distrib and Adjs'!BD24</f>
        <v>6044456</v>
      </c>
      <c r="AH24" s="156">
        <f>'2_State Distrib and Adjs'!BE24</f>
        <v>503705</v>
      </c>
      <c r="AI24" s="158">
        <f>'2_State Distrib and Adjs'!BF24</f>
        <v>0</v>
      </c>
      <c r="AJ24" s="616">
        <f>'2_State Distrib and Adjs'!BG24</f>
        <v>34343</v>
      </c>
      <c r="AK24" s="616">
        <f>'2_State Distrib and Adjs'!BH24</f>
        <v>0</v>
      </c>
      <c r="AL24" s="159">
        <f>'2_State Distrib and Adjs'!BJ24</f>
        <v>6078799</v>
      </c>
      <c r="AM24" s="159">
        <f t="shared" si="9"/>
        <v>6078799</v>
      </c>
      <c r="AN24" s="160"/>
      <c r="AO24" s="161" t="e">
        <f>-'New Type 2 Res Summary'!AG24-'5A3_OJJ'!P24</f>
        <v>#REF!</v>
      </c>
      <c r="AP24" s="152" t="e">
        <f>-'New Type 2 Res Summary'!AH24</f>
        <v>#REF!</v>
      </c>
      <c r="AQ24" s="160" t="e">
        <f>-'New Type 2 Res Summary'!AI24</f>
        <v>#REF!</v>
      </c>
      <c r="AR24" s="152" t="e">
        <f>-'New Type 2 Res Summary'!AJ24</f>
        <v>#REF!</v>
      </c>
      <c r="AS24" s="162" t="e">
        <f>-'New Type 2 Res Summary'!AK24</f>
        <v>#REF!</v>
      </c>
      <c r="AT24" s="163" t="e">
        <f>-'New Type 2 Res Summary'!AL24</f>
        <v>#REF!</v>
      </c>
      <c r="AU24" s="161" t="e">
        <f>-'New Type 2 Res Summary'!AM24-'5A3_OJJ'!P24</f>
        <v>#REF!</v>
      </c>
      <c r="AV24" s="164"/>
      <c r="AW24" s="164" t="e">
        <f>-'New Type 2 Res Summary'!AN24</f>
        <v>#REF!</v>
      </c>
      <c r="AX24" s="161" t="e">
        <f>-'New Type 2 Res Summary'!AO24-'5A3_OJJ'!P24</f>
        <v>#REF!</v>
      </c>
      <c r="AY24" s="162"/>
      <c r="AZ24" s="161" t="e">
        <f>-'New Type 2 Res Summary'!AQ24-'5A3_OJJ'!P24</f>
        <v>#REF!</v>
      </c>
      <c r="BA24" s="161">
        <f>'2A-1_EFT (Annual)'!AQ24</f>
        <v>-15859</v>
      </c>
      <c r="BB24" s="162">
        <f>'2A-1_EFT (Annual)'!AS24+'2A-1_EFT (Annual)'!AT24</f>
        <v>0</v>
      </c>
      <c r="BC24" s="162">
        <f t="shared" si="10"/>
        <v>-15859</v>
      </c>
      <c r="BD24" s="161">
        <f>'2A-2_EFT (Monthly)'!AQ24</f>
        <v>-1319</v>
      </c>
      <c r="BE24" s="162">
        <f t="shared" si="7"/>
        <v>6062940</v>
      </c>
      <c r="BF24" s="162">
        <f>'2A-2_EFT (Monthly)'!AR24</f>
        <v>502386</v>
      </c>
      <c r="BG24" s="164"/>
      <c r="BH24" s="164"/>
      <c r="BI24" s="164"/>
      <c r="BJ24" s="164">
        <f>'2A-2_EFT (Monthly)'!CF24+'2A-2_EFT (Monthly)'!AS24</f>
        <v>-36</v>
      </c>
      <c r="BK24" s="164"/>
      <c r="BL24" s="164">
        <f t="shared" si="11"/>
        <v>-36</v>
      </c>
    </row>
    <row r="25" spans="1:64" ht="16.5" customHeight="1" x14ac:dyDescent="0.2">
      <c r="A25" s="148">
        <v>19</v>
      </c>
      <c r="B25" s="231">
        <v>19</v>
      </c>
      <c r="C25" s="537" t="s">
        <v>22</v>
      </c>
      <c r="D25" s="878">
        <f>'8_2.1.23 SIS BASE'!C25</f>
        <v>1582</v>
      </c>
      <c r="E25" s="153">
        <f>'2_State Distrib and Adjs'!AO25</f>
        <v>5631</v>
      </c>
      <c r="F25" s="153">
        <f>'2_State Distrib and Adjs'!AN25</f>
        <v>8908344</v>
      </c>
      <c r="G25" s="860"/>
      <c r="H25" s="860"/>
      <c r="I25" s="155"/>
      <c r="J25" s="153"/>
      <c r="K25" s="155"/>
      <c r="L25" s="153"/>
      <c r="M25" s="155"/>
      <c r="N25" s="153"/>
      <c r="O25" s="155"/>
      <c r="P25" s="153"/>
      <c r="Q25" s="712">
        <f t="shared" si="8"/>
        <v>8908344</v>
      </c>
      <c r="R25" s="156"/>
      <c r="S25" s="153">
        <f>'2_State Distrib and Adjs'!AS25</f>
        <v>0</v>
      </c>
      <c r="T25" s="153">
        <f>'2_State Distrib and Adjs'!AT25</f>
        <v>0</v>
      </c>
      <c r="U25" s="157">
        <f>'2_State Distrib and Adjs'!AU25</f>
        <v>0</v>
      </c>
      <c r="V25" s="156">
        <f t="shared" si="5"/>
        <v>8908344</v>
      </c>
      <c r="W25" s="154"/>
      <c r="X25" s="154"/>
      <c r="Y25" s="156">
        <f t="shared" si="6"/>
        <v>8908344</v>
      </c>
      <c r="Z25" s="153">
        <f>'2_State Distrib and Adjs'!AP25</f>
        <v>0</v>
      </c>
      <c r="AA25" s="158">
        <f>'2_State Distrib and Adjs'!AW25</f>
        <v>0</v>
      </c>
      <c r="AB25" s="158">
        <f>'2_State Distrib and Adjs'!AX25</f>
        <v>52430</v>
      </c>
      <c r="AC25" s="973">
        <f>'2_State Distrib and Adjs'!AY25</f>
        <v>273379</v>
      </c>
      <c r="AD25" s="973">
        <f>'2_State Distrib and Adjs'!AZ25</f>
        <v>218703</v>
      </c>
      <c r="AE25" s="156">
        <f>'2_State Distrib and Adjs'!BB25</f>
        <v>9862925</v>
      </c>
      <c r="AF25" s="153">
        <f>'2_State Distrib and Adjs'!BC25</f>
        <v>0</v>
      </c>
      <c r="AG25" s="153">
        <f>'2_State Distrib and Adjs'!BD25</f>
        <v>9862925</v>
      </c>
      <c r="AH25" s="156">
        <f>'2_State Distrib and Adjs'!BE25</f>
        <v>821910</v>
      </c>
      <c r="AI25" s="158">
        <f>'2_State Distrib and Adjs'!BF25</f>
        <v>0</v>
      </c>
      <c r="AJ25" s="616">
        <f>'2_State Distrib and Adjs'!BG25</f>
        <v>33620</v>
      </c>
      <c r="AK25" s="616">
        <f>'2_State Distrib and Adjs'!BH25</f>
        <v>0</v>
      </c>
      <c r="AL25" s="159">
        <f>'2_State Distrib and Adjs'!BJ25</f>
        <v>9896545</v>
      </c>
      <c r="AM25" s="159">
        <f t="shared" si="9"/>
        <v>9896545</v>
      </c>
      <c r="AN25" s="160"/>
      <c r="AO25" s="161" t="e">
        <f>-'New Type 2 Res Summary'!AG25-'5A3_OJJ'!P25</f>
        <v>#REF!</v>
      </c>
      <c r="AP25" s="152" t="e">
        <f>-'New Type 2 Res Summary'!AH25</f>
        <v>#REF!</v>
      </c>
      <c r="AQ25" s="160" t="e">
        <f>-'New Type 2 Res Summary'!AI25</f>
        <v>#REF!</v>
      </c>
      <c r="AR25" s="152" t="e">
        <f>-'New Type 2 Res Summary'!AJ25</f>
        <v>#REF!</v>
      </c>
      <c r="AS25" s="162" t="e">
        <f>-'New Type 2 Res Summary'!AK25</f>
        <v>#REF!</v>
      </c>
      <c r="AT25" s="163" t="e">
        <f>-'New Type 2 Res Summary'!AL25</f>
        <v>#REF!</v>
      </c>
      <c r="AU25" s="161" t="e">
        <f>-'New Type 2 Res Summary'!AM25-'5A3_OJJ'!P25</f>
        <v>#REF!</v>
      </c>
      <c r="AV25" s="164"/>
      <c r="AW25" s="164" t="e">
        <f>-'New Type 2 Res Summary'!AN25</f>
        <v>#REF!</v>
      </c>
      <c r="AX25" s="161" t="e">
        <f>-'New Type 2 Res Summary'!AO25-'5A3_OJJ'!P25</f>
        <v>#REF!</v>
      </c>
      <c r="AY25" s="162"/>
      <c r="AZ25" s="161" t="e">
        <f>-'New Type 2 Res Summary'!AQ25-'5A3_OJJ'!P25</f>
        <v>#REF!</v>
      </c>
      <c r="BA25" s="161">
        <f>'2A-1_EFT (Annual)'!AQ25</f>
        <v>-255196</v>
      </c>
      <c r="BB25" s="162">
        <f>'2A-1_EFT (Annual)'!AS25+'2A-1_EFT (Annual)'!AT25</f>
        <v>0</v>
      </c>
      <c r="BC25" s="162">
        <f t="shared" si="10"/>
        <v>-255196</v>
      </c>
      <c r="BD25" s="161">
        <f>'2A-2_EFT (Monthly)'!AQ25</f>
        <v>-21213</v>
      </c>
      <c r="BE25" s="162">
        <f t="shared" si="7"/>
        <v>9641349</v>
      </c>
      <c r="BF25" s="162">
        <f>'2A-2_EFT (Monthly)'!AR25</f>
        <v>800697</v>
      </c>
      <c r="BG25" s="164"/>
      <c r="BH25" s="164"/>
      <c r="BI25" s="164"/>
      <c r="BJ25" s="164">
        <f>'2A-2_EFT (Monthly)'!CF25+'2A-2_EFT (Monthly)'!AS25</f>
        <v>-637</v>
      </c>
      <c r="BK25" s="164"/>
      <c r="BL25" s="164">
        <f t="shared" si="11"/>
        <v>-637</v>
      </c>
    </row>
    <row r="26" spans="1:64" ht="16.5" customHeight="1" x14ac:dyDescent="0.2">
      <c r="A26" s="538">
        <v>20</v>
      </c>
      <c r="B26" s="539">
        <v>20</v>
      </c>
      <c r="C26" s="540" t="s">
        <v>23</v>
      </c>
      <c r="D26" s="879">
        <f>'8_2.1.23 SIS BASE'!C26</f>
        <v>5291</v>
      </c>
      <c r="E26" s="167">
        <f>'2_State Distrib and Adjs'!AO26</f>
        <v>7079</v>
      </c>
      <c r="F26" s="167">
        <f>'2_State Distrib and Adjs'!AN26</f>
        <v>37453367</v>
      </c>
      <c r="G26" s="861"/>
      <c r="H26" s="861"/>
      <c r="I26" s="169"/>
      <c r="J26" s="167"/>
      <c r="K26" s="169"/>
      <c r="L26" s="167"/>
      <c r="M26" s="169"/>
      <c r="N26" s="167"/>
      <c r="O26" s="169"/>
      <c r="P26" s="167"/>
      <c r="Q26" s="776">
        <f t="shared" si="8"/>
        <v>37453367</v>
      </c>
      <c r="R26" s="170"/>
      <c r="S26" s="167">
        <f>'2_State Distrib and Adjs'!AS26</f>
        <v>0</v>
      </c>
      <c r="T26" s="167">
        <f>'2_State Distrib and Adjs'!AT26</f>
        <v>0</v>
      </c>
      <c r="U26" s="171">
        <f>'2_State Distrib and Adjs'!AU26</f>
        <v>0</v>
      </c>
      <c r="V26" s="170">
        <f t="shared" si="5"/>
        <v>37453367</v>
      </c>
      <c r="W26" s="168"/>
      <c r="X26" s="168"/>
      <c r="Y26" s="170">
        <f t="shared" si="6"/>
        <v>37453367</v>
      </c>
      <c r="Z26" s="167">
        <f>'2_State Distrib and Adjs'!AP26</f>
        <v>0</v>
      </c>
      <c r="AA26" s="172">
        <f>'2_State Distrib and Adjs'!AW26</f>
        <v>147000</v>
      </c>
      <c r="AB26" s="613">
        <f>'2_State Distrib and Adjs'!AX26</f>
        <v>166180</v>
      </c>
      <c r="AC26" s="974">
        <f>'2_State Distrib and Adjs'!AY26</f>
        <v>822154</v>
      </c>
      <c r="AD26" s="974">
        <f>'2_State Distrib and Adjs'!AZ26</f>
        <v>657724</v>
      </c>
      <c r="AE26" s="170">
        <f>'2_State Distrib and Adjs'!BB26</f>
        <v>40479656</v>
      </c>
      <c r="AF26" s="173">
        <f>'2_State Distrib and Adjs'!BC26</f>
        <v>0</v>
      </c>
      <c r="AG26" s="167">
        <f>'2_State Distrib and Adjs'!BD26</f>
        <v>40479656</v>
      </c>
      <c r="AH26" s="174">
        <f>'2_State Distrib and Adjs'!BE26</f>
        <v>3373305</v>
      </c>
      <c r="AI26" s="172">
        <f>'2_State Distrib and Adjs'!BF26</f>
        <v>0</v>
      </c>
      <c r="AJ26" s="617">
        <f>'2_State Distrib and Adjs'!BG26</f>
        <v>135382</v>
      </c>
      <c r="AK26" s="617">
        <f>'2_State Distrib and Adjs'!BH26</f>
        <v>0</v>
      </c>
      <c r="AL26" s="174">
        <f>'2_State Distrib and Adjs'!BJ26</f>
        <v>40615038</v>
      </c>
      <c r="AM26" s="174">
        <f t="shared" si="9"/>
        <v>40615038</v>
      </c>
      <c r="AN26" s="175"/>
      <c r="AO26" s="176" t="e">
        <f>-'New Type 2 Res Summary'!AG26-'5A3_OJJ'!P26</f>
        <v>#REF!</v>
      </c>
      <c r="AP26" s="166" t="e">
        <f>-'New Type 2 Res Summary'!AH26</f>
        <v>#REF!</v>
      </c>
      <c r="AQ26" s="175" t="e">
        <f>-'New Type 2 Res Summary'!AI26</f>
        <v>#REF!</v>
      </c>
      <c r="AR26" s="166" t="e">
        <f>-'New Type 2 Res Summary'!AJ26</f>
        <v>#REF!</v>
      </c>
      <c r="AS26" s="177" t="e">
        <f>-'New Type 2 Res Summary'!AK26</f>
        <v>#REF!</v>
      </c>
      <c r="AT26" s="178" t="e">
        <f>-'New Type 2 Res Summary'!AL26</f>
        <v>#REF!</v>
      </c>
      <c r="AU26" s="176" t="e">
        <f>-'New Type 2 Res Summary'!AM26-'5A3_OJJ'!P26</f>
        <v>#REF!</v>
      </c>
      <c r="AV26" s="610"/>
      <c r="AW26" s="179" t="e">
        <f>-'New Type 2 Res Summary'!AN26</f>
        <v>#REF!</v>
      </c>
      <c r="AX26" s="176" t="e">
        <f>-'New Type 2 Res Summary'!AO26-'5A3_OJJ'!P26</f>
        <v>#REF!</v>
      </c>
      <c r="AY26" s="177"/>
      <c r="AZ26" s="625" t="e">
        <f>-'New Type 2 Res Summary'!AQ26-'5A3_OJJ'!P26</f>
        <v>#REF!</v>
      </c>
      <c r="BA26" s="176">
        <f>'2A-1_EFT (Annual)'!AQ26</f>
        <v>-119884</v>
      </c>
      <c r="BB26" s="177">
        <f>'2A-1_EFT (Annual)'!AS26+'2A-1_EFT (Annual)'!AT26</f>
        <v>0</v>
      </c>
      <c r="BC26" s="177">
        <f t="shared" si="10"/>
        <v>-119884</v>
      </c>
      <c r="BD26" s="176">
        <f>'2A-2_EFT (Monthly)'!AQ26</f>
        <v>-9967</v>
      </c>
      <c r="BE26" s="177">
        <f t="shared" si="7"/>
        <v>40495154</v>
      </c>
      <c r="BF26" s="177">
        <f>'2A-2_EFT (Monthly)'!AR26</f>
        <v>3363338</v>
      </c>
      <c r="BG26" s="179"/>
      <c r="BH26" s="179"/>
      <c r="BI26" s="179"/>
      <c r="BJ26" s="179">
        <f>'2A-2_EFT (Monthly)'!CF26+'2A-2_EFT (Monthly)'!AS26</f>
        <v>-281</v>
      </c>
      <c r="BK26" s="179"/>
      <c r="BL26" s="179">
        <f t="shared" si="11"/>
        <v>-281</v>
      </c>
    </row>
    <row r="27" spans="1:64" ht="16.5" customHeight="1" x14ac:dyDescent="0.2">
      <c r="A27" s="534">
        <v>21</v>
      </c>
      <c r="B27" s="535">
        <v>21</v>
      </c>
      <c r="C27" s="536" t="s">
        <v>24</v>
      </c>
      <c r="D27" s="877">
        <f>'8_2.1.23 SIS BASE'!C27</f>
        <v>2578</v>
      </c>
      <c r="E27" s="136">
        <f>'2_State Distrib and Adjs'!AO27</f>
        <v>7430</v>
      </c>
      <c r="F27" s="136">
        <f>'2_State Distrib and Adjs'!AN27</f>
        <v>19154718</v>
      </c>
      <c r="G27" s="858"/>
      <c r="H27" s="858"/>
      <c r="I27" s="138"/>
      <c r="J27" s="136"/>
      <c r="K27" s="138"/>
      <c r="L27" s="136"/>
      <c r="M27" s="138"/>
      <c r="N27" s="136"/>
      <c r="O27" s="138"/>
      <c r="P27" s="136"/>
      <c r="Q27" s="774">
        <f t="shared" si="8"/>
        <v>19154718</v>
      </c>
      <c r="R27" s="139"/>
      <c r="S27" s="136">
        <f>'2_State Distrib and Adjs'!AS27</f>
        <v>0</v>
      </c>
      <c r="T27" s="136">
        <f>'2_State Distrib and Adjs'!AT27</f>
        <v>0</v>
      </c>
      <c r="U27" s="140">
        <f>'2_State Distrib and Adjs'!AU27</f>
        <v>0</v>
      </c>
      <c r="V27" s="139">
        <f t="shared" si="5"/>
        <v>19154718</v>
      </c>
      <c r="W27" s="137"/>
      <c r="X27" s="137"/>
      <c r="Y27" s="139">
        <f t="shared" si="6"/>
        <v>19154718</v>
      </c>
      <c r="Z27" s="136">
        <f>'2_State Distrib and Adjs'!AP27</f>
        <v>0</v>
      </c>
      <c r="AA27" s="150">
        <f>'2_State Distrib and Adjs'!AW27</f>
        <v>0</v>
      </c>
      <c r="AB27" s="612">
        <f>'2_State Distrib and Adjs'!AX27</f>
        <v>78120</v>
      </c>
      <c r="AC27" s="972">
        <f>'2_State Distrib and Adjs'!AY27</f>
        <v>460468</v>
      </c>
      <c r="AD27" s="972">
        <f>'2_State Distrib and Adjs'!AZ27</f>
        <v>368375</v>
      </c>
      <c r="AE27" s="139">
        <f>'2_State Distrib and Adjs'!BB27</f>
        <v>20752382</v>
      </c>
      <c r="AF27" s="136">
        <f>'2_State Distrib and Adjs'!BC27</f>
        <v>0</v>
      </c>
      <c r="AG27" s="136">
        <f>'2_State Distrib and Adjs'!BD27</f>
        <v>20752382</v>
      </c>
      <c r="AH27" s="139">
        <f>'2_State Distrib and Adjs'!BE27</f>
        <v>1729365</v>
      </c>
      <c r="AI27" s="150">
        <f>'2_State Distrib and Adjs'!BF27</f>
        <v>0</v>
      </c>
      <c r="AJ27" s="615">
        <f>'2_State Distrib and Adjs'!BG27</f>
        <v>41753</v>
      </c>
      <c r="AK27" s="615">
        <f>'2_State Distrib and Adjs'!BH27</f>
        <v>0</v>
      </c>
      <c r="AL27" s="141">
        <f>'2_State Distrib and Adjs'!BJ27</f>
        <v>20794135</v>
      </c>
      <c r="AM27" s="141">
        <f t="shared" si="9"/>
        <v>20794135</v>
      </c>
      <c r="AN27" s="142"/>
      <c r="AO27" s="143" t="e">
        <f>-'New Type 2 Res Summary'!AG27-'5A3_OJJ'!P27</f>
        <v>#REF!</v>
      </c>
      <c r="AP27" s="135" t="e">
        <f>-'New Type 2 Res Summary'!AH27</f>
        <v>#REF!</v>
      </c>
      <c r="AQ27" s="142" t="e">
        <f>-'New Type 2 Res Summary'!AI27</f>
        <v>#REF!</v>
      </c>
      <c r="AR27" s="135" t="e">
        <f>-'New Type 2 Res Summary'!AJ27</f>
        <v>#REF!</v>
      </c>
      <c r="AS27" s="144" t="e">
        <f>-'New Type 2 Res Summary'!AK27</f>
        <v>#REF!</v>
      </c>
      <c r="AT27" s="145" t="e">
        <f>-'New Type 2 Res Summary'!AL27</f>
        <v>#REF!</v>
      </c>
      <c r="AU27" s="143" t="e">
        <f>-'New Type 2 Res Summary'!AM27-'5A3_OJJ'!P27</f>
        <v>#REF!</v>
      </c>
      <c r="AV27" s="609"/>
      <c r="AW27" s="146" t="e">
        <f>-'New Type 2 Res Summary'!AN27</f>
        <v>#REF!</v>
      </c>
      <c r="AX27" s="143" t="e">
        <f>-'New Type 2 Res Summary'!AO27-'5A3_OJJ'!P27</f>
        <v>#REF!</v>
      </c>
      <c r="AY27" s="144"/>
      <c r="AZ27" s="624" t="e">
        <f>-'New Type 2 Res Summary'!AQ27-'5A3_OJJ'!P27</f>
        <v>#REF!</v>
      </c>
      <c r="BA27" s="143">
        <f>'2A-1_EFT (Annual)'!AQ27</f>
        <v>-96305</v>
      </c>
      <c r="BB27" s="144">
        <f>'2A-1_EFT (Annual)'!AS27+'2A-1_EFT (Annual)'!AT27</f>
        <v>0</v>
      </c>
      <c r="BC27" s="144">
        <f t="shared" si="10"/>
        <v>-96305</v>
      </c>
      <c r="BD27" s="143">
        <f>'2A-2_EFT (Monthly)'!AQ27</f>
        <v>-8006</v>
      </c>
      <c r="BE27" s="144">
        <f t="shared" si="7"/>
        <v>20697830</v>
      </c>
      <c r="BF27" s="144">
        <f>'2A-2_EFT (Monthly)'!AR27</f>
        <v>1721359</v>
      </c>
      <c r="BG27" s="146"/>
      <c r="BH27" s="146"/>
      <c r="BI27" s="146"/>
      <c r="BJ27" s="146">
        <f>'2A-2_EFT (Monthly)'!CF27+'2A-2_EFT (Monthly)'!AS27</f>
        <v>-231</v>
      </c>
      <c r="BK27" s="146"/>
      <c r="BL27" s="146">
        <f t="shared" si="11"/>
        <v>-231</v>
      </c>
    </row>
    <row r="28" spans="1:64" ht="16.5" customHeight="1" x14ac:dyDescent="0.2">
      <c r="A28" s="148">
        <v>22</v>
      </c>
      <c r="B28" s="231">
        <v>22</v>
      </c>
      <c r="C28" s="537" t="s">
        <v>25</v>
      </c>
      <c r="D28" s="878">
        <f>'8_2.1.23 SIS BASE'!C28</f>
        <v>2676</v>
      </c>
      <c r="E28" s="153">
        <f>'2_State Distrib and Adjs'!AO28</f>
        <v>7959</v>
      </c>
      <c r="F28" s="153">
        <f>'2_State Distrib and Adjs'!AN28</f>
        <v>21297788</v>
      </c>
      <c r="G28" s="860"/>
      <c r="H28" s="860"/>
      <c r="I28" s="155"/>
      <c r="J28" s="153"/>
      <c r="K28" s="155"/>
      <c r="L28" s="153"/>
      <c r="M28" s="155"/>
      <c r="N28" s="153"/>
      <c r="O28" s="155"/>
      <c r="P28" s="153"/>
      <c r="Q28" s="712">
        <f t="shared" si="8"/>
        <v>21297788</v>
      </c>
      <c r="R28" s="156"/>
      <c r="S28" s="153">
        <f>'2_State Distrib and Adjs'!AS28</f>
        <v>0</v>
      </c>
      <c r="T28" s="153">
        <f>'2_State Distrib and Adjs'!AT28</f>
        <v>0</v>
      </c>
      <c r="U28" s="157">
        <f>'2_State Distrib and Adjs'!AU28</f>
        <v>0</v>
      </c>
      <c r="V28" s="156">
        <f t="shared" si="5"/>
        <v>21297788</v>
      </c>
      <c r="W28" s="154"/>
      <c r="X28" s="154"/>
      <c r="Y28" s="156">
        <f t="shared" si="6"/>
        <v>21297788</v>
      </c>
      <c r="Z28" s="153">
        <f>'2_State Distrib and Adjs'!AP28</f>
        <v>0</v>
      </c>
      <c r="AA28" s="158">
        <f>'2_State Distrib and Adjs'!AW28</f>
        <v>0</v>
      </c>
      <c r="AB28" s="158">
        <f>'2_State Distrib and Adjs'!AX28</f>
        <v>83720</v>
      </c>
      <c r="AC28" s="973">
        <f>'2_State Distrib and Adjs'!AY28</f>
        <v>394545</v>
      </c>
      <c r="AD28" s="973">
        <f>'2_State Distrib and Adjs'!AZ28</f>
        <v>315637</v>
      </c>
      <c r="AE28" s="156">
        <f>'2_State Distrib and Adjs'!BB28</f>
        <v>22683508</v>
      </c>
      <c r="AF28" s="153">
        <f>'2_State Distrib and Adjs'!BC28</f>
        <v>0</v>
      </c>
      <c r="AG28" s="153">
        <f>'2_State Distrib and Adjs'!BD28</f>
        <v>22683508</v>
      </c>
      <c r="AH28" s="156">
        <f>'2_State Distrib and Adjs'!BE28</f>
        <v>1890292</v>
      </c>
      <c r="AI28" s="158">
        <f>'2_State Distrib and Adjs'!BF28</f>
        <v>0</v>
      </c>
      <c r="AJ28" s="616">
        <f>'2_State Distrib and Adjs'!BG28</f>
        <v>98870</v>
      </c>
      <c r="AK28" s="616">
        <f>'2_State Distrib and Adjs'!BH28</f>
        <v>0</v>
      </c>
      <c r="AL28" s="159">
        <f>'2_State Distrib and Adjs'!BJ28</f>
        <v>22782378</v>
      </c>
      <c r="AM28" s="159">
        <f t="shared" si="9"/>
        <v>22782378</v>
      </c>
      <c r="AN28" s="160"/>
      <c r="AO28" s="161" t="e">
        <f>-'New Type 2 Res Summary'!AG28-'5A3_OJJ'!P28</f>
        <v>#REF!</v>
      </c>
      <c r="AP28" s="152" t="e">
        <f>-'New Type 2 Res Summary'!AH28</f>
        <v>#REF!</v>
      </c>
      <c r="AQ28" s="160" t="e">
        <f>-'New Type 2 Res Summary'!AI28</f>
        <v>#REF!</v>
      </c>
      <c r="AR28" s="152" t="e">
        <f>-'New Type 2 Res Summary'!AJ28</f>
        <v>#REF!</v>
      </c>
      <c r="AS28" s="162" t="e">
        <f>-'New Type 2 Res Summary'!AK28</f>
        <v>#REF!</v>
      </c>
      <c r="AT28" s="163" t="e">
        <f>-'New Type 2 Res Summary'!AL28</f>
        <v>#REF!</v>
      </c>
      <c r="AU28" s="161" t="e">
        <f>-'New Type 2 Res Summary'!AM28-'5A3_OJJ'!P28</f>
        <v>#REF!</v>
      </c>
      <c r="AV28" s="164"/>
      <c r="AW28" s="164" t="e">
        <f>-'New Type 2 Res Summary'!AN28</f>
        <v>#REF!</v>
      </c>
      <c r="AX28" s="161" t="e">
        <f>-'New Type 2 Res Summary'!AO28-'5A3_OJJ'!P28</f>
        <v>#REF!</v>
      </c>
      <c r="AY28" s="162"/>
      <c r="AZ28" s="161" t="e">
        <f>-'New Type 2 Res Summary'!AQ28-'5A3_OJJ'!P28</f>
        <v>#REF!</v>
      </c>
      <c r="BA28" s="161">
        <f>'2A-1_EFT (Annual)'!AQ28</f>
        <v>-21852</v>
      </c>
      <c r="BB28" s="162">
        <f>'2A-1_EFT (Annual)'!AS28+'2A-1_EFT (Annual)'!AT28</f>
        <v>0</v>
      </c>
      <c r="BC28" s="162">
        <f t="shared" si="10"/>
        <v>-21852</v>
      </c>
      <c r="BD28" s="161">
        <f>'2A-2_EFT (Monthly)'!AQ28</f>
        <v>-1817</v>
      </c>
      <c r="BE28" s="162">
        <f t="shared" si="7"/>
        <v>22760526</v>
      </c>
      <c r="BF28" s="162">
        <f>'2A-2_EFT (Monthly)'!AR28</f>
        <v>1888475</v>
      </c>
      <c r="BG28" s="164"/>
      <c r="BH28" s="164"/>
      <c r="BI28" s="164"/>
      <c r="BJ28" s="164">
        <f>'2A-2_EFT (Monthly)'!CF28+'2A-2_EFT (Monthly)'!AS28</f>
        <v>-50</v>
      </c>
      <c r="BK28" s="164"/>
      <c r="BL28" s="164">
        <f t="shared" si="11"/>
        <v>-50</v>
      </c>
    </row>
    <row r="29" spans="1:64" ht="16.5" customHeight="1" x14ac:dyDescent="0.2">
      <c r="A29" s="148">
        <v>23</v>
      </c>
      <c r="B29" s="231">
        <v>23</v>
      </c>
      <c r="C29" s="537" t="s">
        <v>26</v>
      </c>
      <c r="D29" s="878">
        <f>'8_2.1.23 SIS BASE'!C29</f>
        <v>10861</v>
      </c>
      <c r="E29" s="153">
        <f>'2_State Distrib and Adjs'!AO29</f>
        <v>6271</v>
      </c>
      <c r="F29" s="153">
        <f>'2_State Distrib and Adjs'!AN29</f>
        <v>68105658</v>
      </c>
      <c r="G29" s="860"/>
      <c r="H29" s="860"/>
      <c r="I29" s="155"/>
      <c r="J29" s="153"/>
      <c r="K29" s="155"/>
      <c r="L29" s="153"/>
      <c r="M29" s="155"/>
      <c r="N29" s="153"/>
      <c r="O29" s="155"/>
      <c r="P29" s="153"/>
      <c r="Q29" s="712">
        <f t="shared" si="8"/>
        <v>68105658</v>
      </c>
      <c r="R29" s="156"/>
      <c r="S29" s="153">
        <f>'2_State Distrib and Adjs'!AS29</f>
        <v>0</v>
      </c>
      <c r="T29" s="153">
        <f>'2_State Distrib and Adjs'!AT29</f>
        <v>0</v>
      </c>
      <c r="U29" s="157">
        <f>'2_State Distrib and Adjs'!AU29</f>
        <v>0</v>
      </c>
      <c r="V29" s="156">
        <f t="shared" si="5"/>
        <v>68105658</v>
      </c>
      <c r="W29" s="154"/>
      <c r="X29" s="154"/>
      <c r="Y29" s="156">
        <f t="shared" si="6"/>
        <v>68105658</v>
      </c>
      <c r="Z29" s="153">
        <f>'2_State Distrib and Adjs'!AP29</f>
        <v>0</v>
      </c>
      <c r="AA29" s="158">
        <f>'2_State Distrib and Adjs'!AW29</f>
        <v>168000</v>
      </c>
      <c r="AB29" s="158">
        <f>'2_State Distrib and Adjs'!AX29</f>
        <v>330190</v>
      </c>
      <c r="AC29" s="973">
        <f>'2_State Distrib and Adjs'!AY29</f>
        <v>1644957</v>
      </c>
      <c r="AD29" s="973">
        <f>'2_State Distrib and Adjs'!AZ29</f>
        <v>1315966</v>
      </c>
      <c r="AE29" s="156">
        <f>'2_State Distrib and Adjs'!BB29</f>
        <v>74032206</v>
      </c>
      <c r="AF29" s="153">
        <f>'2_State Distrib and Adjs'!BC29</f>
        <v>0</v>
      </c>
      <c r="AG29" s="153">
        <f>'2_State Distrib and Adjs'!BD29</f>
        <v>74032206</v>
      </c>
      <c r="AH29" s="156">
        <f>'2_State Distrib and Adjs'!BE29</f>
        <v>6169351</v>
      </c>
      <c r="AI29" s="158">
        <f>'2_State Distrib and Adjs'!BF29</f>
        <v>0</v>
      </c>
      <c r="AJ29" s="616">
        <f>'2_State Distrib and Adjs'!BG29</f>
        <v>358247</v>
      </c>
      <c r="AK29" s="616">
        <f>'2_State Distrib and Adjs'!BH29</f>
        <v>0</v>
      </c>
      <c r="AL29" s="159">
        <f>'2_State Distrib and Adjs'!BJ29</f>
        <v>74390453</v>
      </c>
      <c r="AM29" s="159">
        <f t="shared" si="9"/>
        <v>74390453</v>
      </c>
      <c r="AN29" s="160"/>
      <c r="AO29" s="161" t="e">
        <f>-'New Type 2 Res Summary'!AG29-'5A3_OJJ'!P29</f>
        <v>#REF!</v>
      </c>
      <c r="AP29" s="152" t="e">
        <f>-'New Type 2 Res Summary'!AH29</f>
        <v>#REF!</v>
      </c>
      <c r="AQ29" s="160" t="e">
        <f>-'New Type 2 Res Summary'!AI29</f>
        <v>#REF!</v>
      </c>
      <c r="AR29" s="152" t="e">
        <f>-'New Type 2 Res Summary'!AJ29</f>
        <v>#REF!</v>
      </c>
      <c r="AS29" s="162" t="e">
        <f>-'New Type 2 Res Summary'!AK29</f>
        <v>#REF!</v>
      </c>
      <c r="AT29" s="163" t="e">
        <f>-'New Type 2 Res Summary'!AL29</f>
        <v>#REF!</v>
      </c>
      <c r="AU29" s="161" t="e">
        <f>-'New Type 2 Res Summary'!AM29-'5A3_OJJ'!P29</f>
        <v>#REF!</v>
      </c>
      <c r="AV29" s="164"/>
      <c r="AW29" s="164" t="e">
        <f>-'New Type 2 Res Summary'!AN29</f>
        <v>#REF!</v>
      </c>
      <c r="AX29" s="161" t="e">
        <f>-'New Type 2 Res Summary'!AO29-'5A3_OJJ'!P29</f>
        <v>#REF!</v>
      </c>
      <c r="AY29" s="162"/>
      <c r="AZ29" s="161" t="e">
        <f>-'New Type 2 Res Summary'!AQ29-'5A3_OJJ'!P29</f>
        <v>#REF!</v>
      </c>
      <c r="BA29" s="161">
        <f>'2A-1_EFT (Annual)'!AQ29</f>
        <v>-936493</v>
      </c>
      <c r="BB29" s="162">
        <f>'2A-1_EFT (Annual)'!AS29+'2A-1_EFT (Annual)'!AT29</f>
        <v>0</v>
      </c>
      <c r="BC29" s="162">
        <f t="shared" si="10"/>
        <v>-936493</v>
      </c>
      <c r="BD29" s="161">
        <f>'2A-2_EFT (Monthly)'!AQ29</f>
        <v>-77851</v>
      </c>
      <c r="BE29" s="162">
        <f t="shared" si="7"/>
        <v>73453960</v>
      </c>
      <c r="BF29" s="162">
        <f>'2A-2_EFT (Monthly)'!AR29</f>
        <v>6091500</v>
      </c>
      <c r="BG29" s="164"/>
      <c r="BH29" s="164"/>
      <c r="BI29" s="164"/>
      <c r="BJ29" s="164">
        <f>'2A-2_EFT (Monthly)'!CF29+'2A-2_EFT (Monthly)'!AS29</f>
        <v>-2287</v>
      </c>
      <c r="BK29" s="164"/>
      <c r="BL29" s="164">
        <f t="shared" si="11"/>
        <v>-2287</v>
      </c>
    </row>
    <row r="30" spans="1:64" ht="16.5" customHeight="1" x14ac:dyDescent="0.2">
      <c r="A30" s="148">
        <v>24</v>
      </c>
      <c r="B30" s="231">
        <v>24</v>
      </c>
      <c r="C30" s="537" t="s">
        <v>27</v>
      </c>
      <c r="D30" s="878">
        <f>'8_2.1.23 SIS BASE'!C30</f>
        <v>3932</v>
      </c>
      <c r="E30" s="153">
        <f>'2_State Distrib and Adjs'!AO30</f>
        <v>2858</v>
      </c>
      <c r="F30" s="153">
        <f>'2_State Distrib and Adjs'!AN30</f>
        <v>11239092</v>
      </c>
      <c r="G30" s="860"/>
      <c r="H30" s="860"/>
      <c r="I30" s="155"/>
      <c r="J30" s="153"/>
      <c r="K30" s="155"/>
      <c r="L30" s="153"/>
      <c r="M30" s="155"/>
      <c r="N30" s="153"/>
      <c r="O30" s="155"/>
      <c r="P30" s="153"/>
      <c r="Q30" s="712">
        <f t="shared" si="8"/>
        <v>11239092</v>
      </c>
      <c r="R30" s="156"/>
      <c r="S30" s="153">
        <f>'2_State Distrib and Adjs'!AS30</f>
        <v>0</v>
      </c>
      <c r="T30" s="153">
        <f>'2_State Distrib and Adjs'!AT30</f>
        <v>0</v>
      </c>
      <c r="U30" s="157">
        <f>'2_State Distrib and Adjs'!AU30</f>
        <v>0</v>
      </c>
      <c r="V30" s="156">
        <f t="shared" si="5"/>
        <v>11239092</v>
      </c>
      <c r="W30" s="154"/>
      <c r="X30" s="154"/>
      <c r="Y30" s="156">
        <f t="shared" si="6"/>
        <v>11239092</v>
      </c>
      <c r="Z30" s="153">
        <f>'2_State Distrib and Adjs'!AP30</f>
        <v>0</v>
      </c>
      <c r="AA30" s="158">
        <f>'2_State Distrib and Adjs'!AW30</f>
        <v>0</v>
      </c>
      <c r="AB30" s="158">
        <f>'2_State Distrib and Adjs'!AX30</f>
        <v>127680</v>
      </c>
      <c r="AC30" s="973">
        <f>'2_State Distrib and Adjs'!AY30</f>
        <v>844979</v>
      </c>
      <c r="AD30" s="973">
        <f>'2_State Distrib and Adjs'!AZ30</f>
        <v>675983</v>
      </c>
      <c r="AE30" s="156">
        <f>'2_State Distrib and Adjs'!BB30</f>
        <v>14155203</v>
      </c>
      <c r="AF30" s="153">
        <f>'2_State Distrib and Adjs'!BC30</f>
        <v>0</v>
      </c>
      <c r="AG30" s="153">
        <f>'2_State Distrib and Adjs'!BD30</f>
        <v>14155203</v>
      </c>
      <c r="AH30" s="156">
        <f>'2_State Distrib and Adjs'!BE30</f>
        <v>1179600</v>
      </c>
      <c r="AI30" s="158">
        <f>'2_State Distrib and Adjs'!BF30</f>
        <v>0</v>
      </c>
      <c r="AJ30" s="616">
        <f>'2_State Distrib and Adjs'!BG30</f>
        <v>66155</v>
      </c>
      <c r="AK30" s="616">
        <f>'2_State Distrib and Adjs'!BH30</f>
        <v>0</v>
      </c>
      <c r="AL30" s="159">
        <f>'2_State Distrib and Adjs'!BJ30</f>
        <v>14221358</v>
      </c>
      <c r="AM30" s="159">
        <f t="shared" si="9"/>
        <v>14221358</v>
      </c>
      <c r="AN30" s="160"/>
      <c r="AO30" s="161" t="e">
        <f>-'New Type 2 Res Summary'!AG30-'5A3_OJJ'!P30</f>
        <v>#REF!</v>
      </c>
      <c r="AP30" s="152" t="e">
        <f>-'New Type 2 Res Summary'!AH30</f>
        <v>#REF!</v>
      </c>
      <c r="AQ30" s="160" t="e">
        <f>-'New Type 2 Res Summary'!AI30</f>
        <v>#REF!</v>
      </c>
      <c r="AR30" s="152" t="e">
        <f>-'New Type 2 Res Summary'!AJ30</f>
        <v>#REF!</v>
      </c>
      <c r="AS30" s="162" t="e">
        <f>-'New Type 2 Res Summary'!AK30</f>
        <v>#REF!</v>
      </c>
      <c r="AT30" s="163" t="e">
        <f>-'New Type 2 Res Summary'!AL30</f>
        <v>#REF!</v>
      </c>
      <c r="AU30" s="161" t="e">
        <f>-'New Type 2 Res Summary'!AM30-'5A3_OJJ'!P30</f>
        <v>#REF!</v>
      </c>
      <c r="AV30" s="164"/>
      <c r="AW30" s="164" t="e">
        <f>-'New Type 2 Res Summary'!AN30</f>
        <v>#REF!</v>
      </c>
      <c r="AX30" s="161" t="e">
        <f>-'New Type 2 Res Summary'!AO30-'5A3_OJJ'!P30</f>
        <v>#REF!</v>
      </c>
      <c r="AY30" s="162"/>
      <c r="AZ30" s="161" t="e">
        <f>-'New Type 2 Res Summary'!AQ30-'5A3_OJJ'!P30</f>
        <v>#REF!</v>
      </c>
      <c r="BA30" s="161">
        <f>'2A-1_EFT (Annual)'!AQ30</f>
        <v>-3961861</v>
      </c>
      <c r="BB30" s="162">
        <f>'2A-1_EFT (Annual)'!AS30+'2A-1_EFT (Annual)'!AT30</f>
        <v>0</v>
      </c>
      <c r="BC30" s="162">
        <f t="shared" si="10"/>
        <v>-3961861</v>
      </c>
      <c r="BD30" s="161">
        <f>'2A-2_EFT (Monthly)'!AQ30</f>
        <v>-329331</v>
      </c>
      <c r="BE30" s="162">
        <f t="shared" si="7"/>
        <v>10259497</v>
      </c>
      <c r="BF30" s="162">
        <f>'2A-2_EFT (Monthly)'!AR30</f>
        <v>850269</v>
      </c>
      <c r="BG30" s="164"/>
      <c r="BH30" s="164"/>
      <c r="BI30" s="164"/>
      <c r="BJ30" s="164">
        <f>'2A-2_EFT (Monthly)'!CF30+'2A-2_EFT (Monthly)'!AS30</f>
        <v>-9897</v>
      </c>
      <c r="BK30" s="164"/>
      <c r="BL30" s="164">
        <f t="shared" si="11"/>
        <v>-9897</v>
      </c>
    </row>
    <row r="31" spans="1:64" ht="16.5" customHeight="1" x14ac:dyDescent="0.2">
      <c r="A31" s="538">
        <v>25</v>
      </c>
      <c r="B31" s="539">
        <v>25</v>
      </c>
      <c r="C31" s="540" t="s">
        <v>28</v>
      </c>
      <c r="D31" s="879">
        <f>'8_2.1.23 SIS BASE'!C31</f>
        <v>2026</v>
      </c>
      <c r="E31" s="167">
        <f>'2_State Distrib and Adjs'!AO31</f>
        <v>6241</v>
      </c>
      <c r="F31" s="167">
        <f>'2_State Distrib and Adjs'!AN31</f>
        <v>12643763</v>
      </c>
      <c r="G31" s="861"/>
      <c r="H31" s="861"/>
      <c r="I31" s="169"/>
      <c r="J31" s="167"/>
      <c r="K31" s="169"/>
      <c r="L31" s="167"/>
      <c r="M31" s="169"/>
      <c r="N31" s="167"/>
      <c r="O31" s="169"/>
      <c r="P31" s="167"/>
      <c r="Q31" s="776">
        <f t="shared" si="8"/>
        <v>12643763</v>
      </c>
      <c r="R31" s="170"/>
      <c r="S31" s="167">
        <f>'2_State Distrib and Adjs'!AS31</f>
        <v>0</v>
      </c>
      <c r="T31" s="167">
        <f>'2_State Distrib and Adjs'!AT31</f>
        <v>0</v>
      </c>
      <c r="U31" s="171">
        <f>'2_State Distrib and Adjs'!AU31</f>
        <v>0</v>
      </c>
      <c r="V31" s="170">
        <f t="shared" si="5"/>
        <v>12643763</v>
      </c>
      <c r="W31" s="168"/>
      <c r="X31" s="168"/>
      <c r="Y31" s="170">
        <f t="shared" si="6"/>
        <v>12643763</v>
      </c>
      <c r="Z31" s="167">
        <f>'2_State Distrib and Adjs'!AP31</f>
        <v>0</v>
      </c>
      <c r="AA31" s="172">
        <f>'2_State Distrib and Adjs'!AW31</f>
        <v>0</v>
      </c>
      <c r="AB31" s="613">
        <f>'2_State Distrib and Adjs'!AX31</f>
        <v>65870</v>
      </c>
      <c r="AC31" s="974">
        <f>'2_State Distrib and Adjs'!AY31</f>
        <v>302180</v>
      </c>
      <c r="AD31" s="974">
        <f>'2_State Distrib and Adjs'!AZ31</f>
        <v>241746</v>
      </c>
      <c r="AE31" s="170">
        <f>'2_State Distrib and Adjs'!BB31</f>
        <v>13706831</v>
      </c>
      <c r="AF31" s="173">
        <f>'2_State Distrib and Adjs'!BC31</f>
        <v>0</v>
      </c>
      <c r="AG31" s="167">
        <f>'2_State Distrib and Adjs'!BD31</f>
        <v>13706831</v>
      </c>
      <c r="AH31" s="174">
        <f>'2_State Distrib and Adjs'!BE31</f>
        <v>1142236</v>
      </c>
      <c r="AI31" s="172">
        <f>'2_State Distrib and Adjs'!BF31</f>
        <v>0</v>
      </c>
      <c r="AJ31" s="617">
        <f>'2_State Distrib and Adjs'!BG31</f>
        <v>87122</v>
      </c>
      <c r="AK31" s="617">
        <f>'2_State Distrib and Adjs'!BH31</f>
        <v>0</v>
      </c>
      <c r="AL31" s="174">
        <f>'2_State Distrib and Adjs'!BJ31</f>
        <v>13793953</v>
      </c>
      <c r="AM31" s="174">
        <f t="shared" si="9"/>
        <v>13793953</v>
      </c>
      <c r="AN31" s="175"/>
      <c r="AO31" s="176" t="e">
        <f>-'New Type 2 Res Summary'!AG31-'5A3_OJJ'!P31</f>
        <v>#REF!</v>
      </c>
      <c r="AP31" s="166" t="e">
        <f>-'New Type 2 Res Summary'!AH31</f>
        <v>#REF!</v>
      </c>
      <c r="AQ31" s="175" t="e">
        <f>-'New Type 2 Res Summary'!AI31</f>
        <v>#REF!</v>
      </c>
      <c r="AR31" s="166" t="e">
        <f>-'New Type 2 Res Summary'!AJ31</f>
        <v>#REF!</v>
      </c>
      <c r="AS31" s="177" t="e">
        <f>-'New Type 2 Res Summary'!AK31</f>
        <v>#REF!</v>
      </c>
      <c r="AT31" s="178" t="e">
        <f>-'New Type 2 Res Summary'!AL31</f>
        <v>#REF!</v>
      </c>
      <c r="AU31" s="176" t="e">
        <f>-'New Type 2 Res Summary'!AM31-'5A3_OJJ'!P31</f>
        <v>#REF!</v>
      </c>
      <c r="AV31" s="610"/>
      <c r="AW31" s="179" t="e">
        <f>-'New Type 2 Res Summary'!AN31</f>
        <v>#REF!</v>
      </c>
      <c r="AX31" s="176" t="e">
        <f>-'New Type 2 Res Summary'!AO31-'5A3_OJJ'!P31</f>
        <v>#REF!</v>
      </c>
      <c r="AY31" s="177"/>
      <c r="AZ31" s="625" t="e">
        <f>-'New Type 2 Res Summary'!AQ31-'5A3_OJJ'!P31</f>
        <v>#REF!</v>
      </c>
      <c r="BA31" s="176">
        <f>'2A-1_EFT (Annual)'!AQ31</f>
        <v>-297044</v>
      </c>
      <c r="BB31" s="177">
        <f>'2A-1_EFT (Annual)'!AS31+'2A-1_EFT (Annual)'!AT31</f>
        <v>0</v>
      </c>
      <c r="BC31" s="177">
        <f t="shared" si="10"/>
        <v>-297044</v>
      </c>
      <c r="BD31" s="176">
        <f>'2A-2_EFT (Monthly)'!AQ31</f>
        <v>-24693</v>
      </c>
      <c r="BE31" s="177">
        <f t="shared" si="7"/>
        <v>13496909</v>
      </c>
      <c r="BF31" s="177">
        <f>'2A-2_EFT (Monthly)'!AR31</f>
        <v>1117543</v>
      </c>
      <c r="BG31" s="179"/>
      <c r="BH31" s="179"/>
      <c r="BI31" s="179"/>
      <c r="BJ31" s="179">
        <f>'2A-2_EFT (Monthly)'!CF31+'2A-2_EFT (Monthly)'!AS31</f>
        <v>-742</v>
      </c>
      <c r="BK31" s="179"/>
      <c r="BL31" s="179">
        <f t="shared" si="11"/>
        <v>-742</v>
      </c>
    </row>
    <row r="32" spans="1:64" ht="16.5" customHeight="1" x14ac:dyDescent="0.2">
      <c r="A32" s="534">
        <v>26</v>
      </c>
      <c r="B32" s="535">
        <v>26</v>
      </c>
      <c r="C32" s="536" t="s">
        <v>29</v>
      </c>
      <c r="D32" s="877">
        <f>'8_2.1.23 SIS BASE'!C32</f>
        <v>45810</v>
      </c>
      <c r="E32" s="136">
        <f>'2_State Distrib and Adjs'!AO32</f>
        <v>4758</v>
      </c>
      <c r="F32" s="136">
        <f>'2_State Distrib and Adjs'!AN32</f>
        <v>217960239</v>
      </c>
      <c r="G32" s="858"/>
      <c r="H32" s="858"/>
      <c r="I32" s="138"/>
      <c r="J32" s="136"/>
      <c r="K32" s="138"/>
      <c r="L32" s="136"/>
      <c r="M32" s="138"/>
      <c r="N32" s="136"/>
      <c r="O32" s="138"/>
      <c r="P32" s="136"/>
      <c r="Q32" s="774">
        <f t="shared" si="8"/>
        <v>217960239</v>
      </c>
      <c r="R32" s="139"/>
      <c r="S32" s="136">
        <f>'2_State Distrib and Adjs'!AS32</f>
        <v>0</v>
      </c>
      <c r="T32" s="136">
        <f>'2_State Distrib and Adjs'!AT32</f>
        <v>0</v>
      </c>
      <c r="U32" s="140">
        <f>'2_State Distrib and Adjs'!AU32</f>
        <v>0</v>
      </c>
      <c r="V32" s="139">
        <f t="shared" si="5"/>
        <v>217960239</v>
      </c>
      <c r="W32" s="137"/>
      <c r="X32" s="137"/>
      <c r="Y32" s="139">
        <f t="shared" si="6"/>
        <v>217960239</v>
      </c>
      <c r="Z32" s="136">
        <f>'2_State Distrib and Adjs'!AP32</f>
        <v>0</v>
      </c>
      <c r="AA32" s="150">
        <f>'2_State Distrib and Adjs'!AW32</f>
        <v>441000</v>
      </c>
      <c r="AB32" s="612">
        <f>'2_State Distrib and Adjs'!AX32</f>
        <v>1385020</v>
      </c>
      <c r="AC32" s="972">
        <f>'2_State Distrib and Adjs'!AY32</f>
        <v>6359885</v>
      </c>
      <c r="AD32" s="972">
        <f>'2_State Distrib and Adjs'!AZ32</f>
        <v>5087909</v>
      </c>
      <c r="AE32" s="139">
        <f>'2_State Distrib and Adjs'!BB32</f>
        <v>240773883</v>
      </c>
      <c r="AF32" s="136">
        <f>'2_State Distrib and Adjs'!BC32</f>
        <v>0</v>
      </c>
      <c r="AG32" s="136">
        <f>'2_State Distrib and Adjs'!BD32</f>
        <v>240773883</v>
      </c>
      <c r="AH32" s="139">
        <f>'2_State Distrib and Adjs'!BE32</f>
        <v>20064490</v>
      </c>
      <c r="AI32" s="150">
        <f>'2_State Distrib and Adjs'!BF32</f>
        <v>0</v>
      </c>
      <c r="AJ32" s="615">
        <f>'2_State Distrib and Adjs'!BG32</f>
        <v>1142702</v>
      </c>
      <c r="AK32" s="615">
        <f>'2_State Distrib and Adjs'!BH32</f>
        <v>0</v>
      </c>
      <c r="AL32" s="141">
        <f>'2_State Distrib and Adjs'!BJ32</f>
        <v>241916585</v>
      </c>
      <c r="AM32" s="141">
        <f t="shared" si="9"/>
        <v>241916585</v>
      </c>
      <c r="AN32" s="142"/>
      <c r="AO32" s="143" t="e">
        <f>-'New Type 2 Res Summary'!AG32-'5A3_OJJ'!P32</f>
        <v>#REF!</v>
      </c>
      <c r="AP32" s="135" t="e">
        <f>-'New Type 2 Res Summary'!AH32</f>
        <v>#REF!</v>
      </c>
      <c r="AQ32" s="142" t="e">
        <f>-'New Type 2 Res Summary'!AI32</f>
        <v>#REF!</v>
      </c>
      <c r="AR32" s="135" t="e">
        <f>-'New Type 2 Res Summary'!AJ32</f>
        <v>#REF!</v>
      </c>
      <c r="AS32" s="144" t="e">
        <f>-'New Type 2 Res Summary'!AK32</f>
        <v>#REF!</v>
      </c>
      <c r="AT32" s="145" t="e">
        <f>-'New Type 2 Res Summary'!AL32</f>
        <v>#REF!</v>
      </c>
      <c r="AU32" s="143" t="e">
        <f>-'New Type 2 Res Summary'!AM32-'5A3_OJJ'!P32</f>
        <v>#REF!</v>
      </c>
      <c r="AV32" s="609"/>
      <c r="AW32" s="146" t="e">
        <f>-'New Type 2 Res Summary'!AN32</f>
        <v>#REF!</v>
      </c>
      <c r="AX32" s="143" t="e">
        <f>-'New Type 2 Res Summary'!AO32-'5A3_OJJ'!P32</f>
        <v>#REF!</v>
      </c>
      <c r="AY32" s="144"/>
      <c r="AZ32" s="624" t="e">
        <f>-'New Type 2 Res Summary'!AQ32-'5A3_OJJ'!P32</f>
        <v>#REF!</v>
      </c>
      <c r="BA32" s="143">
        <f>'2A-1_EFT (Annual)'!AQ32</f>
        <v>-18558487</v>
      </c>
      <c r="BB32" s="144">
        <f>'2A-1_EFT (Annual)'!AS32+'2A-1_EFT (Annual)'!AT32</f>
        <v>0</v>
      </c>
      <c r="BC32" s="144">
        <f t="shared" si="10"/>
        <v>-18558487</v>
      </c>
      <c r="BD32" s="143">
        <f>'2A-2_EFT (Monthly)'!AQ32</f>
        <v>-1542685</v>
      </c>
      <c r="BE32" s="144">
        <f t="shared" si="7"/>
        <v>223358098</v>
      </c>
      <c r="BF32" s="144">
        <f>'2A-2_EFT (Monthly)'!AR32</f>
        <v>18521805</v>
      </c>
      <c r="BG32" s="146"/>
      <c r="BH32" s="146"/>
      <c r="BI32" s="146"/>
      <c r="BJ32" s="146">
        <f>'2A-2_EFT (Monthly)'!CF32+'2A-2_EFT (Monthly)'!AS32</f>
        <v>-46270</v>
      </c>
      <c r="BK32" s="146"/>
      <c r="BL32" s="146">
        <f t="shared" si="11"/>
        <v>-46270</v>
      </c>
    </row>
    <row r="33" spans="1:64" ht="16.5" customHeight="1" x14ac:dyDescent="0.2">
      <c r="A33" s="148">
        <v>27</v>
      </c>
      <c r="B33" s="231">
        <v>27</v>
      </c>
      <c r="C33" s="537" t="s">
        <v>30</v>
      </c>
      <c r="D33" s="878">
        <f>'8_2.1.23 SIS BASE'!C33</f>
        <v>5120</v>
      </c>
      <c r="E33" s="153">
        <f>'2_State Distrib and Adjs'!AO33</f>
        <v>6841</v>
      </c>
      <c r="F33" s="153">
        <f>'2_State Distrib and Adjs'!AN33</f>
        <v>35025971</v>
      </c>
      <c r="G33" s="860"/>
      <c r="H33" s="860"/>
      <c r="I33" s="155"/>
      <c r="J33" s="153"/>
      <c r="K33" s="155"/>
      <c r="L33" s="153"/>
      <c r="M33" s="155"/>
      <c r="N33" s="153"/>
      <c r="O33" s="155"/>
      <c r="P33" s="153"/>
      <c r="Q33" s="712">
        <f t="shared" si="8"/>
        <v>35025971</v>
      </c>
      <c r="R33" s="156"/>
      <c r="S33" s="153">
        <f>'2_State Distrib and Adjs'!AS33</f>
        <v>0</v>
      </c>
      <c r="T33" s="153">
        <f>'2_State Distrib and Adjs'!AT33</f>
        <v>0</v>
      </c>
      <c r="U33" s="157">
        <f>'2_State Distrib and Adjs'!AU33</f>
        <v>0</v>
      </c>
      <c r="V33" s="156">
        <f t="shared" si="5"/>
        <v>35025971</v>
      </c>
      <c r="W33" s="154"/>
      <c r="X33" s="154"/>
      <c r="Y33" s="156">
        <f t="shared" si="6"/>
        <v>35025971</v>
      </c>
      <c r="Z33" s="153">
        <f>'2_State Distrib and Adjs'!AP33</f>
        <v>0</v>
      </c>
      <c r="AA33" s="158">
        <f>'2_State Distrib and Adjs'!AW33</f>
        <v>0</v>
      </c>
      <c r="AB33" s="158">
        <f>'2_State Distrib and Adjs'!AX33</f>
        <v>163940</v>
      </c>
      <c r="AC33" s="973">
        <f>'2_State Distrib and Adjs'!AY33</f>
        <v>779752</v>
      </c>
      <c r="AD33" s="973">
        <f>'2_State Distrib and Adjs'!AZ33</f>
        <v>623802</v>
      </c>
      <c r="AE33" s="156">
        <f>'2_State Distrib and Adjs'!BB33</f>
        <v>37763092</v>
      </c>
      <c r="AF33" s="153">
        <f>'2_State Distrib and Adjs'!BC33</f>
        <v>0</v>
      </c>
      <c r="AG33" s="153">
        <f>'2_State Distrib and Adjs'!BD33</f>
        <v>37763092</v>
      </c>
      <c r="AH33" s="156">
        <f>'2_State Distrib and Adjs'!BE33</f>
        <v>3146924</v>
      </c>
      <c r="AI33" s="158">
        <f>'2_State Distrib and Adjs'!BF33</f>
        <v>0</v>
      </c>
      <c r="AJ33" s="616">
        <f>'2_State Distrib and Adjs'!BG33</f>
        <v>94713</v>
      </c>
      <c r="AK33" s="616">
        <f>'2_State Distrib and Adjs'!BH33</f>
        <v>0</v>
      </c>
      <c r="AL33" s="159">
        <f>'2_State Distrib and Adjs'!BJ33</f>
        <v>37857805</v>
      </c>
      <c r="AM33" s="159">
        <f t="shared" si="9"/>
        <v>37857805</v>
      </c>
      <c r="AN33" s="160"/>
      <c r="AO33" s="161" t="e">
        <f>-'New Type 2 Res Summary'!AG33-'5A3_OJJ'!P33</f>
        <v>#REF!</v>
      </c>
      <c r="AP33" s="152" t="e">
        <f>-'New Type 2 Res Summary'!AH33</f>
        <v>#REF!</v>
      </c>
      <c r="AQ33" s="160" t="e">
        <f>-'New Type 2 Res Summary'!AI33</f>
        <v>#REF!</v>
      </c>
      <c r="AR33" s="152" t="e">
        <f>-'New Type 2 Res Summary'!AJ33</f>
        <v>#REF!</v>
      </c>
      <c r="AS33" s="162" t="e">
        <f>-'New Type 2 Res Summary'!AK33</f>
        <v>#REF!</v>
      </c>
      <c r="AT33" s="163" t="e">
        <f>-'New Type 2 Res Summary'!AL33</f>
        <v>#REF!</v>
      </c>
      <c r="AU33" s="161" t="e">
        <f>-'New Type 2 Res Summary'!AM33-'5A3_OJJ'!P33</f>
        <v>#REF!</v>
      </c>
      <c r="AV33" s="164"/>
      <c r="AW33" s="164" t="e">
        <f>-'New Type 2 Res Summary'!AN33</f>
        <v>#REF!</v>
      </c>
      <c r="AX33" s="161" t="e">
        <f>-'New Type 2 Res Summary'!AO33-'5A3_OJJ'!P33</f>
        <v>#REF!</v>
      </c>
      <c r="AY33" s="162"/>
      <c r="AZ33" s="161" t="e">
        <f>-'New Type 2 Res Summary'!AQ33-'5A3_OJJ'!P33</f>
        <v>#REF!</v>
      </c>
      <c r="BA33" s="161">
        <f>'2A-1_EFT (Annual)'!AQ33</f>
        <v>-122480</v>
      </c>
      <c r="BB33" s="162">
        <f>'2A-1_EFT (Annual)'!AS33+'2A-1_EFT (Annual)'!AT33</f>
        <v>0</v>
      </c>
      <c r="BC33" s="162">
        <f t="shared" si="10"/>
        <v>-122480</v>
      </c>
      <c r="BD33" s="161">
        <f>'2A-2_EFT (Monthly)'!AQ33</f>
        <v>-10182</v>
      </c>
      <c r="BE33" s="162">
        <f t="shared" si="7"/>
        <v>37735325</v>
      </c>
      <c r="BF33" s="162">
        <f>'2A-2_EFT (Monthly)'!AR33</f>
        <v>3136742</v>
      </c>
      <c r="BG33" s="164"/>
      <c r="BH33" s="164"/>
      <c r="BI33" s="164"/>
      <c r="BJ33" s="164">
        <f>'2A-2_EFT (Monthly)'!CF33+'2A-2_EFT (Monthly)'!AS33</f>
        <v>-298</v>
      </c>
      <c r="BK33" s="164"/>
      <c r="BL33" s="164">
        <f t="shared" si="11"/>
        <v>-298</v>
      </c>
    </row>
    <row r="34" spans="1:64" ht="16.5" customHeight="1" x14ac:dyDescent="0.2">
      <c r="A34" s="148">
        <v>28</v>
      </c>
      <c r="B34" s="231">
        <v>28</v>
      </c>
      <c r="C34" s="537" t="s">
        <v>31</v>
      </c>
      <c r="D34" s="878">
        <f>'8_2.1.23 SIS BASE'!C34</f>
        <v>30342</v>
      </c>
      <c r="E34" s="153">
        <f>'2_State Distrib and Adjs'!AO34</f>
        <v>4677</v>
      </c>
      <c r="F34" s="153">
        <f>'2_State Distrib and Adjs'!AN34</f>
        <v>141906189</v>
      </c>
      <c r="G34" s="860"/>
      <c r="H34" s="860"/>
      <c r="I34" s="155"/>
      <c r="J34" s="153"/>
      <c r="K34" s="155"/>
      <c r="L34" s="153"/>
      <c r="M34" s="155"/>
      <c r="N34" s="153"/>
      <c r="O34" s="155"/>
      <c r="P34" s="153"/>
      <c r="Q34" s="712">
        <f t="shared" si="8"/>
        <v>141906189</v>
      </c>
      <c r="R34" s="156"/>
      <c r="S34" s="153">
        <f>'2_State Distrib and Adjs'!AS34</f>
        <v>0</v>
      </c>
      <c r="T34" s="153">
        <f>'2_State Distrib and Adjs'!AT34</f>
        <v>0</v>
      </c>
      <c r="U34" s="157">
        <f>'2_State Distrib and Adjs'!AU34</f>
        <v>0</v>
      </c>
      <c r="V34" s="156">
        <f t="shared" si="5"/>
        <v>141906189</v>
      </c>
      <c r="W34" s="154"/>
      <c r="X34" s="154"/>
      <c r="Y34" s="156">
        <f t="shared" si="6"/>
        <v>141906189</v>
      </c>
      <c r="Z34" s="153">
        <f>'2_State Distrib and Adjs'!AP34</f>
        <v>0</v>
      </c>
      <c r="AA34" s="158">
        <f>'2_State Distrib and Adjs'!AW34</f>
        <v>525000</v>
      </c>
      <c r="AB34" s="158">
        <f>'2_State Distrib and Adjs'!AX34</f>
        <v>965020</v>
      </c>
      <c r="AC34" s="973">
        <f>'2_State Distrib and Adjs'!AY34</f>
        <v>4399794</v>
      </c>
      <c r="AD34" s="973">
        <f>'2_State Distrib and Adjs'!AZ34</f>
        <v>3519836</v>
      </c>
      <c r="AE34" s="156">
        <f>'2_State Distrib and Adjs'!BB34</f>
        <v>157915532</v>
      </c>
      <c r="AF34" s="153">
        <f>'2_State Distrib and Adjs'!BC34</f>
        <v>0</v>
      </c>
      <c r="AG34" s="153">
        <f>'2_State Distrib and Adjs'!BD34</f>
        <v>157915532</v>
      </c>
      <c r="AH34" s="156">
        <f>'2_State Distrib and Adjs'!BE34</f>
        <v>13159628</v>
      </c>
      <c r="AI34" s="158">
        <f>'2_State Distrib and Adjs'!BF34</f>
        <v>0</v>
      </c>
      <c r="AJ34" s="616">
        <f>'2_State Distrib and Adjs'!BG34</f>
        <v>810845</v>
      </c>
      <c r="AK34" s="616">
        <f>'2_State Distrib and Adjs'!BH34</f>
        <v>0</v>
      </c>
      <c r="AL34" s="159">
        <f>'2_State Distrib and Adjs'!BJ34</f>
        <v>158726377</v>
      </c>
      <c r="AM34" s="159">
        <f t="shared" si="9"/>
        <v>158726377</v>
      </c>
      <c r="AN34" s="160"/>
      <c r="AO34" s="161" t="e">
        <f>-'New Type 2 Res Summary'!AG34-'5A3_OJJ'!P34</f>
        <v>#REF!</v>
      </c>
      <c r="AP34" s="152" t="e">
        <f>-'New Type 2 Res Summary'!AH34</f>
        <v>#REF!</v>
      </c>
      <c r="AQ34" s="160" t="e">
        <f>-'New Type 2 Res Summary'!AI34</f>
        <v>#REF!</v>
      </c>
      <c r="AR34" s="152" t="e">
        <f>-'New Type 2 Res Summary'!AJ34</f>
        <v>#REF!</v>
      </c>
      <c r="AS34" s="162" t="e">
        <f>-'New Type 2 Res Summary'!AK34</f>
        <v>#REF!</v>
      </c>
      <c r="AT34" s="163" t="e">
        <f>-'New Type 2 Res Summary'!AL34</f>
        <v>#REF!</v>
      </c>
      <c r="AU34" s="161" t="e">
        <f>-'New Type 2 Res Summary'!AM34-'5A3_OJJ'!P34</f>
        <v>#REF!</v>
      </c>
      <c r="AV34" s="164"/>
      <c r="AW34" s="164" t="e">
        <f>-'New Type 2 Res Summary'!AN34</f>
        <v>#REF!</v>
      </c>
      <c r="AX34" s="161" t="e">
        <f>-'New Type 2 Res Summary'!AO34-'5A3_OJJ'!P34</f>
        <v>#REF!</v>
      </c>
      <c r="AY34" s="162"/>
      <c r="AZ34" s="161" t="e">
        <f>-'New Type 2 Res Summary'!AQ34-'5A3_OJJ'!P34</f>
        <v>#REF!</v>
      </c>
      <c r="BA34" s="161">
        <f>'2A-1_EFT (Annual)'!AQ34</f>
        <v>-24105597</v>
      </c>
      <c r="BB34" s="162">
        <f>'2A-1_EFT (Annual)'!AS34+'2A-1_EFT (Annual)'!AT34</f>
        <v>0</v>
      </c>
      <c r="BC34" s="162">
        <f t="shared" si="10"/>
        <v>-24105597</v>
      </c>
      <c r="BD34" s="161">
        <f>'2A-2_EFT (Monthly)'!AQ34</f>
        <v>-2003788</v>
      </c>
      <c r="BE34" s="162">
        <f t="shared" si="7"/>
        <v>134620780</v>
      </c>
      <c r="BF34" s="162">
        <f>'2A-2_EFT (Monthly)'!AR34</f>
        <v>11155840</v>
      </c>
      <c r="BG34" s="164"/>
      <c r="BH34" s="164"/>
      <c r="BI34" s="164"/>
      <c r="BJ34" s="164">
        <f>'2A-2_EFT (Monthly)'!CF34+'2A-2_EFT (Monthly)'!AS34</f>
        <v>-60157</v>
      </c>
      <c r="BK34" s="164"/>
      <c r="BL34" s="164">
        <f t="shared" si="11"/>
        <v>-60157</v>
      </c>
    </row>
    <row r="35" spans="1:64" ht="16.5" customHeight="1" x14ac:dyDescent="0.2">
      <c r="A35" s="148">
        <v>29</v>
      </c>
      <c r="B35" s="231">
        <v>29</v>
      </c>
      <c r="C35" s="537" t="s">
        <v>32</v>
      </c>
      <c r="D35" s="878">
        <f>'8_2.1.23 SIS BASE'!C35</f>
        <v>13093</v>
      </c>
      <c r="E35" s="153">
        <f>'2_State Distrib and Adjs'!AO35</f>
        <v>5642</v>
      </c>
      <c r="F35" s="153">
        <f>'2_State Distrib and Adjs'!AN35</f>
        <v>73870430</v>
      </c>
      <c r="G35" s="860"/>
      <c r="H35" s="860"/>
      <c r="I35" s="155"/>
      <c r="J35" s="153"/>
      <c r="K35" s="155"/>
      <c r="L35" s="153"/>
      <c r="M35" s="155"/>
      <c r="N35" s="153"/>
      <c r="O35" s="155"/>
      <c r="P35" s="153"/>
      <c r="Q35" s="712">
        <f t="shared" si="8"/>
        <v>73870430</v>
      </c>
      <c r="R35" s="156"/>
      <c r="S35" s="153">
        <f>'2_State Distrib and Adjs'!AS35</f>
        <v>0</v>
      </c>
      <c r="T35" s="153">
        <f>'2_State Distrib and Adjs'!AT35</f>
        <v>0</v>
      </c>
      <c r="U35" s="157">
        <f>'2_State Distrib and Adjs'!AU35</f>
        <v>0</v>
      </c>
      <c r="V35" s="156">
        <f t="shared" si="5"/>
        <v>73870430</v>
      </c>
      <c r="W35" s="154"/>
      <c r="X35" s="154"/>
      <c r="Y35" s="156">
        <f t="shared" si="6"/>
        <v>73870430</v>
      </c>
      <c r="Z35" s="153">
        <f>'2_State Distrib and Adjs'!AP35</f>
        <v>0</v>
      </c>
      <c r="AA35" s="158">
        <f>'2_State Distrib and Adjs'!AW35</f>
        <v>294000</v>
      </c>
      <c r="AB35" s="158">
        <f>'2_State Distrib and Adjs'!AX35</f>
        <v>407750</v>
      </c>
      <c r="AC35" s="973">
        <f>'2_State Distrib and Adjs'!AY35</f>
        <v>1819806</v>
      </c>
      <c r="AD35" s="973">
        <f>'2_State Distrib and Adjs'!AZ35</f>
        <v>1455845</v>
      </c>
      <c r="AE35" s="156">
        <f>'2_State Distrib and Adjs'!BB35</f>
        <v>80577541</v>
      </c>
      <c r="AF35" s="153">
        <f>'2_State Distrib and Adjs'!BC35</f>
        <v>0</v>
      </c>
      <c r="AG35" s="153">
        <f>'2_State Distrib and Adjs'!BD35</f>
        <v>80577541</v>
      </c>
      <c r="AH35" s="156">
        <f>'2_State Distrib and Adjs'!BE35</f>
        <v>6714795</v>
      </c>
      <c r="AI35" s="158">
        <f>'2_State Distrib and Adjs'!BF35</f>
        <v>0</v>
      </c>
      <c r="AJ35" s="616">
        <f>'2_State Distrib and Adjs'!BG35</f>
        <v>426209</v>
      </c>
      <c r="AK35" s="616">
        <f>'2_State Distrib and Adjs'!BH35</f>
        <v>0</v>
      </c>
      <c r="AL35" s="159">
        <f>'2_State Distrib and Adjs'!BJ35</f>
        <v>81003750</v>
      </c>
      <c r="AM35" s="159">
        <f t="shared" si="9"/>
        <v>81003750</v>
      </c>
      <c r="AN35" s="160"/>
      <c r="AO35" s="161" t="e">
        <f>-'New Type 2 Res Summary'!AG35-'5A3_OJJ'!P35</f>
        <v>#REF!</v>
      </c>
      <c r="AP35" s="152" t="e">
        <f>-'New Type 2 Res Summary'!AH35</f>
        <v>#REF!</v>
      </c>
      <c r="AQ35" s="160" t="e">
        <f>-'New Type 2 Res Summary'!AI35</f>
        <v>#REF!</v>
      </c>
      <c r="AR35" s="152" t="e">
        <f>-'New Type 2 Res Summary'!AJ35</f>
        <v>#REF!</v>
      </c>
      <c r="AS35" s="162" t="e">
        <f>-'New Type 2 Res Summary'!AK35</f>
        <v>#REF!</v>
      </c>
      <c r="AT35" s="163" t="e">
        <f>-'New Type 2 Res Summary'!AL35</f>
        <v>#REF!</v>
      </c>
      <c r="AU35" s="161" t="e">
        <f>-'New Type 2 Res Summary'!AM35-'5A3_OJJ'!P35</f>
        <v>#REF!</v>
      </c>
      <c r="AV35" s="164"/>
      <c r="AW35" s="164" t="e">
        <f>-'New Type 2 Res Summary'!AN35</f>
        <v>#REF!</v>
      </c>
      <c r="AX35" s="161" t="e">
        <f>-'New Type 2 Res Summary'!AO35-'5A3_OJJ'!P35</f>
        <v>#REF!</v>
      </c>
      <c r="AY35" s="162"/>
      <c r="AZ35" s="161" t="e">
        <f>-'New Type 2 Res Summary'!AQ35-'5A3_OJJ'!P35</f>
        <v>#REF!</v>
      </c>
      <c r="BA35" s="161">
        <f>'2A-1_EFT (Annual)'!AQ35</f>
        <v>-1015921</v>
      </c>
      <c r="BB35" s="162">
        <f>'2A-1_EFT (Annual)'!AS35+'2A-1_EFT (Annual)'!AT35</f>
        <v>0</v>
      </c>
      <c r="BC35" s="162">
        <f t="shared" si="10"/>
        <v>-1015921</v>
      </c>
      <c r="BD35" s="161">
        <f>'2A-2_EFT (Monthly)'!AQ35</f>
        <v>-84452</v>
      </c>
      <c r="BE35" s="162">
        <f t="shared" si="7"/>
        <v>79987829</v>
      </c>
      <c r="BF35" s="162">
        <f>'2A-2_EFT (Monthly)'!AR35</f>
        <v>6630343</v>
      </c>
      <c r="BG35" s="164"/>
      <c r="BH35" s="164"/>
      <c r="BI35" s="164"/>
      <c r="BJ35" s="164">
        <f>'2A-2_EFT (Monthly)'!CF35+'2A-2_EFT (Monthly)'!AS35</f>
        <v>-2504</v>
      </c>
      <c r="BK35" s="164"/>
      <c r="BL35" s="164">
        <f t="shared" si="11"/>
        <v>-2504</v>
      </c>
    </row>
    <row r="36" spans="1:64" ht="16.5" customHeight="1" x14ac:dyDescent="0.2">
      <c r="A36" s="538">
        <v>30</v>
      </c>
      <c r="B36" s="539">
        <v>30</v>
      </c>
      <c r="C36" s="540" t="s">
        <v>33</v>
      </c>
      <c r="D36" s="879">
        <f>'8_2.1.23 SIS BASE'!C36</f>
        <v>2389</v>
      </c>
      <c r="E36" s="167">
        <f>'2_State Distrib and Adjs'!AO36</f>
        <v>7002</v>
      </c>
      <c r="F36" s="167">
        <f>'2_State Distrib and Adjs'!AN36</f>
        <v>16727256</v>
      </c>
      <c r="G36" s="861"/>
      <c r="H36" s="861"/>
      <c r="I36" s="169"/>
      <c r="J36" s="167"/>
      <c r="K36" s="169"/>
      <c r="L36" s="167"/>
      <c r="M36" s="169"/>
      <c r="N36" s="167"/>
      <c r="O36" s="169"/>
      <c r="P36" s="167"/>
      <c r="Q36" s="776">
        <f t="shared" si="8"/>
        <v>16727256</v>
      </c>
      <c r="R36" s="170"/>
      <c r="S36" s="167">
        <f>'2_State Distrib and Adjs'!AS36</f>
        <v>0</v>
      </c>
      <c r="T36" s="167">
        <f>'2_State Distrib and Adjs'!AT36</f>
        <v>0</v>
      </c>
      <c r="U36" s="171">
        <f>'2_State Distrib and Adjs'!AU36</f>
        <v>0</v>
      </c>
      <c r="V36" s="170">
        <f t="shared" si="5"/>
        <v>16727256</v>
      </c>
      <c r="W36" s="168"/>
      <c r="X36" s="168"/>
      <c r="Y36" s="170">
        <f t="shared" si="6"/>
        <v>16727256</v>
      </c>
      <c r="Z36" s="167">
        <f>'2_State Distrib and Adjs'!AP36</f>
        <v>0</v>
      </c>
      <c r="AA36" s="172">
        <f>'2_State Distrib and Adjs'!AW36</f>
        <v>0</v>
      </c>
      <c r="AB36" s="613">
        <f>'2_State Distrib and Adjs'!AX36</f>
        <v>76300</v>
      </c>
      <c r="AC36" s="974">
        <f>'2_State Distrib and Adjs'!AY36</f>
        <v>364650</v>
      </c>
      <c r="AD36" s="974">
        <f>'2_State Distrib and Adjs'!AZ36</f>
        <v>291720</v>
      </c>
      <c r="AE36" s="170">
        <f>'2_State Distrib and Adjs'!BB36</f>
        <v>18006901</v>
      </c>
      <c r="AF36" s="173">
        <f>'2_State Distrib and Adjs'!BC36</f>
        <v>0</v>
      </c>
      <c r="AG36" s="167">
        <f>'2_State Distrib and Adjs'!BD36</f>
        <v>18006901</v>
      </c>
      <c r="AH36" s="174">
        <f>'2_State Distrib and Adjs'!BE36</f>
        <v>1500575</v>
      </c>
      <c r="AI36" s="172">
        <f>'2_State Distrib and Adjs'!BF36</f>
        <v>0</v>
      </c>
      <c r="AJ36" s="617">
        <f>'2_State Distrib and Adjs'!BG36</f>
        <v>57117</v>
      </c>
      <c r="AK36" s="617">
        <f>'2_State Distrib and Adjs'!BH36</f>
        <v>0</v>
      </c>
      <c r="AL36" s="174">
        <f>'2_State Distrib and Adjs'!BJ36</f>
        <v>18064018</v>
      </c>
      <c r="AM36" s="174">
        <f t="shared" si="9"/>
        <v>18064018</v>
      </c>
      <c r="AN36" s="175"/>
      <c r="AO36" s="176" t="e">
        <f>-'New Type 2 Res Summary'!AG36-'5A3_OJJ'!P36</f>
        <v>#REF!</v>
      </c>
      <c r="AP36" s="166" t="e">
        <f>-'New Type 2 Res Summary'!AH36</f>
        <v>#REF!</v>
      </c>
      <c r="AQ36" s="175" t="e">
        <f>-'New Type 2 Res Summary'!AI36</f>
        <v>#REF!</v>
      </c>
      <c r="AR36" s="166" t="e">
        <f>-'New Type 2 Res Summary'!AJ36</f>
        <v>#REF!</v>
      </c>
      <c r="AS36" s="177" t="e">
        <f>-'New Type 2 Res Summary'!AK36</f>
        <v>#REF!</v>
      </c>
      <c r="AT36" s="178" t="e">
        <f>-'New Type 2 Res Summary'!AL36</f>
        <v>#REF!</v>
      </c>
      <c r="AU36" s="176" t="e">
        <f>-'New Type 2 Res Summary'!AM36-'5A3_OJJ'!P36</f>
        <v>#REF!</v>
      </c>
      <c r="AV36" s="610"/>
      <c r="AW36" s="179" t="e">
        <f>-'New Type 2 Res Summary'!AN36</f>
        <v>#REF!</v>
      </c>
      <c r="AX36" s="176" t="e">
        <f>-'New Type 2 Res Summary'!AO36-'5A3_OJJ'!P36</f>
        <v>#REF!</v>
      </c>
      <c r="AY36" s="177"/>
      <c r="AZ36" s="625" t="e">
        <f>-'New Type 2 Res Summary'!AQ36-'5A3_OJJ'!P36</f>
        <v>#REF!</v>
      </c>
      <c r="BA36" s="176">
        <f>'2A-1_EFT (Annual)'!AQ36</f>
        <v>-96031</v>
      </c>
      <c r="BB36" s="177">
        <f>'2A-1_EFT (Annual)'!AS36+'2A-1_EFT (Annual)'!AT36</f>
        <v>0</v>
      </c>
      <c r="BC36" s="177">
        <f t="shared" si="10"/>
        <v>-96031</v>
      </c>
      <c r="BD36" s="176">
        <f>'2A-2_EFT (Monthly)'!AQ36</f>
        <v>-7983</v>
      </c>
      <c r="BE36" s="177">
        <f t="shared" si="7"/>
        <v>17967987</v>
      </c>
      <c r="BF36" s="177">
        <f>'2A-2_EFT (Monthly)'!AR36</f>
        <v>1492592</v>
      </c>
      <c r="BG36" s="179"/>
      <c r="BH36" s="179"/>
      <c r="BI36" s="179"/>
      <c r="BJ36" s="179">
        <f>'2A-2_EFT (Monthly)'!CF36+'2A-2_EFT (Monthly)'!AS36</f>
        <v>-240</v>
      </c>
      <c r="BK36" s="179"/>
      <c r="BL36" s="179">
        <f t="shared" si="11"/>
        <v>-240</v>
      </c>
    </row>
    <row r="37" spans="1:64" ht="16.5" customHeight="1" x14ac:dyDescent="0.2">
      <c r="A37" s="534">
        <v>31</v>
      </c>
      <c r="B37" s="535">
        <v>31</v>
      </c>
      <c r="C37" s="536" t="s">
        <v>34</v>
      </c>
      <c r="D37" s="877">
        <f>'8_2.1.23 SIS BASE'!C37</f>
        <v>5579</v>
      </c>
      <c r="E37" s="136">
        <f>'2_State Distrib and Adjs'!AO37</f>
        <v>5550</v>
      </c>
      <c r="F37" s="136">
        <f>'2_State Distrib and Adjs'!AN37</f>
        <v>30965338</v>
      </c>
      <c r="G37" s="858"/>
      <c r="H37" s="858"/>
      <c r="I37" s="138"/>
      <c r="J37" s="136"/>
      <c r="K37" s="138"/>
      <c r="L37" s="136"/>
      <c r="M37" s="138"/>
      <c r="N37" s="136"/>
      <c r="O37" s="138"/>
      <c r="P37" s="136"/>
      <c r="Q37" s="774">
        <f t="shared" si="8"/>
        <v>30965338</v>
      </c>
      <c r="R37" s="139"/>
      <c r="S37" s="136">
        <f>'2_State Distrib and Adjs'!AS37</f>
        <v>0</v>
      </c>
      <c r="T37" s="136">
        <f>'2_State Distrib and Adjs'!AT37</f>
        <v>0</v>
      </c>
      <c r="U37" s="140">
        <f>'2_State Distrib and Adjs'!AU37</f>
        <v>0</v>
      </c>
      <c r="V37" s="139">
        <f t="shared" si="5"/>
        <v>30965338</v>
      </c>
      <c r="W37" s="137"/>
      <c r="X37" s="137"/>
      <c r="Y37" s="139">
        <f t="shared" si="6"/>
        <v>30965338</v>
      </c>
      <c r="Z37" s="136">
        <f>'2_State Distrib and Adjs'!AP37</f>
        <v>0</v>
      </c>
      <c r="AA37" s="150">
        <f>'2_State Distrib and Adjs'!AW37</f>
        <v>63000</v>
      </c>
      <c r="AB37" s="612">
        <f>'2_State Distrib and Adjs'!AX37</f>
        <v>171990</v>
      </c>
      <c r="AC37" s="972">
        <f>'2_State Distrib and Adjs'!AY37</f>
        <v>885940</v>
      </c>
      <c r="AD37" s="972">
        <f>'2_State Distrib and Adjs'!AZ37</f>
        <v>708753</v>
      </c>
      <c r="AE37" s="139">
        <f>'2_State Distrib and Adjs'!BB37</f>
        <v>34123932</v>
      </c>
      <c r="AF37" s="136">
        <f>'2_State Distrib and Adjs'!BC37</f>
        <v>0</v>
      </c>
      <c r="AG37" s="136">
        <f>'2_State Distrib and Adjs'!BD37</f>
        <v>34123932</v>
      </c>
      <c r="AH37" s="139">
        <f>'2_State Distrib and Adjs'!BE37</f>
        <v>2843661</v>
      </c>
      <c r="AI37" s="150">
        <f>'2_State Distrib and Adjs'!BF37</f>
        <v>0</v>
      </c>
      <c r="AJ37" s="615">
        <f>'2_State Distrib and Adjs'!BG37</f>
        <v>97063</v>
      </c>
      <c r="AK37" s="615">
        <f>'2_State Distrib and Adjs'!BH37</f>
        <v>0</v>
      </c>
      <c r="AL37" s="141">
        <f>'2_State Distrib and Adjs'!BJ37</f>
        <v>34220995</v>
      </c>
      <c r="AM37" s="141">
        <f t="shared" si="9"/>
        <v>34220995</v>
      </c>
      <c r="AN37" s="142"/>
      <c r="AO37" s="143" t="e">
        <f>-'New Type 2 Res Summary'!AG37-'5A3_OJJ'!P37</f>
        <v>#REF!</v>
      </c>
      <c r="AP37" s="135" t="e">
        <f>-'New Type 2 Res Summary'!AH37</f>
        <v>#REF!</v>
      </c>
      <c r="AQ37" s="142" t="e">
        <f>-'New Type 2 Res Summary'!AI37</f>
        <v>#REF!</v>
      </c>
      <c r="AR37" s="135" t="e">
        <f>-'New Type 2 Res Summary'!AJ37</f>
        <v>#REF!</v>
      </c>
      <c r="AS37" s="144" t="e">
        <f>-'New Type 2 Res Summary'!AK37</f>
        <v>#REF!</v>
      </c>
      <c r="AT37" s="145" t="e">
        <f>-'New Type 2 Res Summary'!AL37</f>
        <v>#REF!</v>
      </c>
      <c r="AU37" s="143" t="e">
        <f>-'New Type 2 Res Summary'!AM37-'5A3_OJJ'!P37</f>
        <v>#REF!</v>
      </c>
      <c r="AV37" s="609"/>
      <c r="AW37" s="146" t="e">
        <f>-'New Type 2 Res Summary'!AN37</f>
        <v>#REF!</v>
      </c>
      <c r="AX37" s="143" t="e">
        <f>-'New Type 2 Res Summary'!AO37-'5A3_OJJ'!P37</f>
        <v>#REF!</v>
      </c>
      <c r="AY37" s="144"/>
      <c r="AZ37" s="624" t="e">
        <f>-'New Type 2 Res Summary'!AQ37-'5A3_OJJ'!P37</f>
        <v>#REF!</v>
      </c>
      <c r="BA37" s="143">
        <f>'2A-1_EFT (Annual)'!AQ37</f>
        <v>-5287843</v>
      </c>
      <c r="BB37" s="144">
        <f>'2A-1_EFT (Annual)'!AS37+'2A-1_EFT (Annual)'!AT37</f>
        <v>0</v>
      </c>
      <c r="BC37" s="144">
        <f t="shared" si="10"/>
        <v>-5287843</v>
      </c>
      <c r="BD37" s="143">
        <f>'2A-2_EFT (Monthly)'!AQ37</f>
        <v>-439552</v>
      </c>
      <c r="BE37" s="144">
        <f t="shared" si="7"/>
        <v>28933152</v>
      </c>
      <c r="BF37" s="144">
        <f>'2A-2_EFT (Monthly)'!AR37</f>
        <v>2404109</v>
      </c>
      <c r="BG37" s="146"/>
      <c r="BH37" s="146"/>
      <c r="BI37" s="146"/>
      <c r="BJ37" s="146">
        <f>'2A-2_EFT (Monthly)'!CF37+'2A-2_EFT (Monthly)'!AS37</f>
        <v>-13217</v>
      </c>
      <c r="BK37" s="146"/>
      <c r="BL37" s="146">
        <f t="shared" si="11"/>
        <v>-13217</v>
      </c>
    </row>
    <row r="38" spans="1:64" ht="16.5" customHeight="1" x14ac:dyDescent="0.2">
      <c r="A38" s="148">
        <v>32</v>
      </c>
      <c r="B38" s="231">
        <v>32</v>
      </c>
      <c r="C38" s="537" t="s">
        <v>35</v>
      </c>
      <c r="D38" s="878">
        <f>'8_2.1.23 SIS BASE'!C38</f>
        <v>26237</v>
      </c>
      <c r="E38" s="153">
        <f>'2_State Distrib and Adjs'!AO38</f>
        <v>6738</v>
      </c>
      <c r="F38" s="153">
        <f>'2_State Distrib and Adjs'!AN38</f>
        <v>176771898</v>
      </c>
      <c r="G38" s="860"/>
      <c r="H38" s="860"/>
      <c r="I38" s="155"/>
      <c r="J38" s="153"/>
      <c r="K38" s="155"/>
      <c r="L38" s="153"/>
      <c r="M38" s="155"/>
      <c r="N38" s="153"/>
      <c r="O38" s="155"/>
      <c r="P38" s="153"/>
      <c r="Q38" s="712">
        <f t="shared" si="8"/>
        <v>176771898</v>
      </c>
      <c r="R38" s="156"/>
      <c r="S38" s="153">
        <f>'2_State Distrib and Adjs'!AS38</f>
        <v>0</v>
      </c>
      <c r="T38" s="153">
        <f>'2_State Distrib and Adjs'!AT38</f>
        <v>0</v>
      </c>
      <c r="U38" s="157">
        <f>'2_State Distrib and Adjs'!AU38</f>
        <v>0</v>
      </c>
      <c r="V38" s="156">
        <f t="shared" si="5"/>
        <v>176771898</v>
      </c>
      <c r="W38" s="154"/>
      <c r="X38" s="154"/>
      <c r="Y38" s="156">
        <f t="shared" si="6"/>
        <v>176771898</v>
      </c>
      <c r="Z38" s="153">
        <f>'2_State Distrib and Adjs'!AP38</f>
        <v>0</v>
      </c>
      <c r="AA38" s="158">
        <f>'2_State Distrib and Adjs'!AW38</f>
        <v>0</v>
      </c>
      <c r="AB38" s="158">
        <f>'2_State Distrib and Adjs'!AX38</f>
        <v>805350</v>
      </c>
      <c r="AC38" s="973">
        <f>'2_State Distrib and Adjs'!AY38</f>
        <v>3697044</v>
      </c>
      <c r="AD38" s="973">
        <f>'2_State Distrib and Adjs'!AZ38</f>
        <v>2957635</v>
      </c>
      <c r="AE38" s="156">
        <f>'2_State Distrib and Adjs'!BB38</f>
        <v>189777491</v>
      </c>
      <c r="AF38" s="153">
        <f>'2_State Distrib and Adjs'!BC38</f>
        <v>0</v>
      </c>
      <c r="AG38" s="153">
        <f>'2_State Distrib and Adjs'!BD38</f>
        <v>189777491</v>
      </c>
      <c r="AH38" s="156">
        <f>'2_State Distrib and Adjs'!BE38</f>
        <v>15814791</v>
      </c>
      <c r="AI38" s="158">
        <f>'2_State Distrib and Adjs'!BF38</f>
        <v>0</v>
      </c>
      <c r="AJ38" s="616">
        <f>'2_State Distrib and Adjs'!BG38</f>
        <v>1267961</v>
      </c>
      <c r="AK38" s="616">
        <f>'2_State Distrib and Adjs'!BH38</f>
        <v>0</v>
      </c>
      <c r="AL38" s="159">
        <f>'2_State Distrib and Adjs'!BJ38</f>
        <v>191045452</v>
      </c>
      <c r="AM38" s="159">
        <f t="shared" si="9"/>
        <v>191045452</v>
      </c>
      <c r="AN38" s="160"/>
      <c r="AO38" s="161" t="e">
        <f>-'New Type 2 Res Summary'!AG38-'5A3_OJJ'!P38</f>
        <v>#REF!</v>
      </c>
      <c r="AP38" s="152" t="e">
        <f>-'New Type 2 Res Summary'!AH38</f>
        <v>#REF!</v>
      </c>
      <c r="AQ38" s="160" t="e">
        <f>-'New Type 2 Res Summary'!AI38</f>
        <v>#REF!</v>
      </c>
      <c r="AR38" s="152" t="e">
        <f>-'New Type 2 Res Summary'!AJ38</f>
        <v>#REF!</v>
      </c>
      <c r="AS38" s="162" t="e">
        <f>-'New Type 2 Res Summary'!AK38</f>
        <v>#REF!</v>
      </c>
      <c r="AT38" s="163" t="e">
        <f>-'New Type 2 Res Summary'!AL38</f>
        <v>#REF!</v>
      </c>
      <c r="AU38" s="161" t="e">
        <f>-'New Type 2 Res Summary'!AM38-'5A3_OJJ'!P38</f>
        <v>#REF!</v>
      </c>
      <c r="AV38" s="164"/>
      <c r="AW38" s="164" t="e">
        <f>-'New Type 2 Res Summary'!AN38</f>
        <v>#REF!</v>
      </c>
      <c r="AX38" s="161" t="e">
        <f>-'New Type 2 Res Summary'!AO38-'5A3_OJJ'!P38</f>
        <v>#REF!</v>
      </c>
      <c r="AY38" s="162"/>
      <c r="AZ38" s="161" t="e">
        <f>-'New Type 2 Res Summary'!AQ38-'5A3_OJJ'!P38</f>
        <v>#REF!</v>
      </c>
      <c r="BA38" s="161">
        <f>'2A-1_EFT (Annual)'!AQ38</f>
        <v>-1522228</v>
      </c>
      <c r="BB38" s="162">
        <f>'2A-1_EFT (Annual)'!AS38+'2A-1_EFT (Annual)'!AT38</f>
        <v>0</v>
      </c>
      <c r="BC38" s="162">
        <f t="shared" si="10"/>
        <v>-1522228</v>
      </c>
      <c r="BD38" s="161">
        <f>'2A-2_EFT (Monthly)'!AQ38</f>
        <v>-126535</v>
      </c>
      <c r="BE38" s="162">
        <f t="shared" si="7"/>
        <v>189523224</v>
      </c>
      <c r="BF38" s="162">
        <f>'2A-2_EFT (Monthly)'!AR38</f>
        <v>15688256</v>
      </c>
      <c r="BG38" s="164"/>
      <c r="BH38" s="164"/>
      <c r="BI38" s="164"/>
      <c r="BJ38" s="164">
        <f>'2A-2_EFT (Monthly)'!CF38+'2A-2_EFT (Monthly)'!AS38</f>
        <v>-3794</v>
      </c>
      <c r="BK38" s="164"/>
      <c r="BL38" s="164">
        <f t="shared" si="11"/>
        <v>-3794</v>
      </c>
    </row>
    <row r="39" spans="1:64" ht="16.5" customHeight="1" x14ac:dyDescent="0.2">
      <c r="A39" s="148">
        <v>33</v>
      </c>
      <c r="B39" s="231">
        <v>33</v>
      </c>
      <c r="C39" s="537" t="s">
        <v>36</v>
      </c>
      <c r="D39" s="878">
        <f>'8_2.1.23 SIS BASE'!C39</f>
        <v>1172</v>
      </c>
      <c r="E39" s="153">
        <f>'2_State Distrib and Adjs'!AO39</f>
        <v>6669</v>
      </c>
      <c r="F39" s="153">
        <f>'2_State Distrib and Adjs'!AN39</f>
        <v>7815532</v>
      </c>
      <c r="G39" s="860"/>
      <c r="H39" s="860"/>
      <c r="I39" s="155"/>
      <c r="J39" s="153"/>
      <c r="K39" s="155"/>
      <c r="L39" s="153"/>
      <c r="M39" s="155"/>
      <c r="N39" s="153"/>
      <c r="O39" s="155"/>
      <c r="P39" s="153"/>
      <c r="Q39" s="712">
        <f t="shared" si="8"/>
        <v>7815532</v>
      </c>
      <c r="R39" s="156"/>
      <c r="S39" s="153">
        <f>'2_State Distrib and Adjs'!AS39</f>
        <v>0</v>
      </c>
      <c r="T39" s="153">
        <f>'2_State Distrib and Adjs'!AT39</f>
        <v>0</v>
      </c>
      <c r="U39" s="157">
        <f>'2_State Distrib and Adjs'!AU39</f>
        <v>0</v>
      </c>
      <c r="V39" s="156">
        <f t="shared" ref="V39:V70" si="12">Q39+U39</f>
        <v>7815532</v>
      </c>
      <c r="W39" s="154"/>
      <c r="X39" s="154"/>
      <c r="Y39" s="156">
        <f t="shared" si="6"/>
        <v>7815532</v>
      </c>
      <c r="Z39" s="153">
        <f>'2_State Distrib and Adjs'!AP39</f>
        <v>0</v>
      </c>
      <c r="AA39" s="158">
        <f>'2_State Distrib and Adjs'!AW39</f>
        <v>0</v>
      </c>
      <c r="AB39" s="158">
        <f>'2_State Distrib and Adjs'!AX39</f>
        <v>37520</v>
      </c>
      <c r="AC39" s="973">
        <f>'2_State Distrib and Adjs'!AY39</f>
        <v>235271</v>
      </c>
      <c r="AD39" s="973">
        <f>'2_State Distrib and Adjs'!AZ39</f>
        <v>188217</v>
      </c>
      <c r="AE39" s="156">
        <f>'2_State Distrib and Adjs'!BB39</f>
        <v>8629447</v>
      </c>
      <c r="AF39" s="153">
        <f>'2_State Distrib and Adjs'!BC39</f>
        <v>0</v>
      </c>
      <c r="AG39" s="153">
        <f>'2_State Distrib and Adjs'!BD39</f>
        <v>8629447</v>
      </c>
      <c r="AH39" s="156">
        <f>'2_State Distrib and Adjs'!BE39</f>
        <v>719121</v>
      </c>
      <c r="AI39" s="158">
        <f>'2_State Distrib and Adjs'!BF39</f>
        <v>0</v>
      </c>
      <c r="AJ39" s="616">
        <f>'2_State Distrib and Adjs'!BG39</f>
        <v>39765</v>
      </c>
      <c r="AK39" s="616">
        <f>'2_State Distrib and Adjs'!BH39</f>
        <v>0</v>
      </c>
      <c r="AL39" s="159">
        <f>'2_State Distrib and Adjs'!BJ39</f>
        <v>8669212</v>
      </c>
      <c r="AM39" s="159">
        <f t="shared" si="9"/>
        <v>8669212</v>
      </c>
      <c r="AN39" s="160"/>
      <c r="AO39" s="161" t="e">
        <f>-'New Type 2 Res Summary'!AG39-'5A3_OJJ'!P39</f>
        <v>#REF!</v>
      </c>
      <c r="AP39" s="152" t="e">
        <f>-'New Type 2 Res Summary'!AH39</f>
        <v>#REF!</v>
      </c>
      <c r="AQ39" s="160" t="e">
        <f>-'New Type 2 Res Summary'!AI39</f>
        <v>#REF!</v>
      </c>
      <c r="AR39" s="152" t="e">
        <f>-'New Type 2 Res Summary'!AJ39</f>
        <v>#REF!</v>
      </c>
      <c r="AS39" s="162" t="e">
        <f>-'New Type 2 Res Summary'!AK39</f>
        <v>#REF!</v>
      </c>
      <c r="AT39" s="163" t="e">
        <f>-'New Type 2 Res Summary'!AL39</f>
        <v>#REF!</v>
      </c>
      <c r="AU39" s="161" t="e">
        <f>-'New Type 2 Res Summary'!AM39-'5A3_OJJ'!P39</f>
        <v>#REF!</v>
      </c>
      <c r="AV39" s="164"/>
      <c r="AW39" s="164" t="e">
        <f>-'New Type 2 Res Summary'!AN39</f>
        <v>#REF!</v>
      </c>
      <c r="AX39" s="161" t="e">
        <f>-'New Type 2 Res Summary'!AO39-'5A3_OJJ'!P39</f>
        <v>#REF!</v>
      </c>
      <c r="AY39" s="162"/>
      <c r="AZ39" s="161" t="e">
        <f>-'New Type 2 Res Summary'!AQ39-'5A3_OJJ'!P39</f>
        <v>#REF!</v>
      </c>
      <c r="BA39" s="161">
        <f>'2A-1_EFT (Annual)'!AQ39</f>
        <v>-176011</v>
      </c>
      <c r="BB39" s="162">
        <f>'2A-1_EFT (Annual)'!AS39+'2A-1_EFT (Annual)'!AT39</f>
        <v>0</v>
      </c>
      <c r="BC39" s="162">
        <f t="shared" si="10"/>
        <v>-176011</v>
      </c>
      <c r="BD39" s="161">
        <f>'2A-2_EFT (Monthly)'!AQ39</f>
        <v>-14632</v>
      </c>
      <c r="BE39" s="162">
        <f t="shared" si="7"/>
        <v>8493201</v>
      </c>
      <c r="BF39" s="162">
        <f>'2A-2_EFT (Monthly)'!AR39</f>
        <v>704489</v>
      </c>
      <c r="BG39" s="164"/>
      <c r="BH39" s="164"/>
      <c r="BI39" s="164"/>
      <c r="BJ39" s="164">
        <f>'2A-2_EFT (Monthly)'!CF39+'2A-2_EFT (Monthly)'!AS39</f>
        <v>-430</v>
      </c>
      <c r="BK39" s="164"/>
      <c r="BL39" s="164">
        <f t="shared" si="11"/>
        <v>-430</v>
      </c>
    </row>
    <row r="40" spans="1:64" ht="16.5" customHeight="1" x14ac:dyDescent="0.2">
      <c r="A40" s="148">
        <v>34</v>
      </c>
      <c r="B40" s="231">
        <v>34</v>
      </c>
      <c r="C40" s="537" t="s">
        <v>37</v>
      </c>
      <c r="D40" s="878">
        <f>'8_2.1.23 SIS BASE'!C40</f>
        <v>3107</v>
      </c>
      <c r="E40" s="153">
        <f>'2_State Distrib and Adjs'!AO40</f>
        <v>7083</v>
      </c>
      <c r="F40" s="153">
        <f>'2_State Distrib and Adjs'!AN40</f>
        <v>22007811</v>
      </c>
      <c r="G40" s="860"/>
      <c r="H40" s="860"/>
      <c r="I40" s="155"/>
      <c r="J40" s="153"/>
      <c r="K40" s="155"/>
      <c r="L40" s="153"/>
      <c r="M40" s="155"/>
      <c r="N40" s="153"/>
      <c r="O40" s="155"/>
      <c r="P40" s="153"/>
      <c r="Q40" s="712">
        <f t="shared" si="8"/>
        <v>22007811</v>
      </c>
      <c r="R40" s="156"/>
      <c r="S40" s="153">
        <f>'2_State Distrib and Adjs'!AS40</f>
        <v>0</v>
      </c>
      <c r="T40" s="153">
        <f>'2_State Distrib and Adjs'!AT40</f>
        <v>0</v>
      </c>
      <c r="U40" s="157">
        <f>'2_State Distrib and Adjs'!AU40</f>
        <v>0</v>
      </c>
      <c r="V40" s="156">
        <f t="shared" si="12"/>
        <v>22007811</v>
      </c>
      <c r="W40" s="154"/>
      <c r="X40" s="154"/>
      <c r="Y40" s="156">
        <f t="shared" si="6"/>
        <v>22007811</v>
      </c>
      <c r="Z40" s="153">
        <f>'2_State Distrib and Adjs'!AP40</f>
        <v>0</v>
      </c>
      <c r="AA40" s="158">
        <f>'2_State Distrib and Adjs'!AW40</f>
        <v>0</v>
      </c>
      <c r="AB40" s="158">
        <f>'2_State Distrib and Adjs'!AX40</f>
        <v>94150</v>
      </c>
      <c r="AC40" s="973">
        <f>'2_State Distrib and Adjs'!AY40</f>
        <v>467962</v>
      </c>
      <c r="AD40" s="973">
        <f>'2_State Distrib and Adjs'!AZ40</f>
        <v>374369</v>
      </c>
      <c r="AE40" s="156">
        <f>'2_State Distrib and Adjs'!BB40</f>
        <v>23646235</v>
      </c>
      <c r="AF40" s="153">
        <f>'2_State Distrib and Adjs'!BC40</f>
        <v>0</v>
      </c>
      <c r="AG40" s="153">
        <f>'2_State Distrib and Adjs'!BD40</f>
        <v>23646235</v>
      </c>
      <c r="AH40" s="156">
        <f>'2_State Distrib and Adjs'!BE40</f>
        <v>1970520</v>
      </c>
      <c r="AI40" s="158">
        <f>'2_State Distrib and Adjs'!BF40</f>
        <v>0</v>
      </c>
      <c r="AJ40" s="616">
        <f>'2_State Distrib and Adjs'!BG40</f>
        <v>90375</v>
      </c>
      <c r="AK40" s="616">
        <f>'2_State Distrib and Adjs'!BH40</f>
        <v>0</v>
      </c>
      <c r="AL40" s="159">
        <f>'2_State Distrib and Adjs'!BJ40</f>
        <v>23736610</v>
      </c>
      <c r="AM40" s="159">
        <f t="shared" si="9"/>
        <v>23736610</v>
      </c>
      <c r="AN40" s="160"/>
      <c r="AO40" s="161" t="e">
        <f>-'New Type 2 Res Summary'!AG40-'5A3_OJJ'!P40</f>
        <v>#REF!</v>
      </c>
      <c r="AP40" s="152" t="e">
        <f>-'New Type 2 Res Summary'!AH40</f>
        <v>#REF!</v>
      </c>
      <c r="AQ40" s="160" t="e">
        <f>-'New Type 2 Res Summary'!AI40</f>
        <v>#REF!</v>
      </c>
      <c r="AR40" s="152" t="e">
        <f>-'New Type 2 Res Summary'!AJ40</f>
        <v>#REF!</v>
      </c>
      <c r="AS40" s="162" t="e">
        <f>-'New Type 2 Res Summary'!AK40</f>
        <v>#REF!</v>
      </c>
      <c r="AT40" s="163" t="e">
        <f>-'New Type 2 Res Summary'!AL40</f>
        <v>#REF!</v>
      </c>
      <c r="AU40" s="161" t="e">
        <f>-'New Type 2 Res Summary'!AM40-'5A3_OJJ'!P40</f>
        <v>#REF!</v>
      </c>
      <c r="AV40" s="164"/>
      <c r="AW40" s="164" t="e">
        <f>-'New Type 2 Res Summary'!AN40</f>
        <v>#REF!</v>
      </c>
      <c r="AX40" s="161" t="e">
        <f>-'New Type 2 Res Summary'!AO40-'5A3_OJJ'!P40</f>
        <v>#REF!</v>
      </c>
      <c r="AY40" s="162"/>
      <c r="AZ40" s="161" t="e">
        <f>-'New Type 2 Res Summary'!AQ40-'5A3_OJJ'!P40</f>
        <v>#REF!</v>
      </c>
      <c r="BA40" s="161">
        <f>'2A-1_EFT (Annual)'!AQ40</f>
        <v>-310575</v>
      </c>
      <c r="BB40" s="162">
        <f>'2A-1_EFT (Annual)'!AS40+'2A-1_EFT (Annual)'!AT40</f>
        <v>0</v>
      </c>
      <c r="BC40" s="162">
        <f t="shared" si="10"/>
        <v>-310575</v>
      </c>
      <c r="BD40" s="161">
        <f>'2A-2_EFT (Monthly)'!AQ40</f>
        <v>-25817</v>
      </c>
      <c r="BE40" s="162">
        <f t="shared" si="7"/>
        <v>23426035</v>
      </c>
      <c r="BF40" s="162">
        <f>'2A-2_EFT (Monthly)'!AR40</f>
        <v>1944703</v>
      </c>
      <c r="BG40" s="164"/>
      <c r="BH40" s="164"/>
      <c r="BI40" s="164"/>
      <c r="BJ40" s="164">
        <f>'2A-2_EFT (Monthly)'!CF40+'2A-2_EFT (Monthly)'!AS40</f>
        <v>-772</v>
      </c>
      <c r="BK40" s="164"/>
      <c r="BL40" s="164">
        <f t="shared" si="11"/>
        <v>-772</v>
      </c>
    </row>
    <row r="41" spans="1:64" ht="16.5" customHeight="1" x14ac:dyDescent="0.2">
      <c r="A41" s="538">
        <v>35</v>
      </c>
      <c r="B41" s="539">
        <v>35</v>
      </c>
      <c r="C41" s="540" t="s">
        <v>38</v>
      </c>
      <c r="D41" s="879">
        <f>'8_2.1.23 SIS BASE'!C41</f>
        <v>4974</v>
      </c>
      <c r="E41" s="167">
        <f>'2_State Distrib and Adjs'!AO41</f>
        <v>5425</v>
      </c>
      <c r="F41" s="167">
        <f>'2_State Distrib and Adjs'!AN41</f>
        <v>26982321</v>
      </c>
      <c r="G41" s="861"/>
      <c r="H41" s="861"/>
      <c r="I41" s="169"/>
      <c r="J41" s="167"/>
      <c r="K41" s="169"/>
      <c r="L41" s="167"/>
      <c r="M41" s="169"/>
      <c r="N41" s="167"/>
      <c r="O41" s="169"/>
      <c r="P41" s="167"/>
      <c r="Q41" s="776">
        <f t="shared" si="8"/>
        <v>26982321</v>
      </c>
      <c r="R41" s="170"/>
      <c r="S41" s="167">
        <f>'2_State Distrib and Adjs'!AS41</f>
        <v>0</v>
      </c>
      <c r="T41" s="167">
        <f>'2_State Distrib and Adjs'!AT41</f>
        <v>0</v>
      </c>
      <c r="U41" s="171">
        <f>'2_State Distrib and Adjs'!AU41</f>
        <v>0</v>
      </c>
      <c r="V41" s="170">
        <f t="shared" si="12"/>
        <v>26982321</v>
      </c>
      <c r="W41" s="168"/>
      <c r="X41" s="168"/>
      <c r="Y41" s="170">
        <f t="shared" si="6"/>
        <v>26982321</v>
      </c>
      <c r="Z41" s="167">
        <f>'2_State Distrib and Adjs'!AP41</f>
        <v>0</v>
      </c>
      <c r="AA41" s="172">
        <f>'2_State Distrib and Adjs'!AW41</f>
        <v>0</v>
      </c>
      <c r="AB41" s="613">
        <f>'2_State Distrib and Adjs'!AX41</f>
        <v>159530</v>
      </c>
      <c r="AC41" s="974">
        <f>'2_State Distrib and Adjs'!AY41</f>
        <v>713904</v>
      </c>
      <c r="AD41" s="974">
        <f>'2_State Distrib and Adjs'!AZ41</f>
        <v>571123</v>
      </c>
      <c r="AE41" s="170">
        <f>'2_State Distrib and Adjs'!BB41</f>
        <v>29497732</v>
      </c>
      <c r="AF41" s="173">
        <f>'2_State Distrib and Adjs'!BC41</f>
        <v>0</v>
      </c>
      <c r="AG41" s="167">
        <f>'2_State Distrib and Adjs'!BD41</f>
        <v>29497732</v>
      </c>
      <c r="AH41" s="174">
        <f>'2_State Distrib and Adjs'!BE41</f>
        <v>2458144</v>
      </c>
      <c r="AI41" s="172">
        <f>'2_State Distrib and Adjs'!BF41</f>
        <v>0</v>
      </c>
      <c r="AJ41" s="617">
        <f>'2_State Distrib and Adjs'!BG41</f>
        <v>210574</v>
      </c>
      <c r="AK41" s="617">
        <f>'2_State Distrib and Adjs'!BH41</f>
        <v>0</v>
      </c>
      <c r="AL41" s="174">
        <f>'2_State Distrib and Adjs'!BJ41</f>
        <v>29708306</v>
      </c>
      <c r="AM41" s="174">
        <f t="shared" si="9"/>
        <v>29708306</v>
      </c>
      <c r="AN41" s="175"/>
      <c r="AO41" s="176" t="e">
        <f>-'New Type 2 Res Summary'!AG41-'5A3_OJJ'!P41</f>
        <v>#REF!</v>
      </c>
      <c r="AP41" s="166" t="e">
        <f>-'New Type 2 Res Summary'!AH41</f>
        <v>#REF!</v>
      </c>
      <c r="AQ41" s="175" t="e">
        <f>-'New Type 2 Res Summary'!AI41</f>
        <v>#REF!</v>
      </c>
      <c r="AR41" s="166" t="e">
        <f>-'New Type 2 Res Summary'!AJ41</f>
        <v>#REF!</v>
      </c>
      <c r="AS41" s="177" t="e">
        <f>-'New Type 2 Res Summary'!AK41</f>
        <v>#REF!</v>
      </c>
      <c r="AT41" s="178" t="e">
        <f>-'New Type 2 Res Summary'!AL41</f>
        <v>#REF!</v>
      </c>
      <c r="AU41" s="176" t="e">
        <f>-'New Type 2 Res Summary'!AM41-'5A3_OJJ'!P41</f>
        <v>#REF!</v>
      </c>
      <c r="AV41" s="610"/>
      <c r="AW41" s="179" t="e">
        <f>-'New Type 2 Res Summary'!AN41</f>
        <v>#REF!</v>
      </c>
      <c r="AX41" s="176" t="e">
        <f>-'New Type 2 Res Summary'!AO41-'5A3_OJJ'!P41</f>
        <v>#REF!</v>
      </c>
      <c r="AY41" s="177"/>
      <c r="AZ41" s="625" t="e">
        <f>-'New Type 2 Res Summary'!AQ41-'5A3_OJJ'!P41</f>
        <v>#REF!</v>
      </c>
      <c r="BA41" s="176">
        <f>'2A-1_EFT (Annual)'!AQ41</f>
        <v>-178780</v>
      </c>
      <c r="BB41" s="177">
        <f>'2A-1_EFT (Annual)'!AS41+'2A-1_EFT (Annual)'!AT41</f>
        <v>0</v>
      </c>
      <c r="BC41" s="177">
        <f t="shared" si="10"/>
        <v>-178780</v>
      </c>
      <c r="BD41" s="176">
        <f>'2A-2_EFT (Monthly)'!AQ41</f>
        <v>-14861</v>
      </c>
      <c r="BE41" s="177">
        <f t="shared" si="7"/>
        <v>29529526</v>
      </c>
      <c r="BF41" s="177">
        <f>'2A-2_EFT (Monthly)'!AR41</f>
        <v>2443283</v>
      </c>
      <c r="BG41" s="179"/>
      <c r="BH41" s="179"/>
      <c r="BI41" s="179"/>
      <c r="BJ41" s="179">
        <f>'2A-2_EFT (Monthly)'!CF41+'2A-2_EFT (Monthly)'!AS41</f>
        <v>-443</v>
      </c>
      <c r="BK41" s="179"/>
      <c r="BL41" s="179">
        <f t="shared" si="11"/>
        <v>-443</v>
      </c>
    </row>
    <row r="42" spans="1:64" ht="16.5" customHeight="1" x14ac:dyDescent="0.2">
      <c r="A42" s="534">
        <v>36</v>
      </c>
      <c r="B42" s="535">
        <v>36</v>
      </c>
      <c r="C42" s="536" t="s">
        <v>39</v>
      </c>
      <c r="D42" s="877">
        <f>'8_2.1.23 SIS BASE'!C42</f>
        <v>42541</v>
      </c>
      <c r="E42" s="136">
        <f>'2_State Distrib and Adjs'!AO42</f>
        <v>4733</v>
      </c>
      <c r="F42" s="136">
        <f>'2_State Distrib and Adjs'!AN42</f>
        <v>201354197</v>
      </c>
      <c r="G42" s="858"/>
      <c r="H42" s="858"/>
      <c r="I42" s="138"/>
      <c r="J42" s="136"/>
      <c r="K42" s="138"/>
      <c r="L42" s="136"/>
      <c r="M42" s="138"/>
      <c r="N42" s="136"/>
      <c r="O42" s="138"/>
      <c r="P42" s="136"/>
      <c r="Q42" s="774">
        <f t="shared" si="8"/>
        <v>201354197</v>
      </c>
      <c r="R42" s="139"/>
      <c r="S42" s="136">
        <f>'2_State Distrib and Adjs'!AS42</f>
        <v>0</v>
      </c>
      <c r="T42" s="136">
        <f>'2_State Distrib and Adjs'!AT42</f>
        <v>0</v>
      </c>
      <c r="U42" s="140">
        <f>'2_State Distrib and Adjs'!AU42</f>
        <v>0</v>
      </c>
      <c r="V42" s="139">
        <f t="shared" si="12"/>
        <v>201354197</v>
      </c>
      <c r="W42" s="137"/>
      <c r="X42" s="137"/>
      <c r="Y42" s="139">
        <f t="shared" si="6"/>
        <v>201354197</v>
      </c>
      <c r="Z42" s="136">
        <f>'2_State Distrib and Adjs'!AP42</f>
        <v>0</v>
      </c>
      <c r="AA42" s="150">
        <f>'2_State Distrib and Adjs'!AW42</f>
        <v>357000</v>
      </c>
      <c r="AB42" s="612">
        <f>'2_State Distrib and Adjs'!AX42</f>
        <v>1391880</v>
      </c>
      <c r="AC42" s="972">
        <f>'2_State Distrib and Adjs'!AY42</f>
        <v>6498569</v>
      </c>
      <c r="AD42" s="972">
        <f>'2_State Distrib and Adjs'!AZ42</f>
        <v>5198854</v>
      </c>
      <c r="AE42" s="139">
        <f>'2_State Distrib and Adjs'!BB42</f>
        <v>224548358</v>
      </c>
      <c r="AF42" s="136">
        <f>'2_State Distrib and Adjs'!BC42</f>
        <v>0</v>
      </c>
      <c r="AG42" s="136">
        <f>'2_State Distrib and Adjs'!BD42</f>
        <v>224548358</v>
      </c>
      <c r="AH42" s="139">
        <f>'2_State Distrib and Adjs'!BE42</f>
        <v>18712363</v>
      </c>
      <c r="AI42" s="150">
        <f>'2_State Distrib and Adjs'!BF42</f>
        <v>0</v>
      </c>
      <c r="AJ42" s="615">
        <f>'2_State Distrib and Adjs'!BG42</f>
        <v>1045748</v>
      </c>
      <c r="AK42" s="615">
        <f>'2_State Distrib and Adjs'!BH42</f>
        <v>0</v>
      </c>
      <c r="AL42" s="141">
        <f>'2_State Distrib and Adjs'!BJ42</f>
        <v>225594106</v>
      </c>
      <c r="AM42" s="141">
        <f t="shared" si="9"/>
        <v>225594106</v>
      </c>
      <c r="AN42" s="142"/>
      <c r="AO42" s="143" t="e">
        <f>-'New Type 2 Res Summary'!AG42-'5A3_OJJ'!P42</f>
        <v>#REF!</v>
      </c>
      <c r="AP42" s="135" t="e">
        <f>-'New Type 2 Res Summary'!AH42</f>
        <v>#REF!</v>
      </c>
      <c r="AQ42" s="142" t="e">
        <f>-'New Type 2 Res Summary'!AI42</f>
        <v>#REF!</v>
      </c>
      <c r="AR42" s="135" t="e">
        <f>-'New Type 2 Res Summary'!AJ42</f>
        <v>#REF!</v>
      </c>
      <c r="AS42" s="144" t="e">
        <f>-'New Type 2 Res Summary'!AK42</f>
        <v>#REF!</v>
      </c>
      <c r="AT42" s="145" t="e">
        <f>-'New Type 2 Res Summary'!AL42</f>
        <v>#REF!</v>
      </c>
      <c r="AU42" s="143" t="e">
        <f>-'New Type 2 Res Summary'!AM42-'5A3_OJJ'!P42</f>
        <v>#REF!</v>
      </c>
      <c r="AV42" s="609"/>
      <c r="AW42" s="146" t="e">
        <f>-'New Type 2 Res Summary'!AN42</f>
        <v>#REF!</v>
      </c>
      <c r="AX42" s="143" t="e">
        <f>-'New Type 2 Res Summary'!AO42-'5A3_OJJ'!P42</f>
        <v>#REF!</v>
      </c>
      <c r="AY42" s="144"/>
      <c r="AZ42" s="624" t="e">
        <f>-'New Type 2 Res Summary'!AQ42-'5A3_OJJ'!P42</f>
        <v>#REF!</v>
      </c>
      <c r="BA42" s="143">
        <f>'2A-1_EFT (Annual)'!AQ42</f>
        <v>-13446653</v>
      </c>
      <c r="BB42" s="144">
        <f>'2A-1_EFT (Annual)'!AS42+'2A-1_EFT (Annual)'!AT42</f>
        <v>0</v>
      </c>
      <c r="BC42" s="144">
        <f t="shared" si="10"/>
        <v>-13446653</v>
      </c>
      <c r="BD42" s="143">
        <f>'2A-2_EFT (Monthly)'!AQ42</f>
        <v>-1117776</v>
      </c>
      <c r="BE42" s="144">
        <f t="shared" si="7"/>
        <v>212147453</v>
      </c>
      <c r="BF42" s="144">
        <f>'2A-2_EFT (Monthly)'!AR42</f>
        <v>17594587</v>
      </c>
      <c r="BG42" s="146"/>
      <c r="BH42" s="146"/>
      <c r="BI42" s="146"/>
      <c r="BJ42" s="146">
        <f>'2A-2_EFT (Monthly)'!CF42+'2A-2_EFT (Monthly)'!AS42</f>
        <v>-33348</v>
      </c>
      <c r="BK42" s="146"/>
      <c r="BL42" s="146">
        <f t="shared" si="11"/>
        <v>-33348</v>
      </c>
    </row>
    <row r="43" spans="1:64" ht="16.5" customHeight="1" x14ac:dyDescent="0.2">
      <c r="A43" s="148">
        <v>37</v>
      </c>
      <c r="B43" s="231">
        <v>37</v>
      </c>
      <c r="C43" s="537" t="s">
        <v>40</v>
      </c>
      <c r="D43" s="878">
        <f>'8_2.1.23 SIS BASE'!C43</f>
        <v>17597</v>
      </c>
      <c r="E43" s="153">
        <f>'2_State Distrib and Adjs'!AO43</f>
        <v>6385</v>
      </c>
      <c r="F43" s="153">
        <f>'2_State Distrib and Adjs'!AN43</f>
        <v>112354361</v>
      </c>
      <c r="G43" s="860"/>
      <c r="H43" s="860"/>
      <c r="I43" s="155"/>
      <c r="J43" s="153"/>
      <c r="K43" s="155"/>
      <c r="L43" s="153"/>
      <c r="M43" s="155"/>
      <c r="N43" s="153"/>
      <c r="O43" s="155"/>
      <c r="P43" s="153"/>
      <c r="Q43" s="712">
        <f t="shared" si="8"/>
        <v>112354361</v>
      </c>
      <c r="R43" s="156"/>
      <c r="S43" s="153">
        <f>'2_State Distrib and Adjs'!AS43</f>
        <v>0</v>
      </c>
      <c r="T43" s="153">
        <f>'2_State Distrib and Adjs'!AT43</f>
        <v>0</v>
      </c>
      <c r="U43" s="157">
        <f>'2_State Distrib and Adjs'!AU43</f>
        <v>0</v>
      </c>
      <c r="V43" s="156">
        <f t="shared" si="12"/>
        <v>112354361</v>
      </c>
      <c r="W43" s="154"/>
      <c r="X43" s="154"/>
      <c r="Y43" s="156">
        <f t="shared" si="6"/>
        <v>112354361</v>
      </c>
      <c r="Z43" s="153">
        <f>'2_State Distrib and Adjs'!AP43</f>
        <v>0</v>
      </c>
      <c r="AA43" s="158">
        <f>'2_State Distrib and Adjs'!AW43</f>
        <v>0</v>
      </c>
      <c r="AB43" s="158">
        <f>'2_State Distrib and Adjs'!AX43</f>
        <v>552860</v>
      </c>
      <c r="AC43" s="973">
        <f>'2_State Distrib and Adjs'!AY43</f>
        <v>2557624</v>
      </c>
      <c r="AD43" s="973">
        <f>'2_State Distrib and Adjs'!AZ43</f>
        <v>2046098</v>
      </c>
      <c r="AE43" s="156">
        <f>'2_State Distrib and Adjs'!BB43</f>
        <v>121347377</v>
      </c>
      <c r="AF43" s="153">
        <f>'2_State Distrib and Adjs'!BC43</f>
        <v>0</v>
      </c>
      <c r="AG43" s="153">
        <f>'2_State Distrib and Adjs'!BD43</f>
        <v>121347377</v>
      </c>
      <c r="AH43" s="156">
        <f>'2_State Distrib and Adjs'!BE43</f>
        <v>10112281</v>
      </c>
      <c r="AI43" s="158">
        <f>'2_State Distrib and Adjs'!BF43</f>
        <v>0</v>
      </c>
      <c r="AJ43" s="616">
        <f>'2_State Distrib and Adjs'!BG43</f>
        <v>254406</v>
      </c>
      <c r="AK43" s="616">
        <f>'2_State Distrib and Adjs'!BH43</f>
        <v>0</v>
      </c>
      <c r="AL43" s="159">
        <f>'2_State Distrib and Adjs'!BJ43</f>
        <v>121601783</v>
      </c>
      <c r="AM43" s="159">
        <f t="shared" si="9"/>
        <v>121601783</v>
      </c>
      <c r="AN43" s="160"/>
      <c r="AO43" s="161" t="e">
        <f>-'New Type 2 Res Summary'!AG43-'5A3_OJJ'!P43</f>
        <v>#REF!</v>
      </c>
      <c r="AP43" s="152" t="e">
        <f>-'New Type 2 Res Summary'!AH43</f>
        <v>#REF!</v>
      </c>
      <c r="AQ43" s="160" t="e">
        <f>-'New Type 2 Res Summary'!AI43</f>
        <v>#REF!</v>
      </c>
      <c r="AR43" s="152" t="e">
        <f>-'New Type 2 Res Summary'!AJ43</f>
        <v>#REF!</v>
      </c>
      <c r="AS43" s="162" t="e">
        <f>-'New Type 2 Res Summary'!AK43</f>
        <v>#REF!</v>
      </c>
      <c r="AT43" s="163" t="e">
        <f>-'New Type 2 Res Summary'!AL43</f>
        <v>#REF!</v>
      </c>
      <c r="AU43" s="161" t="e">
        <f>-'New Type 2 Res Summary'!AM43-'5A3_OJJ'!P43</f>
        <v>#REF!</v>
      </c>
      <c r="AV43" s="164"/>
      <c r="AW43" s="164" t="e">
        <f>-'New Type 2 Res Summary'!AN43</f>
        <v>#REF!</v>
      </c>
      <c r="AX43" s="161" t="e">
        <f>-'New Type 2 Res Summary'!AO43-'5A3_OJJ'!P43</f>
        <v>#REF!</v>
      </c>
      <c r="AY43" s="162"/>
      <c r="AZ43" s="161" t="e">
        <f>-'New Type 2 Res Summary'!AQ43-'5A3_OJJ'!P43</f>
        <v>#REF!</v>
      </c>
      <c r="BA43" s="161">
        <f>'2A-1_EFT (Annual)'!AQ43</f>
        <v>-510147</v>
      </c>
      <c r="BB43" s="162">
        <f>'2A-1_EFT (Annual)'!AS43+'2A-1_EFT (Annual)'!AT43</f>
        <v>0</v>
      </c>
      <c r="BC43" s="162">
        <f t="shared" si="10"/>
        <v>-510147</v>
      </c>
      <c r="BD43" s="161">
        <f>'2A-2_EFT (Monthly)'!AQ43</f>
        <v>-42410</v>
      </c>
      <c r="BE43" s="162">
        <f t="shared" si="7"/>
        <v>121091636</v>
      </c>
      <c r="BF43" s="162">
        <f>'2A-2_EFT (Monthly)'!AR43</f>
        <v>10069871</v>
      </c>
      <c r="BG43" s="164"/>
      <c r="BH43" s="164"/>
      <c r="BI43" s="164"/>
      <c r="BJ43" s="164">
        <f>'2A-2_EFT (Monthly)'!CF43+'2A-2_EFT (Monthly)'!AS43</f>
        <v>-1241</v>
      </c>
      <c r="BK43" s="164"/>
      <c r="BL43" s="164">
        <f t="shared" si="11"/>
        <v>-1241</v>
      </c>
    </row>
    <row r="44" spans="1:64" ht="16.5" customHeight="1" x14ac:dyDescent="0.2">
      <c r="A44" s="148">
        <v>38</v>
      </c>
      <c r="B44" s="231">
        <v>38</v>
      </c>
      <c r="C44" s="537" t="s">
        <v>41</v>
      </c>
      <c r="D44" s="878">
        <f>'8_2.1.23 SIS BASE'!C44</f>
        <v>3551</v>
      </c>
      <c r="E44" s="153">
        <f>'2_State Distrib and Adjs'!AO44</f>
        <v>3257</v>
      </c>
      <c r="F44" s="153">
        <f>'2_State Distrib and Adjs'!AN44</f>
        <v>11566270</v>
      </c>
      <c r="G44" s="860"/>
      <c r="H44" s="860"/>
      <c r="I44" s="155"/>
      <c r="J44" s="153"/>
      <c r="K44" s="155"/>
      <c r="L44" s="153"/>
      <c r="M44" s="155"/>
      <c r="N44" s="153"/>
      <c r="O44" s="155"/>
      <c r="P44" s="153"/>
      <c r="Q44" s="712">
        <f t="shared" si="8"/>
        <v>11566270</v>
      </c>
      <c r="R44" s="156"/>
      <c r="S44" s="153">
        <f>'2_State Distrib and Adjs'!AS44</f>
        <v>0</v>
      </c>
      <c r="T44" s="153">
        <f>'2_State Distrib and Adjs'!AT44</f>
        <v>0</v>
      </c>
      <c r="U44" s="157">
        <f>'2_State Distrib and Adjs'!AU44</f>
        <v>0</v>
      </c>
      <c r="V44" s="156">
        <f t="shared" si="12"/>
        <v>11566270</v>
      </c>
      <c r="W44" s="154"/>
      <c r="X44" s="154"/>
      <c r="Y44" s="156">
        <f t="shared" si="6"/>
        <v>11566270</v>
      </c>
      <c r="Z44" s="153">
        <f>'2_State Distrib and Adjs'!AP44</f>
        <v>0</v>
      </c>
      <c r="AA44" s="158">
        <f>'2_State Distrib and Adjs'!AW44</f>
        <v>0</v>
      </c>
      <c r="AB44" s="158">
        <f>'2_State Distrib and Adjs'!AX44</f>
        <v>120890</v>
      </c>
      <c r="AC44" s="973">
        <f>'2_State Distrib and Adjs'!AY44</f>
        <v>647269</v>
      </c>
      <c r="AD44" s="973">
        <f>'2_State Distrib and Adjs'!AZ44</f>
        <v>517815</v>
      </c>
      <c r="AE44" s="156">
        <f>'2_State Distrib and Adjs'!BB44</f>
        <v>13823148</v>
      </c>
      <c r="AF44" s="153">
        <f>'2_State Distrib and Adjs'!BC44</f>
        <v>0</v>
      </c>
      <c r="AG44" s="153">
        <f>'2_State Distrib and Adjs'!BD44</f>
        <v>13823148</v>
      </c>
      <c r="AH44" s="156">
        <f>'2_State Distrib and Adjs'!BE44</f>
        <v>1151929</v>
      </c>
      <c r="AI44" s="158">
        <f>'2_State Distrib and Adjs'!BF44</f>
        <v>0</v>
      </c>
      <c r="AJ44" s="616">
        <f>'2_State Distrib and Adjs'!BG44</f>
        <v>67781</v>
      </c>
      <c r="AK44" s="616">
        <f>'2_State Distrib and Adjs'!BH44</f>
        <v>0</v>
      </c>
      <c r="AL44" s="159">
        <f>'2_State Distrib and Adjs'!BJ44</f>
        <v>13890929</v>
      </c>
      <c r="AM44" s="159">
        <f t="shared" si="9"/>
        <v>13890929</v>
      </c>
      <c r="AN44" s="160"/>
      <c r="AO44" s="161" t="e">
        <f>-'New Type 2 Res Summary'!AG44-'5A3_OJJ'!P44</f>
        <v>#REF!</v>
      </c>
      <c r="AP44" s="152" t="e">
        <f>-'New Type 2 Res Summary'!AH44</f>
        <v>#REF!</v>
      </c>
      <c r="AQ44" s="160" t="e">
        <f>-'New Type 2 Res Summary'!AI44</f>
        <v>#REF!</v>
      </c>
      <c r="AR44" s="152" t="e">
        <f>-'New Type 2 Res Summary'!AJ44</f>
        <v>#REF!</v>
      </c>
      <c r="AS44" s="162" t="e">
        <f>-'New Type 2 Res Summary'!AK44</f>
        <v>#REF!</v>
      </c>
      <c r="AT44" s="163" t="e">
        <f>-'New Type 2 Res Summary'!AL44</f>
        <v>#REF!</v>
      </c>
      <c r="AU44" s="161" t="e">
        <f>-'New Type 2 Res Summary'!AM44-'5A3_OJJ'!P44</f>
        <v>#REF!</v>
      </c>
      <c r="AV44" s="164"/>
      <c r="AW44" s="164" t="e">
        <f>-'New Type 2 Res Summary'!AN44</f>
        <v>#REF!</v>
      </c>
      <c r="AX44" s="161" t="e">
        <f>-'New Type 2 Res Summary'!AO44-'5A3_OJJ'!P44</f>
        <v>#REF!</v>
      </c>
      <c r="AY44" s="162"/>
      <c r="AZ44" s="161" t="e">
        <f>-'New Type 2 Res Summary'!AQ44-'5A3_OJJ'!P44</f>
        <v>#REF!</v>
      </c>
      <c r="BA44" s="161">
        <f>'2A-1_EFT (Annual)'!AQ44</f>
        <v>-694516</v>
      </c>
      <c r="BB44" s="162">
        <f>'2A-1_EFT (Annual)'!AS44+'2A-1_EFT (Annual)'!AT44</f>
        <v>0</v>
      </c>
      <c r="BC44" s="162">
        <f t="shared" si="10"/>
        <v>-694516</v>
      </c>
      <c r="BD44" s="161">
        <f>'2A-2_EFT (Monthly)'!AQ44</f>
        <v>-57731</v>
      </c>
      <c r="BE44" s="162">
        <f t="shared" si="7"/>
        <v>13196413</v>
      </c>
      <c r="BF44" s="162">
        <f>'2A-2_EFT (Monthly)'!AR44</f>
        <v>1094198</v>
      </c>
      <c r="BG44" s="164"/>
      <c r="BH44" s="164"/>
      <c r="BI44" s="164"/>
      <c r="BJ44" s="164">
        <f>'2A-2_EFT (Monthly)'!CF44+'2A-2_EFT (Monthly)'!AS44</f>
        <v>-1735</v>
      </c>
      <c r="BK44" s="164"/>
      <c r="BL44" s="164">
        <f t="shared" si="11"/>
        <v>-1735</v>
      </c>
    </row>
    <row r="45" spans="1:64" ht="16.5" customHeight="1" x14ac:dyDescent="0.2">
      <c r="A45" s="148">
        <v>39</v>
      </c>
      <c r="B45" s="231">
        <v>39</v>
      </c>
      <c r="C45" s="537" t="s">
        <v>42</v>
      </c>
      <c r="D45" s="878">
        <f>'8_2.1.23 SIS BASE'!C45</f>
        <v>2375</v>
      </c>
      <c r="E45" s="153">
        <f>'2_State Distrib and Adjs'!AO45</f>
        <v>4244</v>
      </c>
      <c r="F45" s="153">
        <f>'2_State Distrib and Adjs'!AN45</f>
        <v>10080088</v>
      </c>
      <c r="G45" s="860"/>
      <c r="H45" s="860"/>
      <c r="I45" s="155"/>
      <c r="J45" s="153"/>
      <c r="K45" s="155"/>
      <c r="L45" s="153"/>
      <c r="M45" s="155"/>
      <c r="N45" s="153"/>
      <c r="O45" s="155"/>
      <c r="P45" s="153"/>
      <c r="Q45" s="712">
        <f t="shared" si="8"/>
        <v>10080088</v>
      </c>
      <c r="R45" s="156"/>
      <c r="S45" s="153">
        <f>'2_State Distrib and Adjs'!AS45</f>
        <v>0</v>
      </c>
      <c r="T45" s="153">
        <f>'2_State Distrib and Adjs'!AT45</f>
        <v>0</v>
      </c>
      <c r="U45" s="157">
        <f>'2_State Distrib and Adjs'!AU45</f>
        <v>0</v>
      </c>
      <c r="V45" s="156">
        <f t="shared" si="12"/>
        <v>10080088</v>
      </c>
      <c r="W45" s="154"/>
      <c r="X45" s="154"/>
      <c r="Y45" s="156">
        <f t="shared" si="6"/>
        <v>10080088</v>
      </c>
      <c r="Z45" s="153">
        <f>'2_State Distrib and Adjs'!AP45</f>
        <v>0</v>
      </c>
      <c r="AA45" s="158">
        <f>'2_State Distrib and Adjs'!AW45</f>
        <v>0</v>
      </c>
      <c r="AB45" s="158">
        <f>'2_State Distrib and Adjs'!AX45</f>
        <v>78820</v>
      </c>
      <c r="AC45" s="973">
        <f>'2_State Distrib and Adjs'!AY45</f>
        <v>321023</v>
      </c>
      <c r="AD45" s="973">
        <f>'2_State Distrib and Adjs'!AZ45</f>
        <v>256818</v>
      </c>
      <c r="AE45" s="156">
        <f>'2_State Distrib and Adjs'!BB45</f>
        <v>11218282</v>
      </c>
      <c r="AF45" s="153">
        <f>'2_State Distrib and Adjs'!BC45</f>
        <v>0</v>
      </c>
      <c r="AG45" s="153">
        <f>'2_State Distrib and Adjs'!BD45</f>
        <v>11218282</v>
      </c>
      <c r="AH45" s="156">
        <f>'2_State Distrib and Adjs'!BE45</f>
        <v>934857</v>
      </c>
      <c r="AI45" s="158">
        <f>'2_State Distrib and Adjs'!BF45</f>
        <v>0</v>
      </c>
      <c r="AJ45" s="616">
        <f>'2_State Distrib and Adjs'!BG45</f>
        <v>139539</v>
      </c>
      <c r="AK45" s="616">
        <f>'2_State Distrib and Adjs'!BH45</f>
        <v>0</v>
      </c>
      <c r="AL45" s="159">
        <f>'2_State Distrib and Adjs'!BJ45</f>
        <v>11357821</v>
      </c>
      <c r="AM45" s="159">
        <f t="shared" si="9"/>
        <v>11357821</v>
      </c>
      <c r="AN45" s="160"/>
      <c r="AO45" s="161" t="e">
        <f>-'New Type 2 Res Summary'!AG45-'5A3_OJJ'!P45</f>
        <v>#REF!</v>
      </c>
      <c r="AP45" s="152" t="e">
        <f>-'New Type 2 Res Summary'!AH45</f>
        <v>#REF!</v>
      </c>
      <c r="AQ45" s="160" t="e">
        <f>-'New Type 2 Res Summary'!AI45</f>
        <v>#REF!</v>
      </c>
      <c r="AR45" s="152" t="e">
        <f>-'New Type 2 Res Summary'!AJ45</f>
        <v>#REF!</v>
      </c>
      <c r="AS45" s="162" t="e">
        <f>-'New Type 2 Res Summary'!AK45</f>
        <v>#REF!</v>
      </c>
      <c r="AT45" s="163" t="e">
        <f>-'New Type 2 Res Summary'!AL45</f>
        <v>#REF!</v>
      </c>
      <c r="AU45" s="161" t="e">
        <f>-'New Type 2 Res Summary'!AM45-'5A3_OJJ'!P45</f>
        <v>#REF!</v>
      </c>
      <c r="AV45" s="164"/>
      <c r="AW45" s="164" t="e">
        <f>-'New Type 2 Res Summary'!AN45</f>
        <v>#REF!</v>
      </c>
      <c r="AX45" s="161" t="e">
        <f>-'New Type 2 Res Summary'!AO45-'5A3_OJJ'!P45</f>
        <v>#REF!</v>
      </c>
      <c r="AY45" s="162"/>
      <c r="AZ45" s="161" t="e">
        <f>-'New Type 2 Res Summary'!AQ45-'5A3_OJJ'!P45</f>
        <v>#REF!</v>
      </c>
      <c r="BA45" s="161">
        <f>'2A-1_EFT (Annual)'!AQ45</f>
        <v>-290221</v>
      </c>
      <c r="BB45" s="162">
        <f>'2A-1_EFT (Annual)'!AS45+'2A-1_EFT (Annual)'!AT45</f>
        <v>0</v>
      </c>
      <c r="BC45" s="162">
        <f t="shared" si="10"/>
        <v>-290221</v>
      </c>
      <c r="BD45" s="161">
        <f>'2A-2_EFT (Monthly)'!AQ45</f>
        <v>-24126</v>
      </c>
      <c r="BE45" s="162">
        <f t="shared" si="7"/>
        <v>11067600</v>
      </c>
      <c r="BF45" s="162">
        <f>'2A-2_EFT (Monthly)'!AR45</f>
        <v>910731</v>
      </c>
      <c r="BG45" s="164"/>
      <c r="BH45" s="164"/>
      <c r="BI45" s="164"/>
      <c r="BJ45" s="164">
        <f>'2A-2_EFT (Monthly)'!CF45+'2A-2_EFT (Monthly)'!AS45</f>
        <v>-714</v>
      </c>
      <c r="BK45" s="164"/>
      <c r="BL45" s="164">
        <f t="shared" si="11"/>
        <v>-714</v>
      </c>
    </row>
    <row r="46" spans="1:64" ht="16.5" customHeight="1" x14ac:dyDescent="0.2">
      <c r="A46" s="538">
        <v>40</v>
      </c>
      <c r="B46" s="539">
        <v>40</v>
      </c>
      <c r="C46" s="540" t="s">
        <v>43</v>
      </c>
      <c r="D46" s="879">
        <f>'8_2.1.23 SIS BASE'!C46</f>
        <v>20507</v>
      </c>
      <c r="E46" s="167">
        <f>'2_State Distrib and Adjs'!AO46</f>
        <v>6159</v>
      </c>
      <c r="F46" s="167">
        <f>'2_State Distrib and Adjs'!AN46</f>
        <v>126307587</v>
      </c>
      <c r="G46" s="861"/>
      <c r="H46" s="861"/>
      <c r="I46" s="169"/>
      <c r="J46" s="167"/>
      <c r="K46" s="169"/>
      <c r="L46" s="167"/>
      <c r="M46" s="169"/>
      <c r="N46" s="167"/>
      <c r="O46" s="169"/>
      <c r="P46" s="167"/>
      <c r="Q46" s="776">
        <f t="shared" si="8"/>
        <v>126307587</v>
      </c>
      <c r="R46" s="170"/>
      <c r="S46" s="167">
        <f>'2_State Distrib and Adjs'!AS46</f>
        <v>0</v>
      </c>
      <c r="T46" s="167">
        <f>'2_State Distrib and Adjs'!AT46</f>
        <v>0</v>
      </c>
      <c r="U46" s="171">
        <f>'2_State Distrib and Adjs'!AU46</f>
        <v>0</v>
      </c>
      <c r="V46" s="170">
        <f t="shared" si="12"/>
        <v>126307587</v>
      </c>
      <c r="W46" s="168"/>
      <c r="X46" s="168"/>
      <c r="Y46" s="170">
        <f t="shared" si="6"/>
        <v>126307587</v>
      </c>
      <c r="Z46" s="167">
        <f>'2_State Distrib and Adjs'!AP46</f>
        <v>0</v>
      </c>
      <c r="AA46" s="172">
        <f>'2_State Distrib and Adjs'!AW46</f>
        <v>0</v>
      </c>
      <c r="AB46" s="613">
        <f>'2_State Distrib and Adjs'!AX46</f>
        <v>663950</v>
      </c>
      <c r="AC46" s="974">
        <f>'2_State Distrib and Adjs'!AY46</f>
        <v>3029422</v>
      </c>
      <c r="AD46" s="974">
        <f>'2_State Distrib and Adjs'!AZ46</f>
        <v>2423538</v>
      </c>
      <c r="AE46" s="170">
        <f>'2_State Distrib and Adjs'!BB46</f>
        <v>136968630</v>
      </c>
      <c r="AF46" s="173">
        <f>'2_State Distrib and Adjs'!BC46</f>
        <v>0</v>
      </c>
      <c r="AG46" s="167">
        <f>'2_State Distrib and Adjs'!BD46</f>
        <v>136968630</v>
      </c>
      <c r="AH46" s="174">
        <f>'2_State Distrib and Adjs'!BE46</f>
        <v>11414053</v>
      </c>
      <c r="AI46" s="172">
        <f>'2_State Distrib and Adjs'!BF46</f>
        <v>0</v>
      </c>
      <c r="AJ46" s="617">
        <f>'2_State Distrib and Adjs'!BG46</f>
        <v>632987</v>
      </c>
      <c r="AK46" s="617">
        <f>'2_State Distrib and Adjs'!BH46</f>
        <v>0</v>
      </c>
      <c r="AL46" s="174">
        <f>'2_State Distrib and Adjs'!BJ46</f>
        <v>137601617</v>
      </c>
      <c r="AM46" s="174">
        <f t="shared" si="9"/>
        <v>137601617</v>
      </c>
      <c r="AN46" s="175"/>
      <c r="AO46" s="176" t="e">
        <f>-'New Type 2 Res Summary'!AG46-'5A3_OJJ'!P46</f>
        <v>#REF!</v>
      </c>
      <c r="AP46" s="166" t="e">
        <f>-'New Type 2 Res Summary'!AH46</f>
        <v>#REF!</v>
      </c>
      <c r="AQ46" s="175" t="e">
        <f>-'New Type 2 Res Summary'!AI46</f>
        <v>#REF!</v>
      </c>
      <c r="AR46" s="166" t="e">
        <f>-'New Type 2 Res Summary'!AJ46</f>
        <v>#REF!</v>
      </c>
      <c r="AS46" s="177" t="e">
        <f>-'New Type 2 Res Summary'!AK46</f>
        <v>#REF!</v>
      </c>
      <c r="AT46" s="178" t="e">
        <f>-'New Type 2 Res Summary'!AL46</f>
        <v>#REF!</v>
      </c>
      <c r="AU46" s="176" t="e">
        <f>-'New Type 2 Res Summary'!AM46-'5A3_OJJ'!P46</f>
        <v>#REF!</v>
      </c>
      <c r="AV46" s="610"/>
      <c r="AW46" s="179" t="e">
        <f>-'New Type 2 Res Summary'!AN46</f>
        <v>#REF!</v>
      </c>
      <c r="AX46" s="176" t="e">
        <f>-'New Type 2 Res Summary'!AO46-'5A3_OJJ'!P46</f>
        <v>#REF!</v>
      </c>
      <c r="AY46" s="177"/>
      <c r="AZ46" s="625" t="e">
        <f>-'New Type 2 Res Summary'!AQ46-'5A3_OJJ'!P46</f>
        <v>#REF!</v>
      </c>
      <c r="BA46" s="176">
        <f>'2A-1_EFT (Annual)'!AQ46</f>
        <v>-553456</v>
      </c>
      <c r="BB46" s="177">
        <f>'2A-1_EFT (Annual)'!AS46+'2A-1_EFT (Annual)'!AT46</f>
        <v>0</v>
      </c>
      <c r="BC46" s="177">
        <f t="shared" si="10"/>
        <v>-553456</v>
      </c>
      <c r="BD46" s="176">
        <f>'2A-2_EFT (Monthly)'!AQ46</f>
        <v>-46010</v>
      </c>
      <c r="BE46" s="177">
        <f t="shared" si="7"/>
        <v>137048161</v>
      </c>
      <c r="BF46" s="177">
        <f>'2A-2_EFT (Monthly)'!AR46</f>
        <v>11368043</v>
      </c>
      <c r="BG46" s="179"/>
      <c r="BH46" s="179"/>
      <c r="BI46" s="179"/>
      <c r="BJ46" s="179">
        <f>'2A-2_EFT (Monthly)'!CF46+'2A-2_EFT (Monthly)'!AS46</f>
        <v>-1346</v>
      </c>
      <c r="BK46" s="179"/>
      <c r="BL46" s="179">
        <f t="shared" si="11"/>
        <v>-1346</v>
      </c>
    </row>
    <row r="47" spans="1:64" ht="16.5" customHeight="1" x14ac:dyDescent="0.2">
      <c r="A47" s="534">
        <v>41</v>
      </c>
      <c r="B47" s="535">
        <v>41</v>
      </c>
      <c r="C47" s="536" t="s">
        <v>44</v>
      </c>
      <c r="D47" s="877">
        <f>'8_2.1.23 SIS BASE'!C47</f>
        <v>1176</v>
      </c>
      <c r="E47" s="136">
        <f>'2_State Distrib and Adjs'!AO47</f>
        <v>3735</v>
      </c>
      <c r="F47" s="136">
        <f>'2_State Distrib and Adjs'!AN47</f>
        <v>4392267</v>
      </c>
      <c r="G47" s="858"/>
      <c r="H47" s="858"/>
      <c r="I47" s="138"/>
      <c r="J47" s="136"/>
      <c r="K47" s="138"/>
      <c r="L47" s="136"/>
      <c r="M47" s="138"/>
      <c r="N47" s="136"/>
      <c r="O47" s="138"/>
      <c r="P47" s="136"/>
      <c r="Q47" s="774">
        <f t="shared" si="8"/>
        <v>4392267</v>
      </c>
      <c r="R47" s="139"/>
      <c r="S47" s="136">
        <f>'2_State Distrib and Adjs'!AS47</f>
        <v>0</v>
      </c>
      <c r="T47" s="136">
        <f>'2_State Distrib and Adjs'!AT47</f>
        <v>0</v>
      </c>
      <c r="U47" s="140">
        <f>'2_State Distrib and Adjs'!AU47</f>
        <v>0</v>
      </c>
      <c r="V47" s="139">
        <f t="shared" si="12"/>
        <v>4392267</v>
      </c>
      <c r="W47" s="137"/>
      <c r="X47" s="137"/>
      <c r="Y47" s="139">
        <f t="shared" si="6"/>
        <v>4392267</v>
      </c>
      <c r="Z47" s="136">
        <f>'2_State Distrib and Adjs'!AP47</f>
        <v>0</v>
      </c>
      <c r="AA47" s="150">
        <f>'2_State Distrib and Adjs'!AW47</f>
        <v>0</v>
      </c>
      <c r="AB47" s="612">
        <f>'2_State Distrib and Adjs'!AX47</f>
        <v>39760</v>
      </c>
      <c r="AC47" s="972">
        <f>'2_State Distrib and Adjs'!AY47</f>
        <v>221198</v>
      </c>
      <c r="AD47" s="972">
        <f>'2_State Distrib and Adjs'!AZ47</f>
        <v>176959</v>
      </c>
      <c r="AE47" s="139">
        <f>'2_State Distrib and Adjs'!BB47</f>
        <v>5161980</v>
      </c>
      <c r="AF47" s="136">
        <f>'2_State Distrib and Adjs'!BC47</f>
        <v>0</v>
      </c>
      <c r="AG47" s="136">
        <f>'2_State Distrib and Adjs'!BD47</f>
        <v>5161980</v>
      </c>
      <c r="AH47" s="139">
        <f>'2_State Distrib and Adjs'!BE47</f>
        <v>430165</v>
      </c>
      <c r="AI47" s="150">
        <f>'2_State Distrib and Adjs'!BF47</f>
        <v>0</v>
      </c>
      <c r="AJ47" s="615">
        <f>'2_State Distrib and Adjs'!BG47</f>
        <v>45368</v>
      </c>
      <c r="AK47" s="615">
        <f>'2_State Distrib and Adjs'!BH47</f>
        <v>0</v>
      </c>
      <c r="AL47" s="141">
        <f>'2_State Distrib and Adjs'!BJ47</f>
        <v>5207348</v>
      </c>
      <c r="AM47" s="141">
        <f t="shared" si="9"/>
        <v>5207348</v>
      </c>
      <c r="AN47" s="142"/>
      <c r="AO47" s="143" t="e">
        <f>-'New Type 2 Res Summary'!AG47-'5A3_OJJ'!P47</f>
        <v>#REF!</v>
      </c>
      <c r="AP47" s="135" t="e">
        <f>-'New Type 2 Res Summary'!AH47</f>
        <v>#REF!</v>
      </c>
      <c r="AQ47" s="142" t="e">
        <f>-'New Type 2 Res Summary'!AI47</f>
        <v>#REF!</v>
      </c>
      <c r="AR47" s="135" t="e">
        <f>-'New Type 2 Res Summary'!AJ47</f>
        <v>#REF!</v>
      </c>
      <c r="AS47" s="144" t="e">
        <f>-'New Type 2 Res Summary'!AK47</f>
        <v>#REF!</v>
      </c>
      <c r="AT47" s="145" t="e">
        <f>-'New Type 2 Res Summary'!AL47</f>
        <v>#REF!</v>
      </c>
      <c r="AU47" s="143" t="e">
        <f>-'New Type 2 Res Summary'!AM47-'5A3_OJJ'!P47</f>
        <v>#REF!</v>
      </c>
      <c r="AV47" s="609"/>
      <c r="AW47" s="146" t="e">
        <f>-'New Type 2 Res Summary'!AN47</f>
        <v>#REF!</v>
      </c>
      <c r="AX47" s="143" t="e">
        <f>-'New Type 2 Res Summary'!AO47-'5A3_OJJ'!P47</f>
        <v>#REF!</v>
      </c>
      <c r="AY47" s="144"/>
      <c r="AZ47" s="624" t="e">
        <f>-'New Type 2 Res Summary'!AQ47-'5A3_OJJ'!P47</f>
        <v>#REF!</v>
      </c>
      <c r="BA47" s="143">
        <f>'2A-1_EFT (Annual)'!AQ47</f>
        <v>-108447</v>
      </c>
      <c r="BB47" s="144">
        <f>'2A-1_EFT (Annual)'!AS47+'2A-1_EFT (Annual)'!AT47</f>
        <v>0</v>
      </c>
      <c r="BC47" s="144">
        <f t="shared" si="10"/>
        <v>-108447</v>
      </c>
      <c r="BD47" s="143">
        <f>'2A-2_EFT (Monthly)'!AQ47</f>
        <v>-9015</v>
      </c>
      <c r="BE47" s="144">
        <f t="shared" si="7"/>
        <v>5098901</v>
      </c>
      <c r="BF47" s="144">
        <f>'2A-2_EFT (Monthly)'!AR47</f>
        <v>421150</v>
      </c>
      <c r="BG47" s="146"/>
      <c r="BH47" s="146"/>
      <c r="BI47" s="146"/>
      <c r="BJ47" s="146">
        <f>'2A-2_EFT (Monthly)'!CF47+'2A-2_EFT (Monthly)'!AS47</f>
        <v>-260</v>
      </c>
      <c r="BK47" s="146"/>
      <c r="BL47" s="146">
        <f t="shared" si="11"/>
        <v>-260</v>
      </c>
    </row>
    <row r="48" spans="1:64" ht="16.5" customHeight="1" x14ac:dyDescent="0.2">
      <c r="A48" s="148">
        <v>42</v>
      </c>
      <c r="B48" s="231">
        <v>42</v>
      </c>
      <c r="C48" s="537" t="s">
        <v>45</v>
      </c>
      <c r="D48" s="878">
        <f>'8_2.1.23 SIS BASE'!C48</f>
        <v>2682</v>
      </c>
      <c r="E48" s="153">
        <f>'2_State Distrib and Adjs'!AO48</f>
        <v>5974</v>
      </c>
      <c r="F48" s="153">
        <f>'2_State Distrib and Adjs'!AN48</f>
        <v>16022574</v>
      </c>
      <c r="G48" s="860"/>
      <c r="H48" s="860"/>
      <c r="I48" s="155"/>
      <c r="J48" s="153"/>
      <c r="K48" s="155"/>
      <c r="L48" s="153"/>
      <c r="M48" s="155"/>
      <c r="N48" s="153"/>
      <c r="O48" s="155"/>
      <c r="P48" s="153"/>
      <c r="Q48" s="712">
        <f t="shared" si="8"/>
        <v>16022574</v>
      </c>
      <c r="R48" s="156"/>
      <c r="S48" s="153">
        <f>'2_State Distrib and Adjs'!AS48</f>
        <v>0</v>
      </c>
      <c r="T48" s="153">
        <f>'2_State Distrib and Adjs'!AT48</f>
        <v>0</v>
      </c>
      <c r="U48" s="157">
        <f>'2_State Distrib and Adjs'!AU48</f>
        <v>0</v>
      </c>
      <c r="V48" s="156">
        <f t="shared" si="12"/>
        <v>16022574</v>
      </c>
      <c r="W48" s="154"/>
      <c r="X48" s="154"/>
      <c r="Y48" s="156">
        <f t="shared" si="6"/>
        <v>16022574</v>
      </c>
      <c r="Z48" s="153">
        <f>'2_State Distrib and Adjs'!AP48</f>
        <v>0</v>
      </c>
      <c r="AA48" s="158">
        <f>'2_State Distrib and Adjs'!AW48</f>
        <v>0</v>
      </c>
      <c r="AB48" s="158">
        <f>'2_State Distrib and Adjs'!AX48</f>
        <v>85470</v>
      </c>
      <c r="AC48" s="973">
        <f>'2_State Distrib and Adjs'!AY48</f>
        <v>364242</v>
      </c>
      <c r="AD48" s="973">
        <f>'2_State Distrib and Adjs'!AZ48</f>
        <v>291393</v>
      </c>
      <c r="AE48" s="156">
        <f>'2_State Distrib and Adjs'!BB48</f>
        <v>17310042</v>
      </c>
      <c r="AF48" s="153">
        <f>'2_State Distrib and Adjs'!BC48</f>
        <v>0</v>
      </c>
      <c r="AG48" s="153">
        <f>'2_State Distrib and Adjs'!BD48</f>
        <v>17310042</v>
      </c>
      <c r="AH48" s="156">
        <f>'2_State Distrib and Adjs'!BE48</f>
        <v>1442504</v>
      </c>
      <c r="AI48" s="158">
        <f>'2_State Distrib and Adjs'!BF48</f>
        <v>0</v>
      </c>
      <c r="AJ48" s="616">
        <f>'2_State Distrib and Adjs'!BG48</f>
        <v>78626</v>
      </c>
      <c r="AK48" s="616">
        <f>'2_State Distrib and Adjs'!BH48</f>
        <v>0</v>
      </c>
      <c r="AL48" s="159">
        <f>'2_State Distrib and Adjs'!BJ48</f>
        <v>17388668</v>
      </c>
      <c r="AM48" s="159">
        <f t="shared" si="9"/>
        <v>17388668</v>
      </c>
      <c r="AN48" s="160"/>
      <c r="AO48" s="161" t="e">
        <f>-'New Type 2 Res Summary'!AG48-'5A3_OJJ'!P48</f>
        <v>#REF!</v>
      </c>
      <c r="AP48" s="152" t="e">
        <f>-'New Type 2 Res Summary'!AH48</f>
        <v>#REF!</v>
      </c>
      <c r="AQ48" s="160" t="e">
        <f>-'New Type 2 Res Summary'!AI48</f>
        <v>#REF!</v>
      </c>
      <c r="AR48" s="152" t="e">
        <f>-'New Type 2 Res Summary'!AJ48</f>
        <v>#REF!</v>
      </c>
      <c r="AS48" s="162" t="e">
        <f>-'New Type 2 Res Summary'!AK48</f>
        <v>#REF!</v>
      </c>
      <c r="AT48" s="163" t="e">
        <f>-'New Type 2 Res Summary'!AL48</f>
        <v>#REF!</v>
      </c>
      <c r="AU48" s="161" t="e">
        <f>-'New Type 2 Res Summary'!AM48-'5A3_OJJ'!P48</f>
        <v>#REF!</v>
      </c>
      <c r="AV48" s="164"/>
      <c r="AW48" s="164" t="e">
        <f>-'New Type 2 Res Summary'!AN48</f>
        <v>#REF!</v>
      </c>
      <c r="AX48" s="161" t="e">
        <f>-'New Type 2 Res Summary'!AO48-'5A3_OJJ'!P48</f>
        <v>#REF!</v>
      </c>
      <c r="AY48" s="162"/>
      <c r="AZ48" s="161" t="e">
        <f>-'New Type 2 Res Summary'!AQ48-'5A3_OJJ'!P48</f>
        <v>#REF!</v>
      </c>
      <c r="BA48" s="161">
        <f>'2A-1_EFT (Annual)'!AQ48</f>
        <v>-88719</v>
      </c>
      <c r="BB48" s="162">
        <f>'2A-1_EFT (Annual)'!AS48+'2A-1_EFT (Annual)'!AT48</f>
        <v>0</v>
      </c>
      <c r="BC48" s="162">
        <f t="shared" si="10"/>
        <v>-88719</v>
      </c>
      <c r="BD48" s="161">
        <f>'2A-2_EFT (Monthly)'!AQ48</f>
        <v>-7376</v>
      </c>
      <c r="BE48" s="162">
        <f t="shared" si="7"/>
        <v>17299949</v>
      </c>
      <c r="BF48" s="162">
        <f>'2A-2_EFT (Monthly)'!AR48</f>
        <v>1435128</v>
      </c>
      <c r="BG48" s="164"/>
      <c r="BH48" s="164"/>
      <c r="BI48" s="164"/>
      <c r="BJ48" s="164">
        <f>'2A-2_EFT (Monthly)'!CF48+'2A-2_EFT (Monthly)'!AS48</f>
        <v>-212</v>
      </c>
      <c r="BK48" s="164"/>
      <c r="BL48" s="164">
        <f t="shared" si="11"/>
        <v>-212</v>
      </c>
    </row>
    <row r="49" spans="1:64" ht="16.5" customHeight="1" x14ac:dyDescent="0.2">
      <c r="A49" s="148">
        <v>43</v>
      </c>
      <c r="B49" s="231">
        <v>43</v>
      </c>
      <c r="C49" s="537" t="s">
        <v>46</v>
      </c>
      <c r="D49" s="878">
        <f>'8_2.1.23 SIS BASE'!C49</f>
        <v>3686</v>
      </c>
      <c r="E49" s="153">
        <f>'2_State Distrib and Adjs'!AO49</f>
        <v>6029</v>
      </c>
      <c r="F49" s="153">
        <f>'2_State Distrib and Adjs'!AN49</f>
        <v>22222737</v>
      </c>
      <c r="G49" s="860"/>
      <c r="H49" s="860"/>
      <c r="I49" s="155"/>
      <c r="J49" s="153"/>
      <c r="K49" s="155"/>
      <c r="L49" s="153"/>
      <c r="M49" s="155"/>
      <c r="N49" s="153"/>
      <c r="O49" s="155"/>
      <c r="P49" s="153"/>
      <c r="Q49" s="712">
        <f t="shared" si="8"/>
        <v>22222737</v>
      </c>
      <c r="R49" s="156"/>
      <c r="S49" s="153">
        <f>'2_State Distrib and Adjs'!AS49</f>
        <v>0</v>
      </c>
      <c r="T49" s="153">
        <f>'2_State Distrib and Adjs'!AT49</f>
        <v>0</v>
      </c>
      <c r="U49" s="157">
        <f>'2_State Distrib and Adjs'!AU49</f>
        <v>0</v>
      </c>
      <c r="V49" s="156">
        <f t="shared" si="12"/>
        <v>22222737</v>
      </c>
      <c r="W49" s="154"/>
      <c r="X49" s="154"/>
      <c r="Y49" s="156">
        <f t="shared" si="6"/>
        <v>22222737</v>
      </c>
      <c r="Z49" s="153">
        <f>'2_State Distrib and Adjs'!AP49</f>
        <v>0</v>
      </c>
      <c r="AA49" s="158">
        <f>'2_State Distrib and Adjs'!AW49</f>
        <v>0</v>
      </c>
      <c r="AB49" s="158">
        <f>'2_State Distrib and Adjs'!AX49</f>
        <v>117180</v>
      </c>
      <c r="AC49" s="973">
        <f>'2_State Distrib and Adjs'!AY49</f>
        <v>637754</v>
      </c>
      <c r="AD49" s="973">
        <f>'2_State Distrib and Adjs'!AZ49</f>
        <v>510203</v>
      </c>
      <c r="AE49" s="156">
        <f>'2_State Distrib and Adjs'!BB49</f>
        <v>24444505</v>
      </c>
      <c r="AF49" s="153">
        <f>'2_State Distrib and Adjs'!BC49</f>
        <v>0</v>
      </c>
      <c r="AG49" s="153">
        <f>'2_State Distrib and Adjs'!BD49</f>
        <v>24444505</v>
      </c>
      <c r="AH49" s="156">
        <f>'2_State Distrib and Adjs'!BE49</f>
        <v>2037042</v>
      </c>
      <c r="AI49" s="158">
        <f>'2_State Distrib and Adjs'!BF49</f>
        <v>0</v>
      </c>
      <c r="AJ49" s="616">
        <f>'2_State Distrib and Adjs'!BG49</f>
        <v>110619</v>
      </c>
      <c r="AK49" s="616">
        <f>'2_State Distrib and Adjs'!BH49</f>
        <v>0</v>
      </c>
      <c r="AL49" s="159">
        <f>'2_State Distrib and Adjs'!BJ49</f>
        <v>24555124</v>
      </c>
      <c r="AM49" s="159">
        <f t="shared" si="9"/>
        <v>24555124</v>
      </c>
      <c r="AN49" s="160"/>
      <c r="AO49" s="161" t="e">
        <f>-'New Type 2 Res Summary'!AG49-'5A3_OJJ'!P49</f>
        <v>#REF!</v>
      </c>
      <c r="AP49" s="152" t="e">
        <f>-'New Type 2 Res Summary'!AH49</f>
        <v>#REF!</v>
      </c>
      <c r="AQ49" s="160" t="e">
        <f>-'New Type 2 Res Summary'!AI49</f>
        <v>#REF!</v>
      </c>
      <c r="AR49" s="152" t="e">
        <f>-'New Type 2 Res Summary'!AJ49</f>
        <v>#REF!</v>
      </c>
      <c r="AS49" s="162" t="e">
        <f>-'New Type 2 Res Summary'!AK49</f>
        <v>#REF!</v>
      </c>
      <c r="AT49" s="163" t="e">
        <f>-'New Type 2 Res Summary'!AL49</f>
        <v>#REF!</v>
      </c>
      <c r="AU49" s="161" t="e">
        <f>-'New Type 2 Res Summary'!AM49-'5A3_OJJ'!P49</f>
        <v>#REF!</v>
      </c>
      <c r="AV49" s="164"/>
      <c r="AW49" s="164" t="e">
        <f>-'New Type 2 Res Summary'!AN49</f>
        <v>#REF!</v>
      </c>
      <c r="AX49" s="161" t="e">
        <f>-'New Type 2 Res Summary'!AO49-'5A3_OJJ'!P49</f>
        <v>#REF!</v>
      </c>
      <c r="AY49" s="162"/>
      <c r="AZ49" s="161" t="e">
        <f>-'New Type 2 Res Summary'!AQ49-'5A3_OJJ'!P49</f>
        <v>#REF!</v>
      </c>
      <c r="BA49" s="161">
        <f>'2A-1_EFT (Annual)'!AQ49</f>
        <v>-111057</v>
      </c>
      <c r="BB49" s="162">
        <f>'2A-1_EFT (Annual)'!AS49+'2A-1_EFT (Annual)'!AT49</f>
        <v>0</v>
      </c>
      <c r="BC49" s="162">
        <f t="shared" si="10"/>
        <v>-111057</v>
      </c>
      <c r="BD49" s="161">
        <f>'2A-2_EFT (Monthly)'!AQ49</f>
        <v>-9233</v>
      </c>
      <c r="BE49" s="162">
        <f t="shared" si="7"/>
        <v>24444067</v>
      </c>
      <c r="BF49" s="162">
        <f>'2A-2_EFT (Monthly)'!AR49</f>
        <v>2027809</v>
      </c>
      <c r="BG49" s="164"/>
      <c r="BH49" s="164"/>
      <c r="BI49" s="164"/>
      <c r="BJ49" s="164">
        <f>'2A-2_EFT (Monthly)'!CF49+'2A-2_EFT (Monthly)'!AS49</f>
        <v>-263</v>
      </c>
      <c r="BK49" s="164"/>
      <c r="BL49" s="164">
        <f t="shared" si="11"/>
        <v>-263</v>
      </c>
    </row>
    <row r="50" spans="1:64" ht="16.5" customHeight="1" x14ac:dyDescent="0.2">
      <c r="A50" s="148">
        <v>44</v>
      </c>
      <c r="B50" s="231">
        <v>44</v>
      </c>
      <c r="C50" s="537" t="s">
        <v>47</v>
      </c>
      <c r="D50" s="878">
        <f>'8_2.1.23 SIS BASE'!C50</f>
        <v>7443</v>
      </c>
      <c r="E50" s="153">
        <f>'2_State Distrib and Adjs'!AO50</f>
        <v>6049</v>
      </c>
      <c r="F50" s="153">
        <f>'2_State Distrib and Adjs'!AN50</f>
        <v>45025070</v>
      </c>
      <c r="G50" s="860"/>
      <c r="H50" s="860"/>
      <c r="I50" s="155"/>
      <c r="J50" s="153"/>
      <c r="K50" s="155"/>
      <c r="L50" s="153"/>
      <c r="M50" s="155"/>
      <c r="N50" s="153"/>
      <c r="O50" s="155"/>
      <c r="P50" s="153"/>
      <c r="Q50" s="712">
        <f t="shared" si="8"/>
        <v>45025070</v>
      </c>
      <c r="R50" s="156"/>
      <c r="S50" s="153">
        <f>'2_State Distrib and Adjs'!AS50</f>
        <v>0</v>
      </c>
      <c r="T50" s="153">
        <f>'2_State Distrib and Adjs'!AT50</f>
        <v>0</v>
      </c>
      <c r="U50" s="157">
        <f>'2_State Distrib and Adjs'!AU50</f>
        <v>0</v>
      </c>
      <c r="V50" s="156">
        <f t="shared" si="12"/>
        <v>45025070</v>
      </c>
      <c r="W50" s="154"/>
      <c r="X50" s="154"/>
      <c r="Y50" s="156">
        <f t="shared" si="6"/>
        <v>45025070</v>
      </c>
      <c r="Z50" s="153">
        <f>'2_State Distrib and Adjs'!AP50</f>
        <v>0</v>
      </c>
      <c r="AA50" s="158">
        <f>'2_State Distrib and Adjs'!AW50</f>
        <v>0</v>
      </c>
      <c r="AB50" s="158">
        <f>'2_State Distrib and Adjs'!AX50</f>
        <v>238350</v>
      </c>
      <c r="AC50" s="973">
        <f>'2_State Distrib and Adjs'!AY50</f>
        <v>951923</v>
      </c>
      <c r="AD50" s="973">
        <f>'2_State Distrib and Adjs'!AZ50</f>
        <v>761538</v>
      </c>
      <c r="AE50" s="156">
        <f>'2_State Distrib and Adjs'!BB50</f>
        <v>48404766</v>
      </c>
      <c r="AF50" s="153">
        <f>'2_State Distrib and Adjs'!BC50</f>
        <v>0</v>
      </c>
      <c r="AG50" s="153">
        <f>'2_State Distrib and Adjs'!BD50</f>
        <v>48404766</v>
      </c>
      <c r="AH50" s="156">
        <f>'2_State Distrib and Adjs'!BE50</f>
        <v>4033731</v>
      </c>
      <c r="AI50" s="158">
        <f>'2_State Distrib and Adjs'!BF50</f>
        <v>0</v>
      </c>
      <c r="AJ50" s="616">
        <f>'2_State Distrib and Adjs'!BG50</f>
        <v>218708</v>
      </c>
      <c r="AK50" s="616">
        <f>'2_State Distrib and Adjs'!BH50</f>
        <v>0</v>
      </c>
      <c r="AL50" s="159">
        <f>'2_State Distrib and Adjs'!BJ50</f>
        <v>48623474</v>
      </c>
      <c r="AM50" s="159">
        <f t="shared" si="9"/>
        <v>48623474</v>
      </c>
      <c r="AN50" s="160"/>
      <c r="AO50" s="161" t="e">
        <f>-'New Type 2 Res Summary'!AG50-'5A3_OJJ'!P50</f>
        <v>#REF!</v>
      </c>
      <c r="AP50" s="152" t="e">
        <f>-'New Type 2 Res Summary'!AH50</f>
        <v>#REF!</v>
      </c>
      <c r="AQ50" s="160" t="e">
        <f>-'New Type 2 Res Summary'!AI50</f>
        <v>#REF!</v>
      </c>
      <c r="AR50" s="152" t="e">
        <f>-'New Type 2 Res Summary'!AJ50</f>
        <v>#REF!</v>
      </c>
      <c r="AS50" s="162" t="e">
        <f>-'New Type 2 Res Summary'!AK50</f>
        <v>#REF!</v>
      </c>
      <c r="AT50" s="163" t="e">
        <f>-'New Type 2 Res Summary'!AL50</f>
        <v>#REF!</v>
      </c>
      <c r="AU50" s="161" t="e">
        <f>-'New Type 2 Res Summary'!AM50-'5A3_OJJ'!P50</f>
        <v>#REF!</v>
      </c>
      <c r="AV50" s="164"/>
      <c r="AW50" s="164" t="e">
        <f>-'New Type 2 Res Summary'!AN50</f>
        <v>#REF!</v>
      </c>
      <c r="AX50" s="161" t="e">
        <f>-'New Type 2 Res Summary'!AO50-'5A3_OJJ'!P50</f>
        <v>#REF!</v>
      </c>
      <c r="AY50" s="162"/>
      <c r="AZ50" s="161" t="e">
        <f>-'New Type 2 Res Summary'!AQ50-'5A3_OJJ'!P50</f>
        <v>#REF!</v>
      </c>
      <c r="BA50" s="161">
        <f>'2A-1_EFT (Annual)'!AQ50</f>
        <v>-305169</v>
      </c>
      <c r="BB50" s="162">
        <f>'2A-1_EFT (Annual)'!AS50+'2A-1_EFT (Annual)'!AT50</f>
        <v>0</v>
      </c>
      <c r="BC50" s="162">
        <f t="shared" si="10"/>
        <v>-305169</v>
      </c>
      <c r="BD50" s="161">
        <f>'2A-2_EFT (Monthly)'!AQ50</f>
        <v>-25367</v>
      </c>
      <c r="BE50" s="162">
        <f t="shared" si="7"/>
        <v>48318305</v>
      </c>
      <c r="BF50" s="162">
        <f>'2A-2_EFT (Monthly)'!AR50</f>
        <v>4008364</v>
      </c>
      <c r="BG50" s="164"/>
      <c r="BH50" s="164"/>
      <c r="BI50" s="164"/>
      <c r="BJ50" s="164">
        <f>'2A-2_EFT (Monthly)'!CF50+'2A-2_EFT (Monthly)'!AS50</f>
        <v>-755</v>
      </c>
      <c r="BK50" s="164"/>
      <c r="BL50" s="164">
        <f t="shared" si="11"/>
        <v>-755</v>
      </c>
    </row>
    <row r="51" spans="1:64" ht="16.5" customHeight="1" x14ac:dyDescent="0.2">
      <c r="A51" s="538">
        <v>45</v>
      </c>
      <c r="B51" s="539">
        <v>45</v>
      </c>
      <c r="C51" s="540" t="s">
        <v>48</v>
      </c>
      <c r="D51" s="879">
        <f>'8_2.1.23 SIS BASE'!C51</f>
        <v>8998</v>
      </c>
      <c r="E51" s="167">
        <f>'2_State Distrib and Adjs'!AO51</f>
        <v>3154</v>
      </c>
      <c r="F51" s="167">
        <f>'2_State Distrib and Adjs'!AN51</f>
        <v>28375355</v>
      </c>
      <c r="G51" s="861"/>
      <c r="H51" s="861"/>
      <c r="I51" s="169"/>
      <c r="J51" s="167"/>
      <c r="K51" s="169"/>
      <c r="L51" s="167"/>
      <c r="M51" s="169"/>
      <c r="N51" s="167"/>
      <c r="O51" s="169"/>
      <c r="P51" s="167"/>
      <c r="Q51" s="776">
        <f t="shared" si="8"/>
        <v>28375355</v>
      </c>
      <c r="R51" s="170"/>
      <c r="S51" s="167">
        <f>'2_State Distrib and Adjs'!AS51</f>
        <v>0</v>
      </c>
      <c r="T51" s="167">
        <f>'2_State Distrib and Adjs'!AT51</f>
        <v>0</v>
      </c>
      <c r="U51" s="171">
        <f>'2_State Distrib and Adjs'!AU51</f>
        <v>0</v>
      </c>
      <c r="V51" s="170">
        <f t="shared" si="12"/>
        <v>28375355</v>
      </c>
      <c r="W51" s="168"/>
      <c r="X51" s="168"/>
      <c r="Y51" s="170">
        <f t="shared" si="6"/>
        <v>28375355</v>
      </c>
      <c r="Z51" s="167">
        <f>'2_State Distrib and Adjs'!AP51</f>
        <v>0</v>
      </c>
      <c r="AA51" s="172">
        <f>'2_State Distrib and Adjs'!AW51</f>
        <v>0</v>
      </c>
      <c r="AB51" s="613">
        <f>'2_State Distrib and Adjs'!AX51</f>
        <v>293650</v>
      </c>
      <c r="AC51" s="974">
        <f>'2_State Distrib and Adjs'!AY51</f>
        <v>1745455</v>
      </c>
      <c r="AD51" s="974">
        <f>'2_State Distrib and Adjs'!AZ51</f>
        <v>1396363</v>
      </c>
      <c r="AE51" s="170">
        <f>'2_State Distrib and Adjs'!BB51</f>
        <v>34429006</v>
      </c>
      <c r="AF51" s="173">
        <f>'2_State Distrib and Adjs'!BC51</f>
        <v>0</v>
      </c>
      <c r="AG51" s="167">
        <f>'2_State Distrib and Adjs'!BD51</f>
        <v>34429006</v>
      </c>
      <c r="AH51" s="174">
        <f>'2_State Distrib and Adjs'!BE51</f>
        <v>2869084</v>
      </c>
      <c r="AI51" s="172">
        <f>'2_State Distrib and Adjs'!BF51</f>
        <v>0</v>
      </c>
      <c r="AJ51" s="617">
        <f>'2_State Distrib and Adjs'!BG51</f>
        <v>239132</v>
      </c>
      <c r="AK51" s="617">
        <f>'2_State Distrib and Adjs'!BH51</f>
        <v>0</v>
      </c>
      <c r="AL51" s="174">
        <f>'2_State Distrib and Adjs'!BJ51</f>
        <v>34668138</v>
      </c>
      <c r="AM51" s="174">
        <f t="shared" si="9"/>
        <v>34668138</v>
      </c>
      <c r="AN51" s="175"/>
      <c r="AO51" s="176" t="e">
        <f>-'New Type 2 Res Summary'!AG51-'5A3_OJJ'!P51</f>
        <v>#REF!</v>
      </c>
      <c r="AP51" s="166" t="e">
        <f>-'New Type 2 Res Summary'!AH51</f>
        <v>#REF!</v>
      </c>
      <c r="AQ51" s="175" t="e">
        <f>-'New Type 2 Res Summary'!AI51</f>
        <v>#REF!</v>
      </c>
      <c r="AR51" s="166" t="e">
        <f>-'New Type 2 Res Summary'!AJ51</f>
        <v>#REF!</v>
      </c>
      <c r="AS51" s="177" t="e">
        <f>-'New Type 2 Res Summary'!AK51</f>
        <v>#REF!</v>
      </c>
      <c r="AT51" s="178" t="e">
        <f>-'New Type 2 Res Summary'!AL51</f>
        <v>#REF!</v>
      </c>
      <c r="AU51" s="176" t="e">
        <f>-'New Type 2 Res Summary'!AM51-'5A3_OJJ'!P51</f>
        <v>#REF!</v>
      </c>
      <c r="AV51" s="610"/>
      <c r="AW51" s="179" t="e">
        <f>-'New Type 2 Res Summary'!AN51</f>
        <v>#REF!</v>
      </c>
      <c r="AX51" s="176" t="e">
        <f>-'New Type 2 Res Summary'!AO51-'5A3_OJJ'!P51</f>
        <v>#REF!</v>
      </c>
      <c r="AY51" s="177"/>
      <c r="AZ51" s="625" t="e">
        <f>-'New Type 2 Res Summary'!AQ51-'5A3_OJJ'!P51</f>
        <v>#REF!</v>
      </c>
      <c r="BA51" s="176">
        <f>'2A-1_EFT (Annual)'!AQ51</f>
        <v>-694873</v>
      </c>
      <c r="BB51" s="177">
        <f>'2A-1_EFT (Annual)'!AS51+'2A-1_EFT (Annual)'!AT51</f>
        <v>0</v>
      </c>
      <c r="BC51" s="177">
        <f t="shared" si="10"/>
        <v>-694873</v>
      </c>
      <c r="BD51" s="176">
        <f>'2A-2_EFT (Monthly)'!AQ51</f>
        <v>-57763</v>
      </c>
      <c r="BE51" s="177">
        <f t="shared" si="7"/>
        <v>33973265</v>
      </c>
      <c r="BF51" s="177">
        <f>'2A-2_EFT (Monthly)'!AR51</f>
        <v>2811321</v>
      </c>
      <c r="BG51" s="179"/>
      <c r="BH51" s="179"/>
      <c r="BI51" s="179"/>
      <c r="BJ51" s="179">
        <f>'2A-2_EFT (Monthly)'!CF51+'2A-2_EFT (Monthly)'!AS51</f>
        <v>-1737</v>
      </c>
      <c r="BK51" s="179"/>
      <c r="BL51" s="179">
        <f t="shared" si="11"/>
        <v>-1737</v>
      </c>
    </row>
    <row r="52" spans="1:64" ht="16.5" customHeight="1" x14ac:dyDescent="0.2">
      <c r="A52" s="534">
        <v>46</v>
      </c>
      <c r="B52" s="535">
        <v>46</v>
      </c>
      <c r="C52" s="536" t="s">
        <v>49</v>
      </c>
      <c r="D52" s="877">
        <f>'8_2.1.23 SIS BASE'!C52</f>
        <v>1033</v>
      </c>
      <c r="E52" s="136">
        <f>'2_State Distrib and Adjs'!AO52</f>
        <v>8272</v>
      </c>
      <c r="F52" s="136">
        <f>'2_State Distrib and Adjs'!AN52</f>
        <v>8544662</v>
      </c>
      <c r="G52" s="858"/>
      <c r="H52" s="858"/>
      <c r="I52" s="138"/>
      <c r="J52" s="136"/>
      <c r="K52" s="138"/>
      <c r="L52" s="136"/>
      <c r="M52" s="138"/>
      <c r="N52" s="136"/>
      <c r="O52" s="138"/>
      <c r="P52" s="136"/>
      <c r="Q52" s="774">
        <f t="shared" si="8"/>
        <v>8544662</v>
      </c>
      <c r="R52" s="139"/>
      <c r="S52" s="136">
        <f>'2_State Distrib and Adjs'!AS52</f>
        <v>0</v>
      </c>
      <c r="T52" s="136">
        <f>'2_State Distrib and Adjs'!AT52</f>
        <v>0</v>
      </c>
      <c r="U52" s="140">
        <f>'2_State Distrib and Adjs'!AU52</f>
        <v>0</v>
      </c>
      <c r="V52" s="139">
        <f t="shared" si="12"/>
        <v>8544662</v>
      </c>
      <c r="W52" s="137"/>
      <c r="X52" s="137"/>
      <c r="Y52" s="139">
        <f t="shared" si="6"/>
        <v>8544662</v>
      </c>
      <c r="Z52" s="136">
        <f>'2_State Distrib and Adjs'!AP52</f>
        <v>0</v>
      </c>
      <c r="AA52" s="150">
        <f>'2_State Distrib and Adjs'!AW52</f>
        <v>0</v>
      </c>
      <c r="AB52" s="612">
        <f>'2_State Distrib and Adjs'!AX52</f>
        <v>32060</v>
      </c>
      <c r="AC52" s="972">
        <f>'2_State Distrib and Adjs'!AY52</f>
        <v>144532</v>
      </c>
      <c r="AD52" s="972">
        <f>'2_State Distrib and Adjs'!AZ52</f>
        <v>115626</v>
      </c>
      <c r="AE52" s="139">
        <f>'2_State Distrib and Adjs'!BB52</f>
        <v>9053677</v>
      </c>
      <c r="AF52" s="136">
        <f>'2_State Distrib and Adjs'!BC52</f>
        <v>0</v>
      </c>
      <c r="AG52" s="136">
        <f>'2_State Distrib and Adjs'!BD52</f>
        <v>9053677</v>
      </c>
      <c r="AH52" s="139">
        <f>'2_State Distrib and Adjs'!BE52</f>
        <v>754473</v>
      </c>
      <c r="AI52" s="150">
        <f>'2_State Distrib and Adjs'!BF52</f>
        <v>0</v>
      </c>
      <c r="AJ52" s="615">
        <f>'2_State Distrib and Adjs'!BG52</f>
        <v>25000</v>
      </c>
      <c r="AK52" s="615">
        <f>'2_State Distrib and Adjs'!BH52</f>
        <v>0</v>
      </c>
      <c r="AL52" s="141">
        <f>'2_State Distrib and Adjs'!BJ52</f>
        <v>9078677</v>
      </c>
      <c r="AM52" s="141">
        <f t="shared" si="9"/>
        <v>9078677</v>
      </c>
      <c r="AN52" s="142"/>
      <c r="AO52" s="143" t="e">
        <f>-'New Type 2 Res Summary'!AG52-'5A3_OJJ'!P52</f>
        <v>#REF!</v>
      </c>
      <c r="AP52" s="135" t="e">
        <f>-'New Type 2 Res Summary'!AH52</f>
        <v>#REF!</v>
      </c>
      <c r="AQ52" s="142" t="e">
        <f>-'New Type 2 Res Summary'!AI52</f>
        <v>#REF!</v>
      </c>
      <c r="AR52" s="135" t="e">
        <f>-'New Type 2 Res Summary'!AJ52</f>
        <v>#REF!</v>
      </c>
      <c r="AS52" s="144" t="e">
        <f>-'New Type 2 Res Summary'!AK52</f>
        <v>#REF!</v>
      </c>
      <c r="AT52" s="145" t="e">
        <f>-'New Type 2 Res Summary'!AL52</f>
        <v>#REF!</v>
      </c>
      <c r="AU52" s="143" t="e">
        <f>-'New Type 2 Res Summary'!AM52-'5A3_OJJ'!P52</f>
        <v>#REF!</v>
      </c>
      <c r="AV52" s="609"/>
      <c r="AW52" s="146" t="e">
        <f>-'New Type 2 Res Summary'!AN52</f>
        <v>#REF!</v>
      </c>
      <c r="AX52" s="143" t="e">
        <f>-'New Type 2 Res Summary'!AO52-'5A3_OJJ'!P52</f>
        <v>#REF!</v>
      </c>
      <c r="AY52" s="144"/>
      <c r="AZ52" s="624" t="e">
        <f>-'New Type 2 Res Summary'!AQ52-'5A3_OJJ'!P52</f>
        <v>#REF!</v>
      </c>
      <c r="BA52" s="143">
        <f>'2A-1_EFT (Annual)'!AQ52</f>
        <v>-107235</v>
      </c>
      <c r="BB52" s="144">
        <f>'2A-1_EFT (Annual)'!AS52+'2A-1_EFT (Annual)'!AT52</f>
        <v>0</v>
      </c>
      <c r="BC52" s="144">
        <f t="shared" si="10"/>
        <v>-107235</v>
      </c>
      <c r="BD52" s="143">
        <f>'2A-2_EFT (Monthly)'!AQ52</f>
        <v>-8914</v>
      </c>
      <c r="BE52" s="144">
        <f t="shared" si="7"/>
        <v>8971442</v>
      </c>
      <c r="BF52" s="144">
        <f>'2A-2_EFT (Monthly)'!AR52</f>
        <v>745559</v>
      </c>
      <c r="BG52" s="146"/>
      <c r="BH52" s="146"/>
      <c r="BI52" s="146"/>
      <c r="BJ52" s="146">
        <f>'2A-2_EFT (Monthly)'!CF52+'2A-2_EFT (Monthly)'!AS52</f>
        <v>-268</v>
      </c>
      <c r="BK52" s="146"/>
      <c r="BL52" s="146">
        <f t="shared" si="11"/>
        <v>-268</v>
      </c>
    </row>
    <row r="53" spans="1:64" ht="16.5" customHeight="1" x14ac:dyDescent="0.2">
      <c r="A53" s="148">
        <v>47</v>
      </c>
      <c r="B53" s="231">
        <v>47</v>
      </c>
      <c r="C53" s="537" t="s">
        <v>50</v>
      </c>
      <c r="D53" s="878">
        <f>'8_2.1.23 SIS BASE'!C53</f>
        <v>3178</v>
      </c>
      <c r="E53" s="153">
        <f>'2_State Distrib and Adjs'!AO53</f>
        <v>3715</v>
      </c>
      <c r="F53" s="153">
        <f>'2_State Distrib and Adjs'!AN53</f>
        <v>11807661</v>
      </c>
      <c r="G53" s="860"/>
      <c r="H53" s="860"/>
      <c r="I53" s="155"/>
      <c r="J53" s="153"/>
      <c r="K53" s="155"/>
      <c r="L53" s="153"/>
      <c r="M53" s="155"/>
      <c r="N53" s="153"/>
      <c r="O53" s="155"/>
      <c r="P53" s="153"/>
      <c r="Q53" s="712">
        <f t="shared" si="8"/>
        <v>11807661</v>
      </c>
      <c r="R53" s="156"/>
      <c r="S53" s="153">
        <f>'2_State Distrib and Adjs'!AS53</f>
        <v>0</v>
      </c>
      <c r="T53" s="153">
        <f>'2_State Distrib and Adjs'!AT53</f>
        <v>0</v>
      </c>
      <c r="U53" s="157">
        <f>'2_State Distrib and Adjs'!AU53</f>
        <v>0</v>
      </c>
      <c r="V53" s="156">
        <f t="shared" si="12"/>
        <v>11807661</v>
      </c>
      <c r="W53" s="154"/>
      <c r="X53" s="154"/>
      <c r="Y53" s="156">
        <f t="shared" si="6"/>
        <v>11807661</v>
      </c>
      <c r="Z53" s="153">
        <f>'2_State Distrib and Adjs'!AP53</f>
        <v>0</v>
      </c>
      <c r="AA53" s="158">
        <f>'2_State Distrib and Adjs'!AW53</f>
        <v>0</v>
      </c>
      <c r="AB53" s="158">
        <f>'2_State Distrib and Adjs'!AX53</f>
        <v>111160</v>
      </c>
      <c r="AC53" s="973">
        <f>'2_State Distrib and Adjs'!AY53</f>
        <v>528774</v>
      </c>
      <c r="AD53" s="973">
        <f>'2_State Distrib and Adjs'!AZ53</f>
        <v>423019</v>
      </c>
      <c r="AE53" s="156">
        <f>'2_State Distrib and Adjs'!BB53</f>
        <v>13663775</v>
      </c>
      <c r="AF53" s="153">
        <f>'2_State Distrib and Adjs'!BC53</f>
        <v>0</v>
      </c>
      <c r="AG53" s="153">
        <f>'2_State Distrib and Adjs'!BD53</f>
        <v>13663775</v>
      </c>
      <c r="AH53" s="156">
        <f>'2_State Distrib and Adjs'!BE53</f>
        <v>1138648</v>
      </c>
      <c r="AI53" s="158">
        <f>'2_State Distrib and Adjs'!BF53</f>
        <v>0</v>
      </c>
      <c r="AJ53" s="616">
        <f>'2_State Distrib and Adjs'!BG53</f>
        <v>131586</v>
      </c>
      <c r="AK53" s="616">
        <f>'2_State Distrib and Adjs'!BH53</f>
        <v>0</v>
      </c>
      <c r="AL53" s="159">
        <f>'2_State Distrib and Adjs'!BJ53</f>
        <v>13795361</v>
      </c>
      <c r="AM53" s="159">
        <f t="shared" si="9"/>
        <v>13795361</v>
      </c>
      <c r="AN53" s="160"/>
      <c r="AO53" s="161" t="e">
        <f>-'New Type 2 Res Summary'!AG53-'5A3_OJJ'!P53</f>
        <v>#REF!</v>
      </c>
      <c r="AP53" s="152" t="e">
        <f>-'New Type 2 Res Summary'!AH53</f>
        <v>#REF!</v>
      </c>
      <c r="AQ53" s="160" t="e">
        <f>-'New Type 2 Res Summary'!AI53</f>
        <v>#REF!</v>
      </c>
      <c r="AR53" s="152" t="e">
        <f>-'New Type 2 Res Summary'!AJ53</f>
        <v>#REF!</v>
      </c>
      <c r="AS53" s="162" t="e">
        <f>-'New Type 2 Res Summary'!AK53</f>
        <v>#REF!</v>
      </c>
      <c r="AT53" s="163" t="e">
        <f>-'New Type 2 Res Summary'!AL53</f>
        <v>#REF!</v>
      </c>
      <c r="AU53" s="161" t="e">
        <f>-'New Type 2 Res Summary'!AM53-'5A3_OJJ'!P53</f>
        <v>#REF!</v>
      </c>
      <c r="AV53" s="164"/>
      <c r="AW53" s="164" t="e">
        <f>-'New Type 2 Res Summary'!AN53</f>
        <v>#REF!</v>
      </c>
      <c r="AX53" s="161" t="e">
        <f>-'New Type 2 Res Summary'!AO53-'5A3_OJJ'!P53</f>
        <v>#REF!</v>
      </c>
      <c r="AY53" s="162"/>
      <c r="AZ53" s="161" t="e">
        <f>-'New Type 2 Res Summary'!AQ53-'5A3_OJJ'!P53</f>
        <v>#REF!</v>
      </c>
      <c r="BA53" s="161">
        <f>'2A-1_EFT (Annual)'!AQ53</f>
        <v>-95842</v>
      </c>
      <c r="BB53" s="162">
        <f>'2A-1_EFT (Annual)'!AS53+'2A-1_EFT (Annual)'!AT53</f>
        <v>0</v>
      </c>
      <c r="BC53" s="162">
        <f t="shared" si="10"/>
        <v>-95842</v>
      </c>
      <c r="BD53" s="161">
        <f>'2A-2_EFT (Monthly)'!AQ53</f>
        <v>-7967</v>
      </c>
      <c r="BE53" s="162">
        <f t="shared" si="7"/>
        <v>13699519</v>
      </c>
      <c r="BF53" s="162">
        <f>'2A-2_EFT (Monthly)'!AR53</f>
        <v>1130681</v>
      </c>
      <c r="BG53" s="164"/>
      <c r="BH53" s="164"/>
      <c r="BI53" s="164"/>
      <c r="BJ53" s="164">
        <f>'2A-2_EFT (Monthly)'!CF53+'2A-2_EFT (Monthly)'!AS53</f>
        <v>-240</v>
      </c>
      <c r="BK53" s="164"/>
      <c r="BL53" s="164">
        <f t="shared" si="11"/>
        <v>-240</v>
      </c>
    </row>
    <row r="54" spans="1:64" ht="16.5" customHeight="1" x14ac:dyDescent="0.2">
      <c r="A54" s="148">
        <v>48</v>
      </c>
      <c r="B54" s="231">
        <v>48</v>
      </c>
      <c r="C54" s="537" t="s">
        <v>73</v>
      </c>
      <c r="D54" s="878">
        <f>'8_2.1.23 SIS BASE'!C54</f>
        <v>4804</v>
      </c>
      <c r="E54" s="153">
        <f>'2_State Distrib and Adjs'!AO54</f>
        <v>3898</v>
      </c>
      <c r="F54" s="153">
        <f>'2_State Distrib and Adjs'!AN54</f>
        <v>18724388</v>
      </c>
      <c r="G54" s="860"/>
      <c r="H54" s="860"/>
      <c r="I54" s="155"/>
      <c r="J54" s="153"/>
      <c r="K54" s="155"/>
      <c r="L54" s="153"/>
      <c r="M54" s="155"/>
      <c r="N54" s="153"/>
      <c r="O54" s="155"/>
      <c r="P54" s="153"/>
      <c r="Q54" s="712">
        <f t="shared" si="8"/>
        <v>18724388</v>
      </c>
      <c r="R54" s="156"/>
      <c r="S54" s="153">
        <f>'2_State Distrib and Adjs'!AS54</f>
        <v>0</v>
      </c>
      <c r="T54" s="153">
        <f>'2_State Distrib and Adjs'!AT54</f>
        <v>0</v>
      </c>
      <c r="U54" s="157">
        <f>'2_State Distrib and Adjs'!AU54</f>
        <v>0</v>
      </c>
      <c r="V54" s="156">
        <f t="shared" si="12"/>
        <v>18724388</v>
      </c>
      <c r="W54" s="154"/>
      <c r="X54" s="154"/>
      <c r="Y54" s="156">
        <f t="shared" si="6"/>
        <v>18724388</v>
      </c>
      <c r="Z54" s="153">
        <f>'2_State Distrib and Adjs'!AP54</f>
        <v>0</v>
      </c>
      <c r="AA54" s="158">
        <f>'2_State Distrib and Adjs'!AW54</f>
        <v>0</v>
      </c>
      <c r="AB54" s="158">
        <f>'2_State Distrib and Adjs'!AX54</f>
        <v>151550</v>
      </c>
      <c r="AC54" s="973">
        <f>'2_State Distrib and Adjs'!AY54</f>
        <v>797211</v>
      </c>
      <c r="AD54" s="973">
        <f>'2_State Distrib and Adjs'!AZ54</f>
        <v>637769</v>
      </c>
      <c r="AE54" s="156">
        <f>'2_State Distrib and Adjs'!BB54</f>
        <v>21506733</v>
      </c>
      <c r="AF54" s="153">
        <f>'2_State Distrib and Adjs'!BC54</f>
        <v>0</v>
      </c>
      <c r="AG54" s="153">
        <f>'2_State Distrib and Adjs'!BD54</f>
        <v>21506733</v>
      </c>
      <c r="AH54" s="156">
        <f>'2_State Distrib and Adjs'!BE54</f>
        <v>1792228</v>
      </c>
      <c r="AI54" s="158">
        <f>'2_State Distrib and Adjs'!BF54</f>
        <v>0</v>
      </c>
      <c r="AJ54" s="616">
        <f>'2_State Distrib and Adjs'!BG54</f>
        <v>158337</v>
      </c>
      <c r="AK54" s="616">
        <f>'2_State Distrib and Adjs'!BH54</f>
        <v>0</v>
      </c>
      <c r="AL54" s="159">
        <f>'2_State Distrib and Adjs'!BJ54</f>
        <v>21665070</v>
      </c>
      <c r="AM54" s="159">
        <f t="shared" si="9"/>
        <v>21665070</v>
      </c>
      <c r="AN54" s="160"/>
      <c r="AO54" s="161" t="e">
        <f>-'New Type 2 Res Summary'!AG54-'5A3_OJJ'!P54</f>
        <v>#REF!</v>
      </c>
      <c r="AP54" s="152" t="e">
        <f>-'New Type 2 Res Summary'!AH54</f>
        <v>#REF!</v>
      </c>
      <c r="AQ54" s="160" t="e">
        <f>-'New Type 2 Res Summary'!AI54</f>
        <v>#REF!</v>
      </c>
      <c r="AR54" s="152" t="e">
        <f>-'New Type 2 Res Summary'!AJ54</f>
        <v>#REF!</v>
      </c>
      <c r="AS54" s="162" t="e">
        <f>-'New Type 2 Res Summary'!AK54</f>
        <v>#REF!</v>
      </c>
      <c r="AT54" s="163" t="e">
        <f>-'New Type 2 Res Summary'!AL54</f>
        <v>#REF!</v>
      </c>
      <c r="AU54" s="161" t="e">
        <f>-'New Type 2 Res Summary'!AM54-'5A3_OJJ'!P54</f>
        <v>#REF!</v>
      </c>
      <c r="AV54" s="164"/>
      <c r="AW54" s="164" t="e">
        <f>-'New Type 2 Res Summary'!AN54</f>
        <v>#REF!</v>
      </c>
      <c r="AX54" s="161" t="e">
        <f>-'New Type 2 Res Summary'!AO54-'5A3_OJJ'!P54</f>
        <v>#REF!</v>
      </c>
      <c r="AY54" s="162"/>
      <c r="AZ54" s="161" t="e">
        <f>-'New Type 2 Res Summary'!AQ54-'5A3_OJJ'!P54</f>
        <v>#REF!</v>
      </c>
      <c r="BA54" s="161">
        <f>'2A-1_EFT (Annual)'!AQ54</f>
        <v>-704525</v>
      </c>
      <c r="BB54" s="162">
        <f>'2A-1_EFT (Annual)'!AS54+'2A-1_EFT (Annual)'!AT54</f>
        <v>0</v>
      </c>
      <c r="BC54" s="162">
        <f t="shared" si="10"/>
        <v>-704525</v>
      </c>
      <c r="BD54" s="161">
        <f>'2A-2_EFT (Monthly)'!AQ54</f>
        <v>-58564</v>
      </c>
      <c r="BE54" s="162">
        <f t="shared" si="7"/>
        <v>20960545</v>
      </c>
      <c r="BF54" s="162">
        <f>'2A-2_EFT (Monthly)'!AR54</f>
        <v>1733664</v>
      </c>
      <c r="BG54" s="164"/>
      <c r="BH54" s="164"/>
      <c r="BI54" s="164"/>
      <c r="BJ54" s="164">
        <f>'2A-2_EFT (Monthly)'!CF54+'2A-2_EFT (Monthly)'!AS54</f>
        <v>-1756</v>
      </c>
      <c r="BK54" s="164"/>
      <c r="BL54" s="164">
        <f t="shared" si="11"/>
        <v>-1756</v>
      </c>
    </row>
    <row r="55" spans="1:64" ht="16.5" customHeight="1" x14ac:dyDescent="0.2">
      <c r="A55" s="148">
        <v>49</v>
      </c>
      <c r="B55" s="231">
        <v>49</v>
      </c>
      <c r="C55" s="537" t="s">
        <v>51</v>
      </c>
      <c r="D55" s="878">
        <f>'8_2.1.23 SIS BASE'!C55</f>
        <v>11362</v>
      </c>
      <c r="E55" s="153">
        <f>'2_State Distrib and Adjs'!AO55</f>
        <v>6257</v>
      </c>
      <c r="F55" s="153">
        <f>'2_State Distrib and Adjs'!AN55</f>
        <v>71093826</v>
      </c>
      <c r="G55" s="860"/>
      <c r="H55" s="860"/>
      <c r="I55" s="155"/>
      <c r="J55" s="153"/>
      <c r="K55" s="155"/>
      <c r="L55" s="153"/>
      <c r="M55" s="155"/>
      <c r="N55" s="153"/>
      <c r="O55" s="155"/>
      <c r="P55" s="153"/>
      <c r="Q55" s="712">
        <f t="shared" si="8"/>
        <v>71093826</v>
      </c>
      <c r="R55" s="156"/>
      <c r="S55" s="153">
        <f>'2_State Distrib and Adjs'!AS55</f>
        <v>0</v>
      </c>
      <c r="T55" s="153">
        <f>'2_State Distrib and Adjs'!AT55</f>
        <v>0</v>
      </c>
      <c r="U55" s="157">
        <f>'2_State Distrib and Adjs'!AU55</f>
        <v>0</v>
      </c>
      <c r="V55" s="156">
        <f t="shared" si="12"/>
        <v>71093826</v>
      </c>
      <c r="W55" s="154"/>
      <c r="X55" s="154"/>
      <c r="Y55" s="156">
        <f t="shared" si="6"/>
        <v>71093826</v>
      </c>
      <c r="Z55" s="153">
        <f>'2_State Distrib and Adjs'!AP55</f>
        <v>0</v>
      </c>
      <c r="AA55" s="158">
        <f>'2_State Distrib and Adjs'!AW55</f>
        <v>126000</v>
      </c>
      <c r="AB55" s="158">
        <f>'2_State Distrib and Adjs'!AX55</f>
        <v>363230</v>
      </c>
      <c r="AC55" s="973">
        <f>'2_State Distrib and Adjs'!AY55</f>
        <v>1745546</v>
      </c>
      <c r="AD55" s="973">
        <f>'2_State Distrib and Adjs'!AZ55</f>
        <v>1396437</v>
      </c>
      <c r="AE55" s="156">
        <f>'2_State Distrib and Adjs'!BB55</f>
        <v>77343356</v>
      </c>
      <c r="AF55" s="153">
        <f>'2_State Distrib and Adjs'!BC55</f>
        <v>0</v>
      </c>
      <c r="AG55" s="153">
        <f>'2_State Distrib and Adjs'!BD55</f>
        <v>77343356</v>
      </c>
      <c r="AH55" s="156">
        <f>'2_State Distrib and Adjs'!BE55</f>
        <v>6445280</v>
      </c>
      <c r="AI55" s="158">
        <f>'2_State Distrib and Adjs'!BF55</f>
        <v>0</v>
      </c>
      <c r="AJ55" s="616">
        <f>'2_State Distrib and Adjs'!BG55</f>
        <v>471938</v>
      </c>
      <c r="AK55" s="616">
        <f>'2_State Distrib and Adjs'!BH55</f>
        <v>0</v>
      </c>
      <c r="AL55" s="159">
        <f>'2_State Distrib and Adjs'!BJ55</f>
        <v>77815294</v>
      </c>
      <c r="AM55" s="159">
        <f t="shared" si="9"/>
        <v>77815294</v>
      </c>
      <c r="AN55" s="160"/>
      <c r="AO55" s="161" t="e">
        <f>-'New Type 2 Res Summary'!AG55-'5A3_OJJ'!P55</f>
        <v>#REF!</v>
      </c>
      <c r="AP55" s="152" t="e">
        <f>-'New Type 2 Res Summary'!AH55</f>
        <v>#REF!</v>
      </c>
      <c r="AQ55" s="160" t="e">
        <f>-'New Type 2 Res Summary'!AI55</f>
        <v>#REF!</v>
      </c>
      <c r="AR55" s="152" t="e">
        <f>-'New Type 2 Res Summary'!AJ55</f>
        <v>#REF!</v>
      </c>
      <c r="AS55" s="162" t="e">
        <f>-'New Type 2 Res Summary'!AK55</f>
        <v>#REF!</v>
      </c>
      <c r="AT55" s="163" t="e">
        <f>-'New Type 2 Res Summary'!AL55</f>
        <v>#REF!</v>
      </c>
      <c r="AU55" s="161" t="e">
        <f>-'New Type 2 Res Summary'!AM55-'5A3_OJJ'!P55</f>
        <v>#REF!</v>
      </c>
      <c r="AV55" s="164"/>
      <c r="AW55" s="164" t="e">
        <f>-'New Type 2 Res Summary'!AN55</f>
        <v>#REF!</v>
      </c>
      <c r="AX55" s="161" t="e">
        <f>-'New Type 2 Res Summary'!AO55-'5A3_OJJ'!P55</f>
        <v>#REF!</v>
      </c>
      <c r="AY55" s="162"/>
      <c r="AZ55" s="161" t="e">
        <f>-'New Type 2 Res Summary'!AQ55-'5A3_OJJ'!P55</f>
        <v>#REF!</v>
      </c>
      <c r="BA55" s="161">
        <f>'2A-1_EFT (Annual)'!AQ55</f>
        <v>-3244979</v>
      </c>
      <c r="BB55" s="162">
        <f>'2A-1_EFT (Annual)'!AS55+'2A-1_EFT (Annual)'!AT55</f>
        <v>0</v>
      </c>
      <c r="BC55" s="162">
        <f t="shared" si="10"/>
        <v>-3244979</v>
      </c>
      <c r="BD55" s="161">
        <f>'2A-2_EFT (Monthly)'!AQ55</f>
        <v>-269746</v>
      </c>
      <c r="BE55" s="162">
        <f t="shared" si="7"/>
        <v>74570315</v>
      </c>
      <c r="BF55" s="162">
        <f>'2A-2_EFT (Monthly)'!AR55</f>
        <v>6175534</v>
      </c>
      <c r="BG55" s="164"/>
      <c r="BH55" s="164"/>
      <c r="BI55" s="164"/>
      <c r="BJ55" s="164">
        <f>'2A-2_EFT (Monthly)'!CF55+'2A-2_EFT (Monthly)'!AS55</f>
        <v>-8031</v>
      </c>
      <c r="BK55" s="164"/>
      <c r="BL55" s="164">
        <f t="shared" si="11"/>
        <v>-8031</v>
      </c>
    </row>
    <row r="56" spans="1:64" ht="16.5" customHeight="1" x14ac:dyDescent="0.2">
      <c r="A56" s="538">
        <v>50</v>
      </c>
      <c r="B56" s="539">
        <v>50</v>
      </c>
      <c r="C56" s="540" t="s">
        <v>52</v>
      </c>
      <c r="D56" s="879">
        <f>'8_2.1.23 SIS BASE'!C56</f>
        <v>6829</v>
      </c>
      <c r="E56" s="167">
        <f>'2_State Distrib and Adjs'!AO56</f>
        <v>5903</v>
      </c>
      <c r="F56" s="167">
        <f>'2_State Distrib and Adjs'!AN56</f>
        <v>40310599</v>
      </c>
      <c r="G56" s="861"/>
      <c r="H56" s="861"/>
      <c r="I56" s="169"/>
      <c r="J56" s="167"/>
      <c r="K56" s="169"/>
      <c r="L56" s="167"/>
      <c r="M56" s="169"/>
      <c r="N56" s="167"/>
      <c r="O56" s="169"/>
      <c r="P56" s="167"/>
      <c r="Q56" s="776">
        <f t="shared" si="8"/>
        <v>40310599</v>
      </c>
      <c r="R56" s="170"/>
      <c r="S56" s="167">
        <f>'2_State Distrib and Adjs'!AS56</f>
        <v>0</v>
      </c>
      <c r="T56" s="167">
        <f>'2_State Distrib and Adjs'!AT56</f>
        <v>0</v>
      </c>
      <c r="U56" s="171">
        <f>'2_State Distrib and Adjs'!AU56</f>
        <v>0</v>
      </c>
      <c r="V56" s="170">
        <f t="shared" si="12"/>
        <v>40310599</v>
      </c>
      <c r="W56" s="168"/>
      <c r="X56" s="168"/>
      <c r="Y56" s="170">
        <f t="shared" si="6"/>
        <v>40310599</v>
      </c>
      <c r="Z56" s="167">
        <f>'2_State Distrib and Adjs'!AP56</f>
        <v>0</v>
      </c>
      <c r="AA56" s="172">
        <f>'2_State Distrib and Adjs'!AW56</f>
        <v>189000</v>
      </c>
      <c r="AB56" s="613">
        <f>'2_State Distrib and Adjs'!AX56</f>
        <v>218470</v>
      </c>
      <c r="AC56" s="974">
        <f>'2_State Distrib and Adjs'!AY56</f>
        <v>927080</v>
      </c>
      <c r="AD56" s="974">
        <f>'2_State Distrib and Adjs'!AZ56</f>
        <v>741664</v>
      </c>
      <c r="AE56" s="170">
        <f>'2_State Distrib and Adjs'!BB56</f>
        <v>43777434</v>
      </c>
      <c r="AF56" s="173">
        <f>'2_State Distrib and Adjs'!BC56</f>
        <v>0</v>
      </c>
      <c r="AG56" s="167">
        <f>'2_State Distrib and Adjs'!BD56</f>
        <v>43777434</v>
      </c>
      <c r="AH56" s="174">
        <f>'2_State Distrib and Adjs'!BE56</f>
        <v>3648120</v>
      </c>
      <c r="AI56" s="172">
        <f>'2_State Distrib and Adjs'!BF56</f>
        <v>0</v>
      </c>
      <c r="AJ56" s="617">
        <f>'2_State Distrib and Adjs'!BG56</f>
        <v>153095</v>
      </c>
      <c r="AK56" s="617">
        <f>'2_State Distrib and Adjs'!BH56</f>
        <v>0</v>
      </c>
      <c r="AL56" s="174">
        <f>'2_State Distrib and Adjs'!BJ56</f>
        <v>43930529</v>
      </c>
      <c r="AM56" s="174">
        <f t="shared" si="9"/>
        <v>43930529</v>
      </c>
      <c r="AN56" s="175"/>
      <c r="AO56" s="176" t="e">
        <f>-'New Type 2 Res Summary'!AG56-'5A3_OJJ'!P56</f>
        <v>#REF!</v>
      </c>
      <c r="AP56" s="166" t="e">
        <f>-'New Type 2 Res Summary'!AH56</f>
        <v>#REF!</v>
      </c>
      <c r="AQ56" s="175" t="e">
        <f>-'New Type 2 Res Summary'!AI56</f>
        <v>#REF!</v>
      </c>
      <c r="AR56" s="166" t="e">
        <f>-'New Type 2 Res Summary'!AJ56</f>
        <v>#REF!</v>
      </c>
      <c r="AS56" s="177" t="e">
        <f>-'New Type 2 Res Summary'!AK56</f>
        <v>#REF!</v>
      </c>
      <c r="AT56" s="178" t="e">
        <f>-'New Type 2 Res Summary'!AL56</f>
        <v>#REF!</v>
      </c>
      <c r="AU56" s="176" t="e">
        <f>-'New Type 2 Res Summary'!AM56-'5A3_OJJ'!P56</f>
        <v>#REF!</v>
      </c>
      <c r="AV56" s="610"/>
      <c r="AW56" s="179" t="e">
        <f>-'New Type 2 Res Summary'!AN56</f>
        <v>#REF!</v>
      </c>
      <c r="AX56" s="176" t="e">
        <f>-'New Type 2 Res Summary'!AO56-'5A3_OJJ'!P56</f>
        <v>#REF!</v>
      </c>
      <c r="AY56" s="177"/>
      <c r="AZ56" s="625" t="e">
        <f>-'New Type 2 Res Summary'!AQ56-'5A3_OJJ'!P56</f>
        <v>#REF!</v>
      </c>
      <c r="BA56" s="176">
        <f>'2A-1_EFT (Annual)'!AQ56</f>
        <v>-1161651</v>
      </c>
      <c r="BB56" s="177">
        <f>'2A-1_EFT (Annual)'!AS56+'2A-1_EFT (Annual)'!AT56</f>
        <v>0</v>
      </c>
      <c r="BC56" s="177">
        <f t="shared" si="10"/>
        <v>-1161651</v>
      </c>
      <c r="BD56" s="176">
        <f>'2A-2_EFT (Monthly)'!AQ56</f>
        <v>-96562</v>
      </c>
      <c r="BE56" s="177">
        <f t="shared" si="7"/>
        <v>42768878</v>
      </c>
      <c r="BF56" s="177">
        <f>'2A-2_EFT (Monthly)'!AR56</f>
        <v>3551558</v>
      </c>
      <c r="BG56" s="179"/>
      <c r="BH56" s="179"/>
      <c r="BI56" s="179"/>
      <c r="BJ56" s="179">
        <f>'2A-2_EFT (Monthly)'!CF56+'2A-2_EFT (Monthly)'!AS56</f>
        <v>-2905</v>
      </c>
      <c r="BK56" s="179"/>
      <c r="BL56" s="179">
        <f t="shared" si="11"/>
        <v>-2905</v>
      </c>
    </row>
    <row r="57" spans="1:64" ht="16.5" customHeight="1" x14ac:dyDescent="0.2">
      <c r="A57" s="534">
        <v>51</v>
      </c>
      <c r="B57" s="535">
        <v>51</v>
      </c>
      <c r="C57" s="536" t="s">
        <v>53</v>
      </c>
      <c r="D57" s="877">
        <f>'8_2.1.23 SIS BASE'!C57</f>
        <v>7458</v>
      </c>
      <c r="E57" s="136">
        <f>'2_State Distrib and Adjs'!AO57</f>
        <v>6147</v>
      </c>
      <c r="F57" s="136">
        <f>'2_State Distrib and Adjs'!AN57</f>
        <v>45847471</v>
      </c>
      <c r="G57" s="858"/>
      <c r="H57" s="858"/>
      <c r="I57" s="138"/>
      <c r="J57" s="136"/>
      <c r="K57" s="138"/>
      <c r="L57" s="136"/>
      <c r="M57" s="138"/>
      <c r="N57" s="136"/>
      <c r="O57" s="138"/>
      <c r="P57" s="136"/>
      <c r="Q57" s="774">
        <f t="shared" si="8"/>
        <v>45847471</v>
      </c>
      <c r="R57" s="139"/>
      <c r="S57" s="136">
        <f>'2_State Distrib and Adjs'!AS57</f>
        <v>0</v>
      </c>
      <c r="T57" s="136">
        <f>'2_State Distrib and Adjs'!AT57</f>
        <v>0</v>
      </c>
      <c r="U57" s="140">
        <f>'2_State Distrib and Adjs'!AU57</f>
        <v>0</v>
      </c>
      <c r="V57" s="139">
        <f t="shared" si="12"/>
        <v>45847471</v>
      </c>
      <c r="W57" s="137"/>
      <c r="X57" s="137"/>
      <c r="Y57" s="139">
        <f t="shared" si="6"/>
        <v>45847471</v>
      </c>
      <c r="Z57" s="136">
        <f>'2_State Distrib and Adjs'!AP57</f>
        <v>0</v>
      </c>
      <c r="AA57" s="150">
        <f>'2_State Distrib and Adjs'!AW57</f>
        <v>0</v>
      </c>
      <c r="AB57" s="612">
        <f>'2_State Distrib and Adjs'!AX57</f>
        <v>246400</v>
      </c>
      <c r="AC57" s="972">
        <f>'2_State Distrib and Adjs'!AY57</f>
        <v>1167272</v>
      </c>
      <c r="AD57" s="972">
        <f>'2_State Distrib and Adjs'!AZ57</f>
        <v>933818</v>
      </c>
      <c r="AE57" s="139">
        <f>'2_State Distrib and Adjs'!BB57</f>
        <v>49945870</v>
      </c>
      <c r="AF57" s="136">
        <f>'2_State Distrib and Adjs'!BC57</f>
        <v>0</v>
      </c>
      <c r="AG57" s="136">
        <f>'2_State Distrib and Adjs'!BD57</f>
        <v>49945870</v>
      </c>
      <c r="AH57" s="139">
        <f>'2_State Distrib and Adjs'!BE57</f>
        <v>4162156</v>
      </c>
      <c r="AI57" s="150">
        <f>'2_State Distrib and Adjs'!BF57</f>
        <v>0</v>
      </c>
      <c r="AJ57" s="615">
        <f>'2_State Distrib and Adjs'!BG57</f>
        <v>215273</v>
      </c>
      <c r="AK57" s="615">
        <f>'2_State Distrib and Adjs'!BH57</f>
        <v>0</v>
      </c>
      <c r="AL57" s="141">
        <f>'2_State Distrib and Adjs'!BJ57</f>
        <v>50161143</v>
      </c>
      <c r="AM57" s="141">
        <f t="shared" si="9"/>
        <v>50161143</v>
      </c>
      <c r="AN57" s="142"/>
      <c r="AO57" s="143" t="e">
        <f>-'New Type 2 Res Summary'!AG57-'5A3_OJJ'!P57</f>
        <v>#REF!</v>
      </c>
      <c r="AP57" s="135" t="e">
        <f>-'New Type 2 Res Summary'!AH57</f>
        <v>#REF!</v>
      </c>
      <c r="AQ57" s="142" t="e">
        <f>-'New Type 2 Res Summary'!AI57</f>
        <v>#REF!</v>
      </c>
      <c r="AR57" s="135" t="e">
        <f>-'New Type 2 Res Summary'!AJ57</f>
        <v>#REF!</v>
      </c>
      <c r="AS57" s="144" t="e">
        <f>-'New Type 2 Res Summary'!AK57</f>
        <v>#REF!</v>
      </c>
      <c r="AT57" s="145" t="e">
        <f>-'New Type 2 Res Summary'!AL57</f>
        <v>#REF!</v>
      </c>
      <c r="AU57" s="143" t="e">
        <f>-'New Type 2 Res Summary'!AM57-'5A3_OJJ'!P57</f>
        <v>#REF!</v>
      </c>
      <c r="AV57" s="609"/>
      <c r="AW57" s="146" t="e">
        <f>-'New Type 2 Res Summary'!AN57</f>
        <v>#REF!</v>
      </c>
      <c r="AX57" s="143" t="e">
        <f>-'New Type 2 Res Summary'!AO57-'5A3_OJJ'!P57</f>
        <v>#REF!</v>
      </c>
      <c r="AY57" s="144"/>
      <c r="AZ57" s="624" t="e">
        <f>-'New Type 2 Res Summary'!AQ57-'5A3_OJJ'!P57</f>
        <v>#REF!</v>
      </c>
      <c r="BA57" s="143">
        <f>'2A-1_EFT (Annual)'!AQ57</f>
        <v>-353091</v>
      </c>
      <c r="BB57" s="144">
        <f>'2A-1_EFT (Annual)'!AS57+'2A-1_EFT (Annual)'!AT57</f>
        <v>0</v>
      </c>
      <c r="BC57" s="144">
        <f t="shared" si="10"/>
        <v>-353091</v>
      </c>
      <c r="BD57" s="143">
        <f>'2A-2_EFT (Monthly)'!AQ57</f>
        <v>-29351</v>
      </c>
      <c r="BE57" s="144">
        <f t="shared" si="7"/>
        <v>49808052</v>
      </c>
      <c r="BF57" s="144">
        <f>'2A-2_EFT (Monthly)'!AR57</f>
        <v>4132805</v>
      </c>
      <c r="BG57" s="146"/>
      <c r="BH57" s="146"/>
      <c r="BI57" s="146"/>
      <c r="BJ57" s="146">
        <f>'2A-2_EFT (Monthly)'!CF57+'2A-2_EFT (Monthly)'!AS57</f>
        <v>-866</v>
      </c>
      <c r="BK57" s="146"/>
      <c r="BL57" s="146">
        <f t="shared" si="11"/>
        <v>-866</v>
      </c>
    </row>
    <row r="58" spans="1:64" ht="16.5" customHeight="1" x14ac:dyDescent="0.2">
      <c r="A58" s="148">
        <v>52</v>
      </c>
      <c r="B58" s="231">
        <v>52</v>
      </c>
      <c r="C58" s="537" t="s">
        <v>54</v>
      </c>
      <c r="D58" s="878">
        <f>'8_2.1.23 SIS BASE'!C58</f>
        <v>35999</v>
      </c>
      <c r="E58" s="153">
        <f>'2_State Distrib and Adjs'!AO58</f>
        <v>5421</v>
      </c>
      <c r="F58" s="153">
        <f>'2_State Distrib and Adjs'!AN58</f>
        <v>195144075</v>
      </c>
      <c r="G58" s="860"/>
      <c r="H58" s="860"/>
      <c r="I58" s="155"/>
      <c r="J58" s="153"/>
      <c r="K58" s="155"/>
      <c r="L58" s="153"/>
      <c r="M58" s="155"/>
      <c r="N58" s="153"/>
      <c r="O58" s="155"/>
      <c r="P58" s="153"/>
      <c r="Q58" s="712">
        <f t="shared" si="8"/>
        <v>195144075</v>
      </c>
      <c r="R58" s="156"/>
      <c r="S58" s="153">
        <f>'2_State Distrib and Adjs'!AS58</f>
        <v>0</v>
      </c>
      <c r="T58" s="153">
        <f>'2_State Distrib and Adjs'!AT58</f>
        <v>0</v>
      </c>
      <c r="U58" s="157">
        <f>'2_State Distrib and Adjs'!AU58</f>
        <v>0</v>
      </c>
      <c r="V58" s="156">
        <f t="shared" si="12"/>
        <v>195144075</v>
      </c>
      <c r="W58" s="154"/>
      <c r="X58" s="154"/>
      <c r="Y58" s="156">
        <f t="shared" si="6"/>
        <v>195144075</v>
      </c>
      <c r="Z58" s="153">
        <f>'2_State Distrib and Adjs'!AP58</f>
        <v>0</v>
      </c>
      <c r="AA58" s="158">
        <f>'2_State Distrib and Adjs'!AW58</f>
        <v>0</v>
      </c>
      <c r="AB58" s="158">
        <f>'2_State Distrib and Adjs'!AX58</f>
        <v>1168020</v>
      </c>
      <c r="AC58" s="973">
        <f>'2_State Distrib and Adjs'!AY58</f>
        <v>5991912</v>
      </c>
      <c r="AD58" s="973">
        <f>'2_State Distrib and Adjs'!AZ58</f>
        <v>4793530</v>
      </c>
      <c r="AE58" s="156">
        <f>'2_State Distrib and Adjs'!BB58</f>
        <v>216085404</v>
      </c>
      <c r="AF58" s="153">
        <f>'2_State Distrib and Adjs'!BC58</f>
        <v>0</v>
      </c>
      <c r="AG58" s="153">
        <f>'2_State Distrib and Adjs'!BD58</f>
        <v>216085404</v>
      </c>
      <c r="AH58" s="156">
        <f>'2_State Distrib and Adjs'!BE58</f>
        <v>18007117</v>
      </c>
      <c r="AI58" s="158">
        <f>'2_State Distrib and Adjs'!BF58</f>
        <v>0</v>
      </c>
      <c r="AJ58" s="616">
        <f>'2_State Distrib and Adjs'!BG58</f>
        <v>806326</v>
      </c>
      <c r="AK58" s="616">
        <f>'2_State Distrib and Adjs'!BH58</f>
        <v>0</v>
      </c>
      <c r="AL58" s="159">
        <f>'2_State Distrib and Adjs'!BJ58</f>
        <v>216891730</v>
      </c>
      <c r="AM58" s="159">
        <f t="shared" si="9"/>
        <v>216891730</v>
      </c>
      <c r="AN58" s="160"/>
      <c r="AO58" s="161" t="e">
        <f>-'New Type 2 Res Summary'!AG58-'5A3_OJJ'!P58</f>
        <v>#REF!</v>
      </c>
      <c r="AP58" s="152" t="e">
        <f>-'New Type 2 Res Summary'!AH58</f>
        <v>#REF!</v>
      </c>
      <c r="AQ58" s="160" t="e">
        <f>-'New Type 2 Res Summary'!AI58</f>
        <v>#REF!</v>
      </c>
      <c r="AR58" s="152" t="e">
        <f>-'New Type 2 Res Summary'!AJ58</f>
        <v>#REF!</v>
      </c>
      <c r="AS58" s="162" t="e">
        <f>-'New Type 2 Res Summary'!AK58</f>
        <v>#REF!</v>
      </c>
      <c r="AT58" s="163" t="e">
        <f>-'New Type 2 Res Summary'!AL58</f>
        <v>#REF!</v>
      </c>
      <c r="AU58" s="161" t="e">
        <f>-'New Type 2 Res Summary'!AM58-'5A3_OJJ'!P58</f>
        <v>#REF!</v>
      </c>
      <c r="AV58" s="164"/>
      <c r="AW58" s="164" t="e">
        <f>-'New Type 2 Res Summary'!AN58</f>
        <v>#REF!</v>
      </c>
      <c r="AX58" s="161" t="e">
        <f>-'New Type 2 Res Summary'!AO58-'5A3_OJJ'!P58</f>
        <v>#REF!</v>
      </c>
      <c r="AY58" s="162"/>
      <c r="AZ58" s="161" t="e">
        <f>-'New Type 2 Res Summary'!AQ58-'5A3_OJJ'!P58</f>
        <v>#REF!</v>
      </c>
      <c r="BA58" s="161">
        <f>'2A-1_EFT (Annual)'!AQ58</f>
        <v>-4412475</v>
      </c>
      <c r="BB58" s="162">
        <f>'2A-1_EFT (Annual)'!AS58+'2A-1_EFT (Annual)'!AT58</f>
        <v>0</v>
      </c>
      <c r="BC58" s="162">
        <f t="shared" si="10"/>
        <v>-4412475</v>
      </c>
      <c r="BD58" s="161">
        <f>'2A-2_EFT (Monthly)'!AQ58</f>
        <v>-366790</v>
      </c>
      <c r="BE58" s="162">
        <f t="shared" si="7"/>
        <v>212479255</v>
      </c>
      <c r="BF58" s="162">
        <f>'2A-2_EFT (Monthly)'!AR58</f>
        <v>17640327</v>
      </c>
      <c r="BG58" s="164"/>
      <c r="BH58" s="164"/>
      <c r="BI58" s="164"/>
      <c r="BJ58" s="164">
        <f>'2A-2_EFT (Monthly)'!CF58+'2A-2_EFT (Monthly)'!AS58</f>
        <v>-10994</v>
      </c>
      <c r="BK58" s="164"/>
      <c r="BL58" s="164">
        <f t="shared" si="11"/>
        <v>-10994</v>
      </c>
    </row>
    <row r="59" spans="1:64" ht="16.5" customHeight="1" x14ac:dyDescent="0.2">
      <c r="A59" s="148">
        <v>53</v>
      </c>
      <c r="B59" s="231">
        <v>53</v>
      </c>
      <c r="C59" s="537" t="s">
        <v>55</v>
      </c>
      <c r="D59" s="878">
        <f>'8_2.1.23 SIS BASE'!C59</f>
        <v>18622</v>
      </c>
      <c r="E59" s="153">
        <f>'2_State Distrib and Adjs'!AO59</f>
        <v>6227</v>
      </c>
      <c r="F59" s="153">
        <f>'2_State Distrib and Adjs'!AN59</f>
        <v>115961900</v>
      </c>
      <c r="G59" s="860"/>
      <c r="H59" s="860"/>
      <c r="I59" s="155"/>
      <c r="J59" s="153"/>
      <c r="K59" s="155"/>
      <c r="L59" s="153"/>
      <c r="M59" s="155"/>
      <c r="N59" s="153"/>
      <c r="O59" s="155"/>
      <c r="P59" s="153"/>
      <c r="Q59" s="712">
        <f t="shared" si="8"/>
        <v>115961900</v>
      </c>
      <c r="R59" s="156"/>
      <c r="S59" s="153">
        <f>'2_State Distrib and Adjs'!AS59</f>
        <v>0</v>
      </c>
      <c r="T59" s="153">
        <f>'2_State Distrib and Adjs'!AT59</f>
        <v>0</v>
      </c>
      <c r="U59" s="157">
        <f>'2_State Distrib and Adjs'!AU59</f>
        <v>0</v>
      </c>
      <c r="V59" s="156">
        <f t="shared" si="12"/>
        <v>115961900</v>
      </c>
      <c r="W59" s="154"/>
      <c r="X59" s="154"/>
      <c r="Y59" s="156">
        <f t="shared" si="6"/>
        <v>115961900</v>
      </c>
      <c r="Z59" s="153">
        <f>'2_State Distrib and Adjs'!AP59</f>
        <v>0</v>
      </c>
      <c r="AA59" s="158">
        <f>'2_State Distrib and Adjs'!AW59</f>
        <v>0</v>
      </c>
      <c r="AB59" s="158">
        <f>'2_State Distrib and Adjs'!AX59</f>
        <v>594300</v>
      </c>
      <c r="AC59" s="973">
        <f>'2_State Distrib and Adjs'!AY59</f>
        <v>2784664</v>
      </c>
      <c r="AD59" s="973">
        <f>'2_State Distrib and Adjs'!AZ59</f>
        <v>2227732</v>
      </c>
      <c r="AE59" s="156">
        <f>'2_State Distrib and Adjs'!BB59</f>
        <v>125745592</v>
      </c>
      <c r="AF59" s="153">
        <f>'2_State Distrib and Adjs'!BC59</f>
        <v>0</v>
      </c>
      <c r="AG59" s="153">
        <f>'2_State Distrib and Adjs'!BD59</f>
        <v>125745592</v>
      </c>
      <c r="AH59" s="156">
        <f>'2_State Distrib and Adjs'!BE59</f>
        <v>10478799</v>
      </c>
      <c r="AI59" s="158">
        <f>'2_State Distrib and Adjs'!BF59</f>
        <v>0</v>
      </c>
      <c r="AJ59" s="616">
        <f>'2_State Distrib and Adjs'!BG59</f>
        <v>677090</v>
      </c>
      <c r="AK59" s="616">
        <f>'2_State Distrib and Adjs'!BH59</f>
        <v>0</v>
      </c>
      <c r="AL59" s="159">
        <f>'2_State Distrib and Adjs'!BJ59</f>
        <v>126422682</v>
      </c>
      <c r="AM59" s="159">
        <f t="shared" si="9"/>
        <v>126422682</v>
      </c>
      <c r="AN59" s="160"/>
      <c r="AO59" s="161" t="e">
        <f>-'New Type 2 Res Summary'!AG59-'5A3_OJJ'!P59</f>
        <v>#REF!</v>
      </c>
      <c r="AP59" s="152" t="e">
        <f>-'New Type 2 Res Summary'!AH59</f>
        <v>#REF!</v>
      </c>
      <c r="AQ59" s="160" t="e">
        <f>-'New Type 2 Res Summary'!AI59</f>
        <v>#REF!</v>
      </c>
      <c r="AR59" s="152" t="e">
        <f>-'New Type 2 Res Summary'!AJ59</f>
        <v>#REF!</v>
      </c>
      <c r="AS59" s="162" t="e">
        <f>-'New Type 2 Res Summary'!AK59</f>
        <v>#REF!</v>
      </c>
      <c r="AT59" s="163" t="e">
        <f>-'New Type 2 Res Summary'!AL59</f>
        <v>#REF!</v>
      </c>
      <c r="AU59" s="161" t="e">
        <f>-'New Type 2 Res Summary'!AM59-'5A3_OJJ'!P59</f>
        <v>#REF!</v>
      </c>
      <c r="AV59" s="164"/>
      <c r="AW59" s="164" t="e">
        <f>-'New Type 2 Res Summary'!AN59</f>
        <v>#REF!</v>
      </c>
      <c r="AX59" s="161" t="e">
        <f>-'New Type 2 Res Summary'!AO59-'5A3_OJJ'!P59</f>
        <v>#REF!</v>
      </c>
      <c r="AY59" s="162"/>
      <c r="AZ59" s="161" t="e">
        <f>-'New Type 2 Res Summary'!AQ59-'5A3_OJJ'!P59</f>
        <v>#REF!</v>
      </c>
      <c r="BA59" s="161">
        <f>'2A-1_EFT (Annual)'!AQ59</f>
        <v>-1273747</v>
      </c>
      <c r="BB59" s="162">
        <f>'2A-1_EFT (Annual)'!AS59+'2A-1_EFT (Annual)'!AT59</f>
        <v>0</v>
      </c>
      <c r="BC59" s="162">
        <f t="shared" si="10"/>
        <v>-1273747</v>
      </c>
      <c r="BD59" s="161">
        <f>'2A-2_EFT (Monthly)'!AQ59</f>
        <v>-105881</v>
      </c>
      <c r="BE59" s="162">
        <f t="shared" si="7"/>
        <v>125148935</v>
      </c>
      <c r="BF59" s="162">
        <f>'2A-2_EFT (Monthly)'!AR59</f>
        <v>10372918</v>
      </c>
      <c r="BG59" s="164"/>
      <c r="BH59" s="164"/>
      <c r="BI59" s="164"/>
      <c r="BJ59" s="164">
        <f>'2A-2_EFT (Monthly)'!CF59+'2A-2_EFT (Monthly)'!AS59</f>
        <v>-3171</v>
      </c>
      <c r="BK59" s="164"/>
      <c r="BL59" s="164">
        <f t="shared" si="11"/>
        <v>-3171</v>
      </c>
    </row>
    <row r="60" spans="1:64" ht="16.5" customHeight="1" x14ac:dyDescent="0.2">
      <c r="A60" s="148">
        <v>54</v>
      </c>
      <c r="B60" s="231">
        <v>54</v>
      </c>
      <c r="C60" s="537" t="s">
        <v>56</v>
      </c>
      <c r="D60" s="878">
        <f>'8_2.1.23 SIS BASE'!C60</f>
        <v>339</v>
      </c>
      <c r="E60" s="153">
        <f>'2_State Distrib and Adjs'!AO60</f>
        <v>6150</v>
      </c>
      <c r="F60" s="153">
        <f>'2_State Distrib and Adjs'!AN60</f>
        <v>2084756</v>
      </c>
      <c r="G60" s="860"/>
      <c r="H60" s="860"/>
      <c r="I60" s="155"/>
      <c r="J60" s="153"/>
      <c r="K60" s="155"/>
      <c r="L60" s="153"/>
      <c r="M60" s="155"/>
      <c r="N60" s="153"/>
      <c r="O60" s="155"/>
      <c r="P60" s="153"/>
      <c r="Q60" s="712">
        <f t="shared" si="8"/>
        <v>2084756</v>
      </c>
      <c r="R60" s="156"/>
      <c r="S60" s="153">
        <f>'2_State Distrib and Adjs'!AS60</f>
        <v>0</v>
      </c>
      <c r="T60" s="153">
        <f>'2_State Distrib and Adjs'!AT60</f>
        <v>0</v>
      </c>
      <c r="U60" s="157">
        <f>'2_State Distrib and Adjs'!AU60</f>
        <v>0</v>
      </c>
      <c r="V60" s="156">
        <f t="shared" si="12"/>
        <v>2084756</v>
      </c>
      <c r="W60" s="154"/>
      <c r="X60" s="154"/>
      <c r="Y60" s="156">
        <f t="shared" si="6"/>
        <v>2084756</v>
      </c>
      <c r="Z60" s="153">
        <f>'2_State Distrib and Adjs'!AP60</f>
        <v>0</v>
      </c>
      <c r="AA60" s="158">
        <f>'2_State Distrib and Adjs'!AW60</f>
        <v>0</v>
      </c>
      <c r="AB60" s="158">
        <f>'2_State Distrib and Adjs'!AX60</f>
        <v>10080</v>
      </c>
      <c r="AC60" s="973">
        <f>'2_State Distrib and Adjs'!AY60</f>
        <v>74767</v>
      </c>
      <c r="AD60" s="973">
        <f>'2_State Distrib and Adjs'!AZ60</f>
        <v>59812</v>
      </c>
      <c r="AE60" s="156">
        <f>'2_State Distrib and Adjs'!BB60</f>
        <v>2341565</v>
      </c>
      <c r="AF60" s="153">
        <f>'2_State Distrib and Adjs'!BC60</f>
        <v>0</v>
      </c>
      <c r="AG60" s="153">
        <f>'2_State Distrib and Adjs'!BD60</f>
        <v>2341565</v>
      </c>
      <c r="AH60" s="156">
        <f>'2_State Distrib and Adjs'!BE60</f>
        <v>195130</v>
      </c>
      <c r="AI60" s="158">
        <f>'2_State Distrib and Adjs'!BF60</f>
        <v>0</v>
      </c>
      <c r="AJ60" s="616">
        <f>'2_State Distrib and Adjs'!BG60</f>
        <v>25000</v>
      </c>
      <c r="AK60" s="616">
        <f>'2_State Distrib and Adjs'!BH60</f>
        <v>0</v>
      </c>
      <c r="AL60" s="159">
        <f>'2_State Distrib and Adjs'!BJ60</f>
        <v>2366565</v>
      </c>
      <c r="AM60" s="159">
        <f t="shared" si="9"/>
        <v>2366565</v>
      </c>
      <c r="AN60" s="160"/>
      <c r="AO60" s="161" t="e">
        <f>-'New Type 2 Res Summary'!AG60-'5A3_OJJ'!P60</f>
        <v>#REF!</v>
      </c>
      <c r="AP60" s="152" t="e">
        <f>-'New Type 2 Res Summary'!AH60</f>
        <v>#REF!</v>
      </c>
      <c r="AQ60" s="160" t="e">
        <f>-'New Type 2 Res Summary'!AI60</f>
        <v>#REF!</v>
      </c>
      <c r="AR60" s="152" t="e">
        <f>-'New Type 2 Res Summary'!AJ60</f>
        <v>#REF!</v>
      </c>
      <c r="AS60" s="162" t="e">
        <f>-'New Type 2 Res Summary'!AK60</f>
        <v>#REF!</v>
      </c>
      <c r="AT60" s="163" t="e">
        <f>-'New Type 2 Res Summary'!AL60</f>
        <v>#REF!</v>
      </c>
      <c r="AU60" s="161" t="e">
        <f>-'New Type 2 Res Summary'!AM60-'5A3_OJJ'!P60</f>
        <v>#REF!</v>
      </c>
      <c r="AV60" s="164"/>
      <c r="AW60" s="164" t="e">
        <f>-'New Type 2 Res Summary'!AN60</f>
        <v>#REF!</v>
      </c>
      <c r="AX60" s="161" t="e">
        <f>-'New Type 2 Res Summary'!AO60-'5A3_OJJ'!P60</f>
        <v>#REF!</v>
      </c>
      <c r="AY60" s="162"/>
      <c r="AZ60" s="161" t="e">
        <f>-'New Type 2 Res Summary'!AQ60-'5A3_OJJ'!P60</f>
        <v>#REF!</v>
      </c>
      <c r="BA60" s="161">
        <f>'2A-1_EFT (Annual)'!AQ60</f>
        <v>-326334</v>
      </c>
      <c r="BB60" s="162">
        <f>'2A-1_EFT (Annual)'!AS60+'2A-1_EFT (Annual)'!AT60</f>
        <v>0</v>
      </c>
      <c r="BC60" s="162">
        <f t="shared" si="10"/>
        <v>-326334</v>
      </c>
      <c r="BD60" s="161">
        <f>'2A-2_EFT (Monthly)'!AQ60</f>
        <v>-27128</v>
      </c>
      <c r="BE60" s="162">
        <f t="shared" si="7"/>
        <v>2040231</v>
      </c>
      <c r="BF60" s="162">
        <f>'2A-2_EFT (Monthly)'!AR60</f>
        <v>168002</v>
      </c>
      <c r="BG60" s="164"/>
      <c r="BH60" s="164"/>
      <c r="BI60" s="164"/>
      <c r="BJ60" s="164">
        <f>'2A-2_EFT (Monthly)'!CF60+'2A-2_EFT (Monthly)'!AS60</f>
        <v>-807</v>
      </c>
      <c r="BK60" s="164"/>
      <c r="BL60" s="164">
        <f t="shared" si="11"/>
        <v>-807</v>
      </c>
    </row>
    <row r="61" spans="1:64" ht="16.5" customHeight="1" x14ac:dyDescent="0.2">
      <c r="A61" s="538">
        <v>55</v>
      </c>
      <c r="B61" s="539">
        <v>55</v>
      </c>
      <c r="C61" s="540" t="s">
        <v>57</v>
      </c>
      <c r="D61" s="879">
        <f>'8_2.1.23 SIS BASE'!C61</f>
        <v>14435</v>
      </c>
      <c r="E61" s="167">
        <f>'2_State Distrib and Adjs'!AO61</f>
        <v>5302</v>
      </c>
      <c r="F61" s="167">
        <f>'2_State Distrib and Adjs'!AN61</f>
        <v>76541190</v>
      </c>
      <c r="G61" s="861"/>
      <c r="H61" s="861"/>
      <c r="I61" s="169"/>
      <c r="J61" s="167"/>
      <c r="K61" s="169"/>
      <c r="L61" s="167"/>
      <c r="M61" s="169"/>
      <c r="N61" s="167"/>
      <c r="O61" s="169"/>
      <c r="P61" s="167"/>
      <c r="Q61" s="776">
        <f t="shared" si="8"/>
        <v>76541190</v>
      </c>
      <c r="R61" s="170"/>
      <c r="S61" s="167">
        <f>'2_State Distrib and Adjs'!AS61</f>
        <v>0</v>
      </c>
      <c r="T61" s="167">
        <f>'2_State Distrib and Adjs'!AT61</f>
        <v>0</v>
      </c>
      <c r="U61" s="171">
        <f>'2_State Distrib and Adjs'!AU61</f>
        <v>0</v>
      </c>
      <c r="V61" s="170">
        <f t="shared" si="12"/>
        <v>76541190</v>
      </c>
      <c r="W61" s="168"/>
      <c r="X61" s="168"/>
      <c r="Y61" s="170">
        <f t="shared" si="6"/>
        <v>76541190</v>
      </c>
      <c r="Z61" s="167">
        <f>'2_State Distrib and Adjs'!AP61</f>
        <v>0</v>
      </c>
      <c r="AA61" s="172">
        <f>'2_State Distrib and Adjs'!AW61</f>
        <v>0</v>
      </c>
      <c r="AB61" s="613">
        <f>'2_State Distrib and Adjs'!AX61</f>
        <v>458080</v>
      </c>
      <c r="AC61" s="974">
        <f>'2_State Distrib and Adjs'!AY61</f>
        <v>2026140</v>
      </c>
      <c r="AD61" s="974">
        <f>'2_State Distrib and Adjs'!AZ61</f>
        <v>1620911</v>
      </c>
      <c r="AE61" s="170">
        <f>'2_State Distrib and Adjs'!BB61</f>
        <v>83685531</v>
      </c>
      <c r="AF61" s="173">
        <f>'2_State Distrib and Adjs'!BC61</f>
        <v>0</v>
      </c>
      <c r="AG61" s="167">
        <f>'2_State Distrib and Adjs'!BD61</f>
        <v>83685531</v>
      </c>
      <c r="AH61" s="174">
        <f>'2_State Distrib and Adjs'!BE61</f>
        <v>6973794</v>
      </c>
      <c r="AI61" s="172">
        <f>'2_State Distrib and Adjs'!BF61</f>
        <v>0</v>
      </c>
      <c r="AJ61" s="617">
        <f>'2_State Distrib and Adjs'!BG61</f>
        <v>376141</v>
      </c>
      <c r="AK61" s="617">
        <f>'2_State Distrib and Adjs'!BH61</f>
        <v>0</v>
      </c>
      <c r="AL61" s="174">
        <f>'2_State Distrib and Adjs'!BJ61</f>
        <v>84061672</v>
      </c>
      <c r="AM61" s="174">
        <f t="shared" si="9"/>
        <v>84061672</v>
      </c>
      <c r="AN61" s="175"/>
      <c r="AO61" s="176" t="e">
        <f>-'New Type 2 Res Summary'!AG61-'5A3_OJJ'!P61</f>
        <v>#REF!</v>
      </c>
      <c r="AP61" s="166" t="e">
        <f>-'New Type 2 Res Summary'!AH61</f>
        <v>#REF!</v>
      </c>
      <c r="AQ61" s="175" t="e">
        <f>-'New Type 2 Res Summary'!AI61</f>
        <v>#REF!</v>
      </c>
      <c r="AR61" s="166" t="e">
        <f>-'New Type 2 Res Summary'!AJ61</f>
        <v>#REF!</v>
      </c>
      <c r="AS61" s="177" t="e">
        <f>-'New Type 2 Res Summary'!AK61</f>
        <v>#REF!</v>
      </c>
      <c r="AT61" s="178" t="e">
        <f>-'New Type 2 Res Summary'!AL61</f>
        <v>#REF!</v>
      </c>
      <c r="AU61" s="176" t="e">
        <f>-'New Type 2 Res Summary'!AM61-'5A3_OJJ'!P61</f>
        <v>#REF!</v>
      </c>
      <c r="AV61" s="610"/>
      <c r="AW61" s="179" t="e">
        <f>-'New Type 2 Res Summary'!AN61</f>
        <v>#REF!</v>
      </c>
      <c r="AX61" s="176" t="e">
        <f>-'New Type 2 Res Summary'!AO61-'5A3_OJJ'!P61</f>
        <v>#REF!</v>
      </c>
      <c r="AY61" s="177"/>
      <c r="AZ61" s="625" t="e">
        <f>-'New Type 2 Res Summary'!AQ61-'5A3_OJJ'!P61</f>
        <v>#REF!</v>
      </c>
      <c r="BA61" s="176">
        <f>'2A-1_EFT (Annual)'!AQ61</f>
        <v>-1360314</v>
      </c>
      <c r="BB61" s="177">
        <f>'2A-1_EFT (Annual)'!AS61+'2A-1_EFT (Annual)'!AT61</f>
        <v>0</v>
      </c>
      <c r="BC61" s="177">
        <f t="shared" si="10"/>
        <v>-1360314</v>
      </c>
      <c r="BD61" s="176">
        <f>'2A-2_EFT (Monthly)'!AQ61</f>
        <v>-113080</v>
      </c>
      <c r="BE61" s="177">
        <f t="shared" si="7"/>
        <v>82701358</v>
      </c>
      <c r="BF61" s="177">
        <f>'2A-2_EFT (Monthly)'!AR61</f>
        <v>6860714</v>
      </c>
      <c r="BG61" s="179"/>
      <c r="BH61" s="179"/>
      <c r="BI61" s="179"/>
      <c r="BJ61" s="179">
        <f>'2A-2_EFT (Monthly)'!CF61+'2A-2_EFT (Monthly)'!AS61</f>
        <v>-3364</v>
      </c>
      <c r="BK61" s="179"/>
      <c r="BL61" s="179">
        <f t="shared" si="11"/>
        <v>-3364</v>
      </c>
    </row>
    <row r="62" spans="1:64" ht="16.5" customHeight="1" x14ac:dyDescent="0.2">
      <c r="A62" s="534">
        <v>56</v>
      </c>
      <c r="B62" s="535">
        <v>56</v>
      </c>
      <c r="C62" s="536" t="s">
        <v>58</v>
      </c>
      <c r="D62" s="877">
        <f>'8_2.1.23 SIS BASE'!C62</f>
        <v>1703</v>
      </c>
      <c r="E62" s="136">
        <f>'2_State Distrib and Adjs'!AO62</f>
        <v>7155</v>
      </c>
      <c r="F62" s="136">
        <f>'2_State Distrib and Adjs'!AN62</f>
        <v>12184866</v>
      </c>
      <c r="G62" s="858"/>
      <c r="H62" s="858"/>
      <c r="I62" s="138"/>
      <c r="J62" s="136"/>
      <c r="K62" s="138"/>
      <c r="L62" s="136"/>
      <c r="M62" s="138"/>
      <c r="N62" s="136"/>
      <c r="O62" s="138"/>
      <c r="P62" s="136"/>
      <c r="Q62" s="774">
        <f t="shared" si="8"/>
        <v>12184866</v>
      </c>
      <c r="R62" s="139"/>
      <c r="S62" s="136">
        <f>'2_State Distrib and Adjs'!AS62</f>
        <v>0</v>
      </c>
      <c r="T62" s="136">
        <f>'2_State Distrib and Adjs'!AT62</f>
        <v>0</v>
      </c>
      <c r="U62" s="140">
        <f>'2_State Distrib and Adjs'!AU62</f>
        <v>0</v>
      </c>
      <c r="V62" s="139">
        <f t="shared" si="12"/>
        <v>12184866</v>
      </c>
      <c r="W62" s="137"/>
      <c r="X62" s="137"/>
      <c r="Y62" s="139">
        <f t="shared" si="6"/>
        <v>12184866</v>
      </c>
      <c r="Z62" s="136">
        <f>'2_State Distrib and Adjs'!AP62</f>
        <v>0</v>
      </c>
      <c r="AA62" s="150">
        <f>'2_State Distrib and Adjs'!AW62</f>
        <v>0</v>
      </c>
      <c r="AB62" s="612">
        <f>'2_State Distrib and Adjs'!AX62</f>
        <v>55440</v>
      </c>
      <c r="AC62" s="972">
        <f>'2_State Distrib and Adjs'!AY62</f>
        <v>256122</v>
      </c>
      <c r="AD62" s="972">
        <f>'2_State Distrib and Adjs'!AZ62</f>
        <v>204899</v>
      </c>
      <c r="AE62" s="139">
        <f>'2_State Distrib and Adjs'!BB62</f>
        <v>13085511</v>
      </c>
      <c r="AF62" s="136">
        <f>'2_State Distrib and Adjs'!BC62</f>
        <v>0</v>
      </c>
      <c r="AG62" s="136">
        <f>'2_State Distrib and Adjs'!BD62</f>
        <v>13085511</v>
      </c>
      <c r="AH62" s="139">
        <f>'2_State Distrib and Adjs'!BE62</f>
        <v>1090459</v>
      </c>
      <c r="AI62" s="150">
        <f>'2_State Distrib and Adjs'!BF62</f>
        <v>0</v>
      </c>
      <c r="AJ62" s="615">
        <f>'2_State Distrib and Adjs'!BG62</f>
        <v>44465</v>
      </c>
      <c r="AK62" s="615">
        <f>'2_State Distrib and Adjs'!BH62</f>
        <v>0</v>
      </c>
      <c r="AL62" s="141">
        <f>'2_State Distrib and Adjs'!BJ62</f>
        <v>13129976</v>
      </c>
      <c r="AM62" s="141">
        <f t="shared" si="9"/>
        <v>13129976</v>
      </c>
      <c r="AN62" s="142"/>
      <c r="AO62" s="143" t="e">
        <f>-'New Type 2 Res Summary'!AG62-'5A3_OJJ'!P62</f>
        <v>#REF!</v>
      </c>
      <c r="AP62" s="135" t="e">
        <f>-'New Type 2 Res Summary'!AH62</f>
        <v>#REF!</v>
      </c>
      <c r="AQ62" s="142" t="e">
        <f>-'New Type 2 Res Summary'!AI62</f>
        <v>#REF!</v>
      </c>
      <c r="AR62" s="135" t="e">
        <f>-'New Type 2 Res Summary'!AJ62</f>
        <v>#REF!</v>
      </c>
      <c r="AS62" s="144" t="e">
        <f>-'New Type 2 Res Summary'!AK62</f>
        <v>#REF!</v>
      </c>
      <c r="AT62" s="145" t="e">
        <f>-'New Type 2 Res Summary'!AL62</f>
        <v>#REF!</v>
      </c>
      <c r="AU62" s="143" t="e">
        <f>-'New Type 2 Res Summary'!AM62-'5A3_OJJ'!P62</f>
        <v>#REF!</v>
      </c>
      <c r="AV62" s="609"/>
      <c r="AW62" s="146" t="e">
        <f>-'New Type 2 Res Summary'!AN62</f>
        <v>#REF!</v>
      </c>
      <c r="AX62" s="143" t="e">
        <f>-'New Type 2 Res Summary'!AO62-'5A3_OJJ'!P62</f>
        <v>#REF!</v>
      </c>
      <c r="AY62" s="144"/>
      <c r="AZ62" s="624" t="e">
        <f>-'New Type 2 Res Summary'!AQ62-'5A3_OJJ'!P62</f>
        <v>#REF!</v>
      </c>
      <c r="BA62" s="143">
        <f>'2A-1_EFT (Annual)'!AQ62</f>
        <v>-6156284</v>
      </c>
      <c r="BB62" s="144">
        <f>'2A-1_EFT (Annual)'!AS62+'2A-1_EFT (Annual)'!AT62</f>
        <v>0</v>
      </c>
      <c r="BC62" s="144">
        <f t="shared" si="10"/>
        <v>-6156284</v>
      </c>
      <c r="BD62" s="143">
        <f>'2A-2_EFT (Monthly)'!AQ62</f>
        <v>-511742</v>
      </c>
      <c r="BE62" s="144">
        <f t="shared" si="7"/>
        <v>6973692</v>
      </c>
      <c r="BF62" s="144">
        <f>'2A-2_EFT (Monthly)'!AR62</f>
        <v>578717</v>
      </c>
      <c r="BG62" s="146"/>
      <c r="BH62" s="146"/>
      <c r="BI62" s="146"/>
      <c r="BJ62" s="146">
        <f>'2A-2_EFT (Monthly)'!CF62+'2A-2_EFT (Monthly)'!AS62</f>
        <v>-15382</v>
      </c>
      <c r="BK62" s="146"/>
      <c r="BL62" s="146">
        <f t="shared" si="11"/>
        <v>-15382</v>
      </c>
    </row>
    <row r="63" spans="1:64" ht="16.5" customHeight="1" x14ac:dyDescent="0.2">
      <c r="A63" s="148">
        <v>57</v>
      </c>
      <c r="B63" s="231">
        <v>57</v>
      </c>
      <c r="C63" s="537" t="s">
        <v>59</v>
      </c>
      <c r="D63" s="878">
        <f>'8_2.1.23 SIS BASE'!C63</f>
        <v>9025</v>
      </c>
      <c r="E63" s="153">
        <f>'2_State Distrib and Adjs'!AO63</f>
        <v>6545</v>
      </c>
      <c r="F63" s="153">
        <f>'2_State Distrib and Adjs'!AN63</f>
        <v>59064216</v>
      </c>
      <c r="G63" s="860"/>
      <c r="H63" s="860"/>
      <c r="I63" s="155"/>
      <c r="J63" s="153"/>
      <c r="K63" s="155"/>
      <c r="L63" s="153"/>
      <c r="M63" s="155"/>
      <c r="N63" s="153"/>
      <c r="O63" s="155"/>
      <c r="P63" s="153"/>
      <c r="Q63" s="712">
        <f t="shared" si="8"/>
        <v>59064216</v>
      </c>
      <c r="R63" s="156"/>
      <c r="S63" s="153">
        <f>'2_State Distrib and Adjs'!AS63</f>
        <v>0</v>
      </c>
      <c r="T63" s="153">
        <f>'2_State Distrib and Adjs'!AT63</f>
        <v>0</v>
      </c>
      <c r="U63" s="157">
        <f>'2_State Distrib and Adjs'!AU63</f>
        <v>0</v>
      </c>
      <c r="V63" s="156">
        <f t="shared" si="12"/>
        <v>59064216</v>
      </c>
      <c r="W63" s="154"/>
      <c r="X63" s="154"/>
      <c r="Y63" s="156">
        <f t="shared" si="6"/>
        <v>59064216</v>
      </c>
      <c r="Z63" s="153">
        <f>'2_State Distrib and Adjs'!AP63</f>
        <v>0</v>
      </c>
      <c r="AA63" s="158">
        <f>'2_State Distrib and Adjs'!AW63</f>
        <v>105000</v>
      </c>
      <c r="AB63" s="158">
        <f>'2_State Distrib and Adjs'!AX63</f>
        <v>275450</v>
      </c>
      <c r="AC63" s="973">
        <f>'2_State Distrib and Adjs'!AY63</f>
        <v>1212210</v>
      </c>
      <c r="AD63" s="973">
        <f>'2_State Distrib and Adjs'!AZ63</f>
        <v>969769</v>
      </c>
      <c r="AE63" s="156">
        <f>'2_State Distrib and Adjs'!BB63</f>
        <v>63444960</v>
      </c>
      <c r="AF63" s="153">
        <f>'2_State Distrib and Adjs'!BC63</f>
        <v>0</v>
      </c>
      <c r="AG63" s="153">
        <f>'2_State Distrib and Adjs'!BD63</f>
        <v>63444960</v>
      </c>
      <c r="AH63" s="156">
        <f>'2_State Distrib and Adjs'!BE63</f>
        <v>5287080</v>
      </c>
      <c r="AI63" s="158">
        <f>'2_State Distrib and Adjs'!BF63</f>
        <v>0</v>
      </c>
      <c r="AJ63" s="616">
        <f>'2_State Distrib and Adjs'!BG63</f>
        <v>132851</v>
      </c>
      <c r="AK63" s="616">
        <f>'2_State Distrib and Adjs'!BH63</f>
        <v>0</v>
      </c>
      <c r="AL63" s="159">
        <f>'2_State Distrib and Adjs'!BJ63</f>
        <v>63577811</v>
      </c>
      <c r="AM63" s="159">
        <f t="shared" si="9"/>
        <v>63577811</v>
      </c>
      <c r="AN63" s="160"/>
      <c r="AO63" s="161" t="e">
        <f>-'New Type 2 Res Summary'!AG63-'5A3_OJJ'!P63</f>
        <v>#REF!</v>
      </c>
      <c r="AP63" s="152" t="e">
        <f>-'New Type 2 Res Summary'!AH63</f>
        <v>#REF!</v>
      </c>
      <c r="AQ63" s="160" t="e">
        <f>-'New Type 2 Res Summary'!AI63</f>
        <v>#REF!</v>
      </c>
      <c r="AR63" s="152" t="e">
        <f>-'New Type 2 Res Summary'!AJ63</f>
        <v>#REF!</v>
      </c>
      <c r="AS63" s="162" t="e">
        <f>-'New Type 2 Res Summary'!AK63</f>
        <v>#REF!</v>
      </c>
      <c r="AT63" s="163" t="e">
        <f>-'New Type 2 Res Summary'!AL63</f>
        <v>#REF!</v>
      </c>
      <c r="AU63" s="161" t="e">
        <f>-'New Type 2 Res Summary'!AM63-'5A3_OJJ'!P63</f>
        <v>#REF!</v>
      </c>
      <c r="AV63" s="164"/>
      <c r="AW63" s="164" t="e">
        <f>-'New Type 2 Res Summary'!AN63</f>
        <v>#REF!</v>
      </c>
      <c r="AX63" s="161" t="e">
        <f>-'New Type 2 Res Summary'!AO63-'5A3_OJJ'!P63</f>
        <v>#REF!</v>
      </c>
      <c r="AY63" s="162"/>
      <c r="AZ63" s="161" t="e">
        <f>-'New Type 2 Res Summary'!AQ63-'5A3_OJJ'!P63</f>
        <v>#REF!</v>
      </c>
      <c r="BA63" s="161">
        <f>'2A-1_EFT (Annual)'!AQ63</f>
        <v>-404630</v>
      </c>
      <c r="BB63" s="162">
        <f>'2A-1_EFT (Annual)'!AS63+'2A-1_EFT (Annual)'!AT63</f>
        <v>0</v>
      </c>
      <c r="BC63" s="162">
        <f t="shared" si="10"/>
        <v>-404630</v>
      </c>
      <c r="BD63" s="161">
        <f>'2A-2_EFT (Monthly)'!AQ63</f>
        <v>-33637</v>
      </c>
      <c r="BE63" s="162">
        <f t="shared" si="7"/>
        <v>63173181</v>
      </c>
      <c r="BF63" s="162">
        <f>'2A-2_EFT (Monthly)'!AR63</f>
        <v>5253443</v>
      </c>
      <c r="BG63" s="164"/>
      <c r="BH63" s="164"/>
      <c r="BI63" s="164"/>
      <c r="BJ63" s="164">
        <f>'2A-2_EFT (Monthly)'!CF63+'2A-2_EFT (Monthly)'!AS63</f>
        <v>-999</v>
      </c>
      <c r="BK63" s="164"/>
      <c r="BL63" s="164">
        <f t="shared" si="11"/>
        <v>-999</v>
      </c>
    </row>
    <row r="64" spans="1:64" ht="16.5" customHeight="1" x14ac:dyDescent="0.2">
      <c r="A64" s="148">
        <v>58</v>
      </c>
      <c r="B64" s="231">
        <v>58</v>
      </c>
      <c r="C64" s="537" t="s">
        <v>60</v>
      </c>
      <c r="D64" s="878">
        <f>'8_2.1.23 SIS BASE'!C64</f>
        <v>7573</v>
      </c>
      <c r="E64" s="153">
        <f>'2_State Distrib and Adjs'!AO64</f>
        <v>6711</v>
      </c>
      <c r="F64" s="153">
        <f>'2_State Distrib and Adjs'!AN64</f>
        <v>50824046</v>
      </c>
      <c r="G64" s="860"/>
      <c r="H64" s="860"/>
      <c r="I64" s="155"/>
      <c r="J64" s="153"/>
      <c r="K64" s="155"/>
      <c r="L64" s="153"/>
      <c r="M64" s="155"/>
      <c r="N64" s="153"/>
      <c r="O64" s="155"/>
      <c r="P64" s="153"/>
      <c r="Q64" s="712">
        <f t="shared" si="8"/>
        <v>50824046</v>
      </c>
      <c r="R64" s="156"/>
      <c r="S64" s="153">
        <f>'2_State Distrib and Adjs'!AS64</f>
        <v>0</v>
      </c>
      <c r="T64" s="153">
        <f>'2_State Distrib and Adjs'!AT64</f>
        <v>0</v>
      </c>
      <c r="U64" s="157">
        <f>'2_State Distrib and Adjs'!AU64</f>
        <v>0</v>
      </c>
      <c r="V64" s="156">
        <f t="shared" si="12"/>
        <v>50824046</v>
      </c>
      <c r="W64" s="154"/>
      <c r="X64" s="154"/>
      <c r="Y64" s="156">
        <f t="shared" si="6"/>
        <v>50824046</v>
      </c>
      <c r="Z64" s="153">
        <f>'2_State Distrib and Adjs'!AP64</f>
        <v>0</v>
      </c>
      <c r="AA64" s="158">
        <f>'2_State Distrib and Adjs'!AW64</f>
        <v>0</v>
      </c>
      <c r="AB64" s="158">
        <f>'2_State Distrib and Adjs'!AX64</f>
        <v>216230</v>
      </c>
      <c r="AC64" s="973">
        <f>'2_State Distrib and Adjs'!AY64</f>
        <v>1057441</v>
      </c>
      <c r="AD64" s="973">
        <f>'2_State Distrib and Adjs'!AZ64</f>
        <v>845952</v>
      </c>
      <c r="AE64" s="156">
        <f>'2_State Distrib and Adjs'!BB64</f>
        <v>54529829</v>
      </c>
      <c r="AF64" s="153">
        <f>'2_State Distrib and Adjs'!BC64</f>
        <v>0</v>
      </c>
      <c r="AG64" s="153">
        <f>'2_State Distrib and Adjs'!BD64</f>
        <v>54529829</v>
      </c>
      <c r="AH64" s="156">
        <f>'2_State Distrib and Adjs'!BE64</f>
        <v>4544152</v>
      </c>
      <c r="AI64" s="158">
        <f>'2_State Distrib and Adjs'!BF64</f>
        <v>0</v>
      </c>
      <c r="AJ64" s="616">
        <f>'2_State Distrib and Adjs'!BG64</f>
        <v>67781</v>
      </c>
      <c r="AK64" s="616">
        <f>'2_State Distrib and Adjs'!BH64</f>
        <v>0</v>
      </c>
      <c r="AL64" s="159">
        <f>'2_State Distrib and Adjs'!BJ64</f>
        <v>54597610</v>
      </c>
      <c r="AM64" s="159">
        <f t="shared" si="9"/>
        <v>54597610</v>
      </c>
      <c r="AN64" s="160"/>
      <c r="AO64" s="161" t="e">
        <f>-'New Type 2 Res Summary'!AG64-'5A3_OJJ'!P64</f>
        <v>#REF!</v>
      </c>
      <c r="AP64" s="152" t="e">
        <f>-'New Type 2 Res Summary'!AH64</f>
        <v>#REF!</v>
      </c>
      <c r="AQ64" s="160" t="e">
        <f>-'New Type 2 Res Summary'!AI64</f>
        <v>#REF!</v>
      </c>
      <c r="AR64" s="152" t="e">
        <f>-'New Type 2 Res Summary'!AJ64</f>
        <v>#REF!</v>
      </c>
      <c r="AS64" s="162" t="e">
        <f>-'New Type 2 Res Summary'!AK64</f>
        <v>#REF!</v>
      </c>
      <c r="AT64" s="163" t="e">
        <f>-'New Type 2 Res Summary'!AL64</f>
        <v>#REF!</v>
      </c>
      <c r="AU64" s="161" t="e">
        <f>-'New Type 2 Res Summary'!AM64-'5A3_OJJ'!P64</f>
        <v>#REF!</v>
      </c>
      <c r="AV64" s="164"/>
      <c r="AW64" s="164" t="e">
        <f>-'New Type 2 Res Summary'!AN64</f>
        <v>#REF!</v>
      </c>
      <c r="AX64" s="161" t="e">
        <f>-'New Type 2 Res Summary'!AO64-'5A3_OJJ'!P64</f>
        <v>#REF!</v>
      </c>
      <c r="AY64" s="162"/>
      <c r="AZ64" s="161" t="e">
        <f>-'New Type 2 Res Summary'!AQ64-'5A3_OJJ'!P64</f>
        <v>#REF!</v>
      </c>
      <c r="BA64" s="161">
        <f>'2A-1_EFT (Annual)'!AQ64</f>
        <v>-155891</v>
      </c>
      <c r="BB64" s="162">
        <f>'2A-1_EFT (Annual)'!AS64+'2A-1_EFT (Annual)'!AT64</f>
        <v>0</v>
      </c>
      <c r="BC64" s="162">
        <f t="shared" si="10"/>
        <v>-155891</v>
      </c>
      <c r="BD64" s="161">
        <f>'2A-2_EFT (Monthly)'!AQ64</f>
        <v>-12959</v>
      </c>
      <c r="BE64" s="162">
        <f t="shared" si="7"/>
        <v>54441719</v>
      </c>
      <c r="BF64" s="162">
        <f>'2A-2_EFT (Monthly)'!AR64</f>
        <v>4531193</v>
      </c>
      <c r="BG64" s="164"/>
      <c r="BH64" s="164"/>
      <c r="BI64" s="164"/>
      <c r="BJ64" s="164">
        <f>'2A-2_EFT (Monthly)'!CF64+'2A-2_EFT (Monthly)'!AS64</f>
        <v>-389</v>
      </c>
      <c r="BK64" s="164"/>
      <c r="BL64" s="164">
        <f t="shared" si="11"/>
        <v>-389</v>
      </c>
    </row>
    <row r="65" spans="1:64" ht="16.5" customHeight="1" x14ac:dyDescent="0.2">
      <c r="A65" s="148">
        <v>59</v>
      </c>
      <c r="B65" s="231">
        <v>59</v>
      </c>
      <c r="C65" s="537" t="s">
        <v>61</v>
      </c>
      <c r="D65" s="878">
        <f>'8_2.1.23 SIS BASE'!C65</f>
        <v>4574</v>
      </c>
      <c r="E65" s="153">
        <f>'2_State Distrib and Adjs'!AO65</f>
        <v>7751</v>
      </c>
      <c r="F65" s="153">
        <f>'2_State Distrib and Adjs'!AN65</f>
        <v>35454966</v>
      </c>
      <c r="G65" s="860"/>
      <c r="H65" s="860"/>
      <c r="I65" s="155"/>
      <c r="J65" s="153"/>
      <c r="K65" s="155"/>
      <c r="L65" s="153"/>
      <c r="M65" s="155"/>
      <c r="N65" s="153"/>
      <c r="O65" s="155"/>
      <c r="P65" s="153"/>
      <c r="Q65" s="712">
        <f t="shared" si="8"/>
        <v>35454966</v>
      </c>
      <c r="R65" s="156"/>
      <c r="S65" s="153">
        <f>'2_State Distrib and Adjs'!AS65</f>
        <v>0</v>
      </c>
      <c r="T65" s="153">
        <f>'2_State Distrib and Adjs'!AT65</f>
        <v>0</v>
      </c>
      <c r="U65" s="157">
        <f>'2_State Distrib and Adjs'!AU65</f>
        <v>0</v>
      </c>
      <c r="V65" s="156">
        <f t="shared" si="12"/>
        <v>35454966</v>
      </c>
      <c r="W65" s="154"/>
      <c r="X65" s="154"/>
      <c r="Y65" s="156">
        <f t="shared" si="6"/>
        <v>35454966</v>
      </c>
      <c r="Z65" s="153">
        <f>'2_State Distrib and Adjs'!AP65</f>
        <v>0</v>
      </c>
      <c r="AA65" s="158">
        <f>'2_State Distrib and Adjs'!AW65</f>
        <v>0</v>
      </c>
      <c r="AB65" s="158">
        <f>'2_State Distrib and Adjs'!AX65</f>
        <v>146650</v>
      </c>
      <c r="AC65" s="973">
        <f>'2_State Distrib and Adjs'!AY65</f>
        <v>707803</v>
      </c>
      <c r="AD65" s="973">
        <f>'2_State Distrib and Adjs'!AZ65</f>
        <v>566244</v>
      </c>
      <c r="AE65" s="156">
        <f>'2_State Distrib and Adjs'!BB65</f>
        <v>37937369</v>
      </c>
      <c r="AF65" s="153">
        <f>'2_State Distrib and Adjs'!BC65</f>
        <v>0</v>
      </c>
      <c r="AG65" s="153">
        <f>'2_State Distrib and Adjs'!BD65</f>
        <v>37937369</v>
      </c>
      <c r="AH65" s="156">
        <f>'2_State Distrib and Adjs'!BE65</f>
        <v>3161447</v>
      </c>
      <c r="AI65" s="158">
        <f>'2_State Distrib and Adjs'!BF65</f>
        <v>0</v>
      </c>
      <c r="AJ65" s="616">
        <f>'2_State Distrib and Adjs'!BG65</f>
        <v>130863</v>
      </c>
      <c r="AK65" s="616">
        <f>'2_State Distrib and Adjs'!BH65</f>
        <v>0</v>
      </c>
      <c r="AL65" s="159">
        <f>'2_State Distrib and Adjs'!BJ65</f>
        <v>38068232</v>
      </c>
      <c r="AM65" s="159">
        <f t="shared" si="9"/>
        <v>38068232</v>
      </c>
      <c r="AN65" s="160"/>
      <c r="AO65" s="161" t="e">
        <f>-'New Type 2 Res Summary'!AG65-'5A3_OJJ'!P65</f>
        <v>#REF!</v>
      </c>
      <c r="AP65" s="152" t="e">
        <f>-'New Type 2 Res Summary'!AH65</f>
        <v>#REF!</v>
      </c>
      <c r="AQ65" s="160" t="e">
        <f>-'New Type 2 Res Summary'!AI65</f>
        <v>#REF!</v>
      </c>
      <c r="AR65" s="152" t="e">
        <f>-'New Type 2 Res Summary'!AJ65</f>
        <v>#REF!</v>
      </c>
      <c r="AS65" s="162" t="e">
        <f>-'New Type 2 Res Summary'!AK65</f>
        <v>#REF!</v>
      </c>
      <c r="AT65" s="163" t="e">
        <f>-'New Type 2 Res Summary'!AL65</f>
        <v>#REF!</v>
      </c>
      <c r="AU65" s="161" t="e">
        <f>-'New Type 2 Res Summary'!AM65-'5A3_OJJ'!P65</f>
        <v>#REF!</v>
      </c>
      <c r="AV65" s="164"/>
      <c r="AW65" s="164" t="e">
        <f>-'New Type 2 Res Summary'!AN65</f>
        <v>#REF!</v>
      </c>
      <c r="AX65" s="161" t="e">
        <f>-'New Type 2 Res Summary'!AO65-'5A3_OJJ'!P65</f>
        <v>#REF!</v>
      </c>
      <c r="AY65" s="162"/>
      <c r="AZ65" s="161" t="e">
        <f>-'New Type 2 Res Summary'!AQ65-'5A3_OJJ'!P65</f>
        <v>#REF!</v>
      </c>
      <c r="BA65" s="161">
        <f>'2A-1_EFT (Annual)'!AQ65</f>
        <v>-100396</v>
      </c>
      <c r="BB65" s="162">
        <f>'2A-1_EFT (Annual)'!AS65+'2A-1_EFT (Annual)'!AT65</f>
        <v>0</v>
      </c>
      <c r="BC65" s="162">
        <f t="shared" si="10"/>
        <v>-100396</v>
      </c>
      <c r="BD65" s="161">
        <f>'2A-2_EFT (Monthly)'!AQ65</f>
        <v>-8346</v>
      </c>
      <c r="BE65" s="162">
        <f t="shared" si="7"/>
        <v>37967836</v>
      </c>
      <c r="BF65" s="162">
        <f>'2A-2_EFT (Monthly)'!AR65</f>
        <v>3153101</v>
      </c>
      <c r="BG65" s="164"/>
      <c r="BH65" s="164"/>
      <c r="BI65" s="164"/>
      <c r="BJ65" s="164">
        <f>'2A-2_EFT (Monthly)'!CF65+'2A-2_EFT (Monthly)'!AS65</f>
        <v>-251</v>
      </c>
      <c r="BK65" s="164"/>
      <c r="BL65" s="164">
        <f t="shared" si="11"/>
        <v>-251</v>
      </c>
    </row>
    <row r="66" spans="1:64" ht="16.5" customHeight="1" x14ac:dyDescent="0.2">
      <c r="A66" s="538">
        <v>60</v>
      </c>
      <c r="B66" s="539">
        <v>60</v>
      </c>
      <c r="C66" s="540" t="s">
        <v>62</v>
      </c>
      <c r="D66" s="879">
        <f>'8_2.1.23 SIS BASE'!C66</f>
        <v>5070</v>
      </c>
      <c r="E66" s="167">
        <f>'2_State Distrib and Adjs'!AO66</f>
        <v>6399</v>
      </c>
      <c r="F66" s="167">
        <f>'2_State Distrib and Adjs'!AN66</f>
        <v>32444165</v>
      </c>
      <c r="G66" s="861"/>
      <c r="H66" s="861"/>
      <c r="I66" s="169"/>
      <c r="J66" s="167"/>
      <c r="K66" s="169"/>
      <c r="L66" s="167"/>
      <c r="M66" s="169"/>
      <c r="N66" s="167"/>
      <c r="O66" s="169"/>
      <c r="P66" s="167"/>
      <c r="Q66" s="776">
        <f t="shared" si="8"/>
        <v>32444165</v>
      </c>
      <c r="R66" s="170"/>
      <c r="S66" s="167">
        <f>'2_State Distrib and Adjs'!AS66</f>
        <v>0</v>
      </c>
      <c r="T66" s="167">
        <f>'2_State Distrib and Adjs'!AT66</f>
        <v>0</v>
      </c>
      <c r="U66" s="171">
        <f>'2_State Distrib and Adjs'!AU66</f>
        <v>0</v>
      </c>
      <c r="V66" s="170">
        <f t="shared" si="12"/>
        <v>32444165</v>
      </c>
      <c r="W66" s="168"/>
      <c r="X66" s="168"/>
      <c r="Y66" s="170">
        <f t="shared" si="6"/>
        <v>32444165</v>
      </c>
      <c r="Z66" s="167">
        <f>'2_State Distrib and Adjs'!AP66</f>
        <v>0</v>
      </c>
      <c r="AA66" s="172">
        <f>'2_State Distrib and Adjs'!AW66</f>
        <v>0</v>
      </c>
      <c r="AB66" s="613">
        <f>'2_State Distrib and Adjs'!AX66</f>
        <v>166600</v>
      </c>
      <c r="AC66" s="974">
        <f>'2_State Distrib and Adjs'!AY66</f>
        <v>728422</v>
      </c>
      <c r="AD66" s="974">
        <f>'2_State Distrib and Adjs'!AZ66</f>
        <v>582737</v>
      </c>
      <c r="AE66" s="170">
        <f>'2_State Distrib and Adjs'!BB66</f>
        <v>35014556</v>
      </c>
      <c r="AF66" s="173">
        <f>'2_State Distrib and Adjs'!BC66</f>
        <v>0</v>
      </c>
      <c r="AG66" s="167">
        <f>'2_State Distrib and Adjs'!BD66</f>
        <v>35014556</v>
      </c>
      <c r="AH66" s="174">
        <f>'2_State Distrib and Adjs'!BE66</f>
        <v>2917880</v>
      </c>
      <c r="AI66" s="172">
        <f>'2_State Distrib and Adjs'!BF66</f>
        <v>0</v>
      </c>
      <c r="AJ66" s="617">
        <f>'2_State Distrib and Adjs'!BG66</f>
        <v>127067</v>
      </c>
      <c r="AK66" s="617">
        <f>'2_State Distrib and Adjs'!BH66</f>
        <v>0</v>
      </c>
      <c r="AL66" s="174">
        <f>'2_State Distrib and Adjs'!BJ66</f>
        <v>35141623</v>
      </c>
      <c r="AM66" s="174">
        <f t="shared" si="9"/>
        <v>35141623</v>
      </c>
      <c r="AN66" s="175"/>
      <c r="AO66" s="176" t="e">
        <f>-'New Type 2 Res Summary'!AG66-'5A3_OJJ'!P66</f>
        <v>#REF!</v>
      </c>
      <c r="AP66" s="166" t="e">
        <f>-'New Type 2 Res Summary'!AH66</f>
        <v>#REF!</v>
      </c>
      <c r="AQ66" s="175" t="e">
        <f>-'New Type 2 Res Summary'!AI66</f>
        <v>#REF!</v>
      </c>
      <c r="AR66" s="166" t="e">
        <f>-'New Type 2 Res Summary'!AJ66</f>
        <v>#REF!</v>
      </c>
      <c r="AS66" s="177" t="e">
        <f>-'New Type 2 Res Summary'!AK66</f>
        <v>#REF!</v>
      </c>
      <c r="AT66" s="178" t="e">
        <f>-'New Type 2 Res Summary'!AL66</f>
        <v>#REF!</v>
      </c>
      <c r="AU66" s="176" t="e">
        <f>-'New Type 2 Res Summary'!AM66-'5A3_OJJ'!P66</f>
        <v>#REF!</v>
      </c>
      <c r="AV66" s="610"/>
      <c r="AW66" s="179" t="e">
        <f>-'New Type 2 Res Summary'!AN66</f>
        <v>#REF!</v>
      </c>
      <c r="AX66" s="176" t="e">
        <f>-'New Type 2 Res Summary'!AO66-'5A3_OJJ'!P66</f>
        <v>#REF!</v>
      </c>
      <c r="AY66" s="177"/>
      <c r="AZ66" s="625" t="e">
        <f>-'New Type 2 Res Summary'!AQ66-'5A3_OJJ'!P66</f>
        <v>#REF!</v>
      </c>
      <c r="BA66" s="176">
        <f>'2A-1_EFT (Annual)'!AQ66</f>
        <v>-140089</v>
      </c>
      <c r="BB66" s="177">
        <f>'2A-1_EFT (Annual)'!AS66+'2A-1_EFT (Annual)'!AT66</f>
        <v>0</v>
      </c>
      <c r="BC66" s="177">
        <f t="shared" si="10"/>
        <v>-140089</v>
      </c>
      <c r="BD66" s="176">
        <f>'2A-2_EFT (Monthly)'!AQ66</f>
        <v>-11646</v>
      </c>
      <c r="BE66" s="177">
        <f t="shared" si="7"/>
        <v>35001534</v>
      </c>
      <c r="BF66" s="177">
        <f>'2A-2_EFT (Monthly)'!AR66</f>
        <v>2906234</v>
      </c>
      <c r="BG66" s="179"/>
      <c r="BH66" s="179"/>
      <c r="BI66" s="179"/>
      <c r="BJ66" s="179">
        <f>'2A-2_EFT (Monthly)'!CF66+'2A-2_EFT (Monthly)'!AS66</f>
        <v>-341</v>
      </c>
      <c r="BK66" s="179"/>
      <c r="BL66" s="179">
        <f t="shared" si="11"/>
        <v>-341</v>
      </c>
    </row>
    <row r="67" spans="1:64" ht="16.5" customHeight="1" x14ac:dyDescent="0.2">
      <c r="A67" s="534">
        <v>61</v>
      </c>
      <c r="B67" s="535">
        <v>61</v>
      </c>
      <c r="C67" s="536" t="s">
        <v>63</v>
      </c>
      <c r="D67" s="877">
        <f>'8_2.1.23 SIS BASE'!C67</f>
        <v>3893</v>
      </c>
      <c r="E67" s="136">
        <f>'2_State Distrib and Adjs'!AO67</f>
        <v>3898</v>
      </c>
      <c r="F67" s="136">
        <f>'2_State Distrib and Adjs'!AN67</f>
        <v>15174121</v>
      </c>
      <c r="G67" s="858"/>
      <c r="H67" s="858"/>
      <c r="I67" s="138"/>
      <c r="J67" s="136"/>
      <c r="K67" s="138"/>
      <c r="L67" s="136"/>
      <c r="M67" s="138"/>
      <c r="N67" s="136"/>
      <c r="O67" s="138"/>
      <c r="P67" s="136"/>
      <c r="Q67" s="774">
        <f t="shared" si="8"/>
        <v>15174121</v>
      </c>
      <c r="R67" s="139"/>
      <c r="S67" s="136">
        <f>'2_State Distrib and Adjs'!AS67</f>
        <v>0</v>
      </c>
      <c r="T67" s="136">
        <f>'2_State Distrib and Adjs'!AT67</f>
        <v>0</v>
      </c>
      <c r="U67" s="140">
        <f>'2_State Distrib and Adjs'!AU67</f>
        <v>0</v>
      </c>
      <c r="V67" s="139">
        <f t="shared" si="12"/>
        <v>15174121</v>
      </c>
      <c r="W67" s="137"/>
      <c r="X67" s="137"/>
      <c r="Y67" s="139">
        <f t="shared" si="6"/>
        <v>15174121</v>
      </c>
      <c r="Z67" s="136">
        <f>'2_State Distrib and Adjs'!AP67</f>
        <v>0</v>
      </c>
      <c r="AA67" s="150">
        <f>'2_State Distrib and Adjs'!AW67</f>
        <v>0</v>
      </c>
      <c r="AB67" s="612">
        <f>'2_State Distrib and Adjs'!AX67</f>
        <v>123270</v>
      </c>
      <c r="AC67" s="972">
        <f>'2_State Distrib and Adjs'!AY67</f>
        <v>612761</v>
      </c>
      <c r="AD67" s="972">
        <f>'2_State Distrib and Adjs'!AZ67</f>
        <v>490208</v>
      </c>
      <c r="AE67" s="139">
        <f>'2_State Distrib and Adjs'!BB67</f>
        <v>17319502</v>
      </c>
      <c r="AF67" s="136">
        <f>'2_State Distrib and Adjs'!BC67</f>
        <v>0</v>
      </c>
      <c r="AG67" s="136">
        <f>'2_State Distrib and Adjs'!BD67</f>
        <v>17319502</v>
      </c>
      <c r="AH67" s="139">
        <f>'2_State Distrib and Adjs'!BE67</f>
        <v>1443292</v>
      </c>
      <c r="AI67" s="150">
        <f>'2_State Distrib and Adjs'!BF67</f>
        <v>0</v>
      </c>
      <c r="AJ67" s="615">
        <f>'2_State Distrib and Adjs'!BG67</f>
        <v>114415</v>
      </c>
      <c r="AK67" s="615">
        <f>'2_State Distrib and Adjs'!BH67</f>
        <v>0</v>
      </c>
      <c r="AL67" s="141">
        <f>'2_State Distrib and Adjs'!BJ67</f>
        <v>17433917</v>
      </c>
      <c r="AM67" s="141">
        <f t="shared" si="9"/>
        <v>17433917</v>
      </c>
      <c r="AN67" s="142"/>
      <c r="AO67" s="143" t="e">
        <f>-'New Type 2 Res Summary'!AG67-'5A3_OJJ'!P67</f>
        <v>#REF!</v>
      </c>
      <c r="AP67" s="135" t="e">
        <f>-'New Type 2 Res Summary'!AH67</f>
        <v>#REF!</v>
      </c>
      <c r="AQ67" s="142" t="e">
        <f>-'New Type 2 Res Summary'!AI67</f>
        <v>#REF!</v>
      </c>
      <c r="AR67" s="135" t="e">
        <f>-'New Type 2 Res Summary'!AJ67</f>
        <v>#REF!</v>
      </c>
      <c r="AS67" s="144" t="e">
        <f>-'New Type 2 Res Summary'!AK67</f>
        <v>#REF!</v>
      </c>
      <c r="AT67" s="145" t="e">
        <f>-'New Type 2 Res Summary'!AL67</f>
        <v>#REF!</v>
      </c>
      <c r="AU67" s="143" t="e">
        <f>-'New Type 2 Res Summary'!AM67-'5A3_OJJ'!P67</f>
        <v>#REF!</v>
      </c>
      <c r="AV67" s="609"/>
      <c r="AW67" s="146" t="e">
        <f>-'New Type 2 Res Summary'!AN67</f>
        <v>#REF!</v>
      </c>
      <c r="AX67" s="143" t="e">
        <f>-'New Type 2 Res Summary'!AO67-'5A3_OJJ'!P67</f>
        <v>#REF!</v>
      </c>
      <c r="AY67" s="144"/>
      <c r="AZ67" s="624" t="e">
        <f>-'New Type 2 Res Summary'!AQ67-'5A3_OJJ'!P67</f>
        <v>#REF!</v>
      </c>
      <c r="BA67" s="143">
        <f>'2A-1_EFT (Annual)'!AQ67</f>
        <v>-1134012</v>
      </c>
      <c r="BB67" s="144">
        <f>'2A-1_EFT (Annual)'!AS67+'2A-1_EFT (Annual)'!AT67</f>
        <v>0</v>
      </c>
      <c r="BC67" s="144">
        <f t="shared" si="10"/>
        <v>-1134012</v>
      </c>
      <c r="BD67" s="143">
        <f>'2A-2_EFT (Monthly)'!AQ67</f>
        <v>-94267</v>
      </c>
      <c r="BE67" s="144">
        <f t="shared" si="7"/>
        <v>16299905</v>
      </c>
      <c r="BF67" s="144">
        <f>'2A-2_EFT (Monthly)'!AR67</f>
        <v>1349025</v>
      </c>
      <c r="BG67" s="146"/>
      <c r="BH67" s="146"/>
      <c r="BI67" s="146"/>
      <c r="BJ67" s="146">
        <f>'2A-2_EFT (Monthly)'!CF67+'2A-2_EFT (Monthly)'!AS67</f>
        <v>-2821</v>
      </c>
      <c r="BK67" s="146"/>
      <c r="BL67" s="146">
        <f t="shared" si="11"/>
        <v>-2821</v>
      </c>
    </row>
    <row r="68" spans="1:64" ht="16.5" customHeight="1" x14ac:dyDescent="0.2">
      <c r="A68" s="148">
        <v>62</v>
      </c>
      <c r="B68" s="231">
        <v>62</v>
      </c>
      <c r="C68" s="537" t="s">
        <v>64</v>
      </c>
      <c r="D68" s="878">
        <f>'8_2.1.23 SIS BASE'!C68</f>
        <v>1627</v>
      </c>
      <c r="E68" s="153">
        <f>'2_State Distrib and Adjs'!AO68</f>
        <v>7377</v>
      </c>
      <c r="F68" s="153">
        <f>'2_State Distrib and Adjs'!AN68</f>
        <v>12002769</v>
      </c>
      <c r="G68" s="860"/>
      <c r="H68" s="860"/>
      <c r="I68" s="155"/>
      <c r="J68" s="153"/>
      <c r="K68" s="155"/>
      <c r="L68" s="153"/>
      <c r="M68" s="155"/>
      <c r="N68" s="153"/>
      <c r="O68" s="155"/>
      <c r="P68" s="153"/>
      <c r="Q68" s="712">
        <f t="shared" si="8"/>
        <v>12002769</v>
      </c>
      <c r="R68" s="156"/>
      <c r="S68" s="153">
        <f>'2_State Distrib and Adjs'!AS68</f>
        <v>0</v>
      </c>
      <c r="T68" s="153">
        <f>'2_State Distrib and Adjs'!AT68</f>
        <v>0</v>
      </c>
      <c r="U68" s="157">
        <f>'2_State Distrib and Adjs'!AU68</f>
        <v>0</v>
      </c>
      <c r="V68" s="156">
        <f t="shared" si="12"/>
        <v>12002769</v>
      </c>
      <c r="W68" s="154"/>
      <c r="X68" s="154"/>
      <c r="Y68" s="156">
        <f t="shared" si="6"/>
        <v>12002769</v>
      </c>
      <c r="Z68" s="153">
        <f>'2_State Distrib and Adjs'!AP68</f>
        <v>0</v>
      </c>
      <c r="AA68" s="158">
        <f>'2_State Distrib and Adjs'!AW68</f>
        <v>0</v>
      </c>
      <c r="AB68" s="158">
        <f>'2_State Distrib and Adjs'!AX68</f>
        <v>53200</v>
      </c>
      <c r="AC68" s="973">
        <f>'2_State Distrib and Adjs'!AY68</f>
        <v>198203</v>
      </c>
      <c r="AD68" s="973">
        <f>'2_State Distrib and Adjs'!AZ68</f>
        <v>158563</v>
      </c>
      <c r="AE68" s="156">
        <f>'2_State Distrib and Adjs'!BB68</f>
        <v>12710040</v>
      </c>
      <c r="AF68" s="153">
        <f>'2_State Distrib and Adjs'!BC68</f>
        <v>0</v>
      </c>
      <c r="AG68" s="153">
        <f>'2_State Distrib and Adjs'!BD68</f>
        <v>12710040</v>
      </c>
      <c r="AH68" s="156">
        <f>'2_State Distrib and Adjs'!BE68</f>
        <v>1059170</v>
      </c>
      <c r="AI68" s="158">
        <f>'2_State Distrib and Adjs'!BF68</f>
        <v>0</v>
      </c>
      <c r="AJ68" s="616">
        <f>'2_State Distrib and Adjs'!BG68</f>
        <v>52779</v>
      </c>
      <c r="AK68" s="616">
        <f>'2_State Distrib and Adjs'!BH68</f>
        <v>0</v>
      </c>
      <c r="AL68" s="159">
        <f>'2_State Distrib and Adjs'!BJ68</f>
        <v>12762819</v>
      </c>
      <c r="AM68" s="159">
        <f t="shared" si="9"/>
        <v>12762819</v>
      </c>
      <c r="AN68" s="160"/>
      <c r="AO68" s="161" t="e">
        <f>-'New Type 2 Res Summary'!AG68-'5A3_OJJ'!P68</f>
        <v>#REF!</v>
      </c>
      <c r="AP68" s="152" t="e">
        <f>-'New Type 2 Res Summary'!AH68</f>
        <v>#REF!</v>
      </c>
      <c r="AQ68" s="160" t="e">
        <f>-'New Type 2 Res Summary'!AI68</f>
        <v>#REF!</v>
      </c>
      <c r="AR68" s="152" t="e">
        <f>-'New Type 2 Res Summary'!AJ68</f>
        <v>#REF!</v>
      </c>
      <c r="AS68" s="162" t="e">
        <f>-'New Type 2 Res Summary'!AK68</f>
        <v>#REF!</v>
      </c>
      <c r="AT68" s="163" t="e">
        <f>-'New Type 2 Res Summary'!AL68</f>
        <v>#REF!</v>
      </c>
      <c r="AU68" s="161" t="e">
        <f>-'New Type 2 Res Summary'!AM68-'5A3_OJJ'!P68</f>
        <v>#REF!</v>
      </c>
      <c r="AV68" s="164"/>
      <c r="AW68" s="164" t="e">
        <f>-'New Type 2 Res Summary'!AN68</f>
        <v>#REF!</v>
      </c>
      <c r="AX68" s="161" t="e">
        <f>-'New Type 2 Res Summary'!AO68-'5A3_OJJ'!P68</f>
        <v>#REF!</v>
      </c>
      <c r="AY68" s="162"/>
      <c r="AZ68" s="161" t="e">
        <f>-'New Type 2 Res Summary'!AQ68-'5A3_OJJ'!P68</f>
        <v>#REF!</v>
      </c>
      <c r="BA68" s="161">
        <f>'2A-1_EFT (Annual)'!AQ68</f>
        <v>-50678</v>
      </c>
      <c r="BB68" s="162">
        <f>'2A-1_EFT (Annual)'!AS68+'2A-1_EFT (Annual)'!AT68</f>
        <v>0</v>
      </c>
      <c r="BC68" s="162">
        <f t="shared" si="10"/>
        <v>-50678</v>
      </c>
      <c r="BD68" s="161">
        <f>'2A-2_EFT (Monthly)'!AQ68</f>
        <v>-4214</v>
      </c>
      <c r="BE68" s="162">
        <f t="shared" si="7"/>
        <v>12712141</v>
      </c>
      <c r="BF68" s="162">
        <f>'2A-2_EFT (Monthly)'!AR68</f>
        <v>1054956</v>
      </c>
      <c r="BG68" s="164"/>
      <c r="BH68" s="164"/>
      <c r="BI68" s="164"/>
      <c r="BJ68" s="164">
        <f>'2A-2_EFT (Monthly)'!CF68+'2A-2_EFT (Monthly)'!AS68</f>
        <v>-118</v>
      </c>
      <c r="BK68" s="164"/>
      <c r="BL68" s="164">
        <f t="shared" si="11"/>
        <v>-118</v>
      </c>
    </row>
    <row r="69" spans="1:64" ht="16.5" customHeight="1" x14ac:dyDescent="0.2">
      <c r="A69" s="148">
        <v>63</v>
      </c>
      <c r="B69" s="231">
        <v>63</v>
      </c>
      <c r="C69" s="537" t="s">
        <v>65</v>
      </c>
      <c r="D69" s="878">
        <f>'8_2.1.23 SIS BASE'!C69</f>
        <v>2067</v>
      </c>
      <c r="E69" s="153">
        <f>'2_State Distrib and Adjs'!AO69</f>
        <v>4317</v>
      </c>
      <c r="F69" s="153">
        <f>'2_State Distrib and Adjs'!AN69</f>
        <v>8922307</v>
      </c>
      <c r="G69" s="860"/>
      <c r="H69" s="860"/>
      <c r="I69" s="155"/>
      <c r="J69" s="153"/>
      <c r="K69" s="155"/>
      <c r="L69" s="153"/>
      <c r="M69" s="155"/>
      <c r="N69" s="153"/>
      <c r="O69" s="155"/>
      <c r="P69" s="153"/>
      <c r="Q69" s="712">
        <f t="shared" si="8"/>
        <v>8922307</v>
      </c>
      <c r="R69" s="156"/>
      <c r="S69" s="153">
        <f>'2_State Distrib and Adjs'!AS69</f>
        <v>0</v>
      </c>
      <c r="T69" s="153">
        <f>'2_State Distrib and Adjs'!AT69</f>
        <v>0</v>
      </c>
      <c r="U69" s="157">
        <f>'2_State Distrib and Adjs'!AU69</f>
        <v>0</v>
      </c>
      <c r="V69" s="156">
        <f t="shared" si="12"/>
        <v>8922307</v>
      </c>
      <c r="W69" s="154"/>
      <c r="X69" s="154"/>
      <c r="Y69" s="156">
        <f t="shared" si="6"/>
        <v>8922307</v>
      </c>
      <c r="Z69" s="153">
        <f>'2_State Distrib and Adjs'!AP69</f>
        <v>0</v>
      </c>
      <c r="AA69" s="158">
        <f>'2_State Distrib and Adjs'!AW69</f>
        <v>0</v>
      </c>
      <c r="AB69" s="158">
        <f>'2_State Distrib and Adjs'!AX69</f>
        <v>64820</v>
      </c>
      <c r="AC69" s="973">
        <f>'2_State Distrib and Adjs'!AY69</f>
        <v>379998</v>
      </c>
      <c r="AD69" s="973">
        <f>'2_State Distrib and Adjs'!AZ69</f>
        <v>303998</v>
      </c>
      <c r="AE69" s="156">
        <f>'2_State Distrib and Adjs'!BB69</f>
        <v>10241121</v>
      </c>
      <c r="AF69" s="153">
        <f>'2_State Distrib and Adjs'!BC69</f>
        <v>0</v>
      </c>
      <c r="AG69" s="153">
        <f>'2_State Distrib and Adjs'!BD69</f>
        <v>10241121</v>
      </c>
      <c r="AH69" s="156">
        <f>'2_State Distrib and Adjs'!BE69</f>
        <v>853427</v>
      </c>
      <c r="AI69" s="158">
        <f>'2_State Distrib and Adjs'!BF69</f>
        <v>0</v>
      </c>
      <c r="AJ69" s="616">
        <f>'2_State Distrib and Adjs'!BG69</f>
        <v>57659</v>
      </c>
      <c r="AK69" s="616">
        <f>'2_State Distrib and Adjs'!BH69</f>
        <v>0</v>
      </c>
      <c r="AL69" s="159">
        <f>'2_State Distrib and Adjs'!BJ69</f>
        <v>10298780</v>
      </c>
      <c r="AM69" s="159">
        <f t="shared" si="9"/>
        <v>10298780</v>
      </c>
      <c r="AN69" s="160"/>
      <c r="AO69" s="161" t="e">
        <f>-'New Type 2 Res Summary'!AG69-'5A3_OJJ'!P69</f>
        <v>#REF!</v>
      </c>
      <c r="AP69" s="152" t="e">
        <f>-'New Type 2 Res Summary'!AH69</f>
        <v>#REF!</v>
      </c>
      <c r="AQ69" s="160" t="e">
        <f>-'New Type 2 Res Summary'!AI69</f>
        <v>#REF!</v>
      </c>
      <c r="AR69" s="152" t="e">
        <f>-'New Type 2 Res Summary'!AJ69</f>
        <v>#REF!</v>
      </c>
      <c r="AS69" s="162" t="e">
        <f>-'New Type 2 Res Summary'!AK69</f>
        <v>#REF!</v>
      </c>
      <c r="AT69" s="163" t="e">
        <f>-'New Type 2 Res Summary'!AL69</f>
        <v>#REF!</v>
      </c>
      <c r="AU69" s="161" t="e">
        <f>-'New Type 2 Res Summary'!AM69-'5A3_OJJ'!P69</f>
        <v>#REF!</v>
      </c>
      <c r="AV69" s="164"/>
      <c r="AW69" s="164" t="e">
        <f>-'New Type 2 Res Summary'!AN69</f>
        <v>#REF!</v>
      </c>
      <c r="AX69" s="161" t="e">
        <f>-'New Type 2 Res Summary'!AO69-'5A3_OJJ'!P69</f>
        <v>#REF!</v>
      </c>
      <c r="AY69" s="162"/>
      <c r="AZ69" s="161" t="e">
        <f>-'New Type 2 Res Summary'!AQ69-'5A3_OJJ'!P69</f>
        <v>#REF!</v>
      </c>
      <c r="BA69" s="161">
        <f>'2A-1_EFT (Annual)'!AQ69</f>
        <v>-236350</v>
      </c>
      <c r="BB69" s="162">
        <f>'2A-1_EFT (Annual)'!AS69+'2A-1_EFT (Annual)'!AT69</f>
        <v>0</v>
      </c>
      <c r="BC69" s="162">
        <f t="shared" si="10"/>
        <v>-236350</v>
      </c>
      <c r="BD69" s="161">
        <f>'2A-2_EFT (Monthly)'!AQ69</f>
        <v>-19647</v>
      </c>
      <c r="BE69" s="162">
        <f t="shared" si="7"/>
        <v>10062430</v>
      </c>
      <c r="BF69" s="162">
        <f>'2A-2_EFT (Monthly)'!AR69</f>
        <v>833780</v>
      </c>
      <c r="BG69" s="164"/>
      <c r="BH69" s="164"/>
      <c r="BI69" s="164"/>
      <c r="BJ69" s="164">
        <f>'2A-2_EFT (Monthly)'!CF69+'2A-2_EFT (Monthly)'!AS69</f>
        <v>-592</v>
      </c>
      <c r="BK69" s="164"/>
      <c r="BL69" s="164">
        <f t="shared" si="11"/>
        <v>-592</v>
      </c>
    </row>
    <row r="70" spans="1:64" ht="16.5" customHeight="1" x14ac:dyDescent="0.2">
      <c r="A70" s="148">
        <v>64</v>
      </c>
      <c r="B70" s="231">
        <v>64</v>
      </c>
      <c r="C70" s="537" t="s">
        <v>66</v>
      </c>
      <c r="D70" s="878">
        <f>'8_2.1.23 SIS BASE'!C70</f>
        <v>1869</v>
      </c>
      <c r="E70" s="153">
        <f>'2_State Distrib and Adjs'!AO70</f>
        <v>7291</v>
      </c>
      <c r="F70" s="153">
        <f>'2_State Distrib and Adjs'!AN70</f>
        <v>13627188</v>
      </c>
      <c r="G70" s="860"/>
      <c r="H70" s="860"/>
      <c r="I70" s="155"/>
      <c r="J70" s="153"/>
      <c r="K70" s="155"/>
      <c r="L70" s="153"/>
      <c r="M70" s="155"/>
      <c r="N70" s="153"/>
      <c r="O70" s="155"/>
      <c r="P70" s="153"/>
      <c r="Q70" s="712">
        <f t="shared" si="8"/>
        <v>13627188</v>
      </c>
      <c r="R70" s="156"/>
      <c r="S70" s="153">
        <f>'2_State Distrib and Adjs'!AS70</f>
        <v>0</v>
      </c>
      <c r="T70" s="153">
        <f>'2_State Distrib and Adjs'!AT70</f>
        <v>0</v>
      </c>
      <c r="U70" s="157">
        <f>'2_State Distrib and Adjs'!AU70</f>
        <v>0</v>
      </c>
      <c r="V70" s="156">
        <f t="shared" si="12"/>
        <v>13627188</v>
      </c>
      <c r="W70" s="154"/>
      <c r="X70" s="154"/>
      <c r="Y70" s="156">
        <f t="shared" si="6"/>
        <v>13627188</v>
      </c>
      <c r="Z70" s="153">
        <f>'2_State Distrib and Adjs'!AP70</f>
        <v>0</v>
      </c>
      <c r="AA70" s="158">
        <f>'2_State Distrib and Adjs'!AW70</f>
        <v>0</v>
      </c>
      <c r="AB70" s="158">
        <f>'2_State Distrib and Adjs'!AX70</f>
        <v>61040</v>
      </c>
      <c r="AC70" s="973">
        <f>'2_State Distrib and Adjs'!AY70</f>
        <v>302818</v>
      </c>
      <c r="AD70" s="973">
        <f>'2_State Distrib and Adjs'!AZ70</f>
        <v>242253</v>
      </c>
      <c r="AE70" s="156">
        <f>'2_State Distrib and Adjs'!BB70</f>
        <v>14687526</v>
      </c>
      <c r="AF70" s="153">
        <f>'2_State Distrib and Adjs'!BC70</f>
        <v>0</v>
      </c>
      <c r="AG70" s="153">
        <f>'2_State Distrib and Adjs'!BD70</f>
        <v>14687526</v>
      </c>
      <c r="AH70" s="156">
        <f>'2_State Distrib and Adjs'!BE70</f>
        <v>1223961</v>
      </c>
      <c r="AI70" s="158">
        <f>'2_State Distrib and Adjs'!BF70</f>
        <v>0</v>
      </c>
      <c r="AJ70" s="616">
        <f>'2_State Distrib and Adjs'!BG70</f>
        <v>91460</v>
      </c>
      <c r="AK70" s="616">
        <f>'2_State Distrib and Adjs'!BH70</f>
        <v>0</v>
      </c>
      <c r="AL70" s="159">
        <f>'2_State Distrib and Adjs'!BJ70</f>
        <v>14778986</v>
      </c>
      <c r="AM70" s="159">
        <f t="shared" si="9"/>
        <v>14778986</v>
      </c>
      <c r="AN70" s="160"/>
      <c r="AO70" s="161" t="e">
        <f>-'New Type 2 Res Summary'!AG70-'5A3_OJJ'!P70</f>
        <v>#REF!</v>
      </c>
      <c r="AP70" s="152" t="e">
        <f>-'New Type 2 Res Summary'!AH70</f>
        <v>#REF!</v>
      </c>
      <c r="AQ70" s="160" t="e">
        <f>-'New Type 2 Res Summary'!AI70</f>
        <v>#REF!</v>
      </c>
      <c r="AR70" s="152" t="e">
        <f>-'New Type 2 Res Summary'!AJ70</f>
        <v>#REF!</v>
      </c>
      <c r="AS70" s="162" t="e">
        <f>-'New Type 2 Res Summary'!AK70</f>
        <v>#REF!</v>
      </c>
      <c r="AT70" s="163" t="e">
        <f>-'New Type 2 Res Summary'!AL70</f>
        <v>#REF!</v>
      </c>
      <c r="AU70" s="161" t="e">
        <f>-'New Type 2 Res Summary'!AM70-'5A3_OJJ'!P70</f>
        <v>#REF!</v>
      </c>
      <c r="AV70" s="164"/>
      <c r="AW70" s="164" t="e">
        <f>-'New Type 2 Res Summary'!AN70</f>
        <v>#REF!</v>
      </c>
      <c r="AX70" s="161" t="e">
        <f>-'New Type 2 Res Summary'!AO70-'5A3_OJJ'!P70</f>
        <v>#REF!</v>
      </c>
      <c r="AY70" s="162"/>
      <c r="AZ70" s="161" t="e">
        <f>-'New Type 2 Res Summary'!AQ70-'5A3_OJJ'!P70</f>
        <v>#REF!</v>
      </c>
      <c r="BA70" s="161">
        <f>'2A-1_EFT (Annual)'!AQ70</f>
        <v>-47464</v>
      </c>
      <c r="BB70" s="162">
        <f>'2A-1_EFT (Annual)'!AS70+'2A-1_EFT (Annual)'!AT70</f>
        <v>0</v>
      </c>
      <c r="BC70" s="162">
        <f t="shared" si="10"/>
        <v>-47464</v>
      </c>
      <c r="BD70" s="161">
        <f>'2A-2_EFT (Monthly)'!AQ70</f>
        <v>-3946</v>
      </c>
      <c r="BE70" s="162">
        <f t="shared" si="7"/>
        <v>14731522</v>
      </c>
      <c r="BF70" s="162">
        <f>'2A-2_EFT (Monthly)'!AR70</f>
        <v>1220015</v>
      </c>
      <c r="BG70" s="164"/>
      <c r="BH70" s="164"/>
      <c r="BI70" s="164"/>
      <c r="BJ70" s="164">
        <f>'2A-2_EFT (Monthly)'!CF70+'2A-2_EFT (Monthly)'!AS70</f>
        <v>-119</v>
      </c>
      <c r="BK70" s="164"/>
      <c r="BL70" s="164">
        <f t="shared" si="11"/>
        <v>-119</v>
      </c>
    </row>
    <row r="71" spans="1:64" ht="16.5" customHeight="1" x14ac:dyDescent="0.2">
      <c r="A71" s="538">
        <v>65</v>
      </c>
      <c r="B71" s="539">
        <v>65</v>
      </c>
      <c r="C71" s="540" t="s">
        <v>67</v>
      </c>
      <c r="D71" s="879">
        <f>'8_2.1.23 SIS BASE'!C71</f>
        <v>7775</v>
      </c>
      <c r="E71" s="167">
        <f>'2_State Distrib and Adjs'!AO71</f>
        <v>5962</v>
      </c>
      <c r="F71" s="167">
        <f>'2_State Distrib and Adjs'!AN71</f>
        <v>46357266</v>
      </c>
      <c r="G71" s="861"/>
      <c r="H71" s="861"/>
      <c r="I71" s="169"/>
      <c r="J71" s="167"/>
      <c r="K71" s="169"/>
      <c r="L71" s="167"/>
      <c r="M71" s="169"/>
      <c r="N71" s="167"/>
      <c r="O71" s="169"/>
      <c r="P71" s="167"/>
      <c r="Q71" s="776">
        <f t="shared" si="8"/>
        <v>46357266</v>
      </c>
      <c r="R71" s="170"/>
      <c r="S71" s="167">
        <f>'2_State Distrib and Adjs'!AS71</f>
        <v>0</v>
      </c>
      <c r="T71" s="167">
        <f>'2_State Distrib and Adjs'!AT71</f>
        <v>0</v>
      </c>
      <c r="U71" s="171">
        <f>'2_State Distrib and Adjs'!AU71</f>
        <v>0</v>
      </c>
      <c r="V71" s="170">
        <f t="shared" ref="V71:V75" si="13">Q71+U71</f>
        <v>46357266</v>
      </c>
      <c r="W71" s="168"/>
      <c r="X71" s="168"/>
      <c r="Y71" s="170">
        <f>V71</f>
        <v>46357266</v>
      </c>
      <c r="Z71" s="167">
        <f>'2_State Distrib and Adjs'!AP71</f>
        <v>0</v>
      </c>
      <c r="AA71" s="172">
        <f>'2_State Distrib and Adjs'!AW71</f>
        <v>0</v>
      </c>
      <c r="AB71" s="613">
        <f>'2_State Distrib and Adjs'!AX71</f>
        <v>241290</v>
      </c>
      <c r="AC71" s="974">
        <f>'2_State Distrib and Adjs'!AY71</f>
        <v>1300015</v>
      </c>
      <c r="AD71" s="974">
        <f>'2_State Distrib and Adjs'!AZ71</f>
        <v>1040011</v>
      </c>
      <c r="AE71" s="170">
        <f>'2_State Distrib and Adjs'!BB71</f>
        <v>50888605</v>
      </c>
      <c r="AF71" s="173">
        <f>'2_State Distrib and Adjs'!BC71</f>
        <v>0</v>
      </c>
      <c r="AG71" s="167">
        <f>'2_State Distrib and Adjs'!BD71</f>
        <v>50888605</v>
      </c>
      <c r="AH71" s="174">
        <f>'2_State Distrib and Adjs'!BE71</f>
        <v>4240717</v>
      </c>
      <c r="AI71" s="172">
        <f>'2_State Distrib and Adjs'!BF71</f>
        <v>0</v>
      </c>
      <c r="AJ71" s="617">
        <f>'2_State Distrib and Adjs'!BG71</f>
        <v>136286</v>
      </c>
      <c r="AK71" s="617">
        <f>'2_State Distrib and Adjs'!BH71</f>
        <v>0</v>
      </c>
      <c r="AL71" s="174">
        <f>'2_State Distrib and Adjs'!BJ71</f>
        <v>51024891</v>
      </c>
      <c r="AM71" s="174">
        <f t="shared" si="9"/>
        <v>51024891</v>
      </c>
      <c r="AN71" s="175"/>
      <c r="AO71" s="176" t="e">
        <f>-'New Type 2 Res Summary'!AG71-'5A3_OJJ'!P71</f>
        <v>#REF!</v>
      </c>
      <c r="AP71" s="166" t="e">
        <f>-'New Type 2 Res Summary'!AH71</f>
        <v>#REF!</v>
      </c>
      <c r="AQ71" s="175" t="e">
        <f>-'New Type 2 Res Summary'!AI71</f>
        <v>#REF!</v>
      </c>
      <c r="AR71" s="166" t="e">
        <f>-'New Type 2 Res Summary'!AJ71</f>
        <v>#REF!</v>
      </c>
      <c r="AS71" s="177" t="e">
        <f>-'New Type 2 Res Summary'!AK71</f>
        <v>#REF!</v>
      </c>
      <c r="AT71" s="178" t="e">
        <f>-'New Type 2 Res Summary'!AL71</f>
        <v>#REF!</v>
      </c>
      <c r="AU71" s="176" t="e">
        <f>-'New Type 2 Res Summary'!AM71-'5A3_OJJ'!P71</f>
        <v>#REF!</v>
      </c>
      <c r="AV71" s="610"/>
      <c r="AW71" s="179" t="e">
        <f>-'New Type 2 Res Summary'!AN71</f>
        <v>#REF!</v>
      </c>
      <c r="AX71" s="176" t="e">
        <f>-'New Type 2 Res Summary'!AO71-'5A3_OJJ'!P71</f>
        <v>#REF!</v>
      </c>
      <c r="AY71" s="177"/>
      <c r="AZ71" s="625" t="e">
        <f>-'New Type 2 Res Summary'!AQ71-'5A3_OJJ'!P71</f>
        <v>#REF!</v>
      </c>
      <c r="BA71" s="176">
        <f>'2A-1_EFT (Annual)'!AQ71</f>
        <v>-195433</v>
      </c>
      <c r="BB71" s="177">
        <f>'2A-1_EFT (Annual)'!AS71+'2A-1_EFT (Annual)'!AT71</f>
        <v>0</v>
      </c>
      <c r="BC71" s="177">
        <f t="shared" si="10"/>
        <v>-195433</v>
      </c>
      <c r="BD71" s="176">
        <f>'2A-2_EFT (Monthly)'!AQ71</f>
        <v>-16249</v>
      </c>
      <c r="BE71" s="177">
        <f>AM71+BA71</f>
        <v>50829458</v>
      </c>
      <c r="BF71" s="177">
        <f>'2A-2_EFT (Monthly)'!AR71</f>
        <v>4224468</v>
      </c>
      <c r="BG71" s="179"/>
      <c r="BH71" s="179"/>
      <c r="BI71" s="179"/>
      <c r="BJ71" s="179">
        <f>'2A-2_EFT (Monthly)'!CF71+'2A-2_EFT (Monthly)'!AS71</f>
        <v>-448</v>
      </c>
      <c r="BK71" s="179"/>
      <c r="BL71" s="179">
        <f t="shared" si="11"/>
        <v>-448</v>
      </c>
    </row>
    <row r="72" spans="1:64" ht="16.5" customHeight="1" x14ac:dyDescent="0.2">
      <c r="A72" s="534">
        <v>66</v>
      </c>
      <c r="B72" s="535">
        <v>66</v>
      </c>
      <c r="C72" s="536" t="s">
        <v>68</v>
      </c>
      <c r="D72" s="877">
        <f>'8_2.1.23 SIS BASE'!C72</f>
        <v>1803</v>
      </c>
      <c r="E72" s="136">
        <f>'2_State Distrib and Adjs'!AO72</f>
        <v>6868</v>
      </c>
      <c r="F72" s="136">
        <f>'2_State Distrib and Adjs'!AN72</f>
        <v>12382711</v>
      </c>
      <c r="G72" s="858"/>
      <c r="H72" s="858"/>
      <c r="I72" s="138"/>
      <c r="J72" s="136"/>
      <c r="K72" s="138"/>
      <c r="L72" s="136"/>
      <c r="M72" s="138"/>
      <c r="N72" s="136"/>
      <c r="O72" s="138"/>
      <c r="P72" s="136"/>
      <c r="Q72" s="774">
        <f>F72+H72+J72+L72+N72+P72</f>
        <v>12382711</v>
      </c>
      <c r="R72" s="139"/>
      <c r="S72" s="136">
        <f>'2_State Distrib and Adjs'!AS72</f>
        <v>0</v>
      </c>
      <c r="T72" s="136">
        <f>'2_State Distrib and Adjs'!AT72</f>
        <v>0</v>
      </c>
      <c r="U72" s="140">
        <f>'2_State Distrib and Adjs'!AU72</f>
        <v>0</v>
      </c>
      <c r="V72" s="139">
        <f t="shared" si="13"/>
        <v>12382711</v>
      </c>
      <c r="W72" s="137"/>
      <c r="X72" s="137"/>
      <c r="Y72" s="139">
        <f>V72</f>
        <v>12382711</v>
      </c>
      <c r="Z72" s="136">
        <f>'2_State Distrib and Adjs'!AP72</f>
        <v>0</v>
      </c>
      <c r="AA72" s="150">
        <f>'2_State Distrib and Adjs'!AW72</f>
        <v>0</v>
      </c>
      <c r="AB72" s="612">
        <f>'2_State Distrib and Adjs'!AX72</f>
        <v>50890</v>
      </c>
      <c r="AC72" s="972">
        <f>'2_State Distrib and Adjs'!AY72</f>
        <v>303832</v>
      </c>
      <c r="AD72" s="972">
        <f>'2_State Distrib and Adjs'!AZ72</f>
        <v>243066</v>
      </c>
      <c r="AE72" s="139">
        <f>'2_State Distrib and Adjs'!BB72</f>
        <v>13436248</v>
      </c>
      <c r="AF72" s="136">
        <f>'2_State Distrib and Adjs'!BC72</f>
        <v>0</v>
      </c>
      <c r="AG72" s="136">
        <f>'2_State Distrib and Adjs'!BD72</f>
        <v>13436248</v>
      </c>
      <c r="AH72" s="139">
        <f>'2_State Distrib and Adjs'!BE72</f>
        <v>1119687</v>
      </c>
      <c r="AI72" s="150">
        <f>'2_State Distrib and Adjs'!BF72</f>
        <v>0</v>
      </c>
      <c r="AJ72" s="615">
        <f>'2_State Distrib and Adjs'!BG72</f>
        <v>44284</v>
      </c>
      <c r="AK72" s="615">
        <f>'2_State Distrib and Adjs'!BH72</f>
        <v>0</v>
      </c>
      <c r="AL72" s="141">
        <f>'2_State Distrib and Adjs'!BJ72</f>
        <v>13480532</v>
      </c>
      <c r="AM72" s="141">
        <f>AL72</f>
        <v>13480532</v>
      </c>
      <c r="AN72" s="142"/>
      <c r="AO72" s="143" t="e">
        <f>-'New Type 2 Res Summary'!AG72-'5A3_OJJ'!P72</f>
        <v>#REF!</v>
      </c>
      <c r="AP72" s="135" t="e">
        <f>-'New Type 2 Res Summary'!AH72</f>
        <v>#REF!</v>
      </c>
      <c r="AQ72" s="142" t="e">
        <f>-'New Type 2 Res Summary'!AI72</f>
        <v>#REF!</v>
      </c>
      <c r="AR72" s="135" t="e">
        <f>-'New Type 2 Res Summary'!AJ72</f>
        <v>#REF!</v>
      </c>
      <c r="AS72" s="144" t="e">
        <f>-'New Type 2 Res Summary'!AK72</f>
        <v>#REF!</v>
      </c>
      <c r="AT72" s="145" t="e">
        <f>-'New Type 2 Res Summary'!AL72</f>
        <v>#REF!</v>
      </c>
      <c r="AU72" s="143" t="e">
        <f>-'New Type 2 Res Summary'!AM72-'5A3_OJJ'!P72</f>
        <v>#REF!</v>
      </c>
      <c r="AV72" s="609"/>
      <c r="AW72" s="146" t="e">
        <f>-'New Type 2 Res Summary'!AN72</f>
        <v>#REF!</v>
      </c>
      <c r="AX72" s="143" t="e">
        <f>-'New Type 2 Res Summary'!AO72-'5A3_OJJ'!P72</f>
        <v>#REF!</v>
      </c>
      <c r="AY72" s="144"/>
      <c r="AZ72" s="624" t="e">
        <f>-'New Type 2 Res Summary'!AQ72-'5A3_OJJ'!P72</f>
        <v>#REF!</v>
      </c>
      <c r="BA72" s="143">
        <f>'2A-1_EFT (Annual)'!AQ72</f>
        <v>-241488</v>
      </c>
      <c r="BB72" s="144">
        <f>'2A-1_EFT (Annual)'!AS72+'2A-1_EFT (Annual)'!AT72</f>
        <v>0</v>
      </c>
      <c r="BC72" s="144">
        <f>BA72-BB72</f>
        <v>-241488</v>
      </c>
      <c r="BD72" s="143">
        <f>'2A-2_EFT (Monthly)'!AQ72</f>
        <v>-20074</v>
      </c>
      <c r="BE72" s="144">
        <f>AM72+BA72</f>
        <v>13239044</v>
      </c>
      <c r="BF72" s="144">
        <f>'2A-2_EFT (Monthly)'!AR72</f>
        <v>1099613</v>
      </c>
      <c r="BG72" s="146"/>
      <c r="BH72" s="146"/>
      <c r="BI72" s="146"/>
      <c r="BJ72" s="146">
        <f>'2A-2_EFT (Monthly)'!CF72+'2A-2_EFT (Monthly)'!AS72</f>
        <v>-604</v>
      </c>
      <c r="BK72" s="146"/>
      <c r="BL72" s="146">
        <f>BJ72-BK72</f>
        <v>-604</v>
      </c>
    </row>
    <row r="73" spans="1:64" ht="16.5" customHeight="1" x14ac:dyDescent="0.2">
      <c r="A73" s="148">
        <v>67</v>
      </c>
      <c r="B73" s="231">
        <v>67</v>
      </c>
      <c r="C73" s="537" t="s">
        <v>2</v>
      </c>
      <c r="D73" s="878">
        <f>'8_2.1.23 SIS BASE'!C73</f>
        <v>5413</v>
      </c>
      <c r="E73" s="153">
        <f>'2_State Distrib and Adjs'!AO73</f>
        <v>6407</v>
      </c>
      <c r="F73" s="153">
        <f>'2_State Distrib and Adjs'!AN73</f>
        <v>34682581</v>
      </c>
      <c r="G73" s="860"/>
      <c r="H73" s="860"/>
      <c r="I73" s="155"/>
      <c r="J73" s="153"/>
      <c r="K73" s="155"/>
      <c r="L73" s="153"/>
      <c r="M73" s="155"/>
      <c r="N73" s="153"/>
      <c r="O73" s="155"/>
      <c r="P73" s="153"/>
      <c r="Q73" s="712">
        <f>F73+H73+J73+L73+N73+P73</f>
        <v>34682581</v>
      </c>
      <c r="R73" s="156"/>
      <c r="S73" s="153">
        <f>'2_State Distrib and Adjs'!AS73</f>
        <v>0</v>
      </c>
      <c r="T73" s="153">
        <f>'2_State Distrib and Adjs'!AT73</f>
        <v>0</v>
      </c>
      <c r="U73" s="157">
        <f>'2_State Distrib and Adjs'!AU73</f>
        <v>0</v>
      </c>
      <c r="V73" s="156">
        <f t="shared" si="13"/>
        <v>34682581</v>
      </c>
      <c r="W73" s="154"/>
      <c r="X73" s="154"/>
      <c r="Y73" s="156">
        <f>V73</f>
        <v>34682581</v>
      </c>
      <c r="Z73" s="153">
        <f>'2_State Distrib and Adjs'!AP73</f>
        <v>0</v>
      </c>
      <c r="AA73" s="158">
        <f>'2_State Distrib and Adjs'!AW73</f>
        <v>0</v>
      </c>
      <c r="AB73" s="158">
        <f>'2_State Distrib and Adjs'!AX73</f>
        <v>177590</v>
      </c>
      <c r="AC73" s="973">
        <f>'2_State Distrib and Adjs'!AY73</f>
        <v>631277</v>
      </c>
      <c r="AD73" s="973">
        <f>'2_State Distrib and Adjs'!AZ73</f>
        <v>505021</v>
      </c>
      <c r="AE73" s="156">
        <f>'2_State Distrib and Adjs'!BB73</f>
        <v>36943385</v>
      </c>
      <c r="AF73" s="153">
        <f>'2_State Distrib and Adjs'!BC73</f>
        <v>0</v>
      </c>
      <c r="AG73" s="153">
        <f>'2_State Distrib and Adjs'!BD73</f>
        <v>36943385</v>
      </c>
      <c r="AH73" s="156">
        <f>'2_State Distrib and Adjs'!BE73</f>
        <v>3078615</v>
      </c>
      <c r="AI73" s="158">
        <f>'2_State Distrib and Adjs'!BF73</f>
        <v>0</v>
      </c>
      <c r="AJ73" s="616">
        <f>'2_State Distrib and Adjs'!BG73</f>
        <v>99955</v>
      </c>
      <c r="AK73" s="616">
        <f>'2_State Distrib and Adjs'!BH73</f>
        <v>0</v>
      </c>
      <c r="AL73" s="159">
        <f>'2_State Distrib and Adjs'!BJ73</f>
        <v>37043340</v>
      </c>
      <c r="AM73" s="159">
        <f>AL73</f>
        <v>37043340</v>
      </c>
      <c r="AN73" s="160"/>
      <c r="AO73" s="161" t="e">
        <f>-'New Type 2 Res Summary'!AG73-'5A3_OJJ'!P73</f>
        <v>#REF!</v>
      </c>
      <c r="AP73" s="152" t="e">
        <f>-'New Type 2 Res Summary'!AH73</f>
        <v>#REF!</v>
      </c>
      <c r="AQ73" s="160" t="e">
        <f>-'New Type 2 Res Summary'!AI73</f>
        <v>#REF!</v>
      </c>
      <c r="AR73" s="152" t="e">
        <f>-'New Type 2 Res Summary'!AJ73</f>
        <v>#REF!</v>
      </c>
      <c r="AS73" s="162" t="e">
        <f>-'New Type 2 Res Summary'!AK73</f>
        <v>#REF!</v>
      </c>
      <c r="AT73" s="163" t="e">
        <f>-'New Type 2 Res Summary'!AL73</f>
        <v>#REF!</v>
      </c>
      <c r="AU73" s="161" t="e">
        <f>-'New Type 2 Res Summary'!AM73-'5A3_OJJ'!P73</f>
        <v>#REF!</v>
      </c>
      <c r="AV73" s="164"/>
      <c r="AW73" s="164" t="e">
        <f>-'New Type 2 Res Summary'!AN73</f>
        <v>#REF!</v>
      </c>
      <c r="AX73" s="161" t="e">
        <f>-'New Type 2 Res Summary'!AO73-'5A3_OJJ'!P73</f>
        <v>#REF!</v>
      </c>
      <c r="AY73" s="162"/>
      <c r="AZ73" s="161" t="e">
        <f>-'New Type 2 Res Summary'!AQ73-'5A3_OJJ'!P73</f>
        <v>#REF!</v>
      </c>
      <c r="BA73" s="161">
        <f>'2A-1_EFT (Annual)'!AQ73</f>
        <v>-644303</v>
      </c>
      <c r="BB73" s="162">
        <f>'2A-1_EFT (Annual)'!AS73+'2A-1_EFT (Annual)'!AT73</f>
        <v>0</v>
      </c>
      <c r="BC73" s="162">
        <f>BA73-BB73</f>
        <v>-644303</v>
      </c>
      <c r="BD73" s="161">
        <f>'2A-2_EFT (Monthly)'!AQ73</f>
        <v>-53559</v>
      </c>
      <c r="BE73" s="162">
        <f>AM73+BA73</f>
        <v>36399037</v>
      </c>
      <c r="BF73" s="162">
        <f>'2A-2_EFT (Monthly)'!AR73</f>
        <v>3025056</v>
      </c>
      <c r="BG73" s="164"/>
      <c r="BH73" s="164"/>
      <c r="BI73" s="164"/>
      <c r="BJ73" s="164">
        <f>'2A-2_EFT (Monthly)'!CF73+'2A-2_EFT (Monthly)'!AS73</f>
        <v>-1611</v>
      </c>
      <c r="BK73" s="164"/>
      <c r="BL73" s="164">
        <f>BJ73-BK73</f>
        <v>-1611</v>
      </c>
    </row>
    <row r="74" spans="1:64" ht="16.5" customHeight="1" x14ac:dyDescent="0.2">
      <c r="A74" s="148">
        <v>68</v>
      </c>
      <c r="B74" s="231">
        <v>68</v>
      </c>
      <c r="C74" s="537" t="s">
        <v>1</v>
      </c>
      <c r="D74" s="878">
        <f>'8_2.1.23 SIS BASE'!C74</f>
        <v>947</v>
      </c>
      <c r="E74" s="153">
        <f>'2_State Distrib and Adjs'!AO74</f>
        <v>7190</v>
      </c>
      <c r="F74" s="153">
        <f>'2_State Distrib and Adjs'!AN74</f>
        <v>6808969</v>
      </c>
      <c r="G74" s="860"/>
      <c r="H74" s="860"/>
      <c r="I74" s="155"/>
      <c r="J74" s="153"/>
      <c r="K74" s="155"/>
      <c r="L74" s="153"/>
      <c r="M74" s="155"/>
      <c r="N74" s="153"/>
      <c r="O74" s="155"/>
      <c r="P74" s="153"/>
      <c r="Q74" s="712">
        <f>F74+H74+J74+L74+N74+P74</f>
        <v>6808969</v>
      </c>
      <c r="R74" s="156"/>
      <c r="S74" s="153">
        <f>'2_State Distrib and Adjs'!AS74</f>
        <v>0</v>
      </c>
      <c r="T74" s="153">
        <f>'2_State Distrib and Adjs'!AT74</f>
        <v>0</v>
      </c>
      <c r="U74" s="157">
        <f>'2_State Distrib and Adjs'!AU74</f>
        <v>0</v>
      </c>
      <c r="V74" s="156">
        <f t="shared" si="13"/>
        <v>6808969</v>
      </c>
      <c r="W74" s="154"/>
      <c r="X74" s="154"/>
      <c r="Y74" s="156">
        <f>V74</f>
        <v>6808969</v>
      </c>
      <c r="Z74" s="153">
        <f>'2_State Distrib and Adjs'!AP74</f>
        <v>0</v>
      </c>
      <c r="AA74" s="158">
        <f>'2_State Distrib and Adjs'!AW74</f>
        <v>0</v>
      </c>
      <c r="AB74" s="158">
        <f>'2_State Distrib and Adjs'!AX74</f>
        <v>34930</v>
      </c>
      <c r="AC74" s="973">
        <f>'2_State Distrib and Adjs'!AY74</f>
        <v>143711</v>
      </c>
      <c r="AD74" s="973">
        <f>'2_State Distrib and Adjs'!AZ74</f>
        <v>114969</v>
      </c>
      <c r="AE74" s="156">
        <f>'2_State Distrib and Adjs'!BB74</f>
        <v>7318144</v>
      </c>
      <c r="AF74" s="153">
        <f>'2_State Distrib and Adjs'!BC74</f>
        <v>0</v>
      </c>
      <c r="AG74" s="153">
        <f>'2_State Distrib and Adjs'!BD74</f>
        <v>7318144</v>
      </c>
      <c r="AH74" s="156">
        <f>'2_State Distrib and Adjs'!BE74</f>
        <v>609845</v>
      </c>
      <c r="AI74" s="158">
        <f>'2_State Distrib and Adjs'!BF74</f>
        <v>0</v>
      </c>
      <c r="AJ74" s="616">
        <f>'2_State Distrib and Adjs'!BG74</f>
        <v>25000</v>
      </c>
      <c r="AK74" s="616">
        <f>'2_State Distrib and Adjs'!BH74</f>
        <v>0</v>
      </c>
      <c r="AL74" s="159">
        <f>'2_State Distrib and Adjs'!BJ74</f>
        <v>7343144</v>
      </c>
      <c r="AM74" s="159">
        <f>AL74</f>
        <v>7343144</v>
      </c>
      <c r="AN74" s="160"/>
      <c r="AO74" s="161" t="e">
        <f>-'New Type 2 Res Summary'!AG74-'5A3_OJJ'!P74</f>
        <v>#REF!</v>
      </c>
      <c r="AP74" s="152" t="e">
        <f>-'New Type 2 Res Summary'!AH74</f>
        <v>#REF!</v>
      </c>
      <c r="AQ74" s="160" t="e">
        <f>-'New Type 2 Res Summary'!AI74</f>
        <v>#REF!</v>
      </c>
      <c r="AR74" s="152" t="e">
        <f>-'New Type 2 Res Summary'!AJ74</f>
        <v>#REF!</v>
      </c>
      <c r="AS74" s="162" t="e">
        <f>-'New Type 2 Res Summary'!AK74</f>
        <v>#REF!</v>
      </c>
      <c r="AT74" s="163" t="e">
        <f>-'New Type 2 Res Summary'!AL74</f>
        <v>#REF!</v>
      </c>
      <c r="AU74" s="161" t="e">
        <f>-'New Type 2 Res Summary'!AM74-'5A3_OJJ'!P74</f>
        <v>#REF!</v>
      </c>
      <c r="AV74" s="164"/>
      <c r="AW74" s="164" t="e">
        <f>-'New Type 2 Res Summary'!AN74</f>
        <v>#REF!</v>
      </c>
      <c r="AX74" s="161" t="e">
        <f>-'New Type 2 Res Summary'!AO74-'5A3_OJJ'!P74</f>
        <v>#REF!</v>
      </c>
      <c r="AY74" s="162"/>
      <c r="AZ74" s="161" t="e">
        <f>-'New Type 2 Res Summary'!AQ74-'5A3_OJJ'!P74</f>
        <v>#REF!</v>
      </c>
      <c r="BA74" s="161">
        <f>'2A-1_EFT (Annual)'!AQ74</f>
        <v>-2699309</v>
      </c>
      <c r="BB74" s="162">
        <f>'2A-1_EFT (Annual)'!AS74+'2A-1_EFT (Annual)'!AT74</f>
        <v>0</v>
      </c>
      <c r="BC74" s="162">
        <f>BA74-BB74</f>
        <v>-2699309</v>
      </c>
      <c r="BD74" s="161">
        <f>'2A-2_EFT (Monthly)'!AQ74</f>
        <v>-224379</v>
      </c>
      <c r="BE74" s="162">
        <f>AM74+BA74</f>
        <v>4643835</v>
      </c>
      <c r="BF74" s="162">
        <f>'2A-2_EFT (Monthly)'!AR74</f>
        <v>385466</v>
      </c>
      <c r="BG74" s="164"/>
      <c r="BH74" s="164"/>
      <c r="BI74" s="164"/>
      <c r="BJ74" s="164">
        <f>'2A-2_EFT (Monthly)'!CF74+'2A-2_EFT (Monthly)'!AS74</f>
        <v>-6748</v>
      </c>
      <c r="BK74" s="164"/>
      <c r="BL74" s="164">
        <f>BJ74-BK74</f>
        <v>-6748</v>
      </c>
    </row>
    <row r="75" spans="1:64" ht="16.5" customHeight="1" x14ac:dyDescent="0.2">
      <c r="A75" s="148">
        <v>69</v>
      </c>
      <c r="B75" s="231">
        <v>69</v>
      </c>
      <c r="C75" s="537" t="s">
        <v>74</v>
      </c>
      <c r="D75" s="878">
        <f>'8_2.1.23 SIS BASE'!C75</f>
        <v>4713</v>
      </c>
      <c r="E75" s="153">
        <f>'2_State Distrib and Adjs'!AO75</f>
        <v>6922</v>
      </c>
      <c r="F75" s="153">
        <f>'2_State Distrib and Adjs'!AN75</f>
        <v>32623207</v>
      </c>
      <c r="G75" s="860"/>
      <c r="H75" s="860"/>
      <c r="I75" s="155"/>
      <c r="J75" s="153"/>
      <c r="K75" s="155"/>
      <c r="L75" s="153"/>
      <c r="M75" s="155"/>
      <c r="N75" s="153"/>
      <c r="O75" s="155"/>
      <c r="P75" s="153"/>
      <c r="Q75" s="712">
        <f>F75+H75+J75+L75+N75+P75</f>
        <v>32623207</v>
      </c>
      <c r="R75" s="156"/>
      <c r="S75" s="153">
        <f>'2_State Distrib and Adjs'!AS75</f>
        <v>0</v>
      </c>
      <c r="T75" s="153">
        <f>'2_State Distrib and Adjs'!AT75</f>
        <v>0</v>
      </c>
      <c r="U75" s="157">
        <f>'2_State Distrib and Adjs'!AU75</f>
        <v>0</v>
      </c>
      <c r="V75" s="156">
        <f t="shared" si="13"/>
        <v>32623207</v>
      </c>
      <c r="W75" s="154"/>
      <c r="X75" s="154"/>
      <c r="Y75" s="156">
        <f>V75</f>
        <v>32623207</v>
      </c>
      <c r="Z75" s="153">
        <f>'2_State Distrib and Adjs'!AP75</f>
        <v>0</v>
      </c>
      <c r="AA75" s="158">
        <f>'2_State Distrib and Adjs'!AW75</f>
        <v>0</v>
      </c>
      <c r="AB75" s="158">
        <f>'2_State Distrib and Adjs'!AX75</f>
        <v>159600</v>
      </c>
      <c r="AC75" s="973">
        <f>'2_State Distrib and Adjs'!AY75</f>
        <v>530376</v>
      </c>
      <c r="AD75" s="973">
        <f>'2_State Distrib and Adjs'!AZ75</f>
        <v>424300</v>
      </c>
      <c r="AE75" s="156">
        <f>'2_State Distrib and Adjs'!BB75</f>
        <v>34533047</v>
      </c>
      <c r="AF75" s="153">
        <f>'2_State Distrib and Adjs'!BC75</f>
        <v>0</v>
      </c>
      <c r="AG75" s="153">
        <f>'2_State Distrib and Adjs'!BD75</f>
        <v>34533047</v>
      </c>
      <c r="AH75" s="156">
        <f>'2_State Distrib and Adjs'!BE75</f>
        <v>2877754</v>
      </c>
      <c r="AI75" s="158">
        <f>'2_State Distrib and Adjs'!BF75</f>
        <v>0</v>
      </c>
      <c r="AJ75" s="616">
        <f>'2_State Distrib and Adjs'!BG75</f>
        <v>223046</v>
      </c>
      <c r="AK75" s="616">
        <f>'2_State Distrib and Adjs'!BH75</f>
        <v>0</v>
      </c>
      <c r="AL75" s="159">
        <f>'2_State Distrib and Adjs'!BJ75</f>
        <v>34756093</v>
      </c>
      <c r="AM75" s="159">
        <f>AL75</f>
        <v>34756093</v>
      </c>
      <c r="AN75" s="160"/>
      <c r="AO75" s="161" t="e">
        <f>-'New Type 2 Res Summary'!AG75-'5A3_OJJ'!P75</f>
        <v>#REF!</v>
      </c>
      <c r="AP75" s="152" t="e">
        <f>-'New Type 2 Res Summary'!AH75</f>
        <v>#REF!</v>
      </c>
      <c r="AQ75" s="160" t="e">
        <f>-'New Type 2 Res Summary'!AI75</f>
        <v>#REF!</v>
      </c>
      <c r="AR75" s="152" t="e">
        <f>-'New Type 2 Res Summary'!AJ75</f>
        <v>#REF!</v>
      </c>
      <c r="AS75" s="162" t="e">
        <f>-'New Type 2 Res Summary'!AK75</f>
        <v>#REF!</v>
      </c>
      <c r="AT75" s="163" t="e">
        <f>-'New Type 2 Res Summary'!AL75</f>
        <v>#REF!</v>
      </c>
      <c r="AU75" s="161" t="e">
        <f>-'New Type 2 Res Summary'!AM75-'5A3_OJJ'!P75</f>
        <v>#REF!</v>
      </c>
      <c r="AV75" s="164"/>
      <c r="AW75" s="164" t="e">
        <f>-'New Type 2 Res Summary'!AN75</f>
        <v>#REF!</v>
      </c>
      <c r="AX75" s="161" t="e">
        <f>-'New Type 2 Res Summary'!AO75-'5A3_OJJ'!P75</f>
        <v>#REF!</v>
      </c>
      <c r="AY75" s="162"/>
      <c r="AZ75" s="161" t="e">
        <f>-'New Type 2 Res Summary'!AQ75-'5A3_OJJ'!P75</f>
        <v>#REF!</v>
      </c>
      <c r="BA75" s="161">
        <f>'2A-1_EFT (Annual)'!AQ75</f>
        <v>-761735</v>
      </c>
      <c r="BB75" s="162">
        <f>'2A-1_EFT (Annual)'!AS75+'2A-1_EFT (Annual)'!AT75</f>
        <v>0</v>
      </c>
      <c r="BC75" s="162">
        <f>BA75-BB75</f>
        <v>-761735</v>
      </c>
      <c r="BD75" s="161">
        <f>'2A-2_EFT (Monthly)'!AQ75</f>
        <v>-63321</v>
      </c>
      <c r="BE75" s="162">
        <f>AM75+BA75</f>
        <v>33994358</v>
      </c>
      <c r="BF75" s="162">
        <f>'2A-2_EFT (Monthly)'!AR75</f>
        <v>2814433</v>
      </c>
      <c r="BG75" s="164"/>
      <c r="BH75" s="164"/>
      <c r="BI75" s="164"/>
      <c r="BJ75" s="164">
        <f>'2A-2_EFT (Monthly)'!CF75+'2A-2_EFT (Monthly)'!AS75</f>
        <v>-1902</v>
      </c>
      <c r="BK75" s="164"/>
      <c r="BL75" s="164">
        <f>BJ75-BK75</f>
        <v>-1902</v>
      </c>
    </row>
    <row r="76" spans="1:64" s="48" customFormat="1" ht="16.5" customHeight="1" thickBot="1" x14ac:dyDescent="0.25">
      <c r="A76" s="607"/>
      <c r="B76" s="608"/>
      <c r="C76" s="870" t="s">
        <v>161</v>
      </c>
      <c r="D76" s="880">
        <f>SUM(D7:D75)</f>
        <v>624478</v>
      </c>
      <c r="E76" s="181"/>
      <c r="F76" s="181">
        <f>SUM(F7:F75)</f>
        <v>3421932479</v>
      </c>
      <c r="G76" s="881"/>
      <c r="H76" s="881">
        <f t="shared" ref="H76:O76" si="14">SUM(H7:H75)</f>
        <v>0</v>
      </c>
      <c r="I76" s="880">
        <f t="shared" si="14"/>
        <v>0</v>
      </c>
      <c r="J76" s="181">
        <f t="shared" si="14"/>
        <v>0</v>
      </c>
      <c r="K76" s="880">
        <f t="shared" si="14"/>
        <v>0</v>
      </c>
      <c r="L76" s="181">
        <f t="shared" si="14"/>
        <v>0</v>
      </c>
      <c r="M76" s="880">
        <f t="shared" si="14"/>
        <v>0</v>
      </c>
      <c r="N76" s="181">
        <f t="shared" si="14"/>
        <v>0</v>
      </c>
      <c r="O76" s="880">
        <f t="shared" si="14"/>
        <v>0</v>
      </c>
      <c r="P76" s="181">
        <f t="shared" ref="P76:AK76" si="15">SUM(P7:P75)</f>
        <v>0</v>
      </c>
      <c r="Q76" s="882">
        <f t="shared" si="15"/>
        <v>3421932479</v>
      </c>
      <c r="R76" s="183">
        <f t="shared" si="15"/>
        <v>0</v>
      </c>
      <c r="S76" s="181">
        <f t="shared" si="15"/>
        <v>0</v>
      </c>
      <c r="T76" s="181">
        <f t="shared" si="15"/>
        <v>0</v>
      </c>
      <c r="U76" s="184">
        <f t="shared" si="15"/>
        <v>0</v>
      </c>
      <c r="V76" s="183">
        <f t="shared" si="15"/>
        <v>3421932479</v>
      </c>
      <c r="W76" s="182">
        <f t="shared" si="15"/>
        <v>0</v>
      </c>
      <c r="X76" s="182">
        <f t="shared" si="15"/>
        <v>0</v>
      </c>
      <c r="Y76" s="183">
        <f t="shared" si="15"/>
        <v>3421932479</v>
      </c>
      <c r="Z76" s="182">
        <f t="shared" si="15"/>
        <v>0</v>
      </c>
      <c r="AA76" s="185">
        <f t="shared" si="15"/>
        <v>4242000</v>
      </c>
      <c r="AB76" s="614">
        <f t="shared" si="15"/>
        <v>19696460</v>
      </c>
      <c r="AC76" s="975">
        <f t="shared" ref="AC76:AD76" si="16">SUM(AC7:AC75)</f>
        <v>95166339</v>
      </c>
      <c r="AD76" s="975">
        <f t="shared" si="16"/>
        <v>76133071</v>
      </c>
      <c r="AE76" s="183">
        <f t="shared" si="15"/>
        <v>3759919857</v>
      </c>
      <c r="AF76" s="181">
        <f t="shared" si="15"/>
        <v>0</v>
      </c>
      <c r="AG76" s="181">
        <f t="shared" si="15"/>
        <v>3759919857</v>
      </c>
      <c r="AH76" s="183">
        <f t="shared" si="15"/>
        <v>313326655</v>
      </c>
      <c r="AI76" s="185">
        <f t="shared" si="15"/>
        <v>0</v>
      </c>
      <c r="AJ76" s="618">
        <f t="shared" si="15"/>
        <v>17456603</v>
      </c>
      <c r="AK76" s="618">
        <f t="shared" si="15"/>
        <v>0</v>
      </c>
      <c r="AL76" s="186">
        <f>SUM(AL7:AL75)</f>
        <v>3777376460</v>
      </c>
      <c r="AM76" s="186">
        <f>SUM(AM7:AM75)</f>
        <v>3777376460</v>
      </c>
      <c r="AN76" s="187"/>
      <c r="AO76" s="188" t="e">
        <f t="shared" ref="AO76:BF76" si="17">SUM(AO7:AO75)</f>
        <v>#REF!</v>
      </c>
      <c r="AP76" s="180" t="e">
        <f t="shared" si="17"/>
        <v>#REF!</v>
      </c>
      <c r="AQ76" s="187" t="e">
        <f t="shared" si="17"/>
        <v>#REF!</v>
      </c>
      <c r="AR76" s="180" t="e">
        <f t="shared" si="17"/>
        <v>#REF!</v>
      </c>
      <c r="AS76" s="189" t="e">
        <f t="shared" si="17"/>
        <v>#REF!</v>
      </c>
      <c r="AT76" s="190" t="e">
        <f t="shared" si="17"/>
        <v>#REF!</v>
      </c>
      <c r="AU76" s="188" t="e">
        <f t="shared" si="17"/>
        <v>#REF!</v>
      </c>
      <c r="AV76" s="611">
        <f t="shared" si="17"/>
        <v>61278</v>
      </c>
      <c r="AW76" s="191" t="e">
        <f t="shared" si="17"/>
        <v>#REF!</v>
      </c>
      <c r="AX76" s="188" t="e">
        <f t="shared" si="17"/>
        <v>#REF!</v>
      </c>
      <c r="AY76" s="189">
        <f t="shared" si="17"/>
        <v>0</v>
      </c>
      <c r="AZ76" s="626" t="e">
        <f t="shared" si="17"/>
        <v>#REF!</v>
      </c>
      <c r="BA76" s="188">
        <f t="shared" si="17"/>
        <v>-185795673.80000001</v>
      </c>
      <c r="BB76" s="189">
        <f t="shared" si="17"/>
        <v>0</v>
      </c>
      <c r="BC76" s="189">
        <f t="shared" si="17"/>
        <v>-185795673.80000001</v>
      </c>
      <c r="BD76" s="188">
        <f t="shared" si="17"/>
        <v>-15441358</v>
      </c>
      <c r="BE76" s="189">
        <f t="shared" si="17"/>
        <v>3591580786.1999998</v>
      </c>
      <c r="BF76" s="189">
        <f t="shared" si="17"/>
        <v>297885297</v>
      </c>
      <c r="BG76" s="191">
        <f t="shared" ref="BG76:BL76" si="18">SUM(BG7:BG75)</f>
        <v>0</v>
      </c>
      <c r="BH76" s="191">
        <f t="shared" si="18"/>
        <v>0</v>
      </c>
      <c r="BI76" s="191">
        <f t="shared" si="18"/>
        <v>0</v>
      </c>
      <c r="BJ76" s="191">
        <f t="shared" si="18"/>
        <v>-499573</v>
      </c>
      <c r="BK76" s="191">
        <f t="shared" si="18"/>
        <v>0</v>
      </c>
      <c r="BL76" s="191">
        <f t="shared" si="18"/>
        <v>-499573</v>
      </c>
    </row>
    <row r="77" spans="1:64" customFormat="1" ht="6.75" customHeight="1" thickTop="1" x14ac:dyDescent="0.2">
      <c r="A77" s="632"/>
      <c r="B77" s="632"/>
      <c r="C77" s="632"/>
      <c r="D77" s="632"/>
      <c r="E77" s="632"/>
      <c r="F77" s="632"/>
      <c r="G77" s="632"/>
      <c r="H77" s="632"/>
      <c r="I77" s="632"/>
      <c r="J77" s="632"/>
      <c r="K77" s="632"/>
      <c r="L77" s="632"/>
      <c r="M77" s="632"/>
      <c r="N77" s="632"/>
      <c r="O77" s="632"/>
      <c r="P77" s="632"/>
      <c r="Q77" s="632"/>
      <c r="R77" s="632"/>
      <c r="S77" s="632"/>
      <c r="T77" s="632"/>
      <c r="U77" s="632"/>
      <c r="V77" s="632"/>
      <c r="W77" s="632"/>
      <c r="X77" s="632"/>
      <c r="Y77" s="632"/>
      <c r="Z77" s="632"/>
      <c r="AA77" s="632"/>
      <c r="AB77" s="632"/>
      <c r="AC77" s="632"/>
      <c r="AD77" s="632"/>
      <c r="AE77" s="632"/>
      <c r="AF77" s="632"/>
      <c r="AG77" s="632"/>
      <c r="AH77" s="632"/>
      <c r="AI77" s="632"/>
      <c r="AJ77" s="632"/>
      <c r="AK77" s="632"/>
      <c r="AL77" s="632"/>
      <c r="AM77" s="632"/>
      <c r="AN77" s="632"/>
      <c r="AO77" s="632"/>
      <c r="AP77" s="632"/>
      <c r="AQ77" s="632"/>
      <c r="AR77" s="632"/>
      <c r="AS77" s="632"/>
      <c r="AT77" s="632"/>
      <c r="AU77" s="632"/>
      <c r="AV77" s="632"/>
      <c r="AW77" s="632"/>
      <c r="AX77" s="632"/>
      <c r="AY77" s="632"/>
      <c r="AZ77" s="632"/>
      <c r="BA77" s="632"/>
      <c r="BB77" s="632"/>
      <c r="BC77" s="632"/>
      <c r="BD77" s="632"/>
      <c r="BE77" s="632"/>
      <c r="BF77" s="632"/>
      <c r="BG77" s="632"/>
      <c r="BH77" s="632"/>
      <c r="BI77" s="632"/>
      <c r="BJ77" s="632"/>
      <c r="BK77" s="632"/>
      <c r="BL77" s="632"/>
    </row>
    <row r="78" spans="1:64" ht="16.5" customHeight="1" x14ac:dyDescent="0.2">
      <c r="A78" s="147">
        <v>341001</v>
      </c>
      <c r="B78" s="230">
        <v>341001</v>
      </c>
      <c r="C78" s="134" t="s">
        <v>166</v>
      </c>
      <c r="D78" s="138" t="e">
        <f>#REF!</f>
        <v>#REF!</v>
      </c>
      <c r="E78" s="136"/>
      <c r="F78" s="136" t="e">
        <f>#REF!</f>
        <v>#REF!</v>
      </c>
      <c r="G78" s="858"/>
      <c r="H78" s="858"/>
      <c r="I78" s="138" t="e">
        <f>#REF!</f>
        <v>#REF!</v>
      </c>
      <c r="J78" s="136" t="e">
        <f>#REF!</f>
        <v>#REF!</v>
      </c>
      <c r="K78" s="138" t="e">
        <f>#REF!</f>
        <v>#REF!</v>
      </c>
      <c r="L78" s="136" t="e">
        <f>#REF!</f>
        <v>#REF!</v>
      </c>
      <c r="M78" s="138" t="e">
        <f>#REF!</f>
        <v>#REF!</v>
      </c>
      <c r="N78" s="136" t="e">
        <f>#REF!</f>
        <v>#REF!</v>
      </c>
      <c r="O78" s="138" t="e">
        <f>#REF!</f>
        <v>#REF!</v>
      </c>
      <c r="P78" s="136" t="e">
        <f>#REF!</f>
        <v>#REF!</v>
      </c>
      <c r="Q78" s="774" t="e">
        <f t="shared" ref="Q78:Q84" si="19">F78+H78+J78+L78+N78+P78</f>
        <v>#REF!</v>
      </c>
      <c r="R78" s="139"/>
      <c r="S78" s="136" t="e">
        <f>#REF!</f>
        <v>#REF!</v>
      </c>
      <c r="T78" s="136" t="e">
        <f>#REF!</f>
        <v>#REF!</v>
      </c>
      <c r="U78" s="140" t="e">
        <f>#REF!</f>
        <v>#REF!</v>
      </c>
      <c r="V78" s="139" t="e">
        <f>#REF!</f>
        <v>#REF!</v>
      </c>
      <c r="W78" s="137"/>
      <c r="X78" s="137" t="e">
        <f>#REF!</f>
        <v>#REF!</v>
      </c>
      <c r="Y78" s="139" t="e">
        <f>#REF!</f>
        <v>#REF!</v>
      </c>
      <c r="Z78" s="136" t="e">
        <f>#REF!</f>
        <v>#REF!</v>
      </c>
      <c r="AA78" s="150" t="e">
        <f>#REF!</f>
        <v>#REF!</v>
      </c>
      <c r="AB78" s="612" t="e">
        <f>#REF!</f>
        <v>#REF!</v>
      </c>
      <c r="AC78" s="972" t="e">
        <f>#REF!</f>
        <v>#REF!</v>
      </c>
      <c r="AD78" s="972" t="e">
        <f>#REF!</f>
        <v>#REF!</v>
      </c>
      <c r="AE78" s="139" t="e">
        <f>#REF!</f>
        <v>#REF!</v>
      </c>
      <c r="AF78" s="136" t="e">
        <f>#REF!</f>
        <v>#REF!</v>
      </c>
      <c r="AG78" s="136" t="e">
        <f>#REF!</f>
        <v>#REF!</v>
      </c>
      <c r="AH78" s="139" t="e">
        <f>#REF!</f>
        <v>#REF!</v>
      </c>
      <c r="AI78" s="150" t="e">
        <f>#REF!</f>
        <v>#REF!</v>
      </c>
      <c r="AJ78" s="615" t="e">
        <f>#REF!</f>
        <v>#REF!</v>
      </c>
      <c r="AK78" s="615" t="e">
        <f>#REF!</f>
        <v>#REF!</v>
      </c>
      <c r="AL78" s="141" t="e">
        <f>#REF!</f>
        <v>#REF!</v>
      </c>
      <c r="AM78" s="141" t="e">
        <f t="shared" ref="AM78:AM110" si="20">AL78-X78</f>
        <v>#REF!</v>
      </c>
      <c r="AN78" s="142"/>
      <c r="AO78" s="143" t="e">
        <f>#REF!</f>
        <v>#REF!</v>
      </c>
      <c r="AP78" s="135" t="e">
        <f>#REF!</f>
        <v>#REF!</v>
      </c>
      <c r="AQ78" s="142" t="e">
        <f>#REF!</f>
        <v>#REF!</v>
      </c>
      <c r="AR78" s="135" t="e">
        <f>#REF!</f>
        <v>#REF!</v>
      </c>
      <c r="AS78" s="144" t="e">
        <f>#REF!</f>
        <v>#REF!</v>
      </c>
      <c r="AT78" s="145" t="e">
        <f>#REF!</f>
        <v>#REF!</v>
      </c>
      <c r="AU78" s="143" t="e">
        <f>#REF!</f>
        <v>#REF!</v>
      </c>
      <c r="AV78" s="609"/>
      <c r="AW78" s="146" t="e">
        <f>#REF!</f>
        <v>#REF!</v>
      </c>
      <c r="AX78" s="143" t="e">
        <f>#REF!</f>
        <v>#REF!</v>
      </c>
      <c r="AY78" s="144" t="e">
        <f>#REF!</f>
        <v>#REF!</v>
      </c>
      <c r="AZ78" s="624" t="e">
        <f>#REF!</f>
        <v>#REF!</v>
      </c>
      <c r="BA78" s="143" t="e">
        <f>#REF!-AW78</f>
        <v>#REF!</v>
      </c>
      <c r="BB78" s="144" t="e">
        <f>#REF!</f>
        <v>#REF!</v>
      </c>
      <c r="BC78" s="144" t="e">
        <f>#REF!</f>
        <v>#REF!</v>
      </c>
      <c r="BD78" s="143" t="e">
        <f>#REF!</f>
        <v>#REF!</v>
      </c>
      <c r="BE78" s="144" t="e">
        <f t="shared" ref="BE78:BE84" si="21">AM78+BA78</f>
        <v>#REF!</v>
      </c>
      <c r="BF78" s="144" t="e">
        <f t="shared" ref="BF78:BF110" si="22">AH78+BD78</f>
        <v>#REF!</v>
      </c>
      <c r="BG78" s="146" t="e">
        <f t="shared" ref="BG78:BG110" si="23">-X78</f>
        <v>#REF!</v>
      </c>
      <c r="BH78" s="146">
        <f>VLOOKUP($A78,'5C1_NewType 2'!$A$7:$BD$44,COLUMN('5C1_NewType 2'!$AZ:$AZ),FALSE)</f>
        <v>0</v>
      </c>
      <c r="BI78" s="146" t="e">
        <f t="shared" ref="BI78:BI84" si="24">BG78-BH78</f>
        <v>#REF!</v>
      </c>
      <c r="BJ78" s="146" t="e">
        <f t="shared" ref="BJ78:BJ84" si="25">-AW78</f>
        <v>#REF!</v>
      </c>
      <c r="BK78" s="146" t="e">
        <f>#REF!</f>
        <v>#REF!</v>
      </c>
      <c r="BL78" s="146" t="e">
        <f t="shared" ref="BL78:BL84" si="26">BJ78-BK78</f>
        <v>#REF!</v>
      </c>
    </row>
    <row r="79" spans="1:64" ht="16.5" customHeight="1" x14ac:dyDescent="0.2">
      <c r="A79" s="148">
        <v>343001</v>
      </c>
      <c r="B79" s="231">
        <v>343001</v>
      </c>
      <c r="C79" s="151" t="s">
        <v>272</v>
      </c>
      <c r="D79" s="155" t="e">
        <f>#REF!</f>
        <v>#REF!</v>
      </c>
      <c r="E79" s="153"/>
      <c r="F79" s="153" t="e">
        <f>#REF!</f>
        <v>#REF!</v>
      </c>
      <c r="G79" s="860"/>
      <c r="H79" s="860"/>
      <c r="I79" s="155" t="e">
        <f>#REF!</f>
        <v>#REF!</v>
      </c>
      <c r="J79" s="153" t="e">
        <f>#REF!</f>
        <v>#REF!</v>
      </c>
      <c r="K79" s="155" t="e">
        <f>#REF!</f>
        <v>#REF!</v>
      </c>
      <c r="L79" s="153" t="e">
        <f>#REF!</f>
        <v>#REF!</v>
      </c>
      <c r="M79" s="155" t="e">
        <f>#REF!</f>
        <v>#REF!</v>
      </c>
      <c r="N79" s="153" t="e">
        <f>#REF!</f>
        <v>#REF!</v>
      </c>
      <c r="O79" s="155" t="e">
        <f>#REF!</f>
        <v>#REF!</v>
      </c>
      <c r="P79" s="153" t="e">
        <f>#REF!</f>
        <v>#REF!</v>
      </c>
      <c r="Q79" s="712" t="e">
        <f t="shared" si="19"/>
        <v>#REF!</v>
      </c>
      <c r="R79" s="156"/>
      <c r="S79" s="153" t="e">
        <f>#REF!</f>
        <v>#REF!</v>
      </c>
      <c r="T79" s="153" t="e">
        <f>#REF!</f>
        <v>#REF!</v>
      </c>
      <c r="U79" s="157" t="e">
        <f>#REF!</f>
        <v>#REF!</v>
      </c>
      <c r="V79" s="156" t="e">
        <f>#REF!</f>
        <v>#REF!</v>
      </c>
      <c r="W79" s="154"/>
      <c r="X79" s="154" t="e">
        <f>#REF!</f>
        <v>#REF!</v>
      </c>
      <c r="Y79" s="156" t="e">
        <f>#REF!</f>
        <v>#REF!</v>
      </c>
      <c r="Z79" s="153" t="e">
        <f>#REF!</f>
        <v>#REF!</v>
      </c>
      <c r="AA79" s="158" t="e">
        <f>#REF!</f>
        <v>#REF!</v>
      </c>
      <c r="AB79" s="158" t="e">
        <f>#REF!</f>
        <v>#REF!</v>
      </c>
      <c r="AC79" s="973" t="e">
        <f>#REF!</f>
        <v>#REF!</v>
      </c>
      <c r="AD79" s="973" t="e">
        <f>#REF!</f>
        <v>#REF!</v>
      </c>
      <c r="AE79" s="156" t="e">
        <f>#REF!</f>
        <v>#REF!</v>
      </c>
      <c r="AF79" s="153" t="e">
        <f>#REF!</f>
        <v>#REF!</v>
      </c>
      <c r="AG79" s="153" t="e">
        <f>#REF!</f>
        <v>#REF!</v>
      </c>
      <c r="AH79" s="156" t="e">
        <f>#REF!</f>
        <v>#REF!</v>
      </c>
      <c r="AI79" s="158" t="e">
        <f>#REF!</f>
        <v>#REF!</v>
      </c>
      <c r="AJ79" s="616" t="e">
        <f>#REF!</f>
        <v>#REF!</v>
      </c>
      <c r="AK79" s="616" t="e">
        <f>#REF!</f>
        <v>#REF!</v>
      </c>
      <c r="AL79" s="159" t="e">
        <f>#REF!</f>
        <v>#REF!</v>
      </c>
      <c r="AM79" s="159" t="e">
        <f t="shared" si="20"/>
        <v>#REF!</v>
      </c>
      <c r="AN79" s="160"/>
      <c r="AO79" s="161" t="e">
        <f>#REF!</f>
        <v>#REF!</v>
      </c>
      <c r="AP79" s="152" t="e">
        <f>#REF!</f>
        <v>#REF!</v>
      </c>
      <c r="AQ79" s="160" t="e">
        <f>#REF!</f>
        <v>#REF!</v>
      </c>
      <c r="AR79" s="152" t="e">
        <f>#REF!</f>
        <v>#REF!</v>
      </c>
      <c r="AS79" s="162" t="e">
        <f>#REF!</f>
        <v>#REF!</v>
      </c>
      <c r="AT79" s="163" t="e">
        <f>#REF!</f>
        <v>#REF!</v>
      </c>
      <c r="AU79" s="161" t="e">
        <f>#REF!</f>
        <v>#REF!</v>
      </c>
      <c r="AV79" s="164"/>
      <c r="AW79" s="164" t="e">
        <f>#REF!</f>
        <v>#REF!</v>
      </c>
      <c r="AX79" s="161" t="e">
        <f>#REF!</f>
        <v>#REF!</v>
      </c>
      <c r="AY79" s="162" t="e">
        <f>#REF!</f>
        <v>#REF!</v>
      </c>
      <c r="AZ79" s="161" t="e">
        <f>#REF!</f>
        <v>#REF!</v>
      </c>
      <c r="BA79" s="161" t="e">
        <f>#REF!-AW79</f>
        <v>#REF!</v>
      </c>
      <c r="BB79" s="162" t="e">
        <f>#REF!</f>
        <v>#REF!</v>
      </c>
      <c r="BC79" s="162" t="e">
        <f>#REF!</f>
        <v>#REF!</v>
      </c>
      <c r="BD79" s="161" t="e">
        <f>#REF!</f>
        <v>#REF!</v>
      </c>
      <c r="BE79" s="162" t="e">
        <f t="shared" si="21"/>
        <v>#REF!</v>
      </c>
      <c r="BF79" s="162" t="e">
        <f t="shared" si="22"/>
        <v>#REF!</v>
      </c>
      <c r="BG79" s="164" t="e">
        <f t="shared" si="23"/>
        <v>#REF!</v>
      </c>
      <c r="BH79" s="164">
        <f>VLOOKUP($A79,'5C1_NewType 2'!$A$7:$BD$44,COLUMN('5C1_NewType 2'!$AZ:$AZ),FALSE)</f>
        <v>0</v>
      </c>
      <c r="BI79" s="164" t="e">
        <f t="shared" si="24"/>
        <v>#REF!</v>
      </c>
      <c r="BJ79" s="164" t="e">
        <f t="shared" si="25"/>
        <v>#REF!</v>
      </c>
      <c r="BK79" s="164" t="e">
        <f>#REF!</f>
        <v>#REF!</v>
      </c>
      <c r="BL79" s="164" t="e">
        <f t="shared" si="26"/>
        <v>#REF!</v>
      </c>
    </row>
    <row r="80" spans="1:64" ht="16.5" customHeight="1" x14ac:dyDescent="0.2">
      <c r="A80" s="148">
        <v>344001</v>
      </c>
      <c r="B80" s="231">
        <v>344001</v>
      </c>
      <c r="C80" s="151" t="s">
        <v>167</v>
      </c>
      <c r="D80" s="155" t="e">
        <f>#REF!</f>
        <v>#REF!</v>
      </c>
      <c r="E80" s="153"/>
      <c r="F80" s="153" t="e">
        <f>#REF!</f>
        <v>#REF!</v>
      </c>
      <c r="G80" s="860"/>
      <c r="H80" s="860"/>
      <c r="I80" s="155" t="e">
        <f>#REF!</f>
        <v>#REF!</v>
      </c>
      <c r="J80" s="153" t="e">
        <f>#REF!</f>
        <v>#REF!</v>
      </c>
      <c r="K80" s="155" t="e">
        <f>#REF!</f>
        <v>#REF!</v>
      </c>
      <c r="L80" s="153" t="e">
        <f>#REF!</f>
        <v>#REF!</v>
      </c>
      <c r="M80" s="155" t="e">
        <f>#REF!</f>
        <v>#REF!</v>
      </c>
      <c r="N80" s="153" t="e">
        <f>#REF!</f>
        <v>#REF!</v>
      </c>
      <c r="O80" s="155" t="e">
        <f>#REF!</f>
        <v>#REF!</v>
      </c>
      <c r="P80" s="153" t="e">
        <f>#REF!</f>
        <v>#REF!</v>
      </c>
      <c r="Q80" s="712" t="e">
        <f t="shared" si="19"/>
        <v>#REF!</v>
      </c>
      <c r="R80" s="156"/>
      <c r="S80" s="153" t="e">
        <f>#REF!</f>
        <v>#REF!</v>
      </c>
      <c r="T80" s="153" t="e">
        <f>#REF!</f>
        <v>#REF!</v>
      </c>
      <c r="U80" s="157" t="e">
        <f>#REF!</f>
        <v>#REF!</v>
      </c>
      <c r="V80" s="156" t="e">
        <f>#REF!</f>
        <v>#REF!</v>
      </c>
      <c r="W80" s="154"/>
      <c r="X80" s="154" t="e">
        <f>#REF!</f>
        <v>#REF!</v>
      </c>
      <c r="Y80" s="156" t="e">
        <f>#REF!</f>
        <v>#REF!</v>
      </c>
      <c r="Z80" s="153" t="e">
        <f>#REF!</f>
        <v>#REF!</v>
      </c>
      <c r="AA80" s="158" t="e">
        <f>#REF!</f>
        <v>#REF!</v>
      </c>
      <c r="AB80" s="158" t="e">
        <f>#REF!</f>
        <v>#REF!</v>
      </c>
      <c r="AC80" s="973" t="e">
        <f>#REF!</f>
        <v>#REF!</v>
      </c>
      <c r="AD80" s="973" t="e">
        <f>#REF!</f>
        <v>#REF!</v>
      </c>
      <c r="AE80" s="156" t="e">
        <f>#REF!</f>
        <v>#REF!</v>
      </c>
      <c r="AF80" s="153" t="e">
        <f>#REF!</f>
        <v>#REF!</v>
      </c>
      <c r="AG80" s="153" t="e">
        <f>#REF!</f>
        <v>#REF!</v>
      </c>
      <c r="AH80" s="156" t="e">
        <f>#REF!</f>
        <v>#REF!</v>
      </c>
      <c r="AI80" s="158" t="e">
        <f>#REF!</f>
        <v>#REF!</v>
      </c>
      <c r="AJ80" s="616" t="e">
        <f>#REF!</f>
        <v>#REF!</v>
      </c>
      <c r="AK80" s="616" t="e">
        <f>#REF!</f>
        <v>#REF!</v>
      </c>
      <c r="AL80" s="159" t="e">
        <f>#REF!</f>
        <v>#REF!</v>
      </c>
      <c r="AM80" s="159" t="e">
        <f t="shared" si="20"/>
        <v>#REF!</v>
      </c>
      <c r="AN80" s="160"/>
      <c r="AO80" s="161" t="e">
        <f>#REF!</f>
        <v>#REF!</v>
      </c>
      <c r="AP80" s="152" t="e">
        <f>#REF!</f>
        <v>#REF!</v>
      </c>
      <c r="AQ80" s="160" t="e">
        <f>#REF!</f>
        <v>#REF!</v>
      </c>
      <c r="AR80" s="152" t="e">
        <f>#REF!</f>
        <v>#REF!</v>
      </c>
      <c r="AS80" s="162" t="e">
        <f>#REF!</f>
        <v>#REF!</v>
      </c>
      <c r="AT80" s="163" t="e">
        <f>#REF!</f>
        <v>#REF!</v>
      </c>
      <c r="AU80" s="161" t="e">
        <f>#REF!</f>
        <v>#REF!</v>
      </c>
      <c r="AV80" s="164"/>
      <c r="AW80" s="164" t="e">
        <f>#REF!</f>
        <v>#REF!</v>
      </c>
      <c r="AX80" s="161" t="e">
        <f>#REF!</f>
        <v>#REF!</v>
      </c>
      <c r="AY80" s="162" t="e">
        <f>#REF!</f>
        <v>#REF!</v>
      </c>
      <c r="AZ80" s="161" t="e">
        <f>#REF!</f>
        <v>#REF!</v>
      </c>
      <c r="BA80" s="161" t="e">
        <f>#REF!-AW80</f>
        <v>#REF!</v>
      </c>
      <c r="BB80" s="162" t="e">
        <f>#REF!</f>
        <v>#REF!</v>
      </c>
      <c r="BC80" s="162" t="e">
        <f>#REF!</f>
        <v>#REF!</v>
      </c>
      <c r="BD80" s="161" t="e">
        <f>#REF!</f>
        <v>#REF!</v>
      </c>
      <c r="BE80" s="162" t="e">
        <f t="shared" si="21"/>
        <v>#REF!</v>
      </c>
      <c r="BF80" s="162" t="e">
        <f t="shared" si="22"/>
        <v>#REF!</v>
      </c>
      <c r="BG80" s="164" t="e">
        <f t="shared" si="23"/>
        <v>#REF!</v>
      </c>
      <c r="BH80" s="164">
        <f>VLOOKUP($A80,'5C1_NewType 2'!$A$7:$BD$44,COLUMN('5C1_NewType 2'!$AZ:$AZ),FALSE)</f>
        <v>0</v>
      </c>
      <c r="BI80" s="164" t="e">
        <f t="shared" si="24"/>
        <v>#REF!</v>
      </c>
      <c r="BJ80" s="164" t="e">
        <f t="shared" si="25"/>
        <v>#REF!</v>
      </c>
      <c r="BK80" s="164" t="e">
        <f>#REF!</f>
        <v>#REF!</v>
      </c>
      <c r="BL80" s="164" t="e">
        <f t="shared" si="26"/>
        <v>#REF!</v>
      </c>
    </row>
    <row r="81" spans="1:64" ht="16.5" customHeight="1" x14ac:dyDescent="0.2">
      <c r="A81" s="148">
        <v>345001</v>
      </c>
      <c r="B81" s="231">
        <v>345001</v>
      </c>
      <c r="C81" s="151" t="s">
        <v>428</v>
      </c>
      <c r="D81" s="155" t="e">
        <f>#REF!</f>
        <v>#REF!</v>
      </c>
      <c r="E81" s="153"/>
      <c r="F81" s="153" t="e">
        <f>#REF!</f>
        <v>#REF!</v>
      </c>
      <c r="G81" s="860"/>
      <c r="H81" s="860"/>
      <c r="I81" s="155" t="e">
        <f>#REF!</f>
        <v>#REF!</v>
      </c>
      <c r="J81" s="153" t="e">
        <f>#REF!</f>
        <v>#REF!</v>
      </c>
      <c r="K81" s="155" t="e">
        <f>#REF!</f>
        <v>#REF!</v>
      </c>
      <c r="L81" s="153" t="e">
        <f>#REF!</f>
        <v>#REF!</v>
      </c>
      <c r="M81" s="155" t="e">
        <f>#REF!</f>
        <v>#REF!</v>
      </c>
      <c r="N81" s="153" t="e">
        <f>#REF!</f>
        <v>#REF!</v>
      </c>
      <c r="O81" s="155" t="e">
        <f>#REF!</f>
        <v>#REF!</v>
      </c>
      <c r="P81" s="153" t="e">
        <f>#REF!</f>
        <v>#REF!</v>
      </c>
      <c r="Q81" s="712" t="e">
        <f t="shared" si="19"/>
        <v>#REF!</v>
      </c>
      <c r="R81" s="627" t="e">
        <f>#REF!</f>
        <v>#REF!</v>
      </c>
      <c r="S81" s="627" t="e">
        <f>#REF!</f>
        <v>#REF!</v>
      </c>
      <c r="T81" s="627" t="e">
        <f>#REF!</f>
        <v>#REF!</v>
      </c>
      <c r="U81" s="627" t="e">
        <f>#REF!</f>
        <v>#REF!</v>
      </c>
      <c r="V81" s="627" t="e">
        <f>#REF!</f>
        <v>#REF!</v>
      </c>
      <c r="W81" s="153"/>
      <c r="X81" s="627" t="e">
        <f>#REF!</f>
        <v>#REF!</v>
      </c>
      <c r="Y81" s="627" t="e">
        <f>#REF!</f>
        <v>#REF!</v>
      </c>
      <c r="Z81" s="627" t="e">
        <f>#REF!</f>
        <v>#REF!</v>
      </c>
      <c r="AA81" s="627" t="e">
        <f>#REF!</f>
        <v>#REF!</v>
      </c>
      <c r="AB81" s="627" t="e">
        <f>#REF!</f>
        <v>#REF!</v>
      </c>
      <c r="AC81" s="976" t="e">
        <f>#REF!</f>
        <v>#REF!</v>
      </c>
      <c r="AD81" s="976" t="e">
        <f>#REF!</f>
        <v>#REF!</v>
      </c>
      <c r="AE81" s="627" t="e">
        <f>#REF!</f>
        <v>#REF!</v>
      </c>
      <c r="AF81" s="627" t="e">
        <f>#REF!</f>
        <v>#REF!</v>
      </c>
      <c r="AG81" s="627" t="e">
        <f>#REF!</f>
        <v>#REF!</v>
      </c>
      <c r="AH81" s="627" t="e">
        <f>#REF!</f>
        <v>#REF!</v>
      </c>
      <c r="AI81" s="627" t="e">
        <f>#REF!</f>
        <v>#REF!</v>
      </c>
      <c r="AJ81" s="629" t="e">
        <f>#REF!</f>
        <v>#REF!</v>
      </c>
      <c r="AK81" s="629" t="e">
        <f>#REF!</f>
        <v>#REF!</v>
      </c>
      <c r="AL81" s="630" t="e">
        <f>#REF!</f>
        <v>#REF!</v>
      </c>
      <c r="AM81" s="630" t="e">
        <f t="shared" si="20"/>
        <v>#REF!</v>
      </c>
      <c r="AN81" s="160"/>
      <c r="AO81" s="620" t="e">
        <f>#REF!</f>
        <v>#REF!</v>
      </c>
      <c r="AP81" s="628" t="e">
        <f>#REF!</f>
        <v>#REF!</v>
      </c>
      <c r="AQ81" s="631" t="e">
        <f>#REF!</f>
        <v>#REF!</v>
      </c>
      <c r="AR81" s="628" t="e">
        <f>#REF!</f>
        <v>#REF!</v>
      </c>
      <c r="AS81" s="620" t="e">
        <f>#REF!</f>
        <v>#REF!</v>
      </c>
      <c r="AT81" s="620" t="e">
        <f>#REF!</f>
        <v>#REF!</v>
      </c>
      <c r="AU81" s="620" t="e">
        <f>#REF!</f>
        <v>#REF!</v>
      </c>
      <c r="AV81" s="620"/>
      <c r="AW81" s="620" t="e">
        <f>#REF!</f>
        <v>#REF!</v>
      </c>
      <c r="AX81" s="620" t="e">
        <f>#REF!</f>
        <v>#REF!</v>
      </c>
      <c r="AY81" s="620" t="e">
        <f>#REF!</f>
        <v>#REF!</v>
      </c>
      <c r="AZ81" s="620" t="e">
        <f>#REF!</f>
        <v>#REF!</v>
      </c>
      <c r="BA81" s="620" t="e">
        <f>#REF!-AW81</f>
        <v>#REF!</v>
      </c>
      <c r="BB81" s="620" t="e">
        <f>#REF!</f>
        <v>#REF!</v>
      </c>
      <c r="BC81" s="620" t="e">
        <f>#REF!</f>
        <v>#REF!</v>
      </c>
      <c r="BD81" s="620" t="e">
        <f>#REF!</f>
        <v>#REF!</v>
      </c>
      <c r="BE81" s="620" t="e">
        <f t="shared" si="21"/>
        <v>#REF!</v>
      </c>
      <c r="BF81" s="620" t="e">
        <f t="shared" si="22"/>
        <v>#REF!</v>
      </c>
      <c r="BG81" s="620" t="e">
        <f t="shared" si="23"/>
        <v>#REF!</v>
      </c>
      <c r="BH81" s="620">
        <f>VLOOKUP($A81,'5C1_NewType 2'!$A$7:$BD$44,COLUMN('5C1_NewType 2'!$AZ:$AZ),FALSE)</f>
        <v>0</v>
      </c>
      <c r="BI81" s="620" t="e">
        <f t="shared" si="24"/>
        <v>#REF!</v>
      </c>
      <c r="BJ81" s="620" t="e">
        <f t="shared" si="25"/>
        <v>#REF!</v>
      </c>
      <c r="BK81" s="620" t="e">
        <f>#REF!</f>
        <v>#REF!</v>
      </c>
      <c r="BL81" s="620" t="e">
        <f t="shared" si="26"/>
        <v>#REF!</v>
      </c>
    </row>
    <row r="82" spans="1:64" ht="16.5" customHeight="1" x14ac:dyDescent="0.2">
      <c r="A82" s="149">
        <v>346001</v>
      </c>
      <c r="B82" s="232">
        <v>346001</v>
      </c>
      <c r="C82" s="165" t="s">
        <v>168</v>
      </c>
      <c r="D82" s="169" t="e">
        <f>#REF!</f>
        <v>#REF!</v>
      </c>
      <c r="E82" s="167"/>
      <c r="F82" s="167" t="e">
        <f>#REF!</f>
        <v>#REF!</v>
      </c>
      <c r="G82" s="861"/>
      <c r="H82" s="861"/>
      <c r="I82" s="169" t="e">
        <f>#REF!</f>
        <v>#REF!</v>
      </c>
      <c r="J82" s="167" t="e">
        <f>#REF!</f>
        <v>#REF!</v>
      </c>
      <c r="K82" s="169" t="e">
        <f>#REF!</f>
        <v>#REF!</v>
      </c>
      <c r="L82" s="167" t="e">
        <f>#REF!</f>
        <v>#REF!</v>
      </c>
      <c r="M82" s="169" t="e">
        <f>#REF!</f>
        <v>#REF!</v>
      </c>
      <c r="N82" s="167" t="e">
        <f>#REF!</f>
        <v>#REF!</v>
      </c>
      <c r="O82" s="169" t="e">
        <f>#REF!</f>
        <v>#REF!</v>
      </c>
      <c r="P82" s="167" t="e">
        <f>#REF!</f>
        <v>#REF!</v>
      </c>
      <c r="Q82" s="776" t="e">
        <f t="shared" si="19"/>
        <v>#REF!</v>
      </c>
      <c r="R82" s="170"/>
      <c r="S82" s="167" t="e">
        <f>#REF!</f>
        <v>#REF!</v>
      </c>
      <c r="T82" s="167" t="e">
        <f>#REF!</f>
        <v>#REF!</v>
      </c>
      <c r="U82" s="171" t="e">
        <f>#REF!</f>
        <v>#REF!</v>
      </c>
      <c r="V82" s="170" t="e">
        <f>#REF!</f>
        <v>#REF!</v>
      </c>
      <c r="W82" s="168"/>
      <c r="X82" s="168" t="e">
        <f>#REF!</f>
        <v>#REF!</v>
      </c>
      <c r="Y82" s="170" t="e">
        <f>#REF!</f>
        <v>#REF!</v>
      </c>
      <c r="Z82" s="167" t="e">
        <f>#REF!</f>
        <v>#REF!</v>
      </c>
      <c r="AA82" s="172" t="e">
        <f>#REF!</f>
        <v>#REF!</v>
      </c>
      <c r="AB82" s="613" t="e">
        <f>#REF!</f>
        <v>#REF!</v>
      </c>
      <c r="AC82" s="974" t="e">
        <f>#REF!</f>
        <v>#REF!</v>
      </c>
      <c r="AD82" s="974" t="e">
        <f>#REF!</f>
        <v>#REF!</v>
      </c>
      <c r="AE82" s="170" t="e">
        <f>#REF!</f>
        <v>#REF!</v>
      </c>
      <c r="AF82" s="173" t="e">
        <f>#REF!</f>
        <v>#REF!</v>
      </c>
      <c r="AG82" s="167" t="e">
        <f>#REF!</f>
        <v>#REF!</v>
      </c>
      <c r="AH82" s="174" t="e">
        <f>#REF!</f>
        <v>#REF!</v>
      </c>
      <c r="AI82" s="172" t="e">
        <f>#REF!</f>
        <v>#REF!</v>
      </c>
      <c r="AJ82" s="617" t="e">
        <f>#REF!</f>
        <v>#REF!</v>
      </c>
      <c r="AK82" s="617" t="e">
        <f>#REF!</f>
        <v>#REF!</v>
      </c>
      <c r="AL82" s="174" t="e">
        <f>#REF!</f>
        <v>#REF!</v>
      </c>
      <c r="AM82" s="174" t="e">
        <f t="shared" si="20"/>
        <v>#REF!</v>
      </c>
      <c r="AN82" s="175"/>
      <c r="AO82" s="176" t="e">
        <f>#REF!</f>
        <v>#REF!</v>
      </c>
      <c r="AP82" s="166" t="e">
        <f>#REF!</f>
        <v>#REF!</v>
      </c>
      <c r="AQ82" s="175" t="e">
        <f>#REF!</f>
        <v>#REF!</v>
      </c>
      <c r="AR82" s="166" t="e">
        <f>#REF!</f>
        <v>#REF!</v>
      </c>
      <c r="AS82" s="177" t="e">
        <f>#REF!</f>
        <v>#REF!</v>
      </c>
      <c r="AT82" s="178" t="e">
        <f>#REF!</f>
        <v>#REF!</v>
      </c>
      <c r="AU82" s="176" t="e">
        <f>#REF!</f>
        <v>#REF!</v>
      </c>
      <c r="AV82" s="610"/>
      <c r="AW82" s="179" t="e">
        <f>#REF!</f>
        <v>#REF!</v>
      </c>
      <c r="AX82" s="176" t="e">
        <f>#REF!</f>
        <v>#REF!</v>
      </c>
      <c r="AY82" s="177" t="e">
        <f>#REF!</f>
        <v>#REF!</v>
      </c>
      <c r="AZ82" s="625" t="e">
        <f>#REF!</f>
        <v>#REF!</v>
      </c>
      <c r="BA82" s="176" t="e">
        <f>#REF!-AW82</f>
        <v>#REF!</v>
      </c>
      <c r="BB82" s="177" t="e">
        <f>#REF!</f>
        <v>#REF!</v>
      </c>
      <c r="BC82" s="177" t="e">
        <f>#REF!</f>
        <v>#REF!</v>
      </c>
      <c r="BD82" s="176" t="e">
        <f>#REF!</f>
        <v>#REF!</v>
      </c>
      <c r="BE82" s="177" t="e">
        <f t="shared" si="21"/>
        <v>#REF!</v>
      </c>
      <c r="BF82" s="177" t="e">
        <f t="shared" si="22"/>
        <v>#REF!</v>
      </c>
      <c r="BG82" s="179" t="e">
        <f t="shared" si="23"/>
        <v>#REF!</v>
      </c>
      <c r="BH82" s="179">
        <f>VLOOKUP($A82,'5C1_NewType 2'!$A$7:$BD$44,COLUMN('5C1_NewType 2'!$AZ:$AZ),FALSE)</f>
        <v>0</v>
      </c>
      <c r="BI82" s="179" t="e">
        <f t="shared" si="24"/>
        <v>#REF!</v>
      </c>
      <c r="BJ82" s="179" t="e">
        <f t="shared" si="25"/>
        <v>#REF!</v>
      </c>
      <c r="BK82" s="179" t="e">
        <f>#REF!</f>
        <v>#REF!</v>
      </c>
      <c r="BL82" s="179" t="e">
        <f t="shared" si="26"/>
        <v>#REF!</v>
      </c>
    </row>
    <row r="83" spans="1:64" ht="16.5" customHeight="1" x14ac:dyDescent="0.2">
      <c r="A83" s="147">
        <v>347001</v>
      </c>
      <c r="B83" s="230">
        <v>347001</v>
      </c>
      <c r="C83" s="134" t="s">
        <v>169</v>
      </c>
      <c r="D83" s="138" t="e">
        <f>#REF!</f>
        <v>#REF!</v>
      </c>
      <c r="E83" s="136"/>
      <c r="F83" s="136" t="e">
        <f>#REF!</f>
        <v>#REF!</v>
      </c>
      <c r="G83" s="858"/>
      <c r="H83" s="858"/>
      <c r="I83" s="138" t="e">
        <f>#REF!</f>
        <v>#REF!</v>
      </c>
      <c r="J83" s="136" t="e">
        <f>#REF!</f>
        <v>#REF!</v>
      </c>
      <c r="K83" s="138" t="e">
        <f>#REF!</f>
        <v>#REF!</v>
      </c>
      <c r="L83" s="136" t="e">
        <f>#REF!</f>
        <v>#REF!</v>
      </c>
      <c r="M83" s="138" t="e">
        <f>#REF!</f>
        <v>#REF!</v>
      </c>
      <c r="N83" s="136" t="e">
        <f>#REF!</f>
        <v>#REF!</v>
      </c>
      <c r="O83" s="138" t="e">
        <f>#REF!</f>
        <v>#REF!</v>
      </c>
      <c r="P83" s="136" t="e">
        <f>#REF!</f>
        <v>#REF!</v>
      </c>
      <c r="Q83" s="774" t="e">
        <f t="shared" si="19"/>
        <v>#REF!</v>
      </c>
      <c r="R83" s="139"/>
      <c r="S83" s="136" t="e">
        <f>#REF!</f>
        <v>#REF!</v>
      </c>
      <c r="T83" s="136" t="e">
        <f>#REF!</f>
        <v>#REF!</v>
      </c>
      <c r="U83" s="140" t="e">
        <f>#REF!</f>
        <v>#REF!</v>
      </c>
      <c r="V83" s="139" t="e">
        <f>#REF!</f>
        <v>#REF!</v>
      </c>
      <c r="W83" s="137"/>
      <c r="X83" s="137" t="e">
        <f>#REF!</f>
        <v>#REF!</v>
      </c>
      <c r="Y83" s="139" t="e">
        <f>#REF!</f>
        <v>#REF!</v>
      </c>
      <c r="Z83" s="136" t="e">
        <f>#REF!</f>
        <v>#REF!</v>
      </c>
      <c r="AA83" s="150" t="e">
        <f>#REF!</f>
        <v>#REF!</v>
      </c>
      <c r="AB83" s="612" t="e">
        <f>#REF!</f>
        <v>#REF!</v>
      </c>
      <c r="AC83" s="972" t="e">
        <f>#REF!</f>
        <v>#REF!</v>
      </c>
      <c r="AD83" s="972" t="e">
        <f>#REF!</f>
        <v>#REF!</v>
      </c>
      <c r="AE83" s="139" t="e">
        <f>#REF!</f>
        <v>#REF!</v>
      </c>
      <c r="AF83" s="136" t="e">
        <f>#REF!</f>
        <v>#REF!</v>
      </c>
      <c r="AG83" s="136" t="e">
        <f>#REF!</f>
        <v>#REF!</v>
      </c>
      <c r="AH83" s="139" t="e">
        <f>#REF!</f>
        <v>#REF!</v>
      </c>
      <c r="AI83" s="150" t="e">
        <f>#REF!</f>
        <v>#REF!</v>
      </c>
      <c r="AJ83" s="615" t="e">
        <f>#REF!</f>
        <v>#REF!</v>
      </c>
      <c r="AK83" s="615" t="e">
        <f>#REF!</f>
        <v>#REF!</v>
      </c>
      <c r="AL83" s="141" t="e">
        <f>#REF!</f>
        <v>#REF!</v>
      </c>
      <c r="AM83" s="141" t="e">
        <f t="shared" si="20"/>
        <v>#REF!</v>
      </c>
      <c r="AN83" s="142"/>
      <c r="AO83" s="143" t="e">
        <f>#REF!</f>
        <v>#REF!</v>
      </c>
      <c r="AP83" s="135" t="e">
        <f>#REF!</f>
        <v>#REF!</v>
      </c>
      <c r="AQ83" s="142" t="e">
        <f>#REF!</f>
        <v>#REF!</v>
      </c>
      <c r="AR83" s="135" t="e">
        <f>#REF!</f>
        <v>#REF!</v>
      </c>
      <c r="AS83" s="144" t="e">
        <f>#REF!</f>
        <v>#REF!</v>
      </c>
      <c r="AT83" s="145" t="e">
        <f>#REF!</f>
        <v>#REF!</v>
      </c>
      <c r="AU83" s="143" t="e">
        <f>#REF!</f>
        <v>#REF!</v>
      </c>
      <c r="AV83" s="609"/>
      <c r="AW83" s="146" t="e">
        <f>#REF!</f>
        <v>#REF!</v>
      </c>
      <c r="AX83" s="143" t="e">
        <f>#REF!</f>
        <v>#REF!</v>
      </c>
      <c r="AY83" s="144" t="e">
        <f>#REF!</f>
        <v>#REF!</v>
      </c>
      <c r="AZ83" s="624" t="e">
        <f>#REF!</f>
        <v>#REF!</v>
      </c>
      <c r="BA83" s="143" t="e">
        <f>#REF!-AW83</f>
        <v>#REF!</v>
      </c>
      <c r="BB83" s="144" t="e">
        <f>#REF!</f>
        <v>#REF!</v>
      </c>
      <c r="BC83" s="144" t="e">
        <f>#REF!</f>
        <v>#REF!</v>
      </c>
      <c r="BD83" s="143" t="e">
        <f>#REF!</f>
        <v>#REF!</v>
      </c>
      <c r="BE83" s="144" t="e">
        <f t="shared" si="21"/>
        <v>#REF!</v>
      </c>
      <c r="BF83" s="144" t="e">
        <f t="shared" si="22"/>
        <v>#REF!</v>
      </c>
      <c r="BG83" s="146" t="e">
        <f t="shared" si="23"/>
        <v>#REF!</v>
      </c>
      <c r="BH83" s="146">
        <f>VLOOKUP($A83,'5C1_NewType 2'!$A$7:$BD$44,COLUMN('5C1_NewType 2'!$AZ:$AZ),FALSE)</f>
        <v>0</v>
      </c>
      <c r="BI83" s="146" t="e">
        <f t="shared" si="24"/>
        <v>#REF!</v>
      </c>
      <c r="BJ83" s="146" t="e">
        <f t="shared" si="25"/>
        <v>#REF!</v>
      </c>
      <c r="BK83" s="146" t="e">
        <f>#REF!</f>
        <v>#REF!</v>
      </c>
      <c r="BL83" s="146" t="e">
        <f t="shared" si="26"/>
        <v>#REF!</v>
      </c>
    </row>
    <row r="84" spans="1:64" ht="16.5" customHeight="1" x14ac:dyDescent="0.2">
      <c r="A84" s="148">
        <v>348001</v>
      </c>
      <c r="B84" s="231">
        <v>348001</v>
      </c>
      <c r="C84" s="151" t="s">
        <v>394</v>
      </c>
      <c r="D84" s="155" t="e">
        <f>#REF!</f>
        <v>#REF!</v>
      </c>
      <c r="E84" s="153"/>
      <c r="F84" s="153" t="e">
        <f>#REF!</f>
        <v>#REF!</v>
      </c>
      <c r="G84" s="860"/>
      <c r="H84" s="860"/>
      <c r="I84" s="155" t="e">
        <f>#REF!</f>
        <v>#REF!</v>
      </c>
      <c r="J84" s="153" t="e">
        <f>#REF!</f>
        <v>#REF!</v>
      </c>
      <c r="K84" s="155" t="e">
        <f>#REF!</f>
        <v>#REF!</v>
      </c>
      <c r="L84" s="153" t="e">
        <f>#REF!</f>
        <v>#REF!</v>
      </c>
      <c r="M84" s="155" t="e">
        <f>#REF!</f>
        <v>#REF!</v>
      </c>
      <c r="N84" s="153" t="e">
        <f>#REF!</f>
        <v>#REF!</v>
      </c>
      <c r="O84" s="155" t="e">
        <f>#REF!</f>
        <v>#REF!</v>
      </c>
      <c r="P84" s="153" t="e">
        <f>#REF!</f>
        <v>#REF!</v>
      </c>
      <c r="Q84" s="712" t="e">
        <f t="shared" si="19"/>
        <v>#REF!</v>
      </c>
      <c r="R84" s="156"/>
      <c r="S84" s="153" t="e">
        <f>#REF!</f>
        <v>#REF!</v>
      </c>
      <c r="T84" s="153" t="e">
        <f>#REF!</f>
        <v>#REF!</v>
      </c>
      <c r="U84" s="157" t="e">
        <f>#REF!</f>
        <v>#REF!</v>
      </c>
      <c r="V84" s="156" t="e">
        <f>#REF!</f>
        <v>#REF!</v>
      </c>
      <c r="W84" s="154"/>
      <c r="X84" s="154" t="e">
        <f>#REF!</f>
        <v>#REF!</v>
      </c>
      <c r="Y84" s="156" t="e">
        <f>#REF!</f>
        <v>#REF!</v>
      </c>
      <c r="Z84" s="153" t="e">
        <f>#REF!</f>
        <v>#REF!</v>
      </c>
      <c r="AA84" s="158" t="e">
        <f>#REF!</f>
        <v>#REF!</v>
      </c>
      <c r="AB84" s="158" t="e">
        <f>#REF!</f>
        <v>#REF!</v>
      </c>
      <c r="AC84" s="973" t="e">
        <f>#REF!</f>
        <v>#REF!</v>
      </c>
      <c r="AD84" s="973" t="e">
        <f>#REF!</f>
        <v>#REF!</v>
      </c>
      <c r="AE84" s="156" t="e">
        <f>#REF!</f>
        <v>#REF!</v>
      </c>
      <c r="AF84" s="153" t="e">
        <f>#REF!</f>
        <v>#REF!</v>
      </c>
      <c r="AG84" s="153" t="e">
        <f>#REF!</f>
        <v>#REF!</v>
      </c>
      <c r="AH84" s="156" t="e">
        <f>#REF!</f>
        <v>#REF!</v>
      </c>
      <c r="AI84" s="158" t="e">
        <f>#REF!</f>
        <v>#REF!</v>
      </c>
      <c r="AJ84" s="616" t="e">
        <f>#REF!</f>
        <v>#REF!</v>
      </c>
      <c r="AK84" s="616" t="e">
        <f>#REF!</f>
        <v>#REF!</v>
      </c>
      <c r="AL84" s="159" t="e">
        <f>#REF!</f>
        <v>#REF!</v>
      </c>
      <c r="AM84" s="159" t="e">
        <f t="shared" si="20"/>
        <v>#REF!</v>
      </c>
      <c r="AN84" s="160"/>
      <c r="AO84" s="161" t="e">
        <f>#REF!</f>
        <v>#REF!</v>
      </c>
      <c r="AP84" s="152" t="e">
        <f>#REF!</f>
        <v>#REF!</v>
      </c>
      <c r="AQ84" s="160" t="e">
        <f>#REF!</f>
        <v>#REF!</v>
      </c>
      <c r="AR84" s="152" t="e">
        <f>#REF!</f>
        <v>#REF!</v>
      </c>
      <c r="AS84" s="162" t="e">
        <f>#REF!</f>
        <v>#REF!</v>
      </c>
      <c r="AT84" s="163" t="e">
        <f>#REF!</f>
        <v>#REF!</v>
      </c>
      <c r="AU84" s="161" t="e">
        <f>#REF!</f>
        <v>#REF!</v>
      </c>
      <c r="AV84" s="164"/>
      <c r="AW84" s="164" t="e">
        <f>#REF!</f>
        <v>#REF!</v>
      </c>
      <c r="AX84" s="161" t="e">
        <f>#REF!</f>
        <v>#REF!</v>
      </c>
      <c r="AY84" s="162" t="e">
        <f>#REF!</f>
        <v>#REF!</v>
      </c>
      <c r="AZ84" s="161" t="e">
        <f>#REF!</f>
        <v>#REF!</v>
      </c>
      <c r="BA84" s="161" t="e">
        <f>#REF!-AW84</f>
        <v>#REF!</v>
      </c>
      <c r="BB84" s="162" t="e">
        <f>#REF!</f>
        <v>#REF!</v>
      </c>
      <c r="BC84" s="162" t="e">
        <f>#REF!</f>
        <v>#REF!</v>
      </c>
      <c r="BD84" s="161" t="e">
        <f>#REF!</f>
        <v>#REF!</v>
      </c>
      <c r="BE84" s="162" t="e">
        <f t="shared" si="21"/>
        <v>#REF!</v>
      </c>
      <c r="BF84" s="162" t="e">
        <f t="shared" si="22"/>
        <v>#REF!</v>
      </c>
      <c r="BG84" s="164" t="e">
        <f t="shared" si="23"/>
        <v>#REF!</v>
      </c>
      <c r="BH84" s="164">
        <f>VLOOKUP($A84,'5C1_NewType 2'!$A$7:$BD$44,COLUMN('5C1_NewType 2'!$AZ:$AZ),FALSE)</f>
        <v>0</v>
      </c>
      <c r="BI84" s="164" t="e">
        <f t="shared" si="24"/>
        <v>#REF!</v>
      </c>
      <c r="BJ84" s="164" t="e">
        <f t="shared" si="25"/>
        <v>#REF!</v>
      </c>
      <c r="BK84" s="164" t="e">
        <f>#REF!</f>
        <v>#REF!</v>
      </c>
      <c r="BL84" s="164" t="e">
        <f t="shared" si="26"/>
        <v>#REF!</v>
      </c>
    </row>
    <row r="85" spans="1:64" ht="16.5" customHeight="1" x14ac:dyDescent="0.2">
      <c r="A85" s="1004" t="s">
        <v>1011</v>
      </c>
      <c r="B85" s="1005" t="s">
        <v>1011</v>
      </c>
      <c r="C85" s="1006" t="s">
        <v>1013</v>
      </c>
      <c r="D85" s="155" t="e">
        <f>#REF!</f>
        <v>#REF!</v>
      </c>
      <c r="E85" s="153"/>
      <c r="F85" s="153" t="e">
        <f>#REF!</f>
        <v>#REF!</v>
      </c>
      <c r="G85" s="860"/>
      <c r="H85" s="860"/>
      <c r="I85" s="155" t="e">
        <f>#REF!</f>
        <v>#REF!</v>
      </c>
      <c r="J85" s="153" t="e">
        <f>#REF!</f>
        <v>#REF!</v>
      </c>
      <c r="K85" s="155" t="e">
        <f>#REF!</f>
        <v>#REF!</v>
      </c>
      <c r="L85" s="153" t="e">
        <f>#REF!</f>
        <v>#REF!</v>
      </c>
      <c r="M85" s="155" t="e">
        <f>#REF!</f>
        <v>#REF!</v>
      </c>
      <c r="N85" s="153" t="e">
        <f>#REF!</f>
        <v>#REF!</v>
      </c>
      <c r="O85" s="155" t="e">
        <f>#REF!</f>
        <v>#REF!</v>
      </c>
      <c r="P85" s="153" t="e">
        <f>#REF!</f>
        <v>#REF!</v>
      </c>
      <c r="Q85" s="712" t="e">
        <f t="shared" ref="Q85:Q86" si="27">F85+H85+J85+L85+N85+P85</f>
        <v>#REF!</v>
      </c>
      <c r="R85" s="156"/>
      <c r="S85" s="153" t="e">
        <f>#REF!</f>
        <v>#REF!</v>
      </c>
      <c r="T85" s="153" t="e">
        <f>#REF!</f>
        <v>#REF!</v>
      </c>
      <c r="U85" s="157" t="e">
        <f>#REF!</f>
        <v>#REF!</v>
      </c>
      <c r="V85" s="156" t="e">
        <f>#REF!</f>
        <v>#REF!</v>
      </c>
      <c r="W85" s="154"/>
      <c r="X85" s="154" t="e">
        <f>#REF!</f>
        <v>#REF!</v>
      </c>
      <c r="Y85" s="156" t="e">
        <f>#REF!</f>
        <v>#REF!</v>
      </c>
      <c r="Z85" s="153" t="e">
        <f>#REF!</f>
        <v>#REF!</v>
      </c>
      <c r="AA85" s="158" t="e">
        <f>#REF!</f>
        <v>#REF!</v>
      </c>
      <c r="AB85" s="158" t="e">
        <f>#REF!</f>
        <v>#REF!</v>
      </c>
      <c r="AC85" s="973" t="e">
        <f>#REF!</f>
        <v>#REF!</v>
      </c>
      <c r="AD85" s="973" t="e">
        <f>#REF!</f>
        <v>#REF!</v>
      </c>
      <c r="AE85" s="156" t="e">
        <f>#REF!</f>
        <v>#REF!</v>
      </c>
      <c r="AF85" s="153" t="e">
        <f>#REF!</f>
        <v>#REF!</v>
      </c>
      <c r="AG85" s="153" t="e">
        <f>#REF!</f>
        <v>#REF!</v>
      </c>
      <c r="AH85" s="156" t="e">
        <f>#REF!</f>
        <v>#REF!</v>
      </c>
      <c r="AI85" s="158" t="e">
        <f>#REF!</f>
        <v>#REF!</v>
      </c>
      <c r="AJ85" s="616" t="e">
        <f>#REF!</f>
        <v>#REF!</v>
      </c>
      <c r="AK85" s="616" t="e">
        <f>#REF!</f>
        <v>#REF!</v>
      </c>
      <c r="AL85" s="159" t="e">
        <f>#REF!</f>
        <v>#REF!</v>
      </c>
      <c r="AM85" s="159" t="e">
        <f t="shared" si="20"/>
        <v>#REF!</v>
      </c>
      <c r="AN85" s="160"/>
      <c r="AO85" s="161" t="e">
        <f>#REF!</f>
        <v>#REF!</v>
      </c>
      <c r="AP85" s="152" t="e">
        <f>#REF!</f>
        <v>#REF!</v>
      </c>
      <c r="AQ85" s="160" t="e">
        <f>#REF!</f>
        <v>#REF!</v>
      </c>
      <c r="AR85" s="152" t="e">
        <f>#REF!</f>
        <v>#REF!</v>
      </c>
      <c r="AS85" s="162" t="e">
        <f>#REF!</f>
        <v>#REF!</v>
      </c>
      <c r="AT85" s="163" t="e">
        <f>#REF!</f>
        <v>#REF!</v>
      </c>
      <c r="AU85" s="161" t="e">
        <f>#REF!</f>
        <v>#REF!</v>
      </c>
      <c r="AV85" s="164"/>
      <c r="AW85" s="164" t="e">
        <f>#REF!</f>
        <v>#REF!</v>
      </c>
      <c r="AX85" s="161" t="e">
        <f>#REF!</f>
        <v>#REF!</v>
      </c>
      <c r="AY85" s="162" t="e">
        <f>#REF!</f>
        <v>#REF!</v>
      </c>
      <c r="AZ85" s="161" t="e">
        <f>#REF!</f>
        <v>#REF!</v>
      </c>
      <c r="BA85" s="161" t="e">
        <f>#REF!-AW85</f>
        <v>#REF!</v>
      </c>
      <c r="BB85" s="162" t="e">
        <f>#REF!</f>
        <v>#REF!</v>
      </c>
      <c r="BC85" s="162" t="e">
        <f>#REF!</f>
        <v>#REF!</v>
      </c>
      <c r="BD85" s="161" t="e">
        <f>#REF!</f>
        <v>#REF!</v>
      </c>
      <c r="BE85" s="162" t="e">
        <f t="shared" ref="BE85:BE86" si="28">AM85+BA85</f>
        <v>#REF!</v>
      </c>
      <c r="BF85" s="162" t="e">
        <f t="shared" si="22"/>
        <v>#REF!</v>
      </c>
      <c r="BG85" s="164" t="e">
        <f t="shared" si="23"/>
        <v>#REF!</v>
      </c>
      <c r="BH85" s="164" t="e">
        <f>VLOOKUP($A85,'5C1_NewType 2'!$A$7:$BD$44,COLUMN('5C1_NewType 2'!$AZ:$AZ),FALSE)</f>
        <v>#N/A</v>
      </c>
      <c r="BI85" s="164" t="e">
        <f t="shared" ref="BI85:BI86" si="29">BG85-BH85</f>
        <v>#REF!</v>
      </c>
      <c r="BJ85" s="164" t="e">
        <f t="shared" ref="BJ85:BJ86" si="30">-AW85</f>
        <v>#REF!</v>
      </c>
      <c r="BK85" s="164" t="e">
        <f>#REF!</f>
        <v>#REF!</v>
      </c>
      <c r="BL85" s="164" t="e">
        <f t="shared" ref="BL85:BL86" si="31">BJ85-BK85</f>
        <v>#REF!</v>
      </c>
    </row>
    <row r="86" spans="1:64" ht="16.5" customHeight="1" x14ac:dyDescent="0.2">
      <c r="A86" s="1004" t="s">
        <v>1012</v>
      </c>
      <c r="B86" s="1005" t="s">
        <v>1012</v>
      </c>
      <c r="C86" s="1006" t="s">
        <v>1014</v>
      </c>
      <c r="D86" s="155" t="e">
        <f>#REF!</f>
        <v>#REF!</v>
      </c>
      <c r="E86" s="153"/>
      <c r="F86" s="153" t="e">
        <f>#REF!</f>
        <v>#REF!</v>
      </c>
      <c r="G86" s="860"/>
      <c r="H86" s="860"/>
      <c r="I86" s="155" t="e">
        <f>#REF!</f>
        <v>#REF!</v>
      </c>
      <c r="J86" s="153" t="e">
        <f>#REF!</f>
        <v>#REF!</v>
      </c>
      <c r="K86" s="155" t="e">
        <f>#REF!</f>
        <v>#REF!</v>
      </c>
      <c r="L86" s="153" t="e">
        <f>#REF!</f>
        <v>#REF!</v>
      </c>
      <c r="M86" s="155" t="e">
        <f>#REF!</f>
        <v>#REF!</v>
      </c>
      <c r="N86" s="153" t="e">
        <f>#REF!</f>
        <v>#REF!</v>
      </c>
      <c r="O86" s="155" t="e">
        <f>#REF!</f>
        <v>#REF!</v>
      </c>
      <c r="P86" s="153" t="e">
        <f>#REF!</f>
        <v>#REF!</v>
      </c>
      <c r="Q86" s="712" t="e">
        <f t="shared" si="27"/>
        <v>#REF!</v>
      </c>
      <c r="R86" s="156"/>
      <c r="S86" s="153" t="e">
        <f>#REF!</f>
        <v>#REF!</v>
      </c>
      <c r="T86" s="153" t="e">
        <f>#REF!</f>
        <v>#REF!</v>
      </c>
      <c r="U86" s="157" t="e">
        <f>#REF!</f>
        <v>#REF!</v>
      </c>
      <c r="V86" s="156" t="e">
        <f>#REF!</f>
        <v>#REF!</v>
      </c>
      <c r="W86" s="154"/>
      <c r="X86" s="154" t="e">
        <f>#REF!</f>
        <v>#REF!</v>
      </c>
      <c r="Y86" s="156" t="e">
        <f>#REF!</f>
        <v>#REF!</v>
      </c>
      <c r="Z86" s="153" t="e">
        <f>#REF!</f>
        <v>#REF!</v>
      </c>
      <c r="AA86" s="158" t="e">
        <f>#REF!</f>
        <v>#REF!</v>
      </c>
      <c r="AB86" s="158" t="e">
        <f>#REF!</f>
        <v>#REF!</v>
      </c>
      <c r="AC86" s="973" t="e">
        <f>#REF!</f>
        <v>#REF!</v>
      </c>
      <c r="AD86" s="973" t="e">
        <f>#REF!</f>
        <v>#REF!</v>
      </c>
      <c r="AE86" s="156" t="e">
        <f>#REF!</f>
        <v>#REF!</v>
      </c>
      <c r="AF86" s="153" t="e">
        <f>#REF!</f>
        <v>#REF!</v>
      </c>
      <c r="AG86" s="153" t="e">
        <f>#REF!</f>
        <v>#REF!</v>
      </c>
      <c r="AH86" s="156" t="e">
        <f>#REF!</f>
        <v>#REF!</v>
      </c>
      <c r="AI86" s="158" t="e">
        <f>#REF!</f>
        <v>#REF!</v>
      </c>
      <c r="AJ86" s="616" t="e">
        <f>#REF!</f>
        <v>#REF!</v>
      </c>
      <c r="AK86" s="616" t="e">
        <f>#REF!</f>
        <v>#REF!</v>
      </c>
      <c r="AL86" s="159" t="e">
        <f>#REF!</f>
        <v>#REF!</v>
      </c>
      <c r="AM86" s="159" t="e">
        <f t="shared" si="20"/>
        <v>#REF!</v>
      </c>
      <c r="AN86" s="160"/>
      <c r="AO86" s="161" t="e">
        <f>#REF!</f>
        <v>#REF!</v>
      </c>
      <c r="AP86" s="152" t="e">
        <f>#REF!</f>
        <v>#REF!</v>
      </c>
      <c r="AQ86" s="160" t="e">
        <f>#REF!</f>
        <v>#REF!</v>
      </c>
      <c r="AR86" s="152" t="e">
        <f>#REF!</f>
        <v>#REF!</v>
      </c>
      <c r="AS86" s="162" t="e">
        <f>#REF!</f>
        <v>#REF!</v>
      </c>
      <c r="AT86" s="163" t="e">
        <f>#REF!</f>
        <v>#REF!</v>
      </c>
      <c r="AU86" s="161" t="e">
        <f>#REF!</f>
        <v>#REF!</v>
      </c>
      <c r="AV86" s="164"/>
      <c r="AW86" s="164" t="e">
        <f>#REF!</f>
        <v>#REF!</v>
      </c>
      <c r="AX86" s="161" t="e">
        <f>#REF!</f>
        <v>#REF!</v>
      </c>
      <c r="AY86" s="162" t="e">
        <f>#REF!</f>
        <v>#REF!</v>
      </c>
      <c r="AZ86" s="161" t="e">
        <f>#REF!</f>
        <v>#REF!</v>
      </c>
      <c r="BA86" s="161" t="e">
        <f>#REF!-AW86</f>
        <v>#REF!</v>
      </c>
      <c r="BB86" s="162" t="e">
        <f>#REF!</f>
        <v>#REF!</v>
      </c>
      <c r="BC86" s="162" t="e">
        <f>#REF!</f>
        <v>#REF!</v>
      </c>
      <c r="BD86" s="161" t="e">
        <f>#REF!</f>
        <v>#REF!</v>
      </c>
      <c r="BE86" s="162" t="e">
        <f t="shared" si="28"/>
        <v>#REF!</v>
      </c>
      <c r="BF86" s="162" t="e">
        <f t="shared" si="22"/>
        <v>#REF!</v>
      </c>
      <c r="BG86" s="164" t="e">
        <f t="shared" si="23"/>
        <v>#REF!</v>
      </c>
      <c r="BH86" s="164">
        <f>VLOOKUP($A86,'5C1_NewType 2'!$A$7:$BD$44,COLUMN('5C1_NewType 2'!$AZ:$AZ),FALSE)</f>
        <v>0</v>
      </c>
      <c r="BI86" s="164" t="e">
        <f t="shared" si="29"/>
        <v>#REF!</v>
      </c>
      <c r="BJ86" s="164" t="e">
        <f t="shared" si="30"/>
        <v>#REF!</v>
      </c>
      <c r="BK86" s="164" t="e">
        <f>#REF!</f>
        <v>#REF!</v>
      </c>
      <c r="BL86" s="164" t="e">
        <f t="shared" si="31"/>
        <v>#REF!</v>
      </c>
    </row>
    <row r="87" spans="1:64" ht="16.5" customHeight="1" x14ac:dyDescent="0.2">
      <c r="A87" s="149" t="s">
        <v>516</v>
      </c>
      <c r="B87" s="232" t="s">
        <v>516</v>
      </c>
      <c r="C87" s="165" t="s">
        <v>901</v>
      </c>
      <c r="D87" s="169" t="e">
        <f>#REF!</f>
        <v>#REF!</v>
      </c>
      <c r="E87" s="167"/>
      <c r="F87" s="167" t="e">
        <f>#REF!</f>
        <v>#REF!</v>
      </c>
      <c r="G87" s="861"/>
      <c r="H87" s="861"/>
      <c r="I87" s="169" t="e">
        <f>#REF!</f>
        <v>#REF!</v>
      </c>
      <c r="J87" s="167" t="e">
        <f>#REF!</f>
        <v>#REF!</v>
      </c>
      <c r="K87" s="169" t="e">
        <f>#REF!</f>
        <v>#REF!</v>
      </c>
      <c r="L87" s="167" t="e">
        <f>#REF!</f>
        <v>#REF!</v>
      </c>
      <c r="M87" s="169" t="e">
        <f>#REF!</f>
        <v>#REF!</v>
      </c>
      <c r="N87" s="167" t="e">
        <f>#REF!</f>
        <v>#REF!</v>
      </c>
      <c r="O87" s="169" t="e">
        <f>#REF!</f>
        <v>#REF!</v>
      </c>
      <c r="P87" s="167" t="e">
        <f>#REF!</f>
        <v>#REF!</v>
      </c>
      <c r="Q87" s="776" t="e">
        <f t="shared" ref="Q87:Q110" si="32">F87+H87+J87+L87+N87+P87</f>
        <v>#REF!</v>
      </c>
      <c r="R87" s="170"/>
      <c r="S87" s="167" t="e">
        <f>#REF!</f>
        <v>#REF!</v>
      </c>
      <c r="T87" s="167" t="e">
        <f>#REF!</f>
        <v>#REF!</v>
      </c>
      <c r="U87" s="171" t="e">
        <f>#REF!</f>
        <v>#REF!</v>
      </c>
      <c r="V87" s="170" t="e">
        <f>#REF!</f>
        <v>#REF!</v>
      </c>
      <c r="W87" s="168"/>
      <c r="X87" s="168" t="e">
        <f>#REF!</f>
        <v>#REF!</v>
      </c>
      <c r="Y87" s="170" t="e">
        <f>#REF!</f>
        <v>#REF!</v>
      </c>
      <c r="Z87" s="167" t="e">
        <f>#REF!</f>
        <v>#REF!</v>
      </c>
      <c r="AA87" s="172" t="e">
        <f>#REF!</f>
        <v>#REF!</v>
      </c>
      <c r="AB87" s="613" t="e">
        <f>#REF!</f>
        <v>#REF!</v>
      </c>
      <c r="AC87" s="974" t="e">
        <f>#REF!</f>
        <v>#REF!</v>
      </c>
      <c r="AD87" s="974" t="e">
        <f>#REF!</f>
        <v>#REF!</v>
      </c>
      <c r="AE87" s="170" t="e">
        <f>#REF!</f>
        <v>#REF!</v>
      </c>
      <c r="AF87" s="173" t="e">
        <f>#REF!</f>
        <v>#REF!</v>
      </c>
      <c r="AG87" s="167" t="e">
        <f>#REF!</f>
        <v>#REF!</v>
      </c>
      <c r="AH87" s="174" t="e">
        <f>#REF!</f>
        <v>#REF!</v>
      </c>
      <c r="AI87" s="172" t="e">
        <f>#REF!</f>
        <v>#REF!</v>
      </c>
      <c r="AJ87" s="617" t="e">
        <f>#REF!</f>
        <v>#REF!</v>
      </c>
      <c r="AK87" s="617" t="e">
        <f>#REF!</f>
        <v>#REF!</v>
      </c>
      <c r="AL87" s="174" t="e">
        <f>#REF!</f>
        <v>#REF!</v>
      </c>
      <c r="AM87" s="174" t="e">
        <f t="shared" si="20"/>
        <v>#REF!</v>
      </c>
      <c r="AN87" s="175"/>
      <c r="AO87" s="176" t="e">
        <f>#REF!</f>
        <v>#REF!</v>
      </c>
      <c r="AP87" s="166" t="e">
        <f>#REF!</f>
        <v>#REF!</v>
      </c>
      <c r="AQ87" s="175" t="e">
        <f>#REF!</f>
        <v>#REF!</v>
      </c>
      <c r="AR87" s="166" t="e">
        <f>#REF!</f>
        <v>#REF!</v>
      </c>
      <c r="AS87" s="177" t="e">
        <f>#REF!</f>
        <v>#REF!</v>
      </c>
      <c r="AT87" s="178" t="e">
        <f>#REF!</f>
        <v>#REF!</v>
      </c>
      <c r="AU87" s="176" t="e">
        <f>#REF!</f>
        <v>#REF!</v>
      </c>
      <c r="AV87" s="610"/>
      <c r="AW87" s="179" t="e">
        <f>#REF!</f>
        <v>#REF!</v>
      </c>
      <c r="AX87" s="176" t="e">
        <f>#REF!</f>
        <v>#REF!</v>
      </c>
      <c r="AY87" s="177" t="e">
        <f>#REF!</f>
        <v>#REF!</v>
      </c>
      <c r="AZ87" s="625" t="e">
        <f>#REF!</f>
        <v>#REF!</v>
      </c>
      <c r="BA87" s="176" t="e">
        <f>#REF!-AW87</f>
        <v>#REF!</v>
      </c>
      <c r="BB87" s="177" t="e">
        <f>#REF!</f>
        <v>#REF!</v>
      </c>
      <c r="BC87" s="177" t="e">
        <f>#REF!</f>
        <v>#REF!</v>
      </c>
      <c r="BD87" s="176" t="e">
        <f>#REF!</f>
        <v>#REF!</v>
      </c>
      <c r="BE87" s="177" t="e">
        <f t="shared" ref="BE87:BE110" si="33">AM87+BA87</f>
        <v>#REF!</v>
      </c>
      <c r="BF87" s="177" t="e">
        <f t="shared" si="22"/>
        <v>#REF!</v>
      </c>
      <c r="BG87" s="179" t="e">
        <f t="shared" si="23"/>
        <v>#REF!</v>
      </c>
      <c r="BH87" s="179">
        <f>VLOOKUP($A87,'5C1_NewType 2'!$A$7:$BD$44,COLUMN('5C1_NewType 2'!$AZ:$AZ),FALSE)</f>
        <v>0</v>
      </c>
      <c r="BI87" s="179" t="e">
        <f t="shared" ref="BI87:BI110" si="34">BG87-BH87</f>
        <v>#REF!</v>
      </c>
      <c r="BJ87" s="179" t="e">
        <f t="shared" ref="BJ87:BJ110" si="35">-AW87</f>
        <v>#REF!</v>
      </c>
      <c r="BK87" s="179" t="e">
        <f>#REF!</f>
        <v>#REF!</v>
      </c>
      <c r="BL87" s="179" t="e">
        <f t="shared" ref="BL87:BL110" si="36">BJ87-BK87</f>
        <v>#REF!</v>
      </c>
    </row>
    <row r="88" spans="1:64" ht="16.5" customHeight="1" x14ac:dyDescent="0.2">
      <c r="A88" s="147" t="s">
        <v>340</v>
      </c>
      <c r="B88" s="230" t="s">
        <v>192</v>
      </c>
      <c r="C88" s="134" t="s">
        <v>657</v>
      </c>
      <c r="D88" s="138" t="e">
        <f>#REF!</f>
        <v>#REF!</v>
      </c>
      <c r="E88" s="136"/>
      <c r="F88" s="136" t="e">
        <f>#REF!</f>
        <v>#REF!</v>
      </c>
      <c r="G88" s="858"/>
      <c r="H88" s="858"/>
      <c r="I88" s="138" t="e">
        <f>#REF!</f>
        <v>#REF!</v>
      </c>
      <c r="J88" s="136" t="e">
        <f>#REF!</f>
        <v>#REF!</v>
      </c>
      <c r="K88" s="138" t="e">
        <f>#REF!</f>
        <v>#REF!</v>
      </c>
      <c r="L88" s="136" t="e">
        <f>#REF!</f>
        <v>#REF!</v>
      </c>
      <c r="M88" s="138" t="e">
        <f>#REF!</f>
        <v>#REF!</v>
      </c>
      <c r="N88" s="136" t="e">
        <f>#REF!</f>
        <v>#REF!</v>
      </c>
      <c r="O88" s="138" t="e">
        <f>#REF!</f>
        <v>#REF!</v>
      </c>
      <c r="P88" s="136" t="e">
        <f>#REF!</f>
        <v>#REF!</v>
      </c>
      <c r="Q88" s="774" t="e">
        <f t="shared" si="32"/>
        <v>#REF!</v>
      </c>
      <c r="R88" s="139"/>
      <c r="S88" s="136" t="e">
        <f>#REF!</f>
        <v>#REF!</v>
      </c>
      <c r="T88" s="136" t="e">
        <f>#REF!</f>
        <v>#REF!</v>
      </c>
      <c r="U88" s="140" t="e">
        <f>#REF!</f>
        <v>#REF!</v>
      </c>
      <c r="V88" s="139" t="e">
        <f>#REF!</f>
        <v>#REF!</v>
      </c>
      <c r="W88" s="137"/>
      <c r="X88" s="137" t="e">
        <f>#REF!</f>
        <v>#REF!</v>
      </c>
      <c r="Y88" s="139" t="e">
        <f>#REF!</f>
        <v>#REF!</v>
      </c>
      <c r="Z88" s="136" t="e">
        <f>#REF!</f>
        <v>#REF!</v>
      </c>
      <c r="AA88" s="150" t="e">
        <f>#REF!</f>
        <v>#REF!</v>
      </c>
      <c r="AB88" s="612" t="e">
        <f>#REF!</f>
        <v>#REF!</v>
      </c>
      <c r="AC88" s="972" t="e">
        <f>#REF!</f>
        <v>#REF!</v>
      </c>
      <c r="AD88" s="972" t="e">
        <f>#REF!</f>
        <v>#REF!</v>
      </c>
      <c r="AE88" s="139" t="e">
        <f>#REF!</f>
        <v>#REF!</v>
      </c>
      <c r="AF88" s="136" t="e">
        <f>#REF!</f>
        <v>#REF!</v>
      </c>
      <c r="AG88" s="136" t="e">
        <f>#REF!</f>
        <v>#REF!</v>
      </c>
      <c r="AH88" s="139" t="e">
        <f>#REF!</f>
        <v>#REF!</v>
      </c>
      <c r="AI88" s="150" t="e">
        <f>#REF!</f>
        <v>#REF!</v>
      </c>
      <c r="AJ88" s="615" t="e">
        <f>#REF!</f>
        <v>#REF!</v>
      </c>
      <c r="AK88" s="615" t="e">
        <f>#REF!</f>
        <v>#REF!</v>
      </c>
      <c r="AL88" s="141" t="e">
        <f>#REF!</f>
        <v>#REF!</v>
      </c>
      <c r="AM88" s="141" t="e">
        <f t="shared" si="20"/>
        <v>#REF!</v>
      </c>
      <c r="AN88" s="142"/>
      <c r="AO88" s="143" t="e">
        <f>#REF!</f>
        <v>#REF!</v>
      </c>
      <c r="AP88" s="135" t="e">
        <f>#REF!</f>
        <v>#REF!</v>
      </c>
      <c r="AQ88" s="142" t="e">
        <f>#REF!</f>
        <v>#REF!</v>
      </c>
      <c r="AR88" s="135" t="e">
        <f>#REF!</f>
        <v>#REF!</v>
      </c>
      <c r="AS88" s="144" t="e">
        <f>#REF!</f>
        <v>#REF!</v>
      </c>
      <c r="AT88" s="145" t="e">
        <f>#REF!</f>
        <v>#REF!</v>
      </c>
      <c r="AU88" s="143" t="e">
        <f>#REF!</f>
        <v>#REF!</v>
      </c>
      <c r="AV88" s="609"/>
      <c r="AW88" s="146" t="e">
        <f>#REF!</f>
        <v>#REF!</v>
      </c>
      <c r="AX88" s="143" t="e">
        <f>#REF!</f>
        <v>#REF!</v>
      </c>
      <c r="AY88" s="144" t="e">
        <f>#REF!</f>
        <v>#REF!</v>
      </c>
      <c r="AZ88" s="624" t="e">
        <f>#REF!</f>
        <v>#REF!</v>
      </c>
      <c r="BA88" s="143" t="e">
        <f>#REF!-AW88</f>
        <v>#REF!</v>
      </c>
      <c r="BB88" s="144" t="e">
        <f>#REF!</f>
        <v>#REF!</v>
      </c>
      <c r="BC88" s="144" t="e">
        <f>#REF!</f>
        <v>#REF!</v>
      </c>
      <c r="BD88" s="143" t="e">
        <f>#REF!</f>
        <v>#REF!</v>
      </c>
      <c r="BE88" s="144" t="e">
        <f t="shared" si="33"/>
        <v>#REF!</v>
      </c>
      <c r="BF88" s="144" t="e">
        <f t="shared" si="22"/>
        <v>#REF!</v>
      </c>
      <c r="BG88" s="146" t="e">
        <f t="shared" si="23"/>
        <v>#REF!</v>
      </c>
      <c r="BH88" s="146">
        <f>VLOOKUP($A88,'5C1_NewType 2'!$A$7:$BD$44,COLUMN('5C1_NewType 2'!$AZ:$AZ),FALSE)</f>
        <v>0</v>
      </c>
      <c r="BI88" s="146" t="e">
        <f t="shared" si="34"/>
        <v>#REF!</v>
      </c>
      <c r="BJ88" s="146" t="e">
        <f t="shared" si="35"/>
        <v>#REF!</v>
      </c>
      <c r="BK88" s="146" t="e">
        <f>#REF!</f>
        <v>#REF!</v>
      </c>
      <c r="BL88" s="146" t="e">
        <f t="shared" si="36"/>
        <v>#REF!</v>
      </c>
    </row>
    <row r="89" spans="1:64" ht="16.5" customHeight="1" x14ac:dyDescent="0.2">
      <c r="A89" s="148" t="s">
        <v>341</v>
      </c>
      <c r="B89" s="231" t="s">
        <v>200</v>
      </c>
      <c r="C89" s="151" t="s">
        <v>172</v>
      </c>
      <c r="D89" s="155" t="e">
        <f>#REF!</f>
        <v>#REF!</v>
      </c>
      <c r="E89" s="153"/>
      <c r="F89" s="153" t="e">
        <f>#REF!</f>
        <v>#REF!</v>
      </c>
      <c r="G89" s="860"/>
      <c r="H89" s="860"/>
      <c r="I89" s="155" t="e">
        <f>#REF!</f>
        <v>#REF!</v>
      </c>
      <c r="J89" s="153" t="e">
        <f>#REF!</f>
        <v>#REF!</v>
      </c>
      <c r="K89" s="155" t="e">
        <f>#REF!</f>
        <v>#REF!</v>
      </c>
      <c r="L89" s="153" t="e">
        <f>#REF!</f>
        <v>#REF!</v>
      </c>
      <c r="M89" s="155" t="e">
        <f>#REF!</f>
        <v>#REF!</v>
      </c>
      <c r="N89" s="153" t="e">
        <f>#REF!</f>
        <v>#REF!</v>
      </c>
      <c r="O89" s="155" t="e">
        <f>#REF!</f>
        <v>#REF!</v>
      </c>
      <c r="P89" s="153" t="e">
        <f>#REF!</f>
        <v>#REF!</v>
      </c>
      <c r="Q89" s="712" t="e">
        <f t="shared" si="32"/>
        <v>#REF!</v>
      </c>
      <c r="R89" s="156"/>
      <c r="S89" s="153" t="e">
        <f>#REF!</f>
        <v>#REF!</v>
      </c>
      <c r="T89" s="153" t="e">
        <f>#REF!</f>
        <v>#REF!</v>
      </c>
      <c r="U89" s="157" t="e">
        <f>#REF!</f>
        <v>#REF!</v>
      </c>
      <c r="V89" s="156" t="e">
        <f>#REF!</f>
        <v>#REF!</v>
      </c>
      <c r="W89" s="154"/>
      <c r="X89" s="154" t="e">
        <f>#REF!</f>
        <v>#REF!</v>
      </c>
      <c r="Y89" s="156" t="e">
        <f>#REF!</f>
        <v>#REF!</v>
      </c>
      <c r="Z89" s="153" t="e">
        <f>#REF!</f>
        <v>#REF!</v>
      </c>
      <c r="AA89" s="158" t="e">
        <f>#REF!</f>
        <v>#REF!</v>
      </c>
      <c r="AB89" s="158" t="e">
        <f>#REF!</f>
        <v>#REF!</v>
      </c>
      <c r="AC89" s="973" t="e">
        <f>#REF!</f>
        <v>#REF!</v>
      </c>
      <c r="AD89" s="973" t="e">
        <f>#REF!</f>
        <v>#REF!</v>
      </c>
      <c r="AE89" s="156" t="e">
        <f>#REF!</f>
        <v>#REF!</v>
      </c>
      <c r="AF89" s="153" t="e">
        <f>#REF!</f>
        <v>#REF!</v>
      </c>
      <c r="AG89" s="153" t="e">
        <f>#REF!</f>
        <v>#REF!</v>
      </c>
      <c r="AH89" s="156" t="e">
        <f>#REF!</f>
        <v>#REF!</v>
      </c>
      <c r="AI89" s="158" t="e">
        <f>#REF!</f>
        <v>#REF!</v>
      </c>
      <c r="AJ89" s="616" t="e">
        <f>#REF!</f>
        <v>#REF!</v>
      </c>
      <c r="AK89" s="616" t="e">
        <f>#REF!</f>
        <v>#REF!</v>
      </c>
      <c r="AL89" s="159" t="e">
        <f>#REF!</f>
        <v>#REF!</v>
      </c>
      <c r="AM89" s="159" t="e">
        <f t="shared" si="20"/>
        <v>#REF!</v>
      </c>
      <c r="AN89" s="160"/>
      <c r="AO89" s="161" t="e">
        <f>#REF!</f>
        <v>#REF!</v>
      </c>
      <c r="AP89" s="152" t="e">
        <f>#REF!</f>
        <v>#REF!</v>
      </c>
      <c r="AQ89" s="160" t="e">
        <f>#REF!</f>
        <v>#REF!</v>
      </c>
      <c r="AR89" s="152" t="e">
        <f>#REF!</f>
        <v>#REF!</v>
      </c>
      <c r="AS89" s="162" t="e">
        <f>#REF!</f>
        <v>#REF!</v>
      </c>
      <c r="AT89" s="163" t="e">
        <f>#REF!</f>
        <v>#REF!</v>
      </c>
      <c r="AU89" s="161" t="e">
        <f>#REF!</f>
        <v>#REF!</v>
      </c>
      <c r="AV89" s="164"/>
      <c r="AW89" s="164" t="e">
        <f>#REF!</f>
        <v>#REF!</v>
      </c>
      <c r="AX89" s="161" t="e">
        <f>#REF!</f>
        <v>#REF!</v>
      </c>
      <c r="AY89" s="162" t="e">
        <f>#REF!</f>
        <v>#REF!</v>
      </c>
      <c r="AZ89" s="161" t="e">
        <f>#REF!</f>
        <v>#REF!</v>
      </c>
      <c r="BA89" s="161" t="e">
        <f>#REF!-AW89</f>
        <v>#REF!</v>
      </c>
      <c r="BB89" s="162" t="e">
        <f>#REF!</f>
        <v>#REF!</v>
      </c>
      <c r="BC89" s="162" t="e">
        <f>#REF!</f>
        <v>#REF!</v>
      </c>
      <c r="BD89" s="161" t="e">
        <f>#REF!</f>
        <v>#REF!</v>
      </c>
      <c r="BE89" s="162" t="e">
        <f t="shared" si="33"/>
        <v>#REF!</v>
      </c>
      <c r="BF89" s="162" t="e">
        <f t="shared" si="22"/>
        <v>#REF!</v>
      </c>
      <c r="BG89" s="164" t="e">
        <f t="shared" si="23"/>
        <v>#REF!</v>
      </c>
      <c r="BH89" s="164">
        <f>VLOOKUP($A89,'5C1_NewType 2'!$A$7:$BD$44,COLUMN('5C1_NewType 2'!$AZ:$AZ),FALSE)</f>
        <v>0</v>
      </c>
      <c r="BI89" s="164" t="e">
        <f t="shared" si="34"/>
        <v>#REF!</v>
      </c>
      <c r="BJ89" s="164" t="e">
        <f t="shared" si="35"/>
        <v>#REF!</v>
      </c>
      <c r="BK89" s="164" t="e">
        <f>#REF!</f>
        <v>#REF!</v>
      </c>
      <c r="BL89" s="164" t="e">
        <f t="shared" si="36"/>
        <v>#REF!</v>
      </c>
    </row>
    <row r="90" spans="1:64" ht="16.5" customHeight="1" x14ac:dyDescent="0.2">
      <c r="A90" s="148" t="s">
        <v>517</v>
      </c>
      <c r="B90" s="231" t="s">
        <v>517</v>
      </c>
      <c r="C90" s="151" t="s">
        <v>629</v>
      </c>
      <c r="D90" s="155" t="e">
        <f>#REF!</f>
        <v>#REF!</v>
      </c>
      <c r="E90" s="153"/>
      <c r="F90" s="153" t="e">
        <f>#REF!</f>
        <v>#REF!</v>
      </c>
      <c r="G90" s="860"/>
      <c r="H90" s="860"/>
      <c r="I90" s="155" t="e">
        <f>#REF!</f>
        <v>#REF!</v>
      </c>
      <c r="J90" s="153" t="e">
        <f>#REF!</f>
        <v>#REF!</v>
      </c>
      <c r="K90" s="155" t="e">
        <f>#REF!</f>
        <v>#REF!</v>
      </c>
      <c r="L90" s="153" t="e">
        <f>#REF!</f>
        <v>#REF!</v>
      </c>
      <c r="M90" s="155" t="e">
        <f>#REF!</f>
        <v>#REF!</v>
      </c>
      <c r="N90" s="153" t="e">
        <f>#REF!</f>
        <v>#REF!</v>
      </c>
      <c r="O90" s="155" t="e">
        <f>#REF!</f>
        <v>#REF!</v>
      </c>
      <c r="P90" s="153" t="e">
        <f>#REF!</f>
        <v>#REF!</v>
      </c>
      <c r="Q90" s="712" t="e">
        <f t="shared" si="32"/>
        <v>#REF!</v>
      </c>
      <c r="R90" s="156"/>
      <c r="S90" s="153" t="e">
        <f>#REF!</f>
        <v>#REF!</v>
      </c>
      <c r="T90" s="153" t="e">
        <f>#REF!</f>
        <v>#REF!</v>
      </c>
      <c r="U90" s="157" t="e">
        <f>#REF!</f>
        <v>#REF!</v>
      </c>
      <c r="V90" s="156" t="e">
        <f>#REF!</f>
        <v>#REF!</v>
      </c>
      <c r="W90" s="154"/>
      <c r="X90" s="154" t="e">
        <f>#REF!</f>
        <v>#REF!</v>
      </c>
      <c r="Y90" s="156" t="e">
        <f>#REF!</f>
        <v>#REF!</v>
      </c>
      <c r="Z90" s="153" t="e">
        <f>#REF!</f>
        <v>#REF!</v>
      </c>
      <c r="AA90" s="158" t="e">
        <f>#REF!</f>
        <v>#REF!</v>
      </c>
      <c r="AB90" s="158" t="e">
        <f>#REF!</f>
        <v>#REF!</v>
      </c>
      <c r="AC90" s="973" t="e">
        <f>#REF!</f>
        <v>#REF!</v>
      </c>
      <c r="AD90" s="973" t="e">
        <f>#REF!</f>
        <v>#REF!</v>
      </c>
      <c r="AE90" s="156" t="e">
        <f>#REF!</f>
        <v>#REF!</v>
      </c>
      <c r="AF90" s="153" t="e">
        <f>#REF!</f>
        <v>#REF!</v>
      </c>
      <c r="AG90" s="153" t="e">
        <f>#REF!</f>
        <v>#REF!</v>
      </c>
      <c r="AH90" s="156" t="e">
        <f>#REF!</f>
        <v>#REF!</v>
      </c>
      <c r="AI90" s="158" t="e">
        <f>#REF!</f>
        <v>#REF!</v>
      </c>
      <c r="AJ90" s="616" t="e">
        <f>#REF!</f>
        <v>#REF!</v>
      </c>
      <c r="AK90" s="616" t="e">
        <f>#REF!</f>
        <v>#REF!</v>
      </c>
      <c r="AL90" s="159" t="e">
        <f>#REF!</f>
        <v>#REF!</v>
      </c>
      <c r="AM90" s="159" t="e">
        <f t="shared" si="20"/>
        <v>#REF!</v>
      </c>
      <c r="AN90" s="160"/>
      <c r="AO90" s="161" t="e">
        <f>#REF!</f>
        <v>#REF!</v>
      </c>
      <c r="AP90" s="152" t="e">
        <f>#REF!</f>
        <v>#REF!</v>
      </c>
      <c r="AQ90" s="160" t="e">
        <f>#REF!</f>
        <v>#REF!</v>
      </c>
      <c r="AR90" s="152" t="e">
        <f>#REF!</f>
        <v>#REF!</v>
      </c>
      <c r="AS90" s="162" t="e">
        <f>#REF!</f>
        <v>#REF!</v>
      </c>
      <c r="AT90" s="163" t="e">
        <f>#REF!</f>
        <v>#REF!</v>
      </c>
      <c r="AU90" s="161" t="e">
        <f>#REF!</f>
        <v>#REF!</v>
      </c>
      <c r="AV90" s="164"/>
      <c r="AW90" s="164" t="e">
        <f>#REF!</f>
        <v>#REF!</v>
      </c>
      <c r="AX90" s="161" t="e">
        <f>#REF!</f>
        <v>#REF!</v>
      </c>
      <c r="AY90" s="162" t="e">
        <f>#REF!</f>
        <v>#REF!</v>
      </c>
      <c r="AZ90" s="161" t="e">
        <f>#REF!</f>
        <v>#REF!</v>
      </c>
      <c r="BA90" s="161" t="e">
        <f>#REF!-AW90</f>
        <v>#REF!</v>
      </c>
      <c r="BB90" s="162" t="e">
        <f>#REF!</f>
        <v>#REF!</v>
      </c>
      <c r="BC90" s="162" t="e">
        <f>#REF!</f>
        <v>#REF!</v>
      </c>
      <c r="BD90" s="161" t="e">
        <f>#REF!</f>
        <v>#REF!</v>
      </c>
      <c r="BE90" s="162" t="e">
        <f t="shared" si="33"/>
        <v>#REF!</v>
      </c>
      <c r="BF90" s="162" t="e">
        <f t="shared" si="22"/>
        <v>#REF!</v>
      </c>
      <c r="BG90" s="164" t="e">
        <f t="shared" si="23"/>
        <v>#REF!</v>
      </c>
      <c r="BH90" s="164">
        <f>VLOOKUP($A90,'5C1_NewType 2'!$A$7:$BD$44,COLUMN('5C1_NewType 2'!$AZ:$AZ),FALSE)</f>
        <v>0</v>
      </c>
      <c r="BI90" s="164" t="e">
        <f t="shared" si="34"/>
        <v>#REF!</v>
      </c>
      <c r="BJ90" s="164" t="e">
        <f t="shared" si="35"/>
        <v>#REF!</v>
      </c>
      <c r="BK90" s="164" t="e">
        <f>#REF!</f>
        <v>#REF!</v>
      </c>
      <c r="BL90" s="164" t="e">
        <f t="shared" si="36"/>
        <v>#REF!</v>
      </c>
    </row>
    <row r="91" spans="1:64" ht="16.5" customHeight="1" x14ac:dyDescent="0.2">
      <c r="A91" s="148" t="s">
        <v>342</v>
      </c>
      <c r="B91" s="231" t="s">
        <v>206</v>
      </c>
      <c r="C91" s="151" t="s">
        <v>246</v>
      </c>
      <c r="D91" s="155" t="e">
        <f>#REF!</f>
        <v>#REF!</v>
      </c>
      <c r="E91" s="153"/>
      <c r="F91" s="153" t="e">
        <f>#REF!</f>
        <v>#REF!</v>
      </c>
      <c r="G91" s="860"/>
      <c r="H91" s="860"/>
      <c r="I91" s="155" t="e">
        <f>#REF!</f>
        <v>#REF!</v>
      </c>
      <c r="J91" s="153" t="e">
        <f>#REF!</f>
        <v>#REF!</v>
      </c>
      <c r="K91" s="155" t="e">
        <f>#REF!</f>
        <v>#REF!</v>
      </c>
      <c r="L91" s="153" t="e">
        <f>#REF!</f>
        <v>#REF!</v>
      </c>
      <c r="M91" s="155" t="e">
        <f>#REF!</f>
        <v>#REF!</v>
      </c>
      <c r="N91" s="153" t="e">
        <f>#REF!</f>
        <v>#REF!</v>
      </c>
      <c r="O91" s="155" t="e">
        <f>#REF!</f>
        <v>#REF!</v>
      </c>
      <c r="P91" s="153" t="e">
        <f>#REF!</f>
        <v>#REF!</v>
      </c>
      <c r="Q91" s="712" t="e">
        <f t="shared" si="32"/>
        <v>#REF!</v>
      </c>
      <c r="R91" s="156"/>
      <c r="S91" s="153" t="e">
        <f>#REF!</f>
        <v>#REF!</v>
      </c>
      <c r="T91" s="153" t="e">
        <f>#REF!</f>
        <v>#REF!</v>
      </c>
      <c r="U91" s="157" t="e">
        <f>#REF!</f>
        <v>#REF!</v>
      </c>
      <c r="V91" s="156" t="e">
        <f>#REF!</f>
        <v>#REF!</v>
      </c>
      <c r="W91" s="154"/>
      <c r="X91" s="154" t="e">
        <f>#REF!</f>
        <v>#REF!</v>
      </c>
      <c r="Y91" s="156" t="e">
        <f>#REF!</f>
        <v>#REF!</v>
      </c>
      <c r="Z91" s="153" t="e">
        <f>#REF!</f>
        <v>#REF!</v>
      </c>
      <c r="AA91" s="158" t="e">
        <f>#REF!</f>
        <v>#REF!</v>
      </c>
      <c r="AB91" s="158" t="e">
        <f>#REF!</f>
        <v>#REF!</v>
      </c>
      <c r="AC91" s="973" t="e">
        <f>#REF!</f>
        <v>#REF!</v>
      </c>
      <c r="AD91" s="973" t="e">
        <f>#REF!</f>
        <v>#REF!</v>
      </c>
      <c r="AE91" s="156" t="e">
        <f>#REF!</f>
        <v>#REF!</v>
      </c>
      <c r="AF91" s="153" t="e">
        <f>#REF!</f>
        <v>#REF!</v>
      </c>
      <c r="AG91" s="153" t="e">
        <f>#REF!</f>
        <v>#REF!</v>
      </c>
      <c r="AH91" s="156" t="e">
        <f>#REF!</f>
        <v>#REF!</v>
      </c>
      <c r="AI91" s="158" t="e">
        <f>#REF!</f>
        <v>#REF!</v>
      </c>
      <c r="AJ91" s="616" t="e">
        <f>#REF!</f>
        <v>#REF!</v>
      </c>
      <c r="AK91" s="616" t="e">
        <f>#REF!</f>
        <v>#REF!</v>
      </c>
      <c r="AL91" s="159" t="e">
        <f>#REF!</f>
        <v>#REF!</v>
      </c>
      <c r="AM91" s="159" t="e">
        <f t="shared" si="20"/>
        <v>#REF!</v>
      </c>
      <c r="AN91" s="160"/>
      <c r="AO91" s="161" t="e">
        <f>#REF!</f>
        <v>#REF!</v>
      </c>
      <c r="AP91" s="152" t="e">
        <f>#REF!</f>
        <v>#REF!</v>
      </c>
      <c r="AQ91" s="160" t="e">
        <f>#REF!</f>
        <v>#REF!</v>
      </c>
      <c r="AR91" s="152" t="e">
        <f>#REF!</f>
        <v>#REF!</v>
      </c>
      <c r="AS91" s="162" t="e">
        <f>#REF!</f>
        <v>#REF!</v>
      </c>
      <c r="AT91" s="163" t="e">
        <f>#REF!</f>
        <v>#REF!</v>
      </c>
      <c r="AU91" s="161" t="e">
        <f>#REF!</f>
        <v>#REF!</v>
      </c>
      <c r="AV91" s="164"/>
      <c r="AW91" s="164" t="e">
        <f>#REF!</f>
        <v>#REF!</v>
      </c>
      <c r="AX91" s="161" t="e">
        <f>#REF!</f>
        <v>#REF!</v>
      </c>
      <c r="AY91" s="162" t="e">
        <f>#REF!</f>
        <v>#REF!</v>
      </c>
      <c r="AZ91" s="161" t="e">
        <f>#REF!</f>
        <v>#REF!</v>
      </c>
      <c r="BA91" s="161" t="e">
        <f>#REF!-AW91</f>
        <v>#REF!</v>
      </c>
      <c r="BB91" s="162" t="e">
        <f>#REF!</f>
        <v>#REF!</v>
      </c>
      <c r="BC91" s="162" t="e">
        <f>#REF!</f>
        <v>#REF!</v>
      </c>
      <c r="BD91" s="161" t="e">
        <f>#REF!</f>
        <v>#REF!</v>
      </c>
      <c r="BE91" s="162" t="e">
        <f t="shared" si="33"/>
        <v>#REF!</v>
      </c>
      <c r="BF91" s="162" t="e">
        <f t="shared" si="22"/>
        <v>#REF!</v>
      </c>
      <c r="BG91" s="164" t="e">
        <f t="shared" si="23"/>
        <v>#REF!</v>
      </c>
      <c r="BH91" s="164">
        <f>VLOOKUP($A91,'5C1_NewType 2'!$A$7:$BD$44,COLUMN('5C1_NewType 2'!$AZ:$AZ),FALSE)</f>
        <v>0</v>
      </c>
      <c r="BI91" s="164" t="e">
        <f t="shared" si="34"/>
        <v>#REF!</v>
      </c>
      <c r="BJ91" s="164" t="e">
        <f t="shared" si="35"/>
        <v>#REF!</v>
      </c>
      <c r="BK91" s="164" t="e">
        <f>#REF!</f>
        <v>#REF!</v>
      </c>
      <c r="BL91" s="164" t="e">
        <f t="shared" si="36"/>
        <v>#REF!</v>
      </c>
    </row>
    <row r="92" spans="1:64" ht="16.5" customHeight="1" x14ac:dyDescent="0.2">
      <c r="A92" s="149" t="s">
        <v>397</v>
      </c>
      <c r="B92" s="232" t="s">
        <v>397</v>
      </c>
      <c r="C92" s="165" t="s">
        <v>398</v>
      </c>
      <c r="D92" s="169" t="e">
        <f>#REF!</f>
        <v>#REF!</v>
      </c>
      <c r="E92" s="167"/>
      <c r="F92" s="167" t="e">
        <f>#REF!</f>
        <v>#REF!</v>
      </c>
      <c r="G92" s="861"/>
      <c r="H92" s="861"/>
      <c r="I92" s="169" t="e">
        <f>#REF!</f>
        <v>#REF!</v>
      </c>
      <c r="J92" s="167" t="e">
        <f>#REF!</f>
        <v>#REF!</v>
      </c>
      <c r="K92" s="169" t="e">
        <f>#REF!</f>
        <v>#REF!</v>
      </c>
      <c r="L92" s="167" t="e">
        <f>#REF!</f>
        <v>#REF!</v>
      </c>
      <c r="M92" s="169" t="e">
        <f>#REF!</f>
        <v>#REF!</v>
      </c>
      <c r="N92" s="167" t="e">
        <f>#REF!</f>
        <v>#REF!</v>
      </c>
      <c r="O92" s="169" t="e">
        <f>#REF!</f>
        <v>#REF!</v>
      </c>
      <c r="P92" s="167" t="e">
        <f>#REF!</f>
        <v>#REF!</v>
      </c>
      <c r="Q92" s="776" t="e">
        <f t="shared" si="32"/>
        <v>#REF!</v>
      </c>
      <c r="R92" s="170"/>
      <c r="S92" s="167" t="e">
        <f>#REF!</f>
        <v>#REF!</v>
      </c>
      <c r="T92" s="167" t="e">
        <f>#REF!</f>
        <v>#REF!</v>
      </c>
      <c r="U92" s="171" t="e">
        <f>#REF!</f>
        <v>#REF!</v>
      </c>
      <c r="V92" s="170" t="e">
        <f>#REF!</f>
        <v>#REF!</v>
      </c>
      <c r="W92" s="168"/>
      <c r="X92" s="168" t="e">
        <f>#REF!</f>
        <v>#REF!</v>
      </c>
      <c r="Y92" s="170" t="e">
        <f>#REF!</f>
        <v>#REF!</v>
      </c>
      <c r="Z92" s="167" t="e">
        <f>#REF!</f>
        <v>#REF!</v>
      </c>
      <c r="AA92" s="172" t="e">
        <f>#REF!</f>
        <v>#REF!</v>
      </c>
      <c r="AB92" s="613" t="e">
        <f>#REF!</f>
        <v>#REF!</v>
      </c>
      <c r="AC92" s="974" t="e">
        <f>#REF!</f>
        <v>#REF!</v>
      </c>
      <c r="AD92" s="974" t="e">
        <f>#REF!</f>
        <v>#REF!</v>
      </c>
      <c r="AE92" s="170" t="e">
        <f>#REF!</f>
        <v>#REF!</v>
      </c>
      <c r="AF92" s="173" t="e">
        <f>#REF!</f>
        <v>#REF!</v>
      </c>
      <c r="AG92" s="167" t="e">
        <f>#REF!</f>
        <v>#REF!</v>
      </c>
      <c r="AH92" s="174" t="e">
        <f>#REF!</f>
        <v>#REF!</v>
      </c>
      <c r="AI92" s="172" t="e">
        <f>#REF!</f>
        <v>#REF!</v>
      </c>
      <c r="AJ92" s="617" t="e">
        <f>#REF!</f>
        <v>#REF!</v>
      </c>
      <c r="AK92" s="617" t="e">
        <f>#REF!</f>
        <v>#REF!</v>
      </c>
      <c r="AL92" s="174" t="e">
        <f>#REF!</f>
        <v>#REF!</v>
      </c>
      <c r="AM92" s="174" t="e">
        <f t="shared" si="20"/>
        <v>#REF!</v>
      </c>
      <c r="AN92" s="175"/>
      <c r="AO92" s="176" t="e">
        <f>#REF!</f>
        <v>#REF!</v>
      </c>
      <c r="AP92" s="166" t="e">
        <f>#REF!</f>
        <v>#REF!</v>
      </c>
      <c r="AQ92" s="175" t="e">
        <f>#REF!</f>
        <v>#REF!</v>
      </c>
      <c r="AR92" s="166" t="e">
        <f>#REF!</f>
        <v>#REF!</v>
      </c>
      <c r="AS92" s="177" t="e">
        <f>#REF!</f>
        <v>#REF!</v>
      </c>
      <c r="AT92" s="178" t="e">
        <f>#REF!</f>
        <v>#REF!</v>
      </c>
      <c r="AU92" s="176" t="e">
        <f>#REF!</f>
        <v>#REF!</v>
      </c>
      <c r="AV92" s="610"/>
      <c r="AW92" s="179" t="e">
        <f>#REF!</f>
        <v>#REF!</v>
      </c>
      <c r="AX92" s="176" t="e">
        <f>#REF!</f>
        <v>#REF!</v>
      </c>
      <c r="AY92" s="177" t="e">
        <f>#REF!</f>
        <v>#REF!</v>
      </c>
      <c r="AZ92" s="625" t="e">
        <f>#REF!</f>
        <v>#REF!</v>
      </c>
      <c r="BA92" s="176" t="e">
        <f>#REF!-AW92</f>
        <v>#REF!</v>
      </c>
      <c r="BB92" s="177" t="e">
        <f>#REF!</f>
        <v>#REF!</v>
      </c>
      <c r="BC92" s="177" t="e">
        <f>#REF!</f>
        <v>#REF!</v>
      </c>
      <c r="BD92" s="176" t="e">
        <f>#REF!</f>
        <v>#REF!</v>
      </c>
      <c r="BE92" s="177" t="e">
        <f t="shared" si="33"/>
        <v>#REF!</v>
      </c>
      <c r="BF92" s="177" t="e">
        <f t="shared" si="22"/>
        <v>#REF!</v>
      </c>
      <c r="BG92" s="179" t="e">
        <f t="shared" si="23"/>
        <v>#REF!</v>
      </c>
      <c r="BH92" s="179">
        <f>VLOOKUP($A92,'5C1_NewType 2'!$A$7:$BD$44,COLUMN('5C1_NewType 2'!$AZ:$AZ),FALSE)</f>
        <v>0</v>
      </c>
      <c r="BI92" s="179" t="e">
        <f t="shared" si="34"/>
        <v>#REF!</v>
      </c>
      <c r="BJ92" s="179" t="e">
        <f t="shared" si="35"/>
        <v>#REF!</v>
      </c>
      <c r="BK92" s="179" t="e">
        <f>#REF!</f>
        <v>#REF!</v>
      </c>
      <c r="BL92" s="179" t="e">
        <f t="shared" si="36"/>
        <v>#REF!</v>
      </c>
    </row>
    <row r="93" spans="1:64" ht="16.5" customHeight="1" x14ac:dyDescent="0.2">
      <c r="A93" s="147" t="s">
        <v>343</v>
      </c>
      <c r="B93" s="230" t="s">
        <v>201</v>
      </c>
      <c r="C93" s="134" t="s">
        <v>184</v>
      </c>
      <c r="D93" s="138" t="e">
        <f>#REF!</f>
        <v>#REF!</v>
      </c>
      <c r="E93" s="136"/>
      <c r="F93" s="136" t="e">
        <f>#REF!</f>
        <v>#REF!</v>
      </c>
      <c r="G93" s="858"/>
      <c r="H93" s="858"/>
      <c r="I93" s="138" t="e">
        <f>#REF!</f>
        <v>#REF!</v>
      </c>
      <c r="J93" s="136" t="e">
        <f>#REF!</f>
        <v>#REF!</v>
      </c>
      <c r="K93" s="138" t="e">
        <f>#REF!</f>
        <v>#REF!</v>
      </c>
      <c r="L93" s="136" t="e">
        <f>#REF!</f>
        <v>#REF!</v>
      </c>
      <c r="M93" s="138" t="e">
        <f>#REF!</f>
        <v>#REF!</v>
      </c>
      <c r="N93" s="136" t="e">
        <f>#REF!</f>
        <v>#REF!</v>
      </c>
      <c r="O93" s="138" t="e">
        <f>#REF!</f>
        <v>#REF!</v>
      </c>
      <c r="P93" s="136" t="e">
        <f>#REF!</f>
        <v>#REF!</v>
      </c>
      <c r="Q93" s="774" t="e">
        <f t="shared" si="32"/>
        <v>#REF!</v>
      </c>
      <c r="R93" s="139"/>
      <c r="S93" s="136" t="e">
        <f>#REF!</f>
        <v>#REF!</v>
      </c>
      <c r="T93" s="136" t="e">
        <f>#REF!</f>
        <v>#REF!</v>
      </c>
      <c r="U93" s="140" t="e">
        <f>#REF!</f>
        <v>#REF!</v>
      </c>
      <c r="V93" s="139" t="e">
        <f>#REF!</f>
        <v>#REF!</v>
      </c>
      <c r="W93" s="137"/>
      <c r="X93" s="137" t="e">
        <f>#REF!</f>
        <v>#REF!</v>
      </c>
      <c r="Y93" s="139" t="e">
        <f>#REF!</f>
        <v>#REF!</v>
      </c>
      <c r="Z93" s="136" t="e">
        <f>#REF!</f>
        <v>#REF!</v>
      </c>
      <c r="AA93" s="150" t="e">
        <f>#REF!</f>
        <v>#REF!</v>
      </c>
      <c r="AB93" s="612" t="e">
        <f>#REF!</f>
        <v>#REF!</v>
      </c>
      <c r="AC93" s="972" t="e">
        <f>#REF!</f>
        <v>#REF!</v>
      </c>
      <c r="AD93" s="972" t="e">
        <f>#REF!</f>
        <v>#REF!</v>
      </c>
      <c r="AE93" s="139" t="e">
        <f>#REF!</f>
        <v>#REF!</v>
      </c>
      <c r="AF93" s="136" t="e">
        <f>#REF!</f>
        <v>#REF!</v>
      </c>
      <c r="AG93" s="136" t="e">
        <f>#REF!</f>
        <v>#REF!</v>
      </c>
      <c r="AH93" s="139" t="e">
        <f>#REF!</f>
        <v>#REF!</v>
      </c>
      <c r="AI93" s="150" t="e">
        <f>#REF!</f>
        <v>#REF!</v>
      </c>
      <c r="AJ93" s="615" t="e">
        <f>#REF!</f>
        <v>#REF!</v>
      </c>
      <c r="AK93" s="615" t="e">
        <f>#REF!</f>
        <v>#REF!</v>
      </c>
      <c r="AL93" s="141" t="e">
        <f>#REF!</f>
        <v>#REF!</v>
      </c>
      <c r="AM93" s="141" t="e">
        <f t="shared" si="20"/>
        <v>#REF!</v>
      </c>
      <c r="AN93" s="142"/>
      <c r="AO93" s="143" t="e">
        <f>#REF!</f>
        <v>#REF!</v>
      </c>
      <c r="AP93" s="135" t="e">
        <f>#REF!</f>
        <v>#REF!</v>
      </c>
      <c r="AQ93" s="142" t="e">
        <f>#REF!</f>
        <v>#REF!</v>
      </c>
      <c r="AR93" s="135" t="e">
        <f>#REF!</f>
        <v>#REF!</v>
      </c>
      <c r="AS93" s="144" t="e">
        <f>#REF!</f>
        <v>#REF!</v>
      </c>
      <c r="AT93" s="145" t="e">
        <f>#REF!</f>
        <v>#REF!</v>
      </c>
      <c r="AU93" s="143" t="e">
        <f>#REF!</f>
        <v>#REF!</v>
      </c>
      <c r="AV93" s="609"/>
      <c r="AW93" s="146" t="e">
        <f>#REF!</f>
        <v>#REF!</v>
      </c>
      <c r="AX93" s="143" t="e">
        <f>#REF!</f>
        <v>#REF!</v>
      </c>
      <c r="AY93" s="144" t="e">
        <f>#REF!</f>
        <v>#REF!</v>
      </c>
      <c r="AZ93" s="624" t="e">
        <f>#REF!</f>
        <v>#REF!</v>
      </c>
      <c r="BA93" s="143" t="e">
        <f>#REF!-AW93</f>
        <v>#REF!</v>
      </c>
      <c r="BB93" s="144" t="e">
        <f>#REF!</f>
        <v>#REF!</v>
      </c>
      <c r="BC93" s="144" t="e">
        <f>#REF!</f>
        <v>#REF!</v>
      </c>
      <c r="BD93" s="143" t="e">
        <f>#REF!</f>
        <v>#REF!</v>
      </c>
      <c r="BE93" s="144" t="e">
        <f t="shared" si="33"/>
        <v>#REF!</v>
      </c>
      <c r="BF93" s="144" t="e">
        <f t="shared" si="22"/>
        <v>#REF!</v>
      </c>
      <c r="BG93" s="146" t="e">
        <f t="shared" si="23"/>
        <v>#REF!</v>
      </c>
      <c r="BH93" s="146">
        <f>VLOOKUP($A93,'5C1_NewType 2'!$A$7:$BD$44,COLUMN('5C1_NewType 2'!$AZ:$AZ),FALSE)</f>
        <v>0</v>
      </c>
      <c r="BI93" s="146" t="e">
        <f t="shared" si="34"/>
        <v>#REF!</v>
      </c>
      <c r="BJ93" s="146" t="e">
        <f t="shared" si="35"/>
        <v>#REF!</v>
      </c>
      <c r="BK93" s="146" t="e">
        <f>#REF!</f>
        <v>#REF!</v>
      </c>
      <c r="BL93" s="146" t="e">
        <f t="shared" si="36"/>
        <v>#REF!</v>
      </c>
    </row>
    <row r="94" spans="1:64" ht="16.5" customHeight="1" x14ac:dyDescent="0.2">
      <c r="A94" s="148" t="s">
        <v>344</v>
      </c>
      <c r="B94" s="231" t="s">
        <v>194</v>
      </c>
      <c r="C94" s="151" t="s">
        <v>163</v>
      </c>
      <c r="D94" s="155" t="e">
        <f>#REF!</f>
        <v>#REF!</v>
      </c>
      <c r="E94" s="153"/>
      <c r="F94" s="153" t="e">
        <f>#REF!</f>
        <v>#REF!</v>
      </c>
      <c r="G94" s="860"/>
      <c r="H94" s="860"/>
      <c r="I94" s="155" t="e">
        <f>#REF!</f>
        <v>#REF!</v>
      </c>
      <c r="J94" s="153" t="e">
        <f>#REF!</f>
        <v>#REF!</v>
      </c>
      <c r="K94" s="155" t="e">
        <f>#REF!</f>
        <v>#REF!</v>
      </c>
      <c r="L94" s="153" t="e">
        <f>#REF!</f>
        <v>#REF!</v>
      </c>
      <c r="M94" s="155" t="e">
        <f>#REF!</f>
        <v>#REF!</v>
      </c>
      <c r="N94" s="153" t="e">
        <f>#REF!</f>
        <v>#REF!</v>
      </c>
      <c r="O94" s="155" t="e">
        <f>#REF!</f>
        <v>#REF!</v>
      </c>
      <c r="P94" s="153" t="e">
        <f>#REF!</f>
        <v>#REF!</v>
      </c>
      <c r="Q94" s="712" t="e">
        <f t="shared" si="32"/>
        <v>#REF!</v>
      </c>
      <c r="R94" s="156"/>
      <c r="S94" s="153" t="e">
        <f>#REF!</f>
        <v>#REF!</v>
      </c>
      <c r="T94" s="153" t="e">
        <f>#REF!</f>
        <v>#REF!</v>
      </c>
      <c r="U94" s="157" t="e">
        <f>#REF!</f>
        <v>#REF!</v>
      </c>
      <c r="V94" s="156" t="e">
        <f>#REF!</f>
        <v>#REF!</v>
      </c>
      <c r="W94" s="154"/>
      <c r="X94" s="154" t="e">
        <f>#REF!</f>
        <v>#REF!</v>
      </c>
      <c r="Y94" s="156" t="e">
        <f>#REF!</f>
        <v>#REF!</v>
      </c>
      <c r="Z94" s="153" t="e">
        <f>#REF!</f>
        <v>#REF!</v>
      </c>
      <c r="AA94" s="158" t="e">
        <f>#REF!</f>
        <v>#REF!</v>
      </c>
      <c r="AB94" s="158" t="e">
        <f>#REF!</f>
        <v>#REF!</v>
      </c>
      <c r="AC94" s="973" t="e">
        <f>#REF!</f>
        <v>#REF!</v>
      </c>
      <c r="AD94" s="973" t="e">
        <f>#REF!</f>
        <v>#REF!</v>
      </c>
      <c r="AE94" s="156" t="e">
        <f>#REF!</f>
        <v>#REF!</v>
      </c>
      <c r="AF94" s="153" t="e">
        <f>#REF!</f>
        <v>#REF!</v>
      </c>
      <c r="AG94" s="153" t="e">
        <f>#REF!</f>
        <v>#REF!</v>
      </c>
      <c r="AH94" s="156" t="e">
        <f>#REF!</f>
        <v>#REF!</v>
      </c>
      <c r="AI94" s="158" t="e">
        <f>#REF!</f>
        <v>#REF!</v>
      </c>
      <c r="AJ94" s="616" t="e">
        <f>#REF!</f>
        <v>#REF!</v>
      </c>
      <c r="AK94" s="616" t="e">
        <f>#REF!</f>
        <v>#REF!</v>
      </c>
      <c r="AL94" s="159" t="e">
        <f>#REF!</f>
        <v>#REF!</v>
      </c>
      <c r="AM94" s="159" t="e">
        <f t="shared" si="20"/>
        <v>#REF!</v>
      </c>
      <c r="AN94" s="160"/>
      <c r="AO94" s="161" t="e">
        <f>#REF!</f>
        <v>#REF!</v>
      </c>
      <c r="AP94" s="152" t="e">
        <f>#REF!</f>
        <v>#REF!</v>
      </c>
      <c r="AQ94" s="160" t="e">
        <f>#REF!</f>
        <v>#REF!</v>
      </c>
      <c r="AR94" s="152" t="e">
        <f>#REF!</f>
        <v>#REF!</v>
      </c>
      <c r="AS94" s="162" t="e">
        <f>#REF!</f>
        <v>#REF!</v>
      </c>
      <c r="AT94" s="163" t="e">
        <f>#REF!</f>
        <v>#REF!</v>
      </c>
      <c r="AU94" s="161" t="e">
        <f>#REF!</f>
        <v>#REF!</v>
      </c>
      <c r="AV94" s="164"/>
      <c r="AW94" s="164" t="e">
        <f>#REF!</f>
        <v>#REF!</v>
      </c>
      <c r="AX94" s="161" t="e">
        <f>#REF!</f>
        <v>#REF!</v>
      </c>
      <c r="AY94" s="162" t="e">
        <f>#REF!</f>
        <v>#REF!</v>
      </c>
      <c r="AZ94" s="161" t="e">
        <f>#REF!</f>
        <v>#REF!</v>
      </c>
      <c r="BA94" s="161" t="e">
        <f>#REF!-AW94</f>
        <v>#REF!</v>
      </c>
      <c r="BB94" s="162" t="e">
        <f>#REF!</f>
        <v>#REF!</v>
      </c>
      <c r="BC94" s="162" t="e">
        <f>#REF!</f>
        <v>#REF!</v>
      </c>
      <c r="BD94" s="161" t="e">
        <f>#REF!</f>
        <v>#REF!</v>
      </c>
      <c r="BE94" s="162" t="e">
        <f t="shared" si="33"/>
        <v>#REF!</v>
      </c>
      <c r="BF94" s="162" t="e">
        <f t="shared" si="22"/>
        <v>#REF!</v>
      </c>
      <c r="BG94" s="164" t="e">
        <f t="shared" si="23"/>
        <v>#REF!</v>
      </c>
      <c r="BH94" s="164">
        <f>VLOOKUP($A94,'5C1_NewType 2'!$A$7:$BD$44,COLUMN('5C1_NewType 2'!$AZ:$AZ),FALSE)</f>
        <v>0</v>
      </c>
      <c r="BI94" s="164" t="e">
        <f t="shared" si="34"/>
        <v>#REF!</v>
      </c>
      <c r="BJ94" s="164" t="e">
        <f t="shared" si="35"/>
        <v>#REF!</v>
      </c>
      <c r="BK94" s="164" t="e">
        <f>#REF!</f>
        <v>#REF!</v>
      </c>
      <c r="BL94" s="164" t="e">
        <f t="shared" si="36"/>
        <v>#REF!</v>
      </c>
    </row>
    <row r="95" spans="1:64" ht="16.5" customHeight="1" x14ac:dyDescent="0.2">
      <c r="A95" s="148" t="s">
        <v>345</v>
      </c>
      <c r="B95" s="231">
        <v>328002</v>
      </c>
      <c r="C95" s="151" t="s">
        <v>173</v>
      </c>
      <c r="D95" s="155" t="e">
        <f>#REF!</f>
        <v>#REF!</v>
      </c>
      <c r="E95" s="153"/>
      <c r="F95" s="153" t="e">
        <f>#REF!</f>
        <v>#REF!</v>
      </c>
      <c r="G95" s="860"/>
      <c r="H95" s="860"/>
      <c r="I95" s="155" t="e">
        <f>#REF!</f>
        <v>#REF!</v>
      </c>
      <c r="J95" s="153" t="e">
        <f>#REF!</f>
        <v>#REF!</v>
      </c>
      <c r="K95" s="155" t="e">
        <f>#REF!</f>
        <v>#REF!</v>
      </c>
      <c r="L95" s="153" t="e">
        <f>#REF!</f>
        <v>#REF!</v>
      </c>
      <c r="M95" s="155" t="e">
        <f>#REF!</f>
        <v>#REF!</v>
      </c>
      <c r="N95" s="153" t="e">
        <f>#REF!</f>
        <v>#REF!</v>
      </c>
      <c r="O95" s="155" t="e">
        <f>#REF!</f>
        <v>#REF!</v>
      </c>
      <c r="P95" s="153" t="e">
        <f>#REF!</f>
        <v>#REF!</v>
      </c>
      <c r="Q95" s="712" t="e">
        <f t="shared" si="32"/>
        <v>#REF!</v>
      </c>
      <c r="R95" s="156"/>
      <c r="S95" s="153" t="e">
        <f>#REF!</f>
        <v>#REF!</v>
      </c>
      <c r="T95" s="153" t="e">
        <f>#REF!</f>
        <v>#REF!</v>
      </c>
      <c r="U95" s="157" t="e">
        <f>#REF!</f>
        <v>#REF!</v>
      </c>
      <c r="V95" s="156" t="e">
        <f>#REF!</f>
        <v>#REF!</v>
      </c>
      <c r="W95" s="154"/>
      <c r="X95" s="154" t="e">
        <f>#REF!</f>
        <v>#REF!</v>
      </c>
      <c r="Y95" s="156" t="e">
        <f>#REF!</f>
        <v>#REF!</v>
      </c>
      <c r="Z95" s="153" t="e">
        <f>#REF!</f>
        <v>#REF!</v>
      </c>
      <c r="AA95" s="158" t="e">
        <f>#REF!</f>
        <v>#REF!</v>
      </c>
      <c r="AB95" s="158" t="e">
        <f>#REF!</f>
        <v>#REF!</v>
      </c>
      <c r="AC95" s="973" t="e">
        <f>#REF!</f>
        <v>#REF!</v>
      </c>
      <c r="AD95" s="973" t="e">
        <f>#REF!</f>
        <v>#REF!</v>
      </c>
      <c r="AE95" s="156" t="e">
        <f>#REF!</f>
        <v>#REF!</v>
      </c>
      <c r="AF95" s="153" t="e">
        <f>#REF!</f>
        <v>#REF!</v>
      </c>
      <c r="AG95" s="153" t="e">
        <f>#REF!</f>
        <v>#REF!</v>
      </c>
      <c r="AH95" s="156" t="e">
        <f>#REF!</f>
        <v>#REF!</v>
      </c>
      <c r="AI95" s="158" t="e">
        <f>#REF!</f>
        <v>#REF!</v>
      </c>
      <c r="AJ95" s="616" t="e">
        <f>#REF!</f>
        <v>#REF!</v>
      </c>
      <c r="AK95" s="616" t="e">
        <f>#REF!</f>
        <v>#REF!</v>
      </c>
      <c r="AL95" s="159" t="e">
        <f>#REF!</f>
        <v>#REF!</v>
      </c>
      <c r="AM95" s="159" t="e">
        <f t="shared" si="20"/>
        <v>#REF!</v>
      </c>
      <c r="AN95" s="160"/>
      <c r="AO95" s="161" t="e">
        <f>#REF!</f>
        <v>#REF!</v>
      </c>
      <c r="AP95" s="152" t="e">
        <f>#REF!</f>
        <v>#REF!</v>
      </c>
      <c r="AQ95" s="160" t="e">
        <f>#REF!</f>
        <v>#REF!</v>
      </c>
      <c r="AR95" s="152" t="e">
        <f>#REF!</f>
        <v>#REF!</v>
      </c>
      <c r="AS95" s="162" t="e">
        <f>#REF!</f>
        <v>#REF!</v>
      </c>
      <c r="AT95" s="163" t="e">
        <f>#REF!</f>
        <v>#REF!</v>
      </c>
      <c r="AU95" s="161" t="e">
        <f>#REF!</f>
        <v>#REF!</v>
      </c>
      <c r="AV95" s="164"/>
      <c r="AW95" s="164" t="e">
        <f>#REF!</f>
        <v>#REF!</v>
      </c>
      <c r="AX95" s="161" t="e">
        <f>#REF!</f>
        <v>#REF!</v>
      </c>
      <c r="AY95" s="162" t="e">
        <f>#REF!</f>
        <v>#REF!</v>
      </c>
      <c r="AZ95" s="161" t="e">
        <f>#REF!</f>
        <v>#REF!</v>
      </c>
      <c r="BA95" s="161" t="e">
        <f>#REF!-AW95</f>
        <v>#REF!</v>
      </c>
      <c r="BB95" s="162" t="e">
        <f>#REF!</f>
        <v>#REF!</v>
      </c>
      <c r="BC95" s="162" t="e">
        <f>#REF!</f>
        <v>#REF!</v>
      </c>
      <c r="BD95" s="161" t="e">
        <f>#REF!</f>
        <v>#REF!</v>
      </c>
      <c r="BE95" s="162" t="e">
        <f t="shared" si="33"/>
        <v>#REF!</v>
      </c>
      <c r="BF95" s="162" t="e">
        <f t="shared" si="22"/>
        <v>#REF!</v>
      </c>
      <c r="BG95" s="164" t="e">
        <f t="shared" si="23"/>
        <v>#REF!</v>
      </c>
      <c r="BH95" s="164">
        <f>VLOOKUP($A95,'5C1_NewType 2'!$A$7:$BD$44,COLUMN('5C1_NewType 2'!$AZ:$AZ),FALSE)</f>
        <v>0</v>
      </c>
      <c r="BI95" s="164" t="e">
        <f t="shared" si="34"/>
        <v>#REF!</v>
      </c>
      <c r="BJ95" s="164" t="e">
        <f t="shared" si="35"/>
        <v>#REF!</v>
      </c>
      <c r="BK95" s="164" t="e">
        <f>#REF!</f>
        <v>#REF!</v>
      </c>
      <c r="BL95" s="164" t="e">
        <f t="shared" si="36"/>
        <v>#REF!</v>
      </c>
    </row>
    <row r="96" spans="1:64" ht="16.5" customHeight="1" x14ac:dyDescent="0.2">
      <c r="A96" s="148" t="s">
        <v>346</v>
      </c>
      <c r="B96" s="231" t="s">
        <v>202</v>
      </c>
      <c r="C96" s="151" t="s">
        <v>174</v>
      </c>
      <c r="D96" s="155" t="e">
        <f>#REF!</f>
        <v>#REF!</v>
      </c>
      <c r="E96" s="153"/>
      <c r="F96" s="153" t="e">
        <f>#REF!</f>
        <v>#REF!</v>
      </c>
      <c r="G96" s="860"/>
      <c r="H96" s="860"/>
      <c r="I96" s="155" t="e">
        <f>#REF!</f>
        <v>#REF!</v>
      </c>
      <c r="J96" s="153" t="e">
        <f>#REF!</f>
        <v>#REF!</v>
      </c>
      <c r="K96" s="155" t="e">
        <f>#REF!</f>
        <v>#REF!</v>
      </c>
      <c r="L96" s="153" t="e">
        <f>#REF!</f>
        <v>#REF!</v>
      </c>
      <c r="M96" s="155" t="e">
        <f>#REF!</f>
        <v>#REF!</v>
      </c>
      <c r="N96" s="153" t="e">
        <f>#REF!</f>
        <v>#REF!</v>
      </c>
      <c r="O96" s="155" t="e">
        <f>#REF!</f>
        <v>#REF!</v>
      </c>
      <c r="P96" s="153" t="e">
        <f>#REF!</f>
        <v>#REF!</v>
      </c>
      <c r="Q96" s="712" t="e">
        <f t="shared" si="32"/>
        <v>#REF!</v>
      </c>
      <c r="R96" s="156"/>
      <c r="S96" s="153" t="e">
        <f>#REF!</f>
        <v>#REF!</v>
      </c>
      <c r="T96" s="153" t="e">
        <f>#REF!</f>
        <v>#REF!</v>
      </c>
      <c r="U96" s="157" t="e">
        <f>#REF!</f>
        <v>#REF!</v>
      </c>
      <c r="V96" s="156" t="e">
        <f>#REF!</f>
        <v>#REF!</v>
      </c>
      <c r="W96" s="154"/>
      <c r="X96" s="154" t="e">
        <f>#REF!</f>
        <v>#REF!</v>
      </c>
      <c r="Y96" s="156" t="e">
        <f>#REF!</f>
        <v>#REF!</v>
      </c>
      <c r="Z96" s="153" t="e">
        <f>#REF!</f>
        <v>#REF!</v>
      </c>
      <c r="AA96" s="158" t="e">
        <f>#REF!</f>
        <v>#REF!</v>
      </c>
      <c r="AB96" s="158" t="e">
        <f>#REF!</f>
        <v>#REF!</v>
      </c>
      <c r="AC96" s="973" t="e">
        <f>#REF!</f>
        <v>#REF!</v>
      </c>
      <c r="AD96" s="973" t="e">
        <f>#REF!</f>
        <v>#REF!</v>
      </c>
      <c r="AE96" s="156" t="e">
        <f>#REF!</f>
        <v>#REF!</v>
      </c>
      <c r="AF96" s="153" t="e">
        <f>#REF!</f>
        <v>#REF!</v>
      </c>
      <c r="AG96" s="153" t="e">
        <f>#REF!</f>
        <v>#REF!</v>
      </c>
      <c r="AH96" s="156" t="e">
        <f>#REF!</f>
        <v>#REF!</v>
      </c>
      <c r="AI96" s="158" t="e">
        <f>#REF!</f>
        <v>#REF!</v>
      </c>
      <c r="AJ96" s="616" t="e">
        <f>#REF!</f>
        <v>#REF!</v>
      </c>
      <c r="AK96" s="616" t="e">
        <f>#REF!</f>
        <v>#REF!</v>
      </c>
      <c r="AL96" s="159" t="e">
        <f>#REF!</f>
        <v>#REF!</v>
      </c>
      <c r="AM96" s="159" t="e">
        <f t="shared" si="20"/>
        <v>#REF!</v>
      </c>
      <c r="AN96" s="160"/>
      <c r="AO96" s="161" t="e">
        <f>#REF!</f>
        <v>#REF!</v>
      </c>
      <c r="AP96" s="152" t="e">
        <f>#REF!</f>
        <v>#REF!</v>
      </c>
      <c r="AQ96" s="160" t="e">
        <f>#REF!</f>
        <v>#REF!</v>
      </c>
      <c r="AR96" s="152" t="e">
        <f>#REF!</f>
        <v>#REF!</v>
      </c>
      <c r="AS96" s="162" t="e">
        <f>#REF!</f>
        <v>#REF!</v>
      </c>
      <c r="AT96" s="163" t="e">
        <f>#REF!</f>
        <v>#REF!</v>
      </c>
      <c r="AU96" s="161" t="e">
        <f>#REF!</f>
        <v>#REF!</v>
      </c>
      <c r="AV96" s="164"/>
      <c r="AW96" s="164" t="e">
        <f>#REF!</f>
        <v>#REF!</v>
      </c>
      <c r="AX96" s="161" t="e">
        <f>#REF!</f>
        <v>#REF!</v>
      </c>
      <c r="AY96" s="162" t="e">
        <f>#REF!</f>
        <v>#REF!</v>
      </c>
      <c r="AZ96" s="161" t="e">
        <f>#REF!</f>
        <v>#REF!</v>
      </c>
      <c r="BA96" s="161" t="e">
        <f>#REF!-AW96</f>
        <v>#REF!</v>
      </c>
      <c r="BB96" s="162" t="e">
        <f>#REF!</f>
        <v>#REF!</v>
      </c>
      <c r="BC96" s="162" t="e">
        <f>#REF!</f>
        <v>#REF!</v>
      </c>
      <c r="BD96" s="161" t="e">
        <f>#REF!</f>
        <v>#REF!</v>
      </c>
      <c r="BE96" s="162" t="e">
        <f t="shared" si="33"/>
        <v>#REF!</v>
      </c>
      <c r="BF96" s="162" t="e">
        <f t="shared" si="22"/>
        <v>#REF!</v>
      </c>
      <c r="BG96" s="164" t="e">
        <f t="shared" si="23"/>
        <v>#REF!</v>
      </c>
      <c r="BH96" s="164">
        <f>VLOOKUP($A96,'5C1_NewType 2'!$A$7:$BD$44,COLUMN('5C1_NewType 2'!$AZ:$AZ),FALSE)</f>
        <v>0</v>
      </c>
      <c r="BI96" s="164" t="e">
        <f t="shared" si="34"/>
        <v>#REF!</v>
      </c>
      <c r="BJ96" s="164" t="e">
        <f t="shared" si="35"/>
        <v>#REF!</v>
      </c>
      <c r="BK96" s="164" t="e">
        <f>#REF!</f>
        <v>#REF!</v>
      </c>
      <c r="BL96" s="164" t="e">
        <f t="shared" si="36"/>
        <v>#REF!</v>
      </c>
    </row>
    <row r="97" spans="1:64" ht="16.5" customHeight="1" x14ac:dyDescent="0.2">
      <c r="A97" s="149" t="s">
        <v>347</v>
      </c>
      <c r="B97" s="232" t="s">
        <v>203</v>
      </c>
      <c r="C97" s="165" t="s">
        <v>175</v>
      </c>
      <c r="D97" s="169" t="e">
        <f>#REF!</f>
        <v>#REF!</v>
      </c>
      <c r="E97" s="167"/>
      <c r="F97" s="167" t="e">
        <f>#REF!</f>
        <v>#REF!</v>
      </c>
      <c r="G97" s="861"/>
      <c r="H97" s="861"/>
      <c r="I97" s="169" t="e">
        <f>#REF!</f>
        <v>#REF!</v>
      </c>
      <c r="J97" s="167" t="e">
        <f>#REF!</f>
        <v>#REF!</v>
      </c>
      <c r="K97" s="169" t="e">
        <f>#REF!</f>
        <v>#REF!</v>
      </c>
      <c r="L97" s="167" t="e">
        <f>#REF!</f>
        <v>#REF!</v>
      </c>
      <c r="M97" s="169" t="e">
        <f>#REF!</f>
        <v>#REF!</v>
      </c>
      <c r="N97" s="167" t="e">
        <f>#REF!</f>
        <v>#REF!</v>
      </c>
      <c r="O97" s="169" t="e">
        <f>#REF!</f>
        <v>#REF!</v>
      </c>
      <c r="P97" s="167" t="e">
        <f>#REF!</f>
        <v>#REF!</v>
      </c>
      <c r="Q97" s="776" t="e">
        <f t="shared" si="32"/>
        <v>#REF!</v>
      </c>
      <c r="R97" s="170"/>
      <c r="S97" s="167" t="e">
        <f>#REF!</f>
        <v>#REF!</v>
      </c>
      <c r="T97" s="167" t="e">
        <f>#REF!</f>
        <v>#REF!</v>
      </c>
      <c r="U97" s="171" t="e">
        <f>#REF!</f>
        <v>#REF!</v>
      </c>
      <c r="V97" s="170" t="e">
        <f>#REF!</f>
        <v>#REF!</v>
      </c>
      <c r="W97" s="168"/>
      <c r="X97" s="168" t="e">
        <f>#REF!</f>
        <v>#REF!</v>
      </c>
      <c r="Y97" s="170" t="e">
        <f>#REF!</f>
        <v>#REF!</v>
      </c>
      <c r="Z97" s="167" t="e">
        <f>#REF!</f>
        <v>#REF!</v>
      </c>
      <c r="AA97" s="172" t="e">
        <f>#REF!</f>
        <v>#REF!</v>
      </c>
      <c r="AB97" s="613" t="e">
        <f>#REF!</f>
        <v>#REF!</v>
      </c>
      <c r="AC97" s="974" t="e">
        <f>#REF!</f>
        <v>#REF!</v>
      </c>
      <c r="AD97" s="974" t="e">
        <f>#REF!</f>
        <v>#REF!</v>
      </c>
      <c r="AE97" s="170" t="e">
        <f>#REF!</f>
        <v>#REF!</v>
      </c>
      <c r="AF97" s="173" t="e">
        <f>#REF!</f>
        <v>#REF!</v>
      </c>
      <c r="AG97" s="167" t="e">
        <f>#REF!</f>
        <v>#REF!</v>
      </c>
      <c r="AH97" s="174" t="e">
        <f>#REF!</f>
        <v>#REF!</v>
      </c>
      <c r="AI97" s="172" t="e">
        <f>#REF!</f>
        <v>#REF!</v>
      </c>
      <c r="AJ97" s="617" t="e">
        <f>#REF!</f>
        <v>#REF!</v>
      </c>
      <c r="AK97" s="617" t="e">
        <f>#REF!</f>
        <v>#REF!</v>
      </c>
      <c r="AL97" s="174" t="e">
        <f>#REF!</f>
        <v>#REF!</v>
      </c>
      <c r="AM97" s="174" t="e">
        <f t="shared" si="20"/>
        <v>#REF!</v>
      </c>
      <c r="AN97" s="175"/>
      <c r="AO97" s="176" t="e">
        <f>#REF!</f>
        <v>#REF!</v>
      </c>
      <c r="AP97" s="166" t="e">
        <f>#REF!</f>
        <v>#REF!</v>
      </c>
      <c r="AQ97" s="175" t="e">
        <f>#REF!</f>
        <v>#REF!</v>
      </c>
      <c r="AR97" s="166" t="e">
        <f>#REF!</f>
        <v>#REF!</v>
      </c>
      <c r="AS97" s="177" t="e">
        <f>#REF!</f>
        <v>#REF!</v>
      </c>
      <c r="AT97" s="178" t="e">
        <f>#REF!</f>
        <v>#REF!</v>
      </c>
      <c r="AU97" s="176" t="e">
        <f>#REF!</f>
        <v>#REF!</v>
      </c>
      <c r="AV97" s="610"/>
      <c r="AW97" s="179" t="e">
        <f>#REF!</f>
        <v>#REF!</v>
      </c>
      <c r="AX97" s="176" t="e">
        <f>#REF!</f>
        <v>#REF!</v>
      </c>
      <c r="AY97" s="177" t="e">
        <f>#REF!</f>
        <v>#REF!</v>
      </c>
      <c r="AZ97" s="625" t="e">
        <f>#REF!</f>
        <v>#REF!</v>
      </c>
      <c r="BA97" s="176" t="e">
        <f>#REF!-AW97</f>
        <v>#REF!</v>
      </c>
      <c r="BB97" s="177" t="e">
        <f>#REF!</f>
        <v>#REF!</v>
      </c>
      <c r="BC97" s="177" t="e">
        <f>#REF!</f>
        <v>#REF!</v>
      </c>
      <c r="BD97" s="176" t="e">
        <f>#REF!</f>
        <v>#REF!</v>
      </c>
      <c r="BE97" s="177" t="e">
        <f t="shared" si="33"/>
        <v>#REF!</v>
      </c>
      <c r="BF97" s="177" t="e">
        <f t="shared" si="22"/>
        <v>#REF!</v>
      </c>
      <c r="BG97" s="179" t="e">
        <f t="shared" si="23"/>
        <v>#REF!</v>
      </c>
      <c r="BH97" s="179">
        <f>VLOOKUP($A97,'5C1_NewType 2'!$A$7:$BD$44,COLUMN('5C1_NewType 2'!$AZ:$AZ),FALSE)</f>
        <v>0</v>
      </c>
      <c r="BI97" s="179" t="e">
        <f t="shared" si="34"/>
        <v>#REF!</v>
      </c>
      <c r="BJ97" s="179" t="e">
        <f t="shared" si="35"/>
        <v>#REF!</v>
      </c>
      <c r="BK97" s="179" t="e">
        <f>#REF!</f>
        <v>#REF!</v>
      </c>
      <c r="BL97" s="179" t="e">
        <f t="shared" si="36"/>
        <v>#REF!</v>
      </c>
    </row>
    <row r="98" spans="1:64" ht="16.5" customHeight="1" x14ac:dyDescent="0.2">
      <c r="A98" s="147" t="s">
        <v>348</v>
      </c>
      <c r="B98" s="230" t="s">
        <v>195</v>
      </c>
      <c r="C98" s="134" t="s">
        <v>162</v>
      </c>
      <c r="D98" s="138" t="e">
        <f>#REF!</f>
        <v>#REF!</v>
      </c>
      <c r="E98" s="136"/>
      <c r="F98" s="136" t="e">
        <f>#REF!</f>
        <v>#REF!</v>
      </c>
      <c r="G98" s="858"/>
      <c r="H98" s="858"/>
      <c r="I98" s="138" t="e">
        <f>#REF!</f>
        <v>#REF!</v>
      </c>
      <c r="J98" s="136" t="e">
        <f>#REF!</f>
        <v>#REF!</v>
      </c>
      <c r="K98" s="138" t="e">
        <f>#REF!</f>
        <v>#REF!</v>
      </c>
      <c r="L98" s="136" t="e">
        <f>#REF!</f>
        <v>#REF!</v>
      </c>
      <c r="M98" s="138" t="e">
        <f>#REF!</f>
        <v>#REF!</v>
      </c>
      <c r="N98" s="136" t="e">
        <f>#REF!</f>
        <v>#REF!</v>
      </c>
      <c r="O98" s="138" t="e">
        <f>#REF!</f>
        <v>#REF!</v>
      </c>
      <c r="P98" s="136" t="e">
        <f>#REF!</f>
        <v>#REF!</v>
      </c>
      <c r="Q98" s="774" t="e">
        <f t="shared" si="32"/>
        <v>#REF!</v>
      </c>
      <c r="R98" s="139"/>
      <c r="S98" s="136" t="e">
        <f>#REF!</f>
        <v>#REF!</v>
      </c>
      <c r="T98" s="136" t="e">
        <f>#REF!</f>
        <v>#REF!</v>
      </c>
      <c r="U98" s="140" t="e">
        <f>#REF!</f>
        <v>#REF!</v>
      </c>
      <c r="V98" s="139" t="e">
        <f>#REF!</f>
        <v>#REF!</v>
      </c>
      <c r="W98" s="137"/>
      <c r="X98" s="137" t="e">
        <f>#REF!</f>
        <v>#REF!</v>
      </c>
      <c r="Y98" s="139" t="e">
        <f>#REF!</f>
        <v>#REF!</v>
      </c>
      <c r="Z98" s="136" t="e">
        <f>#REF!</f>
        <v>#REF!</v>
      </c>
      <c r="AA98" s="150" t="e">
        <f>#REF!</f>
        <v>#REF!</v>
      </c>
      <c r="AB98" s="612" t="e">
        <f>#REF!</f>
        <v>#REF!</v>
      </c>
      <c r="AC98" s="972" t="e">
        <f>#REF!</f>
        <v>#REF!</v>
      </c>
      <c r="AD98" s="972" t="e">
        <f>#REF!</f>
        <v>#REF!</v>
      </c>
      <c r="AE98" s="139" t="e">
        <f>#REF!</f>
        <v>#REF!</v>
      </c>
      <c r="AF98" s="136" t="e">
        <f>#REF!</f>
        <v>#REF!</v>
      </c>
      <c r="AG98" s="136" t="e">
        <f>#REF!</f>
        <v>#REF!</v>
      </c>
      <c r="AH98" s="139" t="e">
        <f>#REF!</f>
        <v>#REF!</v>
      </c>
      <c r="AI98" s="150" t="e">
        <f>#REF!</f>
        <v>#REF!</v>
      </c>
      <c r="AJ98" s="615" t="e">
        <f>#REF!</f>
        <v>#REF!</v>
      </c>
      <c r="AK98" s="615" t="e">
        <f>#REF!</f>
        <v>#REF!</v>
      </c>
      <c r="AL98" s="141" t="e">
        <f>#REF!</f>
        <v>#REF!</v>
      </c>
      <c r="AM98" s="141" t="e">
        <f t="shared" si="20"/>
        <v>#REF!</v>
      </c>
      <c r="AN98" s="142"/>
      <c r="AO98" s="143" t="e">
        <f>#REF!</f>
        <v>#REF!</v>
      </c>
      <c r="AP98" s="135" t="e">
        <f>#REF!</f>
        <v>#REF!</v>
      </c>
      <c r="AQ98" s="142" t="e">
        <f>#REF!</f>
        <v>#REF!</v>
      </c>
      <c r="AR98" s="135" t="e">
        <f>#REF!</f>
        <v>#REF!</v>
      </c>
      <c r="AS98" s="144" t="e">
        <f>#REF!</f>
        <v>#REF!</v>
      </c>
      <c r="AT98" s="145" t="e">
        <f>#REF!</f>
        <v>#REF!</v>
      </c>
      <c r="AU98" s="143" t="e">
        <f>#REF!</f>
        <v>#REF!</v>
      </c>
      <c r="AV98" s="609"/>
      <c r="AW98" s="146" t="e">
        <f>#REF!</f>
        <v>#REF!</v>
      </c>
      <c r="AX98" s="143" t="e">
        <f>#REF!</f>
        <v>#REF!</v>
      </c>
      <c r="AY98" s="144" t="e">
        <f>#REF!</f>
        <v>#REF!</v>
      </c>
      <c r="AZ98" s="624" t="e">
        <f>#REF!</f>
        <v>#REF!</v>
      </c>
      <c r="BA98" s="143" t="e">
        <f>#REF!-AW98</f>
        <v>#REF!</v>
      </c>
      <c r="BB98" s="144" t="e">
        <f>#REF!</f>
        <v>#REF!</v>
      </c>
      <c r="BC98" s="144" t="e">
        <f>#REF!</f>
        <v>#REF!</v>
      </c>
      <c r="BD98" s="143" t="e">
        <f>#REF!</f>
        <v>#REF!</v>
      </c>
      <c r="BE98" s="144" t="e">
        <f t="shared" si="33"/>
        <v>#REF!</v>
      </c>
      <c r="BF98" s="144" t="e">
        <f t="shared" si="22"/>
        <v>#REF!</v>
      </c>
      <c r="BG98" s="146" t="e">
        <f t="shared" si="23"/>
        <v>#REF!</v>
      </c>
      <c r="BH98" s="146">
        <f>VLOOKUP($A98,'5C1_NewType 2'!$A$7:$BD$44,COLUMN('5C1_NewType 2'!$AZ:$AZ),FALSE)</f>
        <v>0</v>
      </c>
      <c r="BI98" s="146" t="e">
        <f t="shared" si="34"/>
        <v>#REF!</v>
      </c>
      <c r="BJ98" s="146" t="e">
        <f t="shared" si="35"/>
        <v>#REF!</v>
      </c>
      <c r="BK98" s="146" t="e">
        <f>#REF!</f>
        <v>#REF!</v>
      </c>
      <c r="BL98" s="146" t="e">
        <f t="shared" si="36"/>
        <v>#REF!</v>
      </c>
    </row>
    <row r="99" spans="1:64" ht="16.5" customHeight="1" x14ac:dyDescent="0.2">
      <c r="A99" s="148" t="s">
        <v>349</v>
      </c>
      <c r="B99" s="231" t="s">
        <v>204</v>
      </c>
      <c r="C99" s="151" t="s">
        <v>176</v>
      </c>
      <c r="D99" s="155" t="e">
        <f>#REF!</f>
        <v>#REF!</v>
      </c>
      <c r="E99" s="153"/>
      <c r="F99" s="153" t="e">
        <f>#REF!</f>
        <v>#REF!</v>
      </c>
      <c r="G99" s="860"/>
      <c r="H99" s="860"/>
      <c r="I99" s="155" t="e">
        <f>#REF!</f>
        <v>#REF!</v>
      </c>
      <c r="J99" s="153" t="e">
        <f>#REF!</f>
        <v>#REF!</v>
      </c>
      <c r="K99" s="155" t="e">
        <f>#REF!</f>
        <v>#REF!</v>
      </c>
      <c r="L99" s="153" t="e">
        <f>#REF!</f>
        <v>#REF!</v>
      </c>
      <c r="M99" s="155" t="e">
        <f>#REF!</f>
        <v>#REF!</v>
      </c>
      <c r="N99" s="153" t="e">
        <f>#REF!</f>
        <v>#REF!</v>
      </c>
      <c r="O99" s="155" t="e">
        <f>#REF!</f>
        <v>#REF!</v>
      </c>
      <c r="P99" s="153" t="e">
        <f>#REF!</f>
        <v>#REF!</v>
      </c>
      <c r="Q99" s="712" t="e">
        <f t="shared" si="32"/>
        <v>#REF!</v>
      </c>
      <c r="R99" s="156"/>
      <c r="S99" s="153" t="e">
        <f>#REF!</f>
        <v>#REF!</v>
      </c>
      <c r="T99" s="153" t="e">
        <f>#REF!</f>
        <v>#REF!</v>
      </c>
      <c r="U99" s="157" t="e">
        <f>#REF!</f>
        <v>#REF!</v>
      </c>
      <c r="V99" s="156" t="e">
        <f>#REF!</f>
        <v>#REF!</v>
      </c>
      <c r="W99" s="154"/>
      <c r="X99" s="154" t="e">
        <f>#REF!</f>
        <v>#REF!</v>
      </c>
      <c r="Y99" s="156" t="e">
        <f>#REF!</f>
        <v>#REF!</v>
      </c>
      <c r="Z99" s="153" t="e">
        <f>#REF!</f>
        <v>#REF!</v>
      </c>
      <c r="AA99" s="158" t="e">
        <f>#REF!</f>
        <v>#REF!</v>
      </c>
      <c r="AB99" s="158" t="e">
        <f>#REF!</f>
        <v>#REF!</v>
      </c>
      <c r="AC99" s="973" t="e">
        <f>#REF!</f>
        <v>#REF!</v>
      </c>
      <c r="AD99" s="973" t="e">
        <f>#REF!</f>
        <v>#REF!</v>
      </c>
      <c r="AE99" s="156" t="e">
        <f>#REF!</f>
        <v>#REF!</v>
      </c>
      <c r="AF99" s="153" t="e">
        <f>#REF!</f>
        <v>#REF!</v>
      </c>
      <c r="AG99" s="153" t="e">
        <f>#REF!</f>
        <v>#REF!</v>
      </c>
      <c r="AH99" s="156" t="e">
        <f>#REF!</f>
        <v>#REF!</v>
      </c>
      <c r="AI99" s="158" t="e">
        <f>#REF!</f>
        <v>#REF!</v>
      </c>
      <c r="AJ99" s="616" t="e">
        <f>#REF!</f>
        <v>#REF!</v>
      </c>
      <c r="AK99" s="616" t="e">
        <f>#REF!</f>
        <v>#REF!</v>
      </c>
      <c r="AL99" s="159" t="e">
        <f>#REF!</f>
        <v>#REF!</v>
      </c>
      <c r="AM99" s="159" t="e">
        <f t="shared" si="20"/>
        <v>#REF!</v>
      </c>
      <c r="AN99" s="160"/>
      <c r="AO99" s="161" t="e">
        <f>#REF!</f>
        <v>#REF!</v>
      </c>
      <c r="AP99" s="152" t="e">
        <f>#REF!</f>
        <v>#REF!</v>
      </c>
      <c r="AQ99" s="160" t="e">
        <f>#REF!</f>
        <v>#REF!</v>
      </c>
      <c r="AR99" s="152" t="e">
        <f>#REF!</f>
        <v>#REF!</v>
      </c>
      <c r="AS99" s="162" t="e">
        <f>#REF!</f>
        <v>#REF!</v>
      </c>
      <c r="AT99" s="163" t="e">
        <f>#REF!</f>
        <v>#REF!</v>
      </c>
      <c r="AU99" s="161" t="e">
        <f>#REF!</f>
        <v>#REF!</v>
      </c>
      <c r="AV99" s="164"/>
      <c r="AW99" s="164" t="e">
        <f>#REF!</f>
        <v>#REF!</v>
      </c>
      <c r="AX99" s="161" t="e">
        <f>#REF!</f>
        <v>#REF!</v>
      </c>
      <c r="AY99" s="162" t="e">
        <f>#REF!</f>
        <v>#REF!</v>
      </c>
      <c r="AZ99" s="161" t="e">
        <f>#REF!</f>
        <v>#REF!</v>
      </c>
      <c r="BA99" s="161" t="e">
        <f>#REF!-AW99</f>
        <v>#REF!</v>
      </c>
      <c r="BB99" s="162" t="e">
        <f>#REF!</f>
        <v>#REF!</v>
      </c>
      <c r="BC99" s="162" t="e">
        <f>#REF!</f>
        <v>#REF!</v>
      </c>
      <c r="BD99" s="161" t="e">
        <f>#REF!</f>
        <v>#REF!</v>
      </c>
      <c r="BE99" s="162" t="e">
        <f t="shared" si="33"/>
        <v>#REF!</v>
      </c>
      <c r="BF99" s="162" t="e">
        <f t="shared" si="22"/>
        <v>#REF!</v>
      </c>
      <c r="BG99" s="164" t="e">
        <f t="shared" si="23"/>
        <v>#REF!</v>
      </c>
      <c r="BH99" s="164">
        <f>VLOOKUP($A99,'5C1_NewType 2'!$A$7:$BD$44,COLUMN('5C1_NewType 2'!$AZ:$AZ),FALSE)</f>
        <v>0</v>
      </c>
      <c r="BI99" s="164" t="e">
        <f t="shared" si="34"/>
        <v>#REF!</v>
      </c>
      <c r="BJ99" s="164" t="e">
        <f t="shared" si="35"/>
        <v>#REF!</v>
      </c>
      <c r="BK99" s="164" t="e">
        <f>#REF!</f>
        <v>#REF!</v>
      </c>
      <c r="BL99" s="164" t="e">
        <f t="shared" si="36"/>
        <v>#REF!</v>
      </c>
    </row>
    <row r="100" spans="1:64" ht="16.5" customHeight="1" x14ac:dyDescent="0.2">
      <c r="A100" s="148" t="s">
        <v>350</v>
      </c>
      <c r="B100" s="231" t="s">
        <v>199</v>
      </c>
      <c r="C100" s="151" t="s">
        <v>171</v>
      </c>
      <c r="D100" s="155" t="e">
        <f>#REF!</f>
        <v>#REF!</v>
      </c>
      <c r="E100" s="153"/>
      <c r="F100" s="153" t="e">
        <f>#REF!</f>
        <v>#REF!</v>
      </c>
      <c r="G100" s="860"/>
      <c r="H100" s="860"/>
      <c r="I100" s="155" t="e">
        <f>#REF!</f>
        <v>#REF!</v>
      </c>
      <c r="J100" s="153" t="e">
        <f>#REF!</f>
        <v>#REF!</v>
      </c>
      <c r="K100" s="155" t="e">
        <f>#REF!</f>
        <v>#REF!</v>
      </c>
      <c r="L100" s="153" t="e">
        <f>#REF!</f>
        <v>#REF!</v>
      </c>
      <c r="M100" s="155" t="e">
        <f>#REF!</f>
        <v>#REF!</v>
      </c>
      <c r="N100" s="153" t="e">
        <f>#REF!</f>
        <v>#REF!</v>
      </c>
      <c r="O100" s="155" t="e">
        <f>#REF!</f>
        <v>#REF!</v>
      </c>
      <c r="P100" s="153" t="e">
        <f>#REF!</f>
        <v>#REF!</v>
      </c>
      <c r="Q100" s="712" t="e">
        <f t="shared" si="32"/>
        <v>#REF!</v>
      </c>
      <c r="R100" s="156"/>
      <c r="S100" s="153" t="e">
        <f>#REF!</f>
        <v>#REF!</v>
      </c>
      <c r="T100" s="153" t="e">
        <f>#REF!</f>
        <v>#REF!</v>
      </c>
      <c r="U100" s="157" t="e">
        <f>#REF!</f>
        <v>#REF!</v>
      </c>
      <c r="V100" s="156" t="e">
        <f>#REF!</f>
        <v>#REF!</v>
      </c>
      <c r="W100" s="154"/>
      <c r="X100" s="154" t="e">
        <f>#REF!</f>
        <v>#REF!</v>
      </c>
      <c r="Y100" s="156" t="e">
        <f>#REF!</f>
        <v>#REF!</v>
      </c>
      <c r="Z100" s="153" t="e">
        <f>#REF!</f>
        <v>#REF!</v>
      </c>
      <c r="AA100" s="158" t="e">
        <f>#REF!</f>
        <v>#REF!</v>
      </c>
      <c r="AB100" s="158" t="e">
        <f>#REF!</f>
        <v>#REF!</v>
      </c>
      <c r="AC100" s="973" t="e">
        <f>#REF!</f>
        <v>#REF!</v>
      </c>
      <c r="AD100" s="973" t="e">
        <f>#REF!</f>
        <v>#REF!</v>
      </c>
      <c r="AE100" s="156" t="e">
        <f>#REF!</f>
        <v>#REF!</v>
      </c>
      <c r="AF100" s="153" t="e">
        <f>#REF!</f>
        <v>#REF!</v>
      </c>
      <c r="AG100" s="153" t="e">
        <f>#REF!</f>
        <v>#REF!</v>
      </c>
      <c r="AH100" s="156" t="e">
        <f>#REF!</f>
        <v>#REF!</v>
      </c>
      <c r="AI100" s="158" t="e">
        <f>#REF!</f>
        <v>#REF!</v>
      </c>
      <c r="AJ100" s="616" t="e">
        <f>#REF!</f>
        <v>#REF!</v>
      </c>
      <c r="AK100" s="616" t="e">
        <f>#REF!</f>
        <v>#REF!</v>
      </c>
      <c r="AL100" s="159" t="e">
        <f>#REF!</f>
        <v>#REF!</v>
      </c>
      <c r="AM100" s="159" t="e">
        <f t="shared" si="20"/>
        <v>#REF!</v>
      </c>
      <c r="AN100" s="160"/>
      <c r="AO100" s="161" t="e">
        <f>#REF!</f>
        <v>#REF!</v>
      </c>
      <c r="AP100" s="152" t="e">
        <f>#REF!</f>
        <v>#REF!</v>
      </c>
      <c r="AQ100" s="160" t="e">
        <f>#REF!</f>
        <v>#REF!</v>
      </c>
      <c r="AR100" s="152" t="e">
        <f>#REF!</f>
        <v>#REF!</v>
      </c>
      <c r="AS100" s="162" t="e">
        <f>#REF!</f>
        <v>#REF!</v>
      </c>
      <c r="AT100" s="163" t="e">
        <f>#REF!</f>
        <v>#REF!</v>
      </c>
      <c r="AU100" s="161" t="e">
        <f>#REF!</f>
        <v>#REF!</v>
      </c>
      <c r="AV100" s="164"/>
      <c r="AW100" s="164" t="e">
        <f>#REF!</f>
        <v>#REF!</v>
      </c>
      <c r="AX100" s="161" t="e">
        <f>#REF!</f>
        <v>#REF!</v>
      </c>
      <c r="AY100" s="162" t="e">
        <f>#REF!</f>
        <v>#REF!</v>
      </c>
      <c r="AZ100" s="161" t="e">
        <f>#REF!</f>
        <v>#REF!</v>
      </c>
      <c r="BA100" s="161" t="e">
        <f>#REF!-AW100</f>
        <v>#REF!</v>
      </c>
      <c r="BB100" s="162" t="e">
        <f>#REF!</f>
        <v>#REF!</v>
      </c>
      <c r="BC100" s="162" t="e">
        <f>#REF!</f>
        <v>#REF!</v>
      </c>
      <c r="BD100" s="161" t="e">
        <f>#REF!</f>
        <v>#REF!</v>
      </c>
      <c r="BE100" s="162" t="e">
        <f t="shared" si="33"/>
        <v>#REF!</v>
      </c>
      <c r="BF100" s="162" t="e">
        <f t="shared" si="22"/>
        <v>#REF!</v>
      </c>
      <c r="BG100" s="164" t="e">
        <f t="shared" si="23"/>
        <v>#REF!</v>
      </c>
      <c r="BH100" s="164">
        <f>VLOOKUP($A100,'5C1_NewType 2'!$A$7:$BD$44,COLUMN('5C1_NewType 2'!$AZ:$AZ),FALSE)</f>
        <v>0</v>
      </c>
      <c r="BI100" s="164" t="e">
        <f t="shared" si="34"/>
        <v>#REF!</v>
      </c>
      <c r="BJ100" s="164" t="e">
        <f t="shared" si="35"/>
        <v>#REF!</v>
      </c>
      <c r="BK100" s="164" t="e">
        <f>#REF!</f>
        <v>#REF!</v>
      </c>
      <c r="BL100" s="164" t="e">
        <f t="shared" si="36"/>
        <v>#REF!</v>
      </c>
    </row>
    <row r="101" spans="1:64" ht="16.5" customHeight="1" x14ac:dyDescent="0.2">
      <c r="A101" s="148" t="s">
        <v>351</v>
      </c>
      <c r="B101" s="231">
        <v>343002</v>
      </c>
      <c r="C101" s="151" t="s">
        <v>307</v>
      </c>
      <c r="D101" s="155" t="e">
        <f>#REF!</f>
        <v>#REF!</v>
      </c>
      <c r="E101" s="153"/>
      <c r="F101" s="153" t="e">
        <f>#REF!</f>
        <v>#REF!</v>
      </c>
      <c r="G101" s="860"/>
      <c r="H101" s="860"/>
      <c r="I101" s="155" t="e">
        <f>#REF!</f>
        <v>#REF!</v>
      </c>
      <c r="J101" s="153" t="e">
        <f>#REF!</f>
        <v>#REF!</v>
      </c>
      <c r="K101" s="155" t="e">
        <f>#REF!</f>
        <v>#REF!</v>
      </c>
      <c r="L101" s="153" t="e">
        <f>#REF!</f>
        <v>#REF!</v>
      </c>
      <c r="M101" s="155" t="e">
        <f>#REF!</f>
        <v>#REF!</v>
      </c>
      <c r="N101" s="153" t="e">
        <f>#REF!</f>
        <v>#REF!</v>
      </c>
      <c r="O101" s="155" t="e">
        <f>#REF!</f>
        <v>#REF!</v>
      </c>
      <c r="P101" s="153" t="e">
        <f>#REF!</f>
        <v>#REF!</v>
      </c>
      <c r="Q101" s="712" t="e">
        <f t="shared" si="32"/>
        <v>#REF!</v>
      </c>
      <c r="R101" s="627" t="e">
        <f>#REF!</f>
        <v>#REF!</v>
      </c>
      <c r="S101" s="627" t="e">
        <f>#REF!</f>
        <v>#REF!</v>
      </c>
      <c r="T101" s="627" t="e">
        <f>#REF!</f>
        <v>#REF!</v>
      </c>
      <c r="U101" s="627" t="e">
        <f>#REF!</f>
        <v>#REF!</v>
      </c>
      <c r="V101" s="627" t="e">
        <f>#REF!</f>
        <v>#REF!</v>
      </c>
      <c r="W101" s="153"/>
      <c r="X101" s="627" t="e">
        <f>#REF!</f>
        <v>#REF!</v>
      </c>
      <c r="Y101" s="627" t="e">
        <f>#REF!</f>
        <v>#REF!</v>
      </c>
      <c r="Z101" s="627" t="e">
        <f>#REF!</f>
        <v>#REF!</v>
      </c>
      <c r="AA101" s="627" t="e">
        <f>#REF!</f>
        <v>#REF!</v>
      </c>
      <c r="AB101" s="627" t="e">
        <f>#REF!</f>
        <v>#REF!</v>
      </c>
      <c r="AC101" s="976" t="e">
        <f>#REF!</f>
        <v>#REF!</v>
      </c>
      <c r="AD101" s="976" t="e">
        <f>#REF!</f>
        <v>#REF!</v>
      </c>
      <c r="AE101" s="627" t="e">
        <f>#REF!</f>
        <v>#REF!</v>
      </c>
      <c r="AF101" s="627" t="e">
        <f>#REF!</f>
        <v>#REF!</v>
      </c>
      <c r="AG101" s="627" t="e">
        <f>#REF!</f>
        <v>#REF!</v>
      </c>
      <c r="AH101" s="627" t="e">
        <f>#REF!</f>
        <v>#REF!</v>
      </c>
      <c r="AI101" s="627" t="e">
        <f>#REF!</f>
        <v>#REF!</v>
      </c>
      <c r="AJ101" s="629" t="e">
        <f>#REF!</f>
        <v>#REF!</v>
      </c>
      <c r="AK101" s="629" t="e">
        <f>#REF!</f>
        <v>#REF!</v>
      </c>
      <c r="AL101" s="630" t="e">
        <f>#REF!</f>
        <v>#REF!</v>
      </c>
      <c r="AM101" s="630" t="e">
        <f t="shared" si="20"/>
        <v>#REF!</v>
      </c>
      <c r="AN101" s="160"/>
      <c r="AO101" s="620" t="e">
        <f>#REF!</f>
        <v>#REF!</v>
      </c>
      <c r="AP101" s="628" t="e">
        <f>#REF!</f>
        <v>#REF!</v>
      </c>
      <c r="AQ101" s="631" t="e">
        <f>#REF!</f>
        <v>#REF!</v>
      </c>
      <c r="AR101" s="628" t="e">
        <f>#REF!</f>
        <v>#REF!</v>
      </c>
      <c r="AS101" s="620" t="e">
        <f>#REF!</f>
        <v>#REF!</v>
      </c>
      <c r="AT101" s="620" t="e">
        <f>#REF!</f>
        <v>#REF!</v>
      </c>
      <c r="AU101" s="620" t="e">
        <f>#REF!</f>
        <v>#REF!</v>
      </c>
      <c r="AV101" s="620"/>
      <c r="AW101" s="620" t="e">
        <f>#REF!</f>
        <v>#REF!</v>
      </c>
      <c r="AX101" s="620" t="e">
        <f>#REF!</f>
        <v>#REF!</v>
      </c>
      <c r="AY101" s="620" t="e">
        <f>#REF!</f>
        <v>#REF!</v>
      </c>
      <c r="AZ101" s="620" t="e">
        <f>#REF!</f>
        <v>#REF!</v>
      </c>
      <c r="BA101" s="620" t="e">
        <f>#REF!-AW101</f>
        <v>#REF!</v>
      </c>
      <c r="BB101" s="620" t="e">
        <f>#REF!</f>
        <v>#REF!</v>
      </c>
      <c r="BC101" s="620" t="e">
        <f>#REF!</f>
        <v>#REF!</v>
      </c>
      <c r="BD101" s="620" t="e">
        <f>#REF!</f>
        <v>#REF!</v>
      </c>
      <c r="BE101" s="620" t="e">
        <f t="shared" si="33"/>
        <v>#REF!</v>
      </c>
      <c r="BF101" s="620" t="e">
        <f t="shared" si="22"/>
        <v>#REF!</v>
      </c>
      <c r="BG101" s="620" t="e">
        <f t="shared" si="23"/>
        <v>#REF!</v>
      </c>
      <c r="BH101" s="620">
        <f>VLOOKUP($A101,'5C1_NewType 2'!$A$7:$BD$44,COLUMN('5C1_NewType 2'!$AZ:$AZ),FALSE)</f>
        <v>0</v>
      </c>
      <c r="BI101" s="620" t="e">
        <f t="shared" si="34"/>
        <v>#REF!</v>
      </c>
      <c r="BJ101" s="620" t="e">
        <f t="shared" si="35"/>
        <v>#REF!</v>
      </c>
      <c r="BK101" s="620" t="e">
        <f>#REF!</f>
        <v>#REF!</v>
      </c>
      <c r="BL101" s="620" t="e">
        <f t="shared" si="36"/>
        <v>#REF!</v>
      </c>
    </row>
    <row r="102" spans="1:64" ht="16.5" customHeight="1" x14ac:dyDescent="0.2">
      <c r="A102" s="149" t="s">
        <v>352</v>
      </c>
      <c r="B102" s="232">
        <v>328001</v>
      </c>
      <c r="C102" s="165" t="s">
        <v>165</v>
      </c>
      <c r="D102" s="169" t="e">
        <f>#REF!</f>
        <v>#REF!</v>
      </c>
      <c r="E102" s="167"/>
      <c r="F102" s="167" t="e">
        <f>#REF!</f>
        <v>#REF!</v>
      </c>
      <c r="G102" s="861"/>
      <c r="H102" s="861"/>
      <c r="I102" s="169" t="e">
        <f>#REF!</f>
        <v>#REF!</v>
      </c>
      <c r="J102" s="167" t="e">
        <f>#REF!</f>
        <v>#REF!</v>
      </c>
      <c r="K102" s="169" t="e">
        <f>#REF!</f>
        <v>#REF!</v>
      </c>
      <c r="L102" s="167" t="e">
        <f>#REF!</f>
        <v>#REF!</v>
      </c>
      <c r="M102" s="169" t="e">
        <f>#REF!</f>
        <v>#REF!</v>
      </c>
      <c r="N102" s="167" t="e">
        <f>#REF!</f>
        <v>#REF!</v>
      </c>
      <c r="O102" s="169" t="e">
        <f>#REF!</f>
        <v>#REF!</v>
      </c>
      <c r="P102" s="167" t="e">
        <f>#REF!</f>
        <v>#REF!</v>
      </c>
      <c r="Q102" s="776" t="e">
        <f t="shared" si="32"/>
        <v>#REF!</v>
      </c>
      <c r="R102" s="170"/>
      <c r="S102" s="167" t="e">
        <f>#REF!</f>
        <v>#REF!</v>
      </c>
      <c r="T102" s="167" t="e">
        <f>#REF!</f>
        <v>#REF!</v>
      </c>
      <c r="U102" s="171" t="e">
        <f>#REF!</f>
        <v>#REF!</v>
      </c>
      <c r="V102" s="170" t="e">
        <f>#REF!</f>
        <v>#REF!</v>
      </c>
      <c r="W102" s="168"/>
      <c r="X102" s="168" t="e">
        <f>#REF!</f>
        <v>#REF!</v>
      </c>
      <c r="Y102" s="170" t="e">
        <f>#REF!</f>
        <v>#REF!</v>
      </c>
      <c r="Z102" s="167" t="e">
        <f>#REF!</f>
        <v>#REF!</v>
      </c>
      <c r="AA102" s="172" t="e">
        <f>#REF!</f>
        <v>#REF!</v>
      </c>
      <c r="AB102" s="613" t="e">
        <f>#REF!</f>
        <v>#REF!</v>
      </c>
      <c r="AC102" s="974" t="e">
        <f>#REF!</f>
        <v>#REF!</v>
      </c>
      <c r="AD102" s="974" t="e">
        <f>#REF!</f>
        <v>#REF!</v>
      </c>
      <c r="AE102" s="170" t="e">
        <f>#REF!</f>
        <v>#REF!</v>
      </c>
      <c r="AF102" s="173" t="e">
        <f>#REF!</f>
        <v>#REF!</v>
      </c>
      <c r="AG102" s="167" t="e">
        <f>#REF!</f>
        <v>#REF!</v>
      </c>
      <c r="AH102" s="174" t="e">
        <f>#REF!</f>
        <v>#REF!</v>
      </c>
      <c r="AI102" s="172" t="e">
        <f>#REF!</f>
        <v>#REF!</v>
      </c>
      <c r="AJ102" s="617" t="e">
        <f>#REF!</f>
        <v>#REF!</v>
      </c>
      <c r="AK102" s="617" t="e">
        <f>#REF!</f>
        <v>#REF!</v>
      </c>
      <c r="AL102" s="174" t="e">
        <f>#REF!</f>
        <v>#REF!</v>
      </c>
      <c r="AM102" s="174" t="e">
        <f t="shared" si="20"/>
        <v>#REF!</v>
      </c>
      <c r="AN102" s="175"/>
      <c r="AO102" s="176" t="e">
        <f>#REF!</f>
        <v>#REF!</v>
      </c>
      <c r="AP102" s="166" t="e">
        <f>#REF!</f>
        <v>#REF!</v>
      </c>
      <c r="AQ102" s="175" t="e">
        <f>#REF!</f>
        <v>#REF!</v>
      </c>
      <c r="AR102" s="166" t="e">
        <f>#REF!</f>
        <v>#REF!</v>
      </c>
      <c r="AS102" s="177" t="e">
        <f>#REF!</f>
        <v>#REF!</v>
      </c>
      <c r="AT102" s="178" t="e">
        <f>#REF!</f>
        <v>#REF!</v>
      </c>
      <c r="AU102" s="176" t="e">
        <f>#REF!</f>
        <v>#REF!</v>
      </c>
      <c r="AV102" s="610"/>
      <c r="AW102" s="179" t="e">
        <f>#REF!</f>
        <v>#REF!</v>
      </c>
      <c r="AX102" s="176" t="e">
        <f>#REF!</f>
        <v>#REF!</v>
      </c>
      <c r="AY102" s="177" t="e">
        <f>#REF!</f>
        <v>#REF!</v>
      </c>
      <c r="AZ102" s="625" t="e">
        <f>#REF!</f>
        <v>#REF!</v>
      </c>
      <c r="BA102" s="176" t="e">
        <f>#REF!-AW102</f>
        <v>#REF!</v>
      </c>
      <c r="BB102" s="177" t="e">
        <f>#REF!</f>
        <v>#REF!</v>
      </c>
      <c r="BC102" s="177" t="e">
        <f>#REF!</f>
        <v>#REF!</v>
      </c>
      <c r="BD102" s="176" t="e">
        <f>#REF!</f>
        <v>#REF!</v>
      </c>
      <c r="BE102" s="177" t="e">
        <f t="shared" si="33"/>
        <v>#REF!</v>
      </c>
      <c r="BF102" s="177" t="e">
        <f t="shared" si="22"/>
        <v>#REF!</v>
      </c>
      <c r="BG102" s="179" t="e">
        <f t="shared" si="23"/>
        <v>#REF!</v>
      </c>
      <c r="BH102" s="179">
        <f>VLOOKUP($A102,'5C1_NewType 2'!$A$7:$BD$44,COLUMN('5C1_NewType 2'!$AZ:$AZ),FALSE)</f>
        <v>0</v>
      </c>
      <c r="BI102" s="179" t="e">
        <f t="shared" si="34"/>
        <v>#REF!</v>
      </c>
      <c r="BJ102" s="179" t="e">
        <f t="shared" si="35"/>
        <v>#REF!</v>
      </c>
      <c r="BK102" s="179" t="e">
        <f>#REF!</f>
        <v>#REF!</v>
      </c>
      <c r="BL102" s="179" t="e">
        <f t="shared" si="36"/>
        <v>#REF!</v>
      </c>
    </row>
    <row r="103" spans="1:64" ht="16.5" customHeight="1" x14ac:dyDescent="0.2">
      <c r="A103" s="147" t="s">
        <v>353</v>
      </c>
      <c r="B103" s="230">
        <v>349001</v>
      </c>
      <c r="C103" s="134" t="s">
        <v>170</v>
      </c>
      <c r="D103" s="138" t="e">
        <f>#REF!</f>
        <v>#REF!</v>
      </c>
      <c r="E103" s="136"/>
      <c r="F103" s="136" t="e">
        <f>#REF!</f>
        <v>#REF!</v>
      </c>
      <c r="G103" s="858"/>
      <c r="H103" s="858"/>
      <c r="I103" s="138" t="e">
        <f>#REF!</f>
        <v>#REF!</v>
      </c>
      <c r="J103" s="136" t="e">
        <f>#REF!</f>
        <v>#REF!</v>
      </c>
      <c r="K103" s="138" t="e">
        <f>#REF!</f>
        <v>#REF!</v>
      </c>
      <c r="L103" s="136" t="e">
        <f>#REF!</f>
        <v>#REF!</v>
      </c>
      <c r="M103" s="138" t="e">
        <f>#REF!</f>
        <v>#REF!</v>
      </c>
      <c r="N103" s="136" t="e">
        <f>#REF!</f>
        <v>#REF!</v>
      </c>
      <c r="O103" s="138" t="e">
        <f>#REF!</f>
        <v>#REF!</v>
      </c>
      <c r="P103" s="136" t="e">
        <f>#REF!</f>
        <v>#REF!</v>
      </c>
      <c r="Q103" s="774" t="e">
        <f t="shared" si="32"/>
        <v>#REF!</v>
      </c>
      <c r="R103" s="139"/>
      <c r="S103" s="136" t="e">
        <f>#REF!</f>
        <v>#REF!</v>
      </c>
      <c r="T103" s="136" t="e">
        <f>#REF!</f>
        <v>#REF!</v>
      </c>
      <c r="U103" s="140" t="e">
        <f>#REF!</f>
        <v>#REF!</v>
      </c>
      <c r="V103" s="139" t="e">
        <f>#REF!</f>
        <v>#REF!</v>
      </c>
      <c r="W103" s="137"/>
      <c r="X103" s="137" t="e">
        <f>#REF!</f>
        <v>#REF!</v>
      </c>
      <c r="Y103" s="139" t="e">
        <f>#REF!</f>
        <v>#REF!</v>
      </c>
      <c r="Z103" s="136" t="e">
        <f>#REF!</f>
        <v>#REF!</v>
      </c>
      <c r="AA103" s="150" t="e">
        <f>#REF!</f>
        <v>#REF!</v>
      </c>
      <c r="AB103" s="612" t="e">
        <f>#REF!</f>
        <v>#REF!</v>
      </c>
      <c r="AC103" s="972" t="e">
        <f>#REF!</f>
        <v>#REF!</v>
      </c>
      <c r="AD103" s="972" t="e">
        <f>#REF!</f>
        <v>#REF!</v>
      </c>
      <c r="AE103" s="139" t="e">
        <f>#REF!</f>
        <v>#REF!</v>
      </c>
      <c r="AF103" s="136" t="e">
        <f>#REF!</f>
        <v>#REF!</v>
      </c>
      <c r="AG103" s="136" t="e">
        <f>#REF!</f>
        <v>#REF!</v>
      </c>
      <c r="AH103" s="139" t="e">
        <f>#REF!</f>
        <v>#REF!</v>
      </c>
      <c r="AI103" s="150" t="e">
        <f>#REF!</f>
        <v>#REF!</v>
      </c>
      <c r="AJ103" s="615" t="e">
        <f>#REF!</f>
        <v>#REF!</v>
      </c>
      <c r="AK103" s="615" t="e">
        <f>#REF!</f>
        <v>#REF!</v>
      </c>
      <c r="AL103" s="141" t="e">
        <f>#REF!</f>
        <v>#REF!</v>
      </c>
      <c r="AM103" s="141" t="e">
        <f t="shared" si="20"/>
        <v>#REF!</v>
      </c>
      <c r="AN103" s="142"/>
      <c r="AO103" s="143" t="e">
        <f>#REF!</f>
        <v>#REF!</v>
      </c>
      <c r="AP103" s="135" t="e">
        <f>#REF!</f>
        <v>#REF!</v>
      </c>
      <c r="AQ103" s="142" t="e">
        <f>#REF!</f>
        <v>#REF!</v>
      </c>
      <c r="AR103" s="135" t="e">
        <f>#REF!</f>
        <v>#REF!</v>
      </c>
      <c r="AS103" s="144" t="e">
        <f>#REF!</f>
        <v>#REF!</v>
      </c>
      <c r="AT103" s="145" t="e">
        <f>#REF!</f>
        <v>#REF!</v>
      </c>
      <c r="AU103" s="143" t="e">
        <f>#REF!</f>
        <v>#REF!</v>
      </c>
      <c r="AV103" s="609"/>
      <c r="AW103" s="146" t="e">
        <f>#REF!</f>
        <v>#REF!</v>
      </c>
      <c r="AX103" s="143" t="e">
        <f>#REF!</f>
        <v>#REF!</v>
      </c>
      <c r="AY103" s="144" t="e">
        <f>#REF!</f>
        <v>#REF!</v>
      </c>
      <c r="AZ103" s="624" t="e">
        <f>#REF!</f>
        <v>#REF!</v>
      </c>
      <c r="BA103" s="143" t="e">
        <f>#REF!-AW103</f>
        <v>#REF!</v>
      </c>
      <c r="BB103" s="144" t="e">
        <f>#REF!</f>
        <v>#REF!</v>
      </c>
      <c r="BC103" s="144" t="e">
        <f>#REF!</f>
        <v>#REF!</v>
      </c>
      <c r="BD103" s="143" t="e">
        <f>#REF!</f>
        <v>#REF!</v>
      </c>
      <c r="BE103" s="144" t="e">
        <f t="shared" si="33"/>
        <v>#REF!</v>
      </c>
      <c r="BF103" s="144" t="e">
        <f t="shared" si="22"/>
        <v>#REF!</v>
      </c>
      <c r="BG103" s="146" t="e">
        <f t="shared" si="23"/>
        <v>#REF!</v>
      </c>
      <c r="BH103" s="146">
        <f>VLOOKUP($A103,'5C1_NewType 2'!$A$7:$BD$44,COLUMN('5C1_NewType 2'!$AZ:$AZ),FALSE)</f>
        <v>0</v>
      </c>
      <c r="BI103" s="146" t="e">
        <f t="shared" si="34"/>
        <v>#REF!</v>
      </c>
      <c r="BJ103" s="146" t="e">
        <f t="shared" si="35"/>
        <v>#REF!</v>
      </c>
      <c r="BK103" s="146" t="e">
        <f>#REF!</f>
        <v>#REF!</v>
      </c>
      <c r="BL103" s="146" t="e">
        <f t="shared" si="36"/>
        <v>#REF!</v>
      </c>
    </row>
    <row r="104" spans="1:64" ht="16.5" customHeight="1" x14ac:dyDescent="0.2">
      <c r="A104" s="148" t="s">
        <v>282</v>
      </c>
      <c r="B104" s="231" t="s">
        <v>282</v>
      </c>
      <c r="C104" s="151" t="s">
        <v>387</v>
      </c>
      <c r="D104" s="155" t="e">
        <f>#REF!</f>
        <v>#REF!</v>
      </c>
      <c r="E104" s="153"/>
      <c r="F104" s="153" t="e">
        <f>#REF!</f>
        <v>#REF!</v>
      </c>
      <c r="G104" s="860"/>
      <c r="H104" s="860"/>
      <c r="I104" s="155" t="e">
        <f>#REF!</f>
        <v>#REF!</v>
      </c>
      <c r="J104" s="153" t="e">
        <f>#REF!</f>
        <v>#REF!</v>
      </c>
      <c r="K104" s="155" t="e">
        <f>#REF!</f>
        <v>#REF!</v>
      </c>
      <c r="L104" s="153" t="e">
        <f>#REF!</f>
        <v>#REF!</v>
      </c>
      <c r="M104" s="155" t="e">
        <f>#REF!</f>
        <v>#REF!</v>
      </c>
      <c r="N104" s="153" t="e">
        <f>#REF!</f>
        <v>#REF!</v>
      </c>
      <c r="O104" s="155" t="e">
        <f>#REF!</f>
        <v>#REF!</v>
      </c>
      <c r="P104" s="153" t="e">
        <f>#REF!</f>
        <v>#REF!</v>
      </c>
      <c r="Q104" s="712" t="e">
        <f t="shared" si="32"/>
        <v>#REF!</v>
      </c>
      <c r="R104" s="156"/>
      <c r="S104" s="153" t="e">
        <f>#REF!</f>
        <v>#REF!</v>
      </c>
      <c r="T104" s="153" t="e">
        <f>#REF!</f>
        <v>#REF!</v>
      </c>
      <c r="U104" s="157" t="e">
        <f>#REF!</f>
        <v>#REF!</v>
      </c>
      <c r="V104" s="156" t="e">
        <f>#REF!</f>
        <v>#REF!</v>
      </c>
      <c r="W104" s="154"/>
      <c r="X104" s="154" t="e">
        <f>#REF!</f>
        <v>#REF!</v>
      </c>
      <c r="Y104" s="156" t="e">
        <f>#REF!</f>
        <v>#REF!</v>
      </c>
      <c r="Z104" s="153" t="e">
        <f>#REF!</f>
        <v>#REF!</v>
      </c>
      <c r="AA104" s="158" t="e">
        <f>#REF!</f>
        <v>#REF!</v>
      </c>
      <c r="AB104" s="158" t="e">
        <f>#REF!</f>
        <v>#REF!</v>
      </c>
      <c r="AC104" s="973" t="e">
        <f>#REF!</f>
        <v>#REF!</v>
      </c>
      <c r="AD104" s="973" t="e">
        <f>#REF!</f>
        <v>#REF!</v>
      </c>
      <c r="AE104" s="156" t="e">
        <f>#REF!</f>
        <v>#REF!</v>
      </c>
      <c r="AF104" s="153" t="e">
        <f>#REF!</f>
        <v>#REF!</v>
      </c>
      <c r="AG104" s="153" t="e">
        <f>#REF!</f>
        <v>#REF!</v>
      </c>
      <c r="AH104" s="156" t="e">
        <f>#REF!</f>
        <v>#REF!</v>
      </c>
      <c r="AI104" s="158" t="e">
        <f>#REF!</f>
        <v>#REF!</v>
      </c>
      <c r="AJ104" s="616" t="e">
        <f>#REF!</f>
        <v>#REF!</v>
      </c>
      <c r="AK104" s="616" t="e">
        <f>#REF!</f>
        <v>#REF!</v>
      </c>
      <c r="AL104" s="159" t="e">
        <f>#REF!</f>
        <v>#REF!</v>
      </c>
      <c r="AM104" s="159" t="e">
        <f t="shared" si="20"/>
        <v>#REF!</v>
      </c>
      <c r="AN104" s="160"/>
      <c r="AO104" s="161" t="e">
        <f>#REF!</f>
        <v>#REF!</v>
      </c>
      <c r="AP104" s="152" t="e">
        <f>#REF!</f>
        <v>#REF!</v>
      </c>
      <c r="AQ104" s="160" t="e">
        <f>#REF!</f>
        <v>#REF!</v>
      </c>
      <c r="AR104" s="152" t="e">
        <f>#REF!</f>
        <v>#REF!</v>
      </c>
      <c r="AS104" s="162" t="e">
        <f>#REF!</f>
        <v>#REF!</v>
      </c>
      <c r="AT104" s="163" t="e">
        <f>#REF!</f>
        <v>#REF!</v>
      </c>
      <c r="AU104" s="161" t="e">
        <f>#REF!</f>
        <v>#REF!</v>
      </c>
      <c r="AV104" s="164"/>
      <c r="AW104" s="164" t="e">
        <f>#REF!</f>
        <v>#REF!</v>
      </c>
      <c r="AX104" s="161" t="e">
        <f>#REF!</f>
        <v>#REF!</v>
      </c>
      <c r="AY104" s="162" t="e">
        <f>#REF!</f>
        <v>#REF!</v>
      </c>
      <c r="AZ104" s="161" t="e">
        <f>#REF!</f>
        <v>#REF!</v>
      </c>
      <c r="BA104" s="161" t="e">
        <f>#REF!-AW104</f>
        <v>#REF!</v>
      </c>
      <c r="BB104" s="162" t="e">
        <f>#REF!</f>
        <v>#REF!</v>
      </c>
      <c r="BC104" s="162" t="e">
        <f>#REF!</f>
        <v>#REF!</v>
      </c>
      <c r="BD104" s="161" t="e">
        <f>#REF!</f>
        <v>#REF!</v>
      </c>
      <c r="BE104" s="162" t="e">
        <f t="shared" si="33"/>
        <v>#REF!</v>
      </c>
      <c r="BF104" s="162" t="e">
        <f t="shared" si="22"/>
        <v>#REF!</v>
      </c>
      <c r="BG104" s="164" t="e">
        <f t="shared" si="23"/>
        <v>#REF!</v>
      </c>
      <c r="BH104" s="164">
        <f>VLOOKUP($A104,'5C1_NewType 2'!$A$7:$BD$44,COLUMN('5C1_NewType 2'!$AZ:$AZ),FALSE)</f>
        <v>0</v>
      </c>
      <c r="BI104" s="164" t="e">
        <f t="shared" si="34"/>
        <v>#REF!</v>
      </c>
      <c r="BJ104" s="164" t="e">
        <f t="shared" si="35"/>
        <v>#REF!</v>
      </c>
      <c r="BK104" s="164" t="e">
        <f>#REF!</f>
        <v>#REF!</v>
      </c>
      <c r="BL104" s="164" t="e">
        <f t="shared" si="36"/>
        <v>#REF!</v>
      </c>
    </row>
    <row r="105" spans="1:64" ht="16.5" customHeight="1" x14ac:dyDescent="0.2">
      <c r="A105" s="148" t="s">
        <v>661</v>
      </c>
      <c r="B105" s="231" t="s">
        <v>661</v>
      </c>
      <c r="C105" s="151" t="s">
        <v>659</v>
      </c>
      <c r="D105" s="155" t="e">
        <f>#REF!</f>
        <v>#REF!</v>
      </c>
      <c r="E105" s="153"/>
      <c r="F105" s="153" t="e">
        <f>#REF!</f>
        <v>#REF!</v>
      </c>
      <c r="G105" s="860"/>
      <c r="H105" s="860"/>
      <c r="I105" s="155" t="e">
        <f>#REF!</f>
        <v>#REF!</v>
      </c>
      <c r="J105" s="153" t="e">
        <f>#REF!</f>
        <v>#REF!</v>
      </c>
      <c r="K105" s="155" t="e">
        <f>#REF!</f>
        <v>#REF!</v>
      </c>
      <c r="L105" s="153" t="e">
        <f>#REF!</f>
        <v>#REF!</v>
      </c>
      <c r="M105" s="155" t="e">
        <f>#REF!</f>
        <v>#REF!</v>
      </c>
      <c r="N105" s="153" t="e">
        <f>#REF!</f>
        <v>#REF!</v>
      </c>
      <c r="O105" s="155" t="e">
        <f>#REF!</f>
        <v>#REF!</v>
      </c>
      <c r="P105" s="153" t="e">
        <f>#REF!</f>
        <v>#REF!</v>
      </c>
      <c r="Q105" s="712" t="e">
        <f t="shared" si="32"/>
        <v>#REF!</v>
      </c>
      <c r="R105" s="156"/>
      <c r="S105" s="153" t="e">
        <f>#REF!</f>
        <v>#REF!</v>
      </c>
      <c r="T105" s="153" t="e">
        <f>#REF!</f>
        <v>#REF!</v>
      </c>
      <c r="U105" s="157" t="e">
        <f>#REF!</f>
        <v>#REF!</v>
      </c>
      <c r="V105" s="156" t="e">
        <f>#REF!</f>
        <v>#REF!</v>
      </c>
      <c r="W105" s="154"/>
      <c r="X105" s="154" t="e">
        <f>#REF!</f>
        <v>#REF!</v>
      </c>
      <c r="Y105" s="156" t="e">
        <f>#REF!</f>
        <v>#REF!</v>
      </c>
      <c r="Z105" s="153" t="e">
        <f>#REF!</f>
        <v>#REF!</v>
      </c>
      <c r="AA105" s="158" t="e">
        <f>#REF!</f>
        <v>#REF!</v>
      </c>
      <c r="AB105" s="158" t="e">
        <f>#REF!</f>
        <v>#REF!</v>
      </c>
      <c r="AC105" s="973" t="e">
        <f>#REF!</f>
        <v>#REF!</v>
      </c>
      <c r="AD105" s="973" t="e">
        <f>#REF!</f>
        <v>#REF!</v>
      </c>
      <c r="AE105" s="156" t="e">
        <f>#REF!</f>
        <v>#REF!</v>
      </c>
      <c r="AF105" s="153" t="e">
        <f>#REF!</f>
        <v>#REF!</v>
      </c>
      <c r="AG105" s="153" t="e">
        <f>#REF!</f>
        <v>#REF!</v>
      </c>
      <c r="AH105" s="156" t="e">
        <f>#REF!</f>
        <v>#REF!</v>
      </c>
      <c r="AI105" s="158" t="e">
        <f>#REF!</f>
        <v>#REF!</v>
      </c>
      <c r="AJ105" s="616" t="e">
        <f>#REF!</f>
        <v>#REF!</v>
      </c>
      <c r="AK105" s="616" t="e">
        <f>#REF!</f>
        <v>#REF!</v>
      </c>
      <c r="AL105" s="159" t="e">
        <f>#REF!</f>
        <v>#REF!</v>
      </c>
      <c r="AM105" s="159" t="e">
        <f t="shared" si="20"/>
        <v>#REF!</v>
      </c>
      <c r="AN105" s="160"/>
      <c r="AO105" s="161" t="e">
        <f>#REF!</f>
        <v>#REF!</v>
      </c>
      <c r="AP105" s="152" t="e">
        <f>#REF!</f>
        <v>#REF!</v>
      </c>
      <c r="AQ105" s="160" t="e">
        <f>#REF!</f>
        <v>#REF!</v>
      </c>
      <c r="AR105" s="152" t="e">
        <f>#REF!</f>
        <v>#REF!</v>
      </c>
      <c r="AS105" s="162" t="e">
        <f>#REF!</f>
        <v>#REF!</v>
      </c>
      <c r="AT105" s="163" t="e">
        <f>#REF!</f>
        <v>#REF!</v>
      </c>
      <c r="AU105" s="161" t="e">
        <f>#REF!</f>
        <v>#REF!</v>
      </c>
      <c r="AV105" s="164"/>
      <c r="AW105" s="164" t="e">
        <f>#REF!</f>
        <v>#REF!</v>
      </c>
      <c r="AX105" s="161" t="e">
        <f>#REF!</f>
        <v>#REF!</v>
      </c>
      <c r="AY105" s="162" t="e">
        <f>#REF!</f>
        <v>#REF!</v>
      </c>
      <c r="AZ105" s="161" t="e">
        <f>#REF!</f>
        <v>#REF!</v>
      </c>
      <c r="BA105" s="161" t="e">
        <f>#REF!-AW105</f>
        <v>#REF!</v>
      </c>
      <c r="BB105" s="162" t="e">
        <f>#REF!</f>
        <v>#REF!</v>
      </c>
      <c r="BC105" s="162" t="e">
        <f>#REF!</f>
        <v>#REF!</v>
      </c>
      <c r="BD105" s="161" t="e">
        <f>#REF!</f>
        <v>#REF!</v>
      </c>
      <c r="BE105" s="162" t="e">
        <f t="shared" si="33"/>
        <v>#REF!</v>
      </c>
      <c r="BF105" s="162" t="e">
        <f t="shared" si="22"/>
        <v>#REF!</v>
      </c>
      <c r="BG105" s="164" t="e">
        <f t="shared" si="23"/>
        <v>#REF!</v>
      </c>
      <c r="BH105" s="164">
        <f>VLOOKUP($A105,'5C1_NewType 2'!$A$7:$BD$44,COLUMN('5C1_NewType 2'!$AZ:$AZ),FALSE)</f>
        <v>0</v>
      </c>
      <c r="BI105" s="164" t="e">
        <f t="shared" si="34"/>
        <v>#REF!</v>
      </c>
      <c r="BJ105" s="164" t="e">
        <f t="shared" si="35"/>
        <v>#REF!</v>
      </c>
      <c r="BK105" s="164" t="e">
        <f>#REF!</f>
        <v>#REF!</v>
      </c>
      <c r="BL105" s="164" t="e">
        <f t="shared" si="36"/>
        <v>#REF!</v>
      </c>
    </row>
    <row r="106" spans="1:64" ht="16.5" customHeight="1" x14ac:dyDescent="0.2">
      <c r="A106" s="148" t="s">
        <v>662</v>
      </c>
      <c r="B106" s="231" t="s">
        <v>662</v>
      </c>
      <c r="C106" s="151" t="s">
        <v>658</v>
      </c>
      <c r="D106" s="155" t="e">
        <f>#REF!</f>
        <v>#REF!</v>
      </c>
      <c r="E106" s="153"/>
      <c r="F106" s="153" t="e">
        <f>#REF!</f>
        <v>#REF!</v>
      </c>
      <c r="G106" s="860"/>
      <c r="H106" s="860"/>
      <c r="I106" s="155" t="e">
        <f>#REF!</f>
        <v>#REF!</v>
      </c>
      <c r="J106" s="153" t="e">
        <f>#REF!</f>
        <v>#REF!</v>
      </c>
      <c r="K106" s="155" t="e">
        <f>#REF!</f>
        <v>#REF!</v>
      </c>
      <c r="L106" s="153" t="e">
        <f>#REF!</f>
        <v>#REF!</v>
      </c>
      <c r="M106" s="155" t="e">
        <f>#REF!</f>
        <v>#REF!</v>
      </c>
      <c r="N106" s="153" t="e">
        <f>#REF!</f>
        <v>#REF!</v>
      </c>
      <c r="O106" s="155" t="e">
        <f>#REF!</f>
        <v>#REF!</v>
      </c>
      <c r="P106" s="153" t="e">
        <f>#REF!</f>
        <v>#REF!</v>
      </c>
      <c r="Q106" s="712" t="e">
        <f t="shared" si="32"/>
        <v>#REF!</v>
      </c>
      <c r="R106" s="156"/>
      <c r="S106" s="153" t="e">
        <f>#REF!</f>
        <v>#REF!</v>
      </c>
      <c r="T106" s="153" t="e">
        <f>#REF!</f>
        <v>#REF!</v>
      </c>
      <c r="U106" s="157" t="e">
        <f>#REF!</f>
        <v>#REF!</v>
      </c>
      <c r="V106" s="156" t="e">
        <f>#REF!</f>
        <v>#REF!</v>
      </c>
      <c r="W106" s="154"/>
      <c r="X106" s="154" t="e">
        <f>#REF!</f>
        <v>#REF!</v>
      </c>
      <c r="Y106" s="156" t="e">
        <f>#REF!</f>
        <v>#REF!</v>
      </c>
      <c r="Z106" s="153" t="e">
        <f>#REF!</f>
        <v>#REF!</v>
      </c>
      <c r="AA106" s="158" t="e">
        <f>#REF!</f>
        <v>#REF!</v>
      </c>
      <c r="AB106" s="158" t="e">
        <f>#REF!</f>
        <v>#REF!</v>
      </c>
      <c r="AC106" s="973" t="e">
        <f>#REF!</f>
        <v>#REF!</v>
      </c>
      <c r="AD106" s="973" t="e">
        <f>#REF!</f>
        <v>#REF!</v>
      </c>
      <c r="AE106" s="156" t="e">
        <f>#REF!</f>
        <v>#REF!</v>
      </c>
      <c r="AF106" s="153" t="e">
        <f>#REF!</f>
        <v>#REF!</v>
      </c>
      <c r="AG106" s="153" t="e">
        <f>#REF!</f>
        <v>#REF!</v>
      </c>
      <c r="AH106" s="156" t="e">
        <f>#REF!</f>
        <v>#REF!</v>
      </c>
      <c r="AI106" s="158" t="e">
        <f>#REF!</f>
        <v>#REF!</v>
      </c>
      <c r="AJ106" s="616" t="e">
        <f>#REF!</f>
        <v>#REF!</v>
      </c>
      <c r="AK106" s="616" t="e">
        <f>#REF!</f>
        <v>#REF!</v>
      </c>
      <c r="AL106" s="159" t="e">
        <f>#REF!</f>
        <v>#REF!</v>
      </c>
      <c r="AM106" s="159" t="e">
        <f t="shared" si="20"/>
        <v>#REF!</v>
      </c>
      <c r="AN106" s="160"/>
      <c r="AO106" s="161" t="e">
        <f>#REF!</f>
        <v>#REF!</v>
      </c>
      <c r="AP106" s="152" t="e">
        <f>#REF!</f>
        <v>#REF!</v>
      </c>
      <c r="AQ106" s="160" t="e">
        <f>#REF!</f>
        <v>#REF!</v>
      </c>
      <c r="AR106" s="152" t="e">
        <f>#REF!</f>
        <v>#REF!</v>
      </c>
      <c r="AS106" s="162" t="e">
        <f>#REF!</f>
        <v>#REF!</v>
      </c>
      <c r="AT106" s="163" t="e">
        <f>#REF!</f>
        <v>#REF!</v>
      </c>
      <c r="AU106" s="161" t="e">
        <f>#REF!</f>
        <v>#REF!</v>
      </c>
      <c r="AV106" s="164"/>
      <c r="AW106" s="164" t="e">
        <f>#REF!</f>
        <v>#REF!</v>
      </c>
      <c r="AX106" s="161" t="e">
        <f>#REF!</f>
        <v>#REF!</v>
      </c>
      <c r="AY106" s="162" t="e">
        <f>#REF!</f>
        <v>#REF!</v>
      </c>
      <c r="AZ106" s="161" t="e">
        <f>#REF!</f>
        <v>#REF!</v>
      </c>
      <c r="BA106" s="161" t="e">
        <f>#REF!-AW106</f>
        <v>#REF!</v>
      </c>
      <c r="BB106" s="162" t="e">
        <f>#REF!</f>
        <v>#REF!</v>
      </c>
      <c r="BC106" s="162" t="e">
        <f>#REF!</f>
        <v>#REF!</v>
      </c>
      <c r="BD106" s="161" t="e">
        <f>#REF!</f>
        <v>#REF!</v>
      </c>
      <c r="BE106" s="162" t="e">
        <f t="shared" si="33"/>
        <v>#REF!</v>
      </c>
      <c r="BF106" s="162" t="e">
        <f t="shared" si="22"/>
        <v>#REF!</v>
      </c>
      <c r="BG106" s="164" t="e">
        <f t="shared" si="23"/>
        <v>#REF!</v>
      </c>
      <c r="BH106" s="164">
        <f>VLOOKUP($A106,'5C1_NewType 2'!$A$7:$BD$44,COLUMN('5C1_NewType 2'!$AZ:$AZ),FALSE)</f>
        <v>0</v>
      </c>
      <c r="BI106" s="164" t="e">
        <f t="shared" si="34"/>
        <v>#REF!</v>
      </c>
      <c r="BJ106" s="164" t="e">
        <f t="shared" si="35"/>
        <v>#REF!</v>
      </c>
      <c r="BK106" s="164" t="e">
        <f>#REF!</f>
        <v>#REF!</v>
      </c>
      <c r="BL106" s="164" t="e">
        <f t="shared" si="36"/>
        <v>#REF!</v>
      </c>
    </row>
    <row r="107" spans="1:64" ht="16.5" customHeight="1" x14ac:dyDescent="0.2">
      <c r="A107" s="149" t="s">
        <v>852</v>
      </c>
      <c r="B107" s="232" t="s">
        <v>852</v>
      </c>
      <c r="C107" s="165" t="s">
        <v>853</v>
      </c>
      <c r="D107" s="169" t="e">
        <f>#REF!</f>
        <v>#REF!</v>
      </c>
      <c r="E107" s="167"/>
      <c r="F107" s="167" t="e">
        <f>#REF!</f>
        <v>#REF!</v>
      </c>
      <c r="G107" s="861"/>
      <c r="H107" s="861"/>
      <c r="I107" s="169" t="e">
        <f>#REF!</f>
        <v>#REF!</v>
      </c>
      <c r="J107" s="167" t="e">
        <f>#REF!</f>
        <v>#REF!</v>
      </c>
      <c r="K107" s="169" t="e">
        <f>#REF!</f>
        <v>#REF!</v>
      </c>
      <c r="L107" s="167" t="e">
        <f>#REF!</f>
        <v>#REF!</v>
      </c>
      <c r="M107" s="169" t="e">
        <f>#REF!</f>
        <v>#REF!</v>
      </c>
      <c r="N107" s="167" t="e">
        <f>#REF!</f>
        <v>#REF!</v>
      </c>
      <c r="O107" s="169" t="e">
        <f>#REF!</f>
        <v>#REF!</v>
      </c>
      <c r="P107" s="167" t="e">
        <f>#REF!</f>
        <v>#REF!</v>
      </c>
      <c r="Q107" s="776" t="e">
        <f t="shared" si="32"/>
        <v>#REF!</v>
      </c>
      <c r="R107" s="170"/>
      <c r="S107" s="167" t="e">
        <f>#REF!</f>
        <v>#REF!</v>
      </c>
      <c r="T107" s="167" t="e">
        <f>#REF!</f>
        <v>#REF!</v>
      </c>
      <c r="U107" s="171" t="e">
        <f>#REF!</f>
        <v>#REF!</v>
      </c>
      <c r="V107" s="170" t="e">
        <f>#REF!</f>
        <v>#REF!</v>
      </c>
      <c r="W107" s="168"/>
      <c r="X107" s="168" t="e">
        <f>#REF!</f>
        <v>#REF!</v>
      </c>
      <c r="Y107" s="170" t="e">
        <f>#REF!</f>
        <v>#REF!</v>
      </c>
      <c r="Z107" s="167" t="e">
        <f>#REF!</f>
        <v>#REF!</v>
      </c>
      <c r="AA107" s="172" t="e">
        <f>#REF!</f>
        <v>#REF!</v>
      </c>
      <c r="AB107" s="613" t="e">
        <f>#REF!</f>
        <v>#REF!</v>
      </c>
      <c r="AC107" s="974" t="e">
        <f>#REF!</f>
        <v>#REF!</v>
      </c>
      <c r="AD107" s="974" t="e">
        <f>#REF!</f>
        <v>#REF!</v>
      </c>
      <c r="AE107" s="170" t="e">
        <f>#REF!</f>
        <v>#REF!</v>
      </c>
      <c r="AF107" s="173" t="e">
        <f>#REF!</f>
        <v>#REF!</v>
      </c>
      <c r="AG107" s="167" t="e">
        <f>#REF!</f>
        <v>#REF!</v>
      </c>
      <c r="AH107" s="174" t="e">
        <f>#REF!</f>
        <v>#REF!</v>
      </c>
      <c r="AI107" s="172" t="e">
        <f>#REF!</f>
        <v>#REF!</v>
      </c>
      <c r="AJ107" s="617" t="e">
        <f>#REF!</f>
        <v>#REF!</v>
      </c>
      <c r="AK107" s="617" t="e">
        <f>#REF!</f>
        <v>#REF!</v>
      </c>
      <c r="AL107" s="174" t="e">
        <f>#REF!</f>
        <v>#REF!</v>
      </c>
      <c r="AM107" s="174" t="e">
        <f t="shared" si="20"/>
        <v>#REF!</v>
      </c>
      <c r="AN107" s="175"/>
      <c r="AO107" s="176" t="e">
        <f>#REF!</f>
        <v>#REF!</v>
      </c>
      <c r="AP107" s="166" t="e">
        <f>#REF!</f>
        <v>#REF!</v>
      </c>
      <c r="AQ107" s="175" t="e">
        <f>#REF!</f>
        <v>#REF!</v>
      </c>
      <c r="AR107" s="166" t="e">
        <f>#REF!</f>
        <v>#REF!</v>
      </c>
      <c r="AS107" s="177" t="e">
        <f>#REF!</f>
        <v>#REF!</v>
      </c>
      <c r="AT107" s="178" t="e">
        <f>#REF!</f>
        <v>#REF!</v>
      </c>
      <c r="AU107" s="176" t="e">
        <f>#REF!</f>
        <v>#REF!</v>
      </c>
      <c r="AV107" s="610"/>
      <c r="AW107" s="179" t="e">
        <f>#REF!</f>
        <v>#REF!</v>
      </c>
      <c r="AX107" s="176" t="e">
        <f>#REF!</f>
        <v>#REF!</v>
      </c>
      <c r="AY107" s="177" t="e">
        <f>#REF!</f>
        <v>#REF!</v>
      </c>
      <c r="AZ107" s="625" t="e">
        <f>#REF!</f>
        <v>#REF!</v>
      </c>
      <c r="BA107" s="176" t="e">
        <f>#REF!-AW107</f>
        <v>#REF!</v>
      </c>
      <c r="BB107" s="177" t="e">
        <f>#REF!</f>
        <v>#REF!</v>
      </c>
      <c r="BC107" s="177" t="e">
        <f>#REF!</f>
        <v>#REF!</v>
      </c>
      <c r="BD107" s="176" t="e">
        <f>#REF!</f>
        <v>#REF!</v>
      </c>
      <c r="BE107" s="177" t="e">
        <f t="shared" si="33"/>
        <v>#REF!</v>
      </c>
      <c r="BF107" s="177" t="e">
        <f t="shared" si="22"/>
        <v>#REF!</v>
      </c>
      <c r="BG107" s="179" t="e">
        <f t="shared" si="23"/>
        <v>#REF!</v>
      </c>
      <c r="BH107" s="179">
        <f>VLOOKUP($A107,'5C1_NewType 2'!$A$7:$BD$44,COLUMN('5C1_NewType 2'!$AZ:$AZ),FALSE)</f>
        <v>0</v>
      </c>
      <c r="BI107" s="179" t="e">
        <f t="shared" si="34"/>
        <v>#REF!</v>
      </c>
      <c r="BJ107" s="179" t="e">
        <f t="shared" si="35"/>
        <v>#REF!</v>
      </c>
      <c r="BK107" s="179" t="e">
        <f>#REF!</f>
        <v>#REF!</v>
      </c>
      <c r="BL107" s="179" t="e">
        <f t="shared" si="36"/>
        <v>#REF!</v>
      </c>
    </row>
    <row r="108" spans="1:64" ht="16.5" customHeight="1" x14ac:dyDescent="0.2">
      <c r="A108" s="147" t="s">
        <v>854</v>
      </c>
      <c r="B108" s="230" t="s">
        <v>854</v>
      </c>
      <c r="C108" s="134" t="s">
        <v>855</v>
      </c>
      <c r="D108" s="138" t="e">
        <f>#REF!</f>
        <v>#REF!</v>
      </c>
      <c r="E108" s="136"/>
      <c r="F108" s="136" t="e">
        <f>#REF!</f>
        <v>#REF!</v>
      </c>
      <c r="G108" s="858"/>
      <c r="H108" s="858"/>
      <c r="I108" s="138" t="e">
        <f>#REF!</f>
        <v>#REF!</v>
      </c>
      <c r="J108" s="136" t="e">
        <f>#REF!</f>
        <v>#REF!</v>
      </c>
      <c r="K108" s="138" t="e">
        <f>#REF!</f>
        <v>#REF!</v>
      </c>
      <c r="L108" s="136" t="e">
        <f>#REF!</f>
        <v>#REF!</v>
      </c>
      <c r="M108" s="138" t="e">
        <f>#REF!</f>
        <v>#REF!</v>
      </c>
      <c r="N108" s="136" t="e">
        <f>#REF!</f>
        <v>#REF!</v>
      </c>
      <c r="O108" s="138" t="e">
        <f>#REF!</f>
        <v>#REF!</v>
      </c>
      <c r="P108" s="136" t="e">
        <f>#REF!</f>
        <v>#REF!</v>
      </c>
      <c r="Q108" s="774" t="e">
        <f t="shared" si="32"/>
        <v>#REF!</v>
      </c>
      <c r="R108" s="139"/>
      <c r="S108" s="136" t="e">
        <f>#REF!</f>
        <v>#REF!</v>
      </c>
      <c r="T108" s="136" t="e">
        <f>#REF!</f>
        <v>#REF!</v>
      </c>
      <c r="U108" s="140" t="e">
        <f>#REF!</f>
        <v>#REF!</v>
      </c>
      <c r="V108" s="139" t="e">
        <f>#REF!</f>
        <v>#REF!</v>
      </c>
      <c r="W108" s="137"/>
      <c r="X108" s="137" t="e">
        <f>#REF!</f>
        <v>#REF!</v>
      </c>
      <c r="Y108" s="139" t="e">
        <f>#REF!</f>
        <v>#REF!</v>
      </c>
      <c r="Z108" s="136" t="e">
        <f>#REF!</f>
        <v>#REF!</v>
      </c>
      <c r="AA108" s="150" t="e">
        <f>#REF!</f>
        <v>#REF!</v>
      </c>
      <c r="AB108" s="612" t="e">
        <f>#REF!</f>
        <v>#REF!</v>
      </c>
      <c r="AC108" s="972" t="e">
        <f>#REF!</f>
        <v>#REF!</v>
      </c>
      <c r="AD108" s="972" t="e">
        <f>#REF!</f>
        <v>#REF!</v>
      </c>
      <c r="AE108" s="139" t="e">
        <f>#REF!</f>
        <v>#REF!</v>
      </c>
      <c r="AF108" s="136" t="e">
        <f>#REF!</f>
        <v>#REF!</v>
      </c>
      <c r="AG108" s="136" t="e">
        <f>#REF!</f>
        <v>#REF!</v>
      </c>
      <c r="AH108" s="139" t="e">
        <f>#REF!</f>
        <v>#REF!</v>
      </c>
      <c r="AI108" s="150" t="e">
        <f>#REF!</f>
        <v>#REF!</v>
      </c>
      <c r="AJ108" s="615" t="e">
        <f>#REF!</f>
        <v>#REF!</v>
      </c>
      <c r="AK108" s="615" t="e">
        <f>#REF!</f>
        <v>#REF!</v>
      </c>
      <c r="AL108" s="141" t="e">
        <f>#REF!</f>
        <v>#REF!</v>
      </c>
      <c r="AM108" s="141" t="e">
        <f t="shared" si="20"/>
        <v>#REF!</v>
      </c>
      <c r="AN108" s="142"/>
      <c r="AO108" s="143" t="e">
        <f>#REF!</f>
        <v>#REF!</v>
      </c>
      <c r="AP108" s="135" t="e">
        <f>#REF!</f>
        <v>#REF!</v>
      </c>
      <c r="AQ108" s="142" t="e">
        <f>#REF!</f>
        <v>#REF!</v>
      </c>
      <c r="AR108" s="135" t="e">
        <f>#REF!</f>
        <v>#REF!</v>
      </c>
      <c r="AS108" s="144" t="e">
        <f>#REF!</f>
        <v>#REF!</v>
      </c>
      <c r="AT108" s="145" t="e">
        <f>#REF!</f>
        <v>#REF!</v>
      </c>
      <c r="AU108" s="143" t="e">
        <f>#REF!</f>
        <v>#REF!</v>
      </c>
      <c r="AV108" s="609"/>
      <c r="AW108" s="146" t="e">
        <f>#REF!</f>
        <v>#REF!</v>
      </c>
      <c r="AX108" s="143" t="e">
        <f>#REF!</f>
        <v>#REF!</v>
      </c>
      <c r="AY108" s="144" t="e">
        <f>#REF!</f>
        <v>#REF!</v>
      </c>
      <c r="AZ108" s="624" t="e">
        <f>#REF!</f>
        <v>#REF!</v>
      </c>
      <c r="BA108" s="143" t="e">
        <f>#REF!-AW108</f>
        <v>#REF!</v>
      </c>
      <c r="BB108" s="144" t="e">
        <f>#REF!</f>
        <v>#REF!</v>
      </c>
      <c r="BC108" s="144" t="e">
        <f>#REF!</f>
        <v>#REF!</v>
      </c>
      <c r="BD108" s="143" t="e">
        <f>#REF!</f>
        <v>#REF!</v>
      </c>
      <c r="BE108" s="144" t="e">
        <f t="shared" si="33"/>
        <v>#REF!</v>
      </c>
      <c r="BF108" s="144" t="e">
        <f t="shared" si="22"/>
        <v>#REF!</v>
      </c>
      <c r="BG108" s="146" t="e">
        <f t="shared" si="23"/>
        <v>#REF!</v>
      </c>
      <c r="BH108" s="146">
        <f>VLOOKUP($A108,'5C1_NewType 2'!$A$7:$BD$44,COLUMN('5C1_NewType 2'!$AZ:$AZ),FALSE)</f>
        <v>0</v>
      </c>
      <c r="BI108" s="146" t="e">
        <f t="shared" si="34"/>
        <v>#REF!</v>
      </c>
      <c r="BJ108" s="146" t="e">
        <f t="shared" si="35"/>
        <v>#REF!</v>
      </c>
      <c r="BK108" s="146" t="e">
        <f>#REF!</f>
        <v>#REF!</v>
      </c>
      <c r="BL108" s="146" t="e">
        <f t="shared" si="36"/>
        <v>#REF!</v>
      </c>
    </row>
    <row r="109" spans="1:64" ht="16.5" customHeight="1" x14ac:dyDescent="0.2">
      <c r="A109" s="148" t="s">
        <v>518</v>
      </c>
      <c r="B109" s="231" t="s">
        <v>518</v>
      </c>
      <c r="C109" s="151" t="s">
        <v>439</v>
      </c>
      <c r="D109" s="155" t="e">
        <f>#REF!</f>
        <v>#REF!</v>
      </c>
      <c r="E109" s="153"/>
      <c r="F109" s="153" t="e">
        <f>#REF!</f>
        <v>#REF!</v>
      </c>
      <c r="G109" s="860"/>
      <c r="H109" s="860"/>
      <c r="I109" s="155" t="e">
        <f>#REF!</f>
        <v>#REF!</v>
      </c>
      <c r="J109" s="153" t="e">
        <f>#REF!</f>
        <v>#REF!</v>
      </c>
      <c r="K109" s="155" t="e">
        <f>#REF!</f>
        <v>#REF!</v>
      </c>
      <c r="L109" s="153" t="e">
        <f>#REF!</f>
        <v>#REF!</v>
      </c>
      <c r="M109" s="155" t="e">
        <f>#REF!</f>
        <v>#REF!</v>
      </c>
      <c r="N109" s="153" t="e">
        <f>#REF!</f>
        <v>#REF!</v>
      </c>
      <c r="O109" s="155" t="e">
        <f>#REF!</f>
        <v>#REF!</v>
      </c>
      <c r="P109" s="153" t="e">
        <f>#REF!</f>
        <v>#REF!</v>
      </c>
      <c r="Q109" s="153" t="e">
        <f t="shared" si="32"/>
        <v>#REF!</v>
      </c>
      <c r="R109" s="156"/>
      <c r="S109" s="153" t="e">
        <f>#REF!</f>
        <v>#REF!</v>
      </c>
      <c r="T109" s="153" t="e">
        <f>#REF!</f>
        <v>#REF!</v>
      </c>
      <c r="U109" s="157" t="e">
        <f>#REF!</f>
        <v>#REF!</v>
      </c>
      <c r="V109" s="156" t="e">
        <f>#REF!</f>
        <v>#REF!</v>
      </c>
      <c r="W109" s="154"/>
      <c r="X109" s="154" t="e">
        <f>#REF!</f>
        <v>#REF!</v>
      </c>
      <c r="Y109" s="156" t="e">
        <f>#REF!</f>
        <v>#REF!</v>
      </c>
      <c r="Z109" s="153" t="e">
        <f>#REF!</f>
        <v>#REF!</v>
      </c>
      <c r="AA109" s="158" t="e">
        <f>#REF!</f>
        <v>#REF!</v>
      </c>
      <c r="AB109" s="158" t="e">
        <f>#REF!</f>
        <v>#REF!</v>
      </c>
      <c r="AC109" s="158" t="e">
        <f>#REF!</f>
        <v>#REF!</v>
      </c>
      <c r="AD109" s="158" t="e">
        <f>#REF!</f>
        <v>#REF!</v>
      </c>
      <c r="AE109" s="156" t="e">
        <f>#REF!</f>
        <v>#REF!</v>
      </c>
      <c r="AF109" s="153" t="e">
        <f>#REF!</f>
        <v>#REF!</v>
      </c>
      <c r="AG109" s="153" t="e">
        <f>#REF!</f>
        <v>#REF!</v>
      </c>
      <c r="AH109" s="156" t="e">
        <f>#REF!</f>
        <v>#REF!</v>
      </c>
      <c r="AI109" s="158" t="e">
        <f>#REF!</f>
        <v>#REF!</v>
      </c>
      <c r="AJ109" s="616" t="e">
        <f>#REF!</f>
        <v>#REF!</v>
      </c>
      <c r="AK109" s="616" t="e">
        <f>#REF!</f>
        <v>#REF!</v>
      </c>
      <c r="AL109" s="159" t="e">
        <f>#REF!</f>
        <v>#REF!</v>
      </c>
      <c r="AM109" s="159" t="e">
        <f t="shared" si="20"/>
        <v>#REF!</v>
      </c>
      <c r="AN109" s="160"/>
      <c r="AO109" s="161" t="e">
        <f>#REF!</f>
        <v>#REF!</v>
      </c>
      <c r="AP109" s="152" t="e">
        <f>#REF!</f>
        <v>#REF!</v>
      </c>
      <c r="AQ109" s="160" t="e">
        <f>#REF!</f>
        <v>#REF!</v>
      </c>
      <c r="AR109" s="152" t="e">
        <f>#REF!</f>
        <v>#REF!</v>
      </c>
      <c r="AS109" s="162" t="e">
        <f>#REF!</f>
        <v>#REF!</v>
      </c>
      <c r="AT109" s="163" t="e">
        <f>#REF!</f>
        <v>#REF!</v>
      </c>
      <c r="AU109" s="161" t="e">
        <f>#REF!</f>
        <v>#REF!</v>
      </c>
      <c r="AV109" s="164"/>
      <c r="AW109" s="164" t="e">
        <f>#REF!</f>
        <v>#REF!</v>
      </c>
      <c r="AX109" s="161" t="e">
        <f>#REF!</f>
        <v>#REF!</v>
      </c>
      <c r="AY109" s="162" t="e">
        <f>#REF!</f>
        <v>#REF!</v>
      </c>
      <c r="AZ109" s="161" t="e">
        <f>#REF!</f>
        <v>#REF!</v>
      </c>
      <c r="BA109" s="161" t="e">
        <f>#REF!-AW109</f>
        <v>#REF!</v>
      </c>
      <c r="BB109" s="162" t="e">
        <f>#REF!</f>
        <v>#REF!</v>
      </c>
      <c r="BC109" s="162" t="e">
        <f>#REF!</f>
        <v>#REF!</v>
      </c>
      <c r="BD109" s="161" t="e">
        <f>#REF!</f>
        <v>#REF!</v>
      </c>
      <c r="BE109" s="162" t="e">
        <f t="shared" si="33"/>
        <v>#REF!</v>
      </c>
      <c r="BF109" s="162" t="e">
        <f t="shared" si="22"/>
        <v>#REF!</v>
      </c>
      <c r="BG109" s="164" t="e">
        <f t="shared" si="23"/>
        <v>#REF!</v>
      </c>
      <c r="BH109" s="164">
        <f>VLOOKUP($A109,'5C1_NewType 2'!$A$7:$BD$44,COLUMN('5C1_NewType 2'!$AZ:$AZ),FALSE)</f>
        <v>0</v>
      </c>
      <c r="BI109" s="164" t="e">
        <f t="shared" si="34"/>
        <v>#REF!</v>
      </c>
      <c r="BJ109" s="164" t="e">
        <f t="shared" si="35"/>
        <v>#REF!</v>
      </c>
      <c r="BK109" s="164" t="e">
        <f>#REF!</f>
        <v>#REF!</v>
      </c>
      <c r="BL109" s="164" t="e">
        <f t="shared" si="36"/>
        <v>#REF!</v>
      </c>
    </row>
    <row r="110" spans="1:64" ht="16.5" customHeight="1" x14ac:dyDescent="0.2">
      <c r="A110" s="148" t="s">
        <v>519</v>
      </c>
      <c r="B110" s="231" t="s">
        <v>193</v>
      </c>
      <c r="C110" s="151" t="s">
        <v>652</v>
      </c>
      <c r="D110" s="155" t="e">
        <f>#REF!</f>
        <v>#REF!</v>
      </c>
      <c r="E110" s="153"/>
      <c r="F110" s="153" t="e">
        <f>#REF!</f>
        <v>#REF!</v>
      </c>
      <c r="G110" s="860"/>
      <c r="H110" s="860"/>
      <c r="I110" s="155" t="e">
        <f>#REF!</f>
        <v>#REF!</v>
      </c>
      <c r="J110" s="153" t="e">
        <f>#REF!</f>
        <v>#REF!</v>
      </c>
      <c r="K110" s="155" t="e">
        <f>#REF!</f>
        <v>#REF!</v>
      </c>
      <c r="L110" s="153" t="e">
        <f>#REF!</f>
        <v>#REF!</v>
      </c>
      <c r="M110" s="155" t="e">
        <f>#REF!</f>
        <v>#REF!</v>
      </c>
      <c r="N110" s="153" t="e">
        <f>#REF!</f>
        <v>#REF!</v>
      </c>
      <c r="O110" s="155" t="e">
        <f>#REF!</f>
        <v>#REF!</v>
      </c>
      <c r="P110" s="153" t="e">
        <f>#REF!</f>
        <v>#REF!</v>
      </c>
      <c r="Q110" s="153" t="e">
        <f t="shared" si="32"/>
        <v>#REF!</v>
      </c>
      <c r="R110" s="156"/>
      <c r="S110" s="153" t="e">
        <f>#REF!</f>
        <v>#REF!</v>
      </c>
      <c r="T110" s="153" t="e">
        <f>#REF!</f>
        <v>#REF!</v>
      </c>
      <c r="U110" s="157" t="e">
        <f>#REF!</f>
        <v>#REF!</v>
      </c>
      <c r="V110" s="156" t="e">
        <f>#REF!</f>
        <v>#REF!</v>
      </c>
      <c r="W110" s="154"/>
      <c r="X110" s="154" t="e">
        <f>#REF!</f>
        <v>#REF!</v>
      </c>
      <c r="Y110" s="156" t="e">
        <f>#REF!</f>
        <v>#REF!</v>
      </c>
      <c r="Z110" s="153" t="e">
        <f>#REF!</f>
        <v>#REF!</v>
      </c>
      <c r="AA110" s="158" t="e">
        <f>#REF!</f>
        <v>#REF!</v>
      </c>
      <c r="AB110" s="158" t="e">
        <f>#REF!</f>
        <v>#REF!</v>
      </c>
      <c r="AC110" s="158" t="e">
        <f>#REF!</f>
        <v>#REF!</v>
      </c>
      <c r="AD110" s="158" t="e">
        <f>#REF!</f>
        <v>#REF!</v>
      </c>
      <c r="AE110" s="156" t="e">
        <f>#REF!</f>
        <v>#REF!</v>
      </c>
      <c r="AF110" s="153" t="e">
        <f>#REF!</f>
        <v>#REF!</v>
      </c>
      <c r="AG110" s="153" t="e">
        <f>#REF!</f>
        <v>#REF!</v>
      </c>
      <c r="AH110" s="156" t="e">
        <f>#REF!</f>
        <v>#REF!</v>
      </c>
      <c r="AI110" s="158" t="e">
        <f>#REF!</f>
        <v>#REF!</v>
      </c>
      <c r="AJ110" s="616" t="e">
        <f>#REF!</f>
        <v>#REF!</v>
      </c>
      <c r="AK110" s="616" t="e">
        <f>#REF!</f>
        <v>#REF!</v>
      </c>
      <c r="AL110" s="159" t="e">
        <f>#REF!</f>
        <v>#REF!</v>
      </c>
      <c r="AM110" s="159" t="e">
        <f t="shared" si="20"/>
        <v>#REF!</v>
      </c>
      <c r="AN110" s="160"/>
      <c r="AO110" s="161" t="e">
        <f>#REF!</f>
        <v>#REF!</v>
      </c>
      <c r="AP110" s="152" t="e">
        <f>#REF!</f>
        <v>#REF!</v>
      </c>
      <c r="AQ110" s="160" t="e">
        <f>#REF!</f>
        <v>#REF!</v>
      </c>
      <c r="AR110" s="152" t="e">
        <f>#REF!</f>
        <v>#REF!</v>
      </c>
      <c r="AS110" s="162" t="e">
        <f>#REF!</f>
        <v>#REF!</v>
      </c>
      <c r="AT110" s="163" t="e">
        <f>#REF!</f>
        <v>#REF!</v>
      </c>
      <c r="AU110" s="161" t="e">
        <f>#REF!</f>
        <v>#REF!</v>
      </c>
      <c r="AV110" s="164"/>
      <c r="AW110" s="164" t="e">
        <f>#REF!</f>
        <v>#REF!</v>
      </c>
      <c r="AX110" s="161" t="e">
        <f>#REF!</f>
        <v>#REF!</v>
      </c>
      <c r="AY110" s="162" t="e">
        <f>#REF!</f>
        <v>#REF!</v>
      </c>
      <c r="AZ110" s="161" t="e">
        <f>#REF!</f>
        <v>#REF!</v>
      </c>
      <c r="BA110" s="161" t="e">
        <f>#REF!-AW110</f>
        <v>#REF!</v>
      </c>
      <c r="BB110" s="162" t="e">
        <f>#REF!</f>
        <v>#REF!</v>
      </c>
      <c r="BC110" s="162" t="e">
        <f>#REF!</f>
        <v>#REF!</v>
      </c>
      <c r="BD110" s="161" t="e">
        <f>#REF!</f>
        <v>#REF!</v>
      </c>
      <c r="BE110" s="162" t="e">
        <f t="shared" si="33"/>
        <v>#REF!</v>
      </c>
      <c r="BF110" s="162" t="e">
        <f t="shared" si="22"/>
        <v>#REF!</v>
      </c>
      <c r="BG110" s="164" t="e">
        <f t="shared" si="23"/>
        <v>#REF!</v>
      </c>
      <c r="BH110" s="164">
        <f>VLOOKUP($A110,'5C1_NewType 2'!$A$7:$BD$44,COLUMN('5C1_NewType 2'!$AZ:$AZ),FALSE)</f>
        <v>0</v>
      </c>
      <c r="BI110" s="164" t="e">
        <f t="shared" si="34"/>
        <v>#REF!</v>
      </c>
      <c r="BJ110" s="164" t="e">
        <f t="shared" si="35"/>
        <v>#REF!</v>
      </c>
      <c r="BK110" s="164" t="e">
        <f>#REF!</f>
        <v>#REF!</v>
      </c>
      <c r="BL110" s="164" t="e">
        <f t="shared" si="36"/>
        <v>#REF!</v>
      </c>
    </row>
    <row r="111" spans="1:64" s="48" customFormat="1" ht="16.5" customHeight="1" thickBot="1" x14ac:dyDescent="0.25">
      <c r="A111" s="607"/>
      <c r="B111" s="608"/>
      <c r="C111" s="870" t="s">
        <v>241</v>
      </c>
      <c r="D111" s="880" t="e">
        <f>SUM(D78:D110)</f>
        <v>#REF!</v>
      </c>
      <c r="E111" s="181"/>
      <c r="F111" s="181" t="e">
        <f>SUM(F78:F110)</f>
        <v>#REF!</v>
      </c>
      <c r="G111" s="881"/>
      <c r="H111" s="881">
        <f t="shared" ref="H111:AK111" si="37">SUM(H78:H110)</f>
        <v>0</v>
      </c>
      <c r="I111" s="880" t="e">
        <f t="shared" si="37"/>
        <v>#REF!</v>
      </c>
      <c r="J111" s="181" t="e">
        <f t="shared" si="37"/>
        <v>#REF!</v>
      </c>
      <c r="K111" s="880" t="e">
        <f t="shared" si="37"/>
        <v>#REF!</v>
      </c>
      <c r="L111" s="181" t="e">
        <f t="shared" si="37"/>
        <v>#REF!</v>
      </c>
      <c r="M111" s="880" t="e">
        <f t="shared" si="37"/>
        <v>#REF!</v>
      </c>
      <c r="N111" s="181" t="e">
        <f t="shared" si="37"/>
        <v>#REF!</v>
      </c>
      <c r="O111" s="880" t="e">
        <f t="shared" si="37"/>
        <v>#REF!</v>
      </c>
      <c r="P111" s="181" t="e">
        <f t="shared" si="37"/>
        <v>#REF!</v>
      </c>
      <c r="Q111" s="882" t="e">
        <f t="shared" si="37"/>
        <v>#REF!</v>
      </c>
      <c r="R111" s="183" t="e">
        <f t="shared" si="37"/>
        <v>#REF!</v>
      </c>
      <c r="S111" s="181" t="e">
        <f t="shared" si="37"/>
        <v>#REF!</v>
      </c>
      <c r="T111" s="181" t="e">
        <f t="shared" si="37"/>
        <v>#REF!</v>
      </c>
      <c r="U111" s="184" t="e">
        <f t="shared" si="37"/>
        <v>#REF!</v>
      </c>
      <c r="V111" s="183" t="e">
        <f t="shared" si="37"/>
        <v>#REF!</v>
      </c>
      <c r="W111" s="182">
        <f t="shared" si="37"/>
        <v>0</v>
      </c>
      <c r="X111" s="182" t="e">
        <f t="shared" si="37"/>
        <v>#REF!</v>
      </c>
      <c r="Y111" s="183" t="e">
        <f t="shared" si="37"/>
        <v>#REF!</v>
      </c>
      <c r="Z111" s="182" t="e">
        <f t="shared" si="37"/>
        <v>#REF!</v>
      </c>
      <c r="AA111" s="185" t="e">
        <f t="shared" si="37"/>
        <v>#REF!</v>
      </c>
      <c r="AB111" s="614" t="e">
        <f t="shared" si="37"/>
        <v>#REF!</v>
      </c>
      <c r="AC111" s="975" t="e">
        <f t="shared" si="37"/>
        <v>#REF!</v>
      </c>
      <c r="AD111" s="975" t="e">
        <f t="shared" si="37"/>
        <v>#REF!</v>
      </c>
      <c r="AE111" s="183" t="e">
        <f t="shared" si="37"/>
        <v>#REF!</v>
      </c>
      <c r="AF111" s="181" t="e">
        <f t="shared" si="37"/>
        <v>#REF!</v>
      </c>
      <c r="AG111" s="181" t="e">
        <f t="shared" si="37"/>
        <v>#REF!</v>
      </c>
      <c r="AH111" s="183" t="e">
        <f t="shared" si="37"/>
        <v>#REF!</v>
      </c>
      <c r="AI111" s="185" t="e">
        <f t="shared" si="37"/>
        <v>#REF!</v>
      </c>
      <c r="AJ111" s="618" t="e">
        <f t="shared" si="37"/>
        <v>#REF!</v>
      </c>
      <c r="AK111" s="618" t="e">
        <f t="shared" si="37"/>
        <v>#REF!</v>
      </c>
      <c r="AL111" s="186" t="e">
        <f>SUM(AL78:AL110)</f>
        <v>#REF!</v>
      </c>
      <c r="AM111" s="186" t="e">
        <f>SUM(AM78:AM110)</f>
        <v>#REF!</v>
      </c>
      <c r="AN111" s="187"/>
      <c r="AO111" s="188" t="e">
        <f t="shared" ref="AO111:BL111" si="38">SUM(AO78:AO110)</f>
        <v>#REF!</v>
      </c>
      <c r="AP111" s="180" t="e">
        <f t="shared" si="38"/>
        <v>#REF!</v>
      </c>
      <c r="AQ111" s="187" t="e">
        <f t="shared" si="38"/>
        <v>#REF!</v>
      </c>
      <c r="AR111" s="180" t="e">
        <f t="shared" si="38"/>
        <v>#REF!</v>
      </c>
      <c r="AS111" s="189" t="e">
        <f t="shared" si="38"/>
        <v>#REF!</v>
      </c>
      <c r="AT111" s="190" t="e">
        <f t="shared" si="38"/>
        <v>#REF!</v>
      </c>
      <c r="AU111" s="188" t="e">
        <f t="shared" si="38"/>
        <v>#REF!</v>
      </c>
      <c r="AV111" s="191">
        <f t="shared" si="38"/>
        <v>0</v>
      </c>
      <c r="AW111" s="191" t="e">
        <f t="shared" si="38"/>
        <v>#REF!</v>
      </c>
      <c r="AX111" s="188" t="e">
        <f t="shared" si="38"/>
        <v>#REF!</v>
      </c>
      <c r="AY111" s="189" t="e">
        <f t="shared" si="38"/>
        <v>#REF!</v>
      </c>
      <c r="AZ111" s="626" t="e">
        <f t="shared" si="38"/>
        <v>#REF!</v>
      </c>
      <c r="BA111" s="188" t="e">
        <f t="shared" si="38"/>
        <v>#REF!</v>
      </c>
      <c r="BB111" s="189" t="e">
        <f t="shared" si="38"/>
        <v>#REF!</v>
      </c>
      <c r="BC111" s="189" t="e">
        <f t="shared" si="38"/>
        <v>#REF!</v>
      </c>
      <c r="BD111" s="188" t="e">
        <f t="shared" si="38"/>
        <v>#REF!</v>
      </c>
      <c r="BE111" s="189" t="e">
        <f t="shared" si="38"/>
        <v>#REF!</v>
      </c>
      <c r="BF111" s="189" t="e">
        <f t="shared" si="38"/>
        <v>#REF!</v>
      </c>
      <c r="BG111" s="191" t="e">
        <f t="shared" si="38"/>
        <v>#REF!</v>
      </c>
      <c r="BH111" s="191" t="e">
        <f t="shared" si="38"/>
        <v>#N/A</v>
      </c>
      <c r="BI111" s="191" t="e">
        <f t="shared" si="38"/>
        <v>#REF!</v>
      </c>
      <c r="BJ111" s="191" t="e">
        <f t="shared" si="38"/>
        <v>#REF!</v>
      </c>
      <c r="BK111" s="191" t="e">
        <f t="shared" si="38"/>
        <v>#REF!</v>
      </c>
      <c r="BL111" s="191" t="e">
        <f t="shared" si="38"/>
        <v>#REF!</v>
      </c>
    </row>
    <row r="112" spans="1:64" customFormat="1" ht="6.75" customHeight="1" thickTop="1" x14ac:dyDescent="0.2">
      <c r="A112" s="632"/>
      <c r="B112" s="632"/>
      <c r="C112" s="632"/>
      <c r="D112" s="632"/>
      <c r="E112" s="632"/>
      <c r="F112" s="632"/>
      <c r="G112" s="632"/>
      <c r="H112" s="632"/>
      <c r="I112" s="632"/>
      <c r="J112" s="632"/>
      <c r="K112" s="632"/>
      <c r="L112" s="632"/>
      <c r="M112" s="632"/>
      <c r="N112" s="632"/>
      <c r="O112" s="632"/>
      <c r="P112" s="632"/>
      <c r="Q112" s="632"/>
      <c r="R112" s="632"/>
      <c r="S112" s="632"/>
      <c r="T112" s="632"/>
      <c r="U112" s="632"/>
      <c r="V112" s="632"/>
      <c r="W112" s="632"/>
      <c r="X112" s="632"/>
      <c r="Y112" s="632"/>
      <c r="Z112" s="632"/>
      <c r="AA112" s="632"/>
      <c r="AB112" s="632"/>
      <c r="AC112" s="632"/>
      <c r="AD112" s="632"/>
      <c r="AE112" s="632"/>
      <c r="AF112" s="632"/>
      <c r="AG112" s="632"/>
      <c r="AH112" s="632"/>
      <c r="AI112" s="632"/>
      <c r="AJ112" s="632"/>
      <c r="AK112" s="632"/>
      <c r="AL112" s="632"/>
      <c r="AM112" s="632"/>
      <c r="AN112" s="632"/>
      <c r="AO112" s="632"/>
      <c r="AP112" s="632"/>
      <c r="AQ112" s="632"/>
      <c r="AR112" s="632"/>
      <c r="AS112" s="632"/>
      <c r="AT112" s="632"/>
      <c r="AU112" s="632"/>
      <c r="AV112" s="632"/>
      <c r="AW112" s="632"/>
      <c r="AX112" s="632"/>
      <c r="AY112" s="632"/>
      <c r="AZ112" s="632"/>
      <c r="BA112" s="632"/>
      <c r="BB112" s="632"/>
      <c r="BC112" s="632"/>
      <c r="BD112" s="632"/>
      <c r="BE112" s="632"/>
      <c r="BF112" s="632"/>
      <c r="BG112" s="632"/>
      <c r="BH112" s="632"/>
      <c r="BI112" s="632"/>
      <c r="BJ112" s="632"/>
      <c r="BK112" s="632"/>
      <c r="BL112" s="632"/>
    </row>
    <row r="113" spans="1:65" ht="16.5" customHeight="1" x14ac:dyDescent="0.2">
      <c r="A113" s="147">
        <v>396211</v>
      </c>
      <c r="B113" s="230" t="s">
        <v>381</v>
      </c>
      <c r="C113" s="134" t="s">
        <v>650</v>
      </c>
      <c r="D113" s="138">
        <f>'5B2_RSD LA'!D7</f>
        <v>951</v>
      </c>
      <c r="E113" s="136">
        <f>'5B2_RSD LA'!E7</f>
        <v>4683.228495719527</v>
      </c>
      <c r="F113" s="136">
        <f>'5B2_RSD LA'!F7</f>
        <v>4453750.2994292704</v>
      </c>
      <c r="G113" s="858">
        <f>'5B2_RSD LA'!G7</f>
        <v>744.76</v>
      </c>
      <c r="H113" s="858">
        <f>'5B2_RSD LA'!H7</f>
        <v>708266.76</v>
      </c>
      <c r="I113" s="138"/>
      <c r="J113" s="136"/>
      <c r="K113" s="138"/>
      <c r="L113" s="136"/>
      <c r="M113" s="138"/>
      <c r="N113" s="136"/>
      <c r="O113" s="138"/>
      <c r="P113" s="136"/>
      <c r="Q113" s="774">
        <f t="shared" ref="Q113:Q119" si="39">F113+H113+J113+L113+N113+P113</f>
        <v>5162017.0594292702</v>
      </c>
      <c r="R113" s="139"/>
      <c r="S113" s="136">
        <f>'5B2_RSD LA'!J7</f>
        <v>0</v>
      </c>
      <c r="T113" s="136">
        <f>'5B2_RSD LA'!K7</f>
        <v>0</v>
      </c>
      <c r="U113" s="140">
        <f>'5B2_RSD LA'!L7</f>
        <v>0</v>
      </c>
      <c r="V113" s="139">
        <f>'5B2_RSD LA'!M7</f>
        <v>5162017</v>
      </c>
      <c r="W113" s="137">
        <f>'5B2_RSD LA'!N7</f>
        <v>0</v>
      </c>
      <c r="X113" s="137">
        <f>'5B2_RSD LA'!O7</f>
        <v>0</v>
      </c>
      <c r="Y113" s="139">
        <f>'5B2_RSD LA'!Q7</f>
        <v>5162017</v>
      </c>
      <c r="Z113" s="136">
        <f>'5B2_RSD LA'!R7</f>
        <v>0</v>
      </c>
      <c r="AA113" s="150">
        <f>'5B2_RSD LA'!T7</f>
        <v>0</v>
      </c>
      <c r="AB113" s="612">
        <f>'5B2_RSD LA'!U7</f>
        <v>15750</v>
      </c>
      <c r="AC113" s="972">
        <f>'5B2_RSD LA'!V7</f>
        <v>148939</v>
      </c>
      <c r="AD113" s="972">
        <f>'5B2_RSD LA'!W7</f>
        <v>119151</v>
      </c>
      <c r="AE113" s="139">
        <f>'5B2_RSD LA'!Y7</f>
        <v>5669266</v>
      </c>
      <c r="AF113" s="136">
        <f>'5B2_RSD LA'!Z7</f>
        <v>0</v>
      </c>
      <c r="AG113" s="136">
        <f>'5B2_RSD LA'!AA7</f>
        <v>5669266</v>
      </c>
      <c r="AH113" s="139">
        <f>'5B2_RSD LA'!AB7</f>
        <v>472439</v>
      </c>
      <c r="AI113" s="150">
        <f>'5B2_RSD LA'!AC7</f>
        <v>0</v>
      </c>
      <c r="AJ113" s="615">
        <f>'5B2_RSD LA'!AD7</f>
        <v>0</v>
      </c>
      <c r="AK113" s="615">
        <f>'5B2_RSD LA'!AE7</f>
        <v>0</v>
      </c>
      <c r="AL113" s="141">
        <f>'5B2_RSD LA'!AG7</f>
        <v>5669266</v>
      </c>
      <c r="AM113" s="141">
        <f t="shared" ref="AM113:AM119" si="40">AL113-W113-X113</f>
        <v>5669266</v>
      </c>
      <c r="AN113" s="142">
        <f>'5B2_RSD LA'!AH7</f>
        <v>6356</v>
      </c>
      <c r="AO113" s="143">
        <f>'5B2_RSD LA'!AI7</f>
        <v>6044556</v>
      </c>
      <c r="AP113" s="135">
        <f>'5B2_RSD LA'!AJ7</f>
        <v>0</v>
      </c>
      <c r="AQ113" s="142">
        <f>'5B2_RSD LA'!AK7</f>
        <v>0</v>
      </c>
      <c r="AR113" s="135">
        <f>'5B2_RSD LA'!AL7</f>
        <v>0</v>
      </c>
      <c r="AS113" s="144">
        <f>'5B2_RSD LA'!AM7</f>
        <v>0</v>
      </c>
      <c r="AT113" s="145">
        <f>'5B2_RSD LA'!AN7</f>
        <v>0</v>
      </c>
      <c r="AU113" s="143">
        <f>'5B2_RSD LA'!AO7</f>
        <v>6044556</v>
      </c>
      <c r="AV113" s="609">
        <f>'5B2_RSD LA'!AP7</f>
        <v>0</v>
      </c>
      <c r="AW113" s="146">
        <f>'5B2_RSD LA'!AQ7</f>
        <v>0</v>
      </c>
      <c r="AX113" s="143">
        <f>'5B2_RSD LA'!AS7</f>
        <v>6044556</v>
      </c>
      <c r="AY113" s="144">
        <f>'5B2_RSD LA'!AT7</f>
        <v>0</v>
      </c>
      <c r="AZ113" s="624">
        <f>'5B2_RSD LA'!$AU$7</f>
        <v>6044556</v>
      </c>
      <c r="BA113" s="143">
        <f>'5B2_RSD LA'!$AU$7-AV113-AW113</f>
        <v>6044556</v>
      </c>
      <c r="BB113" s="144">
        <f>'5B2_RSD LA'!AV7</f>
        <v>0</v>
      </c>
      <c r="BC113" s="144">
        <f>'5B2_RSD LA'!AW7</f>
        <v>6044556</v>
      </c>
      <c r="BD113" s="143">
        <f>'5B2_RSD LA'!AX7</f>
        <v>503713</v>
      </c>
      <c r="BE113" s="144">
        <f t="shared" ref="BE113:BE119" si="41">AM113+BA113</f>
        <v>11713822</v>
      </c>
      <c r="BF113" s="144">
        <f t="shared" ref="BF113:BF119" si="42">AH113+BD113</f>
        <v>976152</v>
      </c>
      <c r="BG113" s="768" t="e">
        <f>-W120</f>
        <v>#REF!</v>
      </c>
      <c r="BH113" s="768">
        <v>125292</v>
      </c>
      <c r="BI113" s="768" t="e">
        <f>BG113-BH113</f>
        <v>#REF!</v>
      </c>
      <c r="BJ113" s="768" t="e">
        <f>-AV120</f>
        <v>#REF!</v>
      </c>
      <c r="BK113" s="768">
        <v>197714</v>
      </c>
      <c r="BL113" s="768" t="e">
        <f>BJ113-BK113</f>
        <v>#REF!</v>
      </c>
      <c r="BM113" s="48" t="s">
        <v>877</v>
      </c>
    </row>
    <row r="114" spans="1:65" ht="16.5" customHeight="1" x14ac:dyDescent="0.2">
      <c r="A114" s="148" t="s">
        <v>856</v>
      </c>
      <c r="B114" s="231" t="s">
        <v>385</v>
      </c>
      <c r="C114" s="151" t="s">
        <v>826</v>
      </c>
      <c r="D114" s="155">
        <f>'5B2_RSD LA'!D8</f>
        <v>444</v>
      </c>
      <c r="E114" s="153">
        <f>'5B2_RSD LA'!E8</f>
        <v>3386.0536336196888</v>
      </c>
      <c r="F114" s="153">
        <f>'5B2_RSD LA'!F8</f>
        <v>1503407.8133271418</v>
      </c>
      <c r="G114" s="860">
        <f>'5B2_RSD LA'!G8</f>
        <v>801.48</v>
      </c>
      <c r="H114" s="860">
        <f>'5B2_RSD LA'!H8</f>
        <v>355857.12</v>
      </c>
      <c r="I114" s="155"/>
      <c r="J114" s="153"/>
      <c r="K114" s="155"/>
      <c r="L114" s="153"/>
      <c r="M114" s="155"/>
      <c r="N114" s="153"/>
      <c r="O114" s="155"/>
      <c r="P114" s="153"/>
      <c r="Q114" s="712">
        <f t="shared" si="39"/>
        <v>1859264.9333271417</v>
      </c>
      <c r="R114" s="156"/>
      <c r="S114" s="153">
        <f>'5B2_RSD LA'!J8</f>
        <v>0</v>
      </c>
      <c r="T114" s="153">
        <f>'5B2_RSD LA'!K8</f>
        <v>0</v>
      </c>
      <c r="U114" s="157">
        <f>'5B2_RSD LA'!L8</f>
        <v>0</v>
      </c>
      <c r="V114" s="156">
        <f>'5B2_RSD LA'!M8</f>
        <v>1859265</v>
      </c>
      <c r="W114" s="154">
        <f>'5B2_RSD LA'!N8</f>
        <v>0</v>
      </c>
      <c r="X114" s="154">
        <f>'5B2_RSD LA'!O8</f>
        <v>0</v>
      </c>
      <c r="Y114" s="156">
        <f>'5B2_RSD LA'!Q8</f>
        <v>1859265</v>
      </c>
      <c r="Z114" s="153">
        <f>'5B2_RSD LA'!R8</f>
        <v>0</v>
      </c>
      <c r="AA114" s="158">
        <f>'5B2_RSD LA'!T8</f>
        <v>0</v>
      </c>
      <c r="AB114" s="158">
        <f>'5B2_RSD LA'!U8</f>
        <v>0</v>
      </c>
      <c r="AC114" s="973">
        <f>'5B2_RSD LA'!V8</f>
        <v>0</v>
      </c>
      <c r="AD114" s="973">
        <f>'5B2_RSD LA'!W8</f>
        <v>0</v>
      </c>
      <c r="AE114" s="156">
        <f>'5B2_RSD LA'!Y8</f>
        <v>1859265</v>
      </c>
      <c r="AF114" s="153">
        <f>'5B2_RSD LA'!Z8</f>
        <v>0</v>
      </c>
      <c r="AG114" s="153">
        <f>'5B2_RSD LA'!AA8</f>
        <v>1859265</v>
      </c>
      <c r="AH114" s="156">
        <f>'5B2_RSD LA'!AB8</f>
        <v>154939</v>
      </c>
      <c r="AI114" s="158">
        <f>'5B2_RSD LA'!AC8</f>
        <v>0</v>
      </c>
      <c r="AJ114" s="616">
        <f>'5B2_RSD LA'!AD8</f>
        <v>0</v>
      </c>
      <c r="AK114" s="616">
        <f>'5B2_RSD LA'!AE8</f>
        <v>0</v>
      </c>
      <c r="AL114" s="159">
        <f>'5B2_RSD LA'!AG8</f>
        <v>1859265</v>
      </c>
      <c r="AM114" s="159">
        <f t="shared" si="40"/>
        <v>1859265</v>
      </c>
      <c r="AN114" s="160">
        <f>'5B2_RSD LA'!AH8</f>
        <v>8377</v>
      </c>
      <c r="AO114" s="161">
        <f>'5B2_RSD LA'!AI8</f>
        <v>3719388</v>
      </c>
      <c r="AP114" s="152">
        <f>'5B2_RSD LA'!AJ8</f>
        <v>0</v>
      </c>
      <c r="AQ114" s="160">
        <f>'5B2_RSD LA'!AK8</f>
        <v>0</v>
      </c>
      <c r="AR114" s="152">
        <f>'5B2_RSD LA'!AL8</f>
        <v>0</v>
      </c>
      <c r="AS114" s="162">
        <f>'5B2_RSD LA'!AM8</f>
        <v>0</v>
      </c>
      <c r="AT114" s="163">
        <f>'5B2_RSD LA'!AN8</f>
        <v>0</v>
      </c>
      <c r="AU114" s="161">
        <f>'5B2_RSD LA'!AO8</f>
        <v>3719388</v>
      </c>
      <c r="AV114" s="164">
        <f>'5B2_RSD LA'!AP8</f>
        <v>0</v>
      </c>
      <c r="AW114" s="164">
        <f>'5B2_RSD LA'!AQ8</f>
        <v>0</v>
      </c>
      <c r="AX114" s="161">
        <f>'5B2_RSD LA'!AS8</f>
        <v>3719388</v>
      </c>
      <c r="AY114" s="162">
        <f>'5B2_RSD LA'!AT8</f>
        <v>0</v>
      </c>
      <c r="AZ114" s="161">
        <f>'5B2_RSD LA'!$AU$8</f>
        <v>3719388</v>
      </c>
      <c r="BA114" s="161">
        <f>'5B2_RSD LA'!$AU8-AV114-AW114</f>
        <v>3719388</v>
      </c>
      <c r="BB114" s="162">
        <f>'5B2_RSD LA'!AV8</f>
        <v>0</v>
      </c>
      <c r="BC114" s="162">
        <f>'5B2_RSD LA'!AW8</f>
        <v>3719388</v>
      </c>
      <c r="BD114" s="161">
        <f>'5B2_RSD LA'!AX8</f>
        <v>309949</v>
      </c>
      <c r="BE114" s="162">
        <f t="shared" si="41"/>
        <v>5578653</v>
      </c>
      <c r="BF114" s="162">
        <f t="shared" si="42"/>
        <v>464888</v>
      </c>
      <c r="BG114" s="164"/>
      <c r="BH114" s="164"/>
      <c r="BI114" s="164"/>
      <c r="BJ114" s="164"/>
      <c r="BK114" s="164"/>
      <c r="BL114" s="164"/>
    </row>
    <row r="115" spans="1:65" ht="16.5" customHeight="1" x14ac:dyDescent="0.2">
      <c r="A115" s="148" t="s">
        <v>384</v>
      </c>
      <c r="B115" s="231" t="s">
        <v>230</v>
      </c>
      <c r="C115" s="151" t="s">
        <v>253</v>
      </c>
      <c r="D115" s="155">
        <f>'5B2_RSD LA'!D11</f>
        <v>172</v>
      </c>
      <c r="E115" s="153">
        <f>'5B2_RSD LA'!E11</f>
        <v>3386.0536336196888</v>
      </c>
      <c r="F115" s="153">
        <f>'5B2_RSD LA'!F11</f>
        <v>582401.22498258646</v>
      </c>
      <c r="G115" s="860">
        <f>'5B2_RSD LA'!G11</f>
        <v>801.48</v>
      </c>
      <c r="H115" s="860">
        <f>'5B2_RSD LA'!H11</f>
        <v>137854.56</v>
      </c>
      <c r="I115" s="155"/>
      <c r="J115" s="153"/>
      <c r="K115" s="155"/>
      <c r="L115" s="153"/>
      <c r="M115" s="155"/>
      <c r="N115" s="153"/>
      <c r="O115" s="155"/>
      <c r="P115" s="153"/>
      <c r="Q115" s="712">
        <f t="shared" si="39"/>
        <v>720255.78498258651</v>
      </c>
      <c r="R115" s="156"/>
      <c r="S115" s="153">
        <f>'5B2_RSD LA'!J11</f>
        <v>0</v>
      </c>
      <c r="T115" s="153">
        <f>'5B2_RSD LA'!K11</f>
        <v>0</v>
      </c>
      <c r="U115" s="157">
        <f>'5B2_RSD LA'!L11</f>
        <v>0</v>
      </c>
      <c r="V115" s="156">
        <f>'5B2_RSD LA'!M11</f>
        <v>720256</v>
      </c>
      <c r="W115" s="154">
        <f>'5B2_RSD LA'!N11</f>
        <v>-12604</v>
      </c>
      <c r="X115" s="154">
        <f>'5B2_RSD LA'!O11</f>
        <v>-1801</v>
      </c>
      <c r="Y115" s="156">
        <f>'5B2_RSD LA'!Q11</f>
        <v>705851</v>
      </c>
      <c r="Z115" s="153">
        <f>'5B2_RSD LA'!R11</f>
        <v>0</v>
      </c>
      <c r="AA115" s="158">
        <f>'5B2_RSD LA'!T11</f>
        <v>0</v>
      </c>
      <c r="AB115" s="158">
        <f>'5B2_RSD LA'!U11</f>
        <v>0</v>
      </c>
      <c r="AC115" s="973">
        <f>'5B2_RSD LA'!V11</f>
        <v>33009</v>
      </c>
      <c r="AD115" s="973">
        <f>'5B2_RSD LA'!W11</f>
        <v>26407</v>
      </c>
      <c r="AE115" s="156">
        <f>'5B2_RSD LA'!Y11</f>
        <v>814781</v>
      </c>
      <c r="AF115" s="153">
        <f>'5B2_RSD LA'!Z11</f>
        <v>0</v>
      </c>
      <c r="AG115" s="153">
        <f>'5B2_RSD LA'!AA11</f>
        <v>814781</v>
      </c>
      <c r="AH115" s="156">
        <f>'5B2_RSD LA'!AB11</f>
        <v>67898</v>
      </c>
      <c r="AI115" s="158">
        <f>'5B2_RSD LA'!AC11</f>
        <v>0</v>
      </c>
      <c r="AJ115" s="616">
        <f>'5B2_RSD LA'!AD11</f>
        <v>0</v>
      </c>
      <c r="AK115" s="616">
        <f>'5B2_RSD LA'!AE11</f>
        <v>0</v>
      </c>
      <c r="AL115" s="159">
        <f>'5B2_RSD LA'!AG11</f>
        <v>814781</v>
      </c>
      <c r="AM115" s="159">
        <f t="shared" si="40"/>
        <v>829186</v>
      </c>
      <c r="AN115" s="160">
        <f>'5B2_RSD LA'!AH11</f>
        <v>8377</v>
      </c>
      <c r="AO115" s="161">
        <f>'5B2_RSD LA'!AI11</f>
        <v>1440844</v>
      </c>
      <c r="AP115" s="152">
        <f>'5B2_RSD LA'!AJ11</f>
        <v>0</v>
      </c>
      <c r="AQ115" s="160">
        <f>'5B2_RSD LA'!AK11</f>
        <v>0</v>
      </c>
      <c r="AR115" s="152">
        <f>'5B2_RSD LA'!AL11</f>
        <v>0</v>
      </c>
      <c r="AS115" s="162">
        <f>'5B2_RSD LA'!AM11</f>
        <v>0</v>
      </c>
      <c r="AT115" s="163">
        <f>'5B2_RSD LA'!AN11</f>
        <v>0</v>
      </c>
      <c r="AU115" s="161">
        <f>'5B2_RSD LA'!AO11</f>
        <v>1440844</v>
      </c>
      <c r="AV115" s="164">
        <f>'5B2_RSD LA'!AP11</f>
        <v>-25215</v>
      </c>
      <c r="AW115" s="164">
        <f>'5B2_RSD LA'!AQ11</f>
        <v>-3602</v>
      </c>
      <c r="AX115" s="161">
        <f>'5B2_RSD LA'!AS11</f>
        <v>1412027</v>
      </c>
      <c r="AY115" s="162">
        <f>'5B2_RSD LA'!AT11</f>
        <v>0</v>
      </c>
      <c r="AZ115" s="161">
        <f>'5B2_RSD LA'!$AU$11</f>
        <v>1412027</v>
      </c>
      <c r="BA115" s="161">
        <f>'5B2_RSD LA'!$AU11-AV115-AW115</f>
        <v>1440844</v>
      </c>
      <c r="BB115" s="162">
        <f>'5B2_RSD LA'!AV11</f>
        <v>0</v>
      </c>
      <c r="BC115" s="162">
        <f>'5B2_RSD LA'!AW11</f>
        <v>1412027</v>
      </c>
      <c r="BD115" s="161">
        <f>'5B2_RSD LA'!AX11</f>
        <v>117669</v>
      </c>
      <c r="BE115" s="162">
        <f t="shared" si="41"/>
        <v>2270030</v>
      </c>
      <c r="BF115" s="162">
        <f t="shared" si="42"/>
        <v>185567</v>
      </c>
      <c r="BG115" s="164">
        <f>-X115</f>
        <v>1801</v>
      </c>
      <c r="BH115" s="164">
        <v>2480</v>
      </c>
      <c r="BI115" s="164">
        <f>BG115-BH115</f>
        <v>-679</v>
      </c>
      <c r="BJ115" s="164">
        <f>-AW115</f>
        <v>3602</v>
      </c>
      <c r="BK115" s="164">
        <v>3914</v>
      </c>
      <c r="BL115" s="164">
        <f>BJ115-BK115</f>
        <v>-312</v>
      </c>
    </row>
    <row r="116" spans="1:65" ht="16.5" customHeight="1" x14ac:dyDescent="0.2">
      <c r="A116" s="148" t="s">
        <v>383</v>
      </c>
      <c r="B116" s="231" t="s">
        <v>205</v>
      </c>
      <c r="C116" s="151" t="s">
        <v>252</v>
      </c>
      <c r="D116" s="155">
        <f>'5B2_RSD LA'!D12</f>
        <v>170</v>
      </c>
      <c r="E116" s="153">
        <f>'5B2_RSD LA'!E12</f>
        <v>3386.0536336196888</v>
      </c>
      <c r="F116" s="153">
        <f>'5B2_RSD LA'!F12</f>
        <v>575629.11771534709</v>
      </c>
      <c r="G116" s="860">
        <f>'5B2_RSD LA'!G12</f>
        <v>801.48</v>
      </c>
      <c r="H116" s="860">
        <f>'5B2_RSD LA'!H12</f>
        <v>136251.6</v>
      </c>
      <c r="I116" s="155"/>
      <c r="J116" s="153"/>
      <c r="K116" s="155"/>
      <c r="L116" s="153"/>
      <c r="M116" s="155"/>
      <c r="N116" s="153"/>
      <c r="O116" s="155"/>
      <c r="P116" s="153"/>
      <c r="Q116" s="712">
        <f t="shared" si="39"/>
        <v>711880.71771534707</v>
      </c>
      <c r="R116" s="156"/>
      <c r="S116" s="153">
        <f>'5B2_RSD LA'!J12</f>
        <v>0</v>
      </c>
      <c r="T116" s="153">
        <f>'5B2_RSD LA'!K12</f>
        <v>0</v>
      </c>
      <c r="U116" s="157">
        <f>'5B2_RSD LA'!L12</f>
        <v>0</v>
      </c>
      <c r="V116" s="156">
        <f>'5B2_RSD LA'!M12</f>
        <v>711881</v>
      </c>
      <c r="W116" s="154">
        <f>'5B2_RSD LA'!N12</f>
        <v>-12458</v>
      </c>
      <c r="X116" s="154">
        <f>'5B2_RSD LA'!O12</f>
        <v>-1780</v>
      </c>
      <c r="Y116" s="156">
        <f>'5B2_RSD LA'!Q12</f>
        <v>697643</v>
      </c>
      <c r="Z116" s="153">
        <f>'5B2_RSD LA'!R12</f>
        <v>0</v>
      </c>
      <c r="AA116" s="158">
        <f>'5B2_RSD LA'!T12</f>
        <v>0</v>
      </c>
      <c r="AB116" s="158">
        <f>'5B2_RSD LA'!U12</f>
        <v>0</v>
      </c>
      <c r="AC116" s="973">
        <f>'5B2_RSD LA'!V12</f>
        <v>41093</v>
      </c>
      <c r="AD116" s="973">
        <f>'5B2_RSD LA'!W12</f>
        <v>32874</v>
      </c>
      <c r="AE116" s="156">
        <f>'5B2_RSD LA'!Y12</f>
        <v>833250</v>
      </c>
      <c r="AF116" s="153">
        <f>'5B2_RSD LA'!Z12</f>
        <v>0</v>
      </c>
      <c r="AG116" s="153">
        <f>'5B2_RSD LA'!AA12</f>
        <v>833250</v>
      </c>
      <c r="AH116" s="156">
        <f>'5B2_RSD LA'!AB12</f>
        <v>69438</v>
      </c>
      <c r="AI116" s="158">
        <f>'5B2_RSD LA'!AC12</f>
        <v>0</v>
      </c>
      <c r="AJ116" s="616">
        <f>'5B2_RSD LA'!AD12</f>
        <v>0</v>
      </c>
      <c r="AK116" s="616">
        <f>'5B2_RSD LA'!AE12</f>
        <v>0</v>
      </c>
      <c r="AL116" s="159">
        <f>'5B2_RSD LA'!AG12</f>
        <v>833250</v>
      </c>
      <c r="AM116" s="159">
        <f t="shared" si="40"/>
        <v>847488</v>
      </c>
      <c r="AN116" s="160">
        <f>'5B2_RSD LA'!AH12</f>
        <v>8377</v>
      </c>
      <c r="AO116" s="161">
        <f>'5B2_RSD LA'!AI12</f>
        <v>1424090</v>
      </c>
      <c r="AP116" s="152">
        <f>'5B2_RSD LA'!AJ12</f>
        <v>0</v>
      </c>
      <c r="AQ116" s="160">
        <f>'5B2_RSD LA'!AK12</f>
        <v>0</v>
      </c>
      <c r="AR116" s="152">
        <f>'5B2_RSD LA'!AL12</f>
        <v>0</v>
      </c>
      <c r="AS116" s="162">
        <f>'5B2_RSD LA'!AM12</f>
        <v>0</v>
      </c>
      <c r="AT116" s="163">
        <f>'5B2_RSD LA'!AN12</f>
        <v>0</v>
      </c>
      <c r="AU116" s="161">
        <f>'5B2_RSD LA'!AO12</f>
        <v>1424090</v>
      </c>
      <c r="AV116" s="164">
        <f>'5B2_RSD LA'!AP12</f>
        <v>-24922</v>
      </c>
      <c r="AW116" s="164">
        <f>'5B2_RSD LA'!AQ12</f>
        <v>-3560</v>
      </c>
      <c r="AX116" s="161">
        <f>'5B2_RSD LA'!AS12</f>
        <v>1395608</v>
      </c>
      <c r="AY116" s="162">
        <f>'5B2_RSD LA'!AT12</f>
        <v>0</v>
      </c>
      <c r="AZ116" s="161">
        <f>'5B2_RSD LA'!$AU$12</f>
        <v>1395608</v>
      </c>
      <c r="BA116" s="161">
        <f>'5B2_RSD LA'!$AU12-AV116-AW116</f>
        <v>1424090</v>
      </c>
      <c r="BB116" s="162">
        <f>'5B2_RSD LA'!AV12</f>
        <v>0</v>
      </c>
      <c r="BC116" s="162">
        <f>'5B2_RSD LA'!AW12</f>
        <v>1395608</v>
      </c>
      <c r="BD116" s="161">
        <f>'5B2_RSD LA'!AX12</f>
        <v>116301</v>
      </c>
      <c r="BE116" s="162">
        <f t="shared" si="41"/>
        <v>2271578</v>
      </c>
      <c r="BF116" s="162">
        <f t="shared" si="42"/>
        <v>185739</v>
      </c>
      <c r="BG116" s="164">
        <f>-X116</f>
        <v>1780</v>
      </c>
      <c r="BH116" s="164">
        <v>2733</v>
      </c>
      <c r="BI116" s="164">
        <f>BG116-BH116</f>
        <v>-953</v>
      </c>
      <c r="BJ116" s="164">
        <f>-AW116</f>
        <v>3560</v>
      </c>
      <c r="BK116" s="164">
        <v>4312</v>
      </c>
      <c r="BL116" s="164">
        <f>BJ116-BK116</f>
        <v>-752</v>
      </c>
    </row>
    <row r="117" spans="1:65" ht="16.5" customHeight="1" x14ac:dyDescent="0.2">
      <c r="A117" s="149" t="s">
        <v>281</v>
      </c>
      <c r="B117" s="232" t="s">
        <v>281</v>
      </c>
      <c r="C117" s="165" t="s">
        <v>273</v>
      </c>
      <c r="D117" s="169" t="e">
        <f>'5B2_RSD LA'!#REF!</f>
        <v>#REF!</v>
      </c>
      <c r="E117" s="167" t="e">
        <f>'5B2_RSD LA'!#REF!</f>
        <v>#REF!</v>
      </c>
      <c r="F117" s="167" t="e">
        <f>'5B2_RSD LA'!#REF!</f>
        <v>#REF!</v>
      </c>
      <c r="G117" s="861" t="e">
        <f>'5B2_RSD LA'!#REF!</f>
        <v>#REF!</v>
      </c>
      <c r="H117" s="861" t="e">
        <f>'5B2_RSD LA'!#REF!</f>
        <v>#REF!</v>
      </c>
      <c r="I117" s="169"/>
      <c r="J117" s="167"/>
      <c r="K117" s="169"/>
      <c r="L117" s="167"/>
      <c r="M117" s="169"/>
      <c r="N117" s="167"/>
      <c r="O117" s="169"/>
      <c r="P117" s="167"/>
      <c r="Q117" s="776" t="e">
        <f t="shared" si="39"/>
        <v>#REF!</v>
      </c>
      <c r="R117" s="170"/>
      <c r="S117" s="167" t="e">
        <f>'5B2_RSD LA'!#REF!</f>
        <v>#REF!</v>
      </c>
      <c r="T117" s="167" t="e">
        <f>'5B2_RSD LA'!#REF!</f>
        <v>#REF!</v>
      </c>
      <c r="U117" s="171" t="e">
        <f>'5B2_RSD LA'!#REF!</f>
        <v>#REF!</v>
      </c>
      <c r="V117" s="170" t="e">
        <f>'5B2_RSD LA'!#REF!</f>
        <v>#REF!</v>
      </c>
      <c r="W117" s="168" t="e">
        <f>'5B2_RSD LA'!#REF!</f>
        <v>#REF!</v>
      </c>
      <c r="X117" s="168" t="e">
        <f>'5B2_RSD LA'!#REF!</f>
        <v>#REF!</v>
      </c>
      <c r="Y117" s="170" t="e">
        <f>'5B2_RSD LA'!#REF!</f>
        <v>#REF!</v>
      </c>
      <c r="Z117" s="167" t="e">
        <f>'5B2_RSD LA'!#REF!</f>
        <v>#REF!</v>
      </c>
      <c r="AA117" s="172" t="e">
        <f>'5B2_RSD LA'!#REF!</f>
        <v>#REF!</v>
      </c>
      <c r="AB117" s="613" t="e">
        <f>'5B2_RSD LA'!#REF!</f>
        <v>#REF!</v>
      </c>
      <c r="AC117" s="974" t="e">
        <f>'5B2_RSD LA'!#REF!</f>
        <v>#REF!</v>
      </c>
      <c r="AD117" s="974" t="e">
        <f>'5B2_RSD LA'!#REF!</f>
        <v>#REF!</v>
      </c>
      <c r="AE117" s="170" t="e">
        <f>'5B2_RSD LA'!#REF!</f>
        <v>#REF!</v>
      </c>
      <c r="AF117" s="173" t="e">
        <f>'5B2_RSD LA'!#REF!</f>
        <v>#REF!</v>
      </c>
      <c r="AG117" s="167" t="e">
        <f>'5B2_RSD LA'!#REF!</f>
        <v>#REF!</v>
      </c>
      <c r="AH117" s="174" t="e">
        <f>'5B2_RSD LA'!#REF!</f>
        <v>#REF!</v>
      </c>
      <c r="AI117" s="172" t="e">
        <f>'5B2_RSD LA'!#REF!</f>
        <v>#REF!</v>
      </c>
      <c r="AJ117" s="617" t="e">
        <f>'5B2_RSD LA'!#REF!</f>
        <v>#REF!</v>
      </c>
      <c r="AK117" s="617" t="e">
        <f>'5B2_RSD LA'!#REF!</f>
        <v>#REF!</v>
      </c>
      <c r="AL117" s="174" t="e">
        <f>'5B2_RSD LA'!#REF!</f>
        <v>#REF!</v>
      </c>
      <c r="AM117" s="174" t="e">
        <f t="shared" si="40"/>
        <v>#REF!</v>
      </c>
      <c r="AN117" s="175" t="e">
        <f>'5B2_RSD LA'!#REF!</f>
        <v>#REF!</v>
      </c>
      <c r="AO117" s="176" t="e">
        <f>'5B2_RSD LA'!#REF!</f>
        <v>#REF!</v>
      </c>
      <c r="AP117" s="166" t="e">
        <f>'5B2_RSD LA'!#REF!</f>
        <v>#REF!</v>
      </c>
      <c r="AQ117" s="175" t="e">
        <f>'5B2_RSD LA'!#REF!</f>
        <v>#REF!</v>
      </c>
      <c r="AR117" s="166" t="e">
        <f>'5B2_RSD LA'!#REF!</f>
        <v>#REF!</v>
      </c>
      <c r="AS117" s="177" t="e">
        <f>'5B2_RSD LA'!#REF!</f>
        <v>#REF!</v>
      </c>
      <c r="AT117" s="178" t="e">
        <f>'5B2_RSD LA'!#REF!</f>
        <v>#REF!</v>
      </c>
      <c r="AU117" s="176" t="e">
        <f>'5B2_RSD LA'!#REF!</f>
        <v>#REF!</v>
      </c>
      <c r="AV117" s="610" t="e">
        <f>'5B2_RSD LA'!#REF!</f>
        <v>#REF!</v>
      </c>
      <c r="AW117" s="179" t="e">
        <f>'5B2_RSD LA'!#REF!</f>
        <v>#REF!</v>
      </c>
      <c r="AX117" s="176" t="e">
        <f>'5B2_RSD LA'!#REF!</f>
        <v>#REF!</v>
      </c>
      <c r="AY117" s="177" t="e">
        <f>'5B2_RSD LA'!#REF!</f>
        <v>#REF!</v>
      </c>
      <c r="AZ117" s="625" t="e">
        <f>'5B2_RSD LA'!#REF!</f>
        <v>#REF!</v>
      </c>
      <c r="BA117" s="176" t="e">
        <f>'5B2_RSD LA'!#REF!-AV117-AW117</f>
        <v>#REF!</v>
      </c>
      <c r="BB117" s="177" t="e">
        <f>'5B2_RSD LA'!#REF!</f>
        <v>#REF!</v>
      </c>
      <c r="BC117" s="177" t="e">
        <f>'5B2_RSD LA'!#REF!</f>
        <v>#REF!</v>
      </c>
      <c r="BD117" s="176" t="e">
        <f>'5B2_RSD LA'!#REF!</f>
        <v>#REF!</v>
      </c>
      <c r="BE117" s="177" t="e">
        <f t="shared" si="41"/>
        <v>#REF!</v>
      </c>
      <c r="BF117" s="177" t="e">
        <f t="shared" si="42"/>
        <v>#REF!</v>
      </c>
      <c r="BG117" s="179" t="e">
        <f>-X117</f>
        <v>#REF!</v>
      </c>
      <c r="BH117" s="179">
        <v>5761</v>
      </c>
      <c r="BI117" s="179" t="e">
        <f>BG117-BH117</f>
        <v>#REF!</v>
      </c>
      <c r="BJ117" s="179" t="e">
        <f>-AW117</f>
        <v>#REF!</v>
      </c>
      <c r="BK117" s="179">
        <v>9092</v>
      </c>
      <c r="BL117" s="179" t="e">
        <f>BJ117-BK117</f>
        <v>#REF!</v>
      </c>
    </row>
    <row r="118" spans="1:65" ht="16.5" customHeight="1" x14ac:dyDescent="0.2">
      <c r="A118" s="147" t="s">
        <v>382</v>
      </c>
      <c r="B118" s="230">
        <v>389002</v>
      </c>
      <c r="C118" s="134" t="s">
        <v>784</v>
      </c>
      <c r="D118" s="138" t="e">
        <f>'5B2_RSD LA'!#REF!</f>
        <v>#REF!</v>
      </c>
      <c r="E118" s="136" t="e">
        <f>'5B2_RSD LA'!#REF!</f>
        <v>#REF!</v>
      </c>
      <c r="F118" s="136" t="e">
        <f>'5B2_RSD LA'!#REF!</f>
        <v>#REF!</v>
      </c>
      <c r="G118" s="858" t="e">
        <f>'5B2_RSD LA'!#REF!</f>
        <v>#REF!</v>
      </c>
      <c r="H118" s="858" t="e">
        <f>'5B2_RSD LA'!#REF!</f>
        <v>#REF!</v>
      </c>
      <c r="I118" s="138"/>
      <c r="J118" s="136"/>
      <c r="K118" s="138"/>
      <c r="L118" s="136"/>
      <c r="M118" s="138"/>
      <c r="N118" s="136"/>
      <c r="O118" s="138"/>
      <c r="P118" s="136"/>
      <c r="Q118" s="774" t="e">
        <f t="shared" si="39"/>
        <v>#REF!</v>
      </c>
      <c r="R118" s="139"/>
      <c r="S118" s="136" t="e">
        <f>'5B2_RSD LA'!#REF!</f>
        <v>#REF!</v>
      </c>
      <c r="T118" s="136" t="e">
        <f>'5B2_RSD LA'!#REF!</f>
        <v>#REF!</v>
      </c>
      <c r="U118" s="140" t="e">
        <f>'5B2_RSD LA'!#REF!</f>
        <v>#REF!</v>
      </c>
      <c r="V118" s="139" t="e">
        <f>'5B2_RSD LA'!#REF!</f>
        <v>#REF!</v>
      </c>
      <c r="W118" s="137" t="e">
        <f>'5B2_RSD LA'!#REF!</f>
        <v>#REF!</v>
      </c>
      <c r="X118" s="137" t="e">
        <f>'5B2_RSD LA'!#REF!</f>
        <v>#REF!</v>
      </c>
      <c r="Y118" s="139" t="e">
        <f>'5B2_RSD LA'!#REF!</f>
        <v>#REF!</v>
      </c>
      <c r="Z118" s="136" t="e">
        <f>'5B2_RSD LA'!#REF!</f>
        <v>#REF!</v>
      </c>
      <c r="AA118" s="150" t="e">
        <f>'5B2_RSD LA'!#REF!</f>
        <v>#REF!</v>
      </c>
      <c r="AB118" s="612" t="e">
        <f>'5B2_RSD LA'!#REF!</f>
        <v>#REF!</v>
      </c>
      <c r="AC118" s="972" t="e">
        <f>'5B2_RSD LA'!#REF!</f>
        <v>#REF!</v>
      </c>
      <c r="AD118" s="972" t="e">
        <f>'5B2_RSD LA'!#REF!</f>
        <v>#REF!</v>
      </c>
      <c r="AE118" s="139" t="e">
        <f>'5B2_RSD LA'!#REF!</f>
        <v>#REF!</v>
      </c>
      <c r="AF118" s="136" t="e">
        <f>'5B2_RSD LA'!#REF!</f>
        <v>#REF!</v>
      </c>
      <c r="AG118" s="136" t="e">
        <f>'5B2_RSD LA'!#REF!</f>
        <v>#REF!</v>
      </c>
      <c r="AH118" s="139" t="e">
        <f>'5B2_RSD LA'!#REF!</f>
        <v>#REF!</v>
      </c>
      <c r="AI118" s="150" t="e">
        <f>'5B2_RSD LA'!#REF!</f>
        <v>#REF!</v>
      </c>
      <c r="AJ118" s="615" t="e">
        <f>'5B2_RSD LA'!#REF!</f>
        <v>#REF!</v>
      </c>
      <c r="AK118" s="615" t="e">
        <f>'5B2_RSD LA'!#REF!</f>
        <v>#REF!</v>
      </c>
      <c r="AL118" s="141" t="e">
        <f>'5B2_RSD LA'!#REF!</f>
        <v>#REF!</v>
      </c>
      <c r="AM118" s="141" t="e">
        <f t="shared" si="40"/>
        <v>#REF!</v>
      </c>
      <c r="AN118" s="142" t="e">
        <f>'5B2_RSD LA'!#REF!</f>
        <v>#REF!</v>
      </c>
      <c r="AO118" s="143" t="e">
        <f>'5B2_RSD LA'!#REF!</f>
        <v>#REF!</v>
      </c>
      <c r="AP118" s="135" t="e">
        <f>'5B2_RSD LA'!#REF!</f>
        <v>#REF!</v>
      </c>
      <c r="AQ118" s="142" t="e">
        <f>'5B2_RSD LA'!#REF!</f>
        <v>#REF!</v>
      </c>
      <c r="AR118" s="135" t="e">
        <f>'5B2_RSD LA'!#REF!</f>
        <v>#REF!</v>
      </c>
      <c r="AS118" s="144" t="e">
        <f>'5B2_RSD LA'!#REF!</f>
        <v>#REF!</v>
      </c>
      <c r="AT118" s="145" t="e">
        <f>'5B2_RSD LA'!#REF!</f>
        <v>#REF!</v>
      </c>
      <c r="AU118" s="143" t="e">
        <f>'5B2_RSD LA'!#REF!</f>
        <v>#REF!</v>
      </c>
      <c r="AV118" s="609" t="e">
        <f>'5B2_RSD LA'!#REF!</f>
        <v>#REF!</v>
      </c>
      <c r="AW118" s="146" t="e">
        <f>'5B2_RSD LA'!#REF!</f>
        <v>#REF!</v>
      </c>
      <c r="AX118" s="143" t="e">
        <f>'5B2_RSD LA'!#REF!</f>
        <v>#REF!</v>
      </c>
      <c r="AY118" s="144" t="e">
        <f>'5B2_RSD LA'!#REF!</f>
        <v>#REF!</v>
      </c>
      <c r="AZ118" s="624" t="e">
        <f>'5B2_RSD LA'!#REF!</f>
        <v>#REF!</v>
      </c>
      <c r="BA118" s="143" t="e">
        <f>'5B2_RSD LA'!#REF!-AV118-AW118</f>
        <v>#REF!</v>
      </c>
      <c r="BB118" s="144" t="e">
        <f>'5B2_RSD LA'!#REF!</f>
        <v>#REF!</v>
      </c>
      <c r="BC118" s="144" t="e">
        <f>'5B2_RSD LA'!#REF!</f>
        <v>#REF!</v>
      </c>
      <c r="BD118" s="143" t="e">
        <f>'5B2_RSD LA'!#REF!</f>
        <v>#REF!</v>
      </c>
      <c r="BE118" s="144" t="e">
        <f t="shared" si="41"/>
        <v>#REF!</v>
      </c>
      <c r="BF118" s="144" t="e">
        <f t="shared" si="42"/>
        <v>#REF!</v>
      </c>
      <c r="BG118" s="146" t="e">
        <f>-X118</f>
        <v>#REF!</v>
      </c>
      <c r="BH118" s="146">
        <v>4269</v>
      </c>
      <c r="BI118" s="146" t="e">
        <f>BG118-BH118</f>
        <v>#REF!</v>
      </c>
      <c r="BJ118" s="146" t="e">
        <f>-AW118</f>
        <v>#REF!</v>
      </c>
      <c r="BK118" s="146">
        <v>6737</v>
      </c>
      <c r="BL118" s="146" t="e">
        <f>BJ118-BK118</f>
        <v>#REF!</v>
      </c>
    </row>
    <row r="119" spans="1:65" ht="16.5" customHeight="1" x14ac:dyDescent="0.2">
      <c r="A119" s="148" t="s">
        <v>857</v>
      </c>
      <c r="B119" s="231" t="s">
        <v>858</v>
      </c>
      <c r="C119" s="151" t="s">
        <v>859</v>
      </c>
      <c r="D119" s="155">
        <f>'5B2_RSD LA'!D13</f>
        <v>76</v>
      </c>
      <c r="E119" s="153">
        <f>'5B2_RSD LA'!E13</f>
        <v>3386.0536336196888</v>
      </c>
      <c r="F119" s="153">
        <f>'5B2_RSD LA'!F13</f>
        <v>257340.07615509635</v>
      </c>
      <c r="G119" s="860">
        <f>'5B2_RSD LA'!G13</f>
        <v>801.48</v>
      </c>
      <c r="H119" s="860">
        <f>'5B2_RSD LA'!H13</f>
        <v>60912.480000000003</v>
      </c>
      <c r="I119" s="155"/>
      <c r="J119" s="153"/>
      <c r="K119" s="155"/>
      <c r="L119" s="153"/>
      <c r="M119" s="155"/>
      <c r="N119" s="153"/>
      <c r="O119" s="155"/>
      <c r="P119" s="153"/>
      <c r="Q119" s="712">
        <f t="shared" si="39"/>
        <v>318252.55615509633</v>
      </c>
      <c r="R119" s="156"/>
      <c r="S119" s="153">
        <f>'5B2_RSD LA'!J13</f>
        <v>0</v>
      </c>
      <c r="T119" s="153">
        <f>'5B2_RSD LA'!K13</f>
        <v>0</v>
      </c>
      <c r="U119" s="157">
        <f>'5B2_RSD LA'!L13</f>
        <v>0</v>
      </c>
      <c r="V119" s="156">
        <f>'5B2_RSD LA'!M13</f>
        <v>318253</v>
      </c>
      <c r="W119" s="154">
        <f>'5B2_RSD LA'!N13</f>
        <v>-5569</v>
      </c>
      <c r="X119" s="154">
        <f>'5B2_RSD LA'!O13</f>
        <v>-796</v>
      </c>
      <c r="Y119" s="156">
        <f>'5B2_RSD LA'!Q13</f>
        <v>311888</v>
      </c>
      <c r="Z119" s="153">
        <f>'5B2_RSD LA'!R13</f>
        <v>0</v>
      </c>
      <c r="AA119" s="158">
        <f>'5B2_RSD LA'!T13</f>
        <v>0</v>
      </c>
      <c r="AB119" s="158">
        <f>'5B2_RSD LA'!U13</f>
        <v>4130</v>
      </c>
      <c r="AC119" s="973">
        <f>'5B2_RSD LA'!V13</f>
        <v>21805</v>
      </c>
      <c r="AD119" s="973">
        <f>'5B2_RSD LA'!W13</f>
        <v>17444</v>
      </c>
      <c r="AE119" s="156">
        <f>'5B2_RSD LA'!Y13</f>
        <v>387975</v>
      </c>
      <c r="AF119" s="153">
        <f>'5B2_RSD LA'!Z13</f>
        <v>0</v>
      </c>
      <c r="AG119" s="153">
        <f>'5B2_RSD LA'!AA13</f>
        <v>387975</v>
      </c>
      <c r="AH119" s="156">
        <f>'5B2_RSD LA'!AB13</f>
        <v>32331</v>
      </c>
      <c r="AI119" s="158">
        <f>'5B2_RSD LA'!AC13</f>
        <v>0</v>
      </c>
      <c r="AJ119" s="616">
        <f>'5B2_RSD LA'!AD13</f>
        <v>0</v>
      </c>
      <c r="AK119" s="616">
        <f>'5B2_RSD LA'!AE13</f>
        <v>0</v>
      </c>
      <c r="AL119" s="159">
        <f>'5B2_RSD LA'!AG13</f>
        <v>387975</v>
      </c>
      <c r="AM119" s="159">
        <f t="shared" si="40"/>
        <v>394340</v>
      </c>
      <c r="AN119" s="160">
        <f>'5B2_RSD LA'!AH13</f>
        <v>8377</v>
      </c>
      <c r="AO119" s="161">
        <f>'5B2_RSD LA'!AI13</f>
        <v>636652</v>
      </c>
      <c r="AP119" s="152">
        <f>'5B2_RSD LA'!AJ13</f>
        <v>0</v>
      </c>
      <c r="AQ119" s="160">
        <f>'5B2_RSD LA'!AK13</f>
        <v>0</v>
      </c>
      <c r="AR119" s="152">
        <f>'5B2_RSD LA'!AL13</f>
        <v>0</v>
      </c>
      <c r="AS119" s="162">
        <f>'5B2_RSD LA'!AM13</f>
        <v>0</v>
      </c>
      <c r="AT119" s="163">
        <f>'5B2_RSD LA'!AN13</f>
        <v>0</v>
      </c>
      <c r="AU119" s="161">
        <f>'5B2_RSD LA'!AO13</f>
        <v>636652</v>
      </c>
      <c r="AV119" s="164">
        <f>'5B2_RSD LA'!AP13</f>
        <v>-11141</v>
      </c>
      <c r="AW119" s="164">
        <f>'5B2_RSD LA'!AQ13</f>
        <v>-1592</v>
      </c>
      <c r="AX119" s="161">
        <f>'5B2_RSD LA'!AS13</f>
        <v>623919</v>
      </c>
      <c r="AY119" s="162">
        <f>'5B2_RSD LA'!AT13</f>
        <v>0</v>
      </c>
      <c r="AZ119" s="161">
        <f>'5B2_RSD LA'!$AU$13</f>
        <v>623919</v>
      </c>
      <c r="BA119" s="161">
        <f>'5B2_RSD LA'!$AU13-AV119-AW119</f>
        <v>636652</v>
      </c>
      <c r="BB119" s="162">
        <f>'5B2_RSD LA'!AV13</f>
        <v>0</v>
      </c>
      <c r="BC119" s="162">
        <f>'5B2_RSD LA'!AW13</f>
        <v>623919</v>
      </c>
      <c r="BD119" s="161">
        <f>'5B2_RSD LA'!AX13</f>
        <v>51993</v>
      </c>
      <c r="BE119" s="162">
        <f t="shared" si="41"/>
        <v>1030992</v>
      </c>
      <c r="BF119" s="162">
        <f t="shared" si="42"/>
        <v>84324</v>
      </c>
      <c r="BG119" s="164">
        <f>-X119</f>
        <v>796</v>
      </c>
      <c r="BH119" s="164">
        <v>2656</v>
      </c>
      <c r="BI119" s="164">
        <f>BG119-BH119</f>
        <v>-1860</v>
      </c>
      <c r="BJ119" s="164">
        <f>-AW119</f>
        <v>1592</v>
      </c>
      <c r="BK119" s="164">
        <v>4191</v>
      </c>
      <c r="BL119" s="164">
        <f>BJ119-BK119</f>
        <v>-2599</v>
      </c>
    </row>
    <row r="120" spans="1:65" s="48" customFormat="1" ht="16.5" customHeight="1" thickBot="1" x14ac:dyDescent="0.25">
      <c r="A120" s="607"/>
      <c r="B120" s="608"/>
      <c r="C120" s="870" t="s">
        <v>278</v>
      </c>
      <c r="D120" s="880" t="e">
        <f>SUM(D113:D119)</f>
        <v>#REF!</v>
      </c>
      <c r="E120" s="181"/>
      <c r="F120" s="181" t="e">
        <f>SUM(F113:F119)</f>
        <v>#REF!</v>
      </c>
      <c r="G120" s="881"/>
      <c r="H120" s="881" t="e">
        <f t="shared" ref="H120:AM120" si="43">SUM(H113:H119)</f>
        <v>#REF!</v>
      </c>
      <c r="I120" s="880">
        <f t="shared" si="43"/>
        <v>0</v>
      </c>
      <c r="J120" s="181">
        <f t="shared" si="43"/>
        <v>0</v>
      </c>
      <c r="K120" s="880">
        <f t="shared" si="43"/>
        <v>0</v>
      </c>
      <c r="L120" s="181">
        <f t="shared" si="43"/>
        <v>0</v>
      </c>
      <c r="M120" s="880">
        <f t="shared" si="43"/>
        <v>0</v>
      </c>
      <c r="N120" s="181">
        <f t="shared" si="43"/>
        <v>0</v>
      </c>
      <c r="O120" s="880">
        <f t="shared" si="43"/>
        <v>0</v>
      </c>
      <c r="P120" s="181">
        <f t="shared" si="43"/>
        <v>0</v>
      </c>
      <c r="Q120" s="882" t="e">
        <f t="shared" si="43"/>
        <v>#REF!</v>
      </c>
      <c r="R120" s="183">
        <f t="shared" si="43"/>
        <v>0</v>
      </c>
      <c r="S120" s="181" t="e">
        <f t="shared" si="43"/>
        <v>#REF!</v>
      </c>
      <c r="T120" s="181" t="e">
        <f t="shared" si="43"/>
        <v>#REF!</v>
      </c>
      <c r="U120" s="184" t="e">
        <f t="shared" si="43"/>
        <v>#REF!</v>
      </c>
      <c r="V120" s="183" t="e">
        <f t="shared" si="43"/>
        <v>#REF!</v>
      </c>
      <c r="W120" s="182" t="e">
        <f t="shared" si="43"/>
        <v>#REF!</v>
      </c>
      <c r="X120" s="182" t="e">
        <f t="shared" si="43"/>
        <v>#REF!</v>
      </c>
      <c r="Y120" s="183" t="e">
        <f t="shared" si="43"/>
        <v>#REF!</v>
      </c>
      <c r="Z120" s="182" t="e">
        <f t="shared" si="43"/>
        <v>#REF!</v>
      </c>
      <c r="AA120" s="185" t="e">
        <f t="shared" si="43"/>
        <v>#REF!</v>
      </c>
      <c r="AB120" s="614" t="e">
        <f t="shared" si="43"/>
        <v>#REF!</v>
      </c>
      <c r="AC120" s="975" t="e">
        <f t="shared" ref="AC120:AD120" si="44">SUM(AC113:AC119)</f>
        <v>#REF!</v>
      </c>
      <c r="AD120" s="975" t="e">
        <f t="shared" si="44"/>
        <v>#REF!</v>
      </c>
      <c r="AE120" s="183" t="e">
        <f t="shared" si="43"/>
        <v>#REF!</v>
      </c>
      <c r="AF120" s="181" t="e">
        <f t="shared" si="43"/>
        <v>#REF!</v>
      </c>
      <c r="AG120" s="181" t="e">
        <f t="shared" si="43"/>
        <v>#REF!</v>
      </c>
      <c r="AH120" s="183" t="e">
        <f t="shared" si="43"/>
        <v>#REF!</v>
      </c>
      <c r="AI120" s="185" t="e">
        <f t="shared" si="43"/>
        <v>#REF!</v>
      </c>
      <c r="AJ120" s="618" t="e">
        <f t="shared" si="43"/>
        <v>#REF!</v>
      </c>
      <c r="AK120" s="618" t="e">
        <f t="shared" si="43"/>
        <v>#REF!</v>
      </c>
      <c r="AL120" s="186" t="e">
        <f t="shared" si="43"/>
        <v>#REF!</v>
      </c>
      <c r="AM120" s="186" t="e">
        <f t="shared" si="43"/>
        <v>#REF!</v>
      </c>
      <c r="AN120" s="187"/>
      <c r="AO120" s="188" t="e">
        <f t="shared" ref="AO120:BL120" si="45">SUM(AO113:AO119)</f>
        <v>#REF!</v>
      </c>
      <c r="AP120" s="180" t="e">
        <f t="shared" si="45"/>
        <v>#REF!</v>
      </c>
      <c r="AQ120" s="187" t="e">
        <f t="shared" si="45"/>
        <v>#REF!</v>
      </c>
      <c r="AR120" s="180" t="e">
        <f t="shared" si="45"/>
        <v>#REF!</v>
      </c>
      <c r="AS120" s="189" t="e">
        <f t="shared" si="45"/>
        <v>#REF!</v>
      </c>
      <c r="AT120" s="190" t="e">
        <f t="shared" si="45"/>
        <v>#REF!</v>
      </c>
      <c r="AU120" s="188" t="e">
        <f t="shared" si="45"/>
        <v>#REF!</v>
      </c>
      <c r="AV120" s="611" t="e">
        <f t="shared" si="45"/>
        <v>#REF!</v>
      </c>
      <c r="AW120" s="191" t="e">
        <f t="shared" si="45"/>
        <v>#REF!</v>
      </c>
      <c r="AX120" s="188" t="e">
        <f t="shared" si="45"/>
        <v>#REF!</v>
      </c>
      <c r="AY120" s="189" t="e">
        <f t="shared" si="45"/>
        <v>#REF!</v>
      </c>
      <c r="AZ120" s="626" t="e">
        <f t="shared" si="45"/>
        <v>#REF!</v>
      </c>
      <c r="BA120" s="188" t="e">
        <f t="shared" si="45"/>
        <v>#REF!</v>
      </c>
      <c r="BB120" s="189" t="e">
        <f t="shared" si="45"/>
        <v>#REF!</v>
      </c>
      <c r="BC120" s="189" t="e">
        <f t="shared" si="45"/>
        <v>#REF!</v>
      </c>
      <c r="BD120" s="188" t="e">
        <f t="shared" si="45"/>
        <v>#REF!</v>
      </c>
      <c r="BE120" s="189" t="e">
        <f t="shared" si="45"/>
        <v>#REF!</v>
      </c>
      <c r="BF120" s="189" t="e">
        <f t="shared" si="45"/>
        <v>#REF!</v>
      </c>
      <c r="BG120" s="191" t="e">
        <f t="shared" si="45"/>
        <v>#REF!</v>
      </c>
      <c r="BH120" s="191">
        <f t="shared" si="45"/>
        <v>143191</v>
      </c>
      <c r="BI120" s="191" t="e">
        <f t="shared" si="45"/>
        <v>#REF!</v>
      </c>
      <c r="BJ120" s="191" t="e">
        <f t="shared" si="45"/>
        <v>#REF!</v>
      </c>
      <c r="BK120" s="191">
        <f t="shared" si="45"/>
        <v>225960</v>
      </c>
      <c r="BL120" s="191" t="e">
        <f t="shared" si="45"/>
        <v>#REF!</v>
      </c>
    </row>
    <row r="121" spans="1:65" customFormat="1" ht="6.75" customHeight="1" thickTop="1" x14ac:dyDescent="0.2">
      <c r="A121" s="632"/>
      <c r="B121" s="632"/>
      <c r="C121" s="632"/>
      <c r="D121" s="632"/>
      <c r="E121" s="632"/>
      <c r="F121" s="632"/>
      <c r="G121" s="632"/>
      <c r="H121" s="632"/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2"/>
      <c r="T121" s="632"/>
      <c r="U121" s="632"/>
      <c r="V121" s="632"/>
      <c r="W121" s="632"/>
      <c r="X121" s="632"/>
      <c r="Y121" s="632"/>
      <c r="Z121" s="632"/>
      <c r="AA121" s="632"/>
      <c r="AB121" s="632"/>
      <c r="AC121" s="632"/>
      <c r="AD121" s="632"/>
      <c r="AE121" s="632"/>
      <c r="AF121" s="632"/>
      <c r="AG121" s="632"/>
      <c r="AH121" s="632"/>
      <c r="AI121" s="632"/>
      <c r="AJ121" s="632"/>
      <c r="AK121" s="632"/>
      <c r="AL121" s="632"/>
      <c r="AM121" s="632"/>
      <c r="AN121" s="632"/>
      <c r="AO121" s="632"/>
      <c r="AP121" s="632"/>
      <c r="AQ121" s="632"/>
      <c r="AR121" s="632"/>
      <c r="AS121" s="632"/>
      <c r="AT121" s="632"/>
      <c r="AU121" s="632"/>
      <c r="AV121" s="632"/>
      <c r="AW121" s="632"/>
      <c r="AX121" s="632"/>
      <c r="AY121" s="632"/>
      <c r="AZ121" s="632"/>
      <c r="BA121" s="632"/>
      <c r="BB121" s="632"/>
      <c r="BC121" s="632"/>
      <c r="BD121" s="632"/>
      <c r="BE121" s="632"/>
      <c r="BF121" s="632"/>
      <c r="BG121" s="632"/>
      <c r="BH121" s="632"/>
      <c r="BI121" s="632"/>
      <c r="BJ121" s="632"/>
      <c r="BK121" s="632"/>
      <c r="BL121" s="632"/>
    </row>
    <row r="122" spans="1:65" s="48" customFormat="1" ht="16.5" customHeight="1" thickBot="1" x14ac:dyDescent="0.25">
      <c r="A122" s="607"/>
      <c r="B122" s="608"/>
      <c r="C122" s="870" t="s">
        <v>761</v>
      </c>
      <c r="D122" s="880" t="e">
        <f>D76+D111+D120</f>
        <v>#REF!</v>
      </c>
      <c r="E122" s="181"/>
      <c r="F122" s="181" t="e">
        <f>F76+F111+F120</f>
        <v>#REF!</v>
      </c>
      <c r="G122" s="881"/>
      <c r="H122" s="881" t="e">
        <f t="shared" ref="H122:AK122" si="46">H76+H111+H120</f>
        <v>#REF!</v>
      </c>
      <c r="I122" s="880" t="e">
        <f t="shared" si="46"/>
        <v>#REF!</v>
      </c>
      <c r="J122" s="181" t="e">
        <f t="shared" si="46"/>
        <v>#REF!</v>
      </c>
      <c r="K122" s="880" t="e">
        <f t="shared" si="46"/>
        <v>#REF!</v>
      </c>
      <c r="L122" s="181" t="e">
        <f t="shared" si="46"/>
        <v>#REF!</v>
      </c>
      <c r="M122" s="880" t="e">
        <f t="shared" si="46"/>
        <v>#REF!</v>
      </c>
      <c r="N122" s="181" t="e">
        <f t="shared" si="46"/>
        <v>#REF!</v>
      </c>
      <c r="O122" s="880" t="e">
        <f t="shared" si="46"/>
        <v>#REF!</v>
      </c>
      <c r="P122" s="181" t="e">
        <f t="shared" si="46"/>
        <v>#REF!</v>
      </c>
      <c r="Q122" s="882" t="e">
        <f t="shared" si="46"/>
        <v>#REF!</v>
      </c>
      <c r="R122" s="183" t="e">
        <f t="shared" si="46"/>
        <v>#REF!</v>
      </c>
      <c r="S122" s="181" t="e">
        <f t="shared" si="46"/>
        <v>#REF!</v>
      </c>
      <c r="T122" s="181" t="e">
        <f t="shared" si="46"/>
        <v>#REF!</v>
      </c>
      <c r="U122" s="184" t="e">
        <f t="shared" si="46"/>
        <v>#REF!</v>
      </c>
      <c r="V122" s="183" t="e">
        <f t="shared" si="46"/>
        <v>#REF!</v>
      </c>
      <c r="W122" s="182" t="e">
        <f t="shared" si="46"/>
        <v>#REF!</v>
      </c>
      <c r="X122" s="182" t="e">
        <f t="shared" si="46"/>
        <v>#REF!</v>
      </c>
      <c r="Y122" s="183" t="e">
        <f t="shared" si="46"/>
        <v>#REF!</v>
      </c>
      <c r="Z122" s="182" t="e">
        <f t="shared" si="46"/>
        <v>#REF!</v>
      </c>
      <c r="AA122" s="185" t="e">
        <f t="shared" si="46"/>
        <v>#REF!</v>
      </c>
      <c r="AB122" s="614" t="e">
        <f t="shared" si="46"/>
        <v>#REF!</v>
      </c>
      <c r="AC122" s="975" t="e">
        <f t="shared" si="46"/>
        <v>#REF!</v>
      </c>
      <c r="AD122" s="975" t="e">
        <f t="shared" si="46"/>
        <v>#REF!</v>
      </c>
      <c r="AE122" s="183" t="e">
        <f t="shared" si="46"/>
        <v>#REF!</v>
      </c>
      <c r="AF122" s="181" t="e">
        <f t="shared" si="46"/>
        <v>#REF!</v>
      </c>
      <c r="AG122" s="181" t="e">
        <f t="shared" si="46"/>
        <v>#REF!</v>
      </c>
      <c r="AH122" s="183" t="e">
        <f t="shared" si="46"/>
        <v>#REF!</v>
      </c>
      <c r="AI122" s="185" t="e">
        <f t="shared" si="46"/>
        <v>#REF!</v>
      </c>
      <c r="AJ122" s="618" t="e">
        <f t="shared" si="46"/>
        <v>#REF!</v>
      </c>
      <c r="AK122" s="618" t="e">
        <f t="shared" si="46"/>
        <v>#REF!</v>
      </c>
      <c r="AL122" s="186" t="e">
        <f>AL76+AL111+AL120</f>
        <v>#REF!</v>
      </c>
      <c r="AM122" s="186" t="e">
        <f>AM76+AM111+AM120</f>
        <v>#REF!</v>
      </c>
      <c r="AN122" s="187"/>
      <c r="AO122" s="188" t="e">
        <f t="shared" ref="AO122:BF122" si="47">AO76+AO111+AO120</f>
        <v>#REF!</v>
      </c>
      <c r="AP122" s="180" t="e">
        <f t="shared" si="47"/>
        <v>#REF!</v>
      </c>
      <c r="AQ122" s="187" t="e">
        <f t="shared" si="47"/>
        <v>#REF!</v>
      </c>
      <c r="AR122" s="180" t="e">
        <f t="shared" si="47"/>
        <v>#REF!</v>
      </c>
      <c r="AS122" s="189" t="e">
        <f t="shared" si="47"/>
        <v>#REF!</v>
      </c>
      <c r="AT122" s="190" t="e">
        <f t="shared" si="47"/>
        <v>#REF!</v>
      </c>
      <c r="AU122" s="188" t="e">
        <f t="shared" si="47"/>
        <v>#REF!</v>
      </c>
      <c r="AV122" s="611" t="e">
        <f t="shared" si="47"/>
        <v>#REF!</v>
      </c>
      <c r="AW122" s="191" t="e">
        <f t="shared" si="47"/>
        <v>#REF!</v>
      </c>
      <c r="AX122" s="188" t="e">
        <f t="shared" si="47"/>
        <v>#REF!</v>
      </c>
      <c r="AY122" s="189" t="e">
        <f t="shared" si="47"/>
        <v>#REF!</v>
      </c>
      <c r="AZ122" s="626" t="e">
        <f t="shared" si="47"/>
        <v>#REF!</v>
      </c>
      <c r="BA122" s="188" t="e">
        <f t="shared" si="47"/>
        <v>#REF!</v>
      </c>
      <c r="BB122" s="189" t="e">
        <f t="shared" si="47"/>
        <v>#REF!</v>
      </c>
      <c r="BC122" s="189" t="e">
        <f t="shared" si="47"/>
        <v>#REF!</v>
      </c>
      <c r="BD122" s="188" t="e">
        <f t="shared" si="47"/>
        <v>#REF!</v>
      </c>
      <c r="BE122" s="189" t="e">
        <f t="shared" si="47"/>
        <v>#REF!</v>
      </c>
      <c r="BF122" s="189" t="e">
        <f t="shared" si="47"/>
        <v>#REF!</v>
      </c>
      <c r="BG122" s="191"/>
      <c r="BH122" s="191"/>
      <c r="BI122" s="191"/>
      <c r="BJ122" s="191"/>
      <c r="BK122" s="191"/>
      <c r="BL122" s="191"/>
    </row>
    <row r="123" spans="1:65" customFormat="1" ht="13.5" thickTop="1" x14ac:dyDescent="0.2">
      <c r="A123" s="883"/>
      <c r="B123" s="883"/>
      <c r="C123" s="883"/>
      <c r="D123" s="883"/>
      <c r="E123" s="883"/>
      <c r="F123" s="883"/>
      <c r="G123" s="883"/>
      <c r="H123" s="883"/>
      <c r="I123" s="883"/>
      <c r="J123" s="883"/>
      <c r="K123" s="883"/>
      <c r="L123" s="883"/>
      <c r="M123" s="883"/>
      <c r="N123" s="883"/>
      <c r="O123" s="883"/>
      <c r="P123" s="883"/>
      <c r="Q123" s="883"/>
    </row>
    <row r="124" spans="1:65" ht="16.5" customHeight="1" x14ac:dyDescent="0.2">
      <c r="A124" s="534">
        <v>318</v>
      </c>
      <c r="B124" s="535">
        <v>318001</v>
      </c>
      <c r="C124" s="536" t="s">
        <v>157</v>
      </c>
      <c r="D124" s="877">
        <f>'5A1_Labs'!$C$7</f>
        <v>1463</v>
      </c>
      <c r="E124" s="136">
        <f>'5A1_Labs'!$D$7</f>
        <v>4756.3184019594255</v>
      </c>
      <c r="F124" s="136">
        <f>'5A1_Labs'!$E$7</f>
        <v>6958493.8220666396</v>
      </c>
      <c r="G124" s="858">
        <f>'5A1_Labs'!$F$7</f>
        <v>605.97</v>
      </c>
      <c r="H124" s="858">
        <f>'5A1_Labs'!$G$7</f>
        <v>886534.11</v>
      </c>
      <c r="I124" s="138"/>
      <c r="J124" s="136"/>
      <c r="K124" s="138"/>
      <c r="L124" s="136"/>
      <c r="M124" s="138"/>
      <c r="N124" s="136"/>
      <c r="O124" s="138"/>
      <c r="P124" s="136"/>
      <c r="Q124" s="774">
        <f t="shared" ref="Q124:Q129" si="48">F124+H124+J124+L124+N124+P124</f>
        <v>7845027.9320666399</v>
      </c>
      <c r="R124" s="139"/>
      <c r="S124" s="136">
        <f>'5A1_Labs'!$I$7</f>
        <v>0</v>
      </c>
      <c r="T124" s="136">
        <f>'5A1_Labs'!$J$7</f>
        <v>0</v>
      </c>
      <c r="U124" s="140">
        <f>'5A1_Labs'!$K$7</f>
        <v>0</v>
      </c>
      <c r="V124" s="139">
        <f>'5A1_Labs'!$L$7</f>
        <v>7845028</v>
      </c>
      <c r="W124" s="137"/>
      <c r="X124" s="137"/>
      <c r="Y124" s="139">
        <f>V124</f>
        <v>7845028</v>
      </c>
      <c r="Z124" s="136">
        <f>'5A1_Labs'!$M$7</f>
        <v>0</v>
      </c>
      <c r="AA124" s="150">
        <f>'5A1_Labs'!$O$7</f>
        <v>0</v>
      </c>
      <c r="AB124" s="612">
        <f>'5A1_Labs'!$P$7</f>
        <v>48860</v>
      </c>
      <c r="AC124" s="972">
        <f>'5A1_Labs'!Q$7</f>
        <v>165298</v>
      </c>
      <c r="AD124" s="972">
        <f>'5A1_Labs'!R$7</f>
        <v>132239</v>
      </c>
      <c r="AE124" s="139">
        <f>'5A1_Labs'!$T$7</f>
        <v>8439373</v>
      </c>
      <c r="AF124" s="136">
        <f>'5A1_Labs'!$U$7</f>
        <v>0</v>
      </c>
      <c r="AG124" s="136">
        <f>'5A1_Labs'!$V$7</f>
        <v>8439373</v>
      </c>
      <c r="AH124" s="139">
        <f>'5A1_Labs'!$W$7</f>
        <v>703281</v>
      </c>
      <c r="AI124" s="150">
        <f>'5A1_Labs'!$X$7</f>
        <v>0</v>
      </c>
      <c r="AJ124" s="615">
        <f>'5A1_Labs'!$Y$7</f>
        <v>15725</v>
      </c>
      <c r="AK124" s="615">
        <f>'5A1_Labs'!$Z$7</f>
        <v>0</v>
      </c>
      <c r="AL124" s="141">
        <f>'5A1_Labs'!$AB$7</f>
        <v>8455098</v>
      </c>
      <c r="AM124" s="141">
        <f t="shared" ref="AM124:AM129" si="49">AL124</f>
        <v>8455098</v>
      </c>
      <c r="AN124" s="142"/>
      <c r="AO124" s="143"/>
      <c r="AP124" s="135"/>
      <c r="AQ124" s="142"/>
      <c r="AR124" s="135"/>
      <c r="AS124" s="144"/>
      <c r="AT124" s="145"/>
      <c r="AU124" s="143"/>
      <c r="AV124" s="609"/>
      <c r="AW124" s="146"/>
      <c r="AX124" s="143"/>
      <c r="AY124" s="144"/>
      <c r="AZ124" s="624"/>
      <c r="BA124" s="143"/>
      <c r="BB124" s="144"/>
      <c r="BC124" s="144"/>
      <c r="BD124" s="143"/>
      <c r="BE124" s="144">
        <f t="shared" ref="BE124:BE129" si="50">AM124+BA124</f>
        <v>8455098</v>
      </c>
      <c r="BF124" s="144">
        <f t="shared" ref="BF124:BF129" si="51">AH124+BD124</f>
        <v>703281</v>
      </c>
      <c r="BG124" s="146"/>
      <c r="BH124" s="146"/>
      <c r="BI124" s="146"/>
      <c r="BJ124" s="146"/>
      <c r="BK124" s="146"/>
      <c r="BL124" s="146"/>
    </row>
    <row r="125" spans="1:65" ht="16.5" customHeight="1" x14ac:dyDescent="0.2">
      <c r="A125" s="148">
        <v>319</v>
      </c>
      <c r="B125" s="231">
        <v>319001</v>
      </c>
      <c r="C125" s="537" t="s">
        <v>158</v>
      </c>
      <c r="D125" s="878">
        <f>'5A1_Labs'!$C$8</f>
        <v>764</v>
      </c>
      <c r="E125" s="153">
        <f>'5A1_Labs'!$D$8</f>
        <v>4756.3184019594255</v>
      </c>
      <c r="F125" s="153">
        <f>'5A1_Labs'!$E$8</f>
        <v>3633827.259097001</v>
      </c>
      <c r="G125" s="860">
        <f>'5A1_Labs'!$F$8</f>
        <v>699.9</v>
      </c>
      <c r="H125" s="860">
        <f>'5A1_Labs'!$G$8</f>
        <v>534723.6</v>
      </c>
      <c r="I125" s="155"/>
      <c r="J125" s="153"/>
      <c r="K125" s="155"/>
      <c r="L125" s="153"/>
      <c r="M125" s="155"/>
      <c r="N125" s="153"/>
      <c r="O125" s="155"/>
      <c r="P125" s="153"/>
      <c r="Q125" s="712">
        <f t="shared" si="48"/>
        <v>4168550.8590970011</v>
      </c>
      <c r="R125" s="156"/>
      <c r="S125" s="153">
        <f>'5A1_Labs'!$I$8</f>
        <v>0</v>
      </c>
      <c r="T125" s="153">
        <f>'5A1_Labs'!$J$8</f>
        <v>0</v>
      </c>
      <c r="U125" s="157">
        <f>'5A1_Labs'!$K$8</f>
        <v>0</v>
      </c>
      <c r="V125" s="156">
        <f>'5A1_Labs'!$L$8</f>
        <v>4168551</v>
      </c>
      <c r="W125" s="154"/>
      <c r="X125" s="154"/>
      <c r="Y125" s="156">
        <f>V125</f>
        <v>4168551</v>
      </c>
      <c r="Z125" s="153">
        <f>'5A1_Labs'!$M$8</f>
        <v>0</v>
      </c>
      <c r="AA125" s="158">
        <f>'5A1_Labs'!$O$8</f>
        <v>0</v>
      </c>
      <c r="AB125" s="158">
        <f>'5A1_Labs'!$P$8</f>
        <v>28000</v>
      </c>
      <c r="AC125" s="973">
        <f>'5A1_Labs'!Q$8</f>
        <v>41644</v>
      </c>
      <c r="AD125" s="973">
        <f>'5A1_Labs'!R$8</f>
        <v>33315</v>
      </c>
      <c r="AE125" s="156">
        <f>'5A1_Labs'!$T$8</f>
        <v>4333975</v>
      </c>
      <c r="AF125" s="153">
        <f>'5A1_Labs'!$U$8</f>
        <v>0</v>
      </c>
      <c r="AG125" s="153">
        <f>'5A1_Labs'!$V$8</f>
        <v>4333975</v>
      </c>
      <c r="AH125" s="156">
        <f>'5A1_Labs'!$W$8</f>
        <v>361165</v>
      </c>
      <c r="AI125" s="158">
        <f>'5A1_Labs'!$X$8</f>
        <v>0</v>
      </c>
      <c r="AJ125" s="616">
        <f>'5A1_Labs'!$Y$8</f>
        <v>10000</v>
      </c>
      <c r="AK125" s="616">
        <f>'5A1_Labs'!$Z$8</f>
        <v>0</v>
      </c>
      <c r="AL125" s="159">
        <f>'5A1_Labs'!$AB$8</f>
        <v>4343975</v>
      </c>
      <c r="AM125" s="159">
        <f t="shared" si="49"/>
        <v>4343975</v>
      </c>
      <c r="AN125" s="160"/>
      <c r="AO125" s="161"/>
      <c r="AP125" s="152"/>
      <c r="AQ125" s="160"/>
      <c r="AR125" s="152"/>
      <c r="AS125" s="162"/>
      <c r="AT125" s="163"/>
      <c r="AU125" s="161"/>
      <c r="AV125" s="164"/>
      <c r="AW125" s="164"/>
      <c r="AX125" s="161"/>
      <c r="AY125" s="162"/>
      <c r="AZ125" s="161"/>
      <c r="BA125" s="161"/>
      <c r="BB125" s="162"/>
      <c r="BC125" s="162"/>
      <c r="BD125" s="161"/>
      <c r="BE125" s="162">
        <f t="shared" si="50"/>
        <v>4343975</v>
      </c>
      <c r="BF125" s="162">
        <f t="shared" si="51"/>
        <v>361165</v>
      </c>
      <c r="BG125" s="164"/>
      <c r="BH125" s="164"/>
      <c r="BI125" s="164"/>
      <c r="BJ125" s="164"/>
      <c r="BK125" s="164"/>
      <c r="BL125" s="164"/>
    </row>
    <row r="126" spans="1:65" ht="16.5" customHeight="1" x14ac:dyDescent="0.2">
      <c r="A126" s="148">
        <v>302006</v>
      </c>
      <c r="B126" s="231">
        <v>302</v>
      </c>
      <c r="C126" s="537" t="s">
        <v>236</v>
      </c>
      <c r="D126" s="878">
        <f>'5A5_LSMSA'!$C$87</f>
        <v>270</v>
      </c>
      <c r="E126" s="153"/>
      <c r="F126" s="153">
        <f>'5A5_LSMSA'!$E$87</f>
        <v>2562563</v>
      </c>
      <c r="G126" s="860"/>
      <c r="H126" s="860"/>
      <c r="I126" s="155"/>
      <c r="J126" s="153"/>
      <c r="K126" s="155"/>
      <c r="L126" s="153"/>
      <c r="M126" s="155"/>
      <c r="N126" s="153"/>
      <c r="O126" s="155"/>
      <c r="P126" s="153"/>
      <c r="Q126" s="712">
        <f t="shared" si="48"/>
        <v>2562563</v>
      </c>
      <c r="R126" s="156"/>
      <c r="S126" s="153">
        <f>'5A5_LSMSA'!$F$87</f>
        <v>0</v>
      </c>
      <c r="T126" s="153">
        <f>'5A5_LSMSA'!$G$87</f>
        <v>0</v>
      </c>
      <c r="U126" s="157">
        <f>'5A5_LSMSA'!$H$87</f>
        <v>0</v>
      </c>
      <c r="V126" s="156">
        <f>'5A5_LSMSA'!$I$87</f>
        <v>2562563</v>
      </c>
      <c r="W126" s="154"/>
      <c r="X126" s="154"/>
      <c r="Y126" s="156">
        <f>'5A5_LSMSA'!$I$87</f>
        <v>2562563</v>
      </c>
      <c r="Z126" s="153">
        <f>'5A5_LSMSA'!$J$87</f>
        <v>0</v>
      </c>
      <c r="AA126" s="158">
        <f>'5A5_LSMSA'!$K$78</f>
        <v>0</v>
      </c>
      <c r="AB126" s="158">
        <f>'5A5_LSMSA'!$K$82</f>
        <v>18900</v>
      </c>
      <c r="AC126" s="973">
        <f>'5A5_LSMSA'!$K$84</f>
        <v>82158</v>
      </c>
      <c r="AD126" s="973">
        <f>'5A5_LSMSA'!$K$85</f>
        <v>65727</v>
      </c>
      <c r="AE126" s="156">
        <f>'5A5_LSMSA'!$K$87</f>
        <v>2852584</v>
      </c>
      <c r="AF126" s="153">
        <f>'5A5_LSMSA'!$L$87</f>
        <v>0</v>
      </c>
      <c r="AG126" s="153">
        <f>'5A5_LSMSA'!$M$87</f>
        <v>2852584</v>
      </c>
      <c r="AH126" s="156">
        <f>'5A5_LSMSA'!$N$87</f>
        <v>237717</v>
      </c>
      <c r="AI126" s="158">
        <f>'5A5_LSMSA'!$O$79</f>
        <v>0</v>
      </c>
      <c r="AJ126" s="616">
        <f>'5A5_LSMSA'!$O$80</f>
        <v>10000</v>
      </c>
      <c r="AK126" s="616">
        <f>'5A5_LSMSA'!$O$81</f>
        <v>0</v>
      </c>
      <c r="AL126" s="159">
        <f>'5A5_LSMSA'!$O$87</f>
        <v>2862584</v>
      </c>
      <c r="AM126" s="159">
        <f t="shared" si="49"/>
        <v>2862584</v>
      </c>
      <c r="AN126" s="160"/>
      <c r="AO126" s="161"/>
      <c r="AP126" s="152"/>
      <c r="AQ126" s="160"/>
      <c r="AR126" s="152"/>
      <c r="AS126" s="162"/>
      <c r="AT126" s="163"/>
      <c r="AU126" s="161"/>
      <c r="AV126" s="164"/>
      <c r="AW126" s="164"/>
      <c r="AX126" s="161"/>
      <c r="AY126" s="162"/>
      <c r="AZ126" s="161"/>
      <c r="BA126" s="161"/>
      <c r="BB126" s="162"/>
      <c r="BC126" s="162"/>
      <c r="BD126" s="161"/>
      <c r="BE126" s="162">
        <f t="shared" si="50"/>
        <v>2862584</v>
      </c>
      <c r="BF126" s="162">
        <f t="shared" si="51"/>
        <v>237717</v>
      </c>
      <c r="BG126" s="164"/>
      <c r="BH126" s="164"/>
      <c r="BI126" s="164"/>
      <c r="BJ126" s="164"/>
      <c r="BK126" s="164"/>
      <c r="BL126" s="164"/>
    </row>
    <row r="127" spans="1:65" ht="16.5" customHeight="1" x14ac:dyDescent="0.2">
      <c r="A127" s="148">
        <v>334001</v>
      </c>
      <c r="B127" s="231">
        <v>334</v>
      </c>
      <c r="C127" s="537" t="s">
        <v>232</v>
      </c>
      <c r="D127" s="878" t="e">
        <f>#REF!</f>
        <v>#REF!</v>
      </c>
      <c r="E127" s="153"/>
      <c r="F127" s="153" t="e">
        <f>#REF!</f>
        <v>#REF!</v>
      </c>
      <c r="G127" s="860"/>
      <c r="H127" s="860"/>
      <c r="I127" s="155"/>
      <c r="J127" s="153"/>
      <c r="K127" s="155"/>
      <c r="L127" s="153"/>
      <c r="M127" s="155"/>
      <c r="N127" s="153"/>
      <c r="O127" s="155"/>
      <c r="P127" s="153"/>
      <c r="Q127" s="712" t="e">
        <f t="shared" si="48"/>
        <v>#REF!</v>
      </c>
      <c r="R127" s="156"/>
      <c r="S127" s="153" t="e">
        <f>#REF!</f>
        <v>#REF!</v>
      </c>
      <c r="T127" s="153" t="e">
        <f>#REF!</f>
        <v>#REF!</v>
      </c>
      <c r="U127" s="157" t="e">
        <f>#REF!</f>
        <v>#REF!</v>
      </c>
      <c r="V127" s="156" t="e">
        <f>#REF!</f>
        <v>#REF!</v>
      </c>
      <c r="W127" s="154"/>
      <c r="X127" s="154"/>
      <c r="Y127" s="156" t="e">
        <f>#REF!</f>
        <v>#REF!</v>
      </c>
      <c r="Z127" s="153" t="e">
        <f>#REF!</f>
        <v>#REF!</v>
      </c>
      <c r="AA127" s="158" t="e">
        <f>#REF!</f>
        <v>#REF!</v>
      </c>
      <c r="AB127" s="158" t="e">
        <f>#REF!</f>
        <v>#REF!</v>
      </c>
      <c r="AC127" s="973" t="e">
        <f>#REF!</f>
        <v>#REF!</v>
      </c>
      <c r="AD127" s="973" t="e">
        <f>#REF!</f>
        <v>#REF!</v>
      </c>
      <c r="AE127" s="156" t="e">
        <f>#REF!</f>
        <v>#REF!</v>
      </c>
      <c r="AF127" s="153" t="e">
        <f>#REF!</f>
        <v>#REF!</v>
      </c>
      <c r="AG127" s="153" t="e">
        <f>#REF!</f>
        <v>#REF!</v>
      </c>
      <c r="AH127" s="156" t="e">
        <f>#REF!</f>
        <v>#REF!</v>
      </c>
      <c r="AI127" s="158" t="e">
        <f>#REF!</f>
        <v>#REF!</v>
      </c>
      <c r="AJ127" s="616" t="e">
        <f>#REF!</f>
        <v>#REF!</v>
      </c>
      <c r="AK127" s="616" t="e">
        <f>#REF!</f>
        <v>#REF!</v>
      </c>
      <c r="AL127" s="159" t="e">
        <f>#REF!</f>
        <v>#REF!</v>
      </c>
      <c r="AM127" s="159" t="e">
        <f t="shared" si="49"/>
        <v>#REF!</v>
      </c>
      <c r="AN127" s="160"/>
      <c r="AO127" s="161"/>
      <c r="AP127" s="152"/>
      <c r="AQ127" s="160"/>
      <c r="AR127" s="152"/>
      <c r="AS127" s="162"/>
      <c r="AT127" s="163"/>
      <c r="AU127" s="161"/>
      <c r="AV127" s="164"/>
      <c r="AW127" s="164"/>
      <c r="AX127" s="161"/>
      <c r="AY127" s="162"/>
      <c r="AZ127" s="161"/>
      <c r="BA127" s="161"/>
      <c r="BB127" s="162"/>
      <c r="BC127" s="162"/>
      <c r="BD127" s="161"/>
      <c r="BE127" s="162" t="e">
        <f t="shared" si="50"/>
        <v>#REF!</v>
      </c>
      <c r="BF127" s="162" t="e">
        <f t="shared" si="51"/>
        <v>#REF!</v>
      </c>
      <c r="BG127" s="164"/>
      <c r="BH127" s="164"/>
      <c r="BI127" s="164"/>
      <c r="BJ127" s="164"/>
      <c r="BK127" s="164"/>
      <c r="BL127" s="164"/>
    </row>
    <row r="128" spans="1:65" ht="16.5" customHeight="1" x14ac:dyDescent="0.2">
      <c r="A128" s="538" t="s">
        <v>628</v>
      </c>
      <c r="B128" s="539" t="s">
        <v>898</v>
      </c>
      <c r="C128" s="540" t="s">
        <v>436</v>
      </c>
      <c r="D128" s="879">
        <f>'5A6_Thrive'!$C$87</f>
        <v>165</v>
      </c>
      <c r="E128" s="167"/>
      <c r="F128" s="167">
        <f>'5A6_Thrive'!$E$87</f>
        <v>1512013</v>
      </c>
      <c r="G128" s="861"/>
      <c r="H128" s="861"/>
      <c r="I128" s="169"/>
      <c r="J128" s="167"/>
      <c r="K128" s="169"/>
      <c r="L128" s="167"/>
      <c r="M128" s="169"/>
      <c r="N128" s="167"/>
      <c r="O128" s="169"/>
      <c r="P128" s="167"/>
      <c r="Q128" s="776">
        <f t="shared" si="48"/>
        <v>1512013</v>
      </c>
      <c r="R128" s="170"/>
      <c r="S128" s="167">
        <f>'5A6_Thrive'!$F$87</f>
        <v>0</v>
      </c>
      <c r="T128" s="167">
        <f>'5A6_Thrive'!$G$87</f>
        <v>0</v>
      </c>
      <c r="U128" s="171">
        <f>'5A6_Thrive'!$H$87</f>
        <v>0</v>
      </c>
      <c r="V128" s="170">
        <f>'5A6_Thrive'!$I$87</f>
        <v>1512013</v>
      </c>
      <c r="W128" s="168"/>
      <c r="X128" s="168"/>
      <c r="Y128" s="170">
        <f>'5A6_Thrive'!$I$87</f>
        <v>1512013</v>
      </c>
      <c r="Z128" s="167">
        <f>'5A6_Thrive'!$J$87</f>
        <v>0</v>
      </c>
      <c r="AA128" s="172">
        <f>'5A6_Thrive'!$K$78</f>
        <v>0</v>
      </c>
      <c r="AB128" s="613">
        <f>'5A6_Thrive'!$K$82</f>
        <v>11550</v>
      </c>
      <c r="AC128" s="974">
        <f>'5A6_Thrive'!$K$84</f>
        <v>92142</v>
      </c>
      <c r="AD128" s="974">
        <f>'5A6_Thrive'!$K$85</f>
        <v>73714</v>
      </c>
      <c r="AE128" s="170">
        <f>'5A6_Thrive'!$K$87</f>
        <v>1827633</v>
      </c>
      <c r="AF128" s="173">
        <f>'5A6_Thrive'!$L$87</f>
        <v>0</v>
      </c>
      <c r="AG128" s="167">
        <f>'5A6_Thrive'!$M$87</f>
        <v>1827633</v>
      </c>
      <c r="AH128" s="174">
        <f>'5A6_Thrive'!$N$87</f>
        <v>152306</v>
      </c>
      <c r="AI128" s="172">
        <f>'5A6_Thrive'!$O$79</f>
        <v>0</v>
      </c>
      <c r="AJ128" s="617">
        <f>'5A6_Thrive'!$O$80</f>
        <v>10000</v>
      </c>
      <c r="AK128" s="617">
        <f>'5A6_Thrive'!$O$81</f>
        <v>0</v>
      </c>
      <c r="AL128" s="174">
        <f>'5A6_Thrive'!$O$87</f>
        <v>1837633</v>
      </c>
      <c r="AM128" s="174">
        <f t="shared" si="49"/>
        <v>1837633</v>
      </c>
      <c r="AN128" s="175"/>
      <c r="AO128" s="176"/>
      <c r="AP128" s="166"/>
      <c r="AQ128" s="175"/>
      <c r="AR128" s="166"/>
      <c r="AS128" s="177"/>
      <c r="AT128" s="178"/>
      <c r="AU128" s="176"/>
      <c r="AV128" s="610"/>
      <c r="AW128" s="179"/>
      <c r="AX128" s="176"/>
      <c r="AY128" s="177"/>
      <c r="AZ128" s="625"/>
      <c r="BA128" s="176"/>
      <c r="BB128" s="177"/>
      <c r="BC128" s="177"/>
      <c r="BD128" s="176"/>
      <c r="BE128" s="177">
        <f t="shared" si="50"/>
        <v>1837633</v>
      </c>
      <c r="BF128" s="177">
        <f t="shared" si="51"/>
        <v>152306</v>
      </c>
      <c r="BG128" s="179"/>
      <c r="BH128" s="179"/>
      <c r="BI128" s="179"/>
      <c r="BJ128" s="179"/>
      <c r="BK128" s="179"/>
      <c r="BL128" s="179"/>
    </row>
    <row r="129" spans="1:64" ht="16.5" customHeight="1" x14ac:dyDescent="0.2">
      <c r="A129" s="148" t="s">
        <v>191</v>
      </c>
      <c r="B129" s="231" t="s">
        <v>191</v>
      </c>
      <c r="C129" s="537" t="s">
        <v>78</v>
      </c>
      <c r="D129" s="878">
        <f>'5A3_OJJ'!$C$87</f>
        <v>176.23761700000003</v>
      </c>
      <c r="E129" s="153"/>
      <c r="F129" s="153">
        <f>'5A3_OJJ'!$G$76</f>
        <v>1499765</v>
      </c>
      <c r="G129" s="860"/>
      <c r="H129" s="860"/>
      <c r="I129" s="155"/>
      <c r="J129" s="153"/>
      <c r="K129" s="155"/>
      <c r="L129" s="153"/>
      <c r="M129" s="155"/>
      <c r="N129" s="153"/>
      <c r="O129" s="155"/>
      <c r="P129" s="153"/>
      <c r="Q129" s="712">
        <f t="shared" si="48"/>
        <v>1499765</v>
      </c>
      <c r="R129" s="156"/>
      <c r="S129" s="153"/>
      <c r="T129" s="153"/>
      <c r="U129" s="157"/>
      <c r="V129" s="156">
        <f>Q129</f>
        <v>1499765</v>
      </c>
      <c r="W129" s="154"/>
      <c r="X129" s="154"/>
      <c r="Y129" s="156">
        <f>V129</f>
        <v>1499765</v>
      </c>
      <c r="Z129" s="153"/>
      <c r="AA129" s="158">
        <f>'5A3_OJJ'!$G$78</f>
        <v>0</v>
      </c>
      <c r="AB129" s="158">
        <f>'5A3_OJJ'!$G$82</f>
        <v>15820</v>
      </c>
      <c r="AC129" s="973">
        <f>'5A3_OJJ'!$G$84</f>
        <v>50449</v>
      </c>
      <c r="AD129" s="973">
        <f>'5A3_OJJ'!$G$85</f>
        <v>40359</v>
      </c>
      <c r="AE129" s="156">
        <f>'5A3_OJJ'!$G$87</f>
        <v>1682067</v>
      </c>
      <c r="AF129" s="153">
        <f>'5A3_OJJ'!$H$87</f>
        <v>0</v>
      </c>
      <c r="AG129" s="153">
        <f>'5A3_OJJ'!$I$87</f>
        <v>1682067</v>
      </c>
      <c r="AH129" s="156">
        <f>'5A3_OJJ'!$J$87</f>
        <v>140172</v>
      </c>
      <c r="AI129" s="158">
        <f>'5A3_OJJ'!$K$79</f>
        <v>0</v>
      </c>
      <c r="AJ129" s="616">
        <f>'5A3_OJJ'!$K$80</f>
        <v>22052</v>
      </c>
      <c r="AK129" s="616">
        <f>'5A3_OJJ'!$K$81</f>
        <v>0</v>
      </c>
      <c r="AL129" s="159">
        <f>'5A3_OJJ'!$K$87</f>
        <v>1704119</v>
      </c>
      <c r="AM129" s="159">
        <f t="shared" si="49"/>
        <v>1704119</v>
      </c>
      <c r="AN129" s="160"/>
      <c r="AO129" s="161">
        <f>'5A3_OJJ'!$P$87</f>
        <v>712380</v>
      </c>
      <c r="AP129" s="152"/>
      <c r="AQ129" s="160"/>
      <c r="AR129" s="152"/>
      <c r="AS129" s="162"/>
      <c r="AT129" s="163"/>
      <c r="AU129" s="161">
        <f>'5A3_OJJ'!$P$87</f>
        <v>712380</v>
      </c>
      <c r="AV129" s="164"/>
      <c r="AW129" s="164"/>
      <c r="AX129" s="161">
        <f>'5A3_OJJ'!$P$87</f>
        <v>712380</v>
      </c>
      <c r="AY129" s="162"/>
      <c r="AZ129" s="161">
        <f>'5A3_OJJ'!$P$87</f>
        <v>712380</v>
      </c>
      <c r="BA129" s="161">
        <f>'5A3_OJJ'!$P$87</f>
        <v>712380</v>
      </c>
      <c r="BB129" s="162">
        <f>'5A3_OJJ'!$Q$87</f>
        <v>0</v>
      </c>
      <c r="BC129" s="162">
        <f>'5A3_OJJ'!$R$87</f>
        <v>712380</v>
      </c>
      <c r="BD129" s="161">
        <f>'5A3_OJJ'!$S$87</f>
        <v>59364</v>
      </c>
      <c r="BE129" s="162">
        <f t="shared" si="50"/>
        <v>2416499</v>
      </c>
      <c r="BF129" s="162">
        <f t="shared" si="51"/>
        <v>199536</v>
      </c>
      <c r="BG129" s="164"/>
      <c r="BH129" s="164"/>
      <c r="BI129" s="164"/>
      <c r="BJ129" s="164"/>
      <c r="BK129" s="164"/>
      <c r="BL129" s="164"/>
    </row>
    <row r="130" spans="1:64" s="48" customFormat="1" ht="16.5" customHeight="1" thickBot="1" x14ac:dyDescent="0.25">
      <c r="A130" s="607"/>
      <c r="B130" s="608"/>
      <c r="C130" s="870" t="s">
        <v>287</v>
      </c>
      <c r="D130" s="880" t="e">
        <f>SUM(D124:D129)</f>
        <v>#REF!</v>
      </c>
      <c r="E130" s="181"/>
      <c r="F130" s="181" t="e">
        <f>SUM(F124:F129)</f>
        <v>#REF!</v>
      </c>
      <c r="G130" s="881"/>
      <c r="H130" s="881">
        <f t="shared" ref="H130:R130" si="52">SUM(H124:H129)</f>
        <v>1421257.71</v>
      </c>
      <c r="I130" s="880">
        <f t="shared" si="52"/>
        <v>0</v>
      </c>
      <c r="J130" s="181">
        <f t="shared" si="52"/>
        <v>0</v>
      </c>
      <c r="K130" s="880">
        <f t="shared" si="52"/>
        <v>0</v>
      </c>
      <c r="L130" s="181">
        <f t="shared" si="52"/>
        <v>0</v>
      </c>
      <c r="M130" s="880">
        <f t="shared" si="52"/>
        <v>0</v>
      </c>
      <c r="N130" s="181">
        <f t="shared" si="52"/>
        <v>0</v>
      </c>
      <c r="O130" s="880">
        <f t="shared" si="52"/>
        <v>0</v>
      </c>
      <c r="P130" s="181">
        <f t="shared" si="52"/>
        <v>0</v>
      </c>
      <c r="Q130" s="882" t="e">
        <f t="shared" si="52"/>
        <v>#REF!</v>
      </c>
      <c r="R130" s="183">
        <f t="shared" si="52"/>
        <v>0</v>
      </c>
      <c r="S130" s="181" t="e">
        <f t="shared" ref="S130:AK130" si="53">SUM(S124:S129)</f>
        <v>#REF!</v>
      </c>
      <c r="T130" s="181" t="e">
        <f t="shared" si="53"/>
        <v>#REF!</v>
      </c>
      <c r="U130" s="184" t="e">
        <f t="shared" si="53"/>
        <v>#REF!</v>
      </c>
      <c r="V130" s="183" t="e">
        <f t="shared" si="53"/>
        <v>#REF!</v>
      </c>
      <c r="W130" s="182">
        <f t="shared" si="53"/>
        <v>0</v>
      </c>
      <c r="X130" s="182">
        <f t="shared" si="53"/>
        <v>0</v>
      </c>
      <c r="Y130" s="183" t="e">
        <f t="shared" si="53"/>
        <v>#REF!</v>
      </c>
      <c r="Z130" s="182" t="e">
        <f t="shared" si="53"/>
        <v>#REF!</v>
      </c>
      <c r="AA130" s="185" t="e">
        <f t="shared" si="53"/>
        <v>#REF!</v>
      </c>
      <c r="AB130" s="614" t="e">
        <f t="shared" si="53"/>
        <v>#REF!</v>
      </c>
      <c r="AC130" s="614" t="e">
        <f t="shared" si="53"/>
        <v>#REF!</v>
      </c>
      <c r="AD130" s="975" t="e">
        <f t="shared" ref="AD130" si="54">SUM(AD124:AD129)</f>
        <v>#REF!</v>
      </c>
      <c r="AE130" s="183" t="e">
        <f t="shared" si="53"/>
        <v>#REF!</v>
      </c>
      <c r="AF130" s="181" t="e">
        <f t="shared" si="53"/>
        <v>#REF!</v>
      </c>
      <c r="AG130" s="181" t="e">
        <f t="shared" si="53"/>
        <v>#REF!</v>
      </c>
      <c r="AH130" s="183" t="e">
        <f t="shared" si="53"/>
        <v>#REF!</v>
      </c>
      <c r="AI130" s="185" t="e">
        <f t="shared" si="53"/>
        <v>#REF!</v>
      </c>
      <c r="AJ130" s="618" t="e">
        <f t="shared" si="53"/>
        <v>#REF!</v>
      </c>
      <c r="AK130" s="618" t="e">
        <f t="shared" si="53"/>
        <v>#REF!</v>
      </c>
      <c r="AL130" s="186" t="e">
        <f>SUM(AL124:AL129)</f>
        <v>#REF!</v>
      </c>
      <c r="AM130" s="186" t="e">
        <f>SUM(AM124:AM129)</f>
        <v>#REF!</v>
      </c>
      <c r="AN130" s="187"/>
      <c r="AO130" s="188">
        <f t="shared" ref="AO130:BF130" si="55">SUM(AO124:AO129)</f>
        <v>712380</v>
      </c>
      <c r="AP130" s="180">
        <f t="shared" si="55"/>
        <v>0</v>
      </c>
      <c r="AQ130" s="187">
        <f t="shared" si="55"/>
        <v>0</v>
      </c>
      <c r="AR130" s="180">
        <f t="shared" si="55"/>
        <v>0</v>
      </c>
      <c r="AS130" s="189">
        <f t="shared" si="55"/>
        <v>0</v>
      </c>
      <c r="AT130" s="190">
        <f t="shared" si="55"/>
        <v>0</v>
      </c>
      <c r="AU130" s="188">
        <f t="shared" si="55"/>
        <v>712380</v>
      </c>
      <c r="AV130" s="191">
        <f t="shared" si="55"/>
        <v>0</v>
      </c>
      <c r="AW130" s="191">
        <f t="shared" si="55"/>
        <v>0</v>
      </c>
      <c r="AX130" s="188">
        <f t="shared" si="55"/>
        <v>712380</v>
      </c>
      <c r="AY130" s="189">
        <f t="shared" si="55"/>
        <v>0</v>
      </c>
      <c r="AZ130" s="626">
        <f>SUM(AZ124:AZ129)</f>
        <v>712380</v>
      </c>
      <c r="BA130" s="188">
        <f t="shared" si="55"/>
        <v>712380</v>
      </c>
      <c r="BB130" s="189">
        <f t="shared" si="55"/>
        <v>0</v>
      </c>
      <c r="BC130" s="189">
        <f t="shared" si="55"/>
        <v>712380</v>
      </c>
      <c r="BD130" s="188">
        <f t="shared" si="55"/>
        <v>59364</v>
      </c>
      <c r="BE130" s="189" t="e">
        <f t="shared" si="55"/>
        <v>#REF!</v>
      </c>
      <c r="BF130" s="189" t="e">
        <f t="shared" si="55"/>
        <v>#REF!</v>
      </c>
      <c r="BG130" s="191">
        <f t="shared" ref="BG130:BL130" si="56">SUM(BG124:BG129)</f>
        <v>0</v>
      </c>
      <c r="BH130" s="191">
        <f t="shared" si="56"/>
        <v>0</v>
      </c>
      <c r="BI130" s="191">
        <f t="shared" si="56"/>
        <v>0</v>
      </c>
      <c r="BJ130" s="191">
        <f t="shared" si="56"/>
        <v>0</v>
      </c>
      <c r="BK130" s="191">
        <f t="shared" si="56"/>
        <v>0</v>
      </c>
      <c r="BL130" s="191">
        <f t="shared" si="56"/>
        <v>0</v>
      </c>
    </row>
    <row r="131" spans="1:64" customFormat="1" ht="6.75" customHeight="1" thickTop="1" x14ac:dyDescent="0.2">
      <c r="A131" s="632"/>
      <c r="B131" s="632"/>
      <c r="C131" s="632"/>
      <c r="D131" s="632"/>
      <c r="E131" s="632"/>
      <c r="F131" s="632"/>
      <c r="G131" s="632"/>
      <c r="H131" s="632"/>
      <c r="I131" s="632"/>
      <c r="J131" s="632"/>
      <c r="K131" s="632"/>
      <c r="L131" s="632"/>
      <c r="M131" s="632"/>
      <c r="N131" s="632"/>
      <c r="O131" s="632"/>
      <c r="P131" s="632"/>
      <c r="Q131" s="632"/>
      <c r="R131" s="632"/>
      <c r="S131" s="632"/>
      <c r="T131" s="632"/>
      <c r="U131" s="632"/>
      <c r="V131" s="632"/>
      <c r="W131" s="632"/>
      <c r="X131" s="632"/>
      <c r="Y131" s="632"/>
      <c r="Z131" s="632"/>
      <c r="AA131" s="632"/>
      <c r="AB131" s="632"/>
      <c r="AC131" s="632"/>
      <c r="AD131" s="632"/>
      <c r="AE131" s="632"/>
      <c r="AF131" s="632"/>
      <c r="AG131" s="632"/>
      <c r="AH131" s="632"/>
      <c r="AI131" s="632"/>
      <c r="AJ131" s="632"/>
      <c r="AK131" s="632"/>
      <c r="AL131" s="632"/>
      <c r="AM131" s="632"/>
      <c r="AN131" s="632"/>
      <c r="AO131" s="632"/>
      <c r="AP131" s="632"/>
      <c r="AQ131" s="632"/>
      <c r="AR131" s="632"/>
      <c r="AS131" s="632"/>
      <c r="AT131" s="632"/>
      <c r="AU131" s="632"/>
      <c r="AV131" s="632"/>
      <c r="AW131" s="632"/>
      <c r="AX131" s="632"/>
      <c r="AY131" s="632"/>
      <c r="AZ131" s="632"/>
      <c r="BA131" s="632"/>
      <c r="BB131" s="632"/>
      <c r="BC131" s="632"/>
      <c r="BD131" s="632"/>
      <c r="BE131" s="632"/>
      <c r="BF131" s="632"/>
      <c r="BG131" s="632"/>
      <c r="BH131" s="632"/>
      <c r="BI131" s="632"/>
      <c r="BJ131" s="632"/>
      <c r="BK131" s="632"/>
      <c r="BL131" s="632"/>
    </row>
    <row r="132" spans="1:64" ht="16.5" customHeight="1" x14ac:dyDescent="0.2">
      <c r="A132" s="147">
        <v>321001</v>
      </c>
      <c r="B132" s="230">
        <v>321001</v>
      </c>
      <c r="C132" s="134" t="s">
        <v>237</v>
      </c>
      <c r="D132" s="138" t="e">
        <f>#REF!</f>
        <v>#REF!</v>
      </c>
      <c r="E132" s="136"/>
      <c r="F132" s="136" t="e">
        <f>#REF!</f>
        <v>#REF!</v>
      </c>
      <c r="G132" s="858" t="e">
        <f>#REF!</f>
        <v>#REF!</v>
      </c>
      <c r="H132" s="858" t="e">
        <f>#REF!</f>
        <v>#REF!</v>
      </c>
      <c r="I132" s="138" t="e">
        <f>#REF!</f>
        <v>#REF!</v>
      </c>
      <c r="J132" s="136" t="e">
        <f>#REF!</f>
        <v>#REF!</v>
      </c>
      <c r="K132" s="138" t="e">
        <f>#REF!</f>
        <v>#REF!</v>
      </c>
      <c r="L132" s="136" t="e">
        <f>#REF!</f>
        <v>#REF!</v>
      </c>
      <c r="M132" s="138" t="e">
        <f>#REF!</f>
        <v>#REF!</v>
      </c>
      <c r="N132" s="136" t="e">
        <f>#REF!</f>
        <v>#REF!</v>
      </c>
      <c r="O132" s="138" t="e">
        <f>#REF!</f>
        <v>#REF!</v>
      </c>
      <c r="P132" s="136" t="e">
        <f>#REF!</f>
        <v>#REF!</v>
      </c>
      <c r="Q132" s="774" t="e">
        <f t="shared" ref="Q132:Q138" si="57">F132+H132+J132+L132+N132+P132</f>
        <v>#REF!</v>
      </c>
      <c r="R132" s="139"/>
      <c r="S132" s="136" t="e">
        <f>#REF!</f>
        <v>#REF!</v>
      </c>
      <c r="T132" s="136" t="e">
        <f>#REF!</f>
        <v>#REF!</v>
      </c>
      <c r="U132" s="140" t="e">
        <f>#REF!</f>
        <v>#REF!</v>
      </c>
      <c r="V132" s="139" t="e">
        <f>#REF!</f>
        <v>#REF!</v>
      </c>
      <c r="W132" s="137"/>
      <c r="X132" s="137" t="e">
        <f>#REF!</f>
        <v>#REF!</v>
      </c>
      <c r="Y132" s="139" t="e">
        <f>#REF!</f>
        <v>#REF!</v>
      </c>
      <c r="Z132" s="136" t="e">
        <f>#REF!</f>
        <v>#REF!</v>
      </c>
      <c r="AA132" s="150" t="e">
        <f>#REF!</f>
        <v>#REF!</v>
      </c>
      <c r="AB132" s="612" t="e">
        <f>#REF!</f>
        <v>#REF!</v>
      </c>
      <c r="AC132" s="972" t="e">
        <f>#REF!</f>
        <v>#REF!</v>
      </c>
      <c r="AD132" s="972" t="e">
        <f>#REF!</f>
        <v>#REF!</v>
      </c>
      <c r="AE132" s="139" t="e">
        <f>#REF!</f>
        <v>#REF!</v>
      </c>
      <c r="AF132" s="136" t="e">
        <f>#REF!</f>
        <v>#REF!</v>
      </c>
      <c r="AG132" s="136" t="e">
        <f>#REF!</f>
        <v>#REF!</v>
      </c>
      <c r="AH132" s="139" t="e">
        <f>#REF!</f>
        <v>#REF!</v>
      </c>
      <c r="AI132" s="150" t="e">
        <f>#REF!</f>
        <v>#REF!</v>
      </c>
      <c r="AJ132" s="615" t="e">
        <f>#REF!</f>
        <v>#REF!</v>
      </c>
      <c r="AK132" s="615" t="e">
        <f>#REF!</f>
        <v>#REF!</v>
      </c>
      <c r="AL132" s="141" t="e">
        <f>#REF!</f>
        <v>#REF!</v>
      </c>
      <c r="AM132" s="141" t="e">
        <f t="shared" ref="AM132:AM138" si="58">AL132-X132</f>
        <v>#REF!</v>
      </c>
      <c r="AN132" s="142"/>
      <c r="AO132" s="143"/>
      <c r="AP132" s="135"/>
      <c r="AQ132" s="142"/>
      <c r="AR132" s="135"/>
      <c r="AS132" s="144"/>
      <c r="AT132" s="145"/>
      <c r="AU132" s="143"/>
      <c r="AV132" s="609"/>
      <c r="AW132" s="146"/>
      <c r="AX132" s="143"/>
      <c r="AY132" s="144"/>
      <c r="AZ132" s="624"/>
      <c r="BA132" s="143"/>
      <c r="BB132" s="144"/>
      <c r="BC132" s="144"/>
      <c r="BD132" s="143"/>
      <c r="BE132" s="144" t="e">
        <f t="shared" ref="BE132:BE138" si="59">AM132+BA132</f>
        <v>#REF!</v>
      </c>
      <c r="BF132" s="144" t="e">
        <f t="shared" ref="BF132:BF138" si="60">AH132+BD132</f>
        <v>#REF!</v>
      </c>
      <c r="BG132" s="146" t="e">
        <f t="shared" ref="BG132:BG138" si="61">-X132</f>
        <v>#REF!</v>
      </c>
      <c r="BH132" s="146">
        <f>VLOOKUP($A132,'5A2_Legacy Type 2'!$A$7:$AK$14,COLUMN('5A2_Legacy Type 2'!$AJ:$AJ),FALSE)</f>
        <v>0</v>
      </c>
      <c r="BI132" s="146" t="e">
        <f>BG132-BH132</f>
        <v>#REF!</v>
      </c>
      <c r="BJ132" s="146"/>
      <c r="BK132" s="146"/>
      <c r="BL132" s="146"/>
    </row>
    <row r="133" spans="1:64" ht="16.5" customHeight="1" x14ac:dyDescent="0.2">
      <c r="A133" s="148">
        <v>329001</v>
      </c>
      <c r="B133" s="231">
        <v>329001</v>
      </c>
      <c r="C133" s="151" t="s">
        <v>238</v>
      </c>
      <c r="D133" s="155" t="e">
        <f>#REF!</f>
        <v>#REF!</v>
      </c>
      <c r="E133" s="153"/>
      <c r="F133" s="153" t="e">
        <f>#REF!</f>
        <v>#REF!</v>
      </c>
      <c r="G133" s="860" t="e">
        <f>#REF!</f>
        <v>#REF!</v>
      </c>
      <c r="H133" s="860" t="e">
        <f>#REF!</f>
        <v>#REF!</v>
      </c>
      <c r="I133" s="155" t="e">
        <f>#REF!</f>
        <v>#REF!</v>
      </c>
      <c r="J133" s="153" t="e">
        <f>#REF!</f>
        <v>#REF!</v>
      </c>
      <c r="K133" s="155" t="e">
        <f>#REF!</f>
        <v>#REF!</v>
      </c>
      <c r="L133" s="153" t="e">
        <f>#REF!</f>
        <v>#REF!</v>
      </c>
      <c r="M133" s="155" t="e">
        <f>#REF!</f>
        <v>#REF!</v>
      </c>
      <c r="N133" s="153" t="e">
        <f>#REF!</f>
        <v>#REF!</v>
      </c>
      <c r="O133" s="155" t="e">
        <f>#REF!</f>
        <v>#REF!</v>
      </c>
      <c r="P133" s="153" t="e">
        <f>#REF!</f>
        <v>#REF!</v>
      </c>
      <c r="Q133" s="712" t="e">
        <f t="shared" si="57"/>
        <v>#REF!</v>
      </c>
      <c r="R133" s="605"/>
      <c r="S133" s="153" t="e">
        <f>#REF!</f>
        <v>#REF!</v>
      </c>
      <c r="T133" s="153" t="e">
        <f>#REF!</f>
        <v>#REF!</v>
      </c>
      <c r="U133" s="157" t="e">
        <f>#REF!</f>
        <v>#REF!</v>
      </c>
      <c r="V133" s="156" t="e">
        <f>#REF!</f>
        <v>#REF!</v>
      </c>
      <c r="W133" s="154"/>
      <c r="X133" s="154" t="e">
        <f>#REF!</f>
        <v>#REF!</v>
      </c>
      <c r="Y133" s="156" t="e">
        <f>#REF!</f>
        <v>#REF!</v>
      </c>
      <c r="Z133" s="153" t="e">
        <f>#REF!</f>
        <v>#REF!</v>
      </c>
      <c r="AA133" s="158" t="e">
        <f>#REF!</f>
        <v>#REF!</v>
      </c>
      <c r="AB133" s="158" t="e">
        <f>#REF!</f>
        <v>#REF!</v>
      </c>
      <c r="AC133" s="973" t="e">
        <f>#REF!</f>
        <v>#REF!</v>
      </c>
      <c r="AD133" s="973" t="e">
        <f>#REF!</f>
        <v>#REF!</v>
      </c>
      <c r="AE133" s="156" t="e">
        <f>#REF!</f>
        <v>#REF!</v>
      </c>
      <c r="AF133" s="153" t="e">
        <f>#REF!</f>
        <v>#REF!</v>
      </c>
      <c r="AG133" s="153" t="e">
        <f>#REF!</f>
        <v>#REF!</v>
      </c>
      <c r="AH133" s="156" t="e">
        <f>#REF!</f>
        <v>#REF!</v>
      </c>
      <c r="AI133" s="158" t="e">
        <f>#REF!</f>
        <v>#REF!</v>
      </c>
      <c r="AJ133" s="616" t="e">
        <f>#REF!</f>
        <v>#REF!</v>
      </c>
      <c r="AK133" s="616" t="e">
        <f>#REF!</f>
        <v>#REF!</v>
      </c>
      <c r="AL133" s="159" t="e">
        <f>#REF!</f>
        <v>#REF!</v>
      </c>
      <c r="AM133" s="159" t="e">
        <f t="shared" si="58"/>
        <v>#REF!</v>
      </c>
      <c r="AN133" s="160"/>
      <c r="AO133" s="161"/>
      <c r="AP133" s="152"/>
      <c r="AQ133" s="160"/>
      <c r="AR133" s="152"/>
      <c r="AS133" s="162"/>
      <c r="AT133" s="163"/>
      <c r="AU133" s="161"/>
      <c r="AV133" s="164"/>
      <c r="AW133" s="164"/>
      <c r="AX133" s="161"/>
      <c r="AY133" s="162"/>
      <c r="AZ133" s="161"/>
      <c r="BA133" s="161"/>
      <c r="BB133" s="162"/>
      <c r="BC133" s="162"/>
      <c r="BD133" s="161"/>
      <c r="BE133" s="162" t="e">
        <f t="shared" si="59"/>
        <v>#REF!</v>
      </c>
      <c r="BF133" s="162" t="e">
        <f t="shared" si="60"/>
        <v>#REF!</v>
      </c>
      <c r="BG133" s="164" t="e">
        <f t="shared" si="61"/>
        <v>#REF!</v>
      </c>
      <c r="BH133" s="164">
        <f>VLOOKUP($A133,'5A2_Legacy Type 2'!$A$7:$AK$14,COLUMN('5A2_Legacy Type 2'!$AJ:$AJ),FALSE)</f>
        <v>0</v>
      </c>
      <c r="BI133" s="164" t="e">
        <f t="shared" ref="BI133:BI138" si="62">BG133-BH133</f>
        <v>#REF!</v>
      </c>
      <c r="BJ133" s="164"/>
      <c r="BK133" s="164"/>
      <c r="BL133" s="164"/>
    </row>
    <row r="134" spans="1:64" ht="16.5" customHeight="1" x14ac:dyDescent="0.2">
      <c r="A134" s="148">
        <v>331001</v>
      </c>
      <c r="B134" s="231">
        <v>331001</v>
      </c>
      <c r="C134" s="151" t="s">
        <v>239</v>
      </c>
      <c r="D134" s="155" t="e">
        <f>#REF!</f>
        <v>#REF!</v>
      </c>
      <c r="E134" s="153"/>
      <c r="F134" s="153" t="e">
        <f>#REF!</f>
        <v>#REF!</v>
      </c>
      <c r="G134" s="860" t="e">
        <f>#REF!</f>
        <v>#REF!</v>
      </c>
      <c r="H134" s="860" t="e">
        <f>#REF!</f>
        <v>#REF!</v>
      </c>
      <c r="I134" s="155" t="e">
        <f>#REF!</f>
        <v>#REF!</v>
      </c>
      <c r="J134" s="153" t="e">
        <f>#REF!</f>
        <v>#REF!</v>
      </c>
      <c r="K134" s="155" t="e">
        <f>#REF!</f>
        <v>#REF!</v>
      </c>
      <c r="L134" s="153" t="e">
        <f>#REF!</f>
        <v>#REF!</v>
      </c>
      <c r="M134" s="155" t="e">
        <f>#REF!</f>
        <v>#REF!</v>
      </c>
      <c r="N134" s="153" t="e">
        <f>#REF!</f>
        <v>#REF!</v>
      </c>
      <c r="O134" s="155" t="e">
        <f>#REF!</f>
        <v>#REF!</v>
      </c>
      <c r="P134" s="153" t="e">
        <f>#REF!</f>
        <v>#REF!</v>
      </c>
      <c r="Q134" s="712" t="e">
        <f t="shared" si="57"/>
        <v>#REF!</v>
      </c>
      <c r="R134" s="605"/>
      <c r="S134" s="153" t="e">
        <f>#REF!</f>
        <v>#REF!</v>
      </c>
      <c r="T134" s="153" t="e">
        <f>#REF!</f>
        <v>#REF!</v>
      </c>
      <c r="U134" s="157" t="e">
        <f>#REF!</f>
        <v>#REF!</v>
      </c>
      <c r="V134" s="156" t="e">
        <f>#REF!</f>
        <v>#REF!</v>
      </c>
      <c r="W134" s="154"/>
      <c r="X134" s="154" t="e">
        <f>#REF!</f>
        <v>#REF!</v>
      </c>
      <c r="Y134" s="156" t="e">
        <f>#REF!</f>
        <v>#REF!</v>
      </c>
      <c r="Z134" s="153" t="e">
        <f>#REF!</f>
        <v>#REF!</v>
      </c>
      <c r="AA134" s="158" t="e">
        <f>#REF!</f>
        <v>#REF!</v>
      </c>
      <c r="AB134" s="158" t="e">
        <f>#REF!</f>
        <v>#REF!</v>
      </c>
      <c r="AC134" s="973" t="e">
        <f>#REF!</f>
        <v>#REF!</v>
      </c>
      <c r="AD134" s="973" t="e">
        <f>#REF!</f>
        <v>#REF!</v>
      </c>
      <c r="AE134" s="156" t="e">
        <f>#REF!</f>
        <v>#REF!</v>
      </c>
      <c r="AF134" s="153" t="e">
        <f>#REF!</f>
        <v>#REF!</v>
      </c>
      <c r="AG134" s="153" t="e">
        <f>#REF!</f>
        <v>#REF!</v>
      </c>
      <c r="AH134" s="156" t="e">
        <f>#REF!</f>
        <v>#REF!</v>
      </c>
      <c r="AI134" s="158" t="e">
        <f>#REF!</f>
        <v>#REF!</v>
      </c>
      <c r="AJ134" s="616" t="e">
        <f>#REF!</f>
        <v>#REF!</v>
      </c>
      <c r="AK134" s="616" t="e">
        <f>#REF!</f>
        <v>#REF!</v>
      </c>
      <c r="AL134" s="159" t="e">
        <f>#REF!</f>
        <v>#REF!</v>
      </c>
      <c r="AM134" s="159" t="e">
        <f t="shared" si="58"/>
        <v>#REF!</v>
      </c>
      <c r="AN134" s="160"/>
      <c r="AO134" s="161"/>
      <c r="AP134" s="152"/>
      <c r="AQ134" s="160"/>
      <c r="AR134" s="152"/>
      <c r="AS134" s="162"/>
      <c r="AT134" s="163"/>
      <c r="AU134" s="161"/>
      <c r="AV134" s="164"/>
      <c r="AW134" s="164"/>
      <c r="AX134" s="161"/>
      <c r="AY134" s="162"/>
      <c r="AZ134" s="161"/>
      <c r="BA134" s="161"/>
      <c r="BB134" s="162"/>
      <c r="BC134" s="162"/>
      <c r="BD134" s="161"/>
      <c r="BE134" s="162" t="e">
        <f t="shared" si="59"/>
        <v>#REF!</v>
      </c>
      <c r="BF134" s="162" t="e">
        <f t="shared" si="60"/>
        <v>#REF!</v>
      </c>
      <c r="BG134" s="164" t="e">
        <f t="shared" si="61"/>
        <v>#REF!</v>
      </c>
      <c r="BH134" s="164">
        <f>VLOOKUP($A134,'5A2_Legacy Type 2'!$A$7:$AK$14,COLUMN('5A2_Legacy Type 2'!$AJ:$AJ),FALSE)</f>
        <v>0</v>
      </c>
      <c r="BI134" s="164" t="e">
        <f t="shared" si="62"/>
        <v>#REF!</v>
      </c>
      <c r="BJ134" s="164"/>
      <c r="BK134" s="164"/>
      <c r="BL134" s="164"/>
    </row>
    <row r="135" spans="1:64" ht="16.5" customHeight="1" x14ac:dyDescent="0.2">
      <c r="A135" s="148">
        <v>333001</v>
      </c>
      <c r="B135" s="231">
        <v>333001</v>
      </c>
      <c r="C135" s="151" t="s">
        <v>302</v>
      </c>
      <c r="D135" s="155" t="e">
        <f>#REF!</f>
        <v>#REF!</v>
      </c>
      <c r="E135" s="153"/>
      <c r="F135" s="153" t="e">
        <f>#REF!</f>
        <v>#REF!</v>
      </c>
      <c r="G135" s="860" t="e">
        <f>#REF!</f>
        <v>#REF!</v>
      </c>
      <c r="H135" s="860" t="e">
        <f>#REF!</f>
        <v>#REF!</v>
      </c>
      <c r="I135" s="155" t="e">
        <f>#REF!</f>
        <v>#REF!</v>
      </c>
      <c r="J135" s="153" t="e">
        <f>#REF!</f>
        <v>#REF!</v>
      </c>
      <c r="K135" s="155" t="e">
        <f>#REF!</f>
        <v>#REF!</v>
      </c>
      <c r="L135" s="153" t="e">
        <f>#REF!</f>
        <v>#REF!</v>
      </c>
      <c r="M135" s="155" t="e">
        <f>#REF!</f>
        <v>#REF!</v>
      </c>
      <c r="N135" s="153" t="e">
        <f>#REF!</f>
        <v>#REF!</v>
      </c>
      <c r="O135" s="155" t="e">
        <f>#REF!</f>
        <v>#REF!</v>
      </c>
      <c r="P135" s="153" t="e">
        <f>#REF!</f>
        <v>#REF!</v>
      </c>
      <c r="Q135" s="712" t="e">
        <f t="shared" si="57"/>
        <v>#REF!</v>
      </c>
      <c r="R135" s="605"/>
      <c r="S135" s="153" t="e">
        <f>#REF!</f>
        <v>#REF!</v>
      </c>
      <c r="T135" s="153" t="e">
        <f>#REF!</f>
        <v>#REF!</v>
      </c>
      <c r="U135" s="157" t="e">
        <f>#REF!</f>
        <v>#REF!</v>
      </c>
      <c r="V135" s="156" t="e">
        <f>#REF!</f>
        <v>#REF!</v>
      </c>
      <c r="W135" s="154"/>
      <c r="X135" s="154" t="e">
        <f>#REF!</f>
        <v>#REF!</v>
      </c>
      <c r="Y135" s="156" t="e">
        <f>#REF!</f>
        <v>#REF!</v>
      </c>
      <c r="Z135" s="153" t="e">
        <f>#REF!</f>
        <v>#REF!</v>
      </c>
      <c r="AA135" s="158" t="e">
        <f>#REF!</f>
        <v>#REF!</v>
      </c>
      <c r="AB135" s="158" t="e">
        <f>#REF!</f>
        <v>#REF!</v>
      </c>
      <c r="AC135" s="973" t="e">
        <f>#REF!</f>
        <v>#REF!</v>
      </c>
      <c r="AD135" s="973" t="e">
        <f>#REF!</f>
        <v>#REF!</v>
      </c>
      <c r="AE135" s="156" t="e">
        <f>#REF!</f>
        <v>#REF!</v>
      </c>
      <c r="AF135" s="153" t="e">
        <f>#REF!</f>
        <v>#REF!</v>
      </c>
      <c r="AG135" s="153" t="e">
        <f>#REF!</f>
        <v>#REF!</v>
      </c>
      <c r="AH135" s="156" t="e">
        <f>#REF!</f>
        <v>#REF!</v>
      </c>
      <c r="AI135" s="158" t="e">
        <f>#REF!</f>
        <v>#REF!</v>
      </c>
      <c r="AJ135" s="616" t="e">
        <f>#REF!</f>
        <v>#REF!</v>
      </c>
      <c r="AK135" s="616" t="e">
        <f>#REF!</f>
        <v>#REF!</v>
      </c>
      <c r="AL135" s="159" t="e">
        <f>#REF!</f>
        <v>#REF!</v>
      </c>
      <c r="AM135" s="159" t="e">
        <f t="shared" si="58"/>
        <v>#REF!</v>
      </c>
      <c r="AN135" s="160"/>
      <c r="AO135" s="161"/>
      <c r="AP135" s="152"/>
      <c r="AQ135" s="160"/>
      <c r="AR135" s="152"/>
      <c r="AS135" s="162"/>
      <c r="AT135" s="163"/>
      <c r="AU135" s="161"/>
      <c r="AV135" s="164"/>
      <c r="AW135" s="164"/>
      <c r="AX135" s="161"/>
      <c r="AY135" s="162"/>
      <c r="AZ135" s="161"/>
      <c r="BA135" s="161"/>
      <c r="BB135" s="162"/>
      <c r="BC135" s="162"/>
      <c r="BD135" s="161"/>
      <c r="BE135" s="162" t="e">
        <f t="shared" si="59"/>
        <v>#REF!</v>
      </c>
      <c r="BF135" s="162" t="e">
        <f t="shared" si="60"/>
        <v>#REF!</v>
      </c>
      <c r="BG135" s="164" t="e">
        <f t="shared" si="61"/>
        <v>#REF!</v>
      </c>
      <c r="BH135" s="164">
        <f>VLOOKUP($A135,'5A2_Legacy Type 2'!$A$7:$AK$14,COLUMN('5A2_Legacy Type 2'!$AJ:$AJ),FALSE)</f>
        <v>0</v>
      </c>
      <c r="BI135" s="164" t="e">
        <f t="shared" si="62"/>
        <v>#REF!</v>
      </c>
      <c r="BJ135" s="164"/>
      <c r="BK135" s="164"/>
      <c r="BL135" s="164"/>
    </row>
    <row r="136" spans="1:64" ht="16.5" customHeight="1" x14ac:dyDescent="0.2">
      <c r="A136" s="149">
        <v>336001</v>
      </c>
      <c r="B136" s="232">
        <v>336001</v>
      </c>
      <c r="C136" s="165" t="s">
        <v>233</v>
      </c>
      <c r="D136" s="169" t="e">
        <f>#REF!</f>
        <v>#REF!</v>
      </c>
      <c r="E136" s="167"/>
      <c r="F136" s="167" t="e">
        <f>#REF!</f>
        <v>#REF!</v>
      </c>
      <c r="G136" s="861" t="e">
        <f>#REF!</f>
        <v>#REF!</v>
      </c>
      <c r="H136" s="861" t="e">
        <f>#REF!</f>
        <v>#REF!</v>
      </c>
      <c r="I136" s="169" t="e">
        <f>#REF!</f>
        <v>#REF!</v>
      </c>
      <c r="J136" s="167" t="e">
        <f>#REF!</f>
        <v>#REF!</v>
      </c>
      <c r="K136" s="169" t="e">
        <f>#REF!</f>
        <v>#REF!</v>
      </c>
      <c r="L136" s="167" t="e">
        <f>#REF!</f>
        <v>#REF!</v>
      </c>
      <c r="M136" s="169" t="e">
        <f>#REF!</f>
        <v>#REF!</v>
      </c>
      <c r="N136" s="167" t="e">
        <f>#REF!</f>
        <v>#REF!</v>
      </c>
      <c r="O136" s="169" t="e">
        <f>#REF!</f>
        <v>#REF!</v>
      </c>
      <c r="P136" s="167" t="e">
        <f>#REF!</f>
        <v>#REF!</v>
      </c>
      <c r="Q136" s="776" t="e">
        <f t="shared" si="57"/>
        <v>#REF!</v>
      </c>
      <c r="R136" s="606"/>
      <c r="S136" s="167" t="e">
        <f>#REF!</f>
        <v>#REF!</v>
      </c>
      <c r="T136" s="167" t="e">
        <f>#REF!</f>
        <v>#REF!</v>
      </c>
      <c r="U136" s="171" t="e">
        <f>#REF!</f>
        <v>#REF!</v>
      </c>
      <c r="V136" s="170" t="e">
        <f>#REF!</f>
        <v>#REF!</v>
      </c>
      <c r="W136" s="168"/>
      <c r="X136" s="168" t="e">
        <f>#REF!</f>
        <v>#REF!</v>
      </c>
      <c r="Y136" s="170" t="e">
        <f>#REF!</f>
        <v>#REF!</v>
      </c>
      <c r="Z136" s="167" t="e">
        <f>#REF!</f>
        <v>#REF!</v>
      </c>
      <c r="AA136" s="172" t="e">
        <f>#REF!</f>
        <v>#REF!</v>
      </c>
      <c r="AB136" s="613" t="e">
        <f>#REF!</f>
        <v>#REF!</v>
      </c>
      <c r="AC136" s="974" t="e">
        <f>#REF!</f>
        <v>#REF!</v>
      </c>
      <c r="AD136" s="974" t="e">
        <f>#REF!</f>
        <v>#REF!</v>
      </c>
      <c r="AE136" s="170" t="e">
        <f>#REF!</f>
        <v>#REF!</v>
      </c>
      <c r="AF136" s="173" t="e">
        <f>#REF!</f>
        <v>#REF!</v>
      </c>
      <c r="AG136" s="167" t="e">
        <f>#REF!</f>
        <v>#REF!</v>
      </c>
      <c r="AH136" s="174" t="e">
        <f>#REF!</f>
        <v>#REF!</v>
      </c>
      <c r="AI136" s="172" t="e">
        <f>#REF!</f>
        <v>#REF!</v>
      </c>
      <c r="AJ136" s="617" t="e">
        <f>#REF!</f>
        <v>#REF!</v>
      </c>
      <c r="AK136" s="617" t="e">
        <f>#REF!</f>
        <v>#REF!</v>
      </c>
      <c r="AL136" s="174" t="e">
        <f>#REF!</f>
        <v>#REF!</v>
      </c>
      <c r="AM136" s="174" t="e">
        <f t="shared" si="58"/>
        <v>#REF!</v>
      </c>
      <c r="AN136" s="175"/>
      <c r="AO136" s="176"/>
      <c r="AP136" s="166"/>
      <c r="AQ136" s="175"/>
      <c r="AR136" s="166"/>
      <c r="AS136" s="177"/>
      <c r="AT136" s="178"/>
      <c r="AU136" s="176"/>
      <c r="AV136" s="610"/>
      <c r="AW136" s="179"/>
      <c r="AX136" s="176"/>
      <c r="AY136" s="177"/>
      <c r="AZ136" s="625"/>
      <c r="BA136" s="176"/>
      <c r="BB136" s="177"/>
      <c r="BC136" s="177"/>
      <c r="BD136" s="176"/>
      <c r="BE136" s="177" t="e">
        <f t="shared" si="59"/>
        <v>#REF!</v>
      </c>
      <c r="BF136" s="177" t="e">
        <f t="shared" si="60"/>
        <v>#REF!</v>
      </c>
      <c r="BG136" s="179" t="e">
        <f t="shared" si="61"/>
        <v>#REF!</v>
      </c>
      <c r="BH136" s="179">
        <f>VLOOKUP($A136,'5A2_Legacy Type 2'!$A$7:$AK$14,COLUMN('5A2_Legacy Type 2'!$AJ:$AJ),FALSE)</f>
        <v>0</v>
      </c>
      <c r="BI136" s="179" t="e">
        <f t="shared" si="62"/>
        <v>#REF!</v>
      </c>
      <c r="BJ136" s="179"/>
      <c r="BK136" s="179"/>
      <c r="BL136" s="179"/>
    </row>
    <row r="137" spans="1:64" ht="16.5" customHeight="1" x14ac:dyDescent="0.2">
      <c r="A137" s="148">
        <v>337001</v>
      </c>
      <c r="B137" s="231">
        <v>337001</v>
      </c>
      <c r="C137" s="151" t="s">
        <v>240</v>
      </c>
      <c r="D137" s="155" t="e">
        <f>#REF!</f>
        <v>#REF!</v>
      </c>
      <c r="E137" s="153"/>
      <c r="F137" s="153" t="e">
        <f>#REF!</f>
        <v>#REF!</v>
      </c>
      <c r="G137" s="860" t="e">
        <f>#REF!</f>
        <v>#REF!</v>
      </c>
      <c r="H137" s="860" t="e">
        <f>#REF!</f>
        <v>#REF!</v>
      </c>
      <c r="I137" s="155" t="e">
        <f>#REF!</f>
        <v>#REF!</v>
      </c>
      <c r="J137" s="153" t="e">
        <f>#REF!</f>
        <v>#REF!</v>
      </c>
      <c r="K137" s="155" t="e">
        <f>#REF!</f>
        <v>#REF!</v>
      </c>
      <c r="L137" s="153" t="e">
        <f>#REF!</f>
        <v>#REF!</v>
      </c>
      <c r="M137" s="155" t="e">
        <f>#REF!</f>
        <v>#REF!</v>
      </c>
      <c r="N137" s="153" t="e">
        <f>#REF!</f>
        <v>#REF!</v>
      </c>
      <c r="O137" s="155" t="e">
        <f>#REF!</f>
        <v>#REF!</v>
      </c>
      <c r="P137" s="153" t="e">
        <f>#REF!</f>
        <v>#REF!</v>
      </c>
      <c r="Q137" s="712" t="e">
        <f t="shared" si="57"/>
        <v>#REF!</v>
      </c>
      <c r="R137" s="605"/>
      <c r="S137" s="153" t="e">
        <f>#REF!</f>
        <v>#REF!</v>
      </c>
      <c r="T137" s="153" t="e">
        <f>#REF!</f>
        <v>#REF!</v>
      </c>
      <c r="U137" s="157" t="e">
        <f>#REF!</f>
        <v>#REF!</v>
      </c>
      <c r="V137" s="156" t="e">
        <f>#REF!</f>
        <v>#REF!</v>
      </c>
      <c r="W137" s="154"/>
      <c r="X137" s="154" t="e">
        <f>#REF!</f>
        <v>#REF!</v>
      </c>
      <c r="Y137" s="156" t="e">
        <f>#REF!</f>
        <v>#REF!</v>
      </c>
      <c r="Z137" s="153" t="e">
        <f>#REF!</f>
        <v>#REF!</v>
      </c>
      <c r="AA137" s="158" t="e">
        <f>#REF!</f>
        <v>#REF!</v>
      </c>
      <c r="AB137" s="158" t="e">
        <f>#REF!</f>
        <v>#REF!</v>
      </c>
      <c r="AC137" s="973" t="e">
        <f>#REF!</f>
        <v>#REF!</v>
      </c>
      <c r="AD137" s="973" t="e">
        <f>#REF!</f>
        <v>#REF!</v>
      </c>
      <c r="AE137" s="156" t="e">
        <f>#REF!</f>
        <v>#REF!</v>
      </c>
      <c r="AF137" s="153" t="e">
        <f>#REF!</f>
        <v>#REF!</v>
      </c>
      <c r="AG137" s="153" t="e">
        <f>#REF!</f>
        <v>#REF!</v>
      </c>
      <c r="AH137" s="156" t="e">
        <f>#REF!</f>
        <v>#REF!</v>
      </c>
      <c r="AI137" s="158" t="e">
        <f>#REF!</f>
        <v>#REF!</v>
      </c>
      <c r="AJ137" s="616" t="e">
        <f>#REF!</f>
        <v>#REF!</v>
      </c>
      <c r="AK137" s="616" t="e">
        <f>#REF!</f>
        <v>#REF!</v>
      </c>
      <c r="AL137" s="159" t="e">
        <f>#REF!</f>
        <v>#REF!</v>
      </c>
      <c r="AM137" s="159" t="e">
        <f t="shared" si="58"/>
        <v>#REF!</v>
      </c>
      <c r="AN137" s="160"/>
      <c r="AO137" s="161"/>
      <c r="AP137" s="152"/>
      <c r="AQ137" s="160"/>
      <c r="AR137" s="152"/>
      <c r="AS137" s="162"/>
      <c r="AT137" s="163"/>
      <c r="AU137" s="161"/>
      <c r="AV137" s="164"/>
      <c r="AW137" s="164"/>
      <c r="AX137" s="161"/>
      <c r="AY137" s="162"/>
      <c r="AZ137" s="161"/>
      <c r="BA137" s="161"/>
      <c r="BB137" s="162"/>
      <c r="BC137" s="162"/>
      <c r="BD137" s="161"/>
      <c r="BE137" s="162" t="e">
        <f t="shared" si="59"/>
        <v>#REF!</v>
      </c>
      <c r="BF137" s="162" t="e">
        <f t="shared" si="60"/>
        <v>#REF!</v>
      </c>
      <c r="BG137" s="164" t="e">
        <f t="shared" si="61"/>
        <v>#REF!</v>
      </c>
      <c r="BH137" s="164">
        <f>VLOOKUP($A137,'5A2_Legacy Type 2'!$A$7:$AK$14,COLUMN('5A2_Legacy Type 2'!$AJ:$AJ),FALSE)</f>
        <v>0</v>
      </c>
      <c r="BI137" s="164" t="e">
        <f t="shared" si="62"/>
        <v>#REF!</v>
      </c>
      <c r="BJ137" s="164"/>
      <c r="BK137" s="164"/>
      <c r="BL137" s="164"/>
    </row>
    <row r="138" spans="1:64" ht="16.5" customHeight="1" x14ac:dyDescent="0.2">
      <c r="A138" s="149">
        <v>340001</v>
      </c>
      <c r="B138" s="232">
        <v>340001</v>
      </c>
      <c r="C138" s="165" t="s">
        <v>303</v>
      </c>
      <c r="D138" s="169" t="e">
        <f>#REF!</f>
        <v>#REF!</v>
      </c>
      <c r="E138" s="167"/>
      <c r="F138" s="167" t="e">
        <f>#REF!</f>
        <v>#REF!</v>
      </c>
      <c r="G138" s="861" t="e">
        <f>#REF!</f>
        <v>#REF!</v>
      </c>
      <c r="H138" s="861" t="e">
        <f>#REF!</f>
        <v>#REF!</v>
      </c>
      <c r="I138" s="169" t="e">
        <f>#REF!</f>
        <v>#REF!</v>
      </c>
      <c r="J138" s="167" t="e">
        <f>#REF!</f>
        <v>#REF!</v>
      </c>
      <c r="K138" s="169" t="e">
        <f>#REF!</f>
        <v>#REF!</v>
      </c>
      <c r="L138" s="167" t="e">
        <f>#REF!</f>
        <v>#REF!</v>
      </c>
      <c r="M138" s="169" t="e">
        <f>#REF!</f>
        <v>#REF!</v>
      </c>
      <c r="N138" s="167" t="e">
        <f>#REF!</f>
        <v>#REF!</v>
      </c>
      <c r="O138" s="169" t="e">
        <f>#REF!</f>
        <v>#REF!</v>
      </c>
      <c r="P138" s="167" t="e">
        <f>#REF!</f>
        <v>#REF!</v>
      </c>
      <c r="Q138" s="776" t="e">
        <f t="shared" si="57"/>
        <v>#REF!</v>
      </c>
      <c r="R138" s="606"/>
      <c r="S138" s="167" t="e">
        <f>#REF!</f>
        <v>#REF!</v>
      </c>
      <c r="T138" s="167" t="e">
        <f>#REF!</f>
        <v>#REF!</v>
      </c>
      <c r="U138" s="171" t="e">
        <f>#REF!</f>
        <v>#REF!</v>
      </c>
      <c r="V138" s="170" t="e">
        <f>#REF!</f>
        <v>#REF!</v>
      </c>
      <c r="W138" s="168"/>
      <c r="X138" s="168" t="e">
        <f>#REF!</f>
        <v>#REF!</v>
      </c>
      <c r="Y138" s="170" t="e">
        <f>#REF!</f>
        <v>#REF!</v>
      </c>
      <c r="Z138" s="167" t="e">
        <f>#REF!</f>
        <v>#REF!</v>
      </c>
      <c r="AA138" s="172" t="e">
        <f>#REF!</f>
        <v>#REF!</v>
      </c>
      <c r="AB138" s="613" t="e">
        <f>#REF!</f>
        <v>#REF!</v>
      </c>
      <c r="AC138" s="974" t="e">
        <f>#REF!</f>
        <v>#REF!</v>
      </c>
      <c r="AD138" s="974" t="e">
        <f>#REF!</f>
        <v>#REF!</v>
      </c>
      <c r="AE138" s="170" t="e">
        <f>#REF!</f>
        <v>#REF!</v>
      </c>
      <c r="AF138" s="173" t="e">
        <f>#REF!</f>
        <v>#REF!</v>
      </c>
      <c r="AG138" s="167" t="e">
        <f>#REF!</f>
        <v>#REF!</v>
      </c>
      <c r="AH138" s="174" t="e">
        <f>#REF!</f>
        <v>#REF!</v>
      </c>
      <c r="AI138" s="172" t="e">
        <f>#REF!</f>
        <v>#REF!</v>
      </c>
      <c r="AJ138" s="617" t="e">
        <f>#REF!</f>
        <v>#REF!</v>
      </c>
      <c r="AK138" s="617" t="e">
        <f>#REF!</f>
        <v>#REF!</v>
      </c>
      <c r="AL138" s="174" t="e">
        <f>#REF!</f>
        <v>#REF!</v>
      </c>
      <c r="AM138" s="174" t="e">
        <f t="shared" si="58"/>
        <v>#REF!</v>
      </c>
      <c r="AN138" s="175"/>
      <c r="AO138" s="176"/>
      <c r="AP138" s="166"/>
      <c r="AQ138" s="175"/>
      <c r="AR138" s="166"/>
      <c r="AS138" s="177"/>
      <c r="AT138" s="178"/>
      <c r="AU138" s="176"/>
      <c r="AV138" s="610"/>
      <c r="AW138" s="179"/>
      <c r="AX138" s="176"/>
      <c r="AY138" s="177"/>
      <c r="AZ138" s="625"/>
      <c r="BA138" s="176"/>
      <c r="BB138" s="177"/>
      <c r="BC138" s="177"/>
      <c r="BD138" s="176"/>
      <c r="BE138" s="177" t="e">
        <f t="shared" si="59"/>
        <v>#REF!</v>
      </c>
      <c r="BF138" s="177" t="e">
        <f t="shared" si="60"/>
        <v>#REF!</v>
      </c>
      <c r="BG138" s="179" t="e">
        <f t="shared" si="61"/>
        <v>#REF!</v>
      </c>
      <c r="BH138" s="179">
        <f>VLOOKUP($A138,'5A2_Legacy Type 2'!$A$7:$AK$14,COLUMN('5A2_Legacy Type 2'!$AJ:$AJ),FALSE)</f>
        <v>0</v>
      </c>
      <c r="BI138" s="179" t="e">
        <f t="shared" si="62"/>
        <v>#REF!</v>
      </c>
      <c r="BJ138" s="179"/>
      <c r="BK138" s="179"/>
      <c r="BL138" s="179"/>
    </row>
    <row r="139" spans="1:64" s="48" customFormat="1" ht="16.5" customHeight="1" thickBot="1" x14ac:dyDescent="0.25">
      <c r="A139" s="607"/>
      <c r="B139" s="608"/>
      <c r="C139" s="870" t="s">
        <v>159</v>
      </c>
      <c r="D139" s="880" t="e">
        <f>SUM(D132:D138)</f>
        <v>#REF!</v>
      </c>
      <c r="E139" s="181"/>
      <c r="F139" s="181" t="e">
        <f>SUM(F132:F138)</f>
        <v>#REF!</v>
      </c>
      <c r="G139" s="881"/>
      <c r="H139" s="881" t="e">
        <f t="shared" ref="H139:O139" si="63">SUM(H132:H138)</f>
        <v>#REF!</v>
      </c>
      <c r="I139" s="880" t="e">
        <f t="shared" si="63"/>
        <v>#REF!</v>
      </c>
      <c r="J139" s="181" t="e">
        <f t="shared" si="63"/>
        <v>#REF!</v>
      </c>
      <c r="K139" s="880" t="e">
        <f t="shared" si="63"/>
        <v>#REF!</v>
      </c>
      <c r="L139" s="181" t="e">
        <f t="shared" si="63"/>
        <v>#REF!</v>
      </c>
      <c r="M139" s="880" t="e">
        <f t="shared" si="63"/>
        <v>#REF!</v>
      </c>
      <c r="N139" s="181" t="e">
        <f t="shared" si="63"/>
        <v>#REF!</v>
      </c>
      <c r="O139" s="880" t="e">
        <f t="shared" si="63"/>
        <v>#REF!</v>
      </c>
      <c r="P139" s="181" t="e">
        <f t="shared" ref="P139:BD139" si="64">SUM(P132:P138)</f>
        <v>#REF!</v>
      </c>
      <c r="Q139" s="882" t="e">
        <f t="shared" si="64"/>
        <v>#REF!</v>
      </c>
      <c r="R139" s="183">
        <f t="shared" si="64"/>
        <v>0</v>
      </c>
      <c r="S139" s="181" t="e">
        <f t="shared" si="64"/>
        <v>#REF!</v>
      </c>
      <c r="T139" s="181" t="e">
        <f t="shared" si="64"/>
        <v>#REF!</v>
      </c>
      <c r="U139" s="184" t="e">
        <f t="shared" si="64"/>
        <v>#REF!</v>
      </c>
      <c r="V139" s="183" t="e">
        <f t="shared" si="64"/>
        <v>#REF!</v>
      </c>
      <c r="W139" s="182">
        <f t="shared" si="64"/>
        <v>0</v>
      </c>
      <c r="X139" s="182" t="e">
        <f t="shared" si="64"/>
        <v>#REF!</v>
      </c>
      <c r="Y139" s="183" t="e">
        <f t="shared" si="64"/>
        <v>#REF!</v>
      </c>
      <c r="Z139" s="182" t="e">
        <f t="shared" si="64"/>
        <v>#REF!</v>
      </c>
      <c r="AA139" s="185" t="e">
        <f t="shared" si="64"/>
        <v>#REF!</v>
      </c>
      <c r="AB139" s="614" t="e">
        <f>SUM(AB132:AB138)</f>
        <v>#REF!</v>
      </c>
      <c r="AC139" s="975" t="e">
        <f>SUM(AC132:AC138)</f>
        <v>#REF!</v>
      </c>
      <c r="AD139" s="975" t="e">
        <f>SUM(AD132:AD138)</f>
        <v>#REF!</v>
      </c>
      <c r="AE139" s="183" t="e">
        <f t="shared" si="64"/>
        <v>#REF!</v>
      </c>
      <c r="AF139" s="181" t="e">
        <f t="shared" si="64"/>
        <v>#REF!</v>
      </c>
      <c r="AG139" s="181" t="e">
        <f t="shared" si="64"/>
        <v>#REF!</v>
      </c>
      <c r="AH139" s="183" t="e">
        <f t="shared" si="64"/>
        <v>#REF!</v>
      </c>
      <c r="AI139" s="185" t="e">
        <f t="shared" si="64"/>
        <v>#REF!</v>
      </c>
      <c r="AJ139" s="618" t="e">
        <f>SUM(AJ132:AJ138)</f>
        <v>#REF!</v>
      </c>
      <c r="AK139" s="618" t="e">
        <f>SUM(AK132:AK138)</f>
        <v>#REF!</v>
      </c>
      <c r="AL139" s="186" t="e">
        <f>SUM(AL132:AL138)</f>
        <v>#REF!</v>
      </c>
      <c r="AM139" s="186" t="e">
        <f>SUM(AM132:AM138)</f>
        <v>#REF!</v>
      </c>
      <c r="AN139" s="187"/>
      <c r="AO139" s="188">
        <f t="shared" si="64"/>
        <v>0</v>
      </c>
      <c r="AP139" s="180">
        <f t="shared" si="64"/>
        <v>0</v>
      </c>
      <c r="AQ139" s="187">
        <f t="shared" si="64"/>
        <v>0</v>
      </c>
      <c r="AR139" s="180">
        <f t="shared" si="64"/>
        <v>0</v>
      </c>
      <c r="AS139" s="189">
        <f t="shared" si="64"/>
        <v>0</v>
      </c>
      <c r="AT139" s="190">
        <f t="shared" si="64"/>
        <v>0</v>
      </c>
      <c r="AU139" s="188">
        <f t="shared" si="64"/>
        <v>0</v>
      </c>
      <c r="AV139" s="191">
        <f t="shared" si="64"/>
        <v>0</v>
      </c>
      <c r="AW139" s="191">
        <f t="shared" si="64"/>
        <v>0</v>
      </c>
      <c r="AX139" s="188">
        <f t="shared" si="64"/>
        <v>0</v>
      </c>
      <c r="AY139" s="189">
        <f t="shared" si="64"/>
        <v>0</v>
      </c>
      <c r="AZ139" s="626">
        <f>SUM(AZ132:AZ138)</f>
        <v>0</v>
      </c>
      <c r="BA139" s="188">
        <f t="shared" si="64"/>
        <v>0</v>
      </c>
      <c r="BB139" s="189">
        <f t="shared" si="64"/>
        <v>0</v>
      </c>
      <c r="BC139" s="189">
        <f t="shared" si="64"/>
        <v>0</v>
      </c>
      <c r="BD139" s="188">
        <f t="shared" si="64"/>
        <v>0</v>
      </c>
      <c r="BE139" s="189" t="e">
        <f t="shared" ref="BE139:BL139" si="65">SUM(BE132:BE138)</f>
        <v>#REF!</v>
      </c>
      <c r="BF139" s="189" t="e">
        <f t="shared" si="65"/>
        <v>#REF!</v>
      </c>
      <c r="BG139" s="191" t="e">
        <f t="shared" si="65"/>
        <v>#REF!</v>
      </c>
      <c r="BH139" s="191">
        <f t="shared" si="65"/>
        <v>0</v>
      </c>
      <c r="BI139" s="191" t="e">
        <f t="shared" si="65"/>
        <v>#REF!</v>
      </c>
      <c r="BJ139" s="191">
        <f t="shared" si="65"/>
        <v>0</v>
      </c>
      <c r="BK139" s="191">
        <f t="shared" si="65"/>
        <v>0</v>
      </c>
      <c r="BL139" s="191">
        <f t="shared" si="65"/>
        <v>0</v>
      </c>
    </row>
    <row r="140" spans="1:64" customFormat="1" ht="6.75" customHeight="1" thickTop="1" x14ac:dyDescent="0.2">
      <c r="A140" s="632"/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/>
      <c r="W140" s="632"/>
      <c r="X140" s="632"/>
      <c r="Y140" s="632"/>
      <c r="Z140" s="632"/>
      <c r="AA140" s="632"/>
      <c r="AB140" s="632"/>
      <c r="AC140" s="632"/>
      <c r="AD140" s="632"/>
      <c r="AE140" s="632"/>
      <c r="AF140" s="632"/>
      <c r="AG140" s="632"/>
      <c r="AH140" s="632"/>
      <c r="AI140" s="632"/>
      <c r="AJ140" s="632"/>
      <c r="AK140" s="632"/>
      <c r="AL140" s="632"/>
      <c r="AM140" s="632"/>
      <c r="AN140" s="632"/>
      <c r="AO140" s="632"/>
      <c r="AP140" s="632"/>
      <c r="AQ140" s="632"/>
      <c r="AR140" s="632"/>
      <c r="AS140" s="632"/>
      <c r="AT140" s="632"/>
      <c r="AU140" s="632"/>
      <c r="AV140" s="632"/>
      <c r="AW140" s="632"/>
      <c r="AX140" s="632"/>
      <c r="AY140" s="632"/>
      <c r="AZ140" s="632"/>
      <c r="BA140" s="632"/>
      <c r="BB140" s="632"/>
      <c r="BC140" s="632"/>
      <c r="BD140" s="632"/>
      <c r="BE140" s="632"/>
      <c r="BF140" s="632"/>
      <c r="BG140" s="632"/>
      <c r="BH140" s="632"/>
      <c r="BI140" s="632"/>
      <c r="BJ140" s="632"/>
      <c r="BK140" s="632"/>
      <c r="BL140" s="632"/>
    </row>
    <row r="141" spans="1:64" s="48" customFormat="1" ht="16.5" customHeight="1" thickBot="1" x14ac:dyDescent="0.25">
      <c r="A141" s="607"/>
      <c r="B141" s="608"/>
      <c r="C141" s="870" t="s">
        <v>160</v>
      </c>
      <c r="D141" s="880" t="e">
        <f>D122+D130+D139</f>
        <v>#REF!</v>
      </c>
      <c r="E141" s="181"/>
      <c r="F141" s="181" t="e">
        <f>F122+F130+F139</f>
        <v>#REF!</v>
      </c>
      <c r="G141" s="881"/>
      <c r="H141" s="881" t="e">
        <f t="shared" ref="H141:O141" si="66">H122+H130+H139</f>
        <v>#REF!</v>
      </c>
      <c r="I141" s="880" t="e">
        <f t="shared" si="66"/>
        <v>#REF!</v>
      </c>
      <c r="J141" s="181" t="e">
        <f t="shared" si="66"/>
        <v>#REF!</v>
      </c>
      <c r="K141" s="880" t="e">
        <f t="shared" si="66"/>
        <v>#REF!</v>
      </c>
      <c r="L141" s="181" t="e">
        <f t="shared" si="66"/>
        <v>#REF!</v>
      </c>
      <c r="M141" s="880" t="e">
        <f t="shared" si="66"/>
        <v>#REF!</v>
      </c>
      <c r="N141" s="181" t="e">
        <f t="shared" si="66"/>
        <v>#REF!</v>
      </c>
      <c r="O141" s="880" t="e">
        <f t="shared" si="66"/>
        <v>#REF!</v>
      </c>
      <c r="P141" s="181" t="e">
        <f t="shared" ref="P141:AM141" si="67">P122+P130+P139</f>
        <v>#REF!</v>
      </c>
      <c r="Q141" s="882" t="e">
        <f t="shared" si="67"/>
        <v>#REF!</v>
      </c>
      <c r="R141" s="183" t="e">
        <f t="shared" si="67"/>
        <v>#REF!</v>
      </c>
      <c r="S141" s="181" t="e">
        <f t="shared" si="67"/>
        <v>#REF!</v>
      </c>
      <c r="T141" s="181" t="e">
        <f t="shared" si="67"/>
        <v>#REF!</v>
      </c>
      <c r="U141" s="184" t="e">
        <f t="shared" si="67"/>
        <v>#REF!</v>
      </c>
      <c r="V141" s="183" t="e">
        <f t="shared" si="67"/>
        <v>#REF!</v>
      </c>
      <c r="W141" s="182" t="e">
        <f t="shared" si="67"/>
        <v>#REF!</v>
      </c>
      <c r="X141" s="182" t="e">
        <f t="shared" si="67"/>
        <v>#REF!</v>
      </c>
      <c r="Y141" s="183" t="e">
        <f t="shared" si="67"/>
        <v>#REF!</v>
      </c>
      <c r="Z141" s="182" t="e">
        <f t="shared" si="67"/>
        <v>#REF!</v>
      </c>
      <c r="AA141" s="185" t="e">
        <f t="shared" si="67"/>
        <v>#REF!</v>
      </c>
      <c r="AB141" s="614" t="e">
        <f t="shared" si="67"/>
        <v>#REF!</v>
      </c>
      <c r="AC141" s="614" t="e">
        <f t="shared" si="67"/>
        <v>#REF!</v>
      </c>
      <c r="AD141" s="614" t="e">
        <f t="shared" si="67"/>
        <v>#REF!</v>
      </c>
      <c r="AE141" s="183" t="e">
        <f t="shared" si="67"/>
        <v>#REF!</v>
      </c>
      <c r="AF141" s="181" t="e">
        <f t="shared" si="67"/>
        <v>#REF!</v>
      </c>
      <c r="AG141" s="181" t="e">
        <f t="shared" si="67"/>
        <v>#REF!</v>
      </c>
      <c r="AH141" s="183" t="e">
        <f t="shared" si="67"/>
        <v>#REF!</v>
      </c>
      <c r="AI141" s="185" t="e">
        <f t="shared" si="67"/>
        <v>#REF!</v>
      </c>
      <c r="AJ141" s="618" t="e">
        <f t="shared" si="67"/>
        <v>#REF!</v>
      </c>
      <c r="AK141" s="618" t="e">
        <f t="shared" si="67"/>
        <v>#REF!</v>
      </c>
      <c r="AL141" s="186" t="e">
        <f t="shared" si="67"/>
        <v>#REF!</v>
      </c>
      <c r="AM141" s="186" t="e">
        <f t="shared" si="67"/>
        <v>#REF!</v>
      </c>
      <c r="AN141" s="187"/>
      <c r="AO141" s="188" t="e">
        <f t="shared" ref="AO141:BF141" si="68">AO122+AO130+AO139</f>
        <v>#REF!</v>
      </c>
      <c r="AP141" s="180" t="e">
        <f t="shared" si="68"/>
        <v>#REF!</v>
      </c>
      <c r="AQ141" s="187" t="e">
        <f t="shared" si="68"/>
        <v>#REF!</v>
      </c>
      <c r="AR141" s="180" t="e">
        <f t="shared" si="68"/>
        <v>#REF!</v>
      </c>
      <c r="AS141" s="189" t="e">
        <f t="shared" si="68"/>
        <v>#REF!</v>
      </c>
      <c r="AT141" s="190" t="e">
        <f t="shared" si="68"/>
        <v>#REF!</v>
      </c>
      <c r="AU141" s="188" t="e">
        <f t="shared" si="68"/>
        <v>#REF!</v>
      </c>
      <c r="AV141" s="611" t="e">
        <f t="shared" si="68"/>
        <v>#REF!</v>
      </c>
      <c r="AW141" s="191" t="e">
        <f t="shared" si="68"/>
        <v>#REF!</v>
      </c>
      <c r="AX141" s="188" t="e">
        <f t="shared" si="68"/>
        <v>#REF!</v>
      </c>
      <c r="AY141" s="189" t="e">
        <f t="shared" si="68"/>
        <v>#REF!</v>
      </c>
      <c r="AZ141" s="626" t="e">
        <f t="shared" si="68"/>
        <v>#REF!</v>
      </c>
      <c r="BA141" s="188" t="e">
        <f t="shared" si="68"/>
        <v>#REF!</v>
      </c>
      <c r="BB141" s="189" t="e">
        <f t="shared" si="68"/>
        <v>#REF!</v>
      </c>
      <c r="BC141" s="189" t="e">
        <f t="shared" si="68"/>
        <v>#REF!</v>
      </c>
      <c r="BD141" s="188" t="e">
        <f t="shared" si="68"/>
        <v>#REF!</v>
      </c>
      <c r="BE141" s="189" t="e">
        <f t="shared" si="68"/>
        <v>#REF!</v>
      </c>
      <c r="BF141" s="189" t="e">
        <f t="shared" si="68"/>
        <v>#REF!</v>
      </c>
      <c r="BG141" s="191" t="e">
        <f t="shared" ref="BG141:BL141" si="69">BG76+BG130+BG139+BG111+BG120</f>
        <v>#REF!</v>
      </c>
      <c r="BH141" s="191" t="e">
        <f t="shared" si="69"/>
        <v>#N/A</v>
      </c>
      <c r="BI141" s="191" t="e">
        <f t="shared" si="69"/>
        <v>#REF!</v>
      </c>
      <c r="BJ141" s="191" t="e">
        <f t="shared" si="69"/>
        <v>#REF!</v>
      </c>
      <c r="BK141" s="191" t="e">
        <f t="shared" si="69"/>
        <v>#REF!</v>
      </c>
      <c r="BL141" s="191" t="e">
        <f t="shared" si="69"/>
        <v>#REF!</v>
      </c>
    </row>
    <row r="142" spans="1:64" ht="16.5" customHeight="1" thickTop="1" x14ac:dyDescent="0.2">
      <c r="A142" s="147"/>
      <c r="B142" s="230"/>
      <c r="C142" s="134"/>
      <c r="D142" s="138"/>
      <c r="E142" s="136"/>
      <c r="F142" s="136"/>
      <c r="G142" s="858"/>
      <c r="H142" s="858"/>
      <c r="I142" s="138"/>
      <c r="J142" s="136"/>
      <c r="K142" s="138"/>
      <c r="L142" s="136"/>
      <c r="M142" s="138"/>
      <c r="N142" s="136"/>
      <c r="O142" s="138"/>
      <c r="P142" s="136"/>
      <c r="Q142" s="774" t="s">
        <v>776</v>
      </c>
      <c r="R142" s="136"/>
      <c r="S142" s="643"/>
      <c r="T142" s="136"/>
      <c r="U142" s="136"/>
      <c r="V142" s="136" t="s">
        <v>776</v>
      </c>
      <c r="W142" s="136"/>
      <c r="X142" s="136"/>
      <c r="Y142" s="136"/>
      <c r="Z142" s="136"/>
      <c r="AA142" s="136"/>
      <c r="AB142" s="744"/>
      <c r="AC142" s="774"/>
      <c r="AD142" s="774"/>
      <c r="AE142" s="136"/>
      <c r="AF142" s="136" t="s">
        <v>774</v>
      </c>
      <c r="AG142" s="136"/>
      <c r="AH142" s="136" t="s">
        <v>776</v>
      </c>
      <c r="AI142" s="136"/>
      <c r="AJ142" s="643"/>
      <c r="AK142" s="643"/>
      <c r="AL142" s="745"/>
      <c r="AM142" s="745"/>
      <c r="AN142" s="142"/>
      <c r="AO142" s="144"/>
      <c r="AP142" s="138"/>
      <c r="AQ142" s="142"/>
      <c r="AR142" s="138"/>
      <c r="AS142" s="144"/>
      <c r="AT142" s="144"/>
      <c r="AU142" s="144"/>
      <c r="AV142" s="751"/>
      <c r="AW142" s="144"/>
      <c r="AX142" s="144"/>
      <c r="AY142" s="144" t="s">
        <v>775</v>
      </c>
      <c r="AZ142" s="751"/>
      <c r="BA142" s="144"/>
      <c r="BB142" s="645" t="s">
        <v>759</v>
      </c>
      <c r="BC142" s="144"/>
      <c r="BD142" s="144"/>
      <c r="BE142" s="144"/>
      <c r="BF142" s="144"/>
      <c r="BG142" s="144"/>
      <c r="BH142" s="144" t="s">
        <v>774</v>
      </c>
      <c r="BI142" s="144"/>
      <c r="BJ142" s="144"/>
      <c r="BK142" s="144" t="s">
        <v>774</v>
      </c>
      <c r="BL142" s="144"/>
    </row>
    <row r="143" spans="1:64" ht="16.5" customHeight="1" thickBot="1" x14ac:dyDescent="0.25">
      <c r="A143" s="148"/>
      <c r="B143" s="231"/>
      <c r="C143" s="151"/>
      <c r="D143" s="859" t="e">
        <f>#REF!</f>
        <v>#REF!</v>
      </c>
      <c r="E143" s="153"/>
      <c r="F143" s="153"/>
      <c r="G143" s="860"/>
      <c r="H143" s="860"/>
      <c r="I143" s="155"/>
      <c r="J143" s="153"/>
      <c r="K143" s="155"/>
      <c r="L143" s="153"/>
      <c r="M143" s="155"/>
      <c r="N143" s="153"/>
      <c r="O143" s="155"/>
      <c r="P143" s="153"/>
      <c r="Q143" s="775" t="e">
        <f>#REF!+#REF!</f>
        <v>#REF!</v>
      </c>
      <c r="R143" s="742" t="e">
        <f>#REF!</f>
        <v>#REF!</v>
      </c>
      <c r="S143" s="642" t="e">
        <f>#REF!</f>
        <v>#REF!</v>
      </c>
      <c r="T143" s="642" t="e">
        <f>#REF!</f>
        <v>#REF!</v>
      </c>
      <c r="U143" s="642" t="e">
        <f>#REF!</f>
        <v>#REF!</v>
      </c>
      <c r="V143" s="642" t="e">
        <f>F141+H141+J141+L141+N141+P141+U141</f>
        <v>#REF!</v>
      </c>
      <c r="W143" s="153"/>
      <c r="X143" s="642" t="e">
        <f>BG141-BG113</f>
        <v>#REF!</v>
      </c>
      <c r="Y143" s="153" t="e">
        <f>V141+W141+X141</f>
        <v>#REF!</v>
      </c>
      <c r="Z143" s="642" t="e">
        <f>#REF!</f>
        <v>#REF!</v>
      </c>
      <c r="AA143" s="642" t="e">
        <f>#REF!</f>
        <v>#REF!</v>
      </c>
      <c r="AB143" s="642" t="e">
        <f>#REF!</f>
        <v>#REF!</v>
      </c>
      <c r="AC143" s="642" t="e">
        <f>#REF!</f>
        <v>#REF!</v>
      </c>
      <c r="AD143" s="642" t="e">
        <f>#REF!</f>
        <v>#REF!</v>
      </c>
      <c r="AE143" s="642" t="e">
        <f>V141+W141+X141+Z141+AA141+AB141+AC141+AD141</f>
        <v>#REF!</v>
      </c>
      <c r="AF143" s="642"/>
      <c r="AG143" s="642" t="e">
        <f>AE141-AF141</f>
        <v>#REF!</v>
      </c>
      <c r="AH143" s="642" t="e">
        <f>ROUND(AG141/$AH$147,0)</f>
        <v>#REF!</v>
      </c>
      <c r="AI143" s="642" t="e">
        <f>#REF!</f>
        <v>#REF!</v>
      </c>
      <c r="AJ143" s="746" t="e">
        <f>#REF!</f>
        <v>#REF!</v>
      </c>
      <c r="AK143" s="746" t="e">
        <f>#REF!</f>
        <v>#REF!</v>
      </c>
      <c r="AL143" s="747" t="e">
        <f>AE141+AI141+AJ141+AK141</f>
        <v>#REF!</v>
      </c>
      <c r="AM143" s="750" t="e">
        <f>#REF!</f>
        <v>#REF!</v>
      </c>
      <c r="AN143" s="160"/>
      <c r="AO143" s="162"/>
      <c r="AP143" s="155"/>
      <c r="AQ143" s="160"/>
      <c r="AR143" s="155"/>
      <c r="AS143" s="162"/>
      <c r="AT143" s="162"/>
      <c r="AU143" s="162"/>
      <c r="AV143" s="162"/>
      <c r="AW143" s="162"/>
      <c r="AX143" s="162"/>
      <c r="AY143" s="644">
        <f>[1]LEA_Summary!$O$139</f>
        <v>-65205</v>
      </c>
      <c r="AZ143" s="162"/>
      <c r="BA143" s="162"/>
      <c r="BB143" s="644"/>
      <c r="BC143" s="644"/>
      <c r="BD143" s="759"/>
      <c r="BE143" s="644" t="e">
        <f>AM141</f>
        <v>#REF!</v>
      </c>
      <c r="BF143" s="644" t="e">
        <f>AH141+BD141</f>
        <v>#REF!</v>
      </c>
      <c r="BG143" s="644" t="e">
        <f>-W141+-X141</f>
        <v>#REF!</v>
      </c>
      <c r="BH143" s="162"/>
      <c r="BI143" s="644"/>
      <c r="BJ143" s="644"/>
      <c r="BK143" s="162"/>
      <c r="BL143" s="162"/>
    </row>
    <row r="144" spans="1:64" ht="16.5" customHeight="1" thickBot="1" x14ac:dyDescent="0.25">
      <c r="A144" s="148"/>
      <c r="B144" s="231"/>
      <c r="C144" s="640" t="s">
        <v>773</v>
      </c>
      <c r="D144" s="761" t="e">
        <f>D143-D122</f>
        <v>#REF!</v>
      </c>
      <c r="E144" s="1007" t="e">
        <f>D143-D122+D85+D86</f>
        <v>#REF!</v>
      </c>
      <c r="F144" s="157" t="s">
        <v>1078</v>
      </c>
      <c r="G144" s="860"/>
      <c r="H144" s="860"/>
      <c r="I144" s="155"/>
      <c r="J144" s="153"/>
      <c r="K144" s="155"/>
      <c r="L144" s="153"/>
      <c r="M144" s="155"/>
      <c r="N144" s="153"/>
      <c r="O144" s="155"/>
      <c r="P144" s="860"/>
      <c r="Q144" s="648" t="e">
        <f>Q143-Q141</f>
        <v>#REF!</v>
      </c>
      <c r="R144" s="648" t="e">
        <f>R143-Q122-R122</f>
        <v>#REF!</v>
      </c>
      <c r="S144" s="648" t="e">
        <f>S143-S141</f>
        <v>#REF!</v>
      </c>
      <c r="T144" s="648" t="e">
        <f>T143-T141</f>
        <v>#REF!</v>
      </c>
      <c r="U144" s="648" t="e">
        <f>U143-U141</f>
        <v>#REF!</v>
      </c>
      <c r="V144" s="648" t="e">
        <f>V143-V141</f>
        <v>#REF!</v>
      </c>
      <c r="W144" s="741"/>
      <c r="X144" s="648" t="e">
        <f>X143+X141</f>
        <v>#REF!</v>
      </c>
      <c r="Y144" s="648" t="e">
        <f>Y143-Y141</f>
        <v>#REF!</v>
      </c>
      <c r="Z144" s="648" t="e">
        <f t="shared" ref="Z144:AL144" si="70">Z143-Z141</f>
        <v>#REF!</v>
      </c>
      <c r="AA144" s="648" t="e">
        <f t="shared" si="70"/>
        <v>#REF!</v>
      </c>
      <c r="AB144" s="648" t="e">
        <f>AB143-AB141</f>
        <v>#REF!</v>
      </c>
      <c r="AC144" s="648" t="e">
        <f t="shared" ref="AC144:AD144" si="71">AC143-AC141</f>
        <v>#REF!</v>
      </c>
      <c r="AD144" s="648" t="e">
        <f t="shared" si="71"/>
        <v>#REF!</v>
      </c>
      <c r="AE144" s="648" t="e">
        <f>AE143-AE141</f>
        <v>#REF!</v>
      </c>
      <c r="AF144" s="648" t="e">
        <f>AF143-AF141</f>
        <v>#REF!</v>
      </c>
      <c r="AG144" s="648" t="e">
        <f t="shared" si="70"/>
        <v>#REF!</v>
      </c>
      <c r="AH144" s="648" t="e">
        <f>AH143-AH141</f>
        <v>#REF!</v>
      </c>
      <c r="AI144" s="648" t="e">
        <f t="shared" si="70"/>
        <v>#REF!</v>
      </c>
      <c r="AJ144" s="648" t="e">
        <f t="shared" si="70"/>
        <v>#REF!</v>
      </c>
      <c r="AK144" s="648" t="e">
        <f t="shared" si="70"/>
        <v>#REF!</v>
      </c>
      <c r="AL144" s="648" t="e">
        <f t="shared" si="70"/>
        <v>#REF!</v>
      </c>
      <c r="AM144" s="648" t="e">
        <f>AM143-AM141</f>
        <v>#REF!</v>
      </c>
      <c r="AN144" s="1009" t="e">
        <f>AM143-AM141+AM85+AM86-#REF!-AJ85</f>
        <v>#REF!</v>
      </c>
      <c r="AO144" s="163" t="s">
        <v>1078</v>
      </c>
      <c r="AP144" s="155"/>
      <c r="AQ144" s="160"/>
      <c r="AR144" s="155"/>
      <c r="AS144" s="162"/>
      <c r="AT144" s="162"/>
      <c r="AU144" s="162"/>
      <c r="AV144" s="162"/>
      <c r="AW144" s="162"/>
      <c r="AX144" s="752"/>
      <c r="AY144" s="647" t="e">
        <f>AY143-AY141</f>
        <v>#REF!</v>
      </c>
      <c r="AZ144" s="160"/>
      <c r="BA144" s="752"/>
      <c r="BB144" s="647" t="e">
        <f>BB143-BB141</f>
        <v>#REF!</v>
      </c>
      <c r="BC144" s="647" t="e">
        <f>BC141-BL76</f>
        <v>#REF!</v>
      </c>
      <c r="BD144" s="753"/>
      <c r="BE144" s="647" t="e">
        <f>BE143-BE141</f>
        <v>#REF!</v>
      </c>
      <c r="BF144" s="647" t="e">
        <f>BF143-BF141</f>
        <v>#REF!</v>
      </c>
      <c r="BG144" s="647" t="e">
        <f>BG143-BG141</f>
        <v>#REF!</v>
      </c>
      <c r="BH144" s="647" t="e">
        <f>BH143-BH141</f>
        <v>#N/A</v>
      </c>
      <c r="BI144" s="162"/>
      <c r="BJ144" s="162"/>
      <c r="BK144" s="647" t="e">
        <f>BK143-BK120-BK111</f>
        <v>#REF!</v>
      </c>
      <c r="BL144" s="162"/>
    </row>
    <row r="145" spans="1:64" ht="16.5" customHeight="1" thickBot="1" x14ac:dyDescent="0.25">
      <c r="A145" s="148"/>
      <c r="B145" s="231"/>
      <c r="C145" s="151"/>
      <c r="D145" s="155">
        <f>'8_2.1.23 SIS BASE'!BI76</f>
        <v>656304</v>
      </c>
      <c r="E145" s="157" t="e">
        <f>D145-D141+D129+D85+D86</f>
        <v>#REF!</v>
      </c>
      <c r="F145" s="157" t="s">
        <v>1078</v>
      </c>
      <c r="G145" s="860"/>
      <c r="H145" s="860"/>
      <c r="I145" s="155"/>
      <c r="J145" s="153"/>
      <c r="K145" s="155"/>
      <c r="L145" s="153"/>
      <c r="M145" s="155"/>
      <c r="N145" s="153"/>
      <c r="O145" s="155"/>
      <c r="P145" s="157" t="s">
        <v>1078</v>
      </c>
      <c r="Q145" s="1008" t="e">
        <f>Q143-Q141+Q85+Q86-#REF!</f>
        <v>#REF!</v>
      </c>
      <c r="R145" s="1008" t="e">
        <f>R143-Q122-R122+Q85+Q86</f>
        <v>#REF!</v>
      </c>
      <c r="S145" s="153"/>
      <c r="T145" s="153"/>
      <c r="U145" s="153"/>
      <c r="V145" s="153"/>
      <c r="W145" s="153"/>
      <c r="X145" s="153"/>
      <c r="Y145" s="153"/>
      <c r="Z145" s="153">
        <f>[1]LEA_Summary!$I$139</f>
        <v>-2048105</v>
      </c>
      <c r="AA145" s="153"/>
      <c r="AB145" s="153"/>
      <c r="AC145" s="712"/>
      <c r="AD145" s="712"/>
      <c r="AE145" s="153"/>
      <c r="AF145" s="153"/>
      <c r="AG145" s="153"/>
      <c r="AH145" s="153"/>
      <c r="AI145" s="153"/>
      <c r="AJ145" s="641"/>
      <c r="AK145" s="641"/>
      <c r="AL145" s="553"/>
      <c r="AM145" s="750" t="e">
        <f>AL141-X141-W141</f>
        <v>#REF!</v>
      </c>
      <c r="AN145" s="160"/>
      <c r="AO145" s="162"/>
      <c r="AP145" s="155"/>
      <c r="AQ145" s="160"/>
      <c r="AR145" s="155"/>
      <c r="AS145" s="162"/>
      <c r="AT145" s="162"/>
      <c r="AU145" s="162"/>
      <c r="AV145" s="162"/>
      <c r="AW145" s="162"/>
      <c r="AX145" s="162"/>
      <c r="AY145" s="162"/>
      <c r="AZ145" s="162"/>
      <c r="BA145" s="162"/>
      <c r="BB145" s="162"/>
      <c r="BC145" s="162"/>
      <c r="BD145" s="162"/>
      <c r="BE145" s="162"/>
      <c r="BF145" s="162"/>
      <c r="BG145" s="162"/>
      <c r="BH145" s="162"/>
      <c r="BI145" s="162"/>
      <c r="BJ145" s="162"/>
      <c r="BK145" s="162"/>
      <c r="BL145" s="162"/>
    </row>
    <row r="146" spans="1:64" ht="16.5" customHeight="1" thickBot="1" x14ac:dyDescent="0.25">
      <c r="A146" s="149"/>
      <c r="B146" s="232"/>
      <c r="C146" s="165" t="s">
        <v>777</v>
      </c>
      <c r="D146" s="761" t="e">
        <f>D145-D141+D129</f>
        <v>#REF!</v>
      </c>
      <c r="E146" s="863" t="s">
        <v>956</v>
      </c>
      <c r="F146" s="167"/>
      <c r="G146" s="861"/>
      <c r="H146" s="861"/>
      <c r="I146" s="169"/>
      <c r="J146" s="167"/>
      <c r="K146" s="169"/>
      <c r="L146" s="167"/>
      <c r="M146" s="169"/>
      <c r="N146" s="167"/>
      <c r="O146" s="169"/>
      <c r="P146" s="861"/>
      <c r="Q146" s="776"/>
      <c r="R146" s="743" t="s">
        <v>776</v>
      </c>
      <c r="S146" s="167"/>
      <c r="T146" s="167"/>
      <c r="U146" s="167"/>
      <c r="V146" s="167"/>
      <c r="W146" s="167"/>
      <c r="X146" s="167"/>
      <c r="Y146" s="167"/>
      <c r="Z146" s="648" t="e">
        <f>Z145-Z141</f>
        <v>#REF!</v>
      </c>
      <c r="AA146" s="167"/>
      <c r="AB146" s="700"/>
      <c r="AC146" s="776"/>
      <c r="AD146" s="776"/>
      <c r="AE146" s="167"/>
      <c r="AF146" s="173"/>
      <c r="AG146" s="167"/>
      <c r="AH146" s="173"/>
      <c r="AI146" s="167"/>
      <c r="AJ146" s="748"/>
      <c r="AK146" s="748"/>
      <c r="AL146" s="749"/>
      <c r="AM146" s="648" t="e">
        <f>AM145-AM141</f>
        <v>#REF!</v>
      </c>
      <c r="AN146" s="646"/>
      <c r="AO146" s="177"/>
      <c r="AP146" s="169"/>
      <c r="AQ146" s="175"/>
      <c r="AR146" s="169"/>
      <c r="AS146" s="177"/>
      <c r="AT146" s="177"/>
      <c r="AU146" s="177"/>
      <c r="AV146" s="754"/>
      <c r="AW146" s="177"/>
      <c r="AX146" s="177"/>
      <c r="AY146" s="177"/>
      <c r="AZ146" s="754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</row>
    <row r="147" spans="1:64" x14ac:dyDescent="0.2">
      <c r="AH147" s="25">
        <v>12</v>
      </c>
    </row>
  </sheetData>
  <sheetProtection formatCells="0" formatColumns="0" formatRows="0" sort="0"/>
  <sortState ref="A78:BM111">
    <sortCondition sortBy="cellColor" ref="A78:A111" dxfId="89"/>
    <sortCondition ref="A78:A111"/>
  </sortState>
  <customSheetViews>
    <customSheetView guid="{DF43B8DA-68E8-4080-9138-D41A38219876}" showPageBreaks="1" printArea="1" hiddenRows="1" hiddenColumns="1" state="hidden" view="pageBreakPreview">
      <pane xSplit="3" ySplit="5" topLeftCell="D10" activePane="bottomRight" state="frozen"/>
      <selection pane="bottomRight" activeCell="D27" sqref="D27"/>
      <rowBreaks count="1" manualBreakCount="1">
        <brk id="77" max="61" man="1"/>
      </rowBreaks>
      <pageMargins left="0.3" right="0.3" top="0.75" bottom="0.55000000000000004" header="0.3" footer="0.3"/>
      <printOptions horizontalCentered="1"/>
      <pageSetup paperSize="5" scale="70" firstPageNumber="50" fitToWidth="0" fitToHeight="0" orientation="landscape" r:id="rId1"/>
      <headerFooter alignWithMargins="0">
        <oddHeader>&amp;L&amp;"Arial,Bold"&amp;20&amp;K000000FY2018-19 Budget Letter</oddHeader>
        <oddFooter>&amp;R&amp;P</oddFooter>
      </headerFooter>
    </customSheetView>
  </customSheetViews>
  <mergeCells count="49">
    <mergeCell ref="D2:D3"/>
    <mergeCell ref="I2:J2"/>
    <mergeCell ref="K2:L2"/>
    <mergeCell ref="W2:W3"/>
    <mergeCell ref="E2:H2"/>
    <mergeCell ref="R2:R3"/>
    <mergeCell ref="AB2:AB3"/>
    <mergeCell ref="AJ2:AJ3"/>
    <mergeCell ref="AK2:AK3"/>
    <mergeCell ref="AF2:AF3"/>
    <mergeCell ref="AU2:AU3"/>
    <mergeCell ref="AH2:AH3"/>
    <mergeCell ref="AI2:AI3"/>
    <mergeCell ref="AL2:AL3"/>
    <mergeCell ref="AN2:AN3"/>
    <mergeCell ref="AO2:AO3"/>
    <mergeCell ref="AP2:AT2"/>
    <mergeCell ref="AC2:AC3"/>
    <mergeCell ref="AD2:AD3"/>
    <mergeCell ref="A1:C3"/>
    <mergeCell ref="BE1:BE3"/>
    <mergeCell ref="AG2:AG3"/>
    <mergeCell ref="M2:N2"/>
    <mergeCell ref="O2:P2"/>
    <mergeCell ref="S2:U2"/>
    <mergeCell ref="V2:V3"/>
    <mergeCell ref="X2:X3"/>
    <mergeCell ref="Y2:Y3"/>
    <mergeCell ref="Z2:Z3"/>
    <mergeCell ref="AA2:AA3"/>
    <mergeCell ref="AE2:AE3"/>
    <mergeCell ref="AX2:AX3"/>
    <mergeCell ref="AY2:AY3"/>
    <mergeCell ref="Q2:Q3"/>
    <mergeCell ref="BB2:BB3"/>
    <mergeCell ref="AZ2:AZ3"/>
    <mergeCell ref="AM2:AM3"/>
    <mergeCell ref="AW2:AW3"/>
    <mergeCell ref="BF1:BF3"/>
    <mergeCell ref="BC2:BC3"/>
    <mergeCell ref="BD2:BD3"/>
    <mergeCell ref="BA2:BA3"/>
    <mergeCell ref="AV2:AV3"/>
    <mergeCell ref="BL2:BL3"/>
    <mergeCell ref="BG2:BG3"/>
    <mergeCell ref="BH2:BH3"/>
    <mergeCell ref="BI2:BI3"/>
    <mergeCell ref="BJ2:BJ3"/>
    <mergeCell ref="BK2:BK3"/>
  </mergeCells>
  <conditionalFormatting sqref="D144 Z146 AM146 AY144 BB144:BC144 BE144:BH144 BK144 R144:U144 X144:AG144 AI144:AM144">
    <cfRule type="cellIs" dxfId="88" priority="2" operator="notEqual">
      <formula>0</formula>
    </cfRule>
  </conditionalFormatting>
  <conditionalFormatting sqref="AH144 V144 Q144 D146">
    <cfRule type="cellIs" dxfId="87" priority="1" operator="notEqual">
      <formula>0</formula>
    </cfRule>
  </conditionalFormatting>
  <printOptions horizontalCentered="1"/>
  <pageMargins left="0.3" right="0.3" top="0.75" bottom="0.55000000000000004" header="0.3" footer="0.3"/>
  <pageSetup paperSize="5" scale="70" firstPageNumber="50" fitToWidth="0" fitToHeight="0" orientation="landscape" r:id="rId2"/>
  <headerFooter alignWithMargins="0">
    <oddHeader>&amp;L&amp;"Arial,Bold"&amp;20&amp;K000000FY2021-22 Budget Letter</oddHeader>
    <oddFooter>&amp;R&amp;P</oddFooter>
  </headerFooter>
  <rowBreaks count="3" manualBreakCount="3">
    <brk id="41" max="63" man="1"/>
    <brk id="77" max="62" man="1"/>
    <brk id="112" max="62" man="1"/>
  </rowBreaks>
  <colBreaks count="3" manualBreakCount="3">
    <brk id="18" max="146" man="1"/>
    <brk id="34" max="1048575" man="1"/>
    <brk id="5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72"/>
  <sheetViews>
    <sheetView tabSelected="1" zoomScale="75" zoomScaleNormal="75" workbookViewId="0"/>
  </sheetViews>
  <sheetFormatPr defaultRowHeight="12.75" x14ac:dyDescent="0.2"/>
  <cols>
    <col min="1" max="1" width="23.42578125" customWidth="1"/>
    <col min="2" max="2" width="90.28515625" customWidth="1"/>
  </cols>
  <sheetData>
    <row r="1" spans="1:2" ht="21" thickBot="1" x14ac:dyDescent="0.35">
      <c r="A1" s="1431" t="s">
        <v>1528</v>
      </c>
      <c r="B1" s="1432"/>
    </row>
    <row r="2" spans="1:2" x14ac:dyDescent="0.2">
      <c r="A2" s="1433"/>
      <c r="B2" s="1434"/>
    </row>
    <row r="3" spans="1:2" ht="15.75" x14ac:dyDescent="0.25">
      <c r="A3" s="1435" t="s">
        <v>1529</v>
      </c>
      <c r="B3" s="1436" t="s">
        <v>1530</v>
      </c>
    </row>
    <row r="4" spans="1:2" x14ac:dyDescent="0.2">
      <c r="A4" s="1437"/>
      <c r="B4" s="1438"/>
    </row>
    <row r="5" spans="1:2" ht="15.75" x14ac:dyDescent="0.25">
      <c r="A5" s="1435" t="s">
        <v>1531</v>
      </c>
      <c r="B5" s="1436" t="s">
        <v>1532</v>
      </c>
    </row>
    <row r="6" spans="1:2" ht="30" x14ac:dyDescent="0.2">
      <c r="A6" s="1439"/>
      <c r="B6" s="1440" t="s">
        <v>1533</v>
      </c>
    </row>
    <row r="7" spans="1:2" x14ac:dyDescent="0.2">
      <c r="A7" s="1437"/>
      <c r="B7" s="1438"/>
    </row>
    <row r="8" spans="1:2" ht="15.75" x14ac:dyDescent="0.25">
      <c r="A8" s="1435" t="s">
        <v>1535</v>
      </c>
      <c r="B8" s="1436" t="s">
        <v>1536</v>
      </c>
    </row>
    <row r="9" spans="1:2" ht="30" x14ac:dyDescent="0.2">
      <c r="A9" s="1437"/>
      <c r="B9" s="1440" t="s">
        <v>1537</v>
      </c>
    </row>
    <row r="10" spans="1:2" x14ac:dyDescent="0.2">
      <c r="A10" s="1437"/>
      <c r="B10" s="1438"/>
    </row>
    <row r="11" spans="1:2" ht="15.75" x14ac:dyDescent="0.25">
      <c r="A11" s="1435" t="s">
        <v>1538</v>
      </c>
      <c r="B11" s="1436" t="s">
        <v>1539</v>
      </c>
    </row>
    <row r="12" spans="1:2" ht="45" x14ac:dyDescent="0.2">
      <c r="A12" s="1437"/>
      <c r="B12" s="1440" t="s">
        <v>1540</v>
      </c>
    </row>
    <row r="13" spans="1:2" x14ac:dyDescent="0.2">
      <c r="A13" s="1437"/>
      <c r="B13" s="1438"/>
    </row>
    <row r="14" spans="1:2" ht="15.75" x14ac:dyDescent="0.25">
      <c r="A14" s="1435" t="s">
        <v>1534</v>
      </c>
      <c r="B14" s="1436" t="s">
        <v>1541</v>
      </c>
    </row>
    <row r="15" spans="1:2" ht="30" x14ac:dyDescent="0.2">
      <c r="A15" s="1437"/>
      <c r="B15" s="1440" t="s">
        <v>1542</v>
      </c>
    </row>
    <row r="16" spans="1:2" x14ac:dyDescent="0.2">
      <c r="A16" s="1437"/>
      <c r="B16" s="1438"/>
    </row>
    <row r="17" spans="1:2" ht="15.75" x14ac:dyDescent="0.25">
      <c r="A17" s="1435" t="s">
        <v>1544</v>
      </c>
      <c r="B17" s="1436" t="s">
        <v>1545</v>
      </c>
    </row>
    <row r="18" spans="1:2" ht="15" x14ac:dyDescent="0.2">
      <c r="A18" s="1439"/>
      <c r="B18" s="1441" t="s">
        <v>1546</v>
      </c>
    </row>
    <row r="19" spans="1:2" ht="30" x14ac:dyDescent="0.2">
      <c r="A19" s="1439"/>
      <c r="B19" s="1442" t="s">
        <v>1548</v>
      </c>
    </row>
    <row r="20" spans="1:2" ht="15" x14ac:dyDescent="0.2">
      <c r="A20" s="1439"/>
      <c r="B20" s="1443" t="s">
        <v>815</v>
      </c>
    </row>
    <row r="21" spans="1:2" ht="15" x14ac:dyDescent="0.2">
      <c r="A21" s="1439"/>
      <c r="B21" s="1443" t="s">
        <v>1547</v>
      </c>
    </row>
    <row r="22" spans="1:2" ht="15" x14ac:dyDescent="0.2">
      <c r="A22" s="1439"/>
      <c r="B22" s="1444"/>
    </row>
    <row r="23" spans="1:2" ht="15.75" x14ac:dyDescent="0.25">
      <c r="A23" s="1435" t="s">
        <v>1543</v>
      </c>
      <c r="B23" s="1436" t="s">
        <v>1549</v>
      </c>
    </row>
    <row r="24" spans="1:2" ht="15" x14ac:dyDescent="0.2">
      <c r="A24" s="1439"/>
      <c r="B24" s="1441" t="s">
        <v>1550</v>
      </c>
    </row>
    <row r="25" spans="1:2" ht="15" x14ac:dyDescent="0.2">
      <c r="A25" s="1439"/>
      <c r="B25" s="1445" t="s">
        <v>1551</v>
      </c>
    </row>
    <row r="26" spans="1:2" ht="15" x14ac:dyDescent="0.2">
      <c r="A26" s="1439"/>
      <c r="B26" s="1445" t="s">
        <v>1552</v>
      </c>
    </row>
    <row r="27" spans="1:2" ht="15" x14ac:dyDescent="0.2">
      <c r="A27" s="1439"/>
      <c r="B27" s="1445" t="s">
        <v>245</v>
      </c>
    </row>
    <row r="28" spans="1:2" ht="15" x14ac:dyDescent="0.2">
      <c r="A28" s="1439"/>
      <c r="B28" s="1445" t="s">
        <v>1553</v>
      </c>
    </row>
    <row r="29" spans="1:2" ht="15" x14ac:dyDescent="0.2">
      <c r="A29" s="1439"/>
      <c r="B29" s="1445" t="s">
        <v>214</v>
      </c>
    </row>
    <row r="30" spans="1:2" ht="15" x14ac:dyDescent="0.2">
      <c r="A30" s="1439"/>
      <c r="B30" s="1445" t="s">
        <v>1554</v>
      </c>
    </row>
    <row r="31" spans="1:2" ht="15" x14ac:dyDescent="0.2">
      <c r="A31" s="1439"/>
      <c r="B31" s="1445" t="s">
        <v>1555</v>
      </c>
    </row>
    <row r="32" spans="1:2" ht="15" x14ac:dyDescent="0.2">
      <c r="A32" s="1439"/>
      <c r="B32" s="1445" t="s">
        <v>1556</v>
      </c>
    </row>
    <row r="33" spans="1:2" ht="15" x14ac:dyDescent="0.2">
      <c r="A33" s="1439"/>
      <c r="B33" s="1446" t="s">
        <v>1558</v>
      </c>
    </row>
    <row r="34" spans="1:2" ht="15" x14ac:dyDescent="0.2">
      <c r="A34" s="1439"/>
      <c r="B34" s="1445" t="s">
        <v>1557</v>
      </c>
    </row>
    <row r="35" spans="1:2" x14ac:dyDescent="0.2">
      <c r="A35" s="1437"/>
      <c r="B35" s="1438"/>
    </row>
    <row r="36" spans="1:2" ht="15.75" x14ac:dyDescent="0.25">
      <c r="A36" s="1435" t="s">
        <v>1559</v>
      </c>
      <c r="B36" s="1436" t="s">
        <v>1576</v>
      </c>
    </row>
    <row r="37" spans="1:2" x14ac:dyDescent="0.2">
      <c r="A37" s="1437"/>
      <c r="B37" s="1438"/>
    </row>
    <row r="38" spans="1:2" ht="15.75" x14ac:dyDescent="0.25">
      <c r="A38" s="1435" t="s">
        <v>1560</v>
      </c>
      <c r="B38" s="1436" t="s">
        <v>1575</v>
      </c>
    </row>
    <row r="39" spans="1:2" ht="15.75" x14ac:dyDescent="0.25">
      <c r="A39" s="1435"/>
      <c r="B39" s="1436"/>
    </row>
    <row r="40" spans="1:2" ht="15.75" x14ac:dyDescent="0.25">
      <c r="A40" s="1435" t="s">
        <v>1592</v>
      </c>
      <c r="B40" s="1436" t="s">
        <v>1593</v>
      </c>
    </row>
    <row r="41" spans="1:2" x14ac:dyDescent="0.2">
      <c r="A41" s="1437"/>
      <c r="B41" s="1438"/>
    </row>
    <row r="42" spans="1:2" ht="15.75" x14ac:dyDescent="0.25">
      <c r="A42" s="1435" t="s">
        <v>1561</v>
      </c>
      <c r="B42" s="1436" t="s">
        <v>1563</v>
      </c>
    </row>
    <row r="43" spans="1:2" x14ac:dyDescent="0.2">
      <c r="A43" s="1437"/>
      <c r="B43" s="1438"/>
    </row>
    <row r="44" spans="1:2" ht="15.75" x14ac:dyDescent="0.25">
      <c r="A44" s="1435" t="s">
        <v>1562</v>
      </c>
      <c r="B44" s="1436" t="s">
        <v>1564</v>
      </c>
    </row>
    <row r="45" spans="1:2" x14ac:dyDescent="0.2">
      <c r="A45" s="1437"/>
      <c r="B45" s="1438"/>
    </row>
    <row r="46" spans="1:2" ht="15.75" x14ac:dyDescent="0.25">
      <c r="A46" s="1435" t="s">
        <v>1565</v>
      </c>
      <c r="B46" s="1436" t="s">
        <v>1566</v>
      </c>
    </row>
    <row r="47" spans="1:2" x14ac:dyDescent="0.2">
      <c r="A47" s="1437"/>
      <c r="B47" s="1438"/>
    </row>
    <row r="48" spans="1:2" ht="15.75" x14ac:dyDescent="0.25">
      <c r="A48" s="1435" t="s">
        <v>1567</v>
      </c>
      <c r="B48" s="1436" t="s">
        <v>1568</v>
      </c>
    </row>
    <row r="49" spans="1:2" x14ac:dyDescent="0.2">
      <c r="A49" s="1437"/>
      <c r="B49" s="1438"/>
    </row>
    <row r="50" spans="1:2" ht="15.75" x14ac:dyDescent="0.25">
      <c r="A50" s="1435" t="s">
        <v>1570</v>
      </c>
      <c r="B50" s="1436" t="s">
        <v>1569</v>
      </c>
    </row>
    <row r="51" spans="1:2" x14ac:dyDescent="0.2">
      <c r="A51" s="1437"/>
      <c r="B51" s="1438"/>
    </row>
    <row r="52" spans="1:2" ht="15.75" x14ac:dyDescent="0.25">
      <c r="A52" s="1435" t="s">
        <v>1571</v>
      </c>
      <c r="B52" s="1436" t="s">
        <v>1572</v>
      </c>
    </row>
    <row r="53" spans="1:2" x14ac:dyDescent="0.2">
      <c r="A53" s="1437"/>
      <c r="B53" s="1438"/>
    </row>
    <row r="54" spans="1:2" ht="15.75" x14ac:dyDescent="0.25">
      <c r="A54" s="1435" t="s">
        <v>1573</v>
      </c>
      <c r="B54" s="1436" t="s">
        <v>1574</v>
      </c>
    </row>
    <row r="55" spans="1:2" x14ac:dyDescent="0.2">
      <c r="A55" s="1437"/>
      <c r="B55" s="1438"/>
    </row>
    <row r="56" spans="1:2" ht="15.75" x14ac:dyDescent="0.25">
      <c r="A56" s="1435" t="s">
        <v>1594</v>
      </c>
      <c r="B56" s="1436" t="s">
        <v>1595</v>
      </c>
    </row>
    <row r="57" spans="1:2" x14ac:dyDescent="0.2">
      <c r="A57" s="1437"/>
      <c r="B57" s="1438"/>
    </row>
    <row r="58" spans="1:2" ht="15.75" x14ac:dyDescent="0.25">
      <c r="A58" s="1435" t="s">
        <v>1577</v>
      </c>
      <c r="B58" s="1436" t="s">
        <v>1578</v>
      </c>
    </row>
    <row r="59" spans="1:2" x14ac:dyDescent="0.2">
      <c r="A59" s="1437"/>
      <c r="B59" s="1447" t="s">
        <v>1579</v>
      </c>
    </row>
    <row r="60" spans="1:2" x14ac:dyDescent="0.2">
      <c r="A60" s="1437"/>
      <c r="B60" s="1438"/>
    </row>
    <row r="61" spans="1:2" ht="15.75" x14ac:dyDescent="0.25">
      <c r="A61" s="1435" t="s">
        <v>1580</v>
      </c>
      <c r="B61" s="1436" t="s">
        <v>1581</v>
      </c>
    </row>
    <row r="62" spans="1:2" ht="30" x14ac:dyDescent="0.2">
      <c r="A62" s="1437"/>
      <c r="B62" s="1440" t="s">
        <v>1582</v>
      </c>
    </row>
    <row r="63" spans="1:2" x14ac:dyDescent="0.2">
      <c r="A63" s="1437"/>
      <c r="B63" s="1438"/>
    </row>
    <row r="64" spans="1:2" ht="15.75" x14ac:dyDescent="0.25">
      <c r="A64" s="1435" t="s">
        <v>1583</v>
      </c>
      <c r="B64" s="1436" t="s">
        <v>1584</v>
      </c>
    </row>
    <row r="65" spans="1:2" ht="30" x14ac:dyDescent="0.2">
      <c r="A65" s="1437"/>
      <c r="B65" s="1440" t="s">
        <v>1588</v>
      </c>
    </row>
    <row r="66" spans="1:2" x14ac:dyDescent="0.2">
      <c r="A66" s="1437"/>
      <c r="B66" s="1438"/>
    </row>
    <row r="67" spans="1:2" ht="15.75" x14ac:dyDescent="0.25">
      <c r="A67" s="1435" t="s">
        <v>1585</v>
      </c>
      <c r="B67" s="1436" t="s">
        <v>1586</v>
      </c>
    </row>
    <row r="68" spans="1:2" ht="30" x14ac:dyDescent="0.2">
      <c r="A68" s="1437"/>
      <c r="B68" s="1440" t="s">
        <v>1587</v>
      </c>
    </row>
    <row r="69" spans="1:2" x14ac:dyDescent="0.2">
      <c r="A69" s="1437"/>
      <c r="B69" s="1438"/>
    </row>
    <row r="70" spans="1:2" ht="15.75" x14ac:dyDescent="0.25">
      <c r="A70" s="1435" t="s">
        <v>1589</v>
      </c>
      <c r="B70" s="1436" t="s">
        <v>1590</v>
      </c>
    </row>
    <row r="71" spans="1:2" ht="30" x14ac:dyDescent="0.2">
      <c r="A71" s="1437"/>
      <c r="B71" s="1440" t="s">
        <v>1591</v>
      </c>
    </row>
    <row r="72" spans="1:2" ht="13.5" thickBot="1" x14ac:dyDescent="0.25">
      <c r="A72" s="1448"/>
      <c r="B72" s="144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9"/>
  <sheetViews>
    <sheetView zoomScale="75" zoomScaleNormal="75" workbookViewId="0">
      <pane xSplit="1" ySplit="8" topLeftCell="B9" activePane="bottomRight" state="frozen"/>
      <selection activeCell="I191" sqref="I191"/>
      <selection pane="topRight" activeCell="I191" sqref="I191"/>
      <selection pane="bottomLeft" activeCell="I191" sqref="I191"/>
      <selection pane="bottomRight" activeCell="B9" sqref="B9"/>
    </sheetView>
  </sheetViews>
  <sheetFormatPr defaultRowHeight="12.75" x14ac:dyDescent="0.2"/>
  <cols>
    <col min="1" max="1" width="15.42578125" customWidth="1"/>
    <col min="2" max="2" width="73.5703125" customWidth="1"/>
    <col min="3" max="3" width="65.42578125" customWidth="1"/>
    <col min="4" max="4" width="27.7109375" customWidth="1"/>
    <col min="5" max="5" width="47.42578125" customWidth="1"/>
    <col min="6" max="6" width="70.7109375" customWidth="1"/>
  </cols>
  <sheetData>
    <row r="1" spans="1:6" ht="21" thickBot="1" x14ac:dyDescent="0.35">
      <c r="B1" s="1496" t="s">
        <v>1596</v>
      </c>
      <c r="C1" s="1432"/>
    </row>
    <row r="2" spans="1:6" ht="13.5" thickBot="1" x14ac:dyDescent="0.25"/>
    <row r="3" spans="1:6" ht="18.75" thickBot="1" x14ac:dyDescent="0.3">
      <c r="B3" s="1494" t="s">
        <v>1597</v>
      </c>
      <c r="C3" s="1495" t="s">
        <v>1385</v>
      </c>
    </row>
    <row r="5" spans="1:6" ht="15" x14ac:dyDescent="0.2">
      <c r="B5" s="1450" t="s">
        <v>1598</v>
      </c>
    </row>
    <row r="6" spans="1:6" ht="13.5" thickBot="1" x14ac:dyDescent="0.25"/>
    <row r="7" spans="1:6" ht="18" x14ac:dyDescent="0.25">
      <c r="A7" s="1492" t="s">
        <v>1610</v>
      </c>
      <c r="B7" s="1492" t="s">
        <v>1701</v>
      </c>
      <c r="C7" s="1493" t="s">
        <v>1702</v>
      </c>
      <c r="D7" s="1493" t="s">
        <v>1662</v>
      </c>
      <c r="E7" s="1493" t="s">
        <v>1672</v>
      </c>
      <c r="F7" s="1493" t="s">
        <v>1689</v>
      </c>
    </row>
    <row r="8" spans="1:6" x14ac:dyDescent="0.2">
      <c r="A8" s="1457"/>
      <c r="B8" s="1458"/>
      <c r="C8" s="1458"/>
      <c r="D8" s="1458"/>
      <c r="E8" s="1458"/>
      <c r="F8" s="1458"/>
    </row>
    <row r="9" spans="1:6" ht="30.75" x14ac:dyDescent="0.25">
      <c r="A9" s="1459">
        <v>3</v>
      </c>
      <c r="B9" s="1460" t="s">
        <v>1599</v>
      </c>
      <c r="C9" s="1461" t="s">
        <v>1612</v>
      </c>
      <c r="D9" s="1462" t="s">
        <v>1639</v>
      </c>
      <c r="E9" s="1463" t="s">
        <v>1680</v>
      </c>
      <c r="F9" s="1463" t="s">
        <v>1695</v>
      </c>
    </row>
    <row r="10" spans="1:6" ht="30.75" x14ac:dyDescent="0.25">
      <c r="A10" s="1459">
        <v>3</v>
      </c>
      <c r="B10" s="1460" t="s">
        <v>1600</v>
      </c>
      <c r="C10" s="1497" t="s">
        <v>1731</v>
      </c>
      <c r="D10" s="1462" t="s">
        <v>1639</v>
      </c>
      <c r="E10" s="1463" t="s">
        <v>1681</v>
      </c>
      <c r="F10" s="1463" t="s">
        <v>1696</v>
      </c>
    </row>
    <row r="11" spans="1:6" ht="15.75" x14ac:dyDescent="0.25">
      <c r="A11" s="1459">
        <v>3</v>
      </c>
      <c r="B11" s="1460" t="s">
        <v>1601</v>
      </c>
      <c r="C11" s="1497" t="s">
        <v>1602</v>
      </c>
      <c r="D11" s="1462" t="s">
        <v>1639</v>
      </c>
      <c r="E11" s="1463" t="s">
        <v>1683</v>
      </c>
      <c r="F11" s="1463" t="s">
        <v>1682</v>
      </c>
    </row>
    <row r="12" spans="1:6" ht="30.75" x14ac:dyDescent="0.25">
      <c r="A12" s="1459">
        <v>3</v>
      </c>
      <c r="B12" s="1460" t="s">
        <v>1604</v>
      </c>
      <c r="C12" s="1497" t="s">
        <v>1731</v>
      </c>
      <c r="D12" s="1462" t="s">
        <v>1639</v>
      </c>
      <c r="E12" s="1463" t="s">
        <v>1684</v>
      </c>
      <c r="F12" s="1463" t="s">
        <v>1697</v>
      </c>
    </row>
    <row r="13" spans="1:6" ht="30.75" x14ac:dyDescent="0.25">
      <c r="A13" s="1459">
        <v>3</v>
      </c>
      <c r="B13" s="1460" t="s">
        <v>1603</v>
      </c>
      <c r="C13" s="1497" t="s">
        <v>1731</v>
      </c>
      <c r="D13" s="1462" t="s">
        <v>1639</v>
      </c>
      <c r="E13" s="1463" t="s">
        <v>1685</v>
      </c>
      <c r="F13" s="1463" t="s">
        <v>1698</v>
      </c>
    </row>
    <row r="14" spans="1:6" ht="35.25" customHeight="1" thickBot="1" x14ac:dyDescent="0.3">
      <c r="A14" s="1468">
        <v>3</v>
      </c>
      <c r="B14" s="1469" t="s">
        <v>1605</v>
      </c>
      <c r="C14" s="1498" t="s">
        <v>1612</v>
      </c>
      <c r="D14" s="1470" t="s">
        <v>1639</v>
      </c>
      <c r="E14" s="1471" t="s">
        <v>1686</v>
      </c>
      <c r="F14" s="1471" t="s">
        <v>1721</v>
      </c>
    </row>
    <row r="15" spans="1:6" ht="30.75" customHeight="1" thickTop="1" x14ac:dyDescent="0.25">
      <c r="A15" s="1472">
        <v>7</v>
      </c>
      <c r="B15" s="1473" t="s">
        <v>1607</v>
      </c>
      <c r="C15" s="1474" t="s">
        <v>1608</v>
      </c>
      <c r="D15" s="1475" t="s">
        <v>1639</v>
      </c>
      <c r="E15" s="1486" t="s">
        <v>1673</v>
      </c>
      <c r="F15" s="1486" t="s">
        <v>1607</v>
      </c>
    </row>
    <row r="16" spans="1:6" ht="34.5" customHeight="1" x14ac:dyDescent="0.25">
      <c r="A16" s="1459">
        <v>7</v>
      </c>
      <c r="B16" s="1460" t="s">
        <v>1699</v>
      </c>
      <c r="C16" s="1461" t="s">
        <v>1606</v>
      </c>
      <c r="D16" s="1462" t="s">
        <v>1639</v>
      </c>
      <c r="E16" s="1464" t="s">
        <v>1674</v>
      </c>
      <c r="F16" s="1464" t="s">
        <v>1700</v>
      </c>
    </row>
    <row r="17" spans="1:6" ht="31.5" thickBot="1" x14ac:dyDescent="0.3">
      <c r="A17" s="1481">
        <v>7</v>
      </c>
      <c r="B17" s="1482" t="s">
        <v>1620</v>
      </c>
      <c r="C17" s="1483" t="s">
        <v>1687</v>
      </c>
      <c r="D17" s="1484" t="s">
        <v>1639</v>
      </c>
      <c r="E17" s="1485" t="s">
        <v>1688</v>
      </c>
      <c r="F17" s="1485"/>
    </row>
    <row r="18" spans="1:6" ht="32.25" thickTop="1" x14ac:dyDescent="0.25">
      <c r="A18" s="1476" t="s">
        <v>1611</v>
      </c>
      <c r="B18" s="1477" t="s">
        <v>1548</v>
      </c>
      <c r="C18" s="1478" t="s">
        <v>1612</v>
      </c>
      <c r="D18" s="1479" t="s">
        <v>1639</v>
      </c>
      <c r="E18" s="1480" t="s">
        <v>1680</v>
      </c>
      <c r="F18" s="1463" t="s">
        <v>1695</v>
      </c>
    </row>
    <row r="19" spans="1:6" ht="30.75" x14ac:dyDescent="0.25">
      <c r="A19" s="1459" t="s">
        <v>1611</v>
      </c>
      <c r="B19" s="1460" t="s">
        <v>815</v>
      </c>
      <c r="C19" s="1461" t="s">
        <v>1612</v>
      </c>
      <c r="D19" s="1462" t="s">
        <v>1639</v>
      </c>
      <c r="E19" s="1463" t="s">
        <v>1680</v>
      </c>
      <c r="F19" s="1463" t="s">
        <v>1695</v>
      </c>
    </row>
    <row r="20" spans="1:6" ht="31.5" thickBot="1" x14ac:dyDescent="0.3">
      <c r="A20" s="1481" t="s">
        <v>1611</v>
      </c>
      <c r="B20" s="1482" t="s">
        <v>1547</v>
      </c>
      <c r="C20" s="1483" t="s">
        <v>1612</v>
      </c>
      <c r="D20" s="1484" t="s">
        <v>1639</v>
      </c>
      <c r="E20" s="1489" t="s">
        <v>1680</v>
      </c>
      <c r="F20" s="1485" t="s">
        <v>1695</v>
      </c>
    </row>
    <row r="21" spans="1:6" ht="31.5" thickTop="1" x14ac:dyDescent="0.25">
      <c r="A21" s="1476">
        <v>4</v>
      </c>
      <c r="B21" s="1487" t="s">
        <v>1551</v>
      </c>
      <c r="C21" s="1488" t="s">
        <v>1613</v>
      </c>
      <c r="D21" s="1479" t="s">
        <v>1639</v>
      </c>
      <c r="E21" s="1488" t="s">
        <v>1705</v>
      </c>
      <c r="F21" s="1463" t="s">
        <v>1722</v>
      </c>
    </row>
    <row r="22" spans="1:6" ht="45.75" x14ac:dyDescent="0.25">
      <c r="A22" s="1459">
        <v>4</v>
      </c>
      <c r="B22" s="1466" t="s">
        <v>1552</v>
      </c>
      <c r="C22" s="1465" t="s">
        <v>1703</v>
      </c>
      <c r="D22" s="1467" t="s">
        <v>1641</v>
      </c>
      <c r="E22" s="1465" t="s">
        <v>1723</v>
      </c>
      <c r="F22" s="1465" t="s">
        <v>1704</v>
      </c>
    </row>
    <row r="23" spans="1:6" ht="34.5" customHeight="1" x14ac:dyDescent="0.25">
      <c r="A23" s="1459">
        <v>4</v>
      </c>
      <c r="B23" s="1460" t="s">
        <v>1663</v>
      </c>
      <c r="C23" s="1465" t="s">
        <v>1720</v>
      </c>
      <c r="D23" s="1462" t="s">
        <v>1343</v>
      </c>
      <c r="E23" s="1463" t="s">
        <v>1724</v>
      </c>
      <c r="F23" s="1462"/>
    </row>
    <row r="24" spans="1:6" ht="30.75" x14ac:dyDescent="0.25">
      <c r="A24" s="1459">
        <v>4</v>
      </c>
      <c r="B24" s="1460" t="s">
        <v>1664</v>
      </c>
      <c r="C24" s="1465" t="s">
        <v>1725</v>
      </c>
      <c r="D24" s="1467" t="s">
        <v>1642</v>
      </c>
      <c r="E24" s="1463" t="s">
        <v>1692</v>
      </c>
      <c r="F24" s="1463" t="s">
        <v>1726</v>
      </c>
    </row>
    <row r="25" spans="1:6" ht="30.75" x14ac:dyDescent="0.25">
      <c r="A25" s="1459">
        <v>4</v>
      </c>
      <c r="B25" s="1460" t="s">
        <v>1553</v>
      </c>
      <c r="C25" s="1461" t="s">
        <v>1675</v>
      </c>
      <c r="D25" s="1467" t="s">
        <v>1642</v>
      </c>
      <c r="E25" s="1462" t="s">
        <v>1676</v>
      </c>
      <c r="F25" s="1464" t="s">
        <v>1719</v>
      </c>
    </row>
    <row r="26" spans="1:6" ht="31.5" customHeight="1" x14ac:dyDescent="0.25">
      <c r="A26" s="1459">
        <v>4</v>
      </c>
      <c r="B26" s="1460" t="s">
        <v>1665</v>
      </c>
      <c r="C26" s="1461" t="s">
        <v>1668</v>
      </c>
      <c r="D26" s="1462" t="s">
        <v>1343</v>
      </c>
      <c r="E26" s="1463" t="s">
        <v>1691</v>
      </c>
      <c r="F26" s="1464" t="s">
        <v>1717</v>
      </c>
    </row>
    <row r="27" spans="1:6" ht="36" customHeight="1" x14ac:dyDescent="0.25">
      <c r="A27" s="1459">
        <v>4</v>
      </c>
      <c r="B27" s="1460" t="s">
        <v>1666</v>
      </c>
      <c r="C27" s="1465" t="s">
        <v>1667</v>
      </c>
      <c r="D27" s="1467" t="s">
        <v>1642</v>
      </c>
      <c r="E27" s="1463" t="s">
        <v>1706</v>
      </c>
      <c r="F27" s="1464" t="s">
        <v>1718</v>
      </c>
    </row>
    <row r="28" spans="1:6" ht="36.75" customHeight="1" x14ac:dyDescent="0.25">
      <c r="A28" s="1459">
        <v>4</v>
      </c>
      <c r="B28" s="1466" t="s">
        <v>1710</v>
      </c>
      <c r="C28" s="1461" t="s">
        <v>1669</v>
      </c>
      <c r="D28" s="1462" t="s">
        <v>1343</v>
      </c>
      <c r="E28" s="1463" t="s">
        <v>1690</v>
      </c>
      <c r="F28" s="1464" t="s">
        <v>1708</v>
      </c>
    </row>
    <row r="29" spans="1:6" ht="41.25" customHeight="1" x14ac:dyDescent="0.25">
      <c r="A29" s="1459">
        <v>4</v>
      </c>
      <c r="B29" s="1466" t="s">
        <v>1709</v>
      </c>
      <c r="C29" s="1461" t="s">
        <v>1707</v>
      </c>
      <c r="D29" s="1467" t="s">
        <v>1642</v>
      </c>
      <c r="E29" s="1463" t="s">
        <v>1690</v>
      </c>
      <c r="F29" s="1464" t="s">
        <v>1708</v>
      </c>
    </row>
    <row r="30" spans="1:6" ht="39" customHeight="1" x14ac:dyDescent="0.25">
      <c r="A30" s="1459">
        <v>4</v>
      </c>
      <c r="B30" s="1460" t="s">
        <v>1609</v>
      </c>
      <c r="C30" s="1461" t="s">
        <v>1614</v>
      </c>
      <c r="D30" s="1467" t="s">
        <v>1643</v>
      </c>
      <c r="E30" s="1463" t="s">
        <v>1693</v>
      </c>
      <c r="F30" s="1464" t="s">
        <v>1711</v>
      </c>
    </row>
    <row r="31" spans="1:6" ht="48" customHeight="1" thickBot="1" x14ac:dyDescent="0.3">
      <c r="A31" s="1481">
        <v>4</v>
      </c>
      <c r="B31" s="1482" t="s">
        <v>1557</v>
      </c>
      <c r="C31" s="1483" t="s">
        <v>1615</v>
      </c>
      <c r="D31" s="1490" t="s">
        <v>1643</v>
      </c>
      <c r="E31" s="1489" t="s">
        <v>1693</v>
      </c>
      <c r="F31" s="1489" t="s">
        <v>1712</v>
      </c>
    </row>
    <row r="32" spans="1:6" ht="30.75" customHeight="1" thickTop="1" x14ac:dyDescent="0.25">
      <c r="A32" s="1476">
        <v>9</v>
      </c>
      <c r="B32" s="1487" t="s">
        <v>1670</v>
      </c>
      <c r="C32" s="1488" t="s">
        <v>1730</v>
      </c>
      <c r="D32" s="1479" t="s">
        <v>1640</v>
      </c>
      <c r="E32" s="1479" t="s">
        <v>1677</v>
      </c>
      <c r="F32" s="1479" t="s">
        <v>1727</v>
      </c>
    </row>
    <row r="33" spans="1:6" ht="31.5" thickBot="1" x14ac:dyDescent="0.3">
      <c r="A33" s="1481">
        <v>9</v>
      </c>
      <c r="B33" s="1482" t="s">
        <v>1671</v>
      </c>
      <c r="C33" s="1485" t="s">
        <v>1729</v>
      </c>
      <c r="D33" s="1490" t="s">
        <v>1642</v>
      </c>
      <c r="E33" s="1484" t="s">
        <v>1678</v>
      </c>
      <c r="F33" s="1484" t="s">
        <v>1728</v>
      </c>
    </row>
    <row r="34" spans="1:6" ht="31.5" thickTop="1" x14ac:dyDescent="0.25">
      <c r="A34" s="1476" t="s">
        <v>1651</v>
      </c>
      <c r="B34" s="1487" t="s">
        <v>1647</v>
      </c>
      <c r="C34" s="1478" t="s">
        <v>1650</v>
      </c>
      <c r="D34" s="1491" t="s">
        <v>1643</v>
      </c>
      <c r="E34" s="1480" t="s">
        <v>1694</v>
      </c>
      <c r="F34" s="1479"/>
    </row>
    <row r="35" spans="1:6" ht="30.75" x14ac:dyDescent="0.25">
      <c r="A35" s="1459" t="s">
        <v>1651</v>
      </c>
      <c r="B35" s="1460" t="s">
        <v>1648</v>
      </c>
      <c r="C35" s="1461" t="s">
        <v>1649</v>
      </c>
      <c r="D35" s="1467" t="s">
        <v>1643</v>
      </c>
      <c r="E35" s="1463" t="s">
        <v>1691</v>
      </c>
      <c r="F35" s="1462"/>
    </row>
    <row r="36" spans="1:6" ht="30.75" x14ac:dyDescent="0.25">
      <c r="A36" s="1459" t="s">
        <v>1651</v>
      </c>
      <c r="B36" s="1460" t="s">
        <v>1713</v>
      </c>
      <c r="C36" s="1461" t="s">
        <v>1716</v>
      </c>
      <c r="D36" s="1467" t="s">
        <v>1714</v>
      </c>
      <c r="E36" s="1463" t="s">
        <v>1715</v>
      </c>
      <c r="F36" s="1462"/>
    </row>
    <row r="37" spans="1:6" x14ac:dyDescent="0.2">
      <c r="A37" s="1458"/>
      <c r="B37" s="1458"/>
      <c r="C37" s="1458"/>
      <c r="D37" s="1458"/>
      <c r="E37" s="1458"/>
      <c r="F37" s="1458"/>
    </row>
    <row r="38" spans="1:6" x14ac:dyDescent="0.2">
      <c r="A38" s="1458"/>
      <c r="B38" s="1458"/>
      <c r="C38" s="1458"/>
      <c r="D38" s="1458"/>
      <c r="E38" s="1458"/>
      <c r="F38" s="1458"/>
    </row>
    <row r="39" spans="1:6" x14ac:dyDescent="0.2">
      <c r="A39" s="1458"/>
      <c r="B39" s="1458"/>
      <c r="C39" s="1458"/>
      <c r="D39" s="1458"/>
      <c r="E39" s="1458"/>
      <c r="F39" s="145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Q28"/>
  <sheetViews>
    <sheetView view="pageBreakPreview" zoomScale="75" zoomScaleNormal="100" zoomScaleSheetLayoutView="75" workbookViewId="0">
      <pane xSplit="1" ySplit="3" topLeftCell="B4" activePane="bottomRight" state="frozen"/>
      <selection activeCell="I191" sqref="I191"/>
      <selection pane="topRight" activeCell="I191" sqref="I191"/>
      <selection pane="bottomLeft" activeCell="I191" sqref="I191"/>
      <selection pane="bottomRight" activeCell="B4" sqref="B4"/>
    </sheetView>
  </sheetViews>
  <sheetFormatPr defaultColWidth="9.140625" defaultRowHeight="12.75" x14ac:dyDescent="0.2"/>
  <cols>
    <col min="1" max="1" width="62.5703125" style="25" customWidth="1"/>
    <col min="2" max="2" width="20" style="25" customWidth="1"/>
    <col min="3" max="4" width="20" style="343" customWidth="1"/>
    <col min="5" max="5" width="9.140625" style="1985"/>
    <col min="6" max="6" width="38.140625" style="1985" customWidth="1"/>
    <col min="7" max="11" width="9.140625" style="1985"/>
    <col min="12" max="12" width="62.5703125" style="343" customWidth="1"/>
    <col min="13" max="13" width="20" style="343" customWidth="1"/>
    <col min="14" max="17" width="9.140625" style="26"/>
    <col min="18" max="16384" width="9.140625" style="23"/>
  </cols>
  <sheetData>
    <row r="1" spans="1:17" ht="40.5" customHeight="1" x14ac:dyDescent="0.2">
      <c r="A1" s="1570" t="s">
        <v>1734</v>
      </c>
      <c r="B1" s="1570"/>
      <c r="C1" s="2273"/>
      <c r="D1" s="2273"/>
      <c r="L1" s="2264"/>
      <c r="M1" s="2264"/>
    </row>
    <row r="2" spans="1:17" s="25" customFormat="1" ht="40.5" customHeight="1" thickBot="1" x14ac:dyDescent="0.25">
      <c r="A2" s="1571" t="s">
        <v>219</v>
      </c>
      <c r="B2" s="1571"/>
      <c r="C2" s="343"/>
      <c r="D2" s="343"/>
      <c r="E2" s="343"/>
      <c r="F2" s="343"/>
      <c r="G2" s="343"/>
      <c r="H2" s="343"/>
      <c r="I2" s="343"/>
      <c r="J2" s="343"/>
      <c r="K2" s="343"/>
      <c r="L2" s="2265"/>
      <c r="M2" s="2265"/>
      <c r="N2" s="27"/>
      <c r="O2" s="27"/>
      <c r="P2" s="27"/>
      <c r="Q2" s="27"/>
    </row>
    <row r="3" spans="1:17" s="26" customFormat="1" ht="72" customHeight="1" thickTop="1" thickBot="1" x14ac:dyDescent="0.25">
      <c r="A3" s="868" t="s">
        <v>71</v>
      </c>
      <c r="B3" s="2270" t="s">
        <v>1504</v>
      </c>
      <c r="C3" s="2267"/>
      <c r="D3" s="2267"/>
      <c r="E3" s="1985"/>
      <c r="F3" s="1985"/>
      <c r="G3" s="1985"/>
      <c r="H3" s="1985"/>
      <c r="I3" s="1985"/>
      <c r="J3" s="1985"/>
      <c r="K3" s="1985"/>
      <c r="L3" s="2266"/>
      <c r="M3" s="2267"/>
    </row>
    <row r="4" spans="1:17" s="27" customFormat="1" ht="38.25" customHeight="1" thickTop="1" x14ac:dyDescent="0.2">
      <c r="A4" s="864" t="s">
        <v>969</v>
      </c>
      <c r="B4" s="2271">
        <v>2435692680</v>
      </c>
      <c r="C4" s="1156"/>
      <c r="D4" s="1156"/>
      <c r="E4" s="343"/>
      <c r="F4" s="2234"/>
      <c r="G4" s="343"/>
      <c r="H4" s="343"/>
      <c r="I4" s="343"/>
      <c r="J4" s="343"/>
      <c r="K4" s="343"/>
      <c r="L4" s="28"/>
      <c r="M4" s="1156"/>
      <c r="N4" s="471"/>
    </row>
    <row r="5" spans="1:17" s="27" customFormat="1" ht="38.25" customHeight="1" x14ac:dyDescent="0.2">
      <c r="A5" s="865" t="s">
        <v>970</v>
      </c>
      <c r="B5" s="2272">
        <v>510256602</v>
      </c>
      <c r="C5" s="1156"/>
      <c r="D5" s="1156"/>
      <c r="E5" s="343"/>
      <c r="F5" s="2234"/>
      <c r="G5" s="343"/>
      <c r="H5" s="343"/>
      <c r="I5" s="343"/>
      <c r="J5" s="343"/>
      <c r="K5" s="343"/>
      <c r="L5" s="28"/>
      <c r="M5" s="1156"/>
      <c r="N5" s="471"/>
    </row>
    <row r="6" spans="1:17" s="27" customFormat="1" ht="54.75" customHeight="1" x14ac:dyDescent="0.2">
      <c r="A6" s="866" t="s">
        <v>989</v>
      </c>
      <c r="B6" s="2272">
        <v>599816618</v>
      </c>
      <c r="C6" s="1156"/>
      <c r="D6" s="1156"/>
      <c r="E6" s="343"/>
      <c r="F6" s="2234"/>
      <c r="G6" s="343"/>
      <c r="H6" s="343"/>
      <c r="I6" s="343"/>
      <c r="J6" s="343"/>
      <c r="K6" s="343"/>
      <c r="L6" s="1307"/>
      <c r="M6" s="1156"/>
      <c r="N6" s="471"/>
    </row>
    <row r="7" spans="1:17" s="27" customFormat="1" ht="128.25" customHeight="1" x14ac:dyDescent="0.2">
      <c r="A7" s="866" t="s">
        <v>1520</v>
      </c>
      <c r="B7" s="2272">
        <v>395759177.25</v>
      </c>
      <c r="C7" s="1156"/>
      <c r="D7" s="1156"/>
      <c r="E7" s="343"/>
      <c r="F7" s="2234"/>
      <c r="G7" s="343"/>
      <c r="H7" s="343"/>
      <c r="I7" s="343"/>
      <c r="J7" s="343"/>
      <c r="K7" s="343"/>
      <c r="L7" s="1307"/>
      <c r="M7" s="1156"/>
      <c r="N7" s="471"/>
    </row>
    <row r="8" spans="1:17" s="27" customFormat="1" ht="54" customHeight="1" x14ac:dyDescent="0.2">
      <c r="A8" s="866" t="s">
        <v>1521</v>
      </c>
      <c r="B8" s="2272">
        <v>66179322.483915448</v>
      </c>
      <c r="C8" s="1156"/>
      <c r="D8" s="1156"/>
      <c r="E8" s="343"/>
      <c r="F8" s="2234"/>
      <c r="G8" s="343"/>
      <c r="H8" s="343"/>
      <c r="I8" s="343"/>
      <c r="J8" s="343"/>
      <c r="K8" s="343"/>
      <c r="L8" s="1307"/>
      <c r="M8" s="1156"/>
      <c r="N8" s="471"/>
    </row>
    <row r="9" spans="1:17" s="27" customFormat="1" ht="38.25" customHeight="1" x14ac:dyDescent="0.2">
      <c r="A9" s="865" t="s">
        <v>1373</v>
      </c>
      <c r="B9" s="2272">
        <v>-2048105</v>
      </c>
      <c r="C9" s="1156"/>
      <c r="D9" s="1156"/>
      <c r="E9" s="343"/>
      <c r="F9" s="2234"/>
      <c r="G9" s="343"/>
      <c r="H9" s="343"/>
      <c r="I9" s="343"/>
      <c r="J9" s="343"/>
      <c r="K9" s="343"/>
      <c r="L9" s="28"/>
      <c r="M9" s="1156"/>
      <c r="N9" s="471"/>
    </row>
    <row r="10" spans="1:17" s="27" customFormat="1" ht="38.25" customHeight="1" x14ac:dyDescent="0.2">
      <c r="A10" s="867" t="s">
        <v>1372</v>
      </c>
      <c r="B10" s="2272">
        <v>2290651</v>
      </c>
      <c r="C10" s="1156"/>
      <c r="D10" s="1156"/>
      <c r="E10" s="343"/>
      <c r="F10" s="2234"/>
      <c r="G10" s="343"/>
      <c r="H10" s="343"/>
      <c r="I10" s="343"/>
      <c r="J10" s="343"/>
      <c r="K10" s="343"/>
      <c r="L10" s="1308"/>
      <c r="M10" s="1156"/>
      <c r="N10" s="471"/>
    </row>
    <row r="11" spans="1:17" s="27" customFormat="1" ht="38.25" customHeight="1" x14ac:dyDescent="0.2">
      <c r="A11" s="2274" t="s">
        <v>1483</v>
      </c>
      <c r="B11" s="2275">
        <v>4007946945.7339153</v>
      </c>
      <c r="C11" s="1185"/>
      <c r="D11" s="1185"/>
      <c r="E11" s="343"/>
      <c r="F11" s="2234"/>
      <c r="G11" s="343"/>
      <c r="H11" s="343"/>
      <c r="I11" s="343"/>
      <c r="J11" s="343"/>
      <c r="K11" s="343"/>
      <c r="L11" s="390"/>
      <c r="M11" s="1185"/>
      <c r="N11" s="471"/>
    </row>
    <row r="12" spans="1:17" s="343" customFormat="1" ht="38.25" customHeight="1" x14ac:dyDescent="0.2">
      <c r="A12" s="390"/>
      <c r="B12" s="1185"/>
      <c r="C12" s="1185"/>
      <c r="D12" s="1185"/>
      <c r="F12" s="2234"/>
      <c r="L12" s="390"/>
      <c r="M12" s="1185"/>
      <c r="N12" s="1973"/>
    </row>
    <row r="13" spans="1:17" s="343" customFormat="1" ht="38.25" customHeight="1" x14ac:dyDescent="0.2">
      <c r="A13" s="390"/>
      <c r="B13" s="1185"/>
      <c r="C13" s="1185"/>
      <c r="D13" s="1185"/>
      <c r="F13" s="2234"/>
      <c r="L13" s="390"/>
      <c r="M13" s="1185"/>
      <c r="N13" s="1973"/>
    </row>
    <row r="14" spans="1:17" s="343" customFormat="1" ht="38.25" customHeight="1" x14ac:dyDescent="0.2">
      <c r="B14" s="1185"/>
      <c r="C14" s="1185"/>
      <c r="D14" s="1185"/>
      <c r="F14" s="2234"/>
      <c r="L14" s="390"/>
      <c r="M14" s="1185"/>
    </row>
    <row r="15" spans="1:17" s="343" customFormat="1" ht="38.25" customHeight="1" x14ac:dyDescent="0.2">
      <c r="B15" s="1185"/>
      <c r="C15" s="1185"/>
      <c r="D15" s="1185"/>
      <c r="F15" s="2234"/>
      <c r="L15" s="390"/>
      <c r="M15" s="1185"/>
    </row>
    <row r="16" spans="1:17" s="2268" customFormat="1" ht="42.75" customHeight="1" x14ac:dyDescent="0.3">
      <c r="A16" s="343"/>
      <c r="B16" s="1185"/>
      <c r="C16" s="1185"/>
      <c r="D16" s="1185"/>
      <c r="F16" s="2269"/>
      <c r="L16" s="390"/>
      <c r="M16" s="1185"/>
    </row>
    <row r="17" spans="1:17" s="2268" customFormat="1" ht="31.5" customHeight="1" x14ac:dyDescent="0.3">
      <c r="B17" s="1185"/>
      <c r="C17" s="1185"/>
      <c r="D17" s="1185"/>
      <c r="F17" s="2269"/>
      <c r="L17" s="390"/>
      <c r="M17" s="1185"/>
    </row>
    <row r="18" spans="1:17" s="2268" customFormat="1" ht="16.5" x14ac:dyDescent="0.3">
      <c r="B18" s="1923"/>
      <c r="C18" s="1923"/>
      <c r="D18" s="1923"/>
      <c r="F18" s="2269"/>
      <c r="L18" s="367"/>
      <c r="M18" s="1923"/>
    </row>
    <row r="19" spans="1:17" s="2268" customFormat="1" ht="16.5" x14ac:dyDescent="0.3">
      <c r="B19" s="1973"/>
      <c r="C19" s="1973"/>
      <c r="D19" s="1973"/>
      <c r="F19" s="2269"/>
      <c r="L19" s="2093"/>
      <c r="M19" s="1973"/>
    </row>
    <row r="20" spans="1:17" s="2268" customFormat="1" ht="16.5" x14ac:dyDescent="0.3">
      <c r="B20" s="1973"/>
      <c r="C20" s="1973"/>
      <c r="D20" s="1973"/>
      <c r="L20" s="2237"/>
      <c r="M20" s="1973"/>
    </row>
    <row r="21" spans="1:17" s="2268" customFormat="1" ht="16.5" x14ac:dyDescent="0.3">
      <c r="A21" s="343"/>
      <c r="B21" s="343"/>
      <c r="C21" s="343"/>
      <c r="D21" s="343"/>
      <c r="L21" s="343"/>
      <c r="M21" s="343"/>
    </row>
    <row r="22" spans="1:17" s="2268" customFormat="1" ht="16.5" x14ac:dyDescent="0.3">
      <c r="A22" s="343"/>
      <c r="B22" s="343"/>
      <c r="C22" s="343"/>
      <c r="D22" s="343"/>
      <c r="L22" s="343"/>
      <c r="M22" s="343"/>
    </row>
    <row r="23" spans="1:17" s="2268" customFormat="1" ht="16.5" x14ac:dyDescent="0.3">
      <c r="A23" s="343"/>
      <c r="B23" s="343"/>
      <c r="C23" s="343"/>
      <c r="D23" s="343"/>
      <c r="L23" s="343"/>
      <c r="M23" s="343"/>
    </row>
    <row r="24" spans="1:17" s="2268" customFormat="1" ht="16.5" x14ac:dyDescent="0.3">
      <c r="A24" s="343"/>
      <c r="B24" s="343"/>
      <c r="C24" s="343"/>
      <c r="D24" s="343"/>
      <c r="L24" s="343"/>
      <c r="M24" s="343"/>
    </row>
    <row r="25" spans="1:17" s="760" customFormat="1" ht="16.5" x14ac:dyDescent="0.3">
      <c r="A25" s="25"/>
      <c r="B25" s="25"/>
      <c r="C25" s="343"/>
      <c r="D25" s="343"/>
      <c r="E25" s="2268"/>
      <c r="F25" s="2268"/>
      <c r="G25" s="2268"/>
      <c r="H25" s="2268"/>
      <c r="I25" s="2268"/>
      <c r="J25" s="2268"/>
      <c r="K25" s="2268"/>
      <c r="L25" s="343"/>
      <c r="M25" s="343"/>
      <c r="N25" s="1186"/>
      <c r="O25" s="1186"/>
      <c r="P25" s="1186"/>
      <c r="Q25" s="1186"/>
    </row>
    <row r="26" spans="1:17" s="760" customFormat="1" ht="16.5" x14ac:dyDescent="0.3">
      <c r="A26" s="25"/>
      <c r="B26" s="25"/>
      <c r="C26" s="343"/>
      <c r="D26" s="343"/>
      <c r="E26" s="2268"/>
      <c r="F26" s="2268"/>
      <c r="G26" s="2268"/>
      <c r="H26" s="2268"/>
      <c r="I26" s="2268"/>
      <c r="J26" s="2268"/>
      <c r="K26" s="2268"/>
      <c r="L26" s="343"/>
      <c r="M26" s="343"/>
      <c r="N26" s="1186"/>
      <c r="O26" s="1186"/>
      <c r="P26" s="1186"/>
      <c r="Q26" s="1186"/>
    </row>
    <row r="27" spans="1:17" s="760" customFormat="1" ht="16.5" x14ac:dyDescent="0.3">
      <c r="A27" s="25"/>
      <c r="B27" s="25"/>
      <c r="C27" s="343"/>
      <c r="D27" s="343"/>
      <c r="E27" s="2268"/>
      <c r="F27" s="2268"/>
      <c r="G27" s="2268"/>
      <c r="H27" s="2268"/>
      <c r="I27" s="2268"/>
      <c r="J27" s="2268"/>
      <c r="K27" s="2268"/>
      <c r="L27" s="343"/>
      <c r="M27" s="343"/>
      <c r="N27" s="1186"/>
      <c r="O27" s="1186"/>
      <c r="P27" s="1186"/>
      <c r="Q27" s="1186"/>
    </row>
    <row r="28" spans="1:17" s="760" customFormat="1" ht="16.5" x14ac:dyDescent="0.3">
      <c r="A28" s="25"/>
      <c r="B28" s="25"/>
      <c r="C28" s="343"/>
      <c r="D28" s="343"/>
      <c r="E28" s="2268"/>
      <c r="F28" s="2268"/>
      <c r="G28" s="2268"/>
      <c r="H28" s="2268"/>
      <c r="I28" s="2268"/>
      <c r="J28" s="2268"/>
      <c r="K28" s="2268"/>
      <c r="L28" s="343"/>
      <c r="M28" s="343"/>
      <c r="N28" s="1186"/>
      <c r="O28" s="1186"/>
      <c r="P28" s="1186"/>
      <c r="Q28" s="1186"/>
    </row>
  </sheetData>
  <sheetProtection formatCells="0" formatColumns="0" formatRows="0" sort="0"/>
  <customSheetViews>
    <customSheetView guid="{DF43B8DA-68E8-4080-9138-D41A38219876}" showPageBreaks="1" printArea="1" view="pageBreakPreview">
      <pane xSplit="3" ySplit="3" topLeftCell="D52" activePane="bottomRight" state="frozen"/>
      <selection pane="bottomRight" activeCell="G61" sqref="G61"/>
      <pageMargins left="0.25" right="0.25" top="0.5" bottom="0.16" header="0.38" footer="0.16"/>
      <printOptions horizontalCentered="1"/>
      <pageSetup paperSize="5" scale="70" fitToWidth="0" fitToHeight="0" orientation="portrait" r:id="rId1"/>
      <headerFooter alignWithMargins="0">
        <oddFooter>&amp;R&amp;12&amp;P</oddFooter>
      </headerFooter>
    </customSheetView>
  </customSheetViews>
  <mergeCells count="2">
    <mergeCell ref="A1:B1"/>
    <mergeCell ref="A2:B2"/>
  </mergeCells>
  <printOptions horizontalCentered="1"/>
  <pageMargins left="0.25" right="0.25" top="0.75" bottom="0.5" header="0.38" footer="0.16"/>
  <pageSetup paperSize="5" scale="85" fitToWidth="0" fitToHeight="0" orientation="portrait" r:id="rId2"/>
  <headerFooter alignWithMargins="0">
    <oddFooter>&amp;R&amp;12&amp;P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  <pageSetUpPr fitToPage="1"/>
  </sheetPr>
  <dimension ref="A1:LS537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4.28515625" style="48" customWidth="1"/>
    <col min="2" max="2" width="17.5703125" style="48" bestFit="1" customWidth="1"/>
    <col min="3" max="3" width="19.5703125" style="48" customWidth="1"/>
    <col min="4" max="4" width="17.42578125" style="48" customWidth="1"/>
    <col min="5" max="36" width="15.28515625" style="48" customWidth="1"/>
    <col min="37" max="37" width="20.85546875" style="48" customWidth="1"/>
    <col min="38" max="38" width="16.5703125" style="48" bestFit="1" customWidth="1"/>
    <col min="39" max="39" width="17.85546875" style="48" bestFit="1" customWidth="1"/>
    <col min="40" max="40" width="19.28515625" style="48" customWidth="1"/>
    <col min="41" max="41" width="15.7109375" style="48" customWidth="1"/>
    <col min="42" max="42" width="16.42578125" style="48" customWidth="1"/>
    <col min="43" max="43" width="13.85546875" style="48" customWidth="1"/>
    <col min="44" max="44" width="16.28515625" style="48" customWidth="1"/>
    <col min="45" max="45" width="17.140625" style="48" customWidth="1"/>
    <col min="46" max="46" width="17.42578125" style="48" customWidth="1"/>
    <col min="47" max="47" width="16.7109375" style="48" customWidth="1"/>
    <col min="48" max="48" width="21" style="48" customWidth="1"/>
    <col min="49" max="53" width="17.7109375" style="48" customWidth="1"/>
    <col min="54" max="57" width="19.7109375" style="48" customWidth="1"/>
    <col min="58" max="61" width="17.5703125" style="48" customWidth="1"/>
    <col min="62" max="62" width="19.28515625" style="48" customWidth="1"/>
    <col min="63" max="63" width="14.5703125" style="367" customWidth="1"/>
    <col min="64" max="64" width="8.85546875" style="367"/>
    <col min="65" max="65" width="21" style="367" customWidth="1"/>
    <col min="66" max="66" width="12.28515625" style="367" customWidth="1"/>
    <col min="67" max="69" width="8.85546875" style="367"/>
    <col min="70" max="70" width="11.7109375" style="367" customWidth="1"/>
    <col min="71" max="331" width="8.85546875" style="367"/>
    <col min="332" max="16384" width="8.85546875" style="48"/>
  </cols>
  <sheetData>
    <row r="1" spans="1:331" s="272" customFormat="1" ht="30" customHeight="1" x14ac:dyDescent="0.2">
      <c r="A1" s="1582" t="s">
        <v>902</v>
      </c>
      <c r="B1" s="1582"/>
      <c r="C1" s="1572" t="s">
        <v>332</v>
      </c>
      <c r="D1" s="1581" t="s">
        <v>333</v>
      </c>
      <c r="E1" s="1581"/>
      <c r="F1" s="1581"/>
      <c r="G1" s="1581"/>
      <c r="H1" s="1581"/>
      <c r="I1" s="1583" t="s">
        <v>333</v>
      </c>
      <c r="J1" s="1584"/>
      <c r="K1" s="1584"/>
      <c r="L1" s="1584"/>
      <c r="M1" s="1584"/>
      <c r="N1" s="1584"/>
      <c r="O1" s="1585"/>
      <c r="P1" s="1583" t="s">
        <v>333</v>
      </c>
      <c r="Q1" s="1584"/>
      <c r="R1" s="1584"/>
      <c r="S1" s="1584"/>
      <c r="T1" s="1584"/>
      <c r="U1" s="1585"/>
      <c r="V1" s="1583" t="s">
        <v>333</v>
      </c>
      <c r="W1" s="1584"/>
      <c r="X1" s="1584"/>
      <c r="Y1" s="1584"/>
      <c r="Z1" s="1584"/>
      <c r="AA1" s="1585"/>
      <c r="AB1" s="1583" t="s">
        <v>333</v>
      </c>
      <c r="AC1" s="1584"/>
      <c r="AD1" s="1584"/>
      <c r="AE1" s="1584"/>
      <c r="AF1" s="1584"/>
      <c r="AG1" s="1585"/>
      <c r="AH1" s="1586" t="s">
        <v>333</v>
      </c>
      <c r="AI1" s="1587"/>
      <c r="AJ1" s="1587"/>
      <c r="AK1" s="1587"/>
      <c r="AL1" s="1587"/>
      <c r="AM1" s="1588"/>
      <c r="AN1" s="1572" t="s">
        <v>1616</v>
      </c>
      <c r="AO1" s="1572" t="s">
        <v>722</v>
      </c>
      <c r="AP1" s="1576" t="s">
        <v>734</v>
      </c>
      <c r="AQ1" s="1576"/>
      <c r="AR1" s="1576"/>
      <c r="AS1" s="1512" t="s">
        <v>151</v>
      </c>
      <c r="AT1" s="1512"/>
      <c r="AU1" s="1512"/>
      <c r="AV1" s="1572" t="s">
        <v>1619</v>
      </c>
      <c r="AW1" s="1573" t="s">
        <v>210</v>
      </c>
      <c r="AX1" s="1574"/>
      <c r="AY1" s="1574"/>
      <c r="AZ1" s="1574"/>
      <c r="BA1" s="1575"/>
      <c r="BB1" s="1572" t="s">
        <v>1623</v>
      </c>
      <c r="BC1" s="1572" t="s">
        <v>187</v>
      </c>
      <c r="BD1" s="1572" t="s">
        <v>188</v>
      </c>
      <c r="BE1" s="1572" t="s">
        <v>181</v>
      </c>
      <c r="BF1" s="1573" t="s">
        <v>212</v>
      </c>
      <c r="BG1" s="1574"/>
      <c r="BH1" s="1574"/>
      <c r="BI1" s="1575"/>
      <c r="BJ1" s="2248" t="s">
        <v>1624</v>
      </c>
      <c r="BK1" s="2258"/>
      <c r="BL1" s="2258"/>
      <c r="BM1" s="2258"/>
      <c r="BN1" s="2226"/>
      <c r="BO1" s="2258"/>
      <c r="BP1" s="2258"/>
      <c r="BQ1" s="2258"/>
      <c r="BR1" s="2258"/>
      <c r="BS1" s="2258"/>
      <c r="BT1" s="2258"/>
      <c r="BU1" s="2258"/>
      <c r="BV1" s="2258"/>
      <c r="BW1" s="2258"/>
      <c r="BX1" s="2258"/>
      <c r="BY1" s="2258"/>
      <c r="BZ1" s="2258"/>
      <c r="CA1" s="2258"/>
      <c r="CB1" s="2258"/>
      <c r="CC1" s="2258"/>
      <c r="CD1" s="2258"/>
      <c r="CE1" s="2258"/>
      <c r="CF1" s="2258"/>
      <c r="CG1" s="2258"/>
      <c r="CH1" s="2258"/>
      <c r="CI1" s="2258"/>
      <c r="CJ1" s="2258"/>
      <c r="CK1" s="2258"/>
      <c r="CL1" s="2258"/>
      <c r="CM1" s="2258"/>
      <c r="CN1" s="2258"/>
      <c r="CO1" s="2258"/>
      <c r="CP1" s="2258"/>
      <c r="CQ1" s="2258"/>
      <c r="CR1" s="2258"/>
      <c r="CS1" s="2258"/>
      <c r="CT1" s="2258"/>
      <c r="CU1" s="2258"/>
      <c r="CV1" s="2258"/>
      <c r="CW1" s="2258"/>
      <c r="CX1" s="2258"/>
      <c r="CY1" s="2258"/>
      <c r="CZ1" s="2258"/>
      <c r="DA1" s="2258"/>
      <c r="DB1" s="2258"/>
      <c r="DC1" s="2258"/>
      <c r="DD1" s="2258"/>
      <c r="DE1" s="2258"/>
      <c r="DF1" s="2258"/>
      <c r="DG1" s="2258"/>
      <c r="DH1" s="2258"/>
      <c r="DI1" s="2258"/>
      <c r="DJ1" s="2258"/>
      <c r="DK1" s="2258"/>
      <c r="DL1" s="2258"/>
      <c r="DM1" s="2258"/>
      <c r="DN1" s="2258"/>
      <c r="DO1" s="2258"/>
      <c r="DP1" s="2258"/>
      <c r="DQ1" s="2258"/>
      <c r="DR1" s="2258"/>
      <c r="DS1" s="2258"/>
      <c r="DT1" s="2258"/>
      <c r="DU1" s="2258"/>
      <c r="DV1" s="2258"/>
      <c r="DW1" s="2258"/>
      <c r="DX1" s="2258"/>
      <c r="DY1" s="2258"/>
      <c r="DZ1" s="2258"/>
      <c r="EA1" s="2258"/>
      <c r="EB1" s="2258"/>
      <c r="EC1" s="2258"/>
      <c r="ED1" s="2258"/>
      <c r="EE1" s="2258"/>
      <c r="EF1" s="2258"/>
      <c r="EG1" s="2258"/>
      <c r="EH1" s="2258"/>
      <c r="EI1" s="2258"/>
      <c r="EJ1" s="2258"/>
      <c r="EK1" s="2258"/>
      <c r="EL1" s="2258"/>
      <c r="EM1" s="2258"/>
      <c r="EN1" s="2258"/>
      <c r="EO1" s="2258"/>
      <c r="EP1" s="2258"/>
      <c r="EQ1" s="2258"/>
      <c r="ER1" s="2258"/>
      <c r="ES1" s="2258"/>
      <c r="ET1" s="2258"/>
      <c r="EU1" s="2258"/>
      <c r="EV1" s="2258"/>
      <c r="EW1" s="2258"/>
      <c r="EX1" s="2258"/>
      <c r="EY1" s="2258"/>
      <c r="EZ1" s="2258"/>
      <c r="FA1" s="2258"/>
      <c r="FB1" s="2258"/>
      <c r="FC1" s="2258"/>
      <c r="FD1" s="2258"/>
      <c r="FE1" s="2258"/>
      <c r="FF1" s="2258"/>
      <c r="FG1" s="2258"/>
      <c r="FH1" s="2258"/>
      <c r="FI1" s="2258"/>
      <c r="FJ1" s="2258"/>
      <c r="FK1" s="2258"/>
      <c r="FL1" s="2258"/>
      <c r="FM1" s="2258"/>
      <c r="FN1" s="2258"/>
      <c r="FO1" s="2258"/>
      <c r="FP1" s="2258"/>
      <c r="FQ1" s="2258"/>
      <c r="FR1" s="2258"/>
      <c r="FS1" s="2258"/>
      <c r="FT1" s="2258"/>
      <c r="FU1" s="2258"/>
      <c r="FV1" s="2258"/>
      <c r="FW1" s="2258"/>
      <c r="FX1" s="2258"/>
      <c r="FY1" s="2258"/>
      <c r="FZ1" s="2258"/>
      <c r="GA1" s="2258"/>
      <c r="GB1" s="2258"/>
      <c r="GC1" s="2258"/>
      <c r="GD1" s="2258"/>
      <c r="GE1" s="2258"/>
      <c r="GF1" s="2258"/>
      <c r="GG1" s="2258"/>
      <c r="GH1" s="2258"/>
      <c r="GI1" s="2258"/>
      <c r="GJ1" s="2258"/>
      <c r="GK1" s="2258"/>
      <c r="GL1" s="2258"/>
      <c r="GM1" s="2258"/>
      <c r="GN1" s="2258"/>
      <c r="GO1" s="2258"/>
      <c r="GP1" s="2258"/>
      <c r="GQ1" s="2258"/>
      <c r="GR1" s="2258"/>
      <c r="GS1" s="2258"/>
      <c r="GT1" s="2258"/>
      <c r="GU1" s="2258"/>
      <c r="GV1" s="2258"/>
      <c r="GW1" s="2258"/>
      <c r="GX1" s="2258"/>
      <c r="GY1" s="2258"/>
      <c r="GZ1" s="2258"/>
      <c r="HA1" s="2258"/>
      <c r="HB1" s="2258"/>
      <c r="HC1" s="2258"/>
      <c r="HD1" s="2258"/>
      <c r="HE1" s="2258"/>
      <c r="HF1" s="2258"/>
      <c r="HG1" s="2258"/>
      <c r="HH1" s="2258"/>
      <c r="HI1" s="2258"/>
      <c r="HJ1" s="2258"/>
      <c r="HK1" s="2258"/>
      <c r="HL1" s="2258"/>
      <c r="HM1" s="2258"/>
      <c r="HN1" s="2258"/>
      <c r="HO1" s="2258"/>
      <c r="HP1" s="2258"/>
      <c r="HQ1" s="2258"/>
      <c r="HR1" s="2258"/>
      <c r="HS1" s="2258"/>
      <c r="HT1" s="2258"/>
      <c r="HU1" s="2258"/>
      <c r="HV1" s="2258"/>
      <c r="HW1" s="2258"/>
      <c r="HX1" s="2258"/>
      <c r="HY1" s="2258"/>
      <c r="HZ1" s="2258"/>
      <c r="IA1" s="2258"/>
      <c r="IB1" s="2258"/>
      <c r="IC1" s="2258"/>
      <c r="ID1" s="2258"/>
      <c r="IE1" s="2258"/>
      <c r="IF1" s="2258"/>
      <c r="IG1" s="2258"/>
      <c r="IH1" s="2258"/>
      <c r="II1" s="2258"/>
      <c r="IJ1" s="2258"/>
      <c r="IK1" s="2258"/>
      <c r="IL1" s="2258"/>
      <c r="IM1" s="2258"/>
      <c r="IN1" s="2258"/>
      <c r="IO1" s="2258"/>
      <c r="IP1" s="2258"/>
      <c r="IQ1" s="2258"/>
      <c r="IR1" s="2258"/>
      <c r="IS1" s="2258"/>
      <c r="IT1" s="2258"/>
      <c r="IU1" s="2258"/>
      <c r="IV1" s="2258"/>
      <c r="IW1" s="2258"/>
      <c r="IX1" s="2258"/>
      <c r="IY1" s="2258"/>
      <c r="IZ1" s="2258"/>
      <c r="JA1" s="2258"/>
      <c r="JB1" s="2258"/>
      <c r="JC1" s="2258"/>
      <c r="JD1" s="2258"/>
      <c r="JE1" s="2258"/>
      <c r="JF1" s="2258"/>
      <c r="JG1" s="2258"/>
      <c r="JH1" s="2258"/>
      <c r="JI1" s="2258"/>
      <c r="JJ1" s="2258"/>
      <c r="JK1" s="2258"/>
      <c r="JL1" s="2258"/>
      <c r="JM1" s="2258"/>
      <c r="JN1" s="2258"/>
      <c r="JO1" s="2258"/>
      <c r="JP1" s="2258"/>
      <c r="JQ1" s="2258"/>
      <c r="JR1" s="2258"/>
      <c r="JS1" s="2258"/>
      <c r="JT1" s="2258"/>
      <c r="JU1" s="2258"/>
      <c r="JV1" s="2258"/>
      <c r="JW1" s="2258"/>
      <c r="JX1" s="2258"/>
      <c r="JY1" s="2258"/>
      <c r="JZ1" s="2258"/>
      <c r="KA1" s="2258"/>
      <c r="KB1" s="2258"/>
      <c r="KC1" s="2258"/>
      <c r="KD1" s="2258"/>
      <c r="KE1" s="2258"/>
      <c r="KF1" s="2258"/>
      <c r="KG1" s="2258"/>
      <c r="KH1" s="2258"/>
      <c r="KI1" s="2258"/>
      <c r="KJ1" s="2258"/>
      <c r="KK1" s="2258"/>
      <c r="KL1" s="2258"/>
      <c r="KM1" s="2258"/>
      <c r="KN1" s="2258"/>
      <c r="KO1" s="2258"/>
      <c r="KP1" s="2258"/>
      <c r="KQ1" s="2258"/>
      <c r="KR1" s="2258"/>
      <c r="KS1" s="2258"/>
      <c r="KT1" s="2258"/>
      <c r="KU1" s="2258"/>
      <c r="KV1" s="2258"/>
      <c r="KW1" s="2258"/>
      <c r="KX1" s="2258"/>
      <c r="KY1" s="2258"/>
      <c r="KZ1" s="2258"/>
      <c r="LA1" s="2258"/>
      <c r="LB1" s="2258"/>
      <c r="LC1" s="2258"/>
      <c r="LD1" s="2258"/>
      <c r="LE1" s="2258"/>
      <c r="LF1" s="2258"/>
      <c r="LG1" s="2258"/>
      <c r="LH1" s="2258"/>
      <c r="LI1" s="2258"/>
      <c r="LJ1" s="2258"/>
      <c r="LK1" s="2258"/>
      <c r="LL1" s="2258"/>
      <c r="LM1" s="2258"/>
      <c r="LN1" s="2258"/>
      <c r="LO1" s="2258"/>
      <c r="LP1" s="2258"/>
      <c r="LQ1" s="2258"/>
      <c r="LR1" s="2258"/>
      <c r="LS1" s="2258"/>
    </row>
    <row r="2" spans="1:331" s="272" customFormat="1" ht="103.5" customHeight="1" x14ac:dyDescent="0.2">
      <c r="A2" s="1582"/>
      <c r="B2" s="1582"/>
      <c r="C2" s="1572"/>
      <c r="D2" s="977" t="s">
        <v>825</v>
      </c>
      <c r="E2" s="977" t="s">
        <v>786</v>
      </c>
      <c r="F2" s="977" t="s">
        <v>787</v>
      </c>
      <c r="G2" s="977" t="s">
        <v>788</v>
      </c>
      <c r="H2" s="977" t="s">
        <v>789</v>
      </c>
      <c r="I2" s="977" t="s">
        <v>790</v>
      </c>
      <c r="J2" s="977" t="s">
        <v>791</v>
      </c>
      <c r="K2" s="977" t="s">
        <v>792</v>
      </c>
      <c r="L2" s="977" t="s">
        <v>793</v>
      </c>
      <c r="M2" s="977" t="s">
        <v>794</v>
      </c>
      <c r="N2" s="977" t="s">
        <v>795</v>
      </c>
      <c r="O2" s="977" t="s">
        <v>796</v>
      </c>
      <c r="P2" s="977" t="s">
        <v>797</v>
      </c>
      <c r="Q2" s="977" t="s">
        <v>798</v>
      </c>
      <c r="R2" s="977" t="s">
        <v>799</v>
      </c>
      <c r="S2" s="977" t="s">
        <v>800</v>
      </c>
      <c r="T2" s="977" t="s">
        <v>801</v>
      </c>
      <c r="U2" s="977" t="s">
        <v>802</v>
      </c>
      <c r="V2" s="977" t="s">
        <v>803</v>
      </c>
      <c r="W2" s="977" t="s">
        <v>804</v>
      </c>
      <c r="X2" s="977" t="s">
        <v>805</v>
      </c>
      <c r="Y2" s="977" t="s">
        <v>806</v>
      </c>
      <c r="Z2" s="977" t="s">
        <v>807</v>
      </c>
      <c r="AA2" s="977" t="s">
        <v>900</v>
      </c>
      <c r="AB2" s="977" t="s">
        <v>809</v>
      </c>
      <c r="AC2" s="977" t="s">
        <v>810</v>
      </c>
      <c r="AD2" s="977" t="s">
        <v>811</v>
      </c>
      <c r="AE2" s="977" t="s">
        <v>812</v>
      </c>
      <c r="AF2" s="977" t="s">
        <v>883</v>
      </c>
      <c r="AG2" s="977" t="s">
        <v>861</v>
      </c>
      <c r="AH2" s="1059" t="s">
        <v>1070</v>
      </c>
      <c r="AI2" s="1499" t="s">
        <v>1732</v>
      </c>
      <c r="AJ2" s="1499" t="s">
        <v>1733</v>
      </c>
      <c r="AK2" s="977" t="s">
        <v>813</v>
      </c>
      <c r="AL2" s="977" t="s">
        <v>814</v>
      </c>
      <c r="AM2" s="977" t="s">
        <v>330</v>
      </c>
      <c r="AN2" s="1572"/>
      <c r="AO2" s="1572"/>
      <c r="AP2" s="978" t="s">
        <v>1507</v>
      </c>
      <c r="AQ2" s="979" t="s">
        <v>392</v>
      </c>
      <c r="AR2" s="979" t="s">
        <v>393</v>
      </c>
      <c r="AS2" s="978" t="s">
        <v>1617</v>
      </c>
      <c r="AT2" s="978" t="s">
        <v>1618</v>
      </c>
      <c r="AU2" s="978" t="s">
        <v>152</v>
      </c>
      <c r="AV2" s="1572"/>
      <c r="AW2" s="980" t="s">
        <v>1017</v>
      </c>
      <c r="AX2" s="980" t="s">
        <v>1018</v>
      </c>
      <c r="AY2" s="980" t="s">
        <v>1075</v>
      </c>
      <c r="AZ2" s="980" t="s">
        <v>1076</v>
      </c>
      <c r="BA2" s="980" t="s">
        <v>1338</v>
      </c>
      <c r="BB2" s="1572"/>
      <c r="BC2" s="1572"/>
      <c r="BD2" s="1572"/>
      <c r="BE2" s="1572"/>
      <c r="BF2" s="981" t="s">
        <v>1019</v>
      </c>
      <c r="BG2" s="981" t="s">
        <v>1393</v>
      </c>
      <c r="BH2" s="981" t="s">
        <v>280</v>
      </c>
      <c r="BI2" s="981" t="s">
        <v>1341</v>
      </c>
      <c r="BJ2" s="2248"/>
      <c r="BK2" s="2258"/>
      <c r="BL2" s="2258"/>
      <c r="BM2" s="2258"/>
      <c r="BN2" s="2226"/>
      <c r="BO2" s="2258"/>
      <c r="BP2" s="2258"/>
      <c r="BQ2" s="2258"/>
      <c r="BR2" s="2258"/>
      <c r="BS2" s="2258"/>
      <c r="BT2" s="2258"/>
      <c r="BU2" s="2258"/>
      <c r="BV2" s="2258"/>
      <c r="BW2" s="2258"/>
      <c r="BX2" s="2258"/>
      <c r="BY2" s="2258"/>
      <c r="BZ2" s="2258"/>
      <c r="CA2" s="2258"/>
      <c r="CB2" s="2258"/>
      <c r="CC2" s="2258"/>
      <c r="CD2" s="2258"/>
      <c r="CE2" s="2258"/>
      <c r="CF2" s="2258"/>
      <c r="CG2" s="2258"/>
      <c r="CH2" s="2258"/>
      <c r="CI2" s="2258"/>
      <c r="CJ2" s="2258"/>
      <c r="CK2" s="2258"/>
      <c r="CL2" s="2258"/>
      <c r="CM2" s="2258"/>
      <c r="CN2" s="2258"/>
      <c r="CO2" s="2258"/>
      <c r="CP2" s="2258"/>
      <c r="CQ2" s="2258"/>
      <c r="CR2" s="2258"/>
      <c r="CS2" s="2258"/>
      <c r="CT2" s="2258"/>
      <c r="CU2" s="2258"/>
      <c r="CV2" s="2258"/>
      <c r="CW2" s="2258"/>
      <c r="CX2" s="2258"/>
      <c r="CY2" s="2258"/>
      <c r="CZ2" s="2258"/>
      <c r="DA2" s="2258"/>
      <c r="DB2" s="2258"/>
      <c r="DC2" s="2258"/>
      <c r="DD2" s="2258"/>
      <c r="DE2" s="2258"/>
      <c r="DF2" s="2258"/>
      <c r="DG2" s="2258"/>
      <c r="DH2" s="2258"/>
      <c r="DI2" s="2258"/>
      <c r="DJ2" s="2258"/>
      <c r="DK2" s="2258"/>
      <c r="DL2" s="2258"/>
      <c r="DM2" s="2258"/>
      <c r="DN2" s="2258"/>
      <c r="DO2" s="2258"/>
      <c r="DP2" s="2258"/>
      <c r="DQ2" s="2258"/>
      <c r="DR2" s="2258"/>
      <c r="DS2" s="2258"/>
      <c r="DT2" s="2258"/>
      <c r="DU2" s="2258"/>
      <c r="DV2" s="2258"/>
      <c r="DW2" s="2258"/>
      <c r="DX2" s="2258"/>
      <c r="DY2" s="2258"/>
      <c r="DZ2" s="2258"/>
      <c r="EA2" s="2258"/>
      <c r="EB2" s="2258"/>
      <c r="EC2" s="2258"/>
      <c r="ED2" s="2258"/>
      <c r="EE2" s="2258"/>
      <c r="EF2" s="2258"/>
      <c r="EG2" s="2258"/>
      <c r="EH2" s="2258"/>
      <c r="EI2" s="2258"/>
      <c r="EJ2" s="2258"/>
      <c r="EK2" s="2258"/>
      <c r="EL2" s="2258"/>
      <c r="EM2" s="2258"/>
      <c r="EN2" s="2258"/>
      <c r="EO2" s="2258"/>
      <c r="EP2" s="2258"/>
      <c r="EQ2" s="2258"/>
      <c r="ER2" s="2258"/>
      <c r="ES2" s="2258"/>
      <c r="ET2" s="2258"/>
      <c r="EU2" s="2258"/>
      <c r="EV2" s="2258"/>
      <c r="EW2" s="2258"/>
      <c r="EX2" s="2258"/>
      <c r="EY2" s="2258"/>
      <c r="EZ2" s="2258"/>
      <c r="FA2" s="2258"/>
      <c r="FB2" s="2258"/>
      <c r="FC2" s="2258"/>
      <c r="FD2" s="2258"/>
      <c r="FE2" s="2258"/>
      <c r="FF2" s="2258"/>
      <c r="FG2" s="2258"/>
      <c r="FH2" s="2258"/>
      <c r="FI2" s="2258"/>
      <c r="FJ2" s="2258"/>
      <c r="FK2" s="2258"/>
      <c r="FL2" s="2258"/>
      <c r="FM2" s="2258"/>
      <c r="FN2" s="2258"/>
      <c r="FO2" s="2258"/>
      <c r="FP2" s="2258"/>
      <c r="FQ2" s="2258"/>
      <c r="FR2" s="2258"/>
      <c r="FS2" s="2258"/>
      <c r="FT2" s="2258"/>
      <c r="FU2" s="2258"/>
      <c r="FV2" s="2258"/>
      <c r="FW2" s="2258"/>
      <c r="FX2" s="2258"/>
      <c r="FY2" s="2258"/>
      <c r="FZ2" s="2258"/>
      <c r="GA2" s="2258"/>
      <c r="GB2" s="2258"/>
      <c r="GC2" s="2258"/>
      <c r="GD2" s="2258"/>
      <c r="GE2" s="2258"/>
      <c r="GF2" s="2258"/>
      <c r="GG2" s="2258"/>
      <c r="GH2" s="2258"/>
      <c r="GI2" s="2258"/>
      <c r="GJ2" s="2258"/>
      <c r="GK2" s="2258"/>
      <c r="GL2" s="2258"/>
      <c r="GM2" s="2258"/>
      <c r="GN2" s="2258"/>
      <c r="GO2" s="2258"/>
      <c r="GP2" s="2258"/>
      <c r="GQ2" s="2258"/>
      <c r="GR2" s="2258"/>
      <c r="GS2" s="2258"/>
      <c r="GT2" s="2258"/>
      <c r="GU2" s="2258"/>
      <c r="GV2" s="2258"/>
      <c r="GW2" s="2258"/>
      <c r="GX2" s="2258"/>
      <c r="GY2" s="2258"/>
      <c r="GZ2" s="2258"/>
      <c r="HA2" s="2258"/>
      <c r="HB2" s="2258"/>
      <c r="HC2" s="2258"/>
      <c r="HD2" s="2258"/>
      <c r="HE2" s="2258"/>
      <c r="HF2" s="2258"/>
      <c r="HG2" s="2258"/>
      <c r="HH2" s="2258"/>
      <c r="HI2" s="2258"/>
      <c r="HJ2" s="2258"/>
      <c r="HK2" s="2258"/>
      <c r="HL2" s="2258"/>
      <c r="HM2" s="2258"/>
      <c r="HN2" s="2258"/>
      <c r="HO2" s="2258"/>
      <c r="HP2" s="2258"/>
      <c r="HQ2" s="2258"/>
      <c r="HR2" s="2258"/>
      <c r="HS2" s="2258"/>
      <c r="HT2" s="2258"/>
      <c r="HU2" s="2258"/>
      <c r="HV2" s="2258"/>
      <c r="HW2" s="2258"/>
      <c r="HX2" s="2258"/>
      <c r="HY2" s="2258"/>
      <c r="HZ2" s="2258"/>
      <c r="IA2" s="2258"/>
      <c r="IB2" s="2258"/>
      <c r="IC2" s="2258"/>
      <c r="ID2" s="2258"/>
      <c r="IE2" s="2258"/>
      <c r="IF2" s="2258"/>
      <c r="IG2" s="2258"/>
      <c r="IH2" s="2258"/>
      <c r="II2" s="2258"/>
      <c r="IJ2" s="2258"/>
      <c r="IK2" s="2258"/>
      <c r="IL2" s="2258"/>
      <c r="IM2" s="2258"/>
      <c r="IN2" s="2258"/>
      <c r="IO2" s="2258"/>
      <c r="IP2" s="2258"/>
      <c r="IQ2" s="2258"/>
      <c r="IR2" s="2258"/>
      <c r="IS2" s="2258"/>
      <c r="IT2" s="2258"/>
      <c r="IU2" s="2258"/>
      <c r="IV2" s="2258"/>
      <c r="IW2" s="2258"/>
      <c r="IX2" s="2258"/>
      <c r="IY2" s="2258"/>
      <c r="IZ2" s="2258"/>
      <c r="JA2" s="2258"/>
      <c r="JB2" s="2258"/>
      <c r="JC2" s="2258"/>
      <c r="JD2" s="2258"/>
      <c r="JE2" s="2258"/>
      <c r="JF2" s="2258"/>
      <c r="JG2" s="2258"/>
      <c r="JH2" s="2258"/>
      <c r="JI2" s="2258"/>
      <c r="JJ2" s="2258"/>
      <c r="JK2" s="2258"/>
      <c r="JL2" s="2258"/>
      <c r="JM2" s="2258"/>
      <c r="JN2" s="2258"/>
      <c r="JO2" s="2258"/>
      <c r="JP2" s="2258"/>
      <c r="JQ2" s="2258"/>
      <c r="JR2" s="2258"/>
      <c r="JS2" s="2258"/>
      <c r="JT2" s="2258"/>
      <c r="JU2" s="2258"/>
      <c r="JV2" s="2258"/>
      <c r="JW2" s="2258"/>
      <c r="JX2" s="2258"/>
      <c r="JY2" s="2258"/>
      <c r="JZ2" s="2258"/>
      <c r="KA2" s="2258"/>
      <c r="KB2" s="2258"/>
      <c r="KC2" s="2258"/>
      <c r="KD2" s="2258"/>
      <c r="KE2" s="2258"/>
      <c r="KF2" s="2258"/>
      <c r="KG2" s="2258"/>
      <c r="KH2" s="2258"/>
      <c r="KI2" s="2258"/>
      <c r="KJ2" s="2258"/>
      <c r="KK2" s="2258"/>
      <c r="KL2" s="2258"/>
      <c r="KM2" s="2258"/>
      <c r="KN2" s="2258"/>
      <c r="KO2" s="2258"/>
      <c r="KP2" s="2258"/>
      <c r="KQ2" s="2258"/>
      <c r="KR2" s="2258"/>
      <c r="KS2" s="2258"/>
      <c r="KT2" s="2258"/>
      <c r="KU2" s="2258"/>
      <c r="KV2" s="2258"/>
      <c r="KW2" s="2258"/>
      <c r="KX2" s="2258"/>
      <c r="KY2" s="2258"/>
      <c r="KZ2" s="2258"/>
      <c r="LA2" s="2258"/>
      <c r="LB2" s="2258"/>
      <c r="LC2" s="2258"/>
      <c r="LD2" s="2258"/>
      <c r="LE2" s="2258"/>
      <c r="LF2" s="2258"/>
      <c r="LG2" s="2258"/>
      <c r="LH2" s="2258"/>
      <c r="LI2" s="2258"/>
      <c r="LJ2" s="2258"/>
      <c r="LK2" s="2258"/>
      <c r="LL2" s="2258"/>
      <c r="LM2" s="2258"/>
      <c r="LN2" s="2258"/>
      <c r="LO2" s="2258"/>
      <c r="LP2" s="2258"/>
      <c r="LQ2" s="2258"/>
      <c r="LR2" s="2258"/>
      <c r="LS2" s="2258"/>
    </row>
    <row r="3" spans="1:331" s="272" customFormat="1" ht="12.75" hidden="1" customHeight="1" x14ac:dyDescent="0.2">
      <c r="A3" s="373"/>
      <c r="B3" s="373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798"/>
      <c r="AB3" s="798"/>
      <c r="AC3" s="798"/>
      <c r="AD3" s="653"/>
      <c r="AE3" s="653"/>
      <c r="AF3" s="771"/>
      <c r="AG3" s="771"/>
      <c r="AH3" s="1059"/>
      <c r="AI3" s="1499"/>
      <c r="AJ3" s="1499"/>
      <c r="AK3" s="376"/>
      <c r="AL3" s="376"/>
      <c r="AM3" s="376"/>
      <c r="AN3" s="376"/>
      <c r="AO3" s="376"/>
      <c r="AP3" s="294"/>
      <c r="AQ3" s="295"/>
      <c r="AR3" s="295"/>
      <c r="AS3" s="294"/>
      <c r="AT3" s="294"/>
      <c r="AU3" s="294"/>
      <c r="AV3" s="376"/>
      <c r="AW3" s="374"/>
      <c r="AX3" s="374"/>
      <c r="AY3" s="952"/>
      <c r="AZ3" s="952"/>
      <c r="BA3" s="1137"/>
      <c r="BB3" s="376"/>
      <c r="BC3" s="376"/>
      <c r="BD3" s="376"/>
      <c r="BE3" s="376"/>
      <c r="BF3" s="374"/>
      <c r="BG3" s="374"/>
      <c r="BH3" s="374"/>
      <c r="BI3" s="1137"/>
      <c r="BJ3" s="2249"/>
      <c r="BK3" s="2258"/>
      <c r="BL3" s="2258"/>
      <c r="BM3" s="2258"/>
      <c r="BN3" s="2258"/>
      <c r="BO3" s="2258"/>
      <c r="BP3" s="2258"/>
      <c r="BQ3" s="2258"/>
      <c r="BR3" s="2258"/>
      <c r="BS3" s="2258"/>
      <c r="BT3" s="2258"/>
      <c r="BU3" s="2258"/>
      <c r="BV3" s="2258"/>
      <c r="BW3" s="2258"/>
      <c r="BX3" s="2258"/>
      <c r="BY3" s="2258"/>
      <c r="BZ3" s="2258"/>
      <c r="CA3" s="2258"/>
      <c r="CB3" s="2258"/>
      <c r="CC3" s="2258"/>
      <c r="CD3" s="2258"/>
      <c r="CE3" s="2258"/>
      <c r="CF3" s="2258"/>
      <c r="CG3" s="2258"/>
      <c r="CH3" s="2258"/>
      <c r="CI3" s="2258"/>
      <c r="CJ3" s="2258"/>
      <c r="CK3" s="2258"/>
      <c r="CL3" s="2258"/>
      <c r="CM3" s="2258"/>
      <c r="CN3" s="2258"/>
      <c r="CO3" s="2258"/>
      <c r="CP3" s="2258"/>
      <c r="CQ3" s="2258"/>
      <c r="CR3" s="2258"/>
      <c r="CS3" s="2258"/>
      <c r="CT3" s="2258"/>
      <c r="CU3" s="2258"/>
      <c r="CV3" s="2258"/>
      <c r="CW3" s="2258"/>
      <c r="CX3" s="2258"/>
      <c r="CY3" s="2258"/>
      <c r="CZ3" s="2258"/>
      <c r="DA3" s="2258"/>
      <c r="DB3" s="2258"/>
      <c r="DC3" s="2258"/>
      <c r="DD3" s="2258"/>
      <c r="DE3" s="2258"/>
      <c r="DF3" s="2258"/>
      <c r="DG3" s="2258"/>
      <c r="DH3" s="2258"/>
      <c r="DI3" s="2258"/>
      <c r="DJ3" s="2258"/>
      <c r="DK3" s="2258"/>
      <c r="DL3" s="2258"/>
      <c r="DM3" s="2258"/>
      <c r="DN3" s="2258"/>
      <c r="DO3" s="2258"/>
      <c r="DP3" s="2258"/>
      <c r="DQ3" s="2258"/>
      <c r="DR3" s="2258"/>
      <c r="DS3" s="2258"/>
      <c r="DT3" s="2258"/>
      <c r="DU3" s="2258"/>
      <c r="DV3" s="2258"/>
      <c r="DW3" s="2258"/>
      <c r="DX3" s="2258"/>
      <c r="DY3" s="2258"/>
      <c r="DZ3" s="2258"/>
      <c r="EA3" s="2258"/>
      <c r="EB3" s="2258"/>
      <c r="EC3" s="2258"/>
      <c r="ED3" s="2258"/>
      <c r="EE3" s="2258"/>
      <c r="EF3" s="2258"/>
      <c r="EG3" s="2258"/>
      <c r="EH3" s="2258"/>
      <c r="EI3" s="2258"/>
      <c r="EJ3" s="2258"/>
      <c r="EK3" s="2258"/>
      <c r="EL3" s="2258"/>
      <c r="EM3" s="2258"/>
      <c r="EN3" s="2258"/>
      <c r="EO3" s="2258"/>
      <c r="EP3" s="2258"/>
      <c r="EQ3" s="2258"/>
      <c r="ER3" s="2258"/>
      <c r="ES3" s="2258"/>
      <c r="ET3" s="2258"/>
      <c r="EU3" s="2258"/>
      <c r="EV3" s="2258"/>
      <c r="EW3" s="2258"/>
      <c r="EX3" s="2258"/>
      <c r="EY3" s="2258"/>
      <c r="EZ3" s="2258"/>
      <c r="FA3" s="2258"/>
      <c r="FB3" s="2258"/>
      <c r="FC3" s="2258"/>
      <c r="FD3" s="2258"/>
      <c r="FE3" s="2258"/>
      <c r="FF3" s="2258"/>
      <c r="FG3" s="2258"/>
      <c r="FH3" s="2258"/>
      <c r="FI3" s="2258"/>
      <c r="FJ3" s="2258"/>
      <c r="FK3" s="2258"/>
      <c r="FL3" s="2258"/>
      <c r="FM3" s="2258"/>
      <c r="FN3" s="2258"/>
      <c r="FO3" s="2258"/>
      <c r="FP3" s="2258"/>
      <c r="FQ3" s="2258"/>
      <c r="FR3" s="2258"/>
      <c r="FS3" s="2258"/>
      <c r="FT3" s="2258"/>
      <c r="FU3" s="2258"/>
      <c r="FV3" s="2258"/>
      <c r="FW3" s="2258"/>
      <c r="FX3" s="2258"/>
      <c r="FY3" s="2258"/>
      <c r="FZ3" s="2258"/>
      <c r="GA3" s="2258"/>
      <c r="GB3" s="2258"/>
      <c r="GC3" s="2258"/>
      <c r="GD3" s="2258"/>
      <c r="GE3" s="2258"/>
      <c r="GF3" s="2258"/>
      <c r="GG3" s="2258"/>
      <c r="GH3" s="2258"/>
      <c r="GI3" s="2258"/>
      <c r="GJ3" s="2258"/>
      <c r="GK3" s="2258"/>
      <c r="GL3" s="2258"/>
      <c r="GM3" s="2258"/>
      <c r="GN3" s="2258"/>
      <c r="GO3" s="2258"/>
      <c r="GP3" s="2258"/>
      <c r="GQ3" s="2258"/>
      <c r="GR3" s="2258"/>
      <c r="GS3" s="2258"/>
      <c r="GT3" s="2258"/>
      <c r="GU3" s="2258"/>
      <c r="GV3" s="2258"/>
      <c r="GW3" s="2258"/>
      <c r="GX3" s="2258"/>
      <c r="GY3" s="2258"/>
      <c r="GZ3" s="2258"/>
      <c r="HA3" s="2258"/>
      <c r="HB3" s="2258"/>
      <c r="HC3" s="2258"/>
      <c r="HD3" s="2258"/>
      <c r="HE3" s="2258"/>
      <c r="HF3" s="2258"/>
      <c r="HG3" s="2258"/>
      <c r="HH3" s="2258"/>
      <c r="HI3" s="2258"/>
      <c r="HJ3" s="2258"/>
      <c r="HK3" s="2258"/>
      <c r="HL3" s="2258"/>
      <c r="HM3" s="2258"/>
      <c r="HN3" s="2258"/>
      <c r="HO3" s="2258"/>
      <c r="HP3" s="2258"/>
      <c r="HQ3" s="2258"/>
      <c r="HR3" s="2258"/>
      <c r="HS3" s="2258"/>
      <c r="HT3" s="2258"/>
      <c r="HU3" s="2258"/>
      <c r="HV3" s="2258"/>
      <c r="HW3" s="2258"/>
      <c r="HX3" s="2258"/>
      <c r="HY3" s="2258"/>
      <c r="HZ3" s="2258"/>
      <c r="IA3" s="2258"/>
      <c r="IB3" s="2258"/>
      <c r="IC3" s="2258"/>
      <c r="ID3" s="2258"/>
      <c r="IE3" s="2258"/>
      <c r="IF3" s="2258"/>
      <c r="IG3" s="2258"/>
      <c r="IH3" s="2258"/>
      <c r="II3" s="2258"/>
      <c r="IJ3" s="2258"/>
      <c r="IK3" s="2258"/>
      <c r="IL3" s="2258"/>
      <c r="IM3" s="2258"/>
      <c r="IN3" s="2258"/>
      <c r="IO3" s="2258"/>
      <c r="IP3" s="2258"/>
      <c r="IQ3" s="2258"/>
      <c r="IR3" s="2258"/>
      <c r="IS3" s="2258"/>
      <c r="IT3" s="2258"/>
      <c r="IU3" s="2258"/>
      <c r="IV3" s="2258"/>
      <c r="IW3" s="2258"/>
      <c r="IX3" s="2258"/>
      <c r="IY3" s="2258"/>
      <c r="IZ3" s="2258"/>
      <c r="JA3" s="2258"/>
      <c r="JB3" s="2258"/>
      <c r="JC3" s="2258"/>
      <c r="JD3" s="2258"/>
      <c r="JE3" s="2258"/>
      <c r="JF3" s="2258"/>
      <c r="JG3" s="2258"/>
      <c r="JH3" s="2258"/>
      <c r="JI3" s="2258"/>
      <c r="JJ3" s="2258"/>
      <c r="JK3" s="2258"/>
      <c r="JL3" s="2258"/>
      <c r="JM3" s="2258"/>
      <c r="JN3" s="2258"/>
      <c r="JO3" s="2258"/>
      <c r="JP3" s="2258"/>
      <c r="JQ3" s="2258"/>
      <c r="JR3" s="2258"/>
      <c r="JS3" s="2258"/>
      <c r="JT3" s="2258"/>
      <c r="JU3" s="2258"/>
      <c r="JV3" s="2258"/>
      <c r="JW3" s="2258"/>
      <c r="JX3" s="2258"/>
      <c r="JY3" s="2258"/>
      <c r="JZ3" s="2258"/>
      <c r="KA3" s="2258"/>
      <c r="KB3" s="2258"/>
      <c r="KC3" s="2258"/>
      <c r="KD3" s="2258"/>
      <c r="KE3" s="2258"/>
      <c r="KF3" s="2258"/>
      <c r="KG3" s="2258"/>
      <c r="KH3" s="2258"/>
      <c r="KI3" s="2258"/>
      <c r="KJ3" s="2258"/>
      <c r="KK3" s="2258"/>
      <c r="KL3" s="2258"/>
      <c r="KM3" s="2258"/>
      <c r="KN3" s="2258"/>
      <c r="KO3" s="2258"/>
      <c r="KP3" s="2258"/>
      <c r="KQ3" s="2258"/>
      <c r="KR3" s="2258"/>
      <c r="KS3" s="2258"/>
      <c r="KT3" s="2258"/>
      <c r="KU3" s="2258"/>
      <c r="KV3" s="2258"/>
      <c r="KW3" s="2258"/>
      <c r="KX3" s="2258"/>
      <c r="KY3" s="2258"/>
      <c r="KZ3" s="2258"/>
      <c r="LA3" s="2258"/>
      <c r="LB3" s="2258"/>
      <c r="LC3" s="2258"/>
      <c r="LD3" s="2258"/>
      <c r="LE3" s="2258"/>
      <c r="LF3" s="2258"/>
      <c r="LG3" s="2258"/>
      <c r="LH3" s="2258"/>
      <c r="LI3" s="2258"/>
      <c r="LJ3" s="2258"/>
      <c r="LK3" s="2258"/>
      <c r="LL3" s="2258"/>
      <c r="LM3" s="2258"/>
      <c r="LN3" s="2258"/>
      <c r="LO3" s="2258"/>
      <c r="LP3" s="2258"/>
      <c r="LQ3" s="2258"/>
      <c r="LR3" s="2258"/>
      <c r="LS3" s="2258"/>
    </row>
    <row r="4" spans="1:331" s="262" customFormat="1" ht="18" customHeight="1" x14ac:dyDescent="0.2">
      <c r="A4" s="1577" t="s">
        <v>1385</v>
      </c>
      <c r="B4" s="1578"/>
      <c r="C4" s="1324">
        <v>1</v>
      </c>
      <c r="D4" s="1324">
        <v>2</v>
      </c>
      <c r="E4" s="1324">
        <v>3</v>
      </c>
      <c r="F4" s="1324">
        <v>4</v>
      </c>
      <c r="G4" s="1324">
        <v>5</v>
      </c>
      <c r="H4" s="1324">
        <v>6</v>
      </c>
      <c r="I4" s="1324">
        <v>7</v>
      </c>
      <c r="J4" s="1324">
        <v>8</v>
      </c>
      <c r="K4" s="1324">
        <v>9</v>
      </c>
      <c r="L4" s="1324">
        <v>10</v>
      </c>
      <c r="M4" s="1324">
        <v>11</v>
      </c>
      <c r="N4" s="1324">
        <v>12</v>
      </c>
      <c r="O4" s="1324">
        <v>13</v>
      </c>
      <c r="P4" s="1324">
        <v>14</v>
      </c>
      <c r="Q4" s="1324">
        <v>15</v>
      </c>
      <c r="R4" s="1324">
        <v>16</v>
      </c>
      <c r="S4" s="1324">
        <v>17</v>
      </c>
      <c r="T4" s="1324">
        <v>18</v>
      </c>
      <c r="U4" s="1324">
        <v>19</v>
      </c>
      <c r="V4" s="1324">
        <v>20</v>
      </c>
      <c r="W4" s="1324">
        <v>21</v>
      </c>
      <c r="X4" s="1324">
        <v>22</v>
      </c>
      <c r="Y4" s="1324">
        <v>23</v>
      </c>
      <c r="Z4" s="1324">
        <v>24</v>
      </c>
      <c r="AA4" s="1324">
        <v>25</v>
      </c>
      <c r="AB4" s="1324">
        <v>26</v>
      </c>
      <c r="AC4" s="1324">
        <v>27</v>
      </c>
      <c r="AD4" s="1324">
        <v>28</v>
      </c>
      <c r="AE4" s="1324">
        <v>29</v>
      </c>
      <c r="AF4" s="1324">
        <v>30</v>
      </c>
      <c r="AG4" s="1324">
        <v>31</v>
      </c>
      <c r="AH4" s="1324">
        <v>33</v>
      </c>
      <c r="AI4" s="1324"/>
      <c r="AJ4" s="1324"/>
      <c r="AK4" s="1324">
        <v>34</v>
      </c>
      <c r="AL4" s="1324">
        <v>35</v>
      </c>
      <c r="AM4" s="1324">
        <v>36</v>
      </c>
      <c r="AN4" s="1324">
        <v>37</v>
      </c>
      <c r="AO4" s="1324">
        <v>38</v>
      </c>
      <c r="AP4" s="1324">
        <v>39</v>
      </c>
      <c r="AQ4" s="1324">
        <v>40</v>
      </c>
      <c r="AR4" s="1324">
        <v>41</v>
      </c>
      <c r="AS4" s="1324">
        <v>42</v>
      </c>
      <c r="AT4" s="1324">
        <v>43</v>
      </c>
      <c r="AU4" s="1324">
        <v>44</v>
      </c>
      <c r="AV4" s="1324">
        <v>45</v>
      </c>
      <c r="AW4" s="1324">
        <v>46</v>
      </c>
      <c r="AX4" s="1324">
        <v>47</v>
      </c>
      <c r="AY4" s="1324">
        <v>48</v>
      </c>
      <c r="AZ4" s="1324">
        <v>49</v>
      </c>
      <c r="BA4" s="1324">
        <v>50</v>
      </c>
      <c r="BB4" s="1324">
        <v>51</v>
      </c>
      <c r="BC4" s="1324">
        <v>52</v>
      </c>
      <c r="BD4" s="1324">
        <v>53</v>
      </c>
      <c r="BE4" s="1324">
        <v>54</v>
      </c>
      <c r="BF4" s="1324">
        <v>55</v>
      </c>
      <c r="BG4" s="1324">
        <v>56</v>
      </c>
      <c r="BH4" s="1324">
        <v>57</v>
      </c>
      <c r="BI4" s="1324">
        <v>58</v>
      </c>
      <c r="BJ4" s="2250">
        <v>59</v>
      </c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67"/>
      <c r="DV4" s="1067"/>
      <c r="DW4" s="1067"/>
      <c r="DX4" s="1067"/>
      <c r="DY4" s="1067"/>
      <c r="DZ4" s="1067"/>
      <c r="EA4" s="1067"/>
      <c r="EB4" s="1067"/>
      <c r="EC4" s="1067"/>
      <c r="ED4" s="1067"/>
      <c r="EE4" s="1067"/>
      <c r="EF4" s="1067"/>
      <c r="EG4" s="1067"/>
      <c r="EH4" s="1067"/>
      <c r="EI4" s="1067"/>
      <c r="EJ4" s="1067"/>
      <c r="EK4" s="1067"/>
      <c r="EL4" s="1067"/>
      <c r="EM4" s="1067"/>
      <c r="EN4" s="1067"/>
      <c r="EO4" s="1067"/>
      <c r="EP4" s="1067"/>
      <c r="EQ4" s="1067"/>
      <c r="ER4" s="1067"/>
      <c r="ES4" s="1067"/>
      <c r="ET4" s="1067"/>
      <c r="EU4" s="1067"/>
      <c r="EV4" s="1067"/>
      <c r="EW4" s="1067"/>
      <c r="EX4" s="1067"/>
      <c r="EY4" s="1067"/>
      <c r="EZ4" s="1067"/>
      <c r="FA4" s="1067"/>
      <c r="FB4" s="1067"/>
      <c r="FC4" s="1067"/>
      <c r="FD4" s="1067"/>
      <c r="FE4" s="1067"/>
      <c r="FF4" s="1067"/>
      <c r="FG4" s="1067"/>
      <c r="FH4" s="1067"/>
      <c r="FI4" s="1067"/>
      <c r="FJ4" s="1067"/>
      <c r="FK4" s="1067"/>
      <c r="FL4" s="1067"/>
      <c r="FM4" s="1067"/>
      <c r="FN4" s="1067"/>
      <c r="FO4" s="1067"/>
      <c r="FP4" s="1067"/>
      <c r="FQ4" s="1067"/>
      <c r="FR4" s="1067"/>
      <c r="FS4" s="1067"/>
      <c r="FT4" s="1067"/>
      <c r="FU4" s="1067"/>
      <c r="FV4" s="1067"/>
      <c r="FW4" s="1067"/>
      <c r="FX4" s="1067"/>
      <c r="FY4" s="1067"/>
      <c r="FZ4" s="1067"/>
      <c r="GA4" s="1067"/>
      <c r="GB4" s="1067"/>
      <c r="GC4" s="1067"/>
      <c r="GD4" s="1067"/>
      <c r="GE4" s="1067"/>
      <c r="GF4" s="1067"/>
      <c r="GG4" s="1067"/>
      <c r="GH4" s="1067"/>
      <c r="GI4" s="1067"/>
      <c r="GJ4" s="1067"/>
      <c r="GK4" s="1067"/>
      <c r="GL4" s="1067"/>
      <c r="GM4" s="1067"/>
      <c r="GN4" s="1067"/>
      <c r="GO4" s="1067"/>
      <c r="GP4" s="1067"/>
      <c r="GQ4" s="1067"/>
      <c r="GR4" s="1067"/>
      <c r="GS4" s="1067"/>
      <c r="GT4" s="1067"/>
      <c r="GU4" s="1067"/>
      <c r="GV4" s="1067"/>
      <c r="GW4" s="1067"/>
      <c r="GX4" s="1067"/>
      <c r="GY4" s="1067"/>
      <c r="GZ4" s="1067"/>
      <c r="HA4" s="1067"/>
      <c r="HB4" s="1067"/>
      <c r="HC4" s="1067"/>
      <c r="HD4" s="1067"/>
      <c r="HE4" s="1067"/>
      <c r="HF4" s="1067"/>
      <c r="HG4" s="1067"/>
      <c r="HH4" s="1067"/>
      <c r="HI4" s="1067"/>
      <c r="HJ4" s="1067"/>
      <c r="HK4" s="1067"/>
      <c r="HL4" s="1067"/>
      <c r="HM4" s="1067"/>
      <c r="HN4" s="1067"/>
      <c r="HO4" s="1067"/>
      <c r="HP4" s="1067"/>
      <c r="HQ4" s="1067"/>
      <c r="HR4" s="1067"/>
      <c r="HS4" s="1067"/>
      <c r="HT4" s="1067"/>
      <c r="HU4" s="1067"/>
      <c r="HV4" s="1067"/>
      <c r="HW4" s="1067"/>
      <c r="HX4" s="1067"/>
      <c r="HY4" s="1067"/>
      <c r="HZ4" s="1067"/>
      <c r="IA4" s="1067"/>
      <c r="IB4" s="1067"/>
      <c r="IC4" s="1067"/>
      <c r="ID4" s="1067"/>
      <c r="IE4" s="1067"/>
      <c r="IF4" s="1067"/>
      <c r="IG4" s="1067"/>
      <c r="IH4" s="1067"/>
      <c r="II4" s="1067"/>
      <c r="IJ4" s="1067"/>
      <c r="IK4" s="1067"/>
      <c r="IL4" s="1067"/>
      <c r="IM4" s="1067"/>
      <c r="IN4" s="1067"/>
      <c r="IO4" s="1067"/>
      <c r="IP4" s="1067"/>
      <c r="IQ4" s="1067"/>
      <c r="IR4" s="1067"/>
      <c r="IS4" s="1067"/>
      <c r="IT4" s="1067"/>
      <c r="IU4" s="1067"/>
      <c r="IV4" s="1067"/>
      <c r="IW4" s="1067"/>
      <c r="IX4" s="1067"/>
      <c r="IY4" s="1067"/>
      <c r="IZ4" s="1067"/>
      <c r="JA4" s="1067"/>
      <c r="JB4" s="1067"/>
      <c r="JC4" s="1067"/>
      <c r="JD4" s="1067"/>
      <c r="JE4" s="1067"/>
      <c r="JF4" s="1067"/>
      <c r="JG4" s="1067"/>
      <c r="JH4" s="1067"/>
      <c r="JI4" s="1067"/>
      <c r="JJ4" s="1067"/>
      <c r="JK4" s="1067"/>
      <c r="JL4" s="1067"/>
      <c r="JM4" s="1067"/>
      <c r="JN4" s="1067"/>
      <c r="JO4" s="1067"/>
      <c r="JP4" s="1067"/>
      <c r="JQ4" s="1067"/>
      <c r="JR4" s="1067"/>
      <c r="JS4" s="1067"/>
      <c r="JT4" s="1067"/>
      <c r="JU4" s="1067"/>
      <c r="JV4" s="1067"/>
      <c r="JW4" s="1067"/>
      <c r="JX4" s="1067"/>
      <c r="JY4" s="1067"/>
      <c r="JZ4" s="1067"/>
      <c r="KA4" s="1067"/>
      <c r="KB4" s="1067"/>
      <c r="KC4" s="1067"/>
      <c r="KD4" s="1067"/>
      <c r="KE4" s="1067"/>
      <c r="KF4" s="1067"/>
      <c r="KG4" s="1067"/>
      <c r="KH4" s="1067"/>
      <c r="KI4" s="1067"/>
      <c r="KJ4" s="1067"/>
      <c r="KK4" s="1067"/>
      <c r="KL4" s="1067"/>
      <c r="KM4" s="1067"/>
      <c r="KN4" s="1067"/>
      <c r="KO4" s="1067"/>
      <c r="KP4" s="1067"/>
      <c r="KQ4" s="1067"/>
      <c r="KR4" s="1067"/>
      <c r="KS4" s="1067"/>
      <c r="KT4" s="1067"/>
      <c r="KU4" s="1067"/>
      <c r="KV4" s="1067"/>
      <c r="KW4" s="1067"/>
      <c r="KX4" s="1067"/>
      <c r="KY4" s="1067"/>
      <c r="KZ4" s="1067"/>
      <c r="LA4" s="1067"/>
      <c r="LB4" s="1067"/>
      <c r="LC4" s="1067"/>
      <c r="LD4" s="1067"/>
      <c r="LE4" s="1067"/>
      <c r="LF4" s="1067"/>
      <c r="LG4" s="1067"/>
      <c r="LH4" s="1067"/>
      <c r="LI4" s="1067"/>
      <c r="LJ4" s="1067"/>
      <c r="LK4" s="1067"/>
      <c r="LL4" s="1067"/>
      <c r="LM4" s="1067"/>
      <c r="LN4" s="1067"/>
      <c r="LO4" s="1067"/>
      <c r="LP4" s="1067"/>
      <c r="LQ4" s="1067"/>
      <c r="LR4" s="1067"/>
      <c r="LS4" s="1067"/>
    </row>
    <row r="5" spans="1:331" s="262" customFormat="1" ht="25.5" hidden="1" x14ac:dyDescent="0.2">
      <c r="A5" s="273" t="s">
        <v>1482</v>
      </c>
      <c r="C5" s="1330" t="s">
        <v>442</v>
      </c>
      <c r="D5" s="1330" t="s">
        <v>442</v>
      </c>
      <c r="E5" s="1330" t="s">
        <v>442</v>
      </c>
      <c r="F5" s="1330" t="s">
        <v>442</v>
      </c>
      <c r="G5" s="1330" t="s">
        <v>442</v>
      </c>
      <c r="H5" s="1330" t="s">
        <v>442</v>
      </c>
      <c r="I5" s="1330" t="s">
        <v>442</v>
      </c>
      <c r="J5" s="1330" t="s">
        <v>442</v>
      </c>
      <c r="K5" s="1330" t="s">
        <v>442</v>
      </c>
      <c r="L5" s="1330" t="s">
        <v>442</v>
      </c>
      <c r="M5" s="1330" t="s">
        <v>442</v>
      </c>
      <c r="N5" s="1330" t="s">
        <v>442</v>
      </c>
      <c r="O5" s="1330" t="s">
        <v>442</v>
      </c>
      <c r="P5" s="1330" t="s">
        <v>442</v>
      </c>
      <c r="Q5" s="1330" t="s">
        <v>442</v>
      </c>
      <c r="R5" s="1330" t="s">
        <v>442</v>
      </c>
      <c r="S5" s="1330" t="s">
        <v>442</v>
      </c>
      <c r="T5" s="1330" t="s">
        <v>442</v>
      </c>
      <c r="U5" s="1330" t="s">
        <v>442</v>
      </c>
      <c r="V5" s="1330" t="s">
        <v>442</v>
      </c>
      <c r="W5" s="1330" t="s">
        <v>442</v>
      </c>
      <c r="X5" s="1330" t="s">
        <v>442</v>
      </c>
      <c r="Y5" s="1330" t="s">
        <v>442</v>
      </c>
      <c r="Z5" s="1330" t="s">
        <v>442</v>
      </c>
      <c r="AA5" s="1330" t="s">
        <v>442</v>
      </c>
      <c r="AB5" s="1330" t="s">
        <v>442</v>
      </c>
      <c r="AC5" s="1330" t="s">
        <v>442</v>
      </c>
      <c r="AD5" s="1330" t="s">
        <v>442</v>
      </c>
      <c r="AE5" s="1330" t="s">
        <v>442</v>
      </c>
      <c r="AF5" s="1330" t="s">
        <v>442</v>
      </c>
      <c r="AG5" s="1330" t="s">
        <v>442</v>
      </c>
      <c r="AH5" s="1330"/>
      <c r="AI5" s="1330"/>
      <c r="AJ5" s="1330"/>
      <c r="AK5" s="1330" t="s">
        <v>442</v>
      </c>
      <c r="AL5" s="1330" t="s">
        <v>442</v>
      </c>
      <c r="AM5" s="1330" t="s">
        <v>443</v>
      </c>
      <c r="AN5" s="1330" t="s">
        <v>443</v>
      </c>
      <c r="AO5" s="1330" t="s">
        <v>443</v>
      </c>
      <c r="AP5" s="1330" t="s">
        <v>653</v>
      </c>
      <c r="AQ5" s="1330" t="s">
        <v>443</v>
      </c>
      <c r="AR5" s="1330" t="s">
        <v>443</v>
      </c>
      <c r="AS5" s="1330" t="s">
        <v>653</v>
      </c>
      <c r="AT5" s="1330" t="s">
        <v>653</v>
      </c>
      <c r="AU5" s="1330" t="s">
        <v>443</v>
      </c>
      <c r="AV5" s="1330" t="s">
        <v>443</v>
      </c>
      <c r="AW5" s="1330" t="s">
        <v>442</v>
      </c>
      <c r="AX5" s="1330" t="s">
        <v>442</v>
      </c>
      <c r="AY5" s="1330"/>
      <c r="AZ5" s="1330"/>
      <c r="BA5" s="1330"/>
      <c r="BB5" s="1330" t="s">
        <v>443</v>
      </c>
      <c r="BC5" s="1330" t="s">
        <v>443</v>
      </c>
      <c r="BD5" s="1330" t="s">
        <v>443</v>
      </c>
      <c r="BE5" s="1330" t="s">
        <v>443</v>
      </c>
      <c r="BF5" s="1330" t="s">
        <v>442</v>
      </c>
      <c r="BG5" s="1330" t="s">
        <v>442</v>
      </c>
      <c r="BH5" s="1330" t="s">
        <v>442</v>
      </c>
      <c r="BI5" s="1330"/>
      <c r="BJ5" s="2251" t="s">
        <v>443</v>
      </c>
      <c r="BK5" s="224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67"/>
      <c r="DI5" s="1067"/>
      <c r="DJ5" s="1067"/>
      <c r="DK5" s="1067"/>
      <c r="DL5" s="1067"/>
      <c r="DM5" s="1067"/>
      <c r="DN5" s="1067"/>
      <c r="DO5" s="1067"/>
      <c r="DP5" s="1067"/>
      <c r="DQ5" s="1067"/>
      <c r="DR5" s="1067"/>
      <c r="DS5" s="1067"/>
      <c r="DT5" s="1067"/>
      <c r="DU5" s="1067"/>
      <c r="DV5" s="1067"/>
      <c r="DW5" s="1067"/>
      <c r="DX5" s="1067"/>
      <c r="DY5" s="1067"/>
      <c r="DZ5" s="1067"/>
      <c r="EA5" s="1067"/>
      <c r="EB5" s="1067"/>
      <c r="EC5" s="1067"/>
      <c r="ED5" s="1067"/>
      <c r="EE5" s="1067"/>
      <c r="EF5" s="1067"/>
      <c r="EG5" s="1067"/>
      <c r="EH5" s="1067"/>
      <c r="EI5" s="1067"/>
      <c r="EJ5" s="1067"/>
      <c r="EK5" s="1067"/>
      <c r="EL5" s="1067"/>
      <c r="EM5" s="1067"/>
      <c r="EN5" s="1067"/>
      <c r="EO5" s="1067"/>
      <c r="EP5" s="1067"/>
      <c r="EQ5" s="1067"/>
      <c r="ER5" s="1067"/>
      <c r="ES5" s="1067"/>
      <c r="ET5" s="1067"/>
      <c r="EU5" s="1067"/>
      <c r="EV5" s="1067"/>
      <c r="EW5" s="1067"/>
      <c r="EX5" s="1067"/>
      <c r="EY5" s="1067"/>
      <c r="EZ5" s="1067"/>
      <c r="FA5" s="1067"/>
      <c r="FB5" s="1067"/>
      <c r="FC5" s="1067"/>
      <c r="FD5" s="1067"/>
      <c r="FE5" s="1067"/>
      <c r="FF5" s="1067"/>
      <c r="FG5" s="1067"/>
      <c r="FH5" s="1067"/>
      <c r="FI5" s="1067"/>
      <c r="FJ5" s="1067"/>
      <c r="FK5" s="1067"/>
      <c r="FL5" s="1067"/>
      <c r="FM5" s="1067"/>
      <c r="FN5" s="1067"/>
      <c r="FO5" s="1067"/>
      <c r="FP5" s="1067"/>
      <c r="FQ5" s="1067"/>
      <c r="FR5" s="1067"/>
      <c r="FS5" s="1067"/>
      <c r="FT5" s="1067"/>
      <c r="FU5" s="1067"/>
      <c r="FV5" s="1067"/>
      <c r="FW5" s="1067"/>
      <c r="FX5" s="1067"/>
      <c r="FY5" s="1067"/>
      <c r="FZ5" s="1067"/>
      <c r="GA5" s="1067"/>
      <c r="GB5" s="1067"/>
      <c r="GC5" s="1067"/>
      <c r="GD5" s="1067"/>
      <c r="GE5" s="1067"/>
      <c r="GF5" s="1067"/>
      <c r="GG5" s="1067"/>
      <c r="GH5" s="1067"/>
      <c r="GI5" s="1067"/>
      <c r="GJ5" s="1067"/>
      <c r="GK5" s="1067"/>
      <c r="GL5" s="1067"/>
      <c r="GM5" s="1067"/>
      <c r="GN5" s="1067"/>
      <c r="GO5" s="1067"/>
      <c r="GP5" s="1067"/>
      <c r="GQ5" s="1067"/>
      <c r="GR5" s="1067"/>
      <c r="GS5" s="1067"/>
      <c r="GT5" s="1067"/>
      <c r="GU5" s="1067"/>
      <c r="GV5" s="1067"/>
      <c r="GW5" s="1067"/>
      <c r="GX5" s="1067"/>
      <c r="GY5" s="1067"/>
      <c r="GZ5" s="1067"/>
      <c r="HA5" s="1067"/>
      <c r="HB5" s="1067"/>
      <c r="HC5" s="1067"/>
      <c r="HD5" s="1067"/>
      <c r="HE5" s="1067"/>
      <c r="HF5" s="1067"/>
      <c r="HG5" s="1067"/>
      <c r="HH5" s="1067"/>
      <c r="HI5" s="1067"/>
      <c r="HJ5" s="1067"/>
      <c r="HK5" s="1067"/>
      <c r="HL5" s="1067"/>
      <c r="HM5" s="1067"/>
      <c r="HN5" s="1067"/>
      <c r="HO5" s="1067"/>
      <c r="HP5" s="1067"/>
      <c r="HQ5" s="1067"/>
      <c r="HR5" s="1067"/>
      <c r="HS5" s="1067"/>
      <c r="HT5" s="1067"/>
      <c r="HU5" s="1067"/>
      <c r="HV5" s="1067"/>
      <c r="HW5" s="1067"/>
      <c r="HX5" s="1067"/>
      <c r="HY5" s="1067"/>
      <c r="HZ5" s="1067"/>
      <c r="IA5" s="1067"/>
      <c r="IB5" s="1067"/>
      <c r="IC5" s="1067"/>
      <c r="ID5" s="1067"/>
      <c r="IE5" s="1067"/>
      <c r="IF5" s="1067"/>
      <c r="IG5" s="1067"/>
      <c r="IH5" s="1067"/>
      <c r="II5" s="1067"/>
      <c r="IJ5" s="1067"/>
      <c r="IK5" s="1067"/>
      <c r="IL5" s="1067"/>
      <c r="IM5" s="1067"/>
      <c r="IN5" s="1067"/>
      <c r="IO5" s="1067"/>
      <c r="IP5" s="1067"/>
      <c r="IQ5" s="1067"/>
      <c r="IR5" s="1067"/>
      <c r="IS5" s="1067"/>
      <c r="IT5" s="1067"/>
      <c r="IU5" s="1067"/>
      <c r="IV5" s="1067"/>
      <c r="IW5" s="1067"/>
      <c r="IX5" s="1067"/>
      <c r="IY5" s="1067"/>
      <c r="IZ5" s="1067"/>
      <c r="JA5" s="1067"/>
      <c r="JB5" s="1067"/>
      <c r="JC5" s="1067"/>
      <c r="JD5" s="1067"/>
      <c r="JE5" s="1067"/>
      <c r="JF5" s="1067"/>
      <c r="JG5" s="1067"/>
      <c r="JH5" s="1067"/>
      <c r="JI5" s="1067"/>
      <c r="JJ5" s="1067"/>
      <c r="JK5" s="1067"/>
      <c r="JL5" s="1067"/>
      <c r="JM5" s="1067"/>
      <c r="JN5" s="1067"/>
      <c r="JO5" s="1067"/>
      <c r="JP5" s="1067"/>
      <c r="JQ5" s="1067"/>
      <c r="JR5" s="1067"/>
      <c r="JS5" s="1067"/>
      <c r="JT5" s="1067"/>
      <c r="JU5" s="1067"/>
      <c r="JV5" s="1067"/>
      <c r="JW5" s="1067"/>
      <c r="JX5" s="1067"/>
      <c r="JY5" s="1067"/>
      <c r="JZ5" s="1067"/>
      <c r="KA5" s="1067"/>
      <c r="KB5" s="1067"/>
      <c r="KC5" s="1067"/>
      <c r="KD5" s="1067"/>
      <c r="KE5" s="1067"/>
      <c r="KF5" s="1067"/>
      <c r="KG5" s="1067"/>
      <c r="KH5" s="1067"/>
      <c r="KI5" s="1067"/>
      <c r="KJ5" s="1067"/>
      <c r="KK5" s="1067"/>
      <c r="KL5" s="1067"/>
      <c r="KM5" s="1067"/>
      <c r="KN5" s="1067"/>
      <c r="KO5" s="1067"/>
      <c r="KP5" s="1067"/>
      <c r="KQ5" s="1067"/>
      <c r="KR5" s="1067"/>
      <c r="KS5" s="1067"/>
      <c r="KT5" s="1067"/>
      <c r="KU5" s="1067"/>
      <c r="KV5" s="1067"/>
      <c r="KW5" s="1067"/>
      <c r="KX5" s="1067"/>
      <c r="KY5" s="1067"/>
      <c r="KZ5" s="1067"/>
      <c r="LA5" s="1067"/>
      <c r="LB5" s="1067"/>
      <c r="LC5" s="1067"/>
      <c r="LD5" s="1067"/>
      <c r="LE5" s="1067"/>
      <c r="LF5" s="1067"/>
      <c r="LG5" s="1067"/>
      <c r="LH5" s="1067"/>
      <c r="LI5" s="1067"/>
      <c r="LJ5" s="1067"/>
      <c r="LK5" s="1067"/>
      <c r="LL5" s="1067"/>
      <c r="LM5" s="1067"/>
      <c r="LN5" s="1067"/>
      <c r="LO5" s="1067"/>
      <c r="LP5" s="1067"/>
      <c r="LQ5" s="1067"/>
      <c r="LR5" s="1067"/>
      <c r="LS5" s="1067"/>
    </row>
    <row r="6" spans="1:331" s="426" customFormat="1" ht="24.95" customHeight="1" x14ac:dyDescent="0.2">
      <c r="A6" s="1579" t="s">
        <v>1482</v>
      </c>
      <c r="B6" s="1580"/>
      <c r="C6" s="1326" t="s">
        <v>1027</v>
      </c>
      <c r="D6" s="1326" t="s">
        <v>1028</v>
      </c>
      <c r="E6" s="1328" t="s">
        <v>1142</v>
      </c>
      <c r="F6" s="1328" t="s">
        <v>1143</v>
      </c>
      <c r="G6" s="1328" t="s">
        <v>1144</v>
      </c>
      <c r="H6" s="1328" t="s">
        <v>1145</v>
      </c>
      <c r="I6" s="1328" t="s">
        <v>1146</v>
      </c>
      <c r="J6" s="1328" t="s">
        <v>1147</v>
      </c>
      <c r="K6" s="1328" t="s">
        <v>1148</v>
      </c>
      <c r="L6" s="1328" t="s">
        <v>1149</v>
      </c>
      <c r="M6" s="1328" t="s">
        <v>1150</v>
      </c>
      <c r="N6" s="1328" t="s">
        <v>1151</v>
      </c>
      <c r="O6" s="1328" t="s">
        <v>1152</v>
      </c>
      <c r="P6" s="1328" t="s">
        <v>1153</v>
      </c>
      <c r="Q6" s="1328" t="s">
        <v>1154</v>
      </c>
      <c r="R6" s="1328" t="s">
        <v>1155</v>
      </c>
      <c r="S6" s="1328" t="s">
        <v>1156</v>
      </c>
      <c r="T6" s="1328" t="s">
        <v>1157</v>
      </c>
      <c r="U6" s="1328" t="s">
        <v>1158</v>
      </c>
      <c r="V6" s="1328" t="s">
        <v>1159</v>
      </c>
      <c r="W6" s="1328" t="s">
        <v>1160</v>
      </c>
      <c r="X6" s="1328" t="s">
        <v>1161</v>
      </c>
      <c r="Y6" s="1328" t="s">
        <v>1162</v>
      </c>
      <c r="Z6" s="1328" t="s">
        <v>1163</v>
      </c>
      <c r="AA6" s="1328" t="s">
        <v>1164</v>
      </c>
      <c r="AB6" s="1328" t="s">
        <v>1165</v>
      </c>
      <c r="AC6" s="1328" t="s">
        <v>1166</v>
      </c>
      <c r="AD6" s="1328" t="s">
        <v>1167</v>
      </c>
      <c r="AE6" s="1328" t="s">
        <v>1168</v>
      </c>
      <c r="AF6" s="1328" t="s">
        <v>1169</v>
      </c>
      <c r="AG6" s="1328" t="s">
        <v>1170</v>
      </c>
      <c r="AH6" s="1328" t="s">
        <v>1320</v>
      </c>
      <c r="AI6" s="1328"/>
      <c r="AJ6" s="1328"/>
      <c r="AK6" s="1328" t="s">
        <v>1171</v>
      </c>
      <c r="AL6" s="1328" t="s">
        <v>1172</v>
      </c>
      <c r="AM6" s="1326" t="s">
        <v>1034</v>
      </c>
      <c r="AN6" s="1326" t="s">
        <v>1401</v>
      </c>
      <c r="AO6" s="1326" t="s">
        <v>1107</v>
      </c>
      <c r="AP6" s="1331" t="s">
        <v>569</v>
      </c>
      <c r="AQ6" s="1331" t="s">
        <v>1402</v>
      </c>
      <c r="AR6" s="1331" t="s">
        <v>1403</v>
      </c>
      <c r="AS6" s="1331" t="s">
        <v>674</v>
      </c>
      <c r="AT6" s="1331" t="s">
        <v>675</v>
      </c>
      <c r="AU6" s="1326" t="s">
        <v>1404</v>
      </c>
      <c r="AV6" s="1326" t="s">
        <v>1405</v>
      </c>
      <c r="AW6" s="1326" t="s">
        <v>1030</v>
      </c>
      <c r="AX6" s="1326" t="s">
        <v>1031</v>
      </c>
      <c r="AY6" s="1326" t="s">
        <v>1032</v>
      </c>
      <c r="AZ6" s="1326" t="s">
        <v>1033</v>
      </c>
      <c r="BA6" s="1326" t="s">
        <v>1349</v>
      </c>
      <c r="BB6" s="1326" t="s">
        <v>1406</v>
      </c>
      <c r="BC6" s="1116" t="s">
        <v>1354</v>
      </c>
      <c r="BD6" s="1326" t="s">
        <v>1353</v>
      </c>
      <c r="BE6" s="1326" t="s">
        <v>1407</v>
      </c>
      <c r="BF6" s="1326" t="s">
        <v>1035</v>
      </c>
      <c r="BG6" s="1326" t="s">
        <v>1036</v>
      </c>
      <c r="BH6" s="1326" t="s">
        <v>1037</v>
      </c>
      <c r="BI6" s="1326" t="s">
        <v>1408</v>
      </c>
      <c r="BJ6" s="2252" t="s">
        <v>1108</v>
      </c>
      <c r="BK6" s="2231"/>
      <c r="BL6" s="811"/>
      <c r="BM6" s="811"/>
      <c r="BN6" s="811"/>
      <c r="BO6" s="811"/>
      <c r="BP6" s="811"/>
      <c r="BQ6" s="811"/>
      <c r="BR6" s="811"/>
      <c r="BS6" s="811"/>
      <c r="BT6" s="811"/>
      <c r="BU6" s="811"/>
      <c r="BV6" s="811"/>
      <c r="BW6" s="811"/>
      <c r="BX6" s="811"/>
      <c r="BY6" s="811"/>
      <c r="BZ6" s="811"/>
      <c r="CA6" s="811"/>
      <c r="CB6" s="811"/>
      <c r="CC6" s="811"/>
      <c r="CD6" s="811"/>
      <c r="CE6" s="811"/>
      <c r="CF6" s="811"/>
      <c r="CG6" s="811"/>
      <c r="CH6" s="811"/>
      <c r="CI6" s="811"/>
      <c r="CJ6" s="811"/>
      <c r="CK6" s="811"/>
      <c r="CL6" s="811"/>
      <c r="CM6" s="811"/>
      <c r="CN6" s="811"/>
      <c r="CO6" s="811"/>
      <c r="CP6" s="811"/>
      <c r="CQ6" s="811"/>
      <c r="CR6" s="811"/>
      <c r="CS6" s="811"/>
      <c r="CT6" s="811"/>
      <c r="CU6" s="811"/>
      <c r="CV6" s="811"/>
      <c r="CW6" s="811"/>
      <c r="CX6" s="811"/>
      <c r="CY6" s="811"/>
      <c r="CZ6" s="811"/>
      <c r="DA6" s="811"/>
      <c r="DB6" s="811"/>
      <c r="DC6" s="811"/>
      <c r="DD6" s="811"/>
      <c r="DE6" s="811"/>
      <c r="DF6" s="811"/>
      <c r="DG6" s="811"/>
      <c r="DH6" s="811"/>
      <c r="DI6" s="811"/>
      <c r="DJ6" s="811"/>
      <c r="DK6" s="811"/>
      <c r="DL6" s="811"/>
      <c r="DM6" s="811"/>
      <c r="DN6" s="811"/>
      <c r="DO6" s="811"/>
      <c r="DP6" s="811"/>
      <c r="DQ6" s="811"/>
      <c r="DR6" s="811"/>
      <c r="DS6" s="811"/>
      <c r="DT6" s="811"/>
      <c r="DU6" s="811"/>
      <c r="DV6" s="811"/>
      <c r="DW6" s="811"/>
      <c r="DX6" s="811"/>
      <c r="DY6" s="811"/>
      <c r="DZ6" s="811"/>
      <c r="EA6" s="811"/>
      <c r="EB6" s="811"/>
      <c r="EC6" s="811"/>
      <c r="ED6" s="811"/>
      <c r="EE6" s="811"/>
      <c r="EF6" s="811"/>
      <c r="EG6" s="811"/>
      <c r="EH6" s="811"/>
      <c r="EI6" s="811"/>
      <c r="EJ6" s="811"/>
      <c r="EK6" s="811"/>
      <c r="EL6" s="811"/>
      <c r="EM6" s="811"/>
      <c r="EN6" s="811"/>
      <c r="EO6" s="811"/>
      <c r="EP6" s="811"/>
      <c r="EQ6" s="811"/>
      <c r="ER6" s="811"/>
      <c r="ES6" s="811"/>
      <c r="ET6" s="811"/>
      <c r="EU6" s="811"/>
      <c r="EV6" s="811"/>
      <c r="EW6" s="811"/>
      <c r="EX6" s="811"/>
      <c r="EY6" s="811"/>
      <c r="EZ6" s="811"/>
      <c r="FA6" s="811"/>
      <c r="FB6" s="811"/>
      <c r="FC6" s="811"/>
      <c r="FD6" s="811"/>
      <c r="FE6" s="811"/>
      <c r="FF6" s="811"/>
      <c r="FG6" s="811"/>
      <c r="FH6" s="811"/>
      <c r="FI6" s="811"/>
      <c r="FJ6" s="811"/>
      <c r="FK6" s="811"/>
      <c r="FL6" s="811"/>
      <c r="FM6" s="811"/>
      <c r="FN6" s="811"/>
      <c r="FO6" s="811"/>
      <c r="FP6" s="811"/>
      <c r="FQ6" s="811"/>
      <c r="FR6" s="811"/>
      <c r="FS6" s="811"/>
      <c r="FT6" s="811"/>
      <c r="FU6" s="811"/>
      <c r="FV6" s="811"/>
      <c r="FW6" s="811"/>
      <c r="FX6" s="811"/>
      <c r="FY6" s="811"/>
      <c r="FZ6" s="811"/>
      <c r="GA6" s="811"/>
      <c r="GB6" s="811"/>
      <c r="GC6" s="811"/>
      <c r="GD6" s="811"/>
      <c r="GE6" s="811"/>
      <c r="GF6" s="811"/>
      <c r="GG6" s="811"/>
      <c r="GH6" s="811"/>
      <c r="GI6" s="811"/>
      <c r="GJ6" s="811"/>
      <c r="GK6" s="811"/>
      <c r="GL6" s="811"/>
      <c r="GM6" s="811"/>
      <c r="GN6" s="811"/>
      <c r="GO6" s="811"/>
      <c r="GP6" s="811"/>
      <c r="GQ6" s="811"/>
      <c r="GR6" s="811"/>
      <c r="GS6" s="811"/>
      <c r="GT6" s="811"/>
      <c r="GU6" s="811"/>
      <c r="GV6" s="811"/>
      <c r="GW6" s="811"/>
      <c r="GX6" s="811"/>
      <c r="GY6" s="811"/>
      <c r="GZ6" s="811"/>
      <c r="HA6" s="811"/>
      <c r="HB6" s="811"/>
      <c r="HC6" s="811"/>
      <c r="HD6" s="811"/>
      <c r="HE6" s="811"/>
      <c r="HF6" s="811"/>
      <c r="HG6" s="811"/>
      <c r="HH6" s="811"/>
      <c r="HI6" s="811"/>
      <c r="HJ6" s="811"/>
      <c r="HK6" s="811"/>
      <c r="HL6" s="811"/>
      <c r="HM6" s="811"/>
      <c r="HN6" s="811"/>
      <c r="HO6" s="811"/>
      <c r="HP6" s="811"/>
      <c r="HQ6" s="811"/>
      <c r="HR6" s="811"/>
      <c r="HS6" s="811"/>
      <c r="HT6" s="811"/>
      <c r="HU6" s="811"/>
      <c r="HV6" s="811"/>
      <c r="HW6" s="811"/>
      <c r="HX6" s="811"/>
      <c r="HY6" s="811"/>
      <c r="HZ6" s="811"/>
      <c r="IA6" s="811"/>
      <c r="IB6" s="811"/>
      <c r="IC6" s="811"/>
      <c r="ID6" s="811"/>
      <c r="IE6" s="811"/>
      <c r="IF6" s="811"/>
      <c r="IG6" s="811"/>
      <c r="IH6" s="811"/>
      <c r="II6" s="811"/>
      <c r="IJ6" s="811"/>
      <c r="IK6" s="811"/>
      <c r="IL6" s="811"/>
      <c r="IM6" s="811"/>
      <c r="IN6" s="811"/>
      <c r="IO6" s="811"/>
      <c r="IP6" s="811"/>
      <c r="IQ6" s="811"/>
      <c r="IR6" s="811"/>
      <c r="IS6" s="811"/>
      <c r="IT6" s="811"/>
      <c r="IU6" s="811"/>
      <c r="IV6" s="811"/>
      <c r="IW6" s="811"/>
      <c r="IX6" s="811"/>
      <c r="IY6" s="811"/>
      <c r="IZ6" s="811"/>
      <c r="JA6" s="811"/>
      <c r="JB6" s="811"/>
      <c r="JC6" s="811"/>
      <c r="JD6" s="811"/>
      <c r="JE6" s="811"/>
      <c r="JF6" s="811"/>
      <c r="JG6" s="811"/>
      <c r="JH6" s="811"/>
      <c r="JI6" s="811"/>
      <c r="JJ6" s="811"/>
      <c r="JK6" s="811"/>
      <c r="JL6" s="811"/>
      <c r="JM6" s="811"/>
      <c r="JN6" s="811"/>
      <c r="JO6" s="811"/>
      <c r="JP6" s="811"/>
      <c r="JQ6" s="811"/>
      <c r="JR6" s="811"/>
      <c r="JS6" s="811"/>
      <c r="JT6" s="811"/>
      <c r="JU6" s="811"/>
      <c r="JV6" s="811"/>
      <c r="JW6" s="811"/>
      <c r="JX6" s="811"/>
      <c r="JY6" s="811"/>
      <c r="JZ6" s="811"/>
      <c r="KA6" s="811"/>
      <c r="KB6" s="811"/>
      <c r="KC6" s="811"/>
      <c r="KD6" s="811"/>
      <c r="KE6" s="811"/>
      <c r="KF6" s="811"/>
      <c r="KG6" s="811"/>
      <c r="KH6" s="811"/>
      <c r="KI6" s="811"/>
      <c r="KJ6" s="811"/>
      <c r="KK6" s="811"/>
      <c r="KL6" s="811"/>
      <c r="KM6" s="811"/>
      <c r="KN6" s="811"/>
      <c r="KO6" s="811"/>
      <c r="KP6" s="811"/>
      <c r="KQ6" s="811"/>
      <c r="KR6" s="811"/>
      <c r="KS6" s="811"/>
      <c r="KT6" s="811"/>
      <c r="KU6" s="811"/>
      <c r="KV6" s="811"/>
      <c r="KW6" s="811"/>
      <c r="KX6" s="811"/>
      <c r="KY6" s="811"/>
      <c r="KZ6" s="811"/>
      <c r="LA6" s="811"/>
      <c r="LB6" s="811"/>
      <c r="LC6" s="811"/>
      <c r="LD6" s="811"/>
      <c r="LE6" s="811"/>
      <c r="LF6" s="811"/>
      <c r="LG6" s="811"/>
      <c r="LH6" s="811"/>
      <c r="LI6" s="811"/>
      <c r="LJ6" s="811"/>
      <c r="LK6" s="811"/>
      <c r="LL6" s="811"/>
      <c r="LM6" s="811"/>
      <c r="LN6" s="811"/>
      <c r="LO6" s="811"/>
      <c r="LP6" s="811"/>
      <c r="LQ6" s="811"/>
      <c r="LR6" s="811"/>
      <c r="LS6" s="811"/>
    </row>
    <row r="7" spans="1:331" ht="15.6" customHeight="1" x14ac:dyDescent="0.2">
      <c r="A7" s="274">
        <v>1</v>
      </c>
      <c r="B7" s="275" t="s">
        <v>4</v>
      </c>
      <c r="C7" s="51">
        <v>55583303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-12071</v>
      </c>
      <c r="L7" s="51">
        <v>-27614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-5274</v>
      </c>
      <c r="W7" s="51">
        <v>-216999</v>
      </c>
      <c r="X7" s="51">
        <v>-70489</v>
      </c>
      <c r="Y7" s="51">
        <v>0</v>
      </c>
      <c r="Z7" s="51">
        <v>0</v>
      </c>
      <c r="AA7" s="51">
        <v>0</v>
      </c>
      <c r="AB7" s="51">
        <v>-11523</v>
      </c>
      <c r="AC7" s="51">
        <v>0</v>
      </c>
      <c r="AD7" s="51">
        <v>0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-166255</v>
      </c>
      <c r="AL7" s="51">
        <v>-237147</v>
      </c>
      <c r="AM7" s="50">
        <v>-747372</v>
      </c>
      <c r="AN7" s="50">
        <v>54835931</v>
      </c>
      <c r="AO7" s="50">
        <v>6229</v>
      </c>
      <c r="AP7" s="52"/>
      <c r="AQ7" s="51">
        <v>0</v>
      </c>
      <c r="AR7" s="51">
        <v>0</v>
      </c>
      <c r="AS7" s="51"/>
      <c r="AT7" s="51"/>
      <c r="AU7" s="52">
        <v>0</v>
      </c>
      <c r="AV7" s="50">
        <v>54835931</v>
      </c>
      <c r="AW7" s="51">
        <v>0</v>
      </c>
      <c r="AX7" s="51">
        <v>261940</v>
      </c>
      <c r="AY7" s="51">
        <v>1208244</v>
      </c>
      <c r="AZ7" s="51">
        <v>966594</v>
      </c>
      <c r="BA7" s="51">
        <v>1812364</v>
      </c>
      <c r="BB7" s="50">
        <v>59085073</v>
      </c>
      <c r="BC7" s="51"/>
      <c r="BD7" s="51">
        <v>59085073</v>
      </c>
      <c r="BE7" s="51">
        <v>4923756</v>
      </c>
      <c r="BF7" s="51">
        <v>0</v>
      </c>
      <c r="BG7" s="51">
        <v>191595</v>
      </c>
      <c r="BH7" s="51">
        <v>0</v>
      </c>
      <c r="BI7" s="51">
        <v>0</v>
      </c>
      <c r="BJ7" s="2253">
        <v>59276668</v>
      </c>
      <c r="BR7" s="1223"/>
    </row>
    <row r="8" spans="1:331" ht="15.6" customHeight="1" x14ac:dyDescent="0.2">
      <c r="A8" s="276">
        <v>2</v>
      </c>
      <c r="B8" s="277" t="s">
        <v>5</v>
      </c>
      <c r="C8" s="278">
        <v>28215140</v>
      </c>
      <c r="D8" s="278">
        <v>0</v>
      </c>
      <c r="E8" s="278">
        <v>0</v>
      </c>
      <c r="F8" s="278">
        <v>0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  <c r="L8" s="278">
        <v>0</v>
      </c>
      <c r="M8" s="278">
        <v>0</v>
      </c>
      <c r="N8" s="278">
        <v>0</v>
      </c>
      <c r="O8" s="278">
        <v>0</v>
      </c>
      <c r="P8" s="278">
        <v>0</v>
      </c>
      <c r="Q8" s="278">
        <v>0</v>
      </c>
      <c r="R8" s="278">
        <v>0</v>
      </c>
      <c r="S8" s="278">
        <v>0</v>
      </c>
      <c r="T8" s="278">
        <v>-5819</v>
      </c>
      <c r="U8" s="278">
        <v>0</v>
      </c>
      <c r="V8" s="278">
        <v>0</v>
      </c>
      <c r="W8" s="278">
        <v>0</v>
      </c>
      <c r="X8" s="278">
        <v>0</v>
      </c>
      <c r="Y8" s="278">
        <v>0</v>
      </c>
      <c r="Z8" s="278">
        <v>0</v>
      </c>
      <c r="AA8" s="278">
        <v>0</v>
      </c>
      <c r="AB8" s="278">
        <v>0</v>
      </c>
      <c r="AC8" s="278">
        <v>0</v>
      </c>
      <c r="AD8" s="278">
        <v>0</v>
      </c>
      <c r="AE8" s="278">
        <v>0</v>
      </c>
      <c r="AF8" s="278">
        <v>0</v>
      </c>
      <c r="AG8" s="278">
        <v>0</v>
      </c>
      <c r="AH8" s="278">
        <v>0</v>
      </c>
      <c r="AI8" s="278">
        <v>0</v>
      </c>
      <c r="AJ8" s="278">
        <v>0</v>
      </c>
      <c r="AK8" s="278">
        <v>0</v>
      </c>
      <c r="AL8" s="278">
        <v>-115575</v>
      </c>
      <c r="AM8" s="279">
        <v>-121394</v>
      </c>
      <c r="AN8" s="279">
        <v>28093746</v>
      </c>
      <c r="AO8" s="279">
        <v>7418</v>
      </c>
      <c r="AP8" s="280"/>
      <c r="AQ8" s="278">
        <v>0</v>
      </c>
      <c r="AR8" s="278">
        <v>0</v>
      </c>
      <c r="AS8" s="278"/>
      <c r="AT8" s="278"/>
      <c r="AU8" s="280">
        <v>0</v>
      </c>
      <c r="AV8" s="279">
        <v>28093746</v>
      </c>
      <c r="AW8" s="278">
        <v>0</v>
      </c>
      <c r="AX8" s="278">
        <v>121310</v>
      </c>
      <c r="AY8" s="278">
        <v>622467</v>
      </c>
      <c r="AZ8" s="278">
        <v>497974</v>
      </c>
      <c r="BA8" s="278">
        <v>933701</v>
      </c>
      <c r="BB8" s="279">
        <v>30269198</v>
      </c>
      <c r="BC8" s="278"/>
      <c r="BD8" s="278">
        <v>30269198</v>
      </c>
      <c r="BE8" s="51">
        <v>2522433</v>
      </c>
      <c r="BF8" s="278">
        <v>0</v>
      </c>
      <c r="BG8" s="278">
        <v>127971</v>
      </c>
      <c r="BH8" s="278">
        <v>0</v>
      </c>
      <c r="BI8" s="278">
        <v>0</v>
      </c>
      <c r="BJ8" s="2254">
        <v>30397169</v>
      </c>
      <c r="BR8" s="1223"/>
    </row>
    <row r="9" spans="1:331" ht="15.6" customHeight="1" x14ac:dyDescent="0.2">
      <c r="A9" s="276">
        <v>3</v>
      </c>
      <c r="B9" s="277" t="s">
        <v>6</v>
      </c>
      <c r="C9" s="278">
        <v>115764026</v>
      </c>
      <c r="D9" s="278">
        <v>0</v>
      </c>
      <c r="E9" s="278">
        <v>-22390</v>
      </c>
      <c r="F9" s="278">
        <v>0</v>
      </c>
      <c r="G9" s="278">
        <v>0</v>
      </c>
      <c r="H9" s="278">
        <v>0</v>
      </c>
      <c r="I9" s="278">
        <v>0</v>
      </c>
      <c r="J9" s="278">
        <v>0</v>
      </c>
      <c r="K9" s="278">
        <v>0</v>
      </c>
      <c r="L9" s="278">
        <v>0</v>
      </c>
      <c r="M9" s="278">
        <v>-120246</v>
      </c>
      <c r="N9" s="278">
        <v>0</v>
      </c>
      <c r="O9" s="278">
        <v>-12702</v>
      </c>
      <c r="P9" s="278">
        <v>0</v>
      </c>
      <c r="Q9" s="278">
        <v>0</v>
      </c>
      <c r="R9" s="278">
        <v>0</v>
      </c>
      <c r="S9" s="278">
        <v>-326243</v>
      </c>
      <c r="T9" s="278">
        <v>0</v>
      </c>
      <c r="U9" s="278">
        <v>0</v>
      </c>
      <c r="V9" s="278">
        <v>0</v>
      </c>
      <c r="W9" s="278">
        <v>0</v>
      </c>
      <c r="X9" s="278">
        <v>0</v>
      </c>
      <c r="Y9" s="278">
        <v>-13089</v>
      </c>
      <c r="Z9" s="278">
        <v>0</v>
      </c>
      <c r="AA9" s="278">
        <v>0</v>
      </c>
      <c r="AB9" s="278">
        <v>0</v>
      </c>
      <c r="AC9" s="278">
        <v>0</v>
      </c>
      <c r="AD9" s="278">
        <v>0</v>
      </c>
      <c r="AE9" s="278">
        <v>0</v>
      </c>
      <c r="AF9" s="278">
        <v>0</v>
      </c>
      <c r="AG9" s="278">
        <v>0</v>
      </c>
      <c r="AH9" s="278">
        <v>0</v>
      </c>
      <c r="AI9" s="278">
        <v>0</v>
      </c>
      <c r="AJ9" s="278">
        <v>0</v>
      </c>
      <c r="AK9" s="278">
        <v>-120092</v>
      </c>
      <c r="AL9" s="278">
        <v>-564161</v>
      </c>
      <c r="AM9" s="279">
        <v>-1178923</v>
      </c>
      <c r="AN9" s="279">
        <v>114585103</v>
      </c>
      <c r="AO9" s="279">
        <v>4907</v>
      </c>
      <c r="AP9" s="280"/>
      <c r="AQ9" s="278">
        <v>0</v>
      </c>
      <c r="AR9" s="278">
        <v>0</v>
      </c>
      <c r="AS9" s="278"/>
      <c r="AT9" s="278"/>
      <c r="AU9" s="280">
        <v>0</v>
      </c>
      <c r="AV9" s="279">
        <v>114585103</v>
      </c>
      <c r="AW9" s="278">
        <v>0</v>
      </c>
      <c r="AX9" s="278">
        <v>754950</v>
      </c>
      <c r="AY9" s="278">
        <v>3608559</v>
      </c>
      <c r="AZ9" s="278">
        <v>2886847</v>
      </c>
      <c r="BA9" s="278">
        <v>5412839</v>
      </c>
      <c r="BB9" s="279">
        <v>127248298</v>
      </c>
      <c r="BC9" s="278"/>
      <c r="BD9" s="278">
        <v>127248298</v>
      </c>
      <c r="BE9" s="278">
        <v>10604025</v>
      </c>
      <c r="BF9" s="278">
        <v>0</v>
      </c>
      <c r="BG9" s="278">
        <v>838319</v>
      </c>
      <c r="BH9" s="278">
        <v>0</v>
      </c>
      <c r="BI9" s="278">
        <v>0</v>
      </c>
      <c r="BJ9" s="2254">
        <v>128086617</v>
      </c>
      <c r="BR9" s="1223"/>
    </row>
    <row r="10" spans="1:331" ht="15.6" customHeight="1" x14ac:dyDescent="0.2">
      <c r="A10" s="276">
        <v>4</v>
      </c>
      <c r="B10" s="277" t="s">
        <v>7</v>
      </c>
      <c r="C10" s="278">
        <v>18604206</v>
      </c>
      <c r="D10" s="278">
        <v>0</v>
      </c>
      <c r="E10" s="278">
        <v>0</v>
      </c>
      <c r="F10" s="278">
        <v>0</v>
      </c>
      <c r="G10" s="278">
        <v>0</v>
      </c>
      <c r="H10" s="278">
        <v>0</v>
      </c>
      <c r="I10" s="278">
        <v>0</v>
      </c>
      <c r="J10" s="278">
        <v>0</v>
      </c>
      <c r="K10" s="278">
        <v>0</v>
      </c>
      <c r="L10" s="278">
        <v>0</v>
      </c>
      <c r="M10" s="278">
        <v>0</v>
      </c>
      <c r="N10" s="278">
        <v>0</v>
      </c>
      <c r="O10" s="278">
        <v>0</v>
      </c>
      <c r="P10" s="278">
        <v>0</v>
      </c>
      <c r="Q10" s="278">
        <v>0</v>
      </c>
      <c r="R10" s="278">
        <v>0</v>
      </c>
      <c r="S10" s="278">
        <v>-94947</v>
      </c>
      <c r="T10" s="278">
        <v>0</v>
      </c>
      <c r="U10" s="278">
        <v>0</v>
      </c>
      <c r="V10" s="278">
        <v>-5900</v>
      </c>
      <c r="W10" s="278">
        <v>-10096</v>
      </c>
      <c r="X10" s="278">
        <v>0</v>
      </c>
      <c r="Y10" s="278">
        <v>0</v>
      </c>
      <c r="Z10" s="278">
        <v>0</v>
      </c>
      <c r="AA10" s="278">
        <v>0</v>
      </c>
      <c r="AB10" s="278">
        <v>0</v>
      </c>
      <c r="AC10" s="278">
        <v>0</v>
      </c>
      <c r="AD10" s="278">
        <v>0</v>
      </c>
      <c r="AE10" s="278">
        <v>0</v>
      </c>
      <c r="AF10" s="278">
        <v>0</v>
      </c>
      <c r="AG10" s="278">
        <v>0</v>
      </c>
      <c r="AH10" s="278">
        <v>0</v>
      </c>
      <c r="AI10" s="278">
        <v>0</v>
      </c>
      <c r="AJ10" s="278">
        <v>0</v>
      </c>
      <c r="AK10" s="278">
        <v>-76277</v>
      </c>
      <c r="AL10" s="278">
        <v>-125721</v>
      </c>
      <c r="AM10" s="279">
        <v>-312941</v>
      </c>
      <c r="AN10" s="279">
        <v>18291265</v>
      </c>
      <c r="AO10" s="279">
        <v>6780</v>
      </c>
      <c r="AP10" s="280"/>
      <c r="AQ10" s="278">
        <v>0</v>
      </c>
      <c r="AR10" s="278">
        <v>0</v>
      </c>
      <c r="AS10" s="278"/>
      <c r="AT10" s="278"/>
      <c r="AU10" s="280">
        <v>0</v>
      </c>
      <c r="AV10" s="279">
        <v>18291265</v>
      </c>
      <c r="AW10" s="278">
        <v>21000</v>
      </c>
      <c r="AX10" s="278">
        <v>85120</v>
      </c>
      <c r="AY10" s="278">
        <v>404503</v>
      </c>
      <c r="AZ10" s="278">
        <v>323602</v>
      </c>
      <c r="BA10" s="278">
        <v>606754</v>
      </c>
      <c r="BB10" s="279">
        <v>19732244</v>
      </c>
      <c r="BC10" s="278"/>
      <c r="BD10" s="278">
        <v>19732244</v>
      </c>
      <c r="BE10" s="278">
        <v>1644354</v>
      </c>
      <c r="BF10" s="278">
        <v>0</v>
      </c>
      <c r="BG10" s="278">
        <v>58744</v>
      </c>
      <c r="BH10" s="278">
        <v>0</v>
      </c>
      <c r="BI10" s="278">
        <v>0</v>
      </c>
      <c r="BJ10" s="2254">
        <v>19790988</v>
      </c>
      <c r="BR10" s="1223"/>
    </row>
    <row r="11" spans="1:331" ht="15.6" customHeight="1" x14ac:dyDescent="0.2">
      <c r="A11" s="281">
        <v>5</v>
      </c>
      <c r="B11" s="282" t="s">
        <v>8</v>
      </c>
      <c r="C11" s="283">
        <v>33033306</v>
      </c>
      <c r="D11" s="283">
        <v>0</v>
      </c>
      <c r="E11" s="283">
        <v>0</v>
      </c>
      <c r="F11" s="283">
        <v>0</v>
      </c>
      <c r="G11" s="283">
        <v>0</v>
      </c>
      <c r="H11" s="283">
        <v>0</v>
      </c>
      <c r="I11" s="283">
        <v>0</v>
      </c>
      <c r="J11" s="283">
        <v>0</v>
      </c>
      <c r="K11" s="283">
        <v>0</v>
      </c>
      <c r="L11" s="283">
        <v>0</v>
      </c>
      <c r="M11" s="283">
        <v>0</v>
      </c>
      <c r="N11" s="283">
        <v>0</v>
      </c>
      <c r="O11" s="283">
        <v>0</v>
      </c>
      <c r="P11" s="283">
        <v>0</v>
      </c>
      <c r="Q11" s="283">
        <v>0</v>
      </c>
      <c r="R11" s="283">
        <v>0</v>
      </c>
      <c r="S11" s="283">
        <v>0</v>
      </c>
      <c r="T11" s="283">
        <v>0</v>
      </c>
      <c r="U11" s="283">
        <v>0</v>
      </c>
      <c r="V11" s="283">
        <v>0</v>
      </c>
      <c r="W11" s="283">
        <v>0</v>
      </c>
      <c r="X11" s="283">
        <v>0</v>
      </c>
      <c r="Y11" s="283">
        <v>0</v>
      </c>
      <c r="Z11" s="283">
        <v>0</v>
      </c>
      <c r="AA11" s="431">
        <v>0</v>
      </c>
      <c r="AB11" s="431">
        <v>0</v>
      </c>
      <c r="AC11" s="431">
        <v>0</v>
      </c>
      <c r="AD11" s="654">
        <v>0</v>
      </c>
      <c r="AE11" s="654">
        <v>0</v>
      </c>
      <c r="AF11" s="770">
        <v>0</v>
      </c>
      <c r="AG11" s="770">
        <v>-1060549</v>
      </c>
      <c r="AH11" s="1060">
        <v>0</v>
      </c>
      <c r="AI11" s="1138">
        <v>0</v>
      </c>
      <c r="AJ11" s="1138">
        <v>0</v>
      </c>
      <c r="AK11" s="283">
        <v>-167728</v>
      </c>
      <c r="AL11" s="283">
        <v>-253986</v>
      </c>
      <c r="AM11" s="284">
        <v>-1482263</v>
      </c>
      <c r="AN11" s="284">
        <v>31551043</v>
      </c>
      <c r="AO11" s="284">
        <v>6682</v>
      </c>
      <c r="AP11" s="285"/>
      <c r="AQ11" s="283">
        <v>0</v>
      </c>
      <c r="AR11" s="283">
        <v>0</v>
      </c>
      <c r="AS11" s="283"/>
      <c r="AT11" s="283"/>
      <c r="AU11" s="285">
        <v>0</v>
      </c>
      <c r="AV11" s="284">
        <v>31551043</v>
      </c>
      <c r="AW11" s="283">
        <v>0</v>
      </c>
      <c r="AX11" s="283">
        <v>152320</v>
      </c>
      <c r="AY11" s="770">
        <v>586739</v>
      </c>
      <c r="AZ11" s="770">
        <v>469391</v>
      </c>
      <c r="BA11" s="1138">
        <v>880108</v>
      </c>
      <c r="BB11" s="284">
        <v>33639601</v>
      </c>
      <c r="BC11" s="283"/>
      <c r="BD11" s="283">
        <v>33639601</v>
      </c>
      <c r="BE11" s="283">
        <v>2803300</v>
      </c>
      <c r="BF11" s="283">
        <v>0</v>
      </c>
      <c r="BG11" s="283">
        <v>141347</v>
      </c>
      <c r="BH11" s="283">
        <v>0</v>
      </c>
      <c r="BI11" s="1138">
        <v>0</v>
      </c>
      <c r="BJ11" s="2255">
        <v>33780948</v>
      </c>
      <c r="BR11" s="1223"/>
    </row>
    <row r="12" spans="1:331" ht="15.6" customHeight="1" x14ac:dyDescent="0.2">
      <c r="A12" s="274">
        <v>6</v>
      </c>
      <c r="B12" s="275" t="s">
        <v>9</v>
      </c>
      <c r="C12" s="51">
        <v>33717417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-10765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-128889</v>
      </c>
      <c r="AL12" s="51">
        <v>-69249</v>
      </c>
      <c r="AM12" s="50">
        <v>-208903</v>
      </c>
      <c r="AN12" s="50">
        <v>33508514</v>
      </c>
      <c r="AO12" s="50">
        <v>6124</v>
      </c>
      <c r="AP12" s="52"/>
      <c r="AQ12" s="51">
        <v>0</v>
      </c>
      <c r="AR12" s="51">
        <v>0</v>
      </c>
      <c r="AS12" s="51"/>
      <c r="AT12" s="51"/>
      <c r="AU12" s="52">
        <v>0</v>
      </c>
      <c r="AV12" s="50">
        <v>33508514</v>
      </c>
      <c r="AW12" s="51">
        <v>0</v>
      </c>
      <c r="AX12" s="51">
        <v>167440</v>
      </c>
      <c r="AY12" s="51">
        <v>836221</v>
      </c>
      <c r="AZ12" s="51">
        <v>668977</v>
      </c>
      <c r="BA12" s="51">
        <v>1254332</v>
      </c>
      <c r="BB12" s="50">
        <v>36435484</v>
      </c>
      <c r="BC12" s="51"/>
      <c r="BD12" s="51">
        <v>36435484</v>
      </c>
      <c r="BE12" s="51">
        <v>3036290</v>
      </c>
      <c r="BF12" s="51">
        <v>0</v>
      </c>
      <c r="BG12" s="51">
        <v>67239</v>
      </c>
      <c r="BH12" s="51">
        <v>0</v>
      </c>
      <c r="BI12" s="51">
        <v>0</v>
      </c>
      <c r="BJ12" s="2253">
        <v>36502723</v>
      </c>
      <c r="BR12" s="1223"/>
    </row>
    <row r="13" spans="1:331" ht="15.6" customHeight="1" x14ac:dyDescent="0.2">
      <c r="A13" s="276">
        <v>7</v>
      </c>
      <c r="B13" s="277" t="s">
        <v>10</v>
      </c>
      <c r="C13" s="278">
        <v>8511852</v>
      </c>
      <c r="D13" s="278">
        <v>0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J13" s="278">
        <v>0</v>
      </c>
      <c r="K13" s="278">
        <v>0</v>
      </c>
      <c r="L13" s="278">
        <v>0</v>
      </c>
      <c r="M13" s="278">
        <v>0</v>
      </c>
      <c r="N13" s="278">
        <v>0</v>
      </c>
      <c r="O13" s="278">
        <v>0</v>
      </c>
      <c r="P13" s="278">
        <v>0</v>
      </c>
      <c r="Q13" s="278">
        <v>0</v>
      </c>
      <c r="R13" s="278">
        <v>0</v>
      </c>
      <c r="S13" s="278">
        <v>0</v>
      </c>
      <c r="T13" s="278">
        <v>0</v>
      </c>
      <c r="U13" s="278">
        <v>0</v>
      </c>
      <c r="V13" s="278">
        <v>0</v>
      </c>
      <c r="W13" s="278">
        <v>0</v>
      </c>
      <c r="X13" s="278">
        <v>0</v>
      </c>
      <c r="Y13" s="278">
        <v>0</v>
      </c>
      <c r="Z13" s="278">
        <v>-57986</v>
      </c>
      <c r="AA13" s="278">
        <v>0</v>
      </c>
      <c r="AB13" s="278">
        <v>0</v>
      </c>
      <c r="AC13" s="278">
        <v>0</v>
      </c>
      <c r="AD13" s="278">
        <v>0</v>
      </c>
      <c r="AE13" s="278">
        <v>0</v>
      </c>
      <c r="AF13" s="278">
        <v>0</v>
      </c>
      <c r="AG13" s="278">
        <v>0</v>
      </c>
      <c r="AH13" s="278">
        <v>0</v>
      </c>
      <c r="AI13" s="278">
        <v>0</v>
      </c>
      <c r="AJ13" s="278">
        <v>0</v>
      </c>
      <c r="AK13" s="278">
        <v>-18026</v>
      </c>
      <c r="AL13" s="278">
        <v>-48575</v>
      </c>
      <c r="AM13" s="279">
        <v>-124587</v>
      </c>
      <c r="AN13" s="279">
        <v>8387265</v>
      </c>
      <c r="AO13" s="279">
        <v>4596</v>
      </c>
      <c r="AP13" s="280"/>
      <c r="AQ13" s="278">
        <v>0</v>
      </c>
      <c r="AR13" s="278">
        <v>0</v>
      </c>
      <c r="AS13" s="278"/>
      <c r="AT13" s="278"/>
      <c r="AU13" s="280">
        <v>0</v>
      </c>
      <c r="AV13" s="279">
        <v>8387265</v>
      </c>
      <c r="AW13" s="278">
        <v>0</v>
      </c>
      <c r="AX13" s="278">
        <v>57260</v>
      </c>
      <c r="AY13" s="278">
        <v>388728</v>
      </c>
      <c r="AZ13" s="278">
        <v>310981</v>
      </c>
      <c r="BA13" s="278">
        <v>583091</v>
      </c>
      <c r="BB13" s="279">
        <v>9727325</v>
      </c>
      <c r="BC13" s="278"/>
      <c r="BD13" s="278">
        <v>9727325</v>
      </c>
      <c r="BE13" s="278">
        <v>810610</v>
      </c>
      <c r="BF13" s="278">
        <v>0</v>
      </c>
      <c r="BG13" s="278">
        <v>32716</v>
      </c>
      <c r="BH13" s="278">
        <v>0</v>
      </c>
      <c r="BI13" s="278">
        <v>0</v>
      </c>
      <c r="BJ13" s="2254">
        <v>9760041</v>
      </c>
      <c r="BR13" s="1223"/>
    </row>
    <row r="14" spans="1:331" ht="15.6" customHeight="1" x14ac:dyDescent="0.2">
      <c r="A14" s="276">
        <v>8</v>
      </c>
      <c r="B14" s="277" t="s">
        <v>11</v>
      </c>
      <c r="C14" s="278">
        <v>133681455</v>
      </c>
      <c r="D14" s="278">
        <v>0</v>
      </c>
      <c r="E14" s="278">
        <v>0</v>
      </c>
      <c r="F14" s="278">
        <v>0</v>
      </c>
      <c r="G14" s="278">
        <v>0</v>
      </c>
      <c r="H14" s="278">
        <v>0</v>
      </c>
      <c r="I14" s="278">
        <v>0</v>
      </c>
      <c r="J14" s="278">
        <v>0</v>
      </c>
      <c r="K14" s="278">
        <v>0</v>
      </c>
      <c r="L14" s="278">
        <v>0</v>
      </c>
      <c r="M14" s="278">
        <v>0</v>
      </c>
      <c r="N14" s="278">
        <v>0</v>
      </c>
      <c r="O14" s="278">
        <v>0</v>
      </c>
      <c r="P14" s="278">
        <v>0</v>
      </c>
      <c r="Q14" s="278">
        <v>0</v>
      </c>
      <c r="R14" s="278">
        <v>0</v>
      </c>
      <c r="S14" s="278">
        <v>0</v>
      </c>
      <c r="T14" s="278">
        <v>0</v>
      </c>
      <c r="U14" s="278">
        <v>0</v>
      </c>
      <c r="V14" s="278">
        <v>0</v>
      </c>
      <c r="W14" s="278">
        <v>0</v>
      </c>
      <c r="X14" s="278">
        <v>0</v>
      </c>
      <c r="Y14" s="278">
        <v>0</v>
      </c>
      <c r="Z14" s="278">
        <v>0</v>
      </c>
      <c r="AA14" s="278">
        <v>0</v>
      </c>
      <c r="AB14" s="278">
        <v>0</v>
      </c>
      <c r="AC14" s="278">
        <v>0</v>
      </c>
      <c r="AD14" s="278">
        <v>0</v>
      </c>
      <c r="AE14" s="278">
        <v>0</v>
      </c>
      <c r="AF14" s="278">
        <v>0</v>
      </c>
      <c r="AG14" s="278">
        <v>0</v>
      </c>
      <c r="AH14" s="278">
        <v>0</v>
      </c>
      <c r="AI14" s="278">
        <v>0</v>
      </c>
      <c r="AJ14" s="278">
        <v>0</v>
      </c>
      <c r="AK14" s="278">
        <v>-451934</v>
      </c>
      <c r="AL14" s="278">
        <v>-272577</v>
      </c>
      <c r="AM14" s="279">
        <v>-724511</v>
      </c>
      <c r="AN14" s="279">
        <v>132956944</v>
      </c>
      <c r="AO14" s="279">
        <v>6027</v>
      </c>
      <c r="AP14" s="280"/>
      <c r="AQ14" s="278">
        <v>0</v>
      </c>
      <c r="AR14" s="278">
        <v>0</v>
      </c>
      <c r="AS14" s="278"/>
      <c r="AT14" s="278"/>
      <c r="AU14" s="280">
        <v>0</v>
      </c>
      <c r="AV14" s="279">
        <v>132956944</v>
      </c>
      <c r="AW14" s="278">
        <v>105000</v>
      </c>
      <c r="AX14" s="278">
        <v>694050</v>
      </c>
      <c r="AY14" s="278">
        <v>3273645</v>
      </c>
      <c r="AZ14" s="278">
        <v>2618915</v>
      </c>
      <c r="BA14" s="278">
        <v>4910468</v>
      </c>
      <c r="BB14" s="279">
        <v>144559022</v>
      </c>
      <c r="BC14" s="278"/>
      <c r="BD14" s="278">
        <v>144559022</v>
      </c>
      <c r="BE14" s="278">
        <v>12046585</v>
      </c>
      <c r="BF14" s="278">
        <v>0</v>
      </c>
      <c r="BG14" s="278">
        <v>292092</v>
      </c>
      <c r="BH14" s="278">
        <v>0</v>
      </c>
      <c r="BI14" s="278">
        <v>0</v>
      </c>
      <c r="BJ14" s="2254">
        <v>144851114</v>
      </c>
      <c r="BR14" s="1223"/>
    </row>
    <row r="15" spans="1:331" ht="15.6" customHeight="1" x14ac:dyDescent="0.2">
      <c r="A15" s="276">
        <v>9</v>
      </c>
      <c r="B15" s="277" t="s">
        <v>12</v>
      </c>
      <c r="C15" s="278">
        <v>186407981</v>
      </c>
      <c r="D15" s="278">
        <v>-5162017</v>
      </c>
      <c r="E15" s="278">
        <v>0</v>
      </c>
      <c r="F15" s="278">
        <v>0</v>
      </c>
      <c r="G15" s="278">
        <v>0</v>
      </c>
      <c r="H15" s="278">
        <v>0</v>
      </c>
      <c r="I15" s="278">
        <v>0</v>
      </c>
      <c r="J15" s="278">
        <v>0</v>
      </c>
      <c r="K15" s="278">
        <v>0</v>
      </c>
      <c r="L15" s="278">
        <v>0</v>
      </c>
      <c r="M15" s="278">
        <v>0</v>
      </c>
      <c r="N15" s="278">
        <v>0</v>
      </c>
      <c r="O15" s="278">
        <v>0</v>
      </c>
      <c r="P15" s="278">
        <v>0</v>
      </c>
      <c r="Q15" s="278">
        <v>0</v>
      </c>
      <c r="R15" s="278">
        <v>0</v>
      </c>
      <c r="S15" s="278">
        <v>0</v>
      </c>
      <c r="T15" s="278">
        <v>0</v>
      </c>
      <c r="U15" s="278">
        <v>0</v>
      </c>
      <c r="V15" s="278">
        <v>0</v>
      </c>
      <c r="W15" s="278">
        <v>0</v>
      </c>
      <c r="X15" s="278">
        <v>0</v>
      </c>
      <c r="Y15" s="278">
        <v>0</v>
      </c>
      <c r="Z15" s="278">
        <v>0</v>
      </c>
      <c r="AA15" s="278">
        <v>0</v>
      </c>
      <c r="AB15" s="278">
        <v>0</v>
      </c>
      <c r="AC15" s="278">
        <v>0</v>
      </c>
      <c r="AD15" s="278">
        <v>0</v>
      </c>
      <c r="AE15" s="278">
        <v>0</v>
      </c>
      <c r="AF15" s="278">
        <v>0</v>
      </c>
      <c r="AG15" s="278">
        <v>0</v>
      </c>
      <c r="AH15" s="278">
        <v>0</v>
      </c>
      <c r="AI15" s="278">
        <v>0</v>
      </c>
      <c r="AJ15" s="278">
        <v>0</v>
      </c>
      <c r="AK15" s="278">
        <v>-727052</v>
      </c>
      <c r="AL15" s="278">
        <v>-475890</v>
      </c>
      <c r="AM15" s="279">
        <v>-6364959</v>
      </c>
      <c r="AN15" s="279">
        <v>180043022</v>
      </c>
      <c r="AO15" s="279">
        <v>5427</v>
      </c>
      <c r="AP15" s="280"/>
      <c r="AQ15" s="278">
        <v>0</v>
      </c>
      <c r="AR15" s="278">
        <v>0</v>
      </c>
      <c r="AS15" s="278"/>
      <c r="AT15" s="278"/>
      <c r="AU15" s="280">
        <v>0</v>
      </c>
      <c r="AV15" s="279">
        <v>180043022</v>
      </c>
      <c r="AW15" s="278">
        <v>231000</v>
      </c>
      <c r="AX15" s="278">
        <v>1074710</v>
      </c>
      <c r="AY15" s="278">
        <v>4735764</v>
      </c>
      <c r="AZ15" s="278">
        <v>3788611</v>
      </c>
      <c r="BA15" s="278">
        <v>7103646</v>
      </c>
      <c r="BB15" s="279">
        <v>196976753</v>
      </c>
      <c r="BC15" s="278"/>
      <c r="BD15" s="278">
        <v>196976753</v>
      </c>
      <c r="BE15" s="278">
        <v>16414729</v>
      </c>
      <c r="BF15" s="278">
        <v>0</v>
      </c>
      <c r="BG15" s="278">
        <v>853140</v>
      </c>
      <c r="BH15" s="278">
        <v>0</v>
      </c>
      <c r="BI15" s="278">
        <v>0</v>
      </c>
      <c r="BJ15" s="2254">
        <v>197829893</v>
      </c>
      <c r="BR15" s="1223"/>
    </row>
    <row r="16" spans="1:331" ht="15.6" customHeight="1" x14ac:dyDescent="0.2">
      <c r="A16" s="281">
        <v>10</v>
      </c>
      <c r="B16" s="282" t="s">
        <v>13</v>
      </c>
      <c r="C16" s="283">
        <v>128453212</v>
      </c>
      <c r="D16" s="283">
        <v>0</v>
      </c>
      <c r="E16" s="283">
        <v>0</v>
      </c>
      <c r="F16" s="283">
        <v>0</v>
      </c>
      <c r="G16" s="283">
        <v>0</v>
      </c>
      <c r="H16" s="283">
        <v>0</v>
      </c>
      <c r="I16" s="283">
        <v>0</v>
      </c>
      <c r="J16" s="283">
        <v>-3876011</v>
      </c>
      <c r="K16" s="283">
        <v>0</v>
      </c>
      <c r="L16" s="283">
        <v>-2900278</v>
      </c>
      <c r="M16" s="283">
        <v>0</v>
      </c>
      <c r="N16" s="283">
        <v>0</v>
      </c>
      <c r="O16" s="283">
        <v>0</v>
      </c>
      <c r="P16" s="283">
        <v>0</v>
      </c>
      <c r="Q16" s="283">
        <v>0</v>
      </c>
      <c r="R16" s="283">
        <v>0</v>
      </c>
      <c r="S16" s="283">
        <v>-263</v>
      </c>
      <c r="T16" s="283">
        <v>-2457238</v>
      </c>
      <c r="U16" s="283">
        <v>0</v>
      </c>
      <c r="V16" s="283">
        <v>-7449</v>
      </c>
      <c r="W16" s="283">
        <v>0</v>
      </c>
      <c r="X16" s="283">
        <v>0</v>
      </c>
      <c r="Y16" s="283">
        <v>0</v>
      </c>
      <c r="Z16" s="283">
        <v>0</v>
      </c>
      <c r="AA16" s="431">
        <v>0</v>
      </c>
      <c r="AB16" s="431">
        <v>0</v>
      </c>
      <c r="AC16" s="431">
        <v>0</v>
      </c>
      <c r="AD16" s="654">
        <v>0</v>
      </c>
      <c r="AE16" s="654">
        <v>0</v>
      </c>
      <c r="AF16" s="770">
        <v>0</v>
      </c>
      <c r="AG16" s="770">
        <v>0</v>
      </c>
      <c r="AH16" s="1060">
        <v>0</v>
      </c>
      <c r="AI16" s="1138">
        <v>0</v>
      </c>
      <c r="AJ16" s="1138">
        <v>0</v>
      </c>
      <c r="AK16" s="283">
        <v>-224406</v>
      </c>
      <c r="AL16" s="283">
        <v>-275297</v>
      </c>
      <c r="AM16" s="284">
        <v>-9740942</v>
      </c>
      <c r="AN16" s="284">
        <v>118712270</v>
      </c>
      <c r="AO16" s="284">
        <v>4381</v>
      </c>
      <c r="AP16" s="285"/>
      <c r="AQ16" s="283">
        <v>0</v>
      </c>
      <c r="AR16" s="283">
        <v>0</v>
      </c>
      <c r="AS16" s="283"/>
      <c r="AT16" s="283"/>
      <c r="AU16" s="285">
        <v>0</v>
      </c>
      <c r="AV16" s="284">
        <v>118712270</v>
      </c>
      <c r="AW16" s="283">
        <v>924000</v>
      </c>
      <c r="AX16" s="283">
        <v>856590</v>
      </c>
      <c r="AY16" s="770">
        <v>4824290</v>
      </c>
      <c r="AZ16" s="770">
        <v>3859433</v>
      </c>
      <c r="BA16" s="1138">
        <v>7236437</v>
      </c>
      <c r="BB16" s="284">
        <v>136413020</v>
      </c>
      <c r="BC16" s="283"/>
      <c r="BD16" s="283">
        <v>136413020</v>
      </c>
      <c r="BE16" s="283">
        <v>11367752</v>
      </c>
      <c r="BF16" s="283">
        <v>0</v>
      </c>
      <c r="BG16" s="283">
        <v>589426</v>
      </c>
      <c r="BH16" s="283">
        <v>0</v>
      </c>
      <c r="BI16" s="1138">
        <v>0</v>
      </c>
      <c r="BJ16" s="2255">
        <v>137002446</v>
      </c>
      <c r="BR16" s="1223"/>
    </row>
    <row r="17" spans="1:70" ht="15.6" customHeight="1" x14ac:dyDescent="0.2">
      <c r="A17" s="274">
        <v>11</v>
      </c>
      <c r="B17" s="275" t="s">
        <v>14</v>
      </c>
      <c r="C17" s="51">
        <v>11796840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-6556</v>
      </c>
      <c r="AL17" s="51">
        <v>-65156</v>
      </c>
      <c r="AM17" s="50">
        <v>-71712</v>
      </c>
      <c r="AN17" s="50">
        <v>11725128</v>
      </c>
      <c r="AO17" s="50">
        <v>8114</v>
      </c>
      <c r="AP17" s="52"/>
      <c r="AQ17" s="51">
        <v>0</v>
      </c>
      <c r="AR17" s="51">
        <v>0</v>
      </c>
      <c r="AS17" s="51"/>
      <c r="AT17" s="51"/>
      <c r="AU17" s="52">
        <v>0</v>
      </c>
      <c r="AV17" s="50">
        <v>11725128</v>
      </c>
      <c r="AW17" s="51">
        <v>0</v>
      </c>
      <c r="AX17" s="51">
        <v>44450</v>
      </c>
      <c r="AY17" s="51">
        <v>253628</v>
      </c>
      <c r="AZ17" s="51">
        <v>202902</v>
      </c>
      <c r="BA17" s="51">
        <v>380441</v>
      </c>
      <c r="BB17" s="50">
        <v>12606549</v>
      </c>
      <c r="BC17" s="51"/>
      <c r="BD17" s="51">
        <v>12606549</v>
      </c>
      <c r="BE17" s="51">
        <v>1050546</v>
      </c>
      <c r="BF17" s="51">
        <v>0</v>
      </c>
      <c r="BG17" s="51">
        <v>59105</v>
      </c>
      <c r="BH17" s="51">
        <v>0</v>
      </c>
      <c r="BI17" s="51">
        <v>0</v>
      </c>
      <c r="BJ17" s="2253">
        <v>12665654</v>
      </c>
      <c r="BR17" s="1223"/>
    </row>
    <row r="18" spans="1:70" ht="15.6" customHeight="1" x14ac:dyDescent="0.2">
      <c r="A18" s="276">
        <v>12</v>
      </c>
      <c r="B18" s="277" t="s">
        <v>15</v>
      </c>
      <c r="C18" s="278">
        <v>2949291</v>
      </c>
      <c r="D18" s="278">
        <v>0</v>
      </c>
      <c r="E18" s="278">
        <v>0</v>
      </c>
      <c r="F18" s="278">
        <v>0</v>
      </c>
      <c r="G18" s="278">
        <v>0</v>
      </c>
      <c r="H18" s="278">
        <v>0</v>
      </c>
      <c r="I18" s="278">
        <v>0</v>
      </c>
      <c r="J18" s="278">
        <v>-20811</v>
      </c>
      <c r="K18" s="278">
        <v>0</v>
      </c>
      <c r="L18" s="278">
        <v>0</v>
      </c>
      <c r="M18" s="278">
        <v>0</v>
      </c>
      <c r="N18" s="278">
        <v>0</v>
      </c>
      <c r="O18" s="278">
        <v>0</v>
      </c>
      <c r="P18" s="278">
        <v>0</v>
      </c>
      <c r="Q18" s="278">
        <v>0</v>
      </c>
      <c r="R18" s="278">
        <v>0</v>
      </c>
      <c r="S18" s="278">
        <v>0</v>
      </c>
      <c r="T18" s="278">
        <v>0</v>
      </c>
      <c r="U18" s="278">
        <v>0</v>
      </c>
      <c r="V18" s="278">
        <v>0</v>
      </c>
      <c r="W18" s="278">
        <v>0</v>
      </c>
      <c r="X18" s="278">
        <v>0</v>
      </c>
      <c r="Y18" s="278">
        <v>0</v>
      </c>
      <c r="Z18" s="278">
        <v>0</v>
      </c>
      <c r="AA18" s="278">
        <v>0</v>
      </c>
      <c r="AB18" s="278">
        <v>0</v>
      </c>
      <c r="AC18" s="278">
        <v>0</v>
      </c>
      <c r="AD18" s="278">
        <v>0</v>
      </c>
      <c r="AE18" s="278">
        <v>0</v>
      </c>
      <c r="AF18" s="278">
        <v>0</v>
      </c>
      <c r="AG18" s="278">
        <v>0</v>
      </c>
      <c r="AH18" s="278">
        <v>0</v>
      </c>
      <c r="AI18" s="278">
        <v>0</v>
      </c>
      <c r="AJ18" s="278">
        <v>0</v>
      </c>
      <c r="AK18" s="278">
        <v>0</v>
      </c>
      <c r="AL18" s="278">
        <v>-60</v>
      </c>
      <c r="AM18" s="279">
        <v>-20871</v>
      </c>
      <c r="AN18" s="279">
        <v>2928420</v>
      </c>
      <c r="AO18" s="279">
        <v>2800</v>
      </c>
      <c r="AP18" s="280"/>
      <c r="AQ18" s="278">
        <v>0</v>
      </c>
      <c r="AR18" s="278">
        <v>0</v>
      </c>
      <c r="AS18" s="278"/>
      <c r="AT18" s="278"/>
      <c r="AU18" s="280">
        <v>0</v>
      </c>
      <c r="AV18" s="279">
        <v>2928420</v>
      </c>
      <c r="AW18" s="278">
        <v>0</v>
      </c>
      <c r="AX18" s="278">
        <v>35350</v>
      </c>
      <c r="AY18" s="278">
        <v>264694</v>
      </c>
      <c r="AZ18" s="278">
        <v>211755</v>
      </c>
      <c r="BA18" s="278">
        <v>397041</v>
      </c>
      <c r="BB18" s="279">
        <v>3837260</v>
      </c>
      <c r="BC18" s="278"/>
      <c r="BD18" s="278">
        <v>3837260</v>
      </c>
      <c r="BE18" s="278">
        <v>319772</v>
      </c>
      <c r="BF18" s="278">
        <v>0</v>
      </c>
      <c r="BG18" s="278">
        <v>25000</v>
      </c>
      <c r="BH18" s="278">
        <v>0</v>
      </c>
      <c r="BI18" s="278">
        <v>0</v>
      </c>
      <c r="BJ18" s="2254">
        <v>3862260</v>
      </c>
      <c r="BR18" s="1223"/>
    </row>
    <row r="19" spans="1:70" ht="15.6" customHeight="1" x14ac:dyDescent="0.2">
      <c r="A19" s="276">
        <v>13</v>
      </c>
      <c r="B19" s="277" t="s">
        <v>16</v>
      </c>
      <c r="C19" s="278">
        <v>7800763</v>
      </c>
      <c r="D19" s="278">
        <v>0</v>
      </c>
      <c r="E19" s="278">
        <v>0</v>
      </c>
      <c r="F19" s="278">
        <v>0</v>
      </c>
      <c r="G19" s="278">
        <v>0</v>
      </c>
      <c r="H19" s="278">
        <v>0</v>
      </c>
      <c r="I19" s="278">
        <v>0</v>
      </c>
      <c r="J19" s="278">
        <v>0</v>
      </c>
      <c r="K19" s="278">
        <v>0</v>
      </c>
      <c r="L19" s="278">
        <v>0</v>
      </c>
      <c r="M19" s="278">
        <v>0</v>
      </c>
      <c r="N19" s="278">
        <v>0</v>
      </c>
      <c r="O19" s="278">
        <v>0</v>
      </c>
      <c r="P19" s="278">
        <v>-586931</v>
      </c>
      <c r="Q19" s="278">
        <v>0</v>
      </c>
      <c r="R19" s="278">
        <v>0</v>
      </c>
      <c r="S19" s="278">
        <v>0</v>
      </c>
      <c r="T19" s="278">
        <v>0</v>
      </c>
      <c r="U19" s="278">
        <v>0</v>
      </c>
      <c r="V19" s="278">
        <v>0</v>
      </c>
      <c r="W19" s="278">
        <v>0</v>
      </c>
      <c r="X19" s="278">
        <v>0</v>
      </c>
      <c r="Y19" s="278">
        <v>0</v>
      </c>
      <c r="Z19" s="278">
        <v>0</v>
      </c>
      <c r="AA19" s="278">
        <v>0</v>
      </c>
      <c r="AB19" s="278">
        <v>0</v>
      </c>
      <c r="AC19" s="278">
        <v>0</v>
      </c>
      <c r="AD19" s="278">
        <v>0</v>
      </c>
      <c r="AE19" s="278">
        <v>0</v>
      </c>
      <c r="AF19" s="278">
        <v>0</v>
      </c>
      <c r="AG19" s="278">
        <v>0</v>
      </c>
      <c r="AH19" s="278">
        <v>0</v>
      </c>
      <c r="AI19" s="278">
        <v>0</v>
      </c>
      <c r="AJ19" s="278">
        <v>0</v>
      </c>
      <c r="AK19" s="278">
        <v>-31013</v>
      </c>
      <c r="AL19" s="278">
        <v>-18877</v>
      </c>
      <c r="AM19" s="279">
        <v>-636821</v>
      </c>
      <c r="AN19" s="279">
        <v>7163942</v>
      </c>
      <c r="AO19" s="279">
        <v>7470</v>
      </c>
      <c r="AP19" s="280"/>
      <c r="AQ19" s="278">
        <v>0</v>
      </c>
      <c r="AR19" s="278">
        <v>0</v>
      </c>
      <c r="AS19" s="278"/>
      <c r="AT19" s="278"/>
      <c r="AU19" s="280">
        <v>0</v>
      </c>
      <c r="AV19" s="279">
        <v>7163942</v>
      </c>
      <c r="AW19" s="278">
        <v>0</v>
      </c>
      <c r="AX19" s="278">
        <v>30240</v>
      </c>
      <c r="AY19" s="278">
        <v>179055</v>
      </c>
      <c r="AZ19" s="278">
        <v>143244</v>
      </c>
      <c r="BA19" s="278">
        <v>268582</v>
      </c>
      <c r="BB19" s="279">
        <v>7785063</v>
      </c>
      <c r="BC19" s="278"/>
      <c r="BD19" s="278">
        <v>7785063</v>
      </c>
      <c r="BE19" s="278">
        <v>648755</v>
      </c>
      <c r="BF19" s="278">
        <v>0</v>
      </c>
      <c r="BG19" s="278">
        <v>25000</v>
      </c>
      <c r="BH19" s="278">
        <v>0</v>
      </c>
      <c r="BI19" s="278">
        <v>0</v>
      </c>
      <c r="BJ19" s="2254">
        <v>7810063</v>
      </c>
      <c r="BR19" s="1223"/>
    </row>
    <row r="20" spans="1:70" ht="15.6" customHeight="1" x14ac:dyDescent="0.2">
      <c r="A20" s="276">
        <v>14</v>
      </c>
      <c r="B20" s="277" t="s">
        <v>17</v>
      </c>
      <c r="C20" s="278">
        <v>13344515</v>
      </c>
      <c r="D20" s="278">
        <v>0</v>
      </c>
      <c r="E20" s="278">
        <v>0</v>
      </c>
      <c r="F20" s="278">
        <v>-12157</v>
      </c>
      <c r="G20" s="278">
        <v>0</v>
      </c>
      <c r="H20" s="278">
        <v>0</v>
      </c>
      <c r="I20" s="278">
        <v>0</v>
      </c>
      <c r="J20" s="278">
        <v>0</v>
      </c>
      <c r="K20" s="278">
        <v>0</v>
      </c>
      <c r="L20" s="278">
        <v>0</v>
      </c>
      <c r="M20" s="278">
        <v>0</v>
      </c>
      <c r="N20" s="278">
        <v>0</v>
      </c>
      <c r="O20" s="278">
        <v>0</v>
      </c>
      <c r="P20" s="278">
        <v>0</v>
      </c>
      <c r="Q20" s="278">
        <v>0</v>
      </c>
      <c r="R20" s="278">
        <v>0</v>
      </c>
      <c r="S20" s="278">
        <v>0</v>
      </c>
      <c r="T20" s="278">
        <v>0</v>
      </c>
      <c r="U20" s="278">
        <v>-268379</v>
      </c>
      <c r="V20" s="278">
        <v>0</v>
      </c>
      <c r="W20" s="278">
        <v>0</v>
      </c>
      <c r="X20" s="278">
        <v>0</v>
      </c>
      <c r="Y20" s="278">
        <v>0</v>
      </c>
      <c r="Z20" s="278">
        <v>-241045</v>
      </c>
      <c r="AA20" s="278">
        <v>0</v>
      </c>
      <c r="AB20" s="278">
        <v>0</v>
      </c>
      <c r="AC20" s="278">
        <v>0</v>
      </c>
      <c r="AD20" s="278">
        <v>0</v>
      </c>
      <c r="AE20" s="278">
        <v>0</v>
      </c>
      <c r="AF20" s="278">
        <v>0</v>
      </c>
      <c r="AG20" s="278">
        <v>0</v>
      </c>
      <c r="AH20" s="278">
        <v>0</v>
      </c>
      <c r="AI20" s="278">
        <v>0</v>
      </c>
      <c r="AJ20" s="278">
        <v>0</v>
      </c>
      <c r="AK20" s="278">
        <v>-29742</v>
      </c>
      <c r="AL20" s="278">
        <v>-34516</v>
      </c>
      <c r="AM20" s="279">
        <v>-585839</v>
      </c>
      <c r="AN20" s="279">
        <v>12758676</v>
      </c>
      <c r="AO20" s="279">
        <v>8014</v>
      </c>
      <c r="AP20" s="280"/>
      <c r="AQ20" s="278">
        <v>0</v>
      </c>
      <c r="AR20" s="278">
        <v>0</v>
      </c>
      <c r="AS20" s="278"/>
      <c r="AT20" s="278"/>
      <c r="AU20" s="280">
        <v>0</v>
      </c>
      <c r="AV20" s="279">
        <v>12758676</v>
      </c>
      <c r="AW20" s="278">
        <v>0</v>
      </c>
      <c r="AX20" s="278">
        <v>47180</v>
      </c>
      <c r="AY20" s="278">
        <v>269043</v>
      </c>
      <c r="AZ20" s="278">
        <v>215235</v>
      </c>
      <c r="BA20" s="278">
        <v>403564</v>
      </c>
      <c r="BB20" s="279">
        <v>13693698</v>
      </c>
      <c r="BC20" s="278"/>
      <c r="BD20" s="278">
        <v>13693698</v>
      </c>
      <c r="BE20" s="278">
        <v>1141142</v>
      </c>
      <c r="BF20" s="278">
        <v>0</v>
      </c>
      <c r="BG20" s="278">
        <v>25486</v>
      </c>
      <c r="BH20" s="278">
        <v>0</v>
      </c>
      <c r="BI20" s="278">
        <v>0</v>
      </c>
      <c r="BJ20" s="2254">
        <v>13719184</v>
      </c>
      <c r="BR20" s="1223"/>
    </row>
    <row r="21" spans="1:70" ht="15.6" customHeight="1" x14ac:dyDescent="0.2">
      <c r="A21" s="281">
        <v>15</v>
      </c>
      <c r="B21" s="282" t="s">
        <v>18</v>
      </c>
      <c r="C21" s="283">
        <v>22026623</v>
      </c>
      <c r="D21" s="283">
        <v>0</v>
      </c>
      <c r="E21" s="283">
        <v>0</v>
      </c>
      <c r="F21" s="283">
        <v>0</v>
      </c>
      <c r="G21" s="283">
        <v>0</v>
      </c>
      <c r="H21" s="283">
        <v>0</v>
      </c>
      <c r="I21" s="283">
        <v>0</v>
      </c>
      <c r="J21" s="283">
        <v>0</v>
      </c>
      <c r="K21" s="283">
        <v>0</v>
      </c>
      <c r="L21" s="283">
        <v>0</v>
      </c>
      <c r="M21" s="283">
        <v>0</v>
      </c>
      <c r="N21" s="283">
        <v>0</v>
      </c>
      <c r="O21" s="283">
        <v>0</v>
      </c>
      <c r="P21" s="283">
        <v>-2301206</v>
      </c>
      <c r="Q21" s="283">
        <v>0</v>
      </c>
      <c r="R21" s="283">
        <v>0</v>
      </c>
      <c r="S21" s="283">
        <v>0</v>
      </c>
      <c r="T21" s="283">
        <v>0</v>
      </c>
      <c r="U21" s="283">
        <v>0</v>
      </c>
      <c r="V21" s="283">
        <v>0</v>
      </c>
      <c r="W21" s="283">
        <v>0</v>
      </c>
      <c r="X21" s="283">
        <v>0</v>
      </c>
      <c r="Y21" s="283">
        <v>0</v>
      </c>
      <c r="Z21" s="283">
        <v>0</v>
      </c>
      <c r="AA21" s="431">
        <v>0</v>
      </c>
      <c r="AB21" s="431">
        <v>0</v>
      </c>
      <c r="AC21" s="431">
        <v>0</v>
      </c>
      <c r="AD21" s="654">
        <v>0</v>
      </c>
      <c r="AE21" s="654">
        <v>0</v>
      </c>
      <c r="AF21" s="770">
        <v>0</v>
      </c>
      <c r="AG21" s="770">
        <v>0</v>
      </c>
      <c r="AH21" s="1060">
        <v>0</v>
      </c>
      <c r="AI21" s="1138">
        <v>0</v>
      </c>
      <c r="AJ21" s="1138">
        <v>0</v>
      </c>
      <c r="AK21" s="283">
        <v>-77132</v>
      </c>
      <c r="AL21" s="283">
        <v>-28761</v>
      </c>
      <c r="AM21" s="284">
        <v>-2407099</v>
      </c>
      <c r="AN21" s="284">
        <v>19619524</v>
      </c>
      <c r="AO21" s="284">
        <v>6975</v>
      </c>
      <c r="AP21" s="285"/>
      <c r="AQ21" s="283">
        <v>0</v>
      </c>
      <c r="AR21" s="283">
        <v>0</v>
      </c>
      <c r="AS21" s="283"/>
      <c r="AT21" s="283"/>
      <c r="AU21" s="285">
        <v>0</v>
      </c>
      <c r="AV21" s="284">
        <v>19619524</v>
      </c>
      <c r="AW21" s="283">
        <v>42000</v>
      </c>
      <c r="AX21" s="283">
        <v>85890</v>
      </c>
      <c r="AY21" s="770">
        <v>526633</v>
      </c>
      <c r="AZ21" s="770">
        <v>421307</v>
      </c>
      <c r="BA21" s="1138">
        <v>789949</v>
      </c>
      <c r="BB21" s="284">
        <v>21485303</v>
      </c>
      <c r="BC21" s="283"/>
      <c r="BD21" s="283">
        <v>21485303</v>
      </c>
      <c r="BE21" s="283">
        <v>1790442</v>
      </c>
      <c r="BF21" s="283">
        <v>0</v>
      </c>
      <c r="BG21" s="283">
        <v>80434</v>
      </c>
      <c r="BH21" s="283">
        <v>0</v>
      </c>
      <c r="BI21" s="1138">
        <v>0</v>
      </c>
      <c r="BJ21" s="2255">
        <v>21565737</v>
      </c>
      <c r="BR21" s="1223"/>
    </row>
    <row r="22" spans="1:70" ht="15.6" customHeight="1" x14ac:dyDescent="0.2">
      <c r="A22" s="274">
        <v>16</v>
      </c>
      <c r="B22" s="275" t="s">
        <v>19</v>
      </c>
      <c r="C22" s="51">
        <v>15146618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-46796</v>
      </c>
      <c r="AL22" s="51">
        <v>-79100</v>
      </c>
      <c r="AM22" s="50">
        <v>-125896</v>
      </c>
      <c r="AN22" s="50">
        <v>15020722</v>
      </c>
      <c r="AO22" s="50">
        <v>3190</v>
      </c>
      <c r="AP22" s="52"/>
      <c r="AQ22" s="51">
        <v>0</v>
      </c>
      <c r="AR22" s="51">
        <v>0</v>
      </c>
      <c r="AS22" s="51"/>
      <c r="AT22" s="51"/>
      <c r="AU22" s="52">
        <v>0</v>
      </c>
      <c r="AV22" s="50">
        <v>15020722</v>
      </c>
      <c r="AW22" s="51">
        <v>0</v>
      </c>
      <c r="AX22" s="51">
        <v>150920</v>
      </c>
      <c r="AY22" s="51">
        <v>710778</v>
      </c>
      <c r="AZ22" s="51">
        <v>568622</v>
      </c>
      <c r="BA22" s="51">
        <v>1066165</v>
      </c>
      <c r="BB22" s="50">
        <v>17517207</v>
      </c>
      <c r="BC22" s="51"/>
      <c r="BD22" s="51">
        <v>17517207</v>
      </c>
      <c r="BE22" s="51">
        <v>1459767</v>
      </c>
      <c r="BF22" s="51">
        <v>0</v>
      </c>
      <c r="BG22" s="51">
        <v>271487</v>
      </c>
      <c r="BH22" s="51">
        <v>0</v>
      </c>
      <c r="BI22" s="51">
        <v>0</v>
      </c>
      <c r="BJ22" s="2253">
        <v>17788694</v>
      </c>
      <c r="BR22" s="1223"/>
    </row>
    <row r="23" spans="1:70" ht="15.6" customHeight="1" x14ac:dyDescent="0.2">
      <c r="A23" s="276">
        <v>17</v>
      </c>
      <c r="B23" s="277" t="s">
        <v>20</v>
      </c>
      <c r="C23" s="278">
        <v>180357074</v>
      </c>
      <c r="D23" s="278">
        <v>-3609655</v>
      </c>
      <c r="E23" s="278">
        <v>-1966762</v>
      </c>
      <c r="F23" s="278">
        <v>0</v>
      </c>
      <c r="G23" s="278">
        <v>0</v>
      </c>
      <c r="H23" s="278">
        <v>0</v>
      </c>
      <c r="I23" s="278">
        <v>0</v>
      </c>
      <c r="J23" s="278">
        <v>0</v>
      </c>
      <c r="K23" s="278">
        <v>0</v>
      </c>
      <c r="L23" s="278">
        <v>0</v>
      </c>
      <c r="M23" s="278">
        <v>-1591322</v>
      </c>
      <c r="N23" s="278">
        <v>0</v>
      </c>
      <c r="O23" s="278">
        <v>-2531089</v>
      </c>
      <c r="P23" s="278">
        <v>0</v>
      </c>
      <c r="Q23" s="278">
        <v>-700296</v>
      </c>
      <c r="R23" s="278">
        <v>-888108</v>
      </c>
      <c r="S23" s="278">
        <v>-256128</v>
      </c>
      <c r="T23" s="278">
        <v>0</v>
      </c>
      <c r="U23" s="278">
        <v>0</v>
      </c>
      <c r="V23" s="278">
        <v>0</v>
      </c>
      <c r="W23" s="278">
        <v>-3598</v>
      </c>
      <c r="X23" s="278">
        <v>0</v>
      </c>
      <c r="Y23" s="278">
        <v>-2700300</v>
      </c>
      <c r="Z23" s="278">
        <v>0</v>
      </c>
      <c r="AA23" s="278">
        <v>0</v>
      </c>
      <c r="AB23" s="278">
        <v>0</v>
      </c>
      <c r="AC23" s="278">
        <v>-1814163</v>
      </c>
      <c r="AD23" s="278">
        <v>0</v>
      </c>
      <c r="AE23" s="278">
        <v>0</v>
      </c>
      <c r="AF23" s="278">
        <v>-1405727</v>
      </c>
      <c r="AG23" s="278">
        <v>0</v>
      </c>
      <c r="AH23" s="278">
        <v>0</v>
      </c>
      <c r="AI23" s="278">
        <v>-105772</v>
      </c>
      <c r="AJ23" s="278">
        <v>0</v>
      </c>
      <c r="AK23" s="278">
        <v>-473189</v>
      </c>
      <c r="AL23" s="278">
        <v>-1264238</v>
      </c>
      <c r="AM23" s="279">
        <v>-19310347</v>
      </c>
      <c r="AN23" s="279">
        <v>161046727</v>
      </c>
      <c r="AO23" s="279">
        <v>4158</v>
      </c>
      <c r="AP23" s="280"/>
      <c r="AQ23" s="278">
        <v>0</v>
      </c>
      <c r="AR23" s="278">
        <v>0</v>
      </c>
      <c r="AS23" s="278"/>
      <c r="AT23" s="278"/>
      <c r="AU23" s="280">
        <v>0</v>
      </c>
      <c r="AV23" s="279">
        <v>161046727</v>
      </c>
      <c r="AW23" s="278">
        <v>483000</v>
      </c>
      <c r="AX23" s="278">
        <v>1119090</v>
      </c>
      <c r="AY23" s="278">
        <v>6344277</v>
      </c>
      <c r="AZ23" s="278">
        <v>5075422</v>
      </c>
      <c r="BA23" s="278">
        <v>9516416</v>
      </c>
      <c r="BB23" s="279">
        <v>183584932</v>
      </c>
      <c r="BC23" s="278"/>
      <c r="BD23" s="278">
        <v>183584932</v>
      </c>
      <c r="BE23" s="278">
        <v>15298744</v>
      </c>
      <c r="BF23" s="278">
        <v>0</v>
      </c>
      <c r="BG23" s="278">
        <v>1464075</v>
      </c>
      <c r="BH23" s="278">
        <v>0</v>
      </c>
      <c r="BI23" s="278">
        <v>0</v>
      </c>
      <c r="BJ23" s="2254">
        <v>185049007</v>
      </c>
      <c r="BR23" s="1223"/>
    </row>
    <row r="24" spans="1:70" ht="15.6" customHeight="1" x14ac:dyDescent="0.2">
      <c r="A24" s="276">
        <v>18</v>
      </c>
      <c r="B24" s="277" t="s">
        <v>21</v>
      </c>
      <c r="C24" s="278">
        <v>5578089</v>
      </c>
      <c r="D24" s="278">
        <v>0</v>
      </c>
      <c r="E24" s="278">
        <v>0</v>
      </c>
      <c r="F24" s="278">
        <v>0</v>
      </c>
      <c r="G24" s="278">
        <v>0</v>
      </c>
      <c r="H24" s="278">
        <v>0</v>
      </c>
      <c r="I24" s="278">
        <v>0</v>
      </c>
      <c r="J24" s="278">
        <v>0</v>
      </c>
      <c r="K24" s="278">
        <v>0</v>
      </c>
      <c r="L24" s="278">
        <v>0</v>
      </c>
      <c r="M24" s="278">
        <v>0</v>
      </c>
      <c r="N24" s="278">
        <v>0</v>
      </c>
      <c r="O24" s="278">
        <v>0</v>
      </c>
      <c r="P24" s="278">
        <v>0</v>
      </c>
      <c r="Q24" s="278">
        <v>0</v>
      </c>
      <c r="R24" s="278">
        <v>0</v>
      </c>
      <c r="S24" s="278">
        <v>0</v>
      </c>
      <c r="T24" s="278">
        <v>0</v>
      </c>
      <c r="U24" s="278">
        <v>0</v>
      </c>
      <c r="V24" s="278">
        <v>0</v>
      </c>
      <c r="W24" s="278">
        <v>0</v>
      </c>
      <c r="X24" s="278">
        <v>0</v>
      </c>
      <c r="Y24" s="278">
        <v>0</v>
      </c>
      <c r="Z24" s="278">
        <v>0</v>
      </c>
      <c r="AA24" s="278">
        <v>0</v>
      </c>
      <c r="AB24" s="278">
        <v>0</v>
      </c>
      <c r="AC24" s="278">
        <v>0</v>
      </c>
      <c r="AD24" s="278">
        <v>0</v>
      </c>
      <c r="AE24" s="278">
        <v>0</v>
      </c>
      <c r="AF24" s="278">
        <v>0</v>
      </c>
      <c r="AG24" s="278">
        <v>0</v>
      </c>
      <c r="AH24" s="278">
        <v>0</v>
      </c>
      <c r="AI24" s="278">
        <v>0</v>
      </c>
      <c r="AJ24" s="278">
        <v>0</v>
      </c>
      <c r="AK24" s="278">
        <v>-23979</v>
      </c>
      <c r="AL24" s="278">
        <v>0</v>
      </c>
      <c r="AM24" s="279">
        <v>-23979</v>
      </c>
      <c r="AN24" s="279">
        <v>5554110</v>
      </c>
      <c r="AO24" s="279">
        <v>7386</v>
      </c>
      <c r="AP24" s="280"/>
      <c r="AQ24" s="278">
        <v>0</v>
      </c>
      <c r="AR24" s="278">
        <v>0</v>
      </c>
      <c r="AS24" s="278"/>
      <c r="AT24" s="278"/>
      <c r="AU24" s="280">
        <v>0</v>
      </c>
      <c r="AV24" s="279">
        <v>5554110</v>
      </c>
      <c r="AW24" s="278">
        <v>21000</v>
      </c>
      <c r="AX24" s="278">
        <v>23730</v>
      </c>
      <c r="AY24" s="278">
        <v>135035</v>
      </c>
      <c r="AZ24" s="278">
        <v>108029</v>
      </c>
      <c r="BA24" s="278">
        <v>202552</v>
      </c>
      <c r="BB24" s="279">
        <v>6044456</v>
      </c>
      <c r="BC24" s="278"/>
      <c r="BD24" s="278">
        <v>6044456</v>
      </c>
      <c r="BE24" s="278">
        <v>503705</v>
      </c>
      <c r="BF24" s="278">
        <v>0</v>
      </c>
      <c r="BG24" s="278">
        <v>34343</v>
      </c>
      <c r="BH24" s="278">
        <v>0</v>
      </c>
      <c r="BI24" s="278">
        <v>0</v>
      </c>
      <c r="BJ24" s="2254">
        <v>6078799</v>
      </c>
      <c r="BR24" s="1223"/>
    </row>
    <row r="25" spans="1:70" ht="15.6" customHeight="1" x14ac:dyDescent="0.2">
      <c r="A25" s="276">
        <v>19</v>
      </c>
      <c r="B25" s="277" t="s">
        <v>22</v>
      </c>
      <c r="C25" s="278">
        <v>9160996</v>
      </c>
      <c r="D25" s="278">
        <v>0</v>
      </c>
      <c r="E25" s="278">
        <v>0</v>
      </c>
      <c r="F25" s="278">
        <v>0</v>
      </c>
      <c r="G25" s="278">
        <v>0</v>
      </c>
      <c r="H25" s="278">
        <v>0</v>
      </c>
      <c r="I25" s="278">
        <v>0</v>
      </c>
      <c r="J25" s="278">
        <v>0</v>
      </c>
      <c r="K25" s="278">
        <v>0</v>
      </c>
      <c r="L25" s="278">
        <v>0</v>
      </c>
      <c r="M25" s="278">
        <v>-37333</v>
      </c>
      <c r="N25" s="278">
        <v>0</v>
      </c>
      <c r="O25" s="278">
        <v>0</v>
      </c>
      <c r="P25" s="278">
        <v>0</v>
      </c>
      <c r="Q25" s="278">
        <v>0</v>
      </c>
      <c r="R25" s="278">
        <v>-62737</v>
      </c>
      <c r="S25" s="278">
        <v>0</v>
      </c>
      <c r="T25" s="278">
        <v>0</v>
      </c>
      <c r="U25" s="278">
        <v>0</v>
      </c>
      <c r="V25" s="278">
        <v>0</v>
      </c>
      <c r="W25" s="278">
        <v>0</v>
      </c>
      <c r="X25" s="278">
        <v>0</v>
      </c>
      <c r="Y25" s="278">
        <v>0</v>
      </c>
      <c r="Z25" s="278">
        <v>0</v>
      </c>
      <c r="AA25" s="278">
        <v>0</v>
      </c>
      <c r="AB25" s="278">
        <v>0</v>
      </c>
      <c r="AC25" s="278">
        <v>0</v>
      </c>
      <c r="AD25" s="278">
        <v>0</v>
      </c>
      <c r="AE25" s="278">
        <v>0</v>
      </c>
      <c r="AF25" s="278">
        <v>-9045</v>
      </c>
      <c r="AG25" s="278">
        <v>0</v>
      </c>
      <c r="AH25" s="278">
        <v>0</v>
      </c>
      <c r="AI25" s="278">
        <v>0</v>
      </c>
      <c r="AJ25" s="278">
        <v>0</v>
      </c>
      <c r="AK25" s="278">
        <v>-26920</v>
      </c>
      <c r="AL25" s="278">
        <v>-116617</v>
      </c>
      <c r="AM25" s="279">
        <v>-252652</v>
      </c>
      <c r="AN25" s="279">
        <v>8908344</v>
      </c>
      <c r="AO25" s="279">
        <v>5631</v>
      </c>
      <c r="AP25" s="280"/>
      <c r="AQ25" s="278">
        <v>0</v>
      </c>
      <c r="AR25" s="278">
        <v>0</v>
      </c>
      <c r="AS25" s="278"/>
      <c r="AT25" s="278"/>
      <c r="AU25" s="280">
        <v>0</v>
      </c>
      <c r="AV25" s="279">
        <v>8908344</v>
      </c>
      <c r="AW25" s="278">
        <v>0</v>
      </c>
      <c r="AX25" s="278">
        <v>52430</v>
      </c>
      <c r="AY25" s="278">
        <v>273379</v>
      </c>
      <c r="AZ25" s="278">
        <v>218703</v>
      </c>
      <c r="BA25" s="278">
        <v>410069</v>
      </c>
      <c r="BB25" s="279">
        <v>9862925</v>
      </c>
      <c r="BC25" s="278"/>
      <c r="BD25" s="278">
        <v>9862925</v>
      </c>
      <c r="BE25" s="278">
        <v>821910</v>
      </c>
      <c r="BF25" s="278">
        <v>0</v>
      </c>
      <c r="BG25" s="278">
        <v>33620</v>
      </c>
      <c r="BH25" s="278">
        <v>0</v>
      </c>
      <c r="BI25" s="278">
        <v>0</v>
      </c>
      <c r="BJ25" s="2254">
        <v>9896545</v>
      </c>
      <c r="BR25" s="1223"/>
    </row>
    <row r="26" spans="1:70" ht="15.6" customHeight="1" x14ac:dyDescent="0.2">
      <c r="A26" s="281">
        <v>20</v>
      </c>
      <c r="B26" s="282" t="s">
        <v>23</v>
      </c>
      <c r="C26" s="283">
        <v>37741152</v>
      </c>
      <c r="D26" s="283">
        <v>0</v>
      </c>
      <c r="E26" s="283">
        <v>0</v>
      </c>
      <c r="F26" s="283">
        <v>0</v>
      </c>
      <c r="G26" s="283">
        <v>0</v>
      </c>
      <c r="H26" s="283">
        <v>0</v>
      </c>
      <c r="I26" s="283">
        <v>0</v>
      </c>
      <c r="J26" s="283">
        <v>0</v>
      </c>
      <c r="K26" s="283">
        <v>-25004</v>
      </c>
      <c r="L26" s="283">
        <v>0</v>
      </c>
      <c r="M26" s="283">
        <v>0</v>
      </c>
      <c r="N26" s="283">
        <v>0</v>
      </c>
      <c r="O26" s="283">
        <v>0</v>
      </c>
      <c r="P26" s="283">
        <v>0</v>
      </c>
      <c r="Q26" s="283">
        <v>0</v>
      </c>
      <c r="R26" s="283">
        <v>0</v>
      </c>
      <c r="S26" s="283">
        <v>0</v>
      </c>
      <c r="T26" s="283">
        <v>0</v>
      </c>
      <c r="U26" s="283">
        <v>0</v>
      </c>
      <c r="V26" s="283">
        <v>0</v>
      </c>
      <c r="W26" s="283">
        <v>-6153</v>
      </c>
      <c r="X26" s="283">
        <v>0</v>
      </c>
      <c r="Y26" s="283">
        <v>0</v>
      </c>
      <c r="Z26" s="283">
        <v>0</v>
      </c>
      <c r="AA26" s="431">
        <v>0</v>
      </c>
      <c r="AB26" s="431">
        <v>0</v>
      </c>
      <c r="AC26" s="431">
        <v>0</v>
      </c>
      <c r="AD26" s="654">
        <v>0</v>
      </c>
      <c r="AE26" s="654">
        <v>0</v>
      </c>
      <c r="AF26" s="770">
        <v>0</v>
      </c>
      <c r="AG26" s="770">
        <v>0</v>
      </c>
      <c r="AH26" s="1060">
        <v>0</v>
      </c>
      <c r="AI26" s="1138">
        <v>0</v>
      </c>
      <c r="AJ26" s="1138">
        <v>0</v>
      </c>
      <c r="AK26" s="283">
        <v>-99390</v>
      </c>
      <c r="AL26" s="283">
        <v>-157238</v>
      </c>
      <c r="AM26" s="284">
        <v>-287785</v>
      </c>
      <c r="AN26" s="284">
        <v>37453367</v>
      </c>
      <c r="AO26" s="284">
        <v>7079</v>
      </c>
      <c r="AP26" s="285"/>
      <c r="AQ26" s="283">
        <v>0</v>
      </c>
      <c r="AR26" s="283">
        <v>0</v>
      </c>
      <c r="AS26" s="283"/>
      <c r="AT26" s="283"/>
      <c r="AU26" s="285">
        <v>0</v>
      </c>
      <c r="AV26" s="284">
        <v>37453367</v>
      </c>
      <c r="AW26" s="283">
        <v>147000</v>
      </c>
      <c r="AX26" s="283">
        <v>166180</v>
      </c>
      <c r="AY26" s="770">
        <v>822154</v>
      </c>
      <c r="AZ26" s="770">
        <v>657724</v>
      </c>
      <c r="BA26" s="1138">
        <v>1233231</v>
      </c>
      <c r="BB26" s="284">
        <v>40479656</v>
      </c>
      <c r="BC26" s="283"/>
      <c r="BD26" s="283">
        <v>40479656</v>
      </c>
      <c r="BE26" s="283">
        <v>3373305</v>
      </c>
      <c r="BF26" s="283">
        <v>0</v>
      </c>
      <c r="BG26" s="283">
        <v>135382</v>
      </c>
      <c r="BH26" s="283">
        <v>0</v>
      </c>
      <c r="BI26" s="1138">
        <v>0</v>
      </c>
      <c r="BJ26" s="2255">
        <v>40615038</v>
      </c>
      <c r="BR26" s="1223"/>
    </row>
    <row r="27" spans="1:70" ht="15.6" customHeight="1" x14ac:dyDescent="0.2">
      <c r="A27" s="274">
        <v>21</v>
      </c>
      <c r="B27" s="275" t="s">
        <v>24</v>
      </c>
      <c r="C27" s="51">
        <v>19350530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-6351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-30035</v>
      </c>
      <c r="AL27" s="51">
        <v>-159426</v>
      </c>
      <c r="AM27" s="50">
        <v>-195812</v>
      </c>
      <c r="AN27" s="50">
        <v>19154718</v>
      </c>
      <c r="AO27" s="50">
        <v>7430</v>
      </c>
      <c r="AP27" s="52"/>
      <c r="AQ27" s="51">
        <v>0</v>
      </c>
      <c r="AR27" s="51">
        <v>0</v>
      </c>
      <c r="AS27" s="51"/>
      <c r="AT27" s="51"/>
      <c r="AU27" s="52">
        <v>0</v>
      </c>
      <c r="AV27" s="50">
        <v>19154718</v>
      </c>
      <c r="AW27" s="51">
        <v>0</v>
      </c>
      <c r="AX27" s="51">
        <v>78120</v>
      </c>
      <c r="AY27" s="51">
        <v>460468</v>
      </c>
      <c r="AZ27" s="51">
        <v>368375</v>
      </c>
      <c r="BA27" s="51">
        <v>690701</v>
      </c>
      <c r="BB27" s="50">
        <v>20752382</v>
      </c>
      <c r="BC27" s="51"/>
      <c r="BD27" s="51">
        <v>20752382</v>
      </c>
      <c r="BE27" s="51">
        <v>1729365</v>
      </c>
      <c r="BF27" s="51">
        <v>0</v>
      </c>
      <c r="BG27" s="51">
        <v>41753</v>
      </c>
      <c r="BH27" s="51">
        <v>0</v>
      </c>
      <c r="BI27" s="51">
        <v>0</v>
      </c>
      <c r="BJ27" s="2253">
        <v>20794135</v>
      </c>
      <c r="BR27" s="1223"/>
    </row>
    <row r="28" spans="1:70" ht="15.6" customHeight="1" x14ac:dyDescent="0.2">
      <c r="A28" s="276">
        <v>22</v>
      </c>
      <c r="B28" s="277" t="s">
        <v>25</v>
      </c>
      <c r="C28" s="278">
        <v>21365889</v>
      </c>
      <c r="D28" s="278">
        <v>0</v>
      </c>
      <c r="E28" s="278">
        <v>0</v>
      </c>
      <c r="F28" s="278">
        <v>0</v>
      </c>
      <c r="G28" s="278">
        <v>0</v>
      </c>
      <c r="H28" s="278">
        <v>0</v>
      </c>
      <c r="I28" s="278">
        <v>0</v>
      </c>
      <c r="J28" s="278">
        <v>0</v>
      </c>
      <c r="K28" s="278">
        <v>0</v>
      </c>
      <c r="L28" s="278">
        <v>0</v>
      </c>
      <c r="M28" s="278">
        <v>0</v>
      </c>
      <c r="N28" s="278">
        <v>0</v>
      </c>
      <c r="O28" s="278">
        <v>0</v>
      </c>
      <c r="P28" s="278">
        <v>0</v>
      </c>
      <c r="Q28" s="278">
        <v>0</v>
      </c>
      <c r="R28" s="278">
        <v>0</v>
      </c>
      <c r="S28" s="278">
        <v>0</v>
      </c>
      <c r="T28" s="278">
        <v>0</v>
      </c>
      <c r="U28" s="278">
        <v>0</v>
      </c>
      <c r="V28" s="278">
        <v>0</v>
      </c>
      <c r="W28" s="278">
        <v>0</v>
      </c>
      <c r="X28" s="278">
        <v>0</v>
      </c>
      <c r="Y28" s="278">
        <v>0</v>
      </c>
      <c r="Z28" s="278">
        <v>0</v>
      </c>
      <c r="AA28" s="278">
        <v>0</v>
      </c>
      <c r="AB28" s="278">
        <v>0</v>
      </c>
      <c r="AC28" s="278">
        <v>0</v>
      </c>
      <c r="AD28" s="278">
        <v>0</v>
      </c>
      <c r="AE28" s="278">
        <v>0</v>
      </c>
      <c r="AF28" s="278">
        <v>0</v>
      </c>
      <c r="AG28" s="278">
        <v>0</v>
      </c>
      <c r="AH28" s="278">
        <v>0</v>
      </c>
      <c r="AI28" s="278">
        <v>0</v>
      </c>
      <c r="AJ28" s="278">
        <v>0</v>
      </c>
      <c r="AK28" s="278">
        <v>-12949</v>
      </c>
      <c r="AL28" s="278">
        <v>-55152</v>
      </c>
      <c r="AM28" s="279">
        <v>-68101</v>
      </c>
      <c r="AN28" s="279">
        <v>21297788</v>
      </c>
      <c r="AO28" s="279">
        <v>7959</v>
      </c>
      <c r="AP28" s="280"/>
      <c r="AQ28" s="278">
        <v>0</v>
      </c>
      <c r="AR28" s="278">
        <v>0</v>
      </c>
      <c r="AS28" s="278"/>
      <c r="AT28" s="278"/>
      <c r="AU28" s="280">
        <v>0</v>
      </c>
      <c r="AV28" s="279">
        <v>21297788</v>
      </c>
      <c r="AW28" s="278">
        <v>0</v>
      </c>
      <c r="AX28" s="278">
        <v>83720</v>
      </c>
      <c r="AY28" s="278">
        <v>394545</v>
      </c>
      <c r="AZ28" s="278">
        <v>315637</v>
      </c>
      <c r="BA28" s="278">
        <v>591818</v>
      </c>
      <c r="BB28" s="279">
        <v>22683508</v>
      </c>
      <c r="BC28" s="278"/>
      <c r="BD28" s="278">
        <v>22683508</v>
      </c>
      <c r="BE28" s="278">
        <v>1890292</v>
      </c>
      <c r="BF28" s="278">
        <v>0</v>
      </c>
      <c r="BG28" s="278">
        <v>98870</v>
      </c>
      <c r="BH28" s="278">
        <v>0</v>
      </c>
      <c r="BI28" s="278">
        <v>0</v>
      </c>
      <c r="BJ28" s="2254">
        <v>22782378</v>
      </c>
      <c r="BR28" s="1223"/>
    </row>
    <row r="29" spans="1:70" ht="15.6" customHeight="1" x14ac:dyDescent="0.2">
      <c r="A29" s="276">
        <v>23</v>
      </c>
      <c r="B29" s="277" t="s">
        <v>26</v>
      </c>
      <c r="C29" s="278">
        <v>69365539</v>
      </c>
      <c r="D29" s="278">
        <v>0</v>
      </c>
      <c r="E29" s="278">
        <v>0</v>
      </c>
      <c r="F29" s="278">
        <v>0</v>
      </c>
      <c r="G29" s="278">
        <v>0</v>
      </c>
      <c r="H29" s="278">
        <v>0</v>
      </c>
      <c r="I29" s="278">
        <v>0</v>
      </c>
      <c r="J29" s="278">
        <v>0</v>
      </c>
      <c r="K29" s="278">
        <v>0</v>
      </c>
      <c r="L29" s="278">
        <v>0</v>
      </c>
      <c r="M29" s="278">
        <v>0</v>
      </c>
      <c r="N29" s="278">
        <v>0</v>
      </c>
      <c r="O29" s="278">
        <v>0</v>
      </c>
      <c r="P29" s="278">
        <v>0</v>
      </c>
      <c r="Q29" s="278">
        <v>0</v>
      </c>
      <c r="R29" s="278">
        <v>0</v>
      </c>
      <c r="S29" s="278">
        <v>0</v>
      </c>
      <c r="T29" s="278">
        <v>0</v>
      </c>
      <c r="U29" s="278">
        <v>0</v>
      </c>
      <c r="V29" s="278">
        <v>-710432</v>
      </c>
      <c r="W29" s="278">
        <v>-18804</v>
      </c>
      <c r="X29" s="278">
        <v>-15705</v>
      </c>
      <c r="Y29" s="278">
        <v>0</v>
      </c>
      <c r="Z29" s="278">
        <v>-9437</v>
      </c>
      <c r="AA29" s="278">
        <v>0</v>
      </c>
      <c r="AB29" s="278">
        <v>0</v>
      </c>
      <c r="AC29" s="278">
        <v>0</v>
      </c>
      <c r="AD29" s="278">
        <v>0</v>
      </c>
      <c r="AE29" s="278">
        <v>0</v>
      </c>
      <c r="AF29" s="278">
        <v>0</v>
      </c>
      <c r="AG29" s="278">
        <v>0</v>
      </c>
      <c r="AH29" s="278">
        <v>0</v>
      </c>
      <c r="AI29" s="278">
        <v>0</v>
      </c>
      <c r="AJ29" s="278">
        <v>0</v>
      </c>
      <c r="AK29" s="278">
        <v>-231800</v>
      </c>
      <c r="AL29" s="278">
        <v>-273703</v>
      </c>
      <c r="AM29" s="279">
        <v>-1259881</v>
      </c>
      <c r="AN29" s="279">
        <v>68105658</v>
      </c>
      <c r="AO29" s="279">
        <v>6271</v>
      </c>
      <c r="AP29" s="280"/>
      <c r="AQ29" s="278">
        <v>0</v>
      </c>
      <c r="AR29" s="278">
        <v>0</v>
      </c>
      <c r="AS29" s="278"/>
      <c r="AT29" s="278"/>
      <c r="AU29" s="280">
        <v>0</v>
      </c>
      <c r="AV29" s="279">
        <v>68105658</v>
      </c>
      <c r="AW29" s="278">
        <v>168000</v>
      </c>
      <c r="AX29" s="278">
        <v>330190</v>
      </c>
      <c r="AY29" s="278">
        <v>1644957</v>
      </c>
      <c r="AZ29" s="278">
        <v>1315966</v>
      </c>
      <c r="BA29" s="278">
        <v>2467435</v>
      </c>
      <c r="BB29" s="279">
        <v>74032206</v>
      </c>
      <c r="BC29" s="278"/>
      <c r="BD29" s="278">
        <v>74032206</v>
      </c>
      <c r="BE29" s="278">
        <v>6169351</v>
      </c>
      <c r="BF29" s="278">
        <v>0</v>
      </c>
      <c r="BG29" s="278">
        <v>358247</v>
      </c>
      <c r="BH29" s="278">
        <v>0</v>
      </c>
      <c r="BI29" s="278">
        <v>0</v>
      </c>
      <c r="BJ29" s="2254">
        <v>74390453</v>
      </c>
      <c r="BR29" s="1223"/>
    </row>
    <row r="30" spans="1:70" ht="15.6" customHeight="1" x14ac:dyDescent="0.2">
      <c r="A30" s="276">
        <v>24</v>
      </c>
      <c r="B30" s="277" t="s">
        <v>27</v>
      </c>
      <c r="C30" s="278">
        <v>11718285</v>
      </c>
      <c r="D30" s="278">
        <v>0</v>
      </c>
      <c r="E30" s="278">
        <v>-6595</v>
      </c>
      <c r="F30" s="278">
        <v>0</v>
      </c>
      <c r="G30" s="278">
        <v>0</v>
      </c>
      <c r="H30" s="278">
        <v>0</v>
      </c>
      <c r="I30" s="278">
        <v>0</v>
      </c>
      <c r="J30" s="278">
        <v>0</v>
      </c>
      <c r="K30" s="278">
        <v>0</v>
      </c>
      <c r="L30" s="278">
        <v>0</v>
      </c>
      <c r="M30" s="278">
        <v>-19617</v>
      </c>
      <c r="N30" s="278">
        <v>0</v>
      </c>
      <c r="O30" s="278">
        <v>-6009</v>
      </c>
      <c r="P30" s="278">
        <v>0</v>
      </c>
      <c r="Q30" s="278">
        <v>0</v>
      </c>
      <c r="R30" s="278">
        <v>0</v>
      </c>
      <c r="S30" s="278">
        <v>-419208</v>
      </c>
      <c r="T30" s="278">
        <v>0</v>
      </c>
      <c r="U30" s="278">
        <v>0</v>
      </c>
      <c r="V30" s="278">
        <v>0</v>
      </c>
      <c r="W30" s="278">
        <v>0</v>
      </c>
      <c r="X30" s="278">
        <v>0</v>
      </c>
      <c r="Y30" s="278">
        <v>0</v>
      </c>
      <c r="Z30" s="278">
        <v>0</v>
      </c>
      <c r="AA30" s="278">
        <v>0</v>
      </c>
      <c r="AB30" s="278">
        <v>0</v>
      </c>
      <c r="AC30" s="278">
        <v>0</v>
      </c>
      <c r="AD30" s="278">
        <v>0</v>
      </c>
      <c r="AE30" s="278">
        <v>0</v>
      </c>
      <c r="AF30" s="278">
        <v>0</v>
      </c>
      <c r="AG30" s="278">
        <v>0</v>
      </c>
      <c r="AH30" s="278">
        <v>0</v>
      </c>
      <c r="AI30" s="278">
        <v>0</v>
      </c>
      <c r="AJ30" s="278">
        <v>0</v>
      </c>
      <c r="AK30" s="278">
        <v>-2091</v>
      </c>
      <c r="AL30" s="278">
        <v>-25673</v>
      </c>
      <c r="AM30" s="279">
        <v>-479193</v>
      </c>
      <c r="AN30" s="279">
        <v>11239092</v>
      </c>
      <c r="AO30" s="279">
        <v>2858</v>
      </c>
      <c r="AP30" s="280"/>
      <c r="AQ30" s="278">
        <v>0</v>
      </c>
      <c r="AR30" s="278">
        <v>0</v>
      </c>
      <c r="AS30" s="278"/>
      <c r="AT30" s="278"/>
      <c r="AU30" s="280">
        <v>0</v>
      </c>
      <c r="AV30" s="279">
        <v>11239092</v>
      </c>
      <c r="AW30" s="278">
        <v>0</v>
      </c>
      <c r="AX30" s="278">
        <v>127680</v>
      </c>
      <c r="AY30" s="278">
        <v>844979</v>
      </c>
      <c r="AZ30" s="278">
        <v>675983</v>
      </c>
      <c r="BA30" s="278">
        <v>1267469</v>
      </c>
      <c r="BB30" s="279">
        <v>14155203</v>
      </c>
      <c r="BC30" s="278"/>
      <c r="BD30" s="278">
        <v>14155203</v>
      </c>
      <c r="BE30" s="278">
        <v>1179600</v>
      </c>
      <c r="BF30" s="278">
        <v>0</v>
      </c>
      <c r="BG30" s="278">
        <v>66155</v>
      </c>
      <c r="BH30" s="278">
        <v>0</v>
      </c>
      <c r="BI30" s="278">
        <v>0</v>
      </c>
      <c r="BJ30" s="2254">
        <v>14221358</v>
      </c>
      <c r="BR30" s="1223"/>
    </row>
    <row r="31" spans="1:70" ht="15.6" customHeight="1" x14ac:dyDescent="0.2">
      <c r="A31" s="281">
        <v>25</v>
      </c>
      <c r="B31" s="282" t="s">
        <v>28</v>
      </c>
      <c r="C31" s="283">
        <v>12989903</v>
      </c>
      <c r="D31" s="283">
        <v>0</v>
      </c>
      <c r="E31" s="283">
        <v>0</v>
      </c>
      <c r="F31" s="283">
        <v>-4672</v>
      </c>
      <c r="G31" s="283">
        <v>0</v>
      </c>
      <c r="H31" s="283">
        <v>0</v>
      </c>
      <c r="I31" s="283">
        <v>0</v>
      </c>
      <c r="J31" s="283">
        <v>0</v>
      </c>
      <c r="K31" s="283">
        <v>0</v>
      </c>
      <c r="L31" s="283">
        <v>0</v>
      </c>
      <c r="M31" s="283">
        <v>0</v>
      </c>
      <c r="N31" s="283">
        <v>0</v>
      </c>
      <c r="O31" s="283">
        <v>0</v>
      </c>
      <c r="P31" s="283">
        <v>0</v>
      </c>
      <c r="Q31" s="283">
        <v>0</v>
      </c>
      <c r="R31" s="283">
        <v>0</v>
      </c>
      <c r="S31" s="283">
        <v>0</v>
      </c>
      <c r="T31" s="283">
        <v>0</v>
      </c>
      <c r="U31" s="283">
        <v>0</v>
      </c>
      <c r="V31" s="283">
        <v>0</v>
      </c>
      <c r="W31" s="283">
        <v>0</v>
      </c>
      <c r="X31" s="283">
        <v>0</v>
      </c>
      <c r="Y31" s="283">
        <v>0</v>
      </c>
      <c r="Z31" s="283">
        <v>-177684</v>
      </c>
      <c r="AA31" s="431">
        <v>0</v>
      </c>
      <c r="AB31" s="431">
        <v>0</v>
      </c>
      <c r="AC31" s="431">
        <v>0</v>
      </c>
      <c r="AD31" s="654">
        <v>0</v>
      </c>
      <c r="AE31" s="654">
        <v>0</v>
      </c>
      <c r="AF31" s="770">
        <v>0</v>
      </c>
      <c r="AG31" s="770">
        <v>0</v>
      </c>
      <c r="AH31" s="1060">
        <v>0</v>
      </c>
      <c r="AI31" s="1138">
        <v>0</v>
      </c>
      <c r="AJ31" s="1138">
        <v>0</v>
      </c>
      <c r="AK31" s="283">
        <v>-117351</v>
      </c>
      <c r="AL31" s="283">
        <v>-46433</v>
      </c>
      <c r="AM31" s="284">
        <v>-346140</v>
      </c>
      <c r="AN31" s="284">
        <v>12643763</v>
      </c>
      <c r="AO31" s="284">
        <v>6241</v>
      </c>
      <c r="AP31" s="285"/>
      <c r="AQ31" s="283">
        <v>0</v>
      </c>
      <c r="AR31" s="283">
        <v>0</v>
      </c>
      <c r="AS31" s="283"/>
      <c r="AT31" s="283"/>
      <c r="AU31" s="285">
        <v>0</v>
      </c>
      <c r="AV31" s="284">
        <v>12643763</v>
      </c>
      <c r="AW31" s="283">
        <v>0</v>
      </c>
      <c r="AX31" s="283">
        <v>65870</v>
      </c>
      <c r="AY31" s="770">
        <v>302180</v>
      </c>
      <c r="AZ31" s="770">
        <v>241746</v>
      </c>
      <c r="BA31" s="1138">
        <v>453272</v>
      </c>
      <c r="BB31" s="284">
        <v>13706831</v>
      </c>
      <c r="BC31" s="283"/>
      <c r="BD31" s="283">
        <v>13706831</v>
      </c>
      <c r="BE31" s="283">
        <v>1142236</v>
      </c>
      <c r="BF31" s="283">
        <v>0</v>
      </c>
      <c r="BG31" s="283">
        <v>87122</v>
      </c>
      <c r="BH31" s="283">
        <v>0</v>
      </c>
      <c r="BI31" s="1138">
        <v>0</v>
      </c>
      <c r="BJ31" s="2255">
        <v>13793953</v>
      </c>
      <c r="BR31" s="1223"/>
    </row>
    <row r="32" spans="1:70" ht="15.6" customHeight="1" x14ac:dyDescent="0.2">
      <c r="A32" s="274">
        <v>26</v>
      </c>
      <c r="B32" s="275" t="s">
        <v>29</v>
      </c>
      <c r="C32" s="51">
        <v>229220222</v>
      </c>
      <c r="D32" s="51">
        <v>0</v>
      </c>
      <c r="E32" s="51">
        <v>0</v>
      </c>
      <c r="F32" s="51">
        <v>0</v>
      </c>
      <c r="G32" s="51">
        <v>-177810</v>
      </c>
      <c r="H32" s="51">
        <v>-2895950</v>
      </c>
      <c r="I32" s="51">
        <v>-879073</v>
      </c>
      <c r="J32" s="51">
        <v>0</v>
      </c>
      <c r="K32" s="51">
        <v>0</v>
      </c>
      <c r="L32" s="51">
        <v>0</v>
      </c>
      <c r="M32" s="51">
        <v>0</v>
      </c>
      <c r="N32" s="51">
        <v>-568917</v>
      </c>
      <c r="O32" s="51">
        <v>0</v>
      </c>
      <c r="P32" s="51">
        <v>0</v>
      </c>
      <c r="Q32" s="51">
        <v>0</v>
      </c>
      <c r="R32" s="51">
        <v>0</v>
      </c>
      <c r="S32" s="51">
        <v>-58690</v>
      </c>
      <c r="T32" s="51">
        <v>0</v>
      </c>
      <c r="U32" s="51">
        <v>0</v>
      </c>
      <c r="V32" s="51">
        <v>0</v>
      </c>
      <c r="W32" s="51">
        <v>-19506</v>
      </c>
      <c r="X32" s="51">
        <v>0</v>
      </c>
      <c r="Y32" s="51">
        <v>0</v>
      </c>
      <c r="Z32" s="51">
        <v>0</v>
      </c>
      <c r="AA32" s="51">
        <v>-62068</v>
      </c>
      <c r="AB32" s="51">
        <v>0</v>
      </c>
      <c r="AC32" s="51">
        <v>0</v>
      </c>
      <c r="AD32" s="51">
        <v>-105608</v>
      </c>
      <c r="AE32" s="51">
        <v>-4296868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-888702</v>
      </c>
      <c r="AL32" s="51">
        <v>-1306791</v>
      </c>
      <c r="AM32" s="50">
        <v>-11259983</v>
      </c>
      <c r="AN32" s="50">
        <v>217960239</v>
      </c>
      <c r="AO32" s="50">
        <v>4758</v>
      </c>
      <c r="AP32" s="52"/>
      <c r="AQ32" s="51">
        <v>0</v>
      </c>
      <c r="AR32" s="51">
        <v>0</v>
      </c>
      <c r="AS32" s="51"/>
      <c r="AT32" s="51"/>
      <c r="AU32" s="52">
        <v>0</v>
      </c>
      <c r="AV32" s="50">
        <v>217960239</v>
      </c>
      <c r="AW32" s="51">
        <v>441000</v>
      </c>
      <c r="AX32" s="51">
        <v>1385020</v>
      </c>
      <c r="AY32" s="51">
        <v>6359885</v>
      </c>
      <c r="AZ32" s="51">
        <v>5087909</v>
      </c>
      <c r="BA32" s="51">
        <v>9539830</v>
      </c>
      <c r="BB32" s="50">
        <v>240773883</v>
      </c>
      <c r="BC32" s="51"/>
      <c r="BD32" s="51">
        <v>240773883</v>
      </c>
      <c r="BE32" s="51">
        <v>20064490</v>
      </c>
      <c r="BF32" s="51">
        <v>0</v>
      </c>
      <c r="BG32" s="51">
        <v>1142702</v>
      </c>
      <c r="BH32" s="51">
        <v>0</v>
      </c>
      <c r="BI32" s="51">
        <v>0</v>
      </c>
      <c r="BJ32" s="2253">
        <v>241916585</v>
      </c>
      <c r="BR32" s="1223"/>
    </row>
    <row r="33" spans="1:70" ht="15.6" customHeight="1" x14ac:dyDescent="0.2">
      <c r="A33" s="276">
        <v>27</v>
      </c>
      <c r="B33" s="277" t="s">
        <v>30</v>
      </c>
      <c r="C33" s="278">
        <v>35212725</v>
      </c>
      <c r="D33" s="278">
        <v>0</v>
      </c>
      <c r="E33" s="278">
        <v>0</v>
      </c>
      <c r="F33" s="278">
        <v>0</v>
      </c>
      <c r="G33" s="278">
        <v>0</v>
      </c>
      <c r="H33" s="278">
        <v>0</v>
      </c>
      <c r="I33" s="278">
        <v>0</v>
      </c>
      <c r="J33" s="278">
        <v>-22476</v>
      </c>
      <c r="K33" s="278">
        <v>0</v>
      </c>
      <c r="L33" s="278">
        <v>0</v>
      </c>
      <c r="M33" s="278">
        <v>0</v>
      </c>
      <c r="N33" s="278">
        <v>0</v>
      </c>
      <c r="O33" s="278">
        <v>0</v>
      </c>
      <c r="P33" s="278">
        <v>0</v>
      </c>
      <c r="Q33" s="278">
        <v>0</v>
      </c>
      <c r="R33" s="278">
        <v>0</v>
      </c>
      <c r="S33" s="278">
        <v>0</v>
      </c>
      <c r="T33" s="278">
        <v>-654</v>
      </c>
      <c r="U33" s="278">
        <v>0</v>
      </c>
      <c r="V33" s="278">
        <v>0</v>
      </c>
      <c r="W33" s="278">
        <v>0</v>
      </c>
      <c r="X33" s="278">
        <v>0</v>
      </c>
      <c r="Y33" s="278">
        <v>0</v>
      </c>
      <c r="Z33" s="278">
        <v>0</v>
      </c>
      <c r="AA33" s="278">
        <v>0</v>
      </c>
      <c r="AB33" s="278">
        <v>0</v>
      </c>
      <c r="AC33" s="278">
        <v>0</v>
      </c>
      <c r="AD33" s="278">
        <v>0</v>
      </c>
      <c r="AE33" s="278">
        <v>0</v>
      </c>
      <c r="AF33" s="278">
        <v>0</v>
      </c>
      <c r="AG33" s="278">
        <v>0</v>
      </c>
      <c r="AH33" s="278">
        <v>0</v>
      </c>
      <c r="AI33" s="278">
        <v>0</v>
      </c>
      <c r="AJ33" s="278">
        <v>0</v>
      </c>
      <c r="AK33" s="278">
        <v>-93673</v>
      </c>
      <c r="AL33" s="278">
        <v>-69951</v>
      </c>
      <c r="AM33" s="279">
        <v>-186754</v>
      </c>
      <c r="AN33" s="279">
        <v>35025971</v>
      </c>
      <c r="AO33" s="279">
        <v>6841</v>
      </c>
      <c r="AP33" s="280"/>
      <c r="AQ33" s="278">
        <v>0</v>
      </c>
      <c r="AR33" s="278">
        <v>0</v>
      </c>
      <c r="AS33" s="278"/>
      <c r="AT33" s="278"/>
      <c r="AU33" s="280">
        <v>0</v>
      </c>
      <c r="AV33" s="279">
        <v>35025971</v>
      </c>
      <c r="AW33" s="278">
        <v>0</v>
      </c>
      <c r="AX33" s="278">
        <v>163940</v>
      </c>
      <c r="AY33" s="278">
        <v>779752</v>
      </c>
      <c r="AZ33" s="278">
        <v>623802</v>
      </c>
      <c r="BA33" s="278">
        <v>1169627</v>
      </c>
      <c r="BB33" s="279">
        <v>37763092</v>
      </c>
      <c r="BC33" s="278"/>
      <c r="BD33" s="278">
        <v>37763092</v>
      </c>
      <c r="BE33" s="278">
        <v>3146924</v>
      </c>
      <c r="BF33" s="278">
        <v>0</v>
      </c>
      <c r="BG33" s="278">
        <v>94713</v>
      </c>
      <c r="BH33" s="278">
        <v>0</v>
      </c>
      <c r="BI33" s="278">
        <v>0</v>
      </c>
      <c r="BJ33" s="2254">
        <v>37857805</v>
      </c>
      <c r="BR33" s="1223"/>
    </row>
    <row r="34" spans="1:70" ht="15.6" customHeight="1" x14ac:dyDescent="0.2">
      <c r="A34" s="276">
        <v>28</v>
      </c>
      <c r="B34" s="277" t="s">
        <v>31</v>
      </c>
      <c r="C34" s="278">
        <v>157669983</v>
      </c>
      <c r="D34" s="278">
        <v>0</v>
      </c>
      <c r="E34" s="278">
        <v>0</v>
      </c>
      <c r="F34" s="278">
        <v>0</v>
      </c>
      <c r="G34" s="278">
        <v>0</v>
      </c>
      <c r="H34" s="278">
        <v>0</v>
      </c>
      <c r="I34" s="278">
        <v>0</v>
      </c>
      <c r="J34" s="278">
        <v>-3786</v>
      </c>
      <c r="K34" s="278">
        <v>-4308</v>
      </c>
      <c r="L34" s="278">
        <v>-4308</v>
      </c>
      <c r="M34" s="278">
        <v>-7347</v>
      </c>
      <c r="N34" s="278">
        <v>0</v>
      </c>
      <c r="O34" s="278">
        <v>0</v>
      </c>
      <c r="P34" s="278">
        <v>0</v>
      </c>
      <c r="Q34" s="278">
        <v>0</v>
      </c>
      <c r="R34" s="278">
        <v>0</v>
      </c>
      <c r="S34" s="278">
        <v>0</v>
      </c>
      <c r="T34" s="278">
        <v>0</v>
      </c>
      <c r="U34" s="278">
        <v>0</v>
      </c>
      <c r="V34" s="278">
        <v>-6606468</v>
      </c>
      <c r="W34" s="278">
        <v>-4902559</v>
      </c>
      <c r="X34" s="278">
        <v>-2796315</v>
      </c>
      <c r="Y34" s="278">
        <v>0</v>
      </c>
      <c r="Z34" s="278">
        <v>0</v>
      </c>
      <c r="AA34" s="278">
        <v>0</v>
      </c>
      <c r="AB34" s="278">
        <v>-241213</v>
      </c>
      <c r="AC34" s="278">
        <v>0</v>
      </c>
      <c r="AD34" s="278">
        <v>0</v>
      </c>
      <c r="AE34" s="278">
        <v>0</v>
      </c>
      <c r="AF34" s="278">
        <v>0</v>
      </c>
      <c r="AG34" s="278">
        <v>0</v>
      </c>
      <c r="AH34" s="278">
        <v>-4308</v>
      </c>
      <c r="AI34" s="278">
        <v>0</v>
      </c>
      <c r="AJ34" s="278">
        <v>0</v>
      </c>
      <c r="AK34" s="278">
        <v>-380835</v>
      </c>
      <c r="AL34" s="278">
        <v>-812347</v>
      </c>
      <c r="AM34" s="279">
        <v>-15763794</v>
      </c>
      <c r="AN34" s="279">
        <v>141906189</v>
      </c>
      <c r="AO34" s="279">
        <v>4677</v>
      </c>
      <c r="AP34" s="280"/>
      <c r="AQ34" s="278">
        <v>0</v>
      </c>
      <c r="AR34" s="278">
        <v>0</v>
      </c>
      <c r="AS34" s="278"/>
      <c r="AT34" s="278"/>
      <c r="AU34" s="280">
        <v>0</v>
      </c>
      <c r="AV34" s="279">
        <v>141906189</v>
      </c>
      <c r="AW34" s="278">
        <v>525000</v>
      </c>
      <c r="AX34" s="278">
        <v>965020</v>
      </c>
      <c r="AY34" s="278">
        <v>4399794</v>
      </c>
      <c r="AZ34" s="278">
        <v>3519836</v>
      </c>
      <c r="BA34" s="278">
        <v>6599693</v>
      </c>
      <c r="BB34" s="279">
        <v>157915532</v>
      </c>
      <c r="BC34" s="278"/>
      <c r="BD34" s="278">
        <v>157915532</v>
      </c>
      <c r="BE34" s="278">
        <v>13159628</v>
      </c>
      <c r="BF34" s="278">
        <v>0</v>
      </c>
      <c r="BG34" s="278">
        <v>810845</v>
      </c>
      <c r="BH34" s="278">
        <v>0</v>
      </c>
      <c r="BI34" s="278">
        <v>0</v>
      </c>
      <c r="BJ34" s="2254">
        <v>158726377</v>
      </c>
      <c r="BR34" s="1223"/>
    </row>
    <row r="35" spans="1:70" ht="15.6" customHeight="1" x14ac:dyDescent="0.2">
      <c r="A35" s="276">
        <v>29</v>
      </c>
      <c r="B35" s="277" t="s">
        <v>32</v>
      </c>
      <c r="C35" s="278">
        <v>74884917</v>
      </c>
      <c r="D35" s="278">
        <v>0</v>
      </c>
      <c r="E35" s="278">
        <v>0</v>
      </c>
      <c r="F35" s="278">
        <v>0</v>
      </c>
      <c r="G35" s="278">
        <v>0</v>
      </c>
      <c r="H35" s="278">
        <v>0</v>
      </c>
      <c r="I35" s="278">
        <v>0</v>
      </c>
      <c r="J35" s="278">
        <v>0</v>
      </c>
      <c r="K35" s="278">
        <v>0</v>
      </c>
      <c r="L35" s="278">
        <v>-5260</v>
      </c>
      <c r="M35" s="278">
        <v>0</v>
      </c>
      <c r="N35" s="278">
        <v>0</v>
      </c>
      <c r="O35" s="278">
        <v>0</v>
      </c>
      <c r="P35" s="278">
        <v>0</v>
      </c>
      <c r="Q35" s="278">
        <v>0</v>
      </c>
      <c r="R35" s="278">
        <v>0</v>
      </c>
      <c r="S35" s="278">
        <v>-326362</v>
      </c>
      <c r="T35" s="278">
        <v>0</v>
      </c>
      <c r="U35" s="278">
        <v>0</v>
      </c>
      <c r="V35" s="278">
        <v>-4810</v>
      </c>
      <c r="W35" s="278">
        <v>-34232</v>
      </c>
      <c r="X35" s="278">
        <v>0</v>
      </c>
      <c r="Y35" s="278">
        <v>0</v>
      </c>
      <c r="Z35" s="278">
        <v>0</v>
      </c>
      <c r="AA35" s="278">
        <v>0</v>
      </c>
      <c r="AB35" s="278">
        <v>0</v>
      </c>
      <c r="AC35" s="278">
        <v>0</v>
      </c>
      <c r="AD35" s="278">
        <v>0</v>
      </c>
      <c r="AE35" s="278">
        <v>0</v>
      </c>
      <c r="AF35" s="278">
        <v>0</v>
      </c>
      <c r="AG35" s="278">
        <v>0</v>
      </c>
      <c r="AH35" s="278">
        <v>0</v>
      </c>
      <c r="AI35" s="278">
        <v>0</v>
      </c>
      <c r="AJ35" s="278">
        <v>0</v>
      </c>
      <c r="AK35" s="278">
        <v>-183579</v>
      </c>
      <c r="AL35" s="278">
        <v>-460244</v>
      </c>
      <c r="AM35" s="279">
        <v>-1014487</v>
      </c>
      <c r="AN35" s="279">
        <v>73870430</v>
      </c>
      <c r="AO35" s="279">
        <v>5642</v>
      </c>
      <c r="AP35" s="280"/>
      <c r="AQ35" s="278">
        <v>0</v>
      </c>
      <c r="AR35" s="278">
        <v>0</v>
      </c>
      <c r="AS35" s="278"/>
      <c r="AT35" s="278"/>
      <c r="AU35" s="280">
        <v>0</v>
      </c>
      <c r="AV35" s="279">
        <v>73870430</v>
      </c>
      <c r="AW35" s="278">
        <v>294000</v>
      </c>
      <c r="AX35" s="278">
        <v>407750</v>
      </c>
      <c r="AY35" s="278">
        <v>1819806</v>
      </c>
      <c r="AZ35" s="278">
        <v>1455845</v>
      </c>
      <c r="BA35" s="278">
        <v>2729710</v>
      </c>
      <c r="BB35" s="279">
        <v>80577541</v>
      </c>
      <c r="BC35" s="278"/>
      <c r="BD35" s="278">
        <v>80577541</v>
      </c>
      <c r="BE35" s="278">
        <v>6714795</v>
      </c>
      <c r="BF35" s="278">
        <v>0</v>
      </c>
      <c r="BG35" s="278">
        <v>426209</v>
      </c>
      <c r="BH35" s="278">
        <v>0</v>
      </c>
      <c r="BI35" s="278">
        <v>0</v>
      </c>
      <c r="BJ35" s="2254">
        <v>81003750</v>
      </c>
      <c r="BR35" s="1223"/>
    </row>
    <row r="36" spans="1:70" ht="15.6" customHeight="1" x14ac:dyDescent="0.2">
      <c r="A36" s="281">
        <v>30</v>
      </c>
      <c r="B36" s="282" t="s">
        <v>33</v>
      </c>
      <c r="C36" s="283">
        <v>16858648</v>
      </c>
      <c r="D36" s="283">
        <v>0</v>
      </c>
      <c r="E36" s="283">
        <v>0</v>
      </c>
      <c r="F36" s="283">
        <v>0</v>
      </c>
      <c r="G36" s="283">
        <v>0</v>
      </c>
      <c r="H36" s="283">
        <v>0</v>
      </c>
      <c r="I36" s="283">
        <v>0</v>
      </c>
      <c r="J36" s="283">
        <v>0</v>
      </c>
      <c r="K36" s="283">
        <v>0</v>
      </c>
      <c r="L36" s="283">
        <v>0</v>
      </c>
      <c r="M36" s="283">
        <v>0</v>
      </c>
      <c r="N36" s="283">
        <v>0</v>
      </c>
      <c r="O36" s="283">
        <v>0</v>
      </c>
      <c r="P36" s="283">
        <v>0</v>
      </c>
      <c r="Q36" s="283">
        <v>0</v>
      </c>
      <c r="R36" s="283">
        <v>0</v>
      </c>
      <c r="S36" s="283">
        <v>0</v>
      </c>
      <c r="T36" s="283">
        <v>0</v>
      </c>
      <c r="U36" s="283">
        <v>0</v>
      </c>
      <c r="V36" s="283">
        <v>0</v>
      </c>
      <c r="W36" s="283">
        <v>0</v>
      </c>
      <c r="X36" s="283">
        <v>0</v>
      </c>
      <c r="Y36" s="283">
        <v>0</v>
      </c>
      <c r="Z36" s="283">
        <v>0</v>
      </c>
      <c r="AA36" s="431">
        <v>0</v>
      </c>
      <c r="AB36" s="431">
        <v>0</v>
      </c>
      <c r="AC36" s="431">
        <v>0</v>
      </c>
      <c r="AD36" s="654">
        <v>0</v>
      </c>
      <c r="AE36" s="654">
        <v>0</v>
      </c>
      <c r="AF36" s="770">
        <v>0</v>
      </c>
      <c r="AG36" s="770">
        <v>0</v>
      </c>
      <c r="AH36" s="1060">
        <v>0</v>
      </c>
      <c r="AI36" s="1138">
        <v>0</v>
      </c>
      <c r="AJ36" s="1138">
        <v>0</v>
      </c>
      <c r="AK36" s="283">
        <v>-30951</v>
      </c>
      <c r="AL36" s="283">
        <v>-100441</v>
      </c>
      <c r="AM36" s="284">
        <v>-131392</v>
      </c>
      <c r="AN36" s="284">
        <v>16727256</v>
      </c>
      <c r="AO36" s="284">
        <v>7002</v>
      </c>
      <c r="AP36" s="285"/>
      <c r="AQ36" s="283">
        <v>0</v>
      </c>
      <c r="AR36" s="283">
        <v>0</v>
      </c>
      <c r="AS36" s="283"/>
      <c r="AT36" s="283"/>
      <c r="AU36" s="285">
        <v>0</v>
      </c>
      <c r="AV36" s="284">
        <v>16727256</v>
      </c>
      <c r="AW36" s="283">
        <v>0</v>
      </c>
      <c r="AX36" s="283">
        <v>76300</v>
      </c>
      <c r="AY36" s="770">
        <v>364650</v>
      </c>
      <c r="AZ36" s="770">
        <v>291720</v>
      </c>
      <c r="BA36" s="1138">
        <v>546975</v>
      </c>
      <c r="BB36" s="284">
        <v>18006901</v>
      </c>
      <c r="BC36" s="283"/>
      <c r="BD36" s="283">
        <v>18006901</v>
      </c>
      <c r="BE36" s="283">
        <v>1500575</v>
      </c>
      <c r="BF36" s="283">
        <v>0</v>
      </c>
      <c r="BG36" s="283">
        <v>57117</v>
      </c>
      <c r="BH36" s="283">
        <v>0</v>
      </c>
      <c r="BI36" s="1138">
        <v>0</v>
      </c>
      <c r="BJ36" s="2255">
        <v>18064018</v>
      </c>
      <c r="BR36" s="1223"/>
    </row>
    <row r="37" spans="1:70" ht="15.6" customHeight="1" x14ac:dyDescent="0.2">
      <c r="A37" s="274">
        <v>31</v>
      </c>
      <c r="B37" s="275" t="s">
        <v>34</v>
      </c>
      <c r="C37" s="51">
        <v>34475555</v>
      </c>
      <c r="D37" s="51">
        <v>0</v>
      </c>
      <c r="E37" s="51">
        <v>0</v>
      </c>
      <c r="F37" s="51">
        <v>-300671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-14965</v>
      </c>
      <c r="V37" s="51">
        <v>0</v>
      </c>
      <c r="W37" s="51">
        <v>0</v>
      </c>
      <c r="X37" s="51">
        <v>0</v>
      </c>
      <c r="Y37" s="51">
        <v>0</v>
      </c>
      <c r="Z37" s="51">
        <v>-2981641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-158</v>
      </c>
      <c r="AH37" s="51">
        <v>0</v>
      </c>
      <c r="AI37" s="51">
        <v>0</v>
      </c>
      <c r="AJ37" s="51">
        <v>0</v>
      </c>
      <c r="AK37" s="51">
        <v>-99780</v>
      </c>
      <c r="AL37" s="51">
        <v>-113002</v>
      </c>
      <c r="AM37" s="50">
        <v>-3510217</v>
      </c>
      <c r="AN37" s="50">
        <v>30965338</v>
      </c>
      <c r="AO37" s="50">
        <v>5550</v>
      </c>
      <c r="AP37" s="52"/>
      <c r="AQ37" s="51">
        <v>0</v>
      </c>
      <c r="AR37" s="51">
        <v>0</v>
      </c>
      <c r="AS37" s="51"/>
      <c r="AT37" s="51"/>
      <c r="AU37" s="52">
        <v>0</v>
      </c>
      <c r="AV37" s="50">
        <v>30965338</v>
      </c>
      <c r="AW37" s="51">
        <v>63000</v>
      </c>
      <c r="AX37" s="51">
        <v>171990</v>
      </c>
      <c r="AY37" s="51">
        <v>885940</v>
      </c>
      <c r="AZ37" s="51">
        <v>708753</v>
      </c>
      <c r="BA37" s="51">
        <v>1328911</v>
      </c>
      <c r="BB37" s="50">
        <v>34123932</v>
      </c>
      <c r="BC37" s="51"/>
      <c r="BD37" s="51">
        <v>34123932</v>
      </c>
      <c r="BE37" s="51">
        <v>2843661</v>
      </c>
      <c r="BF37" s="51">
        <v>0</v>
      </c>
      <c r="BG37" s="51">
        <v>97063</v>
      </c>
      <c r="BH37" s="51">
        <v>0</v>
      </c>
      <c r="BI37" s="51">
        <v>0</v>
      </c>
      <c r="BJ37" s="2253">
        <v>34220995</v>
      </c>
      <c r="BR37" s="1223"/>
    </row>
    <row r="38" spans="1:70" ht="15.6" customHeight="1" x14ac:dyDescent="0.2">
      <c r="A38" s="276">
        <v>32</v>
      </c>
      <c r="B38" s="277" t="s">
        <v>35</v>
      </c>
      <c r="C38" s="278">
        <v>179690192</v>
      </c>
      <c r="D38" s="278">
        <v>0</v>
      </c>
      <c r="E38" s="278">
        <v>-68175</v>
      </c>
      <c r="F38" s="278">
        <v>0</v>
      </c>
      <c r="G38" s="278">
        <v>0</v>
      </c>
      <c r="H38" s="278">
        <v>0</v>
      </c>
      <c r="I38" s="278">
        <v>0</v>
      </c>
      <c r="J38" s="278">
        <v>0</v>
      </c>
      <c r="K38" s="278">
        <v>0</v>
      </c>
      <c r="L38" s="278">
        <v>0</v>
      </c>
      <c r="M38" s="278">
        <v>-105060</v>
      </c>
      <c r="N38" s="278">
        <v>0</v>
      </c>
      <c r="O38" s="278">
        <v>-5370</v>
      </c>
      <c r="P38" s="278">
        <v>0</v>
      </c>
      <c r="Q38" s="278">
        <v>0</v>
      </c>
      <c r="R38" s="278">
        <v>-24383</v>
      </c>
      <c r="S38" s="278">
        <v>-27048</v>
      </c>
      <c r="T38" s="278">
        <v>0</v>
      </c>
      <c r="U38" s="278">
        <v>0</v>
      </c>
      <c r="V38" s="278">
        <v>0</v>
      </c>
      <c r="W38" s="278">
        <v>0</v>
      </c>
      <c r="X38" s="278">
        <v>0</v>
      </c>
      <c r="Y38" s="278">
        <v>-77636</v>
      </c>
      <c r="Z38" s="278">
        <v>0</v>
      </c>
      <c r="AA38" s="278">
        <v>0</v>
      </c>
      <c r="AB38" s="278">
        <v>0</v>
      </c>
      <c r="AC38" s="278">
        <v>0</v>
      </c>
      <c r="AD38" s="278">
        <v>0</v>
      </c>
      <c r="AE38" s="278">
        <v>0</v>
      </c>
      <c r="AF38" s="278">
        <v>-18287</v>
      </c>
      <c r="AG38" s="278">
        <v>0</v>
      </c>
      <c r="AH38" s="278">
        <v>0</v>
      </c>
      <c r="AI38" s="278">
        <v>0</v>
      </c>
      <c r="AJ38" s="278">
        <v>0</v>
      </c>
      <c r="AK38" s="278">
        <v>-453837</v>
      </c>
      <c r="AL38" s="278">
        <v>-2138498</v>
      </c>
      <c r="AM38" s="279">
        <v>-2918294</v>
      </c>
      <c r="AN38" s="279">
        <v>176771898</v>
      </c>
      <c r="AO38" s="279">
        <v>6738</v>
      </c>
      <c r="AP38" s="280"/>
      <c r="AQ38" s="278">
        <v>0</v>
      </c>
      <c r="AR38" s="278">
        <v>0</v>
      </c>
      <c r="AS38" s="278"/>
      <c r="AT38" s="278"/>
      <c r="AU38" s="280">
        <v>0</v>
      </c>
      <c r="AV38" s="279">
        <v>176771898</v>
      </c>
      <c r="AW38" s="278">
        <v>0</v>
      </c>
      <c r="AX38" s="278">
        <v>805350</v>
      </c>
      <c r="AY38" s="278">
        <v>3697044</v>
      </c>
      <c r="AZ38" s="278">
        <v>2957635</v>
      </c>
      <c r="BA38" s="278">
        <v>5545564</v>
      </c>
      <c r="BB38" s="279">
        <v>189777491</v>
      </c>
      <c r="BC38" s="278"/>
      <c r="BD38" s="278">
        <v>189777491</v>
      </c>
      <c r="BE38" s="278">
        <v>15814791</v>
      </c>
      <c r="BF38" s="278">
        <v>0</v>
      </c>
      <c r="BG38" s="278">
        <v>1267961</v>
      </c>
      <c r="BH38" s="278">
        <v>0</v>
      </c>
      <c r="BI38" s="278">
        <v>0</v>
      </c>
      <c r="BJ38" s="2254">
        <v>191045452</v>
      </c>
      <c r="BR38" s="1223"/>
    </row>
    <row r="39" spans="1:70" ht="15.6" customHeight="1" x14ac:dyDescent="0.2">
      <c r="A39" s="276">
        <v>33</v>
      </c>
      <c r="B39" s="277" t="s">
        <v>36</v>
      </c>
      <c r="C39" s="278">
        <v>8085403</v>
      </c>
      <c r="D39" s="278">
        <v>0</v>
      </c>
      <c r="E39" s="278">
        <v>0</v>
      </c>
      <c r="F39" s="278">
        <v>0</v>
      </c>
      <c r="G39" s="278">
        <v>0</v>
      </c>
      <c r="H39" s="278">
        <v>0</v>
      </c>
      <c r="I39" s="278">
        <v>0</v>
      </c>
      <c r="J39" s="278">
        <v>0</v>
      </c>
      <c r="K39" s="278">
        <v>0</v>
      </c>
      <c r="L39" s="278">
        <v>0</v>
      </c>
      <c r="M39" s="278">
        <v>0</v>
      </c>
      <c r="N39" s="278">
        <v>0</v>
      </c>
      <c r="O39" s="278">
        <v>0</v>
      </c>
      <c r="P39" s="278">
        <v>0</v>
      </c>
      <c r="Q39" s="278">
        <v>0</v>
      </c>
      <c r="R39" s="278">
        <v>0</v>
      </c>
      <c r="S39" s="278">
        <v>0</v>
      </c>
      <c r="T39" s="278">
        <v>0</v>
      </c>
      <c r="U39" s="278">
        <v>0</v>
      </c>
      <c r="V39" s="278">
        <v>0</v>
      </c>
      <c r="W39" s="278">
        <v>0</v>
      </c>
      <c r="X39" s="278">
        <v>0</v>
      </c>
      <c r="Y39" s="278">
        <v>0</v>
      </c>
      <c r="Z39" s="278">
        <v>0</v>
      </c>
      <c r="AA39" s="278">
        <v>0</v>
      </c>
      <c r="AB39" s="278">
        <v>0</v>
      </c>
      <c r="AC39" s="278">
        <v>0</v>
      </c>
      <c r="AD39" s="278">
        <v>0</v>
      </c>
      <c r="AE39" s="278">
        <v>0</v>
      </c>
      <c r="AF39" s="278">
        <v>0</v>
      </c>
      <c r="AG39" s="278">
        <v>0</v>
      </c>
      <c r="AH39" s="278">
        <v>0</v>
      </c>
      <c r="AI39" s="278">
        <v>-5456</v>
      </c>
      <c r="AJ39" s="278">
        <v>0</v>
      </c>
      <c r="AK39" s="278">
        <v>-25487</v>
      </c>
      <c r="AL39" s="278">
        <v>-238928</v>
      </c>
      <c r="AM39" s="279">
        <v>-269871</v>
      </c>
      <c r="AN39" s="279">
        <v>7815532</v>
      </c>
      <c r="AO39" s="279">
        <v>6669</v>
      </c>
      <c r="AP39" s="280"/>
      <c r="AQ39" s="278">
        <v>0</v>
      </c>
      <c r="AR39" s="278">
        <v>0</v>
      </c>
      <c r="AS39" s="278"/>
      <c r="AT39" s="278"/>
      <c r="AU39" s="280">
        <v>0</v>
      </c>
      <c r="AV39" s="279">
        <v>7815532</v>
      </c>
      <c r="AW39" s="278">
        <v>0</v>
      </c>
      <c r="AX39" s="278">
        <v>37520</v>
      </c>
      <c r="AY39" s="278">
        <v>235271</v>
      </c>
      <c r="AZ39" s="278">
        <v>188217</v>
      </c>
      <c r="BA39" s="278">
        <v>352907</v>
      </c>
      <c r="BB39" s="279">
        <v>8629447</v>
      </c>
      <c r="BC39" s="278"/>
      <c r="BD39" s="278">
        <v>8629447</v>
      </c>
      <c r="BE39" s="278">
        <v>719121</v>
      </c>
      <c r="BF39" s="278">
        <v>0</v>
      </c>
      <c r="BG39" s="278">
        <v>39765</v>
      </c>
      <c r="BH39" s="278">
        <v>0</v>
      </c>
      <c r="BI39" s="278">
        <v>0</v>
      </c>
      <c r="BJ39" s="2254">
        <v>8669212</v>
      </c>
      <c r="BR39" s="1223"/>
    </row>
    <row r="40" spans="1:70" ht="15.6" customHeight="1" x14ac:dyDescent="0.2">
      <c r="A40" s="276">
        <v>34</v>
      </c>
      <c r="B40" s="277" t="s">
        <v>37</v>
      </c>
      <c r="C40" s="278">
        <v>22475272</v>
      </c>
      <c r="D40" s="278">
        <v>0</v>
      </c>
      <c r="E40" s="278">
        <v>0</v>
      </c>
      <c r="F40" s="278">
        <v>-5970</v>
      </c>
      <c r="G40" s="278">
        <v>0</v>
      </c>
      <c r="H40" s="278">
        <v>0</v>
      </c>
      <c r="I40" s="278">
        <v>0</v>
      </c>
      <c r="J40" s="278">
        <v>0</v>
      </c>
      <c r="K40" s="278">
        <v>0</v>
      </c>
      <c r="L40" s="278">
        <v>0</v>
      </c>
      <c r="M40" s="278">
        <v>0</v>
      </c>
      <c r="N40" s="278">
        <v>0</v>
      </c>
      <c r="O40" s="278">
        <v>0</v>
      </c>
      <c r="P40" s="278">
        <v>0</v>
      </c>
      <c r="Q40" s="278">
        <v>0</v>
      </c>
      <c r="R40" s="278">
        <v>0</v>
      </c>
      <c r="S40" s="278">
        <v>0</v>
      </c>
      <c r="T40" s="278">
        <v>0</v>
      </c>
      <c r="U40" s="278">
        <v>0</v>
      </c>
      <c r="V40" s="278">
        <v>0</v>
      </c>
      <c r="W40" s="278">
        <v>0</v>
      </c>
      <c r="X40" s="278">
        <v>0</v>
      </c>
      <c r="Y40" s="278">
        <v>0</v>
      </c>
      <c r="Z40" s="278">
        <v>0</v>
      </c>
      <c r="AA40" s="278">
        <v>0</v>
      </c>
      <c r="AB40" s="278">
        <v>0</v>
      </c>
      <c r="AC40" s="278">
        <v>0</v>
      </c>
      <c r="AD40" s="278">
        <v>0</v>
      </c>
      <c r="AE40" s="278">
        <v>0</v>
      </c>
      <c r="AF40" s="278">
        <v>0</v>
      </c>
      <c r="AG40" s="278">
        <v>0</v>
      </c>
      <c r="AH40" s="278">
        <v>0</v>
      </c>
      <c r="AI40" s="278">
        <v>0</v>
      </c>
      <c r="AJ40" s="278">
        <v>0</v>
      </c>
      <c r="AK40" s="278">
        <v>-215286</v>
      </c>
      <c r="AL40" s="278">
        <v>-246205</v>
      </c>
      <c r="AM40" s="279">
        <v>-467461</v>
      </c>
      <c r="AN40" s="279">
        <v>22007811</v>
      </c>
      <c r="AO40" s="279">
        <v>7083</v>
      </c>
      <c r="AP40" s="280"/>
      <c r="AQ40" s="278">
        <v>0</v>
      </c>
      <c r="AR40" s="278">
        <v>0</v>
      </c>
      <c r="AS40" s="278"/>
      <c r="AT40" s="278"/>
      <c r="AU40" s="280">
        <v>0</v>
      </c>
      <c r="AV40" s="279">
        <v>22007811</v>
      </c>
      <c r="AW40" s="278">
        <v>0</v>
      </c>
      <c r="AX40" s="278">
        <v>94150</v>
      </c>
      <c r="AY40" s="278">
        <v>467962</v>
      </c>
      <c r="AZ40" s="278">
        <v>374369</v>
      </c>
      <c r="BA40" s="278">
        <v>701943</v>
      </c>
      <c r="BB40" s="279">
        <v>23646235</v>
      </c>
      <c r="BC40" s="278"/>
      <c r="BD40" s="278">
        <v>23646235</v>
      </c>
      <c r="BE40" s="278">
        <v>1970520</v>
      </c>
      <c r="BF40" s="278">
        <v>0</v>
      </c>
      <c r="BG40" s="278">
        <v>90375</v>
      </c>
      <c r="BH40" s="278">
        <v>0</v>
      </c>
      <c r="BI40" s="278">
        <v>0</v>
      </c>
      <c r="BJ40" s="2254">
        <v>23736610</v>
      </c>
      <c r="BR40" s="1223"/>
    </row>
    <row r="41" spans="1:70" ht="15.6" customHeight="1" x14ac:dyDescent="0.2">
      <c r="A41" s="281">
        <v>35</v>
      </c>
      <c r="B41" s="282" t="s">
        <v>38</v>
      </c>
      <c r="C41" s="283">
        <v>27144335</v>
      </c>
      <c r="D41" s="283">
        <v>0</v>
      </c>
      <c r="E41" s="283">
        <v>0</v>
      </c>
      <c r="F41" s="283">
        <v>0</v>
      </c>
      <c r="G41" s="283">
        <v>0</v>
      </c>
      <c r="H41" s="283">
        <v>0</v>
      </c>
      <c r="I41" s="283">
        <v>0</v>
      </c>
      <c r="J41" s="283">
        <v>0</v>
      </c>
      <c r="K41" s="283">
        <v>0</v>
      </c>
      <c r="L41" s="283">
        <v>0</v>
      </c>
      <c r="M41" s="283">
        <v>0</v>
      </c>
      <c r="N41" s="283">
        <v>0</v>
      </c>
      <c r="O41" s="283">
        <v>0</v>
      </c>
      <c r="P41" s="283">
        <v>0</v>
      </c>
      <c r="Q41" s="283">
        <v>0</v>
      </c>
      <c r="R41" s="283">
        <v>0</v>
      </c>
      <c r="S41" s="283">
        <v>0</v>
      </c>
      <c r="T41" s="283">
        <v>0</v>
      </c>
      <c r="U41" s="283">
        <v>0</v>
      </c>
      <c r="V41" s="283">
        <v>0</v>
      </c>
      <c r="W41" s="283">
        <v>0</v>
      </c>
      <c r="X41" s="283">
        <v>0</v>
      </c>
      <c r="Y41" s="283">
        <v>0</v>
      </c>
      <c r="Z41" s="283">
        <v>0</v>
      </c>
      <c r="AA41" s="431">
        <v>0</v>
      </c>
      <c r="AB41" s="431">
        <v>0</v>
      </c>
      <c r="AC41" s="431">
        <v>0</v>
      </c>
      <c r="AD41" s="654">
        <v>0</v>
      </c>
      <c r="AE41" s="654">
        <v>0</v>
      </c>
      <c r="AF41" s="770">
        <v>0</v>
      </c>
      <c r="AG41" s="770">
        <v>0</v>
      </c>
      <c r="AH41" s="1060">
        <v>0</v>
      </c>
      <c r="AI41" s="1138">
        <v>0</v>
      </c>
      <c r="AJ41" s="1138">
        <v>0</v>
      </c>
      <c r="AK41" s="283">
        <v>-132070</v>
      </c>
      <c r="AL41" s="283">
        <v>-29944</v>
      </c>
      <c r="AM41" s="284">
        <v>-162014</v>
      </c>
      <c r="AN41" s="284">
        <v>26982321</v>
      </c>
      <c r="AO41" s="284">
        <v>5425</v>
      </c>
      <c r="AP41" s="285"/>
      <c r="AQ41" s="283">
        <v>0</v>
      </c>
      <c r="AR41" s="283">
        <v>0</v>
      </c>
      <c r="AS41" s="283"/>
      <c r="AT41" s="283"/>
      <c r="AU41" s="285">
        <v>0</v>
      </c>
      <c r="AV41" s="284">
        <v>26982321</v>
      </c>
      <c r="AW41" s="283">
        <v>0</v>
      </c>
      <c r="AX41" s="283">
        <v>159530</v>
      </c>
      <c r="AY41" s="770">
        <v>713904</v>
      </c>
      <c r="AZ41" s="770">
        <v>571123</v>
      </c>
      <c r="BA41" s="1138">
        <v>1070854</v>
      </c>
      <c r="BB41" s="284">
        <v>29497732</v>
      </c>
      <c r="BC41" s="283"/>
      <c r="BD41" s="283">
        <v>29497732</v>
      </c>
      <c r="BE41" s="283">
        <v>2458144</v>
      </c>
      <c r="BF41" s="283">
        <v>0</v>
      </c>
      <c r="BG41" s="283">
        <v>210574</v>
      </c>
      <c r="BH41" s="283">
        <v>0</v>
      </c>
      <c r="BI41" s="1138">
        <v>0</v>
      </c>
      <c r="BJ41" s="2255">
        <v>29708306</v>
      </c>
      <c r="BR41" s="1223"/>
    </row>
    <row r="42" spans="1:70" ht="15.6" customHeight="1" x14ac:dyDescent="0.2">
      <c r="A42" s="274">
        <v>36</v>
      </c>
      <c r="B42" s="275" t="s">
        <v>39</v>
      </c>
      <c r="C42" s="51">
        <v>209835741</v>
      </c>
      <c r="D42" s="51">
        <v>0</v>
      </c>
      <c r="E42" s="51">
        <v>0</v>
      </c>
      <c r="F42" s="51">
        <v>0</v>
      </c>
      <c r="G42" s="51">
        <v>-1415826</v>
      </c>
      <c r="H42" s="51">
        <v>-879071</v>
      </c>
      <c r="I42" s="51">
        <v>-2984308</v>
      </c>
      <c r="J42" s="51">
        <v>0</v>
      </c>
      <c r="K42" s="51">
        <v>0</v>
      </c>
      <c r="L42" s="51">
        <v>0</v>
      </c>
      <c r="M42" s="51">
        <v>0</v>
      </c>
      <c r="N42" s="51">
        <v>-29536</v>
      </c>
      <c r="O42" s="51">
        <v>0</v>
      </c>
      <c r="P42" s="51">
        <v>0</v>
      </c>
      <c r="Q42" s="51">
        <v>0</v>
      </c>
      <c r="R42" s="51">
        <v>0</v>
      </c>
      <c r="S42" s="51">
        <v>-19619</v>
      </c>
      <c r="T42" s="51">
        <v>0</v>
      </c>
      <c r="U42" s="51">
        <v>0</v>
      </c>
      <c r="V42" s="51">
        <v>0</v>
      </c>
      <c r="W42" s="51">
        <v>-3722</v>
      </c>
      <c r="X42" s="51">
        <v>0</v>
      </c>
      <c r="Y42" s="51">
        <v>0</v>
      </c>
      <c r="Z42" s="51">
        <v>0</v>
      </c>
      <c r="AA42" s="51">
        <v>-630351</v>
      </c>
      <c r="AB42" s="51">
        <v>0</v>
      </c>
      <c r="AC42" s="51">
        <v>0</v>
      </c>
      <c r="AD42" s="51">
        <v>-1149048</v>
      </c>
      <c r="AE42" s="51">
        <v>-433053</v>
      </c>
      <c r="AF42" s="51">
        <v>0</v>
      </c>
      <c r="AG42" s="51">
        <v>0</v>
      </c>
      <c r="AH42" s="51">
        <v>0</v>
      </c>
      <c r="AI42" s="51">
        <v>0</v>
      </c>
      <c r="AJ42" s="51">
        <v>-11886</v>
      </c>
      <c r="AK42" s="51">
        <v>-491169</v>
      </c>
      <c r="AL42" s="51">
        <v>-433955</v>
      </c>
      <c r="AM42" s="50">
        <v>-8481544</v>
      </c>
      <c r="AN42" s="50">
        <v>201354197</v>
      </c>
      <c r="AO42" s="50">
        <v>4733</v>
      </c>
      <c r="AP42" s="52"/>
      <c r="AQ42" s="51">
        <v>0</v>
      </c>
      <c r="AR42" s="51">
        <v>0</v>
      </c>
      <c r="AS42" s="51"/>
      <c r="AT42" s="51"/>
      <c r="AU42" s="52">
        <v>0</v>
      </c>
      <c r="AV42" s="50">
        <v>201354197</v>
      </c>
      <c r="AW42" s="51">
        <v>357000</v>
      </c>
      <c r="AX42" s="51">
        <v>1391880</v>
      </c>
      <c r="AY42" s="51">
        <v>6498569</v>
      </c>
      <c r="AZ42" s="51">
        <v>5198854</v>
      </c>
      <c r="BA42" s="51">
        <v>9747858</v>
      </c>
      <c r="BB42" s="50">
        <v>224548358</v>
      </c>
      <c r="BC42" s="51"/>
      <c r="BD42" s="51">
        <v>224548358</v>
      </c>
      <c r="BE42" s="51">
        <v>18712363</v>
      </c>
      <c r="BF42" s="51">
        <v>0</v>
      </c>
      <c r="BG42" s="51">
        <v>1045748</v>
      </c>
      <c r="BH42" s="51">
        <v>0</v>
      </c>
      <c r="BI42" s="51">
        <v>0</v>
      </c>
      <c r="BJ42" s="2253">
        <v>225594106</v>
      </c>
      <c r="BR42" s="1223"/>
    </row>
    <row r="43" spans="1:70" ht="15.6" customHeight="1" x14ac:dyDescent="0.2">
      <c r="A43" s="276">
        <v>37</v>
      </c>
      <c r="B43" s="277" t="s">
        <v>40</v>
      </c>
      <c r="C43" s="278">
        <v>113008930</v>
      </c>
      <c r="D43" s="278">
        <v>0</v>
      </c>
      <c r="E43" s="278">
        <v>0</v>
      </c>
      <c r="F43" s="278">
        <v>-59337</v>
      </c>
      <c r="G43" s="278">
        <v>0</v>
      </c>
      <c r="H43" s="278">
        <v>0</v>
      </c>
      <c r="I43" s="278">
        <v>0</v>
      </c>
      <c r="J43" s="278">
        <v>0</v>
      </c>
      <c r="K43" s="278">
        <v>0</v>
      </c>
      <c r="L43" s="278">
        <v>0</v>
      </c>
      <c r="M43" s="278">
        <v>0</v>
      </c>
      <c r="N43" s="278">
        <v>0</v>
      </c>
      <c r="O43" s="278">
        <v>0</v>
      </c>
      <c r="P43" s="278">
        <v>0</v>
      </c>
      <c r="Q43" s="278">
        <v>0</v>
      </c>
      <c r="R43" s="278">
        <v>0</v>
      </c>
      <c r="S43" s="278">
        <v>0</v>
      </c>
      <c r="T43" s="278">
        <v>0</v>
      </c>
      <c r="U43" s="278">
        <v>0</v>
      </c>
      <c r="V43" s="278">
        <v>0</v>
      </c>
      <c r="W43" s="278">
        <v>0</v>
      </c>
      <c r="X43" s="278">
        <v>0</v>
      </c>
      <c r="Y43" s="278">
        <v>0</v>
      </c>
      <c r="Z43" s="278">
        <v>-16517</v>
      </c>
      <c r="AA43" s="278">
        <v>0</v>
      </c>
      <c r="AB43" s="278">
        <v>0</v>
      </c>
      <c r="AC43" s="278">
        <v>0</v>
      </c>
      <c r="AD43" s="278">
        <v>0</v>
      </c>
      <c r="AE43" s="278">
        <v>0</v>
      </c>
      <c r="AF43" s="278">
        <v>0</v>
      </c>
      <c r="AG43" s="278">
        <v>0</v>
      </c>
      <c r="AH43" s="278">
        <v>0</v>
      </c>
      <c r="AI43" s="278">
        <v>0</v>
      </c>
      <c r="AJ43" s="278">
        <v>0</v>
      </c>
      <c r="AK43" s="278">
        <v>-182356</v>
      </c>
      <c r="AL43" s="278">
        <v>-396359</v>
      </c>
      <c r="AM43" s="279">
        <v>-654569</v>
      </c>
      <c r="AN43" s="279">
        <v>112354361</v>
      </c>
      <c r="AO43" s="279">
        <v>6385</v>
      </c>
      <c r="AP43" s="280"/>
      <c r="AQ43" s="278">
        <v>0</v>
      </c>
      <c r="AR43" s="278">
        <v>0</v>
      </c>
      <c r="AS43" s="278"/>
      <c r="AT43" s="278"/>
      <c r="AU43" s="280">
        <v>0</v>
      </c>
      <c r="AV43" s="279">
        <v>112354361</v>
      </c>
      <c r="AW43" s="278">
        <v>0</v>
      </c>
      <c r="AX43" s="278">
        <v>552860</v>
      </c>
      <c r="AY43" s="278">
        <v>2557624</v>
      </c>
      <c r="AZ43" s="278">
        <v>2046098</v>
      </c>
      <c r="BA43" s="278">
        <v>3836434</v>
      </c>
      <c r="BB43" s="279">
        <v>121347377</v>
      </c>
      <c r="BC43" s="278"/>
      <c r="BD43" s="278">
        <v>121347377</v>
      </c>
      <c r="BE43" s="278">
        <v>10112281</v>
      </c>
      <c r="BF43" s="278">
        <v>0</v>
      </c>
      <c r="BG43" s="278">
        <v>254406</v>
      </c>
      <c r="BH43" s="278">
        <v>0</v>
      </c>
      <c r="BI43" s="278">
        <v>0</v>
      </c>
      <c r="BJ43" s="2254">
        <v>121601783</v>
      </c>
      <c r="BK43" s="800"/>
      <c r="BR43" s="1223"/>
    </row>
    <row r="44" spans="1:70" ht="15.6" customHeight="1" x14ac:dyDescent="0.2">
      <c r="A44" s="276">
        <v>38</v>
      </c>
      <c r="B44" s="277" t="s">
        <v>41</v>
      </c>
      <c r="C44" s="278">
        <v>11697140</v>
      </c>
      <c r="D44" s="278">
        <v>0</v>
      </c>
      <c r="E44" s="278">
        <v>0</v>
      </c>
      <c r="F44" s="278">
        <v>0</v>
      </c>
      <c r="G44" s="278">
        <v>0</v>
      </c>
      <c r="H44" s="278">
        <v>-41374</v>
      </c>
      <c r="I44" s="278">
        <v>-4567</v>
      </c>
      <c r="J44" s="278">
        <v>0</v>
      </c>
      <c r="K44" s="278">
        <v>0</v>
      </c>
      <c r="L44" s="278">
        <v>0</v>
      </c>
      <c r="M44" s="278">
        <v>0</v>
      </c>
      <c r="N44" s="278">
        <v>-2566</v>
      </c>
      <c r="O44" s="278">
        <v>0</v>
      </c>
      <c r="P44" s="278">
        <v>0</v>
      </c>
      <c r="Q44" s="278">
        <v>0</v>
      </c>
      <c r="R44" s="278">
        <v>0</v>
      </c>
      <c r="S44" s="278">
        <v>0</v>
      </c>
      <c r="T44" s="278">
        <v>0</v>
      </c>
      <c r="U44" s="278">
        <v>0</v>
      </c>
      <c r="V44" s="278">
        <v>0</v>
      </c>
      <c r="W44" s="278">
        <v>0</v>
      </c>
      <c r="X44" s="278">
        <v>0</v>
      </c>
      <c r="Y44" s="278">
        <v>0</v>
      </c>
      <c r="Z44" s="278">
        <v>0</v>
      </c>
      <c r="AA44" s="278">
        <v>0</v>
      </c>
      <c r="AB44" s="278">
        <v>0</v>
      </c>
      <c r="AC44" s="278">
        <v>0</v>
      </c>
      <c r="AD44" s="278">
        <v>0</v>
      </c>
      <c r="AE44" s="278">
        <v>-12828</v>
      </c>
      <c r="AF44" s="278">
        <v>0</v>
      </c>
      <c r="AG44" s="278">
        <v>0</v>
      </c>
      <c r="AH44" s="278">
        <v>0</v>
      </c>
      <c r="AI44" s="278">
        <v>0</v>
      </c>
      <c r="AJ44" s="278">
        <v>0</v>
      </c>
      <c r="AK44" s="278">
        <v>-10057</v>
      </c>
      <c r="AL44" s="278">
        <v>-59478</v>
      </c>
      <c r="AM44" s="279">
        <v>-130870</v>
      </c>
      <c r="AN44" s="279">
        <v>11566270</v>
      </c>
      <c r="AO44" s="279">
        <v>3257</v>
      </c>
      <c r="AP44" s="280"/>
      <c r="AQ44" s="278">
        <v>0</v>
      </c>
      <c r="AR44" s="278">
        <v>0</v>
      </c>
      <c r="AS44" s="278"/>
      <c r="AT44" s="278"/>
      <c r="AU44" s="280">
        <v>0</v>
      </c>
      <c r="AV44" s="279">
        <v>11566270</v>
      </c>
      <c r="AW44" s="278">
        <v>0</v>
      </c>
      <c r="AX44" s="278">
        <v>120890</v>
      </c>
      <c r="AY44" s="278">
        <v>647269</v>
      </c>
      <c r="AZ44" s="278">
        <v>517815</v>
      </c>
      <c r="BA44" s="278">
        <v>970904</v>
      </c>
      <c r="BB44" s="279">
        <v>13823148</v>
      </c>
      <c r="BC44" s="278"/>
      <c r="BD44" s="278">
        <v>13823148</v>
      </c>
      <c r="BE44" s="278">
        <v>1151929</v>
      </c>
      <c r="BF44" s="278">
        <v>0</v>
      </c>
      <c r="BG44" s="278">
        <v>67781</v>
      </c>
      <c r="BH44" s="278">
        <v>0</v>
      </c>
      <c r="BI44" s="278">
        <v>0</v>
      </c>
      <c r="BJ44" s="2254">
        <v>13890929</v>
      </c>
      <c r="BK44" s="800"/>
      <c r="BR44" s="1223"/>
    </row>
    <row r="45" spans="1:70" ht="15.6" customHeight="1" x14ac:dyDescent="0.2">
      <c r="A45" s="276">
        <v>39</v>
      </c>
      <c r="B45" s="277" t="s">
        <v>42</v>
      </c>
      <c r="C45" s="278">
        <v>10215076</v>
      </c>
      <c r="D45" s="278">
        <v>0</v>
      </c>
      <c r="E45" s="278">
        <v>0</v>
      </c>
      <c r="F45" s="278">
        <v>0</v>
      </c>
      <c r="G45" s="278">
        <v>0</v>
      </c>
      <c r="H45" s="278">
        <v>0</v>
      </c>
      <c r="I45" s="278">
        <v>0</v>
      </c>
      <c r="J45" s="278">
        <v>0</v>
      </c>
      <c r="K45" s="278">
        <v>0</v>
      </c>
      <c r="L45" s="278">
        <v>0</v>
      </c>
      <c r="M45" s="278">
        <v>-32778</v>
      </c>
      <c r="N45" s="278">
        <v>0</v>
      </c>
      <c r="O45" s="278">
        <v>0</v>
      </c>
      <c r="P45" s="278">
        <v>0</v>
      </c>
      <c r="Q45" s="278">
        <v>0</v>
      </c>
      <c r="R45" s="278">
        <v>0</v>
      </c>
      <c r="S45" s="278">
        <v>-3317</v>
      </c>
      <c r="T45" s="278">
        <v>0</v>
      </c>
      <c r="U45" s="278">
        <v>0</v>
      </c>
      <c r="V45" s="278">
        <v>0</v>
      </c>
      <c r="W45" s="278">
        <v>0</v>
      </c>
      <c r="X45" s="278">
        <v>0</v>
      </c>
      <c r="Y45" s="278">
        <v>0</v>
      </c>
      <c r="Z45" s="278">
        <v>0</v>
      </c>
      <c r="AA45" s="278">
        <v>0</v>
      </c>
      <c r="AB45" s="278">
        <v>0</v>
      </c>
      <c r="AC45" s="278">
        <v>0</v>
      </c>
      <c r="AD45" s="278">
        <v>0</v>
      </c>
      <c r="AE45" s="278">
        <v>0</v>
      </c>
      <c r="AF45" s="278">
        <v>0</v>
      </c>
      <c r="AG45" s="278">
        <v>0</v>
      </c>
      <c r="AH45" s="278">
        <v>0</v>
      </c>
      <c r="AI45" s="278">
        <v>0</v>
      </c>
      <c r="AJ45" s="278">
        <v>0</v>
      </c>
      <c r="AK45" s="278">
        <v>-38637</v>
      </c>
      <c r="AL45" s="278">
        <v>-60256</v>
      </c>
      <c r="AM45" s="279">
        <v>-134988</v>
      </c>
      <c r="AN45" s="279">
        <v>10080088</v>
      </c>
      <c r="AO45" s="279">
        <v>4244</v>
      </c>
      <c r="AP45" s="280"/>
      <c r="AQ45" s="278">
        <v>0</v>
      </c>
      <c r="AR45" s="278">
        <v>0</v>
      </c>
      <c r="AS45" s="278"/>
      <c r="AT45" s="278"/>
      <c r="AU45" s="280">
        <v>0</v>
      </c>
      <c r="AV45" s="279">
        <v>10080088</v>
      </c>
      <c r="AW45" s="278">
        <v>0</v>
      </c>
      <c r="AX45" s="278">
        <v>78820</v>
      </c>
      <c r="AY45" s="278">
        <v>321023</v>
      </c>
      <c r="AZ45" s="278">
        <v>256818</v>
      </c>
      <c r="BA45" s="278">
        <v>481533</v>
      </c>
      <c r="BB45" s="279">
        <v>11218282</v>
      </c>
      <c r="BC45" s="278"/>
      <c r="BD45" s="278">
        <v>11218282</v>
      </c>
      <c r="BE45" s="278">
        <v>934857</v>
      </c>
      <c r="BF45" s="278">
        <v>0</v>
      </c>
      <c r="BG45" s="278">
        <v>139539</v>
      </c>
      <c r="BH45" s="278">
        <v>0</v>
      </c>
      <c r="BI45" s="278">
        <v>0</v>
      </c>
      <c r="BJ45" s="2254">
        <v>11357821</v>
      </c>
      <c r="BK45" s="800"/>
      <c r="BR45" s="1223"/>
    </row>
    <row r="46" spans="1:70" ht="15.6" customHeight="1" x14ac:dyDescent="0.2">
      <c r="A46" s="281">
        <v>40</v>
      </c>
      <c r="B46" s="282" t="s">
        <v>43</v>
      </c>
      <c r="C46" s="283">
        <v>126989009</v>
      </c>
      <c r="D46" s="283">
        <v>0</v>
      </c>
      <c r="E46" s="283">
        <v>0</v>
      </c>
      <c r="F46" s="283">
        <v>0</v>
      </c>
      <c r="G46" s="283">
        <v>0</v>
      </c>
      <c r="H46" s="283">
        <v>0</v>
      </c>
      <c r="I46" s="283">
        <v>0</v>
      </c>
      <c r="J46" s="283">
        <v>0</v>
      </c>
      <c r="K46" s="283">
        <v>0</v>
      </c>
      <c r="L46" s="283">
        <v>0</v>
      </c>
      <c r="M46" s="283">
        <v>0</v>
      </c>
      <c r="N46" s="283">
        <v>0</v>
      </c>
      <c r="O46" s="283">
        <v>0</v>
      </c>
      <c r="P46" s="283">
        <v>0</v>
      </c>
      <c r="Q46" s="283">
        <v>0</v>
      </c>
      <c r="R46" s="283">
        <v>0</v>
      </c>
      <c r="S46" s="283">
        <v>0</v>
      </c>
      <c r="T46" s="283">
        <v>0</v>
      </c>
      <c r="U46" s="283">
        <v>0</v>
      </c>
      <c r="V46" s="283">
        <v>0</v>
      </c>
      <c r="W46" s="283">
        <v>0</v>
      </c>
      <c r="X46" s="283">
        <v>0</v>
      </c>
      <c r="Y46" s="283">
        <v>0</v>
      </c>
      <c r="Z46" s="283">
        <v>0</v>
      </c>
      <c r="AA46" s="431">
        <v>0</v>
      </c>
      <c r="AB46" s="431">
        <v>0</v>
      </c>
      <c r="AC46" s="431">
        <v>0</v>
      </c>
      <c r="AD46" s="654">
        <v>0</v>
      </c>
      <c r="AE46" s="654">
        <v>0</v>
      </c>
      <c r="AF46" s="770">
        <v>0</v>
      </c>
      <c r="AG46" s="770">
        <v>-17359</v>
      </c>
      <c r="AH46" s="1060">
        <v>0</v>
      </c>
      <c r="AI46" s="1138">
        <v>0</v>
      </c>
      <c r="AJ46" s="1138">
        <v>0</v>
      </c>
      <c r="AK46" s="283">
        <v>-306344</v>
      </c>
      <c r="AL46" s="283">
        <v>-357719</v>
      </c>
      <c r="AM46" s="284">
        <v>-681422</v>
      </c>
      <c r="AN46" s="284">
        <v>126307587</v>
      </c>
      <c r="AO46" s="284">
        <v>6159</v>
      </c>
      <c r="AP46" s="285"/>
      <c r="AQ46" s="283">
        <v>0</v>
      </c>
      <c r="AR46" s="283">
        <v>0</v>
      </c>
      <c r="AS46" s="283"/>
      <c r="AT46" s="283"/>
      <c r="AU46" s="285">
        <v>0</v>
      </c>
      <c r="AV46" s="284">
        <v>126307587</v>
      </c>
      <c r="AW46" s="283">
        <v>0</v>
      </c>
      <c r="AX46" s="283">
        <v>663950</v>
      </c>
      <c r="AY46" s="770">
        <v>3029422</v>
      </c>
      <c r="AZ46" s="770">
        <v>2423538</v>
      </c>
      <c r="BA46" s="1138">
        <v>4544133</v>
      </c>
      <c r="BB46" s="284">
        <v>136968630</v>
      </c>
      <c r="BC46" s="283"/>
      <c r="BD46" s="283">
        <v>136968630</v>
      </c>
      <c r="BE46" s="283">
        <v>11414053</v>
      </c>
      <c r="BF46" s="283">
        <v>0</v>
      </c>
      <c r="BG46" s="283">
        <v>632987</v>
      </c>
      <c r="BH46" s="283">
        <v>0</v>
      </c>
      <c r="BI46" s="1138">
        <v>0</v>
      </c>
      <c r="BJ46" s="2255">
        <v>137601617</v>
      </c>
      <c r="BR46" s="1223"/>
    </row>
    <row r="47" spans="1:70" ht="15.6" customHeight="1" x14ac:dyDescent="0.2">
      <c r="A47" s="274">
        <v>41</v>
      </c>
      <c r="B47" s="275" t="s">
        <v>44</v>
      </c>
      <c r="C47" s="51">
        <v>4416758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0</v>
      </c>
      <c r="AJ47" s="51">
        <v>0</v>
      </c>
      <c r="AK47" s="51">
        <v>-17867</v>
      </c>
      <c r="AL47" s="51">
        <v>-6624</v>
      </c>
      <c r="AM47" s="50">
        <v>-24491</v>
      </c>
      <c r="AN47" s="50">
        <v>4392267</v>
      </c>
      <c r="AO47" s="50">
        <v>3735</v>
      </c>
      <c r="AP47" s="52"/>
      <c r="AQ47" s="51">
        <v>0</v>
      </c>
      <c r="AR47" s="51">
        <v>0</v>
      </c>
      <c r="AS47" s="51"/>
      <c r="AT47" s="51"/>
      <c r="AU47" s="52">
        <v>0</v>
      </c>
      <c r="AV47" s="50">
        <v>4392267</v>
      </c>
      <c r="AW47" s="51">
        <v>0</v>
      </c>
      <c r="AX47" s="51">
        <v>39760</v>
      </c>
      <c r="AY47" s="51">
        <v>221198</v>
      </c>
      <c r="AZ47" s="51">
        <v>176959</v>
      </c>
      <c r="BA47" s="51">
        <v>331796</v>
      </c>
      <c r="BB47" s="50">
        <v>5161980</v>
      </c>
      <c r="BC47" s="51"/>
      <c r="BD47" s="51">
        <v>5161980</v>
      </c>
      <c r="BE47" s="51">
        <v>430165</v>
      </c>
      <c r="BF47" s="51">
        <v>0</v>
      </c>
      <c r="BG47" s="51">
        <v>45368</v>
      </c>
      <c r="BH47" s="51">
        <v>0</v>
      </c>
      <c r="BI47" s="51">
        <v>0</v>
      </c>
      <c r="BJ47" s="2253">
        <v>5207348</v>
      </c>
      <c r="BR47" s="1223"/>
    </row>
    <row r="48" spans="1:70" ht="15.6" customHeight="1" x14ac:dyDescent="0.2">
      <c r="A48" s="276">
        <v>42</v>
      </c>
      <c r="B48" s="277" t="s">
        <v>45</v>
      </c>
      <c r="C48" s="278">
        <v>16111242</v>
      </c>
      <c r="D48" s="278">
        <v>0</v>
      </c>
      <c r="E48" s="278">
        <v>0</v>
      </c>
      <c r="F48" s="278">
        <v>0</v>
      </c>
      <c r="G48" s="278">
        <v>0</v>
      </c>
      <c r="H48" s="278">
        <v>0</v>
      </c>
      <c r="I48" s="278">
        <v>0</v>
      </c>
      <c r="J48" s="278">
        <v>0</v>
      </c>
      <c r="K48" s="278">
        <v>0</v>
      </c>
      <c r="L48" s="278">
        <v>0</v>
      </c>
      <c r="M48" s="278">
        <v>0</v>
      </c>
      <c r="N48" s="278">
        <v>0</v>
      </c>
      <c r="O48" s="278">
        <v>0</v>
      </c>
      <c r="P48" s="278">
        <v>0</v>
      </c>
      <c r="Q48" s="278">
        <v>0</v>
      </c>
      <c r="R48" s="278">
        <v>0</v>
      </c>
      <c r="S48" s="278">
        <v>0</v>
      </c>
      <c r="T48" s="278">
        <v>0</v>
      </c>
      <c r="U48" s="278">
        <v>0</v>
      </c>
      <c r="V48" s="278">
        <v>0</v>
      </c>
      <c r="W48" s="278">
        <v>0</v>
      </c>
      <c r="X48" s="278">
        <v>0</v>
      </c>
      <c r="Y48" s="278">
        <v>0</v>
      </c>
      <c r="Z48" s="278">
        <v>0</v>
      </c>
      <c r="AA48" s="278">
        <v>0</v>
      </c>
      <c r="AB48" s="278">
        <v>0</v>
      </c>
      <c r="AC48" s="278">
        <v>0</v>
      </c>
      <c r="AD48" s="278">
        <v>0</v>
      </c>
      <c r="AE48" s="278">
        <v>0</v>
      </c>
      <c r="AF48" s="278">
        <v>0</v>
      </c>
      <c r="AG48" s="278">
        <v>0</v>
      </c>
      <c r="AH48" s="278">
        <v>0</v>
      </c>
      <c r="AI48" s="278">
        <v>0</v>
      </c>
      <c r="AJ48" s="278">
        <v>0</v>
      </c>
      <c r="AK48" s="278">
        <v>-29619</v>
      </c>
      <c r="AL48" s="278">
        <v>-59049</v>
      </c>
      <c r="AM48" s="279">
        <v>-88668</v>
      </c>
      <c r="AN48" s="279">
        <v>16022574</v>
      </c>
      <c r="AO48" s="279">
        <v>5974</v>
      </c>
      <c r="AP48" s="280"/>
      <c r="AQ48" s="278">
        <v>0</v>
      </c>
      <c r="AR48" s="278">
        <v>0</v>
      </c>
      <c r="AS48" s="278"/>
      <c r="AT48" s="278"/>
      <c r="AU48" s="280">
        <v>0</v>
      </c>
      <c r="AV48" s="279">
        <v>16022574</v>
      </c>
      <c r="AW48" s="278">
        <v>0</v>
      </c>
      <c r="AX48" s="278">
        <v>85470</v>
      </c>
      <c r="AY48" s="278">
        <v>364242</v>
      </c>
      <c r="AZ48" s="278">
        <v>291393</v>
      </c>
      <c r="BA48" s="278">
        <v>546363</v>
      </c>
      <c r="BB48" s="279">
        <v>17310042</v>
      </c>
      <c r="BC48" s="278"/>
      <c r="BD48" s="278">
        <v>17310042</v>
      </c>
      <c r="BE48" s="278">
        <v>1442504</v>
      </c>
      <c r="BF48" s="278">
        <v>0</v>
      </c>
      <c r="BG48" s="278">
        <v>78626</v>
      </c>
      <c r="BH48" s="278">
        <v>0</v>
      </c>
      <c r="BI48" s="278">
        <v>0</v>
      </c>
      <c r="BJ48" s="2254">
        <v>17388668</v>
      </c>
      <c r="BK48" s="800"/>
      <c r="BR48" s="1223"/>
    </row>
    <row r="49" spans="1:70" ht="15.6" customHeight="1" x14ac:dyDescent="0.2">
      <c r="A49" s="276">
        <v>43</v>
      </c>
      <c r="B49" s="277" t="s">
        <v>46</v>
      </c>
      <c r="C49" s="278">
        <v>22335599</v>
      </c>
      <c r="D49" s="278">
        <v>0</v>
      </c>
      <c r="E49" s="278">
        <v>0</v>
      </c>
      <c r="F49" s="278">
        <v>0</v>
      </c>
      <c r="G49" s="278">
        <v>0</v>
      </c>
      <c r="H49" s="278">
        <v>0</v>
      </c>
      <c r="I49" s="278">
        <v>0</v>
      </c>
      <c r="J49" s="278">
        <v>0</v>
      </c>
      <c r="K49" s="278">
        <v>0</v>
      </c>
      <c r="L49" s="278">
        <v>0</v>
      </c>
      <c r="M49" s="278">
        <v>0</v>
      </c>
      <c r="N49" s="278">
        <v>0</v>
      </c>
      <c r="O49" s="278">
        <v>0</v>
      </c>
      <c r="P49" s="278">
        <v>0</v>
      </c>
      <c r="Q49" s="278">
        <v>0</v>
      </c>
      <c r="R49" s="278">
        <v>0</v>
      </c>
      <c r="S49" s="278">
        <v>0</v>
      </c>
      <c r="T49" s="278">
        <v>0</v>
      </c>
      <c r="U49" s="278">
        <v>0</v>
      </c>
      <c r="V49" s="278">
        <v>0</v>
      </c>
      <c r="W49" s="278">
        <v>0</v>
      </c>
      <c r="X49" s="278">
        <v>0</v>
      </c>
      <c r="Y49" s="278">
        <v>0</v>
      </c>
      <c r="Z49" s="278">
        <v>0</v>
      </c>
      <c r="AA49" s="278">
        <v>0</v>
      </c>
      <c r="AB49" s="278">
        <v>0</v>
      </c>
      <c r="AC49" s="278">
        <v>0</v>
      </c>
      <c r="AD49" s="278">
        <v>0</v>
      </c>
      <c r="AE49" s="278">
        <v>0</v>
      </c>
      <c r="AF49" s="278">
        <v>0</v>
      </c>
      <c r="AG49" s="278">
        <v>0</v>
      </c>
      <c r="AH49" s="278">
        <v>0</v>
      </c>
      <c r="AI49" s="278">
        <v>0</v>
      </c>
      <c r="AJ49" s="278">
        <v>0</v>
      </c>
      <c r="AK49" s="278">
        <v>-40072</v>
      </c>
      <c r="AL49" s="278">
        <v>-72790</v>
      </c>
      <c r="AM49" s="279">
        <v>-112862</v>
      </c>
      <c r="AN49" s="279">
        <v>22222737</v>
      </c>
      <c r="AO49" s="279">
        <v>6029</v>
      </c>
      <c r="AP49" s="280"/>
      <c r="AQ49" s="278">
        <v>0</v>
      </c>
      <c r="AR49" s="278">
        <v>0</v>
      </c>
      <c r="AS49" s="278"/>
      <c r="AT49" s="278"/>
      <c r="AU49" s="280">
        <v>0</v>
      </c>
      <c r="AV49" s="279">
        <v>22222737</v>
      </c>
      <c r="AW49" s="278">
        <v>0</v>
      </c>
      <c r="AX49" s="278">
        <v>117180</v>
      </c>
      <c r="AY49" s="278">
        <v>637754</v>
      </c>
      <c r="AZ49" s="278">
        <v>510203</v>
      </c>
      <c r="BA49" s="278">
        <v>956631</v>
      </c>
      <c r="BB49" s="279">
        <v>24444505</v>
      </c>
      <c r="BC49" s="278"/>
      <c r="BD49" s="278">
        <v>24444505</v>
      </c>
      <c r="BE49" s="278">
        <v>2037042</v>
      </c>
      <c r="BF49" s="278">
        <v>0</v>
      </c>
      <c r="BG49" s="278">
        <v>110619</v>
      </c>
      <c r="BH49" s="278">
        <v>0</v>
      </c>
      <c r="BI49" s="278">
        <v>0</v>
      </c>
      <c r="BJ49" s="2254">
        <v>24555124</v>
      </c>
      <c r="BK49" s="800"/>
      <c r="BR49" s="1223"/>
    </row>
    <row r="50" spans="1:70" ht="15.6" customHeight="1" x14ac:dyDescent="0.2">
      <c r="A50" s="276">
        <v>44</v>
      </c>
      <c r="B50" s="277" t="s">
        <v>47</v>
      </c>
      <c r="C50" s="278">
        <v>45404893</v>
      </c>
      <c r="D50" s="278">
        <v>0</v>
      </c>
      <c r="E50" s="278">
        <v>0</v>
      </c>
      <c r="F50" s="278">
        <v>0</v>
      </c>
      <c r="G50" s="278">
        <v>-32764</v>
      </c>
      <c r="H50" s="278">
        <v>-27761</v>
      </c>
      <c r="I50" s="278">
        <v>-26387</v>
      </c>
      <c r="J50" s="278">
        <v>0</v>
      </c>
      <c r="K50" s="278">
        <v>0</v>
      </c>
      <c r="L50" s="278">
        <v>0</v>
      </c>
      <c r="M50" s="278">
        <v>0</v>
      </c>
      <c r="N50" s="278">
        <v>-5719</v>
      </c>
      <c r="O50" s="278">
        <v>0</v>
      </c>
      <c r="P50" s="278">
        <v>0</v>
      </c>
      <c r="Q50" s="278">
        <v>0</v>
      </c>
      <c r="R50" s="278">
        <v>0</v>
      </c>
      <c r="S50" s="278">
        <v>0</v>
      </c>
      <c r="T50" s="278">
        <v>0</v>
      </c>
      <c r="U50" s="278">
        <v>0</v>
      </c>
      <c r="V50" s="278">
        <v>0</v>
      </c>
      <c r="W50" s="278">
        <v>0</v>
      </c>
      <c r="X50" s="278">
        <v>0</v>
      </c>
      <c r="Y50" s="278">
        <v>0</v>
      </c>
      <c r="Z50" s="278">
        <v>0</v>
      </c>
      <c r="AA50" s="278">
        <v>-4883</v>
      </c>
      <c r="AB50" s="278">
        <v>0</v>
      </c>
      <c r="AC50" s="278">
        <v>0</v>
      </c>
      <c r="AD50" s="278">
        <v>0</v>
      </c>
      <c r="AE50" s="278">
        <v>-16621</v>
      </c>
      <c r="AF50" s="278">
        <v>0</v>
      </c>
      <c r="AG50" s="278">
        <v>0</v>
      </c>
      <c r="AH50" s="278">
        <v>0</v>
      </c>
      <c r="AI50" s="278">
        <v>0</v>
      </c>
      <c r="AJ50" s="278">
        <v>-9363</v>
      </c>
      <c r="AK50" s="278">
        <v>-151033</v>
      </c>
      <c r="AL50" s="278">
        <v>-105292</v>
      </c>
      <c r="AM50" s="279">
        <v>-379823</v>
      </c>
      <c r="AN50" s="279">
        <v>45025070</v>
      </c>
      <c r="AO50" s="279">
        <v>6049</v>
      </c>
      <c r="AP50" s="280"/>
      <c r="AQ50" s="278">
        <v>0</v>
      </c>
      <c r="AR50" s="278">
        <v>0</v>
      </c>
      <c r="AS50" s="278"/>
      <c r="AT50" s="278"/>
      <c r="AU50" s="280">
        <v>0</v>
      </c>
      <c r="AV50" s="279">
        <v>45025070</v>
      </c>
      <c r="AW50" s="278">
        <v>0</v>
      </c>
      <c r="AX50" s="278">
        <v>238350</v>
      </c>
      <c r="AY50" s="278">
        <v>951923</v>
      </c>
      <c r="AZ50" s="278">
        <v>761538</v>
      </c>
      <c r="BA50" s="278">
        <v>1427885</v>
      </c>
      <c r="BB50" s="279">
        <v>48404766</v>
      </c>
      <c r="BC50" s="278"/>
      <c r="BD50" s="278">
        <v>48404766</v>
      </c>
      <c r="BE50" s="278">
        <v>4033731</v>
      </c>
      <c r="BF50" s="278">
        <v>0</v>
      </c>
      <c r="BG50" s="278">
        <v>218708</v>
      </c>
      <c r="BH50" s="278">
        <v>0</v>
      </c>
      <c r="BI50" s="278">
        <v>0</v>
      </c>
      <c r="BJ50" s="2254">
        <v>48623474</v>
      </c>
      <c r="BR50" s="1223"/>
    </row>
    <row r="51" spans="1:70" ht="15.6" customHeight="1" x14ac:dyDescent="0.2">
      <c r="A51" s="281">
        <v>45</v>
      </c>
      <c r="B51" s="282" t="s">
        <v>48</v>
      </c>
      <c r="C51" s="283">
        <v>28505505</v>
      </c>
      <c r="D51" s="283">
        <v>0</v>
      </c>
      <c r="E51" s="283">
        <v>0</v>
      </c>
      <c r="F51" s="283">
        <v>0</v>
      </c>
      <c r="G51" s="283">
        <v>0</v>
      </c>
      <c r="H51" s="283">
        <v>0</v>
      </c>
      <c r="I51" s="283">
        <v>-17190</v>
      </c>
      <c r="J51" s="283">
        <v>0</v>
      </c>
      <c r="K51" s="283">
        <v>0</v>
      </c>
      <c r="L51" s="283">
        <v>0</v>
      </c>
      <c r="M51" s="283">
        <v>0</v>
      </c>
      <c r="N51" s="283">
        <v>-2352</v>
      </c>
      <c r="O51" s="283">
        <v>0</v>
      </c>
      <c r="P51" s="283">
        <v>0</v>
      </c>
      <c r="Q51" s="283">
        <v>0</v>
      </c>
      <c r="R51" s="283">
        <v>0</v>
      </c>
      <c r="S51" s="283">
        <v>0</v>
      </c>
      <c r="T51" s="283">
        <v>0</v>
      </c>
      <c r="U51" s="283">
        <v>0</v>
      </c>
      <c r="V51" s="283">
        <v>0</v>
      </c>
      <c r="W51" s="283">
        <v>-2665</v>
      </c>
      <c r="X51" s="283">
        <v>0</v>
      </c>
      <c r="Y51" s="283">
        <v>0</v>
      </c>
      <c r="Z51" s="283">
        <v>0</v>
      </c>
      <c r="AA51" s="431">
        <v>0</v>
      </c>
      <c r="AB51" s="431">
        <v>0</v>
      </c>
      <c r="AC51" s="431">
        <v>0</v>
      </c>
      <c r="AD51" s="654">
        <v>0</v>
      </c>
      <c r="AE51" s="654">
        <v>0</v>
      </c>
      <c r="AF51" s="770">
        <v>0</v>
      </c>
      <c r="AG51" s="770">
        <v>0</v>
      </c>
      <c r="AH51" s="1060">
        <v>0</v>
      </c>
      <c r="AI51" s="1138">
        <v>0</v>
      </c>
      <c r="AJ51" s="1138">
        <v>0</v>
      </c>
      <c r="AK51" s="283">
        <v>-48719</v>
      </c>
      <c r="AL51" s="283">
        <v>-59224</v>
      </c>
      <c r="AM51" s="284">
        <v>-130150</v>
      </c>
      <c r="AN51" s="284">
        <v>28375355</v>
      </c>
      <c r="AO51" s="284">
        <v>3154</v>
      </c>
      <c r="AP51" s="285"/>
      <c r="AQ51" s="283">
        <v>0</v>
      </c>
      <c r="AR51" s="283">
        <v>0</v>
      </c>
      <c r="AS51" s="283"/>
      <c r="AT51" s="283"/>
      <c r="AU51" s="285">
        <v>0</v>
      </c>
      <c r="AV51" s="284">
        <v>28375355</v>
      </c>
      <c r="AW51" s="283">
        <v>0</v>
      </c>
      <c r="AX51" s="283">
        <v>293650</v>
      </c>
      <c r="AY51" s="770">
        <v>1745455</v>
      </c>
      <c r="AZ51" s="770">
        <v>1396363</v>
      </c>
      <c r="BA51" s="1138">
        <v>2618183</v>
      </c>
      <c r="BB51" s="284">
        <v>34429006</v>
      </c>
      <c r="BC51" s="283"/>
      <c r="BD51" s="283">
        <v>34429006</v>
      </c>
      <c r="BE51" s="283">
        <v>2869084</v>
      </c>
      <c r="BF51" s="283">
        <v>0</v>
      </c>
      <c r="BG51" s="283">
        <v>239132</v>
      </c>
      <c r="BH51" s="283">
        <v>0</v>
      </c>
      <c r="BI51" s="1138">
        <v>0</v>
      </c>
      <c r="BJ51" s="2255">
        <v>34668138</v>
      </c>
      <c r="BR51" s="1223"/>
    </row>
    <row r="52" spans="1:70" ht="15.6" customHeight="1" x14ac:dyDescent="0.2">
      <c r="A52" s="274">
        <v>46</v>
      </c>
      <c r="B52" s="275" t="s">
        <v>49</v>
      </c>
      <c r="C52" s="51">
        <v>8742053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-64743</v>
      </c>
      <c r="AL52" s="51">
        <v>-132648</v>
      </c>
      <c r="AM52" s="50">
        <v>-197391</v>
      </c>
      <c r="AN52" s="50">
        <v>8544662</v>
      </c>
      <c r="AO52" s="50">
        <v>8272</v>
      </c>
      <c r="AP52" s="52"/>
      <c r="AQ52" s="51">
        <v>0</v>
      </c>
      <c r="AR52" s="51">
        <v>0</v>
      </c>
      <c r="AS52" s="51"/>
      <c r="AT52" s="51"/>
      <c r="AU52" s="52">
        <v>0</v>
      </c>
      <c r="AV52" s="50">
        <v>8544662</v>
      </c>
      <c r="AW52" s="51">
        <v>0</v>
      </c>
      <c r="AX52" s="51">
        <v>32060</v>
      </c>
      <c r="AY52" s="51">
        <v>144532</v>
      </c>
      <c r="AZ52" s="51">
        <v>115626</v>
      </c>
      <c r="BA52" s="51">
        <v>216797</v>
      </c>
      <c r="BB52" s="50">
        <v>9053677</v>
      </c>
      <c r="BC52" s="51"/>
      <c r="BD52" s="51">
        <v>9053677</v>
      </c>
      <c r="BE52" s="51">
        <v>754473</v>
      </c>
      <c r="BF52" s="51">
        <v>0</v>
      </c>
      <c r="BG52" s="51">
        <v>25000</v>
      </c>
      <c r="BH52" s="51">
        <v>0</v>
      </c>
      <c r="BI52" s="51">
        <v>0</v>
      </c>
      <c r="BJ52" s="2253">
        <v>9078677</v>
      </c>
      <c r="BR52" s="1223"/>
    </row>
    <row r="53" spans="1:70" ht="15.6" customHeight="1" x14ac:dyDescent="0.2">
      <c r="A53" s="276">
        <v>47</v>
      </c>
      <c r="B53" s="277" t="s">
        <v>50</v>
      </c>
      <c r="C53" s="278">
        <v>11832482</v>
      </c>
      <c r="D53" s="278">
        <v>0</v>
      </c>
      <c r="E53" s="278">
        <v>0</v>
      </c>
      <c r="F53" s="278">
        <v>0</v>
      </c>
      <c r="G53" s="278">
        <v>0</v>
      </c>
      <c r="H53" s="278">
        <v>0</v>
      </c>
      <c r="I53" s="278">
        <v>0</v>
      </c>
      <c r="J53" s="278">
        <v>0</v>
      </c>
      <c r="K53" s="278">
        <v>0</v>
      </c>
      <c r="L53" s="278">
        <v>0</v>
      </c>
      <c r="M53" s="278">
        <v>0</v>
      </c>
      <c r="N53" s="278">
        <v>0</v>
      </c>
      <c r="O53" s="278">
        <v>0</v>
      </c>
      <c r="P53" s="278">
        <v>0</v>
      </c>
      <c r="Q53" s="278">
        <v>0</v>
      </c>
      <c r="R53" s="278">
        <v>0</v>
      </c>
      <c r="S53" s="278">
        <v>0</v>
      </c>
      <c r="T53" s="278">
        <v>0</v>
      </c>
      <c r="U53" s="278">
        <v>0</v>
      </c>
      <c r="V53" s="278">
        <v>0</v>
      </c>
      <c r="W53" s="278">
        <v>0</v>
      </c>
      <c r="X53" s="278">
        <v>0</v>
      </c>
      <c r="Y53" s="278">
        <v>0</v>
      </c>
      <c r="Z53" s="278">
        <v>0</v>
      </c>
      <c r="AA53" s="278">
        <v>0</v>
      </c>
      <c r="AB53" s="278">
        <v>0</v>
      </c>
      <c r="AC53" s="278">
        <v>0</v>
      </c>
      <c r="AD53" s="278">
        <v>0</v>
      </c>
      <c r="AE53" s="278">
        <v>0</v>
      </c>
      <c r="AF53" s="278">
        <v>0</v>
      </c>
      <c r="AG53" s="278">
        <v>0</v>
      </c>
      <c r="AH53" s="278">
        <v>0</v>
      </c>
      <c r="AI53" s="278">
        <v>0</v>
      </c>
      <c r="AJ53" s="278">
        <v>0</v>
      </c>
      <c r="AK53" s="278">
        <v>-8843</v>
      </c>
      <c r="AL53" s="278">
        <v>-15978</v>
      </c>
      <c r="AM53" s="279">
        <v>-24821</v>
      </c>
      <c r="AN53" s="279">
        <v>11807661</v>
      </c>
      <c r="AO53" s="279">
        <v>3715</v>
      </c>
      <c r="AP53" s="280"/>
      <c r="AQ53" s="278">
        <v>0</v>
      </c>
      <c r="AR53" s="278">
        <v>0</v>
      </c>
      <c r="AS53" s="278"/>
      <c r="AT53" s="278"/>
      <c r="AU53" s="280">
        <v>0</v>
      </c>
      <c r="AV53" s="279">
        <v>11807661</v>
      </c>
      <c r="AW53" s="278">
        <v>0</v>
      </c>
      <c r="AX53" s="278">
        <v>111160</v>
      </c>
      <c r="AY53" s="278">
        <v>528774</v>
      </c>
      <c r="AZ53" s="278">
        <v>423019</v>
      </c>
      <c r="BA53" s="278">
        <v>793161</v>
      </c>
      <c r="BB53" s="279">
        <v>13663775</v>
      </c>
      <c r="BC53" s="278"/>
      <c r="BD53" s="278">
        <v>13663775</v>
      </c>
      <c r="BE53" s="278">
        <v>1138648</v>
      </c>
      <c r="BF53" s="278">
        <v>0</v>
      </c>
      <c r="BG53" s="278">
        <v>131586</v>
      </c>
      <c r="BH53" s="278">
        <v>0</v>
      </c>
      <c r="BI53" s="278">
        <v>0</v>
      </c>
      <c r="BJ53" s="2254">
        <v>13795361</v>
      </c>
      <c r="BR53" s="1223"/>
    </row>
    <row r="54" spans="1:70" ht="15.6" customHeight="1" x14ac:dyDescent="0.2">
      <c r="A54" s="276">
        <v>48</v>
      </c>
      <c r="B54" s="277" t="s">
        <v>73</v>
      </c>
      <c r="C54" s="278">
        <v>18992199</v>
      </c>
      <c r="D54" s="278">
        <v>0</v>
      </c>
      <c r="E54" s="278">
        <v>0</v>
      </c>
      <c r="F54" s="278">
        <v>0</v>
      </c>
      <c r="G54" s="278">
        <v>-6349</v>
      </c>
      <c r="H54" s="278">
        <v>0</v>
      </c>
      <c r="I54" s="278">
        <v>-3374</v>
      </c>
      <c r="J54" s="278">
        <v>0</v>
      </c>
      <c r="K54" s="278">
        <v>0</v>
      </c>
      <c r="L54" s="278">
        <v>0</v>
      </c>
      <c r="M54" s="278">
        <v>-6095</v>
      </c>
      <c r="N54" s="278">
        <v>0</v>
      </c>
      <c r="O54" s="278">
        <v>0</v>
      </c>
      <c r="P54" s="278">
        <v>0</v>
      </c>
      <c r="Q54" s="278">
        <v>0</v>
      </c>
      <c r="R54" s="278">
        <v>0</v>
      </c>
      <c r="S54" s="278">
        <v>0</v>
      </c>
      <c r="T54" s="278">
        <v>0</v>
      </c>
      <c r="U54" s="278">
        <v>0</v>
      </c>
      <c r="V54" s="278">
        <v>0</v>
      </c>
      <c r="W54" s="278">
        <v>0</v>
      </c>
      <c r="X54" s="278">
        <v>0</v>
      </c>
      <c r="Y54" s="278">
        <v>0</v>
      </c>
      <c r="Z54" s="278">
        <v>0</v>
      </c>
      <c r="AA54" s="278">
        <v>-13931</v>
      </c>
      <c r="AB54" s="278">
        <v>0</v>
      </c>
      <c r="AC54" s="278">
        <v>0</v>
      </c>
      <c r="AD54" s="278">
        <v>0</v>
      </c>
      <c r="AE54" s="278">
        <v>0</v>
      </c>
      <c r="AF54" s="278">
        <v>0</v>
      </c>
      <c r="AG54" s="278">
        <v>0</v>
      </c>
      <c r="AH54" s="278">
        <v>0</v>
      </c>
      <c r="AI54" s="278">
        <v>0</v>
      </c>
      <c r="AJ54" s="278">
        <v>0</v>
      </c>
      <c r="AK54" s="278">
        <v>-69075</v>
      </c>
      <c r="AL54" s="278">
        <v>-168987</v>
      </c>
      <c r="AM54" s="279">
        <v>-267811</v>
      </c>
      <c r="AN54" s="279">
        <v>18724388</v>
      </c>
      <c r="AO54" s="279">
        <v>3898</v>
      </c>
      <c r="AP54" s="280"/>
      <c r="AQ54" s="278">
        <v>0</v>
      </c>
      <c r="AR54" s="278">
        <v>0</v>
      </c>
      <c r="AS54" s="278"/>
      <c r="AT54" s="278"/>
      <c r="AU54" s="280">
        <v>0</v>
      </c>
      <c r="AV54" s="279">
        <v>18724388</v>
      </c>
      <c r="AW54" s="278">
        <v>0</v>
      </c>
      <c r="AX54" s="278">
        <v>151550</v>
      </c>
      <c r="AY54" s="278">
        <v>797211</v>
      </c>
      <c r="AZ54" s="278">
        <v>637769</v>
      </c>
      <c r="BA54" s="278">
        <v>1195815</v>
      </c>
      <c r="BB54" s="279">
        <v>21506733</v>
      </c>
      <c r="BC54" s="278"/>
      <c r="BD54" s="278">
        <v>21506733</v>
      </c>
      <c r="BE54" s="278">
        <v>1792228</v>
      </c>
      <c r="BF54" s="278">
        <v>0</v>
      </c>
      <c r="BG54" s="278">
        <v>158337</v>
      </c>
      <c r="BH54" s="278">
        <v>0</v>
      </c>
      <c r="BI54" s="278">
        <v>0</v>
      </c>
      <c r="BJ54" s="2254">
        <v>21665070</v>
      </c>
      <c r="BR54" s="1223"/>
    </row>
    <row r="55" spans="1:70" ht="15.6" customHeight="1" x14ac:dyDescent="0.2">
      <c r="A55" s="276">
        <v>49</v>
      </c>
      <c r="B55" s="277" t="s">
        <v>51</v>
      </c>
      <c r="C55" s="278">
        <v>76622054</v>
      </c>
      <c r="D55" s="278">
        <v>0</v>
      </c>
      <c r="E55" s="278">
        <v>0</v>
      </c>
      <c r="F55" s="278">
        <v>0</v>
      </c>
      <c r="G55" s="278">
        <v>0</v>
      </c>
      <c r="H55" s="278">
        <v>0</v>
      </c>
      <c r="I55" s="278">
        <v>0</v>
      </c>
      <c r="J55" s="278">
        <v>0</v>
      </c>
      <c r="K55" s="278">
        <v>-1912319</v>
      </c>
      <c r="L55" s="278">
        <v>0</v>
      </c>
      <c r="M55" s="278">
        <v>-25618</v>
      </c>
      <c r="N55" s="278">
        <v>0</v>
      </c>
      <c r="O55" s="278">
        <v>0</v>
      </c>
      <c r="P55" s="278">
        <v>0</v>
      </c>
      <c r="Q55" s="278">
        <v>0</v>
      </c>
      <c r="R55" s="278">
        <v>0</v>
      </c>
      <c r="S55" s="278">
        <v>0</v>
      </c>
      <c r="T55" s="278">
        <v>0</v>
      </c>
      <c r="U55" s="278">
        <v>0</v>
      </c>
      <c r="V55" s="278">
        <v>-76568</v>
      </c>
      <c r="W55" s="278">
        <v>-744839</v>
      </c>
      <c r="X55" s="278">
        <v>-173070</v>
      </c>
      <c r="Y55" s="278">
        <v>0</v>
      </c>
      <c r="Z55" s="278">
        <v>-5535</v>
      </c>
      <c r="AA55" s="278">
        <v>0</v>
      </c>
      <c r="AB55" s="278">
        <v>-11431</v>
      </c>
      <c r="AC55" s="278">
        <v>0</v>
      </c>
      <c r="AD55" s="278">
        <v>0</v>
      </c>
      <c r="AE55" s="278">
        <v>0</v>
      </c>
      <c r="AF55" s="278">
        <v>0</v>
      </c>
      <c r="AG55" s="278">
        <v>-5896</v>
      </c>
      <c r="AH55" s="278">
        <v>-1466176</v>
      </c>
      <c r="AI55" s="278">
        <v>0</v>
      </c>
      <c r="AJ55" s="278">
        <v>0</v>
      </c>
      <c r="AK55" s="278">
        <v>-433990</v>
      </c>
      <c r="AL55" s="278">
        <v>-672786</v>
      </c>
      <c r="AM55" s="279">
        <v>-5528228</v>
      </c>
      <c r="AN55" s="279">
        <v>71093826</v>
      </c>
      <c r="AO55" s="279">
        <v>6257</v>
      </c>
      <c r="AP55" s="280"/>
      <c r="AQ55" s="278">
        <v>0</v>
      </c>
      <c r="AR55" s="278">
        <v>0</v>
      </c>
      <c r="AS55" s="278"/>
      <c r="AT55" s="278"/>
      <c r="AU55" s="280">
        <v>0</v>
      </c>
      <c r="AV55" s="279">
        <v>71093826</v>
      </c>
      <c r="AW55" s="278">
        <v>126000</v>
      </c>
      <c r="AX55" s="278">
        <v>363230</v>
      </c>
      <c r="AY55" s="278">
        <v>1745546</v>
      </c>
      <c r="AZ55" s="278">
        <v>1396437</v>
      </c>
      <c r="BA55" s="278">
        <v>2618317</v>
      </c>
      <c r="BB55" s="279">
        <v>77343356</v>
      </c>
      <c r="BC55" s="278"/>
      <c r="BD55" s="278">
        <v>77343356</v>
      </c>
      <c r="BE55" s="278">
        <v>6445280</v>
      </c>
      <c r="BF55" s="278">
        <v>0</v>
      </c>
      <c r="BG55" s="278">
        <v>471938</v>
      </c>
      <c r="BH55" s="278">
        <v>0</v>
      </c>
      <c r="BI55" s="278">
        <v>0</v>
      </c>
      <c r="BJ55" s="2254">
        <v>77815294</v>
      </c>
      <c r="BR55" s="1223"/>
    </row>
    <row r="56" spans="1:70" ht="15.6" customHeight="1" x14ac:dyDescent="0.2">
      <c r="A56" s="281">
        <v>50</v>
      </c>
      <c r="B56" s="282" t="s">
        <v>52</v>
      </c>
      <c r="C56" s="283">
        <v>41667389</v>
      </c>
      <c r="D56" s="283">
        <v>0</v>
      </c>
      <c r="E56" s="283">
        <v>0</v>
      </c>
      <c r="F56" s="283">
        <v>0</v>
      </c>
      <c r="G56" s="283">
        <v>0</v>
      </c>
      <c r="H56" s="283">
        <v>0</v>
      </c>
      <c r="I56" s="283">
        <v>0</v>
      </c>
      <c r="J56" s="283">
        <v>0</v>
      </c>
      <c r="K56" s="283">
        <v>-10602</v>
      </c>
      <c r="L56" s="283">
        <v>0</v>
      </c>
      <c r="M56" s="283">
        <v>0</v>
      </c>
      <c r="N56" s="283">
        <v>0</v>
      </c>
      <c r="O56" s="283">
        <v>0</v>
      </c>
      <c r="P56" s="283">
        <v>0</v>
      </c>
      <c r="Q56" s="283">
        <v>0</v>
      </c>
      <c r="R56" s="283">
        <v>0</v>
      </c>
      <c r="S56" s="283">
        <v>0</v>
      </c>
      <c r="T56" s="283">
        <v>0</v>
      </c>
      <c r="U56" s="283">
        <v>0</v>
      </c>
      <c r="V56" s="283">
        <v>-519959</v>
      </c>
      <c r="W56" s="283">
        <v>-333716</v>
      </c>
      <c r="X56" s="283">
        <v>-58299</v>
      </c>
      <c r="Y56" s="283">
        <v>0</v>
      </c>
      <c r="Z56" s="283">
        <v>0</v>
      </c>
      <c r="AA56" s="431">
        <v>0</v>
      </c>
      <c r="AB56" s="431">
        <v>-523</v>
      </c>
      <c r="AC56" s="431">
        <v>0</v>
      </c>
      <c r="AD56" s="654">
        <v>0</v>
      </c>
      <c r="AE56" s="654">
        <v>0</v>
      </c>
      <c r="AF56" s="770">
        <v>0</v>
      </c>
      <c r="AG56" s="770">
        <v>0</v>
      </c>
      <c r="AH56" s="1060">
        <v>0</v>
      </c>
      <c r="AI56" s="1138">
        <v>0</v>
      </c>
      <c r="AJ56" s="1138">
        <v>0</v>
      </c>
      <c r="AK56" s="283">
        <v>-200286</v>
      </c>
      <c r="AL56" s="283">
        <v>-233405</v>
      </c>
      <c r="AM56" s="284">
        <v>-1356790</v>
      </c>
      <c r="AN56" s="284">
        <v>40310599</v>
      </c>
      <c r="AO56" s="284">
        <v>5903</v>
      </c>
      <c r="AP56" s="285"/>
      <c r="AQ56" s="283">
        <v>0</v>
      </c>
      <c r="AR56" s="283">
        <v>0</v>
      </c>
      <c r="AS56" s="283"/>
      <c r="AT56" s="283"/>
      <c r="AU56" s="285">
        <v>0</v>
      </c>
      <c r="AV56" s="284">
        <v>40310599</v>
      </c>
      <c r="AW56" s="283">
        <v>189000</v>
      </c>
      <c r="AX56" s="283">
        <v>218470</v>
      </c>
      <c r="AY56" s="770">
        <v>927080</v>
      </c>
      <c r="AZ56" s="770">
        <v>741664</v>
      </c>
      <c r="BA56" s="1138">
        <v>1390621</v>
      </c>
      <c r="BB56" s="284">
        <v>43777434</v>
      </c>
      <c r="BC56" s="283"/>
      <c r="BD56" s="283">
        <v>43777434</v>
      </c>
      <c r="BE56" s="283">
        <v>3648120</v>
      </c>
      <c r="BF56" s="283">
        <v>0</v>
      </c>
      <c r="BG56" s="283">
        <v>153095</v>
      </c>
      <c r="BH56" s="283">
        <v>0</v>
      </c>
      <c r="BI56" s="1138">
        <v>0</v>
      </c>
      <c r="BJ56" s="2255">
        <v>43930529</v>
      </c>
      <c r="BR56" s="1223"/>
    </row>
    <row r="57" spans="1:70" ht="15.6" customHeight="1" x14ac:dyDescent="0.2">
      <c r="A57" s="274">
        <v>51</v>
      </c>
      <c r="B57" s="275" t="s">
        <v>53</v>
      </c>
      <c r="C57" s="51">
        <v>46222073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-18622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0</v>
      </c>
      <c r="AI57" s="51">
        <v>0</v>
      </c>
      <c r="AJ57" s="51">
        <v>0</v>
      </c>
      <c r="AK57" s="51">
        <v>-81013</v>
      </c>
      <c r="AL57" s="51">
        <v>-274967</v>
      </c>
      <c r="AM57" s="50">
        <v>-374602</v>
      </c>
      <c r="AN57" s="50">
        <v>45847471</v>
      </c>
      <c r="AO57" s="50">
        <v>6147</v>
      </c>
      <c r="AP57" s="52"/>
      <c r="AQ57" s="51">
        <v>0</v>
      </c>
      <c r="AR57" s="51">
        <v>0</v>
      </c>
      <c r="AS57" s="51"/>
      <c r="AT57" s="51"/>
      <c r="AU57" s="52">
        <v>0</v>
      </c>
      <c r="AV57" s="50">
        <v>45847471</v>
      </c>
      <c r="AW57" s="51">
        <v>0</v>
      </c>
      <c r="AX57" s="51">
        <v>246400</v>
      </c>
      <c r="AY57" s="51">
        <v>1167272</v>
      </c>
      <c r="AZ57" s="51">
        <v>933818</v>
      </c>
      <c r="BA57" s="51">
        <v>1750909</v>
      </c>
      <c r="BB57" s="50">
        <v>49945870</v>
      </c>
      <c r="BC57" s="51"/>
      <c r="BD57" s="51">
        <v>49945870</v>
      </c>
      <c r="BE57" s="51">
        <v>4162156</v>
      </c>
      <c r="BF57" s="51">
        <v>0</v>
      </c>
      <c r="BG57" s="51">
        <v>215273</v>
      </c>
      <c r="BH57" s="51">
        <v>0</v>
      </c>
      <c r="BI57" s="51">
        <v>0</v>
      </c>
      <c r="BJ57" s="2253">
        <v>50161143</v>
      </c>
      <c r="BR57" s="1223"/>
    </row>
    <row r="58" spans="1:70" ht="15.6" customHeight="1" x14ac:dyDescent="0.2">
      <c r="A58" s="276">
        <v>52</v>
      </c>
      <c r="B58" s="277" t="s">
        <v>54</v>
      </c>
      <c r="C58" s="278">
        <v>198410396</v>
      </c>
      <c r="D58" s="278">
        <v>0</v>
      </c>
      <c r="E58" s="278">
        <v>0</v>
      </c>
      <c r="F58" s="278">
        <v>0</v>
      </c>
      <c r="G58" s="278">
        <v>-4251</v>
      </c>
      <c r="H58" s="278">
        <v>-9133</v>
      </c>
      <c r="I58" s="278">
        <v>-42303</v>
      </c>
      <c r="J58" s="278">
        <v>0</v>
      </c>
      <c r="K58" s="278">
        <v>0</v>
      </c>
      <c r="L58" s="278">
        <v>0</v>
      </c>
      <c r="M58" s="278">
        <v>-8186</v>
      </c>
      <c r="N58" s="278">
        <v>0</v>
      </c>
      <c r="O58" s="278">
        <v>0</v>
      </c>
      <c r="P58" s="278">
        <v>0</v>
      </c>
      <c r="Q58" s="278">
        <v>0</v>
      </c>
      <c r="R58" s="278">
        <v>0</v>
      </c>
      <c r="S58" s="278">
        <v>0</v>
      </c>
      <c r="T58" s="278">
        <v>0</v>
      </c>
      <c r="U58" s="278">
        <v>0</v>
      </c>
      <c r="V58" s="278">
        <v>0</v>
      </c>
      <c r="W58" s="278">
        <v>0</v>
      </c>
      <c r="X58" s="278">
        <v>0</v>
      </c>
      <c r="Y58" s="278">
        <v>0</v>
      </c>
      <c r="Z58" s="278">
        <v>0</v>
      </c>
      <c r="AA58" s="278">
        <v>-4829</v>
      </c>
      <c r="AB58" s="278">
        <v>0</v>
      </c>
      <c r="AC58" s="278">
        <v>0</v>
      </c>
      <c r="AD58" s="278">
        <v>-9080</v>
      </c>
      <c r="AE58" s="278">
        <v>-9657</v>
      </c>
      <c r="AF58" s="278">
        <v>0</v>
      </c>
      <c r="AG58" s="278">
        <v>0</v>
      </c>
      <c r="AH58" s="278">
        <v>0</v>
      </c>
      <c r="AI58" s="278">
        <v>0</v>
      </c>
      <c r="AJ58" s="278">
        <v>-706770</v>
      </c>
      <c r="AK58" s="278">
        <v>-641395</v>
      </c>
      <c r="AL58" s="278">
        <v>-1830717</v>
      </c>
      <c r="AM58" s="279">
        <v>-3266321</v>
      </c>
      <c r="AN58" s="279">
        <v>195144075</v>
      </c>
      <c r="AO58" s="279">
        <v>5421</v>
      </c>
      <c r="AP58" s="280"/>
      <c r="AQ58" s="278">
        <v>0</v>
      </c>
      <c r="AR58" s="278">
        <v>0</v>
      </c>
      <c r="AS58" s="278"/>
      <c r="AT58" s="278"/>
      <c r="AU58" s="280">
        <v>0</v>
      </c>
      <c r="AV58" s="279">
        <v>195144075</v>
      </c>
      <c r="AW58" s="278">
        <v>0</v>
      </c>
      <c r="AX58" s="278">
        <v>1168020</v>
      </c>
      <c r="AY58" s="278">
        <v>5991912</v>
      </c>
      <c r="AZ58" s="278">
        <v>4793530</v>
      </c>
      <c r="BA58" s="278">
        <v>8987867</v>
      </c>
      <c r="BB58" s="279">
        <v>216085404</v>
      </c>
      <c r="BC58" s="278"/>
      <c r="BD58" s="278">
        <v>216085404</v>
      </c>
      <c r="BE58" s="278">
        <v>18007117</v>
      </c>
      <c r="BF58" s="278">
        <v>0</v>
      </c>
      <c r="BG58" s="278">
        <v>806326</v>
      </c>
      <c r="BH58" s="278">
        <v>0</v>
      </c>
      <c r="BI58" s="278">
        <v>0</v>
      </c>
      <c r="BJ58" s="2254">
        <v>216891730</v>
      </c>
      <c r="BR58" s="1223"/>
    </row>
    <row r="59" spans="1:70" ht="15.6" customHeight="1" x14ac:dyDescent="0.2">
      <c r="A59" s="276">
        <v>53</v>
      </c>
      <c r="B59" s="277" t="s">
        <v>55</v>
      </c>
      <c r="C59" s="278">
        <v>117895440</v>
      </c>
      <c r="D59" s="278">
        <v>0</v>
      </c>
      <c r="E59" s="278">
        <v>0</v>
      </c>
      <c r="F59" s="278">
        <v>0</v>
      </c>
      <c r="G59" s="278">
        <v>0</v>
      </c>
      <c r="H59" s="278">
        <v>0</v>
      </c>
      <c r="I59" s="278">
        <v>0</v>
      </c>
      <c r="J59" s="278">
        <v>0</v>
      </c>
      <c r="K59" s="278">
        <v>0</v>
      </c>
      <c r="L59" s="278">
        <v>0</v>
      </c>
      <c r="M59" s="278">
        <v>-18877</v>
      </c>
      <c r="N59" s="278">
        <v>0</v>
      </c>
      <c r="O59" s="278">
        <v>0</v>
      </c>
      <c r="P59" s="278">
        <v>0</v>
      </c>
      <c r="Q59" s="278">
        <v>-11217</v>
      </c>
      <c r="R59" s="278">
        <v>0</v>
      </c>
      <c r="S59" s="278">
        <v>0</v>
      </c>
      <c r="T59" s="278">
        <v>0</v>
      </c>
      <c r="U59" s="278">
        <v>0</v>
      </c>
      <c r="V59" s="278">
        <v>0</v>
      </c>
      <c r="W59" s="278">
        <v>0</v>
      </c>
      <c r="X59" s="278">
        <v>0</v>
      </c>
      <c r="Y59" s="278">
        <v>-9900</v>
      </c>
      <c r="Z59" s="278">
        <v>0</v>
      </c>
      <c r="AA59" s="278">
        <v>0</v>
      </c>
      <c r="AB59" s="278">
        <v>0</v>
      </c>
      <c r="AC59" s="278">
        <v>0</v>
      </c>
      <c r="AD59" s="278">
        <v>0</v>
      </c>
      <c r="AE59" s="278">
        <v>0</v>
      </c>
      <c r="AF59" s="278">
        <v>0</v>
      </c>
      <c r="AG59" s="278">
        <v>0</v>
      </c>
      <c r="AH59" s="278">
        <v>0</v>
      </c>
      <c r="AI59" s="278">
        <v>0</v>
      </c>
      <c r="AJ59" s="278">
        <v>-108698</v>
      </c>
      <c r="AK59" s="278">
        <v>-363392</v>
      </c>
      <c r="AL59" s="278">
        <v>-1421456</v>
      </c>
      <c r="AM59" s="279">
        <v>-1933540</v>
      </c>
      <c r="AN59" s="279">
        <v>115961900</v>
      </c>
      <c r="AO59" s="279">
        <v>6227</v>
      </c>
      <c r="AP59" s="280"/>
      <c r="AQ59" s="278">
        <v>0</v>
      </c>
      <c r="AR59" s="278">
        <v>0</v>
      </c>
      <c r="AS59" s="278"/>
      <c r="AT59" s="278"/>
      <c r="AU59" s="280">
        <v>0</v>
      </c>
      <c r="AV59" s="279">
        <v>115961900</v>
      </c>
      <c r="AW59" s="278">
        <v>0</v>
      </c>
      <c r="AX59" s="278">
        <v>594300</v>
      </c>
      <c r="AY59" s="278">
        <v>2784664</v>
      </c>
      <c r="AZ59" s="278">
        <v>2227732</v>
      </c>
      <c r="BA59" s="278">
        <v>4176996</v>
      </c>
      <c r="BB59" s="279">
        <v>125745592</v>
      </c>
      <c r="BC59" s="278"/>
      <c r="BD59" s="278">
        <v>125745592</v>
      </c>
      <c r="BE59" s="278">
        <v>10478799</v>
      </c>
      <c r="BF59" s="278">
        <v>0</v>
      </c>
      <c r="BG59" s="278">
        <v>677090</v>
      </c>
      <c r="BH59" s="278">
        <v>0</v>
      </c>
      <c r="BI59" s="278">
        <v>0</v>
      </c>
      <c r="BJ59" s="2254">
        <v>126422682</v>
      </c>
      <c r="BR59" s="1223"/>
    </row>
    <row r="60" spans="1:70" ht="15.6" customHeight="1" x14ac:dyDescent="0.2">
      <c r="A60" s="276">
        <v>54</v>
      </c>
      <c r="B60" s="277" t="s">
        <v>56</v>
      </c>
      <c r="C60" s="278">
        <v>2302868</v>
      </c>
      <c r="D60" s="278">
        <v>0</v>
      </c>
      <c r="E60" s="278">
        <v>0</v>
      </c>
      <c r="F60" s="278">
        <v>0</v>
      </c>
      <c r="G60" s="278">
        <v>0</v>
      </c>
      <c r="H60" s="278">
        <v>0</v>
      </c>
      <c r="I60" s="278">
        <v>0</v>
      </c>
      <c r="J60" s="278">
        <v>0</v>
      </c>
      <c r="K60" s="278">
        <v>0</v>
      </c>
      <c r="L60" s="278">
        <v>0</v>
      </c>
      <c r="M60" s="278">
        <v>0</v>
      </c>
      <c r="N60" s="278">
        <v>0</v>
      </c>
      <c r="O60" s="278">
        <v>0</v>
      </c>
      <c r="P60" s="278">
        <v>-209591</v>
      </c>
      <c r="Q60" s="278">
        <v>0</v>
      </c>
      <c r="R60" s="278">
        <v>0</v>
      </c>
      <c r="S60" s="278">
        <v>0</v>
      </c>
      <c r="T60" s="278">
        <v>0</v>
      </c>
      <c r="U60" s="278">
        <v>0</v>
      </c>
      <c r="V60" s="278">
        <v>0</v>
      </c>
      <c r="W60" s="278">
        <v>0</v>
      </c>
      <c r="X60" s="278">
        <v>0</v>
      </c>
      <c r="Y60" s="278">
        <v>0</v>
      </c>
      <c r="Z60" s="278">
        <v>0</v>
      </c>
      <c r="AA60" s="278">
        <v>0</v>
      </c>
      <c r="AB60" s="278">
        <v>0</v>
      </c>
      <c r="AC60" s="278">
        <v>0</v>
      </c>
      <c r="AD60" s="278">
        <v>0</v>
      </c>
      <c r="AE60" s="278">
        <v>0</v>
      </c>
      <c r="AF60" s="278">
        <v>0</v>
      </c>
      <c r="AG60" s="278">
        <v>0</v>
      </c>
      <c r="AH60" s="278">
        <v>0</v>
      </c>
      <c r="AI60" s="278">
        <v>0</v>
      </c>
      <c r="AJ60" s="278">
        <v>0</v>
      </c>
      <c r="AK60" s="278">
        <v>0</v>
      </c>
      <c r="AL60" s="278">
        <v>-8521</v>
      </c>
      <c r="AM60" s="279">
        <v>-218112</v>
      </c>
      <c r="AN60" s="279">
        <v>2084756</v>
      </c>
      <c r="AO60" s="279">
        <v>6150</v>
      </c>
      <c r="AP60" s="280"/>
      <c r="AQ60" s="278">
        <v>0</v>
      </c>
      <c r="AR60" s="278">
        <v>0</v>
      </c>
      <c r="AS60" s="278"/>
      <c r="AT60" s="278"/>
      <c r="AU60" s="280">
        <v>0</v>
      </c>
      <c r="AV60" s="279">
        <v>2084756</v>
      </c>
      <c r="AW60" s="278">
        <v>0</v>
      </c>
      <c r="AX60" s="278">
        <v>10080</v>
      </c>
      <c r="AY60" s="278">
        <v>74767</v>
      </c>
      <c r="AZ60" s="278">
        <v>59812</v>
      </c>
      <c r="BA60" s="278">
        <v>112150</v>
      </c>
      <c r="BB60" s="279">
        <v>2341565</v>
      </c>
      <c r="BC60" s="278"/>
      <c r="BD60" s="278">
        <v>2341565</v>
      </c>
      <c r="BE60" s="278">
        <v>195130</v>
      </c>
      <c r="BF60" s="278">
        <v>0</v>
      </c>
      <c r="BG60" s="278">
        <v>25000</v>
      </c>
      <c r="BH60" s="278">
        <v>0</v>
      </c>
      <c r="BI60" s="278">
        <v>0</v>
      </c>
      <c r="BJ60" s="2254">
        <v>2366565</v>
      </c>
      <c r="BR60" s="1223"/>
    </row>
    <row r="61" spans="1:70" ht="15.6" customHeight="1" x14ac:dyDescent="0.2">
      <c r="A61" s="281">
        <v>55</v>
      </c>
      <c r="B61" s="282" t="s">
        <v>57</v>
      </c>
      <c r="C61" s="283">
        <v>77919181</v>
      </c>
      <c r="D61" s="283">
        <v>0</v>
      </c>
      <c r="E61" s="283">
        <v>0</v>
      </c>
      <c r="F61" s="283">
        <v>0</v>
      </c>
      <c r="G61" s="283">
        <v>0</v>
      </c>
      <c r="H61" s="283">
        <v>0</v>
      </c>
      <c r="I61" s="283">
        <v>0</v>
      </c>
      <c r="J61" s="283">
        <v>0</v>
      </c>
      <c r="K61" s="283">
        <v>0</v>
      </c>
      <c r="L61" s="283">
        <v>0</v>
      </c>
      <c r="M61" s="283">
        <v>0</v>
      </c>
      <c r="N61" s="283">
        <v>0</v>
      </c>
      <c r="O61" s="283">
        <v>0</v>
      </c>
      <c r="P61" s="283">
        <v>0</v>
      </c>
      <c r="Q61" s="283">
        <v>0</v>
      </c>
      <c r="R61" s="283">
        <v>0</v>
      </c>
      <c r="S61" s="283">
        <v>-242533</v>
      </c>
      <c r="T61" s="283">
        <v>0</v>
      </c>
      <c r="U61" s="283">
        <v>0</v>
      </c>
      <c r="V61" s="283">
        <v>-14273</v>
      </c>
      <c r="W61" s="283">
        <v>-13629</v>
      </c>
      <c r="X61" s="283">
        <v>0</v>
      </c>
      <c r="Y61" s="283">
        <v>0</v>
      </c>
      <c r="Z61" s="283">
        <v>0</v>
      </c>
      <c r="AA61" s="431">
        <v>0</v>
      </c>
      <c r="AB61" s="431">
        <v>0</v>
      </c>
      <c r="AC61" s="431">
        <v>0</v>
      </c>
      <c r="AD61" s="654">
        <v>0</v>
      </c>
      <c r="AE61" s="654">
        <v>0</v>
      </c>
      <c r="AF61" s="770">
        <v>0</v>
      </c>
      <c r="AG61" s="770">
        <v>0</v>
      </c>
      <c r="AH61" s="1060">
        <v>0</v>
      </c>
      <c r="AI61" s="1138">
        <v>0</v>
      </c>
      <c r="AJ61" s="1138">
        <v>0</v>
      </c>
      <c r="AK61" s="283">
        <v>-367949</v>
      </c>
      <c r="AL61" s="283">
        <v>-739607</v>
      </c>
      <c r="AM61" s="284">
        <v>-1377991</v>
      </c>
      <c r="AN61" s="284">
        <v>76541190</v>
      </c>
      <c r="AO61" s="284">
        <v>5302</v>
      </c>
      <c r="AP61" s="285"/>
      <c r="AQ61" s="283">
        <v>0</v>
      </c>
      <c r="AR61" s="283">
        <v>0</v>
      </c>
      <c r="AS61" s="283"/>
      <c r="AT61" s="283"/>
      <c r="AU61" s="285">
        <v>0</v>
      </c>
      <c r="AV61" s="284">
        <v>76541190</v>
      </c>
      <c r="AW61" s="283">
        <v>0</v>
      </c>
      <c r="AX61" s="283">
        <v>458080</v>
      </c>
      <c r="AY61" s="770">
        <v>2026140</v>
      </c>
      <c r="AZ61" s="770">
        <v>1620911</v>
      </c>
      <c r="BA61" s="1138">
        <v>3039210</v>
      </c>
      <c r="BB61" s="284">
        <v>83685531</v>
      </c>
      <c r="BC61" s="283"/>
      <c r="BD61" s="283">
        <v>83685531</v>
      </c>
      <c r="BE61" s="283">
        <v>6973794</v>
      </c>
      <c r="BF61" s="283">
        <v>0</v>
      </c>
      <c r="BG61" s="283">
        <v>376141</v>
      </c>
      <c r="BH61" s="283">
        <v>0</v>
      </c>
      <c r="BI61" s="1138">
        <v>0</v>
      </c>
      <c r="BJ61" s="2255">
        <v>84061672</v>
      </c>
      <c r="BR61" s="1223"/>
    </row>
    <row r="62" spans="1:70" ht="15.6" customHeight="1" x14ac:dyDescent="0.2">
      <c r="A62" s="274">
        <v>56</v>
      </c>
      <c r="B62" s="275" t="s">
        <v>58</v>
      </c>
      <c r="C62" s="51">
        <v>19399571</v>
      </c>
      <c r="D62" s="51">
        <v>0</v>
      </c>
      <c r="E62" s="51">
        <v>0</v>
      </c>
      <c r="F62" s="51">
        <v>-5634545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-1055045</v>
      </c>
      <c r="V62" s="51">
        <v>0</v>
      </c>
      <c r="W62" s="51">
        <v>0</v>
      </c>
      <c r="X62" s="51">
        <v>0</v>
      </c>
      <c r="Y62" s="51">
        <v>0</v>
      </c>
      <c r="Z62" s="51">
        <v>-419773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-59029</v>
      </c>
      <c r="AL62" s="51">
        <v>-46313</v>
      </c>
      <c r="AM62" s="50">
        <v>-7214705</v>
      </c>
      <c r="AN62" s="50">
        <v>12184866</v>
      </c>
      <c r="AO62" s="50">
        <v>7155</v>
      </c>
      <c r="AP62" s="52"/>
      <c r="AQ62" s="51">
        <v>0</v>
      </c>
      <c r="AR62" s="51">
        <v>0</v>
      </c>
      <c r="AS62" s="51"/>
      <c r="AT62" s="51"/>
      <c r="AU62" s="52">
        <v>0</v>
      </c>
      <c r="AV62" s="50">
        <v>12184866</v>
      </c>
      <c r="AW62" s="51">
        <v>0</v>
      </c>
      <c r="AX62" s="51">
        <v>55440</v>
      </c>
      <c r="AY62" s="51">
        <v>256122</v>
      </c>
      <c r="AZ62" s="51">
        <v>204899</v>
      </c>
      <c r="BA62" s="51">
        <v>384184</v>
      </c>
      <c r="BB62" s="50">
        <v>13085511</v>
      </c>
      <c r="BC62" s="51"/>
      <c r="BD62" s="51">
        <v>13085511</v>
      </c>
      <c r="BE62" s="51">
        <v>1090459</v>
      </c>
      <c r="BF62" s="51">
        <v>0</v>
      </c>
      <c r="BG62" s="51">
        <v>44465</v>
      </c>
      <c r="BH62" s="51">
        <v>0</v>
      </c>
      <c r="BI62" s="51">
        <v>0</v>
      </c>
      <c r="BJ62" s="2253">
        <v>13129976</v>
      </c>
      <c r="BR62" s="1223"/>
    </row>
    <row r="63" spans="1:70" ht="15.6" customHeight="1" x14ac:dyDescent="0.2">
      <c r="A63" s="276">
        <v>57</v>
      </c>
      <c r="B63" s="277" t="s">
        <v>59</v>
      </c>
      <c r="C63" s="278">
        <v>59975668</v>
      </c>
      <c r="D63" s="278">
        <v>0</v>
      </c>
      <c r="E63" s="278">
        <v>0</v>
      </c>
      <c r="F63" s="278">
        <v>0</v>
      </c>
      <c r="G63" s="278">
        <v>0</v>
      </c>
      <c r="H63" s="278">
        <v>0</v>
      </c>
      <c r="I63" s="278">
        <v>0</v>
      </c>
      <c r="J63" s="278">
        <v>0</v>
      </c>
      <c r="K63" s="278">
        <v>0</v>
      </c>
      <c r="L63" s="278">
        <v>0</v>
      </c>
      <c r="M63" s="278">
        <v>0</v>
      </c>
      <c r="N63" s="278">
        <v>0</v>
      </c>
      <c r="O63" s="278">
        <v>0</v>
      </c>
      <c r="P63" s="278">
        <v>0</v>
      </c>
      <c r="Q63" s="278">
        <v>0</v>
      </c>
      <c r="R63" s="278">
        <v>0</v>
      </c>
      <c r="S63" s="278">
        <v>0</v>
      </c>
      <c r="T63" s="278">
        <v>0</v>
      </c>
      <c r="U63" s="278">
        <v>0</v>
      </c>
      <c r="V63" s="278">
        <v>-509484</v>
      </c>
      <c r="W63" s="278">
        <v>-12954</v>
      </c>
      <c r="X63" s="278">
        <v>0</v>
      </c>
      <c r="Y63" s="278">
        <v>0</v>
      </c>
      <c r="Z63" s="278">
        <v>0</v>
      </c>
      <c r="AA63" s="278">
        <v>0</v>
      </c>
      <c r="AB63" s="278">
        <v>-18092</v>
      </c>
      <c r="AC63" s="278">
        <v>0</v>
      </c>
      <c r="AD63" s="278">
        <v>0</v>
      </c>
      <c r="AE63" s="278">
        <v>0</v>
      </c>
      <c r="AF63" s="278">
        <v>0</v>
      </c>
      <c r="AG63" s="278">
        <v>0</v>
      </c>
      <c r="AH63" s="278">
        <v>0</v>
      </c>
      <c r="AI63" s="278">
        <v>0</v>
      </c>
      <c r="AJ63" s="278">
        <v>0</v>
      </c>
      <c r="AK63" s="278">
        <v>-202925</v>
      </c>
      <c r="AL63" s="278">
        <v>-167997</v>
      </c>
      <c r="AM63" s="279">
        <v>-911452</v>
      </c>
      <c r="AN63" s="279">
        <v>59064216</v>
      </c>
      <c r="AO63" s="279">
        <v>6545</v>
      </c>
      <c r="AP63" s="280"/>
      <c r="AQ63" s="278">
        <v>0</v>
      </c>
      <c r="AR63" s="278">
        <v>0</v>
      </c>
      <c r="AS63" s="278"/>
      <c r="AT63" s="278"/>
      <c r="AU63" s="280">
        <v>0</v>
      </c>
      <c r="AV63" s="279">
        <v>59064216</v>
      </c>
      <c r="AW63" s="278">
        <v>105000</v>
      </c>
      <c r="AX63" s="278">
        <v>275450</v>
      </c>
      <c r="AY63" s="278">
        <v>1212210</v>
      </c>
      <c r="AZ63" s="278">
        <v>969769</v>
      </c>
      <c r="BA63" s="278">
        <v>1818315</v>
      </c>
      <c r="BB63" s="279">
        <v>63444960</v>
      </c>
      <c r="BC63" s="278"/>
      <c r="BD63" s="278">
        <v>63444960</v>
      </c>
      <c r="BE63" s="278">
        <v>5287080</v>
      </c>
      <c r="BF63" s="278">
        <v>0</v>
      </c>
      <c r="BG63" s="278">
        <v>132851</v>
      </c>
      <c r="BH63" s="278">
        <v>0</v>
      </c>
      <c r="BI63" s="278">
        <v>0</v>
      </c>
      <c r="BJ63" s="2254">
        <v>63577811</v>
      </c>
      <c r="BR63" s="1223"/>
    </row>
    <row r="64" spans="1:70" ht="15.6" customHeight="1" x14ac:dyDescent="0.2">
      <c r="A64" s="276">
        <v>58</v>
      </c>
      <c r="B64" s="277" t="s">
        <v>60</v>
      </c>
      <c r="C64" s="278">
        <v>51221687</v>
      </c>
      <c r="D64" s="278">
        <v>0</v>
      </c>
      <c r="E64" s="278">
        <v>0</v>
      </c>
      <c r="F64" s="278">
        <v>0</v>
      </c>
      <c r="G64" s="278">
        <v>0</v>
      </c>
      <c r="H64" s="278">
        <v>0</v>
      </c>
      <c r="I64" s="278">
        <v>0</v>
      </c>
      <c r="J64" s="278">
        <v>0</v>
      </c>
      <c r="K64" s="278">
        <v>0</v>
      </c>
      <c r="L64" s="278">
        <v>0</v>
      </c>
      <c r="M64" s="278">
        <v>0</v>
      </c>
      <c r="N64" s="278">
        <v>0</v>
      </c>
      <c r="O64" s="278">
        <v>0</v>
      </c>
      <c r="P64" s="278">
        <v>0</v>
      </c>
      <c r="Q64" s="278">
        <v>0</v>
      </c>
      <c r="R64" s="278">
        <v>0</v>
      </c>
      <c r="S64" s="278">
        <v>0</v>
      </c>
      <c r="T64" s="278">
        <v>0</v>
      </c>
      <c r="U64" s="278">
        <v>0</v>
      </c>
      <c r="V64" s="278">
        <v>0</v>
      </c>
      <c r="W64" s="278">
        <v>0</v>
      </c>
      <c r="X64" s="278">
        <v>0</v>
      </c>
      <c r="Y64" s="278">
        <v>0</v>
      </c>
      <c r="Z64" s="278">
        <v>0</v>
      </c>
      <c r="AA64" s="278">
        <v>0</v>
      </c>
      <c r="AB64" s="278">
        <v>0</v>
      </c>
      <c r="AC64" s="278">
        <v>0</v>
      </c>
      <c r="AD64" s="278">
        <v>0</v>
      </c>
      <c r="AE64" s="278">
        <v>0</v>
      </c>
      <c r="AF64" s="278">
        <v>0</v>
      </c>
      <c r="AG64" s="278">
        <v>0</v>
      </c>
      <c r="AH64" s="278">
        <v>0</v>
      </c>
      <c r="AI64" s="278">
        <v>0</v>
      </c>
      <c r="AJ64" s="278">
        <v>0</v>
      </c>
      <c r="AK64" s="278">
        <v>-221630</v>
      </c>
      <c r="AL64" s="278">
        <v>-176011</v>
      </c>
      <c r="AM64" s="279">
        <v>-397641</v>
      </c>
      <c r="AN64" s="279">
        <v>50824046</v>
      </c>
      <c r="AO64" s="279">
        <v>6711</v>
      </c>
      <c r="AP64" s="280"/>
      <c r="AQ64" s="278">
        <v>0</v>
      </c>
      <c r="AR64" s="278">
        <v>0</v>
      </c>
      <c r="AS64" s="278"/>
      <c r="AT64" s="278"/>
      <c r="AU64" s="280">
        <v>0</v>
      </c>
      <c r="AV64" s="279">
        <v>50824046</v>
      </c>
      <c r="AW64" s="278">
        <v>0</v>
      </c>
      <c r="AX64" s="278">
        <v>216230</v>
      </c>
      <c r="AY64" s="278">
        <v>1057441</v>
      </c>
      <c r="AZ64" s="278">
        <v>845952</v>
      </c>
      <c r="BA64" s="278">
        <v>1586160</v>
      </c>
      <c r="BB64" s="279">
        <v>54529829</v>
      </c>
      <c r="BC64" s="278"/>
      <c r="BD64" s="278">
        <v>54529829</v>
      </c>
      <c r="BE64" s="278">
        <v>4544152</v>
      </c>
      <c r="BF64" s="278">
        <v>0</v>
      </c>
      <c r="BG64" s="278">
        <v>67781</v>
      </c>
      <c r="BH64" s="278">
        <v>0</v>
      </c>
      <c r="BI64" s="278">
        <v>0</v>
      </c>
      <c r="BJ64" s="2254">
        <v>54597610</v>
      </c>
      <c r="BR64" s="1223"/>
    </row>
    <row r="65" spans="1:70" ht="15.6" customHeight="1" x14ac:dyDescent="0.2">
      <c r="A65" s="276">
        <v>59</v>
      </c>
      <c r="B65" s="277" t="s">
        <v>61</v>
      </c>
      <c r="C65" s="278">
        <v>35842776</v>
      </c>
      <c r="D65" s="278">
        <v>0</v>
      </c>
      <c r="E65" s="278">
        <v>0</v>
      </c>
      <c r="F65" s="278">
        <v>0</v>
      </c>
      <c r="G65" s="278">
        <v>0</v>
      </c>
      <c r="H65" s="278">
        <v>0</v>
      </c>
      <c r="I65" s="278">
        <v>0</v>
      </c>
      <c r="J65" s="278">
        <v>0</v>
      </c>
      <c r="K65" s="278">
        <v>0</v>
      </c>
      <c r="L65" s="278">
        <v>0</v>
      </c>
      <c r="M65" s="278">
        <v>0</v>
      </c>
      <c r="N65" s="278">
        <v>0</v>
      </c>
      <c r="O65" s="278">
        <v>0</v>
      </c>
      <c r="P65" s="278">
        <v>0</v>
      </c>
      <c r="Q65" s="278">
        <v>0</v>
      </c>
      <c r="R65" s="278">
        <v>0</v>
      </c>
      <c r="S65" s="278">
        <v>0</v>
      </c>
      <c r="T65" s="278">
        <v>0</v>
      </c>
      <c r="U65" s="278">
        <v>0</v>
      </c>
      <c r="V65" s="278">
        <v>0</v>
      </c>
      <c r="W65" s="278">
        <v>0</v>
      </c>
      <c r="X65" s="278">
        <v>0</v>
      </c>
      <c r="Y65" s="278">
        <v>0</v>
      </c>
      <c r="Z65" s="278">
        <v>0</v>
      </c>
      <c r="AA65" s="278">
        <v>0</v>
      </c>
      <c r="AB65" s="278">
        <v>0</v>
      </c>
      <c r="AC65" s="278">
        <v>0</v>
      </c>
      <c r="AD65" s="278">
        <v>0</v>
      </c>
      <c r="AE65" s="278">
        <v>0</v>
      </c>
      <c r="AF65" s="278">
        <v>0</v>
      </c>
      <c r="AG65" s="278">
        <v>0</v>
      </c>
      <c r="AH65" s="278">
        <v>0</v>
      </c>
      <c r="AI65" s="278">
        <v>0</v>
      </c>
      <c r="AJ65" s="278">
        <v>0</v>
      </c>
      <c r="AK65" s="278">
        <v>-78640</v>
      </c>
      <c r="AL65" s="278">
        <v>-309170</v>
      </c>
      <c r="AM65" s="279">
        <v>-387810</v>
      </c>
      <c r="AN65" s="279">
        <v>35454966</v>
      </c>
      <c r="AO65" s="279">
        <v>7751</v>
      </c>
      <c r="AP65" s="280"/>
      <c r="AQ65" s="278">
        <v>0</v>
      </c>
      <c r="AR65" s="278">
        <v>0</v>
      </c>
      <c r="AS65" s="278"/>
      <c r="AT65" s="278"/>
      <c r="AU65" s="280">
        <v>0</v>
      </c>
      <c r="AV65" s="279">
        <v>35454966</v>
      </c>
      <c r="AW65" s="278">
        <v>0</v>
      </c>
      <c r="AX65" s="278">
        <v>146650</v>
      </c>
      <c r="AY65" s="278">
        <v>707803</v>
      </c>
      <c r="AZ65" s="278">
        <v>566244</v>
      </c>
      <c r="BA65" s="278">
        <v>1061706</v>
      </c>
      <c r="BB65" s="279">
        <v>37937369</v>
      </c>
      <c r="BC65" s="278"/>
      <c r="BD65" s="278">
        <v>37937369</v>
      </c>
      <c r="BE65" s="278">
        <v>3161447</v>
      </c>
      <c r="BF65" s="278">
        <v>0</v>
      </c>
      <c r="BG65" s="278">
        <v>130863</v>
      </c>
      <c r="BH65" s="278">
        <v>0</v>
      </c>
      <c r="BI65" s="278">
        <v>0</v>
      </c>
      <c r="BJ65" s="2254">
        <v>38068232</v>
      </c>
      <c r="BR65" s="1223"/>
    </row>
    <row r="66" spans="1:70" ht="15.6" customHeight="1" x14ac:dyDescent="0.2">
      <c r="A66" s="281">
        <v>60</v>
      </c>
      <c r="B66" s="282" t="s">
        <v>62</v>
      </c>
      <c r="C66" s="283">
        <v>32623568</v>
      </c>
      <c r="D66" s="283">
        <v>0</v>
      </c>
      <c r="E66" s="283">
        <v>0</v>
      </c>
      <c r="F66" s="283">
        <v>0</v>
      </c>
      <c r="G66" s="283">
        <v>0</v>
      </c>
      <c r="H66" s="283">
        <v>0</v>
      </c>
      <c r="I66" s="283">
        <v>0</v>
      </c>
      <c r="J66" s="283">
        <v>0</v>
      </c>
      <c r="K66" s="283">
        <v>0</v>
      </c>
      <c r="L66" s="283">
        <v>0</v>
      </c>
      <c r="M66" s="283">
        <v>0</v>
      </c>
      <c r="N66" s="283">
        <v>0</v>
      </c>
      <c r="O66" s="283">
        <v>0</v>
      </c>
      <c r="P66" s="283">
        <v>0</v>
      </c>
      <c r="Q66" s="283">
        <v>0</v>
      </c>
      <c r="R66" s="283">
        <v>0</v>
      </c>
      <c r="S66" s="283">
        <v>0</v>
      </c>
      <c r="T66" s="283">
        <v>0</v>
      </c>
      <c r="U66" s="283">
        <v>0</v>
      </c>
      <c r="V66" s="283">
        <v>0</v>
      </c>
      <c r="W66" s="283">
        <v>0</v>
      </c>
      <c r="X66" s="283">
        <v>0</v>
      </c>
      <c r="Y66" s="283">
        <v>0</v>
      </c>
      <c r="Z66" s="283">
        <v>-16511</v>
      </c>
      <c r="AA66" s="431">
        <v>0</v>
      </c>
      <c r="AB66" s="431">
        <v>0</v>
      </c>
      <c r="AC66" s="431">
        <v>0</v>
      </c>
      <c r="AD66" s="654">
        <v>0</v>
      </c>
      <c r="AE66" s="654">
        <v>0</v>
      </c>
      <c r="AF66" s="770">
        <v>0</v>
      </c>
      <c r="AG66" s="770">
        <v>0</v>
      </c>
      <c r="AH66" s="1060">
        <v>0</v>
      </c>
      <c r="AI66" s="1138">
        <v>0</v>
      </c>
      <c r="AJ66" s="1138">
        <v>0</v>
      </c>
      <c r="AK66" s="283">
        <v>-28570</v>
      </c>
      <c r="AL66" s="283">
        <v>-134322</v>
      </c>
      <c r="AM66" s="284">
        <v>-179403</v>
      </c>
      <c r="AN66" s="284">
        <v>32444165</v>
      </c>
      <c r="AO66" s="284">
        <v>6399</v>
      </c>
      <c r="AP66" s="285"/>
      <c r="AQ66" s="283">
        <v>0</v>
      </c>
      <c r="AR66" s="283">
        <v>0</v>
      </c>
      <c r="AS66" s="283"/>
      <c r="AT66" s="283"/>
      <c r="AU66" s="285">
        <v>0</v>
      </c>
      <c r="AV66" s="284">
        <v>32444165</v>
      </c>
      <c r="AW66" s="283">
        <v>0</v>
      </c>
      <c r="AX66" s="283">
        <v>166600</v>
      </c>
      <c r="AY66" s="770">
        <v>728422</v>
      </c>
      <c r="AZ66" s="770">
        <v>582737</v>
      </c>
      <c r="BA66" s="1138">
        <v>1092632</v>
      </c>
      <c r="BB66" s="284">
        <v>35014556</v>
      </c>
      <c r="BC66" s="283"/>
      <c r="BD66" s="283">
        <v>35014556</v>
      </c>
      <c r="BE66" s="283">
        <v>2917880</v>
      </c>
      <c r="BF66" s="283">
        <v>0</v>
      </c>
      <c r="BG66" s="283">
        <v>127067</v>
      </c>
      <c r="BH66" s="283">
        <v>0</v>
      </c>
      <c r="BI66" s="1138">
        <v>0</v>
      </c>
      <c r="BJ66" s="2255">
        <v>35141623</v>
      </c>
      <c r="BR66" s="1223"/>
    </row>
    <row r="67" spans="1:70" ht="15.6" customHeight="1" x14ac:dyDescent="0.2">
      <c r="A67" s="274">
        <v>61</v>
      </c>
      <c r="B67" s="275" t="s">
        <v>63</v>
      </c>
      <c r="C67" s="51">
        <v>15529052</v>
      </c>
      <c r="D67" s="51">
        <v>0</v>
      </c>
      <c r="E67" s="51">
        <v>-6771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-90488</v>
      </c>
      <c r="N67" s="51">
        <v>0</v>
      </c>
      <c r="O67" s="51">
        <v>-3331</v>
      </c>
      <c r="P67" s="51">
        <v>0</v>
      </c>
      <c r="Q67" s="51">
        <v>0</v>
      </c>
      <c r="R67" s="51">
        <v>0</v>
      </c>
      <c r="S67" s="51">
        <v>-85891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-6264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1">
        <v>0</v>
      </c>
      <c r="AH67" s="51">
        <v>0</v>
      </c>
      <c r="AI67" s="51">
        <v>-3331</v>
      </c>
      <c r="AJ67" s="51">
        <v>0</v>
      </c>
      <c r="AK67" s="51">
        <v>-26796</v>
      </c>
      <c r="AL67" s="51">
        <v>-132059</v>
      </c>
      <c r="AM67" s="50">
        <v>-354931</v>
      </c>
      <c r="AN67" s="50">
        <v>15174121</v>
      </c>
      <c r="AO67" s="50">
        <v>3898</v>
      </c>
      <c r="AP67" s="52"/>
      <c r="AQ67" s="51">
        <v>0</v>
      </c>
      <c r="AR67" s="51">
        <v>0</v>
      </c>
      <c r="AS67" s="51"/>
      <c r="AT67" s="51"/>
      <c r="AU67" s="52">
        <v>0</v>
      </c>
      <c r="AV67" s="50">
        <v>15174121</v>
      </c>
      <c r="AW67" s="51">
        <v>0</v>
      </c>
      <c r="AX67" s="51">
        <v>123270</v>
      </c>
      <c r="AY67" s="51">
        <v>612761</v>
      </c>
      <c r="AZ67" s="51">
        <v>490208</v>
      </c>
      <c r="BA67" s="51">
        <v>919142</v>
      </c>
      <c r="BB67" s="50">
        <v>17319502</v>
      </c>
      <c r="BC67" s="51"/>
      <c r="BD67" s="51">
        <v>17319502</v>
      </c>
      <c r="BE67" s="51">
        <v>1443292</v>
      </c>
      <c r="BF67" s="51">
        <v>0</v>
      </c>
      <c r="BG67" s="51">
        <v>114415</v>
      </c>
      <c r="BH67" s="51">
        <v>0</v>
      </c>
      <c r="BI67" s="51">
        <v>0</v>
      </c>
      <c r="BJ67" s="2253">
        <v>17433917</v>
      </c>
      <c r="BR67" s="1223"/>
    </row>
    <row r="68" spans="1:70" ht="15.6" customHeight="1" x14ac:dyDescent="0.2">
      <c r="A68" s="276">
        <v>62</v>
      </c>
      <c r="B68" s="277" t="s">
        <v>64</v>
      </c>
      <c r="C68" s="278">
        <v>12112941</v>
      </c>
      <c r="D68" s="278">
        <v>0</v>
      </c>
      <c r="E68" s="278">
        <v>0</v>
      </c>
      <c r="F68" s="278">
        <v>0</v>
      </c>
      <c r="G68" s="278">
        <v>0</v>
      </c>
      <c r="H68" s="278">
        <v>0</v>
      </c>
      <c r="I68" s="278">
        <v>0</v>
      </c>
      <c r="J68" s="278">
        <v>0</v>
      </c>
      <c r="K68" s="278">
        <v>0</v>
      </c>
      <c r="L68" s="278">
        <v>0</v>
      </c>
      <c r="M68" s="278">
        <v>0</v>
      </c>
      <c r="N68" s="278">
        <v>0</v>
      </c>
      <c r="O68" s="278">
        <v>0</v>
      </c>
      <c r="P68" s="278">
        <v>0</v>
      </c>
      <c r="Q68" s="278">
        <v>0</v>
      </c>
      <c r="R68" s="278">
        <v>0</v>
      </c>
      <c r="S68" s="278">
        <v>0</v>
      </c>
      <c r="T68" s="278">
        <v>0</v>
      </c>
      <c r="U68" s="278">
        <v>0</v>
      </c>
      <c r="V68" s="278">
        <v>0</v>
      </c>
      <c r="W68" s="278">
        <v>0</v>
      </c>
      <c r="X68" s="278">
        <v>0</v>
      </c>
      <c r="Y68" s="278">
        <v>0</v>
      </c>
      <c r="Z68" s="278">
        <v>0</v>
      </c>
      <c r="AA68" s="278">
        <v>0</v>
      </c>
      <c r="AB68" s="278">
        <v>0</v>
      </c>
      <c r="AC68" s="278">
        <v>0</v>
      </c>
      <c r="AD68" s="278">
        <v>0</v>
      </c>
      <c r="AE68" s="278">
        <v>0</v>
      </c>
      <c r="AF68" s="278">
        <v>0</v>
      </c>
      <c r="AG68" s="278">
        <v>0</v>
      </c>
      <c r="AH68" s="278">
        <v>0</v>
      </c>
      <c r="AI68" s="278">
        <v>0</v>
      </c>
      <c r="AJ68" s="278">
        <v>0</v>
      </c>
      <c r="AK68" s="278">
        <v>-11526</v>
      </c>
      <c r="AL68" s="278">
        <v>-98646</v>
      </c>
      <c r="AM68" s="279">
        <v>-110172</v>
      </c>
      <c r="AN68" s="279">
        <v>12002769</v>
      </c>
      <c r="AO68" s="279">
        <v>7377</v>
      </c>
      <c r="AP68" s="280"/>
      <c r="AQ68" s="278">
        <v>0</v>
      </c>
      <c r="AR68" s="278">
        <v>0</v>
      </c>
      <c r="AS68" s="278"/>
      <c r="AT68" s="278"/>
      <c r="AU68" s="280">
        <v>0</v>
      </c>
      <c r="AV68" s="279">
        <v>12002769</v>
      </c>
      <c r="AW68" s="278">
        <v>0</v>
      </c>
      <c r="AX68" s="278">
        <v>53200</v>
      </c>
      <c r="AY68" s="278">
        <v>198203</v>
      </c>
      <c r="AZ68" s="278">
        <v>158563</v>
      </c>
      <c r="BA68" s="278">
        <v>297305</v>
      </c>
      <c r="BB68" s="279">
        <v>12710040</v>
      </c>
      <c r="BC68" s="278"/>
      <c r="BD68" s="278">
        <v>12710040</v>
      </c>
      <c r="BE68" s="278">
        <v>1059170</v>
      </c>
      <c r="BF68" s="278">
        <v>0</v>
      </c>
      <c r="BG68" s="278">
        <v>52779</v>
      </c>
      <c r="BH68" s="278">
        <v>0</v>
      </c>
      <c r="BI68" s="278">
        <v>0</v>
      </c>
      <c r="BJ68" s="2254">
        <v>12762819</v>
      </c>
      <c r="BR68" s="1223"/>
    </row>
    <row r="69" spans="1:70" ht="15.6" customHeight="1" x14ac:dyDescent="0.2">
      <c r="A69" s="276">
        <v>63</v>
      </c>
      <c r="B69" s="277" t="s">
        <v>65</v>
      </c>
      <c r="C69" s="278">
        <v>9000264</v>
      </c>
      <c r="D69" s="278">
        <v>0</v>
      </c>
      <c r="E69" s="278">
        <v>0</v>
      </c>
      <c r="F69" s="278">
        <v>0</v>
      </c>
      <c r="G69" s="278">
        <v>0</v>
      </c>
      <c r="H69" s="278">
        <v>0</v>
      </c>
      <c r="I69" s="278">
        <v>0</v>
      </c>
      <c r="J69" s="278">
        <v>0</v>
      </c>
      <c r="K69" s="278">
        <v>0</v>
      </c>
      <c r="L69" s="278">
        <v>0</v>
      </c>
      <c r="M69" s="278">
        <v>0</v>
      </c>
      <c r="N69" s="278">
        <v>0</v>
      </c>
      <c r="O69" s="278">
        <v>0</v>
      </c>
      <c r="P69" s="278">
        <v>0</v>
      </c>
      <c r="Q69" s="278">
        <v>0</v>
      </c>
      <c r="R69" s="278">
        <v>-6170</v>
      </c>
      <c r="S69" s="278">
        <v>0</v>
      </c>
      <c r="T69" s="278">
        <v>0</v>
      </c>
      <c r="U69" s="278">
        <v>0</v>
      </c>
      <c r="V69" s="278">
        <v>0</v>
      </c>
      <c r="W69" s="278">
        <v>0</v>
      </c>
      <c r="X69" s="278">
        <v>0</v>
      </c>
      <c r="Y69" s="278">
        <v>0</v>
      </c>
      <c r="Z69" s="278">
        <v>0</v>
      </c>
      <c r="AA69" s="278">
        <v>0</v>
      </c>
      <c r="AB69" s="278">
        <v>0</v>
      </c>
      <c r="AC69" s="278">
        <v>0</v>
      </c>
      <c r="AD69" s="278">
        <v>0</v>
      </c>
      <c r="AE69" s="278">
        <v>0</v>
      </c>
      <c r="AF69" s="278">
        <v>0</v>
      </c>
      <c r="AG69" s="278">
        <v>0</v>
      </c>
      <c r="AH69" s="278">
        <v>0</v>
      </c>
      <c r="AI69" s="278">
        <v>0</v>
      </c>
      <c r="AJ69" s="278">
        <v>0</v>
      </c>
      <c r="AK69" s="278">
        <v>-16516</v>
      </c>
      <c r="AL69" s="278">
        <v>-55271</v>
      </c>
      <c r="AM69" s="279">
        <v>-77957</v>
      </c>
      <c r="AN69" s="279">
        <v>8922307</v>
      </c>
      <c r="AO69" s="279">
        <v>4317</v>
      </c>
      <c r="AP69" s="280"/>
      <c r="AQ69" s="278">
        <v>0</v>
      </c>
      <c r="AR69" s="278">
        <v>0</v>
      </c>
      <c r="AS69" s="278"/>
      <c r="AT69" s="278"/>
      <c r="AU69" s="280">
        <v>0</v>
      </c>
      <c r="AV69" s="279">
        <v>8922307</v>
      </c>
      <c r="AW69" s="278">
        <v>0</v>
      </c>
      <c r="AX69" s="278">
        <v>64820</v>
      </c>
      <c r="AY69" s="278">
        <v>379998</v>
      </c>
      <c r="AZ69" s="278">
        <v>303998</v>
      </c>
      <c r="BA69" s="278">
        <v>569998</v>
      </c>
      <c r="BB69" s="279">
        <v>10241121</v>
      </c>
      <c r="BC69" s="278"/>
      <c r="BD69" s="278">
        <v>10241121</v>
      </c>
      <c r="BE69" s="278">
        <v>853427</v>
      </c>
      <c r="BF69" s="278">
        <v>0</v>
      </c>
      <c r="BG69" s="278">
        <v>57659</v>
      </c>
      <c r="BH69" s="278">
        <v>0</v>
      </c>
      <c r="BI69" s="278">
        <v>0</v>
      </c>
      <c r="BJ69" s="2254">
        <v>10298780</v>
      </c>
      <c r="BR69" s="1223"/>
    </row>
    <row r="70" spans="1:70" ht="15.6" customHeight="1" x14ac:dyDescent="0.2">
      <c r="A70" s="276">
        <v>64</v>
      </c>
      <c r="B70" s="277" t="s">
        <v>66</v>
      </c>
      <c r="C70" s="278">
        <v>13721322</v>
      </c>
      <c r="D70" s="278">
        <v>0</v>
      </c>
      <c r="E70" s="278">
        <v>0</v>
      </c>
      <c r="F70" s="278">
        <v>0</v>
      </c>
      <c r="G70" s="278">
        <v>0</v>
      </c>
      <c r="H70" s="278">
        <v>0</v>
      </c>
      <c r="I70" s="278">
        <v>0</v>
      </c>
      <c r="J70" s="278">
        <v>0</v>
      </c>
      <c r="K70" s="278">
        <v>0</v>
      </c>
      <c r="L70" s="278">
        <v>0</v>
      </c>
      <c r="M70" s="278">
        <v>0</v>
      </c>
      <c r="N70" s="278">
        <v>0</v>
      </c>
      <c r="O70" s="278">
        <v>0</v>
      </c>
      <c r="P70" s="278">
        <v>0</v>
      </c>
      <c r="Q70" s="278">
        <v>0</v>
      </c>
      <c r="R70" s="278">
        <v>0</v>
      </c>
      <c r="S70" s="278">
        <v>0</v>
      </c>
      <c r="T70" s="278">
        <v>0</v>
      </c>
      <c r="U70" s="278">
        <v>0</v>
      </c>
      <c r="V70" s="278">
        <v>0</v>
      </c>
      <c r="W70" s="278">
        <v>0</v>
      </c>
      <c r="X70" s="278">
        <v>0</v>
      </c>
      <c r="Y70" s="278">
        <v>0</v>
      </c>
      <c r="Z70" s="278">
        <v>-379</v>
      </c>
      <c r="AA70" s="278">
        <v>0</v>
      </c>
      <c r="AB70" s="278">
        <v>0</v>
      </c>
      <c r="AC70" s="278">
        <v>0</v>
      </c>
      <c r="AD70" s="278">
        <v>0</v>
      </c>
      <c r="AE70" s="278">
        <v>0</v>
      </c>
      <c r="AF70" s="278">
        <v>0</v>
      </c>
      <c r="AG70" s="278">
        <v>0</v>
      </c>
      <c r="AH70" s="278">
        <v>0</v>
      </c>
      <c r="AI70" s="278">
        <v>0</v>
      </c>
      <c r="AJ70" s="278">
        <v>0</v>
      </c>
      <c r="AK70" s="278">
        <v>-48571</v>
      </c>
      <c r="AL70" s="278">
        <v>-45184</v>
      </c>
      <c r="AM70" s="279">
        <v>-94134</v>
      </c>
      <c r="AN70" s="279">
        <v>13627188</v>
      </c>
      <c r="AO70" s="279">
        <v>7291</v>
      </c>
      <c r="AP70" s="280"/>
      <c r="AQ70" s="278">
        <v>0</v>
      </c>
      <c r="AR70" s="278">
        <v>0</v>
      </c>
      <c r="AS70" s="278"/>
      <c r="AT70" s="278"/>
      <c r="AU70" s="280">
        <v>0</v>
      </c>
      <c r="AV70" s="279">
        <v>13627188</v>
      </c>
      <c r="AW70" s="278">
        <v>0</v>
      </c>
      <c r="AX70" s="278">
        <v>61040</v>
      </c>
      <c r="AY70" s="278">
        <v>302818</v>
      </c>
      <c r="AZ70" s="278">
        <v>242253</v>
      </c>
      <c r="BA70" s="278">
        <v>454227</v>
      </c>
      <c r="BB70" s="279">
        <v>14687526</v>
      </c>
      <c r="BC70" s="278"/>
      <c r="BD70" s="278">
        <v>14687526</v>
      </c>
      <c r="BE70" s="278">
        <v>1223961</v>
      </c>
      <c r="BF70" s="278">
        <v>0</v>
      </c>
      <c r="BG70" s="278">
        <v>91460</v>
      </c>
      <c r="BH70" s="278">
        <v>0</v>
      </c>
      <c r="BI70" s="278">
        <v>0</v>
      </c>
      <c r="BJ70" s="2254">
        <v>14778986</v>
      </c>
      <c r="BR70" s="1223"/>
    </row>
    <row r="71" spans="1:70" ht="15.6" customHeight="1" x14ac:dyDescent="0.2">
      <c r="A71" s="281">
        <v>65</v>
      </c>
      <c r="B71" s="282" t="s">
        <v>67</v>
      </c>
      <c r="C71" s="283">
        <v>46551001</v>
      </c>
      <c r="D71" s="283">
        <v>0</v>
      </c>
      <c r="E71" s="283">
        <v>0</v>
      </c>
      <c r="F71" s="283">
        <v>-10484</v>
      </c>
      <c r="G71" s="283">
        <v>0</v>
      </c>
      <c r="H71" s="283">
        <v>0</v>
      </c>
      <c r="I71" s="283">
        <v>0</v>
      </c>
      <c r="J71" s="283">
        <v>0</v>
      </c>
      <c r="K71" s="283">
        <v>0</v>
      </c>
      <c r="L71" s="283">
        <v>0</v>
      </c>
      <c r="M71" s="283">
        <v>0</v>
      </c>
      <c r="N71" s="283">
        <v>0</v>
      </c>
      <c r="O71" s="283">
        <v>0</v>
      </c>
      <c r="P71" s="283">
        <v>-10484</v>
      </c>
      <c r="Q71" s="283">
        <v>0</v>
      </c>
      <c r="R71" s="283">
        <v>0</v>
      </c>
      <c r="S71" s="283">
        <v>0</v>
      </c>
      <c r="T71" s="283">
        <v>0</v>
      </c>
      <c r="U71" s="283">
        <v>0</v>
      </c>
      <c r="V71" s="283">
        <v>0</v>
      </c>
      <c r="W71" s="283">
        <v>0</v>
      </c>
      <c r="X71" s="283">
        <v>0</v>
      </c>
      <c r="Y71" s="283">
        <v>0</v>
      </c>
      <c r="Z71" s="283">
        <v>-9283</v>
      </c>
      <c r="AA71" s="431">
        <v>0</v>
      </c>
      <c r="AB71" s="431">
        <v>0</v>
      </c>
      <c r="AC71" s="431">
        <v>0</v>
      </c>
      <c r="AD71" s="654">
        <v>0</v>
      </c>
      <c r="AE71" s="654">
        <v>0</v>
      </c>
      <c r="AF71" s="770">
        <v>0</v>
      </c>
      <c r="AG71" s="770">
        <v>0</v>
      </c>
      <c r="AH71" s="1060">
        <v>0</v>
      </c>
      <c r="AI71" s="1138">
        <v>0</v>
      </c>
      <c r="AJ71" s="1138">
        <v>0</v>
      </c>
      <c r="AK71" s="283">
        <v>-87367</v>
      </c>
      <c r="AL71" s="283">
        <v>-76117</v>
      </c>
      <c r="AM71" s="284">
        <v>-193735</v>
      </c>
      <c r="AN71" s="284">
        <v>46357266</v>
      </c>
      <c r="AO71" s="284">
        <v>5962</v>
      </c>
      <c r="AP71" s="285"/>
      <c r="AQ71" s="283">
        <v>0</v>
      </c>
      <c r="AR71" s="283">
        <v>0</v>
      </c>
      <c r="AS71" s="283"/>
      <c r="AT71" s="283"/>
      <c r="AU71" s="285">
        <v>0</v>
      </c>
      <c r="AV71" s="284">
        <v>46357266</v>
      </c>
      <c r="AW71" s="283">
        <v>0</v>
      </c>
      <c r="AX71" s="283">
        <v>241290</v>
      </c>
      <c r="AY71" s="770">
        <v>1300015</v>
      </c>
      <c r="AZ71" s="770">
        <v>1040011</v>
      </c>
      <c r="BA71" s="1138">
        <v>1950023</v>
      </c>
      <c r="BB71" s="284">
        <v>50888605</v>
      </c>
      <c r="BC71" s="283"/>
      <c r="BD71" s="283">
        <v>50888605</v>
      </c>
      <c r="BE71" s="283">
        <v>4240717</v>
      </c>
      <c r="BF71" s="283">
        <v>0</v>
      </c>
      <c r="BG71" s="283">
        <v>136286</v>
      </c>
      <c r="BH71" s="283">
        <v>0</v>
      </c>
      <c r="BI71" s="1138">
        <v>0</v>
      </c>
      <c r="BJ71" s="2255">
        <v>51024891</v>
      </c>
      <c r="BR71" s="1223"/>
    </row>
    <row r="72" spans="1:70" ht="15.6" customHeight="1" x14ac:dyDescent="0.2">
      <c r="A72" s="274">
        <v>66</v>
      </c>
      <c r="B72" s="275" t="s">
        <v>68</v>
      </c>
      <c r="C72" s="51">
        <v>12676588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-83212</v>
      </c>
      <c r="AL72" s="51">
        <v>-210665</v>
      </c>
      <c r="AM72" s="50">
        <v>-293877</v>
      </c>
      <c r="AN72" s="50">
        <v>12382711</v>
      </c>
      <c r="AO72" s="50">
        <v>6868</v>
      </c>
      <c r="AP72" s="52"/>
      <c r="AQ72" s="51">
        <v>0</v>
      </c>
      <c r="AR72" s="51">
        <v>0</v>
      </c>
      <c r="AS72" s="51"/>
      <c r="AT72" s="51"/>
      <c r="AU72" s="52">
        <v>0</v>
      </c>
      <c r="AV72" s="50">
        <v>12382711</v>
      </c>
      <c r="AW72" s="51">
        <v>0</v>
      </c>
      <c r="AX72" s="51">
        <v>50890</v>
      </c>
      <c r="AY72" s="51">
        <v>303832</v>
      </c>
      <c r="AZ72" s="51">
        <v>243066</v>
      </c>
      <c r="BA72" s="51">
        <v>455749</v>
      </c>
      <c r="BB72" s="50">
        <v>13436248</v>
      </c>
      <c r="BC72" s="51"/>
      <c r="BD72" s="51">
        <v>13436248</v>
      </c>
      <c r="BE72" s="51">
        <v>1119687</v>
      </c>
      <c r="BF72" s="51">
        <v>0</v>
      </c>
      <c r="BG72" s="51">
        <v>44284</v>
      </c>
      <c r="BH72" s="51">
        <v>0</v>
      </c>
      <c r="BI72" s="51">
        <v>0</v>
      </c>
      <c r="BJ72" s="2253">
        <v>13480532</v>
      </c>
      <c r="BR72" s="1223"/>
    </row>
    <row r="73" spans="1:70" ht="15.6" customHeight="1" x14ac:dyDescent="0.2">
      <c r="A73" s="276">
        <v>67</v>
      </c>
      <c r="B73" s="277" t="s">
        <v>2</v>
      </c>
      <c r="C73" s="278">
        <v>35510263</v>
      </c>
      <c r="D73" s="278">
        <v>0</v>
      </c>
      <c r="E73" s="278">
        <v>-17709</v>
      </c>
      <c r="F73" s="278">
        <v>0</v>
      </c>
      <c r="G73" s="278">
        <v>0</v>
      </c>
      <c r="H73" s="278">
        <v>0</v>
      </c>
      <c r="I73" s="278">
        <v>0</v>
      </c>
      <c r="J73" s="278">
        <v>0</v>
      </c>
      <c r="K73" s="278">
        <v>0</v>
      </c>
      <c r="L73" s="278">
        <v>0</v>
      </c>
      <c r="M73" s="278">
        <v>-204734</v>
      </c>
      <c r="N73" s="278">
        <v>0</v>
      </c>
      <c r="O73" s="278">
        <v>0</v>
      </c>
      <c r="P73" s="278">
        <v>0</v>
      </c>
      <c r="Q73" s="278">
        <v>-57047</v>
      </c>
      <c r="R73" s="278">
        <v>-71685</v>
      </c>
      <c r="S73" s="278">
        <v>0</v>
      </c>
      <c r="T73" s="278">
        <v>0</v>
      </c>
      <c r="U73" s="278">
        <v>0</v>
      </c>
      <c r="V73" s="278">
        <v>0</v>
      </c>
      <c r="W73" s="278">
        <v>0</v>
      </c>
      <c r="X73" s="278">
        <v>0</v>
      </c>
      <c r="Y73" s="278">
        <v>-29578</v>
      </c>
      <c r="Z73" s="278">
        <v>0</v>
      </c>
      <c r="AA73" s="278">
        <v>0</v>
      </c>
      <c r="AB73" s="278">
        <v>0</v>
      </c>
      <c r="AC73" s="278">
        <v>0</v>
      </c>
      <c r="AD73" s="278">
        <v>0</v>
      </c>
      <c r="AE73" s="278">
        <v>0</v>
      </c>
      <c r="AF73" s="278">
        <v>-16841</v>
      </c>
      <c r="AG73" s="278">
        <v>0</v>
      </c>
      <c r="AH73" s="278">
        <v>0</v>
      </c>
      <c r="AI73" s="278">
        <v>-11000</v>
      </c>
      <c r="AJ73" s="278">
        <v>0</v>
      </c>
      <c r="AK73" s="278">
        <v>-105997</v>
      </c>
      <c r="AL73" s="278">
        <v>-313091</v>
      </c>
      <c r="AM73" s="279">
        <v>-827682</v>
      </c>
      <c r="AN73" s="279">
        <v>34682581</v>
      </c>
      <c r="AO73" s="279">
        <v>6407</v>
      </c>
      <c r="AP73" s="280"/>
      <c r="AQ73" s="278">
        <v>0</v>
      </c>
      <c r="AR73" s="278">
        <v>0</v>
      </c>
      <c r="AS73" s="278"/>
      <c r="AT73" s="278"/>
      <c r="AU73" s="280">
        <v>0</v>
      </c>
      <c r="AV73" s="279">
        <v>34682581</v>
      </c>
      <c r="AW73" s="278">
        <v>0</v>
      </c>
      <c r="AX73" s="278">
        <v>177590</v>
      </c>
      <c r="AY73" s="278">
        <v>631277</v>
      </c>
      <c r="AZ73" s="278">
        <v>505021</v>
      </c>
      <c r="BA73" s="278">
        <v>946916</v>
      </c>
      <c r="BB73" s="279">
        <v>36943385</v>
      </c>
      <c r="BC73" s="278"/>
      <c r="BD73" s="278">
        <v>36943385</v>
      </c>
      <c r="BE73" s="278">
        <v>3078615</v>
      </c>
      <c r="BF73" s="278">
        <v>0</v>
      </c>
      <c r="BG73" s="278">
        <v>99955</v>
      </c>
      <c r="BH73" s="278">
        <v>0</v>
      </c>
      <c r="BI73" s="278">
        <v>0</v>
      </c>
      <c r="BJ73" s="2254">
        <v>37043340</v>
      </c>
      <c r="BR73" s="1223"/>
    </row>
    <row r="74" spans="1:70" ht="15.6" customHeight="1" x14ac:dyDescent="0.2">
      <c r="A74" s="276">
        <v>68</v>
      </c>
      <c r="B74" s="277" t="s">
        <v>1</v>
      </c>
      <c r="C74" s="278">
        <v>10474321</v>
      </c>
      <c r="D74" s="278">
        <v>0</v>
      </c>
      <c r="E74" s="278">
        <v>-93234</v>
      </c>
      <c r="F74" s="278">
        <v>0</v>
      </c>
      <c r="G74" s="278">
        <v>0</v>
      </c>
      <c r="H74" s="278">
        <v>0</v>
      </c>
      <c r="I74" s="278">
        <v>0</v>
      </c>
      <c r="J74" s="278">
        <v>0</v>
      </c>
      <c r="K74" s="278">
        <v>0</v>
      </c>
      <c r="L74" s="278">
        <v>0</v>
      </c>
      <c r="M74" s="278">
        <v>-131321</v>
      </c>
      <c r="N74" s="278">
        <v>0</v>
      </c>
      <c r="O74" s="278">
        <v>-23872</v>
      </c>
      <c r="P74" s="278">
        <v>0</v>
      </c>
      <c r="Q74" s="278">
        <v>-1312743</v>
      </c>
      <c r="R74" s="278">
        <v>-1364257</v>
      </c>
      <c r="S74" s="278">
        <v>0</v>
      </c>
      <c r="T74" s="278">
        <v>0</v>
      </c>
      <c r="U74" s="278">
        <v>0</v>
      </c>
      <c r="V74" s="278">
        <v>0</v>
      </c>
      <c r="W74" s="278">
        <v>0</v>
      </c>
      <c r="X74" s="278">
        <v>0</v>
      </c>
      <c r="Y74" s="278">
        <v>-100630</v>
      </c>
      <c r="Z74" s="278">
        <v>0</v>
      </c>
      <c r="AA74" s="278">
        <v>0</v>
      </c>
      <c r="AB74" s="278">
        <v>0</v>
      </c>
      <c r="AC74" s="278">
        <v>-173293</v>
      </c>
      <c r="AD74" s="278">
        <v>0</v>
      </c>
      <c r="AE74" s="278">
        <v>0</v>
      </c>
      <c r="AF74" s="278">
        <v>-58434</v>
      </c>
      <c r="AG74" s="278">
        <v>0</v>
      </c>
      <c r="AH74" s="278">
        <v>0</v>
      </c>
      <c r="AI74" s="278">
        <v>-164477</v>
      </c>
      <c r="AJ74" s="278">
        <v>0</v>
      </c>
      <c r="AK74" s="278">
        <v>-77302</v>
      </c>
      <c r="AL74" s="278">
        <v>-165789</v>
      </c>
      <c r="AM74" s="279">
        <v>-3665352</v>
      </c>
      <c r="AN74" s="279">
        <v>6808969</v>
      </c>
      <c r="AO74" s="279">
        <v>7190</v>
      </c>
      <c r="AP74" s="280"/>
      <c r="AQ74" s="278">
        <v>0</v>
      </c>
      <c r="AR74" s="278">
        <v>0</v>
      </c>
      <c r="AS74" s="278"/>
      <c r="AT74" s="278"/>
      <c r="AU74" s="280">
        <v>0</v>
      </c>
      <c r="AV74" s="279">
        <v>6808969</v>
      </c>
      <c r="AW74" s="278">
        <v>0</v>
      </c>
      <c r="AX74" s="278">
        <v>34930</v>
      </c>
      <c r="AY74" s="278">
        <v>143711</v>
      </c>
      <c r="AZ74" s="278">
        <v>114969</v>
      </c>
      <c r="BA74" s="278">
        <v>215565</v>
      </c>
      <c r="BB74" s="279">
        <v>7318144</v>
      </c>
      <c r="BC74" s="278"/>
      <c r="BD74" s="278">
        <v>7318144</v>
      </c>
      <c r="BE74" s="278">
        <v>609845</v>
      </c>
      <c r="BF74" s="278">
        <v>0</v>
      </c>
      <c r="BG74" s="278">
        <v>25000</v>
      </c>
      <c r="BH74" s="278">
        <v>0</v>
      </c>
      <c r="BI74" s="278">
        <v>0</v>
      </c>
      <c r="BJ74" s="2254">
        <v>7343144</v>
      </c>
      <c r="BR74" s="1223"/>
    </row>
    <row r="75" spans="1:70" ht="15.6" customHeight="1" x14ac:dyDescent="0.2">
      <c r="A75" s="286">
        <v>69</v>
      </c>
      <c r="B75" s="287" t="s">
        <v>74</v>
      </c>
      <c r="C75" s="288">
        <v>33619593</v>
      </c>
      <c r="D75" s="289">
        <v>0</v>
      </c>
      <c r="E75" s="289">
        <v>-48836</v>
      </c>
      <c r="F75" s="289">
        <v>0</v>
      </c>
      <c r="G75" s="289">
        <v>0</v>
      </c>
      <c r="H75" s="289">
        <v>0</v>
      </c>
      <c r="I75" s="289">
        <v>0</v>
      </c>
      <c r="J75" s="289">
        <v>0</v>
      </c>
      <c r="K75" s="289">
        <v>0</v>
      </c>
      <c r="L75" s="289">
        <v>0</v>
      </c>
      <c r="M75" s="289">
        <v>-226962</v>
      </c>
      <c r="N75" s="289">
        <v>0</v>
      </c>
      <c r="O75" s="289">
        <v>-17965</v>
      </c>
      <c r="P75" s="289">
        <v>0</v>
      </c>
      <c r="Q75" s="289">
        <v>-6161</v>
      </c>
      <c r="R75" s="289">
        <v>-193262</v>
      </c>
      <c r="S75" s="289">
        <v>-18062</v>
      </c>
      <c r="T75" s="289">
        <v>0</v>
      </c>
      <c r="U75" s="289">
        <v>0</v>
      </c>
      <c r="V75" s="289">
        <v>0</v>
      </c>
      <c r="W75" s="289">
        <v>0</v>
      </c>
      <c r="X75" s="289">
        <v>0</v>
      </c>
      <c r="Y75" s="289">
        <v>-64530</v>
      </c>
      <c r="Z75" s="289">
        <v>0</v>
      </c>
      <c r="AA75" s="421">
        <v>0</v>
      </c>
      <c r="AB75" s="421">
        <v>0</v>
      </c>
      <c r="AC75" s="421">
        <v>-24126</v>
      </c>
      <c r="AD75" s="655">
        <v>0</v>
      </c>
      <c r="AE75" s="655">
        <v>0</v>
      </c>
      <c r="AF75" s="655">
        <v>-18581</v>
      </c>
      <c r="AG75" s="655">
        <v>0</v>
      </c>
      <c r="AH75" s="1061">
        <v>0</v>
      </c>
      <c r="AI75" s="655">
        <v>-17771</v>
      </c>
      <c r="AJ75" s="655">
        <v>0</v>
      </c>
      <c r="AK75" s="289">
        <v>-43907</v>
      </c>
      <c r="AL75" s="289">
        <v>-316223</v>
      </c>
      <c r="AM75" s="290">
        <v>-996386</v>
      </c>
      <c r="AN75" s="290">
        <v>32623207</v>
      </c>
      <c r="AO75" s="290">
        <v>6922</v>
      </c>
      <c r="AP75" s="291"/>
      <c r="AQ75" s="288">
        <v>0</v>
      </c>
      <c r="AR75" s="288">
        <v>0</v>
      </c>
      <c r="AS75" s="289"/>
      <c r="AT75" s="289"/>
      <c r="AU75" s="292">
        <v>0</v>
      </c>
      <c r="AV75" s="290">
        <v>32623207</v>
      </c>
      <c r="AW75" s="289">
        <v>0</v>
      </c>
      <c r="AX75" s="289">
        <v>159600</v>
      </c>
      <c r="AY75" s="655">
        <v>530376</v>
      </c>
      <c r="AZ75" s="655">
        <v>424300</v>
      </c>
      <c r="BA75" s="1061">
        <v>795564</v>
      </c>
      <c r="BB75" s="290">
        <v>34533047</v>
      </c>
      <c r="BC75" s="289"/>
      <c r="BD75" s="289">
        <v>34533047</v>
      </c>
      <c r="BE75" s="289">
        <v>2877754</v>
      </c>
      <c r="BF75" s="289">
        <v>0</v>
      </c>
      <c r="BG75" s="289">
        <v>223046</v>
      </c>
      <c r="BH75" s="289">
        <v>0</v>
      </c>
      <c r="BI75" s="1061">
        <v>0</v>
      </c>
      <c r="BJ75" s="2256">
        <v>34756093</v>
      </c>
      <c r="BR75" s="1223"/>
    </row>
    <row r="76" spans="1:70" ht="15.6" customHeight="1" x14ac:dyDescent="0.2">
      <c r="A76" s="1202"/>
      <c r="B76" s="1203" t="s">
        <v>69</v>
      </c>
      <c r="C76" s="1204">
        <v>3545765900</v>
      </c>
      <c r="D76" s="1204">
        <v>-8771672</v>
      </c>
      <c r="E76" s="1204">
        <v>-2230472</v>
      </c>
      <c r="F76" s="1204">
        <v>-6027836</v>
      </c>
      <c r="G76" s="1204">
        <v>-1637000</v>
      </c>
      <c r="H76" s="1204">
        <v>-3853289</v>
      </c>
      <c r="I76" s="1204">
        <v>-3957202</v>
      </c>
      <c r="J76" s="1204">
        <v>-3933849</v>
      </c>
      <c r="K76" s="1204">
        <v>-1964304</v>
      </c>
      <c r="L76" s="1204">
        <v>-2937460</v>
      </c>
      <c r="M76" s="1204">
        <v>-2625984</v>
      </c>
      <c r="N76" s="1204">
        <v>-609090</v>
      </c>
      <c r="O76" s="1204">
        <v>-2600338</v>
      </c>
      <c r="P76" s="1204">
        <v>-3114563</v>
      </c>
      <c r="Q76" s="1204">
        <v>-2087464</v>
      </c>
      <c r="R76" s="1204">
        <v>-2610602</v>
      </c>
      <c r="S76" s="1204">
        <v>-1896933</v>
      </c>
      <c r="T76" s="1204">
        <v>-2463711</v>
      </c>
      <c r="U76" s="1204">
        <v>-1338389</v>
      </c>
      <c r="V76" s="1204">
        <v>-8460617</v>
      </c>
      <c r="W76" s="1204">
        <v>-6323472</v>
      </c>
      <c r="X76" s="1204">
        <v>-3113878</v>
      </c>
      <c r="Y76" s="1204">
        <v>-3001927</v>
      </c>
      <c r="Z76" s="1204">
        <v>-3935791</v>
      </c>
      <c r="AA76" s="1204">
        <v>-716062</v>
      </c>
      <c r="AB76" s="1204">
        <v>-282782</v>
      </c>
      <c r="AC76" s="1204">
        <v>-2011582</v>
      </c>
      <c r="AD76" s="1204">
        <v>-1263736</v>
      </c>
      <c r="AE76" s="1204">
        <v>-4769027</v>
      </c>
      <c r="AF76" s="1204">
        <v>-1526915</v>
      </c>
      <c r="AG76" s="1204">
        <v>-1083962</v>
      </c>
      <c r="AH76" s="1204">
        <v>-1470484</v>
      </c>
      <c r="AI76" s="1204">
        <v>-307807</v>
      </c>
      <c r="AJ76" s="1204">
        <v>-836717</v>
      </c>
      <c r="AK76" s="1204">
        <v>-10432349</v>
      </c>
      <c r="AL76" s="1204">
        <v>-19636155</v>
      </c>
      <c r="AM76" s="1205">
        <v>-123833421</v>
      </c>
      <c r="AN76" s="1205">
        <v>3421932479</v>
      </c>
      <c r="AO76" s="1205">
        <v>5480</v>
      </c>
      <c r="AP76" s="1206">
        <v>0</v>
      </c>
      <c r="AQ76" s="1204">
        <v>0</v>
      </c>
      <c r="AR76" s="1204">
        <v>0</v>
      </c>
      <c r="AS76" s="1204">
        <v>0</v>
      </c>
      <c r="AT76" s="1204">
        <v>0</v>
      </c>
      <c r="AU76" s="1206">
        <v>0</v>
      </c>
      <c r="AV76" s="1205">
        <v>3421932479</v>
      </c>
      <c r="AW76" s="1204">
        <v>4242000</v>
      </c>
      <c r="AX76" s="1204">
        <v>19696460</v>
      </c>
      <c r="AY76" s="1204">
        <v>95166339</v>
      </c>
      <c r="AZ76" s="1204">
        <v>76133071</v>
      </c>
      <c r="BA76" s="1204">
        <v>142749508</v>
      </c>
      <c r="BB76" s="1205">
        <v>3759919857</v>
      </c>
      <c r="BC76" s="1204">
        <v>0</v>
      </c>
      <c r="BD76" s="1204">
        <v>3759919857</v>
      </c>
      <c r="BE76" s="1204">
        <v>313326655</v>
      </c>
      <c r="BF76" s="1204">
        <v>0</v>
      </c>
      <c r="BG76" s="1204">
        <v>17456603</v>
      </c>
      <c r="BH76" s="1204">
        <v>0</v>
      </c>
      <c r="BI76" s="1204">
        <v>0</v>
      </c>
      <c r="BJ76" s="2257">
        <v>3777376460</v>
      </c>
      <c r="BR76" s="1223"/>
    </row>
    <row r="77" spans="1:70" s="367" customFormat="1" ht="15.6" customHeight="1" x14ac:dyDescent="0.2">
      <c r="B77" s="2208"/>
      <c r="C77" s="1207"/>
      <c r="D77" s="1207"/>
      <c r="E77" s="1207"/>
      <c r="F77" s="1207"/>
      <c r="G77" s="1207"/>
      <c r="H77" s="1207"/>
      <c r="I77" s="1207"/>
      <c r="J77" s="1207"/>
      <c r="K77" s="1207"/>
      <c r="L77" s="1207"/>
      <c r="M77" s="1207"/>
      <c r="N77" s="1207"/>
      <c r="O77" s="1207"/>
      <c r="P77" s="1207"/>
      <c r="Q77" s="1207"/>
      <c r="R77" s="1207"/>
      <c r="S77" s="1207"/>
      <c r="T77" s="1207"/>
      <c r="U77" s="1207"/>
      <c r="V77" s="1207"/>
      <c r="W77" s="1207"/>
      <c r="X77" s="1207"/>
      <c r="Y77" s="1207"/>
      <c r="Z77" s="1207"/>
      <c r="AA77" s="1207"/>
      <c r="AB77" s="1207"/>
      <c r="AC77" s="1207"/>
      <c r="AD77" s="1207"/>
      <c r="AE77" s="1207"/>
      <c r="AF77" s="1207"/>
      <c r="AG77" s="1207"/>
      <c r="AH77" s="1207"/>
      <c r="AI77" s="1207"/>
      <c r="AJ77" s="1207"/>
      <c r="AK77" s="1207"/>
      <c r="AL77" s="1207"/>
      <c r="AM77" s="1207"/>
      <c r="AN77" s="1207"/>
      <c r="AO77" s="1207"/>
      <c r="AP77" s="1207"/>
      <c r="AQ77" s="1207"/>
      <c r="AR77" s="1207"/>
      <c r="AS77" s="1207"/>
      <c r="AT77" s="1207"/>
      <c r="AU77" s="1207"/>
      <c r="AV77" s="1207"/>
      <c r="AW77" s="1207"/>
      <c r="AX77" s="1207"/>
      <c r="AY77" s="1207"/>
      <c r="AZ77" s="1207"/>
      <c r="BA77" s="1207"/>
      <c r="BB77" s="1207"/>
      <c r="BC77" s="1207"/>
      <c r="BD77" s="1207"/>
      <c r="BE77" s="1207"/>
      <c r="BF77" s="1207"/>
      <c r="BG77" s="1207"/>
      <c r="BH77" s="1207"/>
      <c r="BI77" s="1207"/>
      <c r="BJ77" s="1207"/>
      <c r="BR77" s="1223"/>
    </row>
    <row r="78" spans="1:70" s="367" customFormat="1" ht="15.6" customHeight="1" x14ac:dyDescent="0.2">
      <c r="C78" s="1207"/>
      <c r="D78" s="1207"/>
      <c r="E78" s="1207"/>
      <c r="F78" s="1207"/>
      <c r="G78" s="1207"/>
      <c r="H78" s="1207"/>
      <c r="I78" s="1207"/>
      <c r="J78" s="1207"/>
      <c r="K78" s="1207"/>
      <c r="L78" s="1207"/>
      <c r="M78" s="1207"/>
      <c r="N78" s="1207"/>
      <c r="O78" s="1207"/>
      <c r="P78" s="1207"/>
      <c r="Q78" s="1207"/>
      <c r="R78" s="1207"/>
      <c r="S78" s="1207"/>
      <c r="T78" s="1207"/>
      <c r="U78" s="1207"/>
      <c r="V78" s="1207"/>
      <c r="W78" s="1207"/>
      <c r="X78" s="1207"/>
      <c r="Y78" s="1207"/>
      <c r="Z78" s="1207"/>
      <c r="AA78" s="1207"/>
      <c r="AB78" s="1207"/>
      <c r="AC78" s="1207"/>
      <c r="AD78" s="1207"/>
      <c r="AE78" s="1207"/>
      <c r="AF78" s="1207"/>
      <c r="AG78" s="1207"/>
      <c r="AH78" s="1207"/>
      <c r="AI78" s="1207"/>
      <c r="AJ78" s="1207"/>
      <c r="AK78" s="1207"/>
      <c r="AL78" s="1207"/>
      <c r="AM78" s="1207"/>
      <c r="AN78" s="1207"/>
      <c r="AO78" s="1207"/>
      <c r="AP78" s="1207"/>
      <c r="AQ78" s="1207"/>
      <c r="AR78" s="1207"/>
      <c r="AS78" s="1207"/>
      <c r="AT78" s="1207"/>
      <c r="AU78" s="1207"/>
      <c r="AV78" s="1207"/>
      <c r="AW78" s="1207"/>
      <c r="AX78" s="1207"/>
      <c r="AY78" s="1207"/>
      <c r="AZ78" s="1207"/>
      <c r="BA78" s="1207"/>
      <c r="BB78" s="1207"/>
      <c r="BC78" s="1207"/>
      <c r="BD78" s="1207"/>
      <c r="BE78" s="1207"/>
      <c r="BF78" s="1207"/>
      <c r="BG78" s="1207"/>
      <c r="BH78" s="1207"/>
      <c r="BI78" s="1207"/>
      <c r="BJ78" s="1207"/>
      <c r="BR78" s="1223"/>
    </row>
    <row r="79" spans="1:70" s="367" customFormat="1" x14ac:dyDescent="0.2"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D79" s="2259"/>
      <c r="AE79" s="2259"/>
      <c r="AF79" s="2259"/>
      <c r="AG79" s="2259"/>
      <c r="AH79" s="2259"/>
      <c r="AI79" s="2259"/>
      <c r="AJ79" s="2259"/>
      <c r="AL79" s="347"/>
      <c r="AM79" s="347"/>
      <c r="AN79" s="347"/>
      <c r="AO79" s="347"/>
      <c r="AP79" s="347"/>
      <c r="BJ79" s="1231"/>
      <c r="BR79" s="1223"/>
    </row>
    <row r="80" spans="1:70" s="367" customFormat="1" ht="15.6" customHeight="1" x14ac:dyDescent="0.2"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7"/>
      <c r="AF80" s="347"/>
      <c r="AG80" s="347"/>
      <c r="AH80" s="347"/>
      <c r="AI80" s="347"/>
      <c r="AJ80" s="347"/>
      <c r="AM80" s="347"/>
      <c r="AN80" s="347"/>
      <c r="AO80" s="347"/>
      <c r="AV80" s="1231"/>
      <c r="AW80" s="2260"/>
      <c r="AX80" s="2260"/>
      <c r="AY80" s="2260"/>
      <c r="AZ80" s="2260"/>
      <c r="BA80" s="2260"/>
      <c r="BB80" s="1231"/>
      <c r="BE80" s="1941"/>
      <c r="BH80" s="2261"/>
      <c r="BI80" s="2261"/>
      <c r="BJ80" s="1231"/>
      <c r="BR80" s="1223"/>
    </row>
    <row r="81" spans="1:70" s="367" customFormat="1" x14ac:dyDescent="0.2">
      <c r="A81" s="2093"/>
      <c r="BR81" s="1223"/>
    </row>
    <row r="82" spans="1:70" s="367" customFormat="1" ht="15.6" customHeight="1" x14ac:dyDescent="0.2">
      <c r="A82" s="263"/>
      <c r="B82" s="389"/>
      <c r="C82" s="1207"/>
      <c r="D82" s="1207"/>
      <c r="E82" s="1207"/>
      <c r="F82" s="1207"/>
      <c r="G82" s="1207"/>
      <c r="H82" s="1207"/>
      <c r="I82" s="1207"/>
      <c r="J82" s="1207"/>
      <c r="K82" s="1207"/>
      <c r="L82" s="1207"/>
      <c r="M82" s="1207"/>
      <c r="N82" s="1207"/>
      <c r="O82" s="1207"/>
      <c r="P82" s="1207"/>
      <c r="Q82" s="1207"/>
      <c r="R82" s="1207"/>
      <c r="S82" s="1207"/>
      <c r="T82" s="1207"/>
      <c r="U82" s="1207"/>
      <c r="V82" s="1207"/>
      <c r="W82" s="1207"/>
      <c r="X82" s="1207"/>
      <c r="Y82" s="1207"/>
      <c r="Z82" s="1207"/>
      <c r="AA82" s="1207"/>
      <c r="AB82" s="1207"/>
      <c r="AC82" s="1207"/>
      <c r="AD82" s="1207"/>
      <c r="AE82" s="1207"/>
      <c r="AF82" s="1207"/>
      <c r="AG82" s="1207"/>
      <c r="AH82" s="1207"/>
      <c r="AI82" s="1207"/>
      <c r="AJ82" s="1207"/>
      <c r="AK82" s="1207"/>
      <c r="AL82" s="1207"/>
      <c r="AM82" s="1207"/>
      <c r="AN82" s="1207"/>
      <c r="AO82" s="1207"/>
      <c r="AP82" s="1207"/>
      <c r="AQ82" s="1207"/>
      <c r="AR82" s="1207"/>
      <c r="AS82" s="1207"/>
      <c r="AT82" s="1207"/>
      <c r="AU82" s="1207"/>
      <c r="AV82" s="1207"/>
      <c r="AW82" s="1207"/>
      <c r="AX82" s="1207"/>
      <c r="AY82" s="1207"/>
      <c r="AZ82" s="1207"/>
      <c r="BA82" s="1207"/>
      <c r="BB82" s="1207"/>
      <c r="BC82" s="1207"/>
      <c r="BD82" s="1207"/>
      <c r="BE82" s="1207"/>
      <c r="BF82" s="1207"/>
      <c r="BG82" s="1207"/>
      <c r="BH82" s="1207"/>
      <c r="BI82" s="1207"/>
      <c r="BJ82" s="1207"/>
      <c r="BR82" s="1223"/>
    </row>
    <row r="83" spans="1:70" s="367" customFormat="1" x14ac:dyDescent="0.2">
      <c r="B83" s="2237"/>
      <c r="C83" s="1231"/>
      <c r="D83" s="1231"/>
      <c r="E83" s="1231"/>
      <c r="F83" s="1231"/>
      <c r="G83" s="1231"/>
      <c r="H83" s="1231"/>
      <c r="I83" s="1231"/>
      <c r="J83" s="1231"/>
      <c r="K83" s="1231"/>
      <c r="L83" s="1231"/>
      <c r="M83" s="1231"/>
      <c r="N83" s="1231"/>
      <c r="O83" s="1231"/>
      <c r="P83" s="1231"/>
      <c r="Q83" s="1231"/>
      <c r="R83" s="1231"/>
      <c r="S83" s="1231"/>
      <c r="T83" s="1231"/>
      <c r="U83" s="1231"/>
      <c r="V83" s="1231"/>
      <c r="W83" s="1231"/>
      <c r="X83" s="1231"/>
      <c r="Y83" s="1231"/>
      <c r="Z83" s="1231"/>
      <c r="AA83" s="1231"/>
      <c r="AB83" s="1231"/>
      <c r="AC83" s="1231"/>
      <c r="AD83" s="1231"/>
      <c r="AE83" s="1231"/>
      <c r="AF83" s="1231"/>
      <c r="AG83" s="1231"/>
      <c r="AH83" s="1231"/>
      <c r="AI83" s="1231"/>
      <c r="AJ83" s="1231"/>
      <c r="AK83" s="1231"/>
      <c r="AL83" s="1231"/>
      <c r="AM83" s="1231"/>
      <c r="AN83" s="1231"/>
      <c r="AO83" s="1231"/>
      <c r="AP83" s="1231"/>
      <c r="AQ83" s="1231"/>
      <c r="AR83" s="1231"/>
      <c r="AS83" s="1231"/>
      <c r="AT83" s="1231"/>
      <c r="AU83" s="1231"/>
      <c r="AV83" s="1231"/>
      <c r="AW83" s="1231"/>
      <c r="AX83" s="1231"/>
      <c r="AY83" s="1231"/>
      <c r="AZ83" s="1231"/>
      <c r="BA83" s="1231"/>
      <c r="BB83" s="1231"/>
      <c r="BC83" s="1231"/>
      <c r="BD83" s="1231"/>
      <c r="BE83" s="1231"/>
      <c r="BF83" s="1231"/>
      <c r="BG83" s="1231"/>
      <c r="BH83" s="1231"/>
      <c r="BI83" s="1231"/>
      <c r="BJ83" s="1231"/>
      <c r="BR83" s="1223"/>
    </row>
    <row r="84" spans="1:70" s="367" customFormat="1" x14ac:dyDescent="0.2">
      <c r="BC84" s="2208"/>
      <c r="BR84" s="1223"/>
    </row>
    <row r="85" spans="1:70" s="367" customFormat="1" x14ac:dyDescent="0.2">
      <c r="BR85" s="1223"/>
    </row>
    <row r="86" spans="1:70" s="367" customFormat="1" x14ac:dyDescent="0.2">
      <c r="BR86" s="1223"/>
    </row>
    <row r="87" spans="1:70" s="367" customFormat="1" x14ac:dyDescent="0.2">
      <c r="BR87" s="1223"/>
    </row>
    <row r="88" spans="1:70" s="367" customFormat="1" x14ac:dyDescent="0.2">
      <c r="BR88" s="1223"/>
    </row>
    <row r="89" spans="1:70" s="367" customFormat="1" x14ac:dyDescent="0.2">
      <c r="BC89" s="2262"/>
      <c r="BR89" s="1223"/>
    </row>
    <row r="90" spans="1:70" s="367" customFormat="1" x14ac:dyDescent="0.2">
      <c r="BR90" s="1223"/>
    </row>
    <row r="91" spans="1:70" s="367" customFormat="1" x14ac:dyDescent="0.2">
      <c r="BR91" s="1223"/>
    </row>
    <row r="92" spans="1:70" s="367" customFormat="1" x14ac:dyDescent="0.2">
      <c r="BR92" s="1223"/>
    </row>
    <row r="93" spans="1:70" s="367" customFormat="1" x14ac:dyDescent="0.2">
      <c r="BR93" s="1223"/>
    </row>
    <row r="94" spans="1:70" s="367" customFormat="1" x14ac:dyDescent="0.2">
      <c r="BR94" s="1223"/>
    </row>
    <row r="95" spans="1:70" s="367" customFormat="1" x14ac:dyDescent="0.2">
      <c r="BR95" s="1223"/>
    </row>
    <row r="96" spans="1:70" s="367" customFormat="1" x14ac:dyDescent="0.2">
      <c r="BR96" s="1223"/>
    </row>
    <row r="97" spans="70:70" s="367" customFormat="1" x14ac:dyDescent="0.2">
      <c r="BR97" s="1223"/>
    </row>
    <row r="98" spans="70:70" s="367" customFormat="1" x14ac:dyDescent="0.2">
      <c r="BR98" s="1223"/>
    </row>
    <row r="99" spans="70:70" s="367" customFormat="1" x14ac:dyDescent="0.2">
      <c r="BR99" s="1223"/>
    </row>
    <row r="100" spans="70:70" s="367" customFormat="1" x14ac:dyDescent="0.2">
      <c r="BR100" s="1223"/>
    </row>
    <row r="101" spans="70:70" s="367" customFormat="1" x14ac:dyDescent="0.2">
      <c r="BR101" s="1223"/>
    </row>
    <row r="102" spans="70:70" s="367" customFormat="1" x14ac:dyDescent="0.2">
      <c r="BR102" s="1223"/>
    </row>
    <row r="103" spans="70:70" s="367" customFormat="1" x14ac:dyDescent="0.2">
      <c r="BR103" s="1223"/>
    </row>
    <row r="104" spans="70:70" s="367" customFormat="1" x14ac:dyDescent="0.2">
      <c r="BR104" s="1223"/>
    </row>
    <row r="105" spans="70:70" s="367" customFormat="1" x14ac:dyDescent="0.2">
      <c r="BR105" s="1223"/>
    </row>
    <row r="106" spans="70:70" s="367" customFormat="1" x14ac:dyDescent="0.2">
      <c r="BR106" s="1223"/>
    </row>
    <row r="107" spans="70:70" s="367" customFormat="1" x14ac:dyDescent="0.2">
      <c r="BR107" s="1223"/>
    </row>
    <row r="108" spans="70:70" s="367" customFormat="1" x14ac:dyDescent="0.2">
      <c r="BR108" s="1223"/>
    </row>
    <row r="109" spans="70:70" s="367" customFormat="1" x14ac:dyDescent="0.2">
      <c r="BR109" s="1223"/>
    </row>
    <row r="110" spans="70:70" s="367" customFormat="1" x14ac:dyDescent="0.2">
      <c r="BR110" s="1223"/>
    </row>
    <row r="111" spans="70:70" s="367" customFormat="1" x14ac:dyDescent="0.2">
      <c r="BR111" s="1223"/>
    </row>
    <row r="112" spans="70:70" s="367" customFormat="1" x14ac:dyDescent="0.2">
      <c r="BR112" s="1223"/>
    </row>
    <row r="113" spans="70:70" s="367" customFormat="1" x14ac:dyDescent="0.2">
      <c r="BR113" s="1223"/>
    </row>
    <row r="114" spans="70:70" s="367" customFormat="1" x14ac:dyDescent="0.2">
      <c r="BR114" s="1223"/>
    </row>
    <row r="115" spans="70:70" s="367" customFormat="1" x14ac:dyDescent="0.2">
      <c r="BR115" s="1223"/>
    </row>
    <row r="116" spans="70:70" s="367" customFormat="1" x14ac:dyDescent="0.2">
      <c r="BR116" s="1223"/>
    </row>
    <row r="117" spans="70:70" s="367" customFormat="1" x14ac:dyDescent="0.2">
      <c r="BR117" s="1223"/>
    </row>
    <row r="118" spans="70:70" s="367" customFormat="1" x14ac:dyDescent="0.2">
      <c r="BR118" s="1223"/>
    </row>
    <row r="119" spans="70:70" s="367" customFormat="1" x14ac:dyDescent="0.2">
      <c r="BR119" s="1223"/>
    </row>
    <row r="120" spans="70:70" s="367" customFormat="1" x14ac:dyDescent="0.2">
      <c r="BR120" s="1223"/>
    </row>
    <row r="121" spans="70:70" s="367" customFormat="1" x14ac:dyDescent="0.2">
      <c r="BR121" s="1223"/>
    </row>
    <row r="122" spans="70:70" s="367" customFormat="1" x14ac:dyDescent="0.2">
      <c r="BR122" s="1223"/>
    </row>
    <row r="123" spans="70:70" s="367" customFormat="1" x14ac:dyDescent="0.2">
      <c r="BR123" s="1223"/>
    </row>
    <row r="124" spans="70:70" s="367" customFormat="1" x14ac:dyDescent="0.2">
      <c r="BR124" s="1223"/>
    </row>
    <row r="125" spans="70:70" s="367" customFormat="1" x14ac:dyDescent="0.2">
      <c r="BR125" s="1223"/>
    </row>
    <row r="126" spans="70:70" s="367" customFormat="1" x14ac:dyDescent="0.2">
      <c r="BR126" s="1223"/>
    </row>
    <row r="127" spans="70:70" s="367" customFormat="1" x14ac:dyDescent="0.2">
      <c r="BR127" s="1223"/>
    </row>
    <row r="128" spans="70:70" s="367" customFormat="1" x14ac:dyDescent="0.2">
      <c r="BR128" s="1223"/>
    </row>
    <row r="129" spans="70:70" s="367" customFormat="1" x14ac:dyDescent="0.2">
      <c r="BR129" s="1223"/>
    </row>
    <row r="130" spans="70:70" s="367" customFormat="1" x14ac:dyDescent="0.2">
      <c r="BR130" s="1223"/>
    </row>
    <row r="131" spans="70:70" s="367" customFormat="1" x14ac:dyDescent="0.2">
      <c r="BR131" s="1223"/>
    </row>
    <row r="132" spans="70:70" s="367" customFormat="1" x14ac:dyDescent="0.2">
      <c r="BR132" s="1223"/>
    </row>
    <row r="133" spans="70:70" s="367" customFormat="1" x14ac:dyDescent="0.2">
      <c r="BR133" s="1223"/>
    </row>
    <row r="134" spans="70:70" s="367" customFormat="1" x14ac:dyDescent="0.2">
      <c r="BR134" s="1223"/>
    </row>
    <row r="135" spans="70:70" s="367" customFormat="1" x14ac:dyDescent="0.2">
      <c r="BR135" s="1223"/>
    </row>
    <row r="136" spans="70:70" s="367" customFormat="1" x14ac:dyDescent="0.2">
      <c r="BR136" s="1223"/>
    </row>
    <row r="137" spans="70:70" s="367" customFormat="1" x14ac:dyDescent="0.2">
      <c r="BR137" s="1223"/>
    </row>
    <row r="138" spans="70:70" s="367" customFormat="1" x14ac:dyDescent="0.2">
      <c r="BR138" s="1223"/>
    </row>
    <row r="139" spans="70:70" s="367" customFormat="1" x14ac:dyDescent="0.2">
      <c r="BR139" s="1223"/>
    </row>
    <row r="140" spans="70:70" s="367" customFormat="1" x14ac:dyDescent="0.2">
      <c r="BR140" s="1223"/>
    </row>
    <row r="141" spans="70:70" s="367" customFormat="1" x14ac:dyDescent="0.2">
      <c r="BR141" s="1223"/>
    </row>
    <row r="142" spans="70:70" s="367" customFormat="1" x14ac:dyDescent="0.2">
      <c r="BR142" s="1223"/>
    </row>
    <row r="143" spans="70:70" s="367" customFormat="1" x14ac:dyDescent="0.2">
      <c r="BR143" s="1223"/>
    </row>
    <row r="144" spans="70:70" s="367" customFormat="1" x14ac:dyDescent="0.2">
      <c r="BR144" s="1223"/>
    </row>
    <row r="145" spans="70:70" s="367" customFormat="1" x14ac:dyDescent="0.2">
      <c r="BR145" s="1223"/>
    </row>
    <row r="146" spans="70:70" s="367" customFormat="1" x14ac:dyDescent="0.2">
      <c r="BR146" s="1223"/>
    </row>
    <row r="147" spans="70:70" s="367" customFormat="1" x14ac:dyDescent="0.2">
      <c r="BR147" s="1223"/>
    </row>
    <row r="148" spans="70:70" s="367" customFormat="1" x14ac:dyDescent="0.2">
      <c r="BR148" s="1223"/>
    </row>
    <row r="149" spans="70:70" s="367" customFormat="1" x14ac:dyDescent="0.2">
      <c r="BR149" s="1223"/>
    </row>
    <row r="150" spans="70:70" s="367" customFormat="1" x14ac:dyDescent="0.2">
      <c r="BR150" s="1223"/>
    </row>
    <row r="151" spans="70:70" s="367" customFormat="1" x14ac:dyDescent="0.2">
      <c r="BR151" s="1223"/>
    </row>
    <row r="152" spans="70:70" s="367" customFormat="1" x14ac:dyDescent="0.2">
      <c r="BR152" s="1223"/>
    </row>
    <row r="153" spans="70:70" s="367" customFormat="1" x14ac:dyDescent="0.2">
      <c r="BR153" s="1223"/>
    </row>
    <row r="154" spans="70:70" s="367" customFormat="1" x14ac:dyDescent="0.2">
      <c r="BR154" s="1223"/>
    </row>
    <row r="155" spans="70:70" s="367" customFormat="1" x14ac:dyDescent="0.2">
      <c r="BR155" s="1223"/>
    </row>
    <row r="156" spans="70:70" s="367" customFormat="1" x14ac:dyDescent="0.2">
      <c r="BR156" s="1223"/>
    </row>
    <row r="157" spans="70:70" s="367" customFormat="1" x14ac:dyDescent="0.2">
      <c r="BR157" s="1223"/>
    </row>
    <row r="158" spans="70:70" s="367" customFormat="1" x14ac:dyDescent="0.2">
      <c r="BR158" s="1223"/>
    </row>
    <row r="159" spans="70:70" s="367" customFormat="1" x14ac:dyDescent="0.2">
      <c r="BR159" s="1223"/>
    </row>
    <row r="160" spans="70:70" s="367" customFormat="1" x14ac:dyDescent="0.2">
      <c r="BR160" s="1223"/>
    </row>
    <row r="161" spans="70:70" s="367" customFormat="1" x14ac:dyDescent="0.2">
      <c r="BR161" s="1223"/>
    </row>
    <row r="162" spans="70:70" s="367" customFormat="1" x14ac:dyDescent="0.2">
      <c r="BR162" s="1223"/>
    </row>
    <row r="163" spans="70:70" s="367" customFormat="1" x14ac:dyDescent="0.2">
      <c r="BR163" s="1223"/>
    </row>
    <row r="164" spans="70:70" s="367" customFormat="1" x14ac:dyDescent="0.2">
      <c r="BR164" s="1223"/>
    </row>
    <row r="165" spans="70:70" s="367" customFormat="1" x14ac:dyDescent="0.2">
      <c r="BR165" s="1223"/>
    </row>
    <row r="166" spans="70:70" s="367" customFormat="1" x14ac:dyDescent="0.2">
      <c r="BR166" s="1223"/>
    </row>
    <row r="167" spans="70:70" s="367" customFormat="1" x14ac:dyDescent="0.2">
      <c r="BR167" s="1223"/>
    </row>
    <row r="168" spans="70:70" s="367" customFormat="1" x14ac:dyDescent="0.2">
      <c r="BR168" s="1223"/>
    </row>
    <row r="169" spans="70:70" s="367" customFormat="1" x14ac:dyDescent="0.2">
      <c r="BR169" s="1223"/>
    </row>
    <row r="170" spans="70:70" s="367" customFormat="1" x14ac:dyDescent="0.2">
      <c r="BR170" s="1223"/>
    </row>
    <row r="171" spans="70:70" s="367" customFormat="1" x14ac:dyDescent="0.2">
      <c r="BR171" s="1223"/>
    </row>
    <row r="172" spans="70:70" s="367" customFormat="1" x14ac:dyDescent="0.2">
      <c r="BR172" s="1223"/>
    </row>
    <row r="173" spans="70:70" s="367" customFormat="1" x14ac:dyDescent="0.2">
      <c r="BR173" s="1223"/>
    </row>
    <row r="174" spans="70:70" s="367" customFormat="1" x14ac:dyDescent="0.2">
      <c r="BR174" s="1223"/>
    </row>
    <row r="175" spans="70:70" s="367" customFormat="1" x14ac:dyDescent="0.2">
      <c r="BR175" s="1223"/>
    </row>
    <row r="176" spans="70:70" s="367" customFormat="1" x14ac:dyDescent="0.2">
      <c r="BR176" s="1223"/>
    </row>
    <row r="177" spans="70:70" s="367" customFormat="1" x14ac:dyDescent="0.2">
      <c r="BR177" s="1223"/>
    </row>
    <row r="178" spans="70:70" s="367" customFormat="1" x14ac:dyDescent="0.2">
      <c r="BR178" s="1223"/>
    </row>
    <row r="179" spans="70:70" s="367" customFormat="1" x14ac:dyDescent="0.2">
      <c r="BR179" s="1223"/>
    </row>
    <row r="180" spans="70:70" s="367" customFormat="1" x14ac:dyDescent="0.2">
      <c r="BR180" s="1223"/>
    </row>
    <row r="181" spans="70:70" s="367" customFormat="1" x14ac:dyDescent="0.2">
      <c r="BR181" s="1223"/>
    </row>
    <row r="182" spans="70:70" s="367" customFormat="1" x14ac:dyDescent="0.2">
      <c r="BR182" s="1223"/>
    </row>
    <row r="183" spans="70:70" s="367" customFormat="1" x14ac:dyDescent="0.2">
      <c r="BR183" s="1223"/>
    </row>
    <row r="184" spans="70:70" s="367" customFormat="1" x14ac:dyDescent="0.2">
      <c r="BR184" s="1223"/>
    </row>
    <row r="185" spans="70:70" s="367" customFormat="1" x14ac:dyDescent="0.2">
      <c r="BR185" s="1223"/>
    </row>
    <row r="186" spans="70:70" s="367" customFormat="1" x14ac:dyDescent="0.2">
      <c r="BR186" s="1223"/>
    </row>
    <row r="187" spans="70:70" s="367" customFormat="1" x14ac:dyDescent="0.2">
      <c r="BR187" s="1223"/>
    </row>
    <row r="188" spans="70:70" s="367" customFormat="1" x14ac:dyDescent="0.2">
      <c r="BR188" s="1223"/>
    </row>
    <row r="189" spans="70:70" s="367" customFormat="1" x14ac:dyDescent="0.2">
      <c r="BR189" s="1223"/>
    </row>
    <row r="190" spans="70:70" s="367" customFormat="1" x14ac:dyDescent="0.2">
      <c r="BR190" s="1223"/>
    </row>
    <row r="191" spans="70:70" s="367" customFormat="1" x14ac:dyDescent="0.2">
      <c r="BR191" s="1223"/>
    </row>
    <row r="192" spans="70:70" s="367" customFormat="1" x14ac:dyDescent="0.2">
      <c r="BR192" s="1223"/>
    </row>
    <row r="193" spans="70:70" s="367" customFormat="1" x14ac:dyDescent="0.2">
      <c r="BR193" s="1223"/>
    </row>
    <row r="194" spans="70:70" s="367" customFormat="1" x14ac:dyDescent="0.2">
      <c r="BR194" s="1223"/>
    </row>
    <row r="195" spans="70:70" s="367" customFormat="1" x14ac:dyDescent="0.2">
      <c r="BR195" s="1223"/>
    </row>
    <row r="196" spans="70:70" s="367" customFormat="1" x14ac:dyDescent="0.2">
      <c r="BR196" s="1223"/>
    </row>
    <row r="197" spans="70:70" s="367" customFormat="1" x14ac:dyDescent="0.2">
      <c r="BR197" s="1223"/>
    </row>
    <row r="198" spans="70:70" s="367" customFormat="1" x14ac:dyDescent="0.2">
      <c r="BR198" s="1223"/>
    </row>
    <row r="199" spans="70:70" s="367" customFormat="1" x14ac:dyDescent="0.2">
      <c r="BR199" s="1223"/>
    </row>
    <row r="200" spans="70:70" s="367" customFormat="1" x14ac:dyDescent="0.2">
      <c r="BR200" s="1223"/>
    </row>
    <row r="201" spans="70:70" s="367" customFormat="1" x14ac:dyDescent="0.2">
      <c r="BR201" s="1223"/>
    </row>
    <row r="202" spans="70:70" s="367" customFormat="1" x14ac:dyDescent="0.2">
      <c r="BR202" s="1223"/>
    </row>
    <row r="203" spans="70:70" s="367" customFormat="1" x14ac:dyDescent="0.2">
      <c r="BR203" s="1223"/>
    </row>
    <row r="204" spans="70:70" s="367" customFormat="1" x14ac:dyDescent="0.2">
      <c r="BR204" s="1223"/>
    </row>
    <row r="205" spans="70:70" s="367" customFormat="1" x14ac:dyDescent="0.2">
      <c r="BR205" s="1223"/>
    </row>
    <row r="206" spans="70:70" s="367" customFormat="1" x14ac:dyDescent="0.2">
      <c r="BR206" s="1223"/>
    </row>
    <row r="207" spans="70:70" s="367" customFormat="1" x14ac:dyDescent="0.2">
      <c r="BR207" s="1223"/>
    </row>
    <row r="208" spans="70:70" s="367" customFormat="1" x14ac:dyDescent="0.2">
      <c r="BR208" s="1223"/>
    </row>
    <row r="209" spans="70:70" s="367" customFormat="1" x14ac:dyDescent="0.2">
      <c r="BR209" s="1223"/>
    </row>
    <row r="210" spans="70:70" s="367" customFormat="1" x14ac:dyDescent="0.2">
      <c r="BR210" s="1223"/>
    </row>
    <row r="211" spans="70:70" s="367" customFormat="1" x14ac:dyDescent="0.2">
      <c r="BR211" s="1223"/>
    </row>
    <row r="212" spans="70:70" s="367" customFormat="1" x14ac:dyDescent="0.2">
      <c r="BR212" s="1223"/>
    </row>
    <row r="213" spans="70:70" s="367" customFormat="1" x14ac:dyDescent="0.2">
      <c r="BR213" s="1223"/>
    </row>
    <row r="214" spans="70:70" s="367" customFormat="1" x14ac:dyDescent="0.2">
      <c r="BR214" s="1223"/>
    </row>
    <row r="215" spans="70:70" s="367" customFormat="1" x14ac:dyDescent="0.2">
      <c r="BR215" s="1223"/>
    </row>
    <row r="216" spans="70:70" s="367" customFormat="1" x14ac:dyDescent="0.2">
      <c r="BR216" s="1223"/>
    </row>
    <row r="217" spans="70:70" s="367" customFormat="1" x14ac:dyDescent="0.2">
      <c r="BR217" s="1223"/>
    </row>
    <row r="218" spans="70:70" s="367" customFormat="1" x14ac:dyDescent="0.2">
      <c r="BR218" s="1223"/>
    </row>
    <row r="219" spans="70:70" s="367" customFormat="1" x14ac:dyDescent="0.2">
      <c r="BR219" s="1223"/>
    </row>
    <row r="220" spans="70:70" s="367" customFormat="1" x14ac:dyDescent="0.2">
      <c r="BR220" s="1223"/>
    </row>
    <row r="221" spans="70:70" s="367" customFormat="1" x14ac:dyDescent="0.2">
      <c r="BR221" s="1223"/>
    </row>
    <row r="222" spans="70:70" s="367" customFormat="1" x14ac:dyDescent="0.2">
      <c r="BR222" s="1223"/>
    </row>
    <row r="223" spans="70:70" s="367" customFormat="1" x14ac:dyDescent="0.2">
      <c r="BR223" s="1223"/>
    </row>
    <row r="224" spans="70:70" s="367" customFormat="1" x14ac:dyDescent="0.2">
      <c r="BR224" s="1223"/>
    </row>
    <row r="225" spans="70:70" s="367" customFormat="1" x14ac:dyDescent="0.2">
      <c r="BR225" s="1223"/>
    </row>
    <row r="226" spans="70:70" s="367" customFormat="1" x14ac:dyDescent="0.2">
      <c r="BR226" s="1223"/>
    </row>
    <row r="227" spans="70:70" s="367" customFormat="1" x14ac:dyDescent="0.2">
      <c r="BR227" s="1223"/>
    </row>
    <row r="228" spans="70:70" s="367" customFormat="1" x14ac:dyDescent="0.2">
      <c r="BR228" s="1223"/>
    </row>
    <row r="229" spans="70:70" s="367" customFormat="1" x14ac:dyDescent="0.2">
      <c r="BR229" s="1223"/>
    </row>
    <row r="230" spans="70:70" s="367" customFormat="1" x14ac:dyDescent="0.2">
      <c r="BR230" s="1223"/>
    </row>
    <row r="231" spans="70:70" s="367" customFormat="1" x14ac:dyDescent="0.2">
      <c r="BR231" s="1223"/>
    </row>
    <row r="232" spans="70:70" s="367" customFormat="1" x14ac:dyDescent="0.2">
      <c r="BR232" s="1223"/>
    </row>
    <row r="233" spans="70:70" s="367" customFormat="1" x14ac:dyDescent="0.2">
      <c r="BR233" s="1223"/>
    </row>
    <row r="234" spans="70:70" s="367" customFormat="1" x14ac:dyDescent="0.2">
      <c r="BR234" s="1223"/>
    </row>
    <row r="235" spans="70:70" s="367" customFormat="1" x14ac:dyDescent="0.2">
      <c r="BR235" s="1223"/>
    </row>
    <row r="236" spans="70:70" s="367" customFormat="1" x14ac:dyDescent="0.2">
      <c r="BR236" s="1223"/>
    </row>
    <row r="237" spans="70:70" s="367" customFormat="1" x14ac:dyDescent="0.2">
      <c r="BR237" s="1223"/>
    </row>
    <row r="238" spans="70:70" s="367" customFormat="1" x14ac:dyDescent="0.2">
      <c r="BR238" s="1223"/>
    </row>
    <row r="239" spans="70:70" s="367" customFormat="1" x14ac:dyDescent="0.2">
      <c r="BR239" s="1223"/>
    </row>
    <row r="240" spans="70:70" s="367" customFormat="1" x14ac:dyDescent="0.2">
      <c r="BR240" s="1223"/>
    </row>
    <row r="241" spans="70:70" s="367" customFormat="1" x14ac:dyDescent="0.2">
      <c r="BR241" s="1223"/>
    </row>
    <row r="242" spans="70:70" s="367" customFormat="1" x14ac:dyDescent="0.2">
      <c r="BR242" s="1223"/>
    </row>
    <row r="243" spans="70:70" s="367" customFormat="1" x14ac:dyDescent="0.2">
      <c r="BR243" s="1223"/>
    </row>
    <row r="244" spans="70:70" s="367" customFormat="1" x14ac:dyDescent="0.2">
      <c r="BR244" s="1223"/>
    </row>
    <row r="245" spans="70:70" s="367" customFormat="1" x14ac:dyDescent="0.2">
      <c r="BR245" s="1223"/>
    </row>
    <row r="246" spans="70:70" s="367" customFormat="1" x14ac:dyDescent="0.2">
      <c r="BR246" s="1223"/>
    </row>
    <row r="247" spans="70:70" s="367" customFormat="1" x14ac:dyDescent="0.2">
      <c r="BR247" s="1223"/>
    </row>
    <row r="248" spans="70:70" s="367" customFormat="1" x14ac:dyDescent="0.2">
      <c r="BR248" s="1223"/>
    </row>
    <row r="249" spans="70:70" s="367" customFormat="1" x14ac:dyDescent="0.2">
      <c r="BR249" s="1223"/>
    </row>
    <row r="250" spans="70:70" s="367" customFormat="1" x14ac:dyDescent="0.2">
      <c r="BR250" s="1223"/>
    </row>
    <row r="251" spans="70:70" s="367" customFormat="1" x14ac:dyDescent="0.2">
      <c r="BR251" s="1223"/>
    </row>
    <row r="252" spans="70:70" s="367" customFormat="1" x14ac:dyDescent="0.2">
      <c r="BR252" s="1223"/>
    </row>
    <row r="253" spans="70:70" s="367" customFormat="1" x14ac:dyDescent="0.2">
      <c r="BR253" s="1223"/>
    </row>
    <row r="254" spans="70:70" s="367" customFormat="1" x14ac:dyDescent="0.2">
      <c r="BR254" s="1223"/>
    </row>
    <row r="255" spans="70:70" s="367" customFormat="1" x14ac:dyDescent="0.2">
      <c r="BR255" s="1223"/>
    </row>
    <row r="256" spans="70:70" s="367" customFormat="1" x14ac:dyDescent="0.2">
      <c r="BR256" s="1223"/>
    </row>
    <row r="257" spans="70:70" s="367" customFormat="1" x14ac:dyDescent="0.2">
      <c r="BR257" s="1223"/>
    </row>
    <row r="258" spans="70:70" s="367" customFormat="1" x14ac:dyDescent="0.2">
      <c r="BR258" s="1223"/>
    </row>
    <row r="259" spans="70:70" s="367" customFormat="1" x14ac:dyDescent="0.2">
      <c r="BR259" s="1223"/>
    </row>
    <row r="260" spans="70:70" s="367" customFormat="1" x14ac:dyDescent="0.2">
      <c r="BR260" s="1223"/>
    </row>
    <row r="261" spans="70:70" s="367" customFormat="1" x14ac:dyDescent="0.2">
      <c r="BR261" s="1223"/>
    </row>
    <row r="262" spans="70:70" s="367" customFormat="1" x14ac:dyDescent="0.2">
      <c r="BR262" s="1223"/>
    </row>
    <row r="263" spans="70:70" s="367" customFormat="1" x14ac:dyDescent="0.2">
      <c r="BR263" s="1223"/>
    </row>
    <row r="264" spans="70:70" s="367" customFormat="1" x14ac:dyDescent="0.2">
      <c r="BR264" s="1223"/>
    </row>
    <row r="265" spans="70:70" s="367" customFormat="1" x14ac:dyDescent="0.2">
      <c r="BR265" s="1223"/>
    </row>
    <row r="266" spans="70:70" s="367" customFormat="1" x14ac:dyDescent="0.2">
      <c r="BR266" s="1223"/>
    </row>
    <row r="267" spans="70:70" s="367" customFormat="1" x14ac:dyDescent="0.2">
      <c r="BR267" s="1223"/>
    </row>
    <row r="268" spans="70:70" s="367" customFormat="1" x14ac:dyDescent="0.2">
      <c r="BR268" s="1223"/>
    </row>
    <row r="269" spans="70:70" s="367" customFormat="1" x14ac:dyDescent="0.2">
      <c r="BR269" s="1223"/>
    </row>
    <row r="270" spans="70:70" s="367" customFormat="1" x14ac:dyDescent="0.2">
      <c r="BR270" s="1223"/>
    </row>
    <row r="271" spans="70:70" s="367" customFormat="1" x14ac:dyDescent="0.2">
      <c r="BR271" s="1223"/>
    </row>
    <row r="272" spans="70:70" s="367" customFormat="1" x14ac:dyDescent="0.2">
      <c r="BR272" s="1223"/>
    </row>
    <row r="273" spans="70:70" s="367" customFormat="1" x14ac:dyDescent="0.2">
      <c r="BR273" s="1223"/>
    </row>
    <row r="274" spans="70:70" s="367" customFormat="1" x14ac:dyDescent="0.2">
      <c r="BR274" s="1223"/>
    </row>
    <row r="275" spans="70:70" s="367" customFormat="1" x14ac:dyDescent="0.2">
      <c r="BR275" s="1223"/>
    </row>
    <row r="276" spans="70:70" s="367" customFormat="1" x14ac:dyDescent="0.2">
      <c r="BR276" s="1223"/>
    </row>
    <row r="277" spans="70:70" s="367" customFormat="1" x14ac:dyDescent="0.2">
      <c r="BR277" s="1223"/>
    </row>
    <row r="278" spans="70:70" s="367" customFormat="1" x14ac:dyDescent="0.2">
      <c r="BR278" s="1223"/>
    </row>
    <row r="279" spans="70:70" s="367" customFormat="1" x14ac:dyDescent="0.2">
      <c r="BR279" s="1223"/>
    </row>
    <row r="280" spans="70:70" s="367" customFormat="1" x14ac:dyDescent="0.2">
      <c r="BR280" s="1223"/>
    </row>
    <row r="281" spans="70:70" s="367" customFormat="1" x14ac:dyDescent="0.2">
      <c r="BR281" s="1223"/>
    </row>
    <row r="282" spans="70:70" s="367" customFormat="1" x14ac:dyDescent="0.2">
      <c r="BR282" s="1223"/>
    </row>
    <row r="283" spans="70:70" s="367" customFormat="1" x14ac:dyDescent="0.2">
      <c r="BR283" s="1223"/>
    </row>
    <row r="284" spans="70:70" s="367" customFormat="1" x14ac:dyDescent="0.2">
      <c r="BR284" s="1223"/>
    </row>
    <row r="285" spans="70:70" s="367" customFormat="1" x14ac:dyDescent="0.2">
      <c r="BR285" s="1223"/>
    </row>
    <row r="286" spans="70:70" s="367" customFormat="1" x14ac:dyDescent="0.2">
      <c r="BR286" s="1223"/>
    </row>
    <row r="287" spans="70:70" s="367" customFormat="1" x14ac:dyDescent="0.2">
      <c r="BR287" s="1223"/>
    </row>
    <row r="288" spans="70:70" s="367" customFormat="1" x14ac:dyDescent="0.2">
      <c r="BR288" s="1223"/>
    </row>
    <row r="289" spans="1:70" s="367" customFormat="1" x14ac:dyDescent="0.2">
      <c r="BR289" s="1223"/>
    </row>
    <row r="290" spans="1:70" s="367" customFormat="1" x14ac:dyDescent="0.2">
      <c r="BR290" s="1223"/>
    </row>
    <row r="291" spans="1:70" s="367" customFormat="1" x14ac:dyDescent="0.2">
      <c r="BR291" s="1223"/>
    </row>
    <row r="292" spans="1:70" s="367" customFormat="1" x14ac:dyDescent="0.2">
      <c r="BR292" s="1223"/>
    </row>
    <row r="293" spans="1:70" s="367" customFormat="1" x14ac:dyDescent="0.2">
      <c r="BR293" s="1223"/>
    </row>
    <row r="294" spans="1:70" s="367" customFormat="1" x14ac:dyDescent="0.2">
      <c r="BR294" s="1223"/>
    </row>
    <row r="295" spans="1:70" s="367" customFormat="1" x14ac:dyDescent="0.2">
      <c r="BR295" s="1223"/>
    </row>
    <row r="296" spans="1:70" s="367" customFormat="1" x14ac:dyDescent="0.2">
      <c r="BR296" s="1223"/>
    </row>
    <row r="297" spans="1:70" s="367" customFormat="1" x14ac:dyDescent="0.2">
      <c r="BR297" s="1223"/>
    </row>
    <row r="298" spans="1:70" s="367" customFormat="1" x14ac:dyDescent="0.2">
      <c r="BR298" s="1223"/>
    </row>
    <row r="299" spans="1:70" s="367" customFormat="1" x14ac:dyDescent="0.2">
      <c r="BR299" s="1223"/>
    </row>
    <row r="300" spans="1:70" s="367" customFormat="1" ht="12.95" customHeight="1" x14ac:dyDescent="0.2">
      <c r="A300" s="1921"/>
      <c r="B300" s="1921"/>
      <c r="C300" s="1207"/>
      <c r="D300" s="1207"/>
      <c r="E300" s="1207"/>
      <c r="F300" s="1207"/>
      <c r="G300" s="1207"/>
      <c r="H300" s="1207"/>
      <c r="I300" s="1207"/>
      <c r="J300" s="1207"/>
      <c r="K300" s="1207"/>
      <c r="L300" s="1207"/>
      <c r="M300" s="1207"/>
      <c r="N300" s="1207"/>
      <c r="O300" s="1207"/>
      <c r="P300" s="1207"/>
      <c r="Q300" s="1207"/>
      <c r="R300" s="1207"/>
      <c r="S300" s="1207"/>
      <c r="T300" s="1207"/>
      <c r="U300" s="1207"/>
      <c r="V300" s="1207"/>
      <c r="W300" s="1207"/>
      <c r="X300" s="1207"/>
      <c r="Y300" s="1207"/>
      <c r="Z300" s="1207"/>
      <c r="AA300" s="1207"/>
      <c r="AB300" s="1207"/>
      <c r="AC300" s="1207"/>
      <c r="AD300" s="1207"/>
      <c r="AE300" s="1207"/>
      <c r="AF300" s="1207"/>
      <c r="AG300" s="1207"/>
      <c r="AH300" s="1207"/>
      <c r="AI300" s="1207"/>
      <c r="AJ300" s="1207"/>
      <c r="AK300" s="1207"/>
      <c r="AL300" s="1207"/>
      <c r="AM300" s="1207"/>
      <c r="AN300" s="1207"/>
      <c r="AO300" s="1207"/>
      <c r="AP300" s="1207"/>
      <c r="AQ300" s="1207"/>
      <c r="AR300" s="1207"/>
      <c r="AS300" s="1207"/>
      <c r="AT300" s="1207"/>
      <c r="AU300" s="1207"/>
      <c r="AV300" s="1207"/>
      <c r="AW300" s="1207"/>
      <c r="AX300" s="1207"/>
      <c r="AY300" s="1207"/>
      <c r="AZ300" s="1207"/>
      <c r="BA300" s="1207"/>
      <c r="BB300" s="1207"/>
      <c r="BC300" s="1207"/>
      <c r="BD300" s="1207"/>
      <c r="BE300" s="1207"/>
      <c r="BF300" s="1207"/>
      <c r="BG300" s="1207"/>
      <c r="BH300" s="1207"/>
      <c r="BI300" s="1207"/>
      <c r="BJ300" s="1223"/>
      <c r="BR300" s="1223"/>
    </row>
    <row r="301" spans="1:70" s="367" customFormat="1" x14ac:dyDescent="0.2">
      <c r="A301" s="1921"/>
      <c r="B301" s="1921"/>
      <c r="C301" s="1231"/>
      <c r="D301" s="1231"/>
      <c r="E301" s="1231"/>
      <c r="F301" s="1231"/>
      <c r="G301" s="1231"/>
      <c r="H301" s="1231"/>
      <c r="I301" s="1231"/>
      <c r="J301" s="1231"/>
      <c r="K301" s="1231"/>
      <c r="L301" s="1231"/>
      <c r="M301" s="1231"/>
      <c r="N301" s="1231"/>
      <c r="O301" s="1231"/>
      <c r="P301" s="1231"/>
      <c r="Q301" s="1231"/>
      <c r="R301" s="1231"/>
      <c r="S301" s="1231"/>
      <c r="T301" s="1231"/>
      <c r="U301" s="1231"/>
      <c r="V301" s="1231"/>
      <c r="W301" s="1231"/>
      <c r="X301" s="1231"/>
      <c r="Y301" s="1231"/>
      <c r="Z301" s="1231"/>
      <c r="AA301" s="1231"/>
      <c r="AB301" s="1231"/>
      <c r="AC301" s="1231"/>
      <c r="AD301" s="1231"/>
      <c r="AE301" s="1231"/>
      <c r="AF301" s="1231"/>
      <c r="AG301" s="1231"/>
      <c r="AH301" s="1231"/>
      <c r="AI301" s="1231"/>
      <c r="AJ301" s="1231"/>
      <c r="AK301" s="1231"/>
      <c r="AL301" s="1231"/>
      <c r="AM301" s="1231"/>
      <c r="AN301" s="1231"/>
      <c r="AO301" s="1231"/>
      <c r="AP301" s="1231"/>
      <c r="AQ301" s="1231"/>
      <c r="AR301" s="1231"/>
      <c r="AS301" s="1231"/>
      <c r="AT301" s="1231"/>
      <c r="AU301" s="1231"/>
      <c r="AV301" s="1231"/>
      <c r="AW301" s="1231"/>
      <c r="AX301" s="1231"/>
      <c r="AY301" s="1231"/>
      <c r="AZ301" s="1231"/>
      <c r="BA301" s="1231"/>
      <c r="BB301" s="1231"/>
      <c r="BC301" s="1231"/>
      <c r="BD301" s="1231"/>
      <c r="BE301" s="1231"/>
      <c r="BF301" s="1231"/>
      <c r="BG301" s="1231"/>
      <c r="BH301" s="1231"/>
      <c r="BI301" s="1231"/>
      <c r="BJ301" s="1231"/>
      <c r="BR301" s="1223"/>
    </row>
    <row r="302" spans="1:70" s="367" customFormat="1" x14ac:dyDescent="0.2">
      <c r="A302" s="1921"/>
      <c r="B302" s="1921"/>
      <c r="C302" s="1231"/>
      <c r="D302" s="1231"/>
      <c r="AK302" s="1223"/>
      <c r="AL302" s="1223"/>
      <c r="AM302" s="1223"/>
    </row>
    <row r="303" spans="1:70" s="367" customFormat="1" x14ac:dyDescent="0.2">
      <c r="A303" s="1921"/>
      <c r="B303" s="1921"/>
      <c r="C303" s="1231"/>
      <c r="D303" s="1231"/>
      <c r="AK303" s="1223"/>
      <c r="AL303" s="1223"/>
      <c r="AM303" s="1223"/>
    </row>
    <row r="304" spans="1:70" s="367" customFormat="1" x14ac:dyDescent="0.2">
      <c r="A304" s="1921"/>
      <c r="B304" s="1921"/>
      <c r="AK304" s="1223"/>
      <c r="AL304" s="1223"/>
      <c r="AM304" s="1223"/>
    </row>
    <row r="305" spans="1:63" s="367" customFormat="1" x14ac:dyDescent="0.2">
      <c r="A305" s="1921"/>
      <c r="B305" s="1921"/>
      <c r="C305" s="1231"/>
      <c r="D305" s="1231"/>
      <c r="AK305" s="1223"/>
      <c r="AL305" s="1223"/>
      <c r="AM305" s="2263"/>
    </row>
    <row r="306" spans="1:63" s="367" customFormat="1" x14ac:dyDescent="0.2">
      <c r="AK306" s="1223"/>
      <c r="AL306" s="1223"/>
      <c r="AM306" s="1223"/>
      <c r="AN306" s="1240"/>
    </row>
    <row r="307" spans="1:63" s="367" customFormat="1" ht="15" x14ac:dyDescent="0.2">
      <c r="AK307" s="1223"/>
      <c r="AL307" s="1223"/>
      <c r="AM307" s="1223"/>
      <c r="AN307" s="2214"/>
    </row>
    <row r="308" spans="1:63" s="367" customFormat="1" x14ac:dyDescent="0.2">
      <c r="AH308" s="1967"/>
      <c r="AK308" s="1223"/>
      <c r="AL308" s="1223"/>
      <c r="AM308" s="1223"/>
      <c r="AN308" s="2215"/>
    </row>
    <row r="309" spans="1:63" s="367" customFormat="1" x14ac:dyDescent="0.2">
      <c r="AK309" s="1223"/>
      <c r="AL309" s="1223"/>
      <c r="AM309" s="1223"/>
      <c r="AN309" s="2216"/>
    </row>
    <row r="310" spans="1:63" s="367" customFormat="1" ht="15" x14ac:dyDescent="0.2">
      <c r="AK310" s="1223"/>
      <c r="AL310" s="1223"/>
      <c r="AM310" s="1223"/>
      <c r="AN310" s="2214"/>
    </row>
    <row r="311" spans="1:63" s="367" customFormat="1" x14ac:dyDescent="0.2">
      <c r="AK311" s="1223"/>
      <c r="AL311" s="1223"/>
      <c r="AM311" s="1223"/>
      <c r="AN311" s="2216"/>
    </row>
    <row r="312" spans="1:63" s="367" customFormat="1" ht="15" x14ac:dyDescent="0.2">
      <c r="AN312" s="2214"/>
    </row>
    <row r="313" spans="1:63" s="367" customFormat="1" x14ac:dyDescent="0.2"/>
    <row r="314" spans="1:63" s="367" customFormat="1" x14ac:dyDescent="0.2">
      <c r="E314" s="1231"/>
      <c r="F314" s="1231"/>
      <c r="G314" s="1231"/>
      <c r="H314" s="1231"/>
      <c r="I314" s="1231"/>
      <c r="J314" s="1231"/>
      <c r="K314" s="1231"/>
      <c r="L314" s="1231"/>
      <c r="M314" s="1231"/>
      <c r="N314" s="1231"/>
      <c r="O314" s="1231"/>
      <c r="P314" s="1231"/>
      <c r="Q314" s="1231"/>
      <c r="R314" s="1231"/>
      <c r="S314" s="1231"/>
      <c r="T314" s="1231"/>
      <c r="U314" s="1231"/>
      <c r="V314" s="1231"/>
      <c r="W314" s="1231"/>
      <c r="X314" s="1231"/>
      <c r="Y314" s="1231"/>
      <c r="Z314" s="1231"/>
      <c r="AA314" s="1231"/>
      <c r="AB314" s="1231"/>
      <c r="AC314" s="1231"/>
      <c r="AD314" s="1231"/>
      <c r="AE314" s="1231"/>
      <c r="AF314" s="1231"/>
      <c r="AG314" s="1231"/>
      <c r="AH314" s="1231"/>
      <c r="AI314" s="1231"/>
      <c r="AJ314" s="1231"/>
      <c r="AK314" s="1231"/>
      <c r="AL314" s="1231"/>
      <c r="AM314" s="1231"/>
      <c r="AN314" s="1231"/>
      <c r="AO314" s="1231"/>
      <c r="AP314" s="1231"/>
      <c r="AQ314" s="1231"/>
    </row>
    <row r="315" spans="1:63" s="367" customFormat="1" x14ac:dyDescent="0.2">
      <c r="C315" s="1231"/>
      <c r="D315" s="1231"/>
      <c r="E315" s="1231"/>
      <c r="F315" s="1231"/>
      <c r="G315" s="1231"/>
      <c r="H315" s="1231"/>
      <c r="I315" s="1231"/>
      <c r="J315" s="1231"/>
      <c r="K315" s="1231"/>
      <c r="L315" s="1231"/>
      <c r="M315" s="1231"/>
      <c r="N315" s="1231"/>
      <c r="O315" s="1231"/>
      <c r="P315" s="1231"/>
      <c r="Q315" s="1231"/>
      <c r="R315" s="1231"/>
      <c r="S315" s="1231"/>
      <c r="T315" s="1231"/>
      <c r="U315" s="1231"/>
      <c r="V315" s="1231"/>
      <c r="W315" s="1231"/>
      <c r="X315" s="1231"/>
      <c r="Y315" s="1231"/>
      <c r="Z315" s="1231"/>
      <c r="AA315" s="1231"/>
      <c r="AB315" s="1231"/>
      <c r="AC315" s="1231"/>
      <c r="AD315" s="1231"/>
      <c r="AE315" s="1231"/>
      <c r="AF315" s="1231"/>
      <c r="AG315" s="1231"/>
      <c r="AH315" s="1231"/>
      <c r="AI315" s="1231"/>
      <c r="AJ315" s="1231"/>
      <c r="AK315" s="1231"/>
      <c r="AL315" s="1231"/>
      <c r="AM315" s="1231"/>
      <c r="AN315" s="1231"/>
      <c r="AO315" s="1231"/>
      <c r="AP315" s="1231"/>
      <c r="AQ315" s="1231"/>
      <c r="AR315" s="1231"/>
      <c r="AS315" s="1231"/>
      <c r="AT315" s="1231"/>
      <c r="AU315" s="1231"/>
      <c r="AV315" s="1231"/>
      <c r="AW315" s="1231"/>
      <c r="AX315" s="1231"/>
      <c r="AY315" s="1231"/>
      <c r="AZ315" s="1231"/>
      <c r="BA315" s="1231"/>
      <c r="BB315" s="1231"/>
      <c r="BC315" s="1231"/>
      <c r="BD315" s="1231"/>
      <c r="BE315" s="1231"/>
      <c r="BF315" s="1231"/>
      <c r="BG315" s="1231"/>
      <c r="BH315" s="1231"/>
      <c r="BI315" s="1231"/>
      <c r="BJ315" s="1231"/>
      <c r="BK315" s="1231"/>
    </row>
    <row r="316" spans="1:63" s="367" customFormat="1" x14ac:dyDescent="0.2"/>
    <row r="317" spans="1:63" s="367" customFormat="1" x14ac:dyDescent="0.2">
      <c r="E317" s="1231"/>
      <c r="F317" s="1231"/>
      <c r="G317" s="1231"/>
      <c r="H317" s="1231"/>
      <c r="I317" s="1231"/>
      <c r="J317" s="1231"/>
      <c r="K317" s="1231"/>
      <c r="L317" s="1231"/>
      <c r="M317" s="1231"/>
      <c r="N317" s="1231"/>
      <c r="O317" s="1231"/>
      <c r="P317" s="1231"/>
      <c r="Q317" s="1231"/>
      <c r="R317" s="1231"/>
      <c r="S317" s="1231"/>
      <c r="T317" s="1231"/>
      <c r="U317" s="1231"/>
      <c r="V317" s="1231"/>
      <c r="W317" s="1231"/>
      <c r="X317" s="1231"/>
      <c r="Y317" s="1231"/>
      <c r="Z317" s="1231"/>
      <c r="AA317" s="1231"/>
      <c r="AB317" s="1231"/>
      <c r="AC317" s="1231"/>
      <c r="AD317" s="1231"/>
      <c r="AE317" s="1231"/>
      <c r="AF317" s="1231"/>
      <c r="AG317" s="1231"/>
      <c r="AH317" s="1231"/>
      <c r="AI317" s="1231"/>
      <c r="AJ317" s="1231"/>
    </row>
    <row r="318" spans="1:63" s="367" customFormat="1" x14ac:dyDescent="0.2"/>
    <row r="319" spans="1:63" s="367" customFormat="1" x14ac:dyDescent="0.2"/>
    <row r="320" spans="1:63" s="367" customFormat="1" x14ac:dyDescent="0.2"/>
    <row r="321" s="367" customFormat="1" x14ac:dyDescent="0.2"/>
    <row r="322" s="367" customFormat="1" x14ac:dyDescent="0.2"/>
    <row r="323" s="367" customFormat="1" x14ac:dyDescent="0.2"/>
    <row r="324" s="367" customFormat="1" x14ac:dyDescent="0.2"/>
    <row r="325" s="367" customFormat="1" x14ac:dyDescent="0.2"/>
    <row r="326" s="367" customFormat="1" x14ac:dyDescent="0.2"/>
    <row r="327" s="367" customFormat="1" x14ac:dyDescent="0.2"/>
    <row r="328" s="367" customFormat="1" x14ac:dyDescent="0.2"/>
    <row r="329" s="367" customFormat="1" x14ac:dyDescent="0.2"/>
    <row r="330" s="367" customFormat="1" x14ac:dyDescent="0.2"/>
    <row r="331" s="367" customFormat="1" x14ac:dyDescent="0.2"/>
    <row r="332" s="367" customFormat="1" x14ac:dyDescent="0.2"/>
    <row r="333" s="367" customFormat="1" x14ac:dyDescent="0.2"/>
    <row r="334" s="367" customFormat="1" x14ac:dyDescent="0.2"/>
    <row r="335" s="367" customFormat="1" x14ac:dyDescent="0.2"/>
    <row r="336" s="367" customFormat="1" x14ac:dyDescent="0.2"/>
    <row r="337" s="367" customFormat="1" x14ac:dyDescent="0.2"/>
    <row r="338" s="367" customFormat="1" x14ac:dyDescent="0.2"/>
    <row r="339" s="367" customFormat="1" x14ac:dyDescent="0.2"/>
    <row r="340" s="367" customFormat="1" x14ac:dyDescent="0.2"/>
    <row r="341" s="367" customFormat="1" x14ac:dyDescent="0.2"/>
    <row r="342" s="367" customFormat="1" x14ac:dyDescent="0.2"/>
    <row r="343" s="367" customFormat="1" x14ac:dyDescent="0.2"/>
    <row r="344" s="367" customFormat="1" x14ac:dyDescent="0.2"/>
    <row r="345" s="367" customFormat="1" x14ac:dyDescent="0.2"/>
    <row r="346" s="367" customFormat="1" x14ac:dyDescent="0.2"/>
    <row r="347" s="367" customFormat="1" x14ac:dyDescent="0.2"/>
    <row r="348" s="367" customFormat="1" x14ac:dyDescent="0.2"/>
    <row r="349" s="367" customFormat="1" x14ac:dyDescent="0.2"/>
    <row r="350" s="367" customFormat="1" x14ac:dyDescent="0.2"/>
    <row r="351" s="367" customFormat="1" x14ac:dyDescent="0.2"/>
    <row r="352" s="367" customFormat="1" x14ac:dyDescent="0.2"/>
    <row r="353" s="367" customFormat="1" x14ac:dyDescent="0.2"/>
    <row r="354" s="367" customFormat="1" x14ac:dyDescent="0.2"/>
    <row r="355" s="367" customFormat="1" x14ac:dyDescent="0.2"/>
    <row r="356" s="367" customFormat="1" x14ac:dyDescent="0.2"/>
    <row r="357" s="367" customFormat="1" x14ac:dyDescent="0.2"/>
    <row r="358" s="367" customFormat="1" x14ac:dyDescent="0.2"/>
    <row r="359" s="367" customFormat="1" x14ac:dyDescent="0.2"/>
    <row r="360" s="367" customFormat="1" x14ac:dyDescent="0.2"/>
    <row r="361" s="367" customFormat="1" x14ac:dyDescent="0.2"/>
    <row r="362" s="367" customFormat="1" x14ac:dyDescent="0.2"/>
    <row r="363" s="367" customFormat="1" x14ac:dyDescent="0.2"/>
    <row r="364" s="367" customFormat="1" x14ac:dyDescent="0.2"/>
    <row r="365" s="367" customFormat="1" x14ac:dyDescent="0.2"/>
    <row r="366" s="367" customFormat="1" x14ac:dyDescent="0.2"/>
    <row r="367" s="367" customFormat="1" x14ac:dyDescent="0.2"/>
    <row r="368" s="367" customFormat="1" x14ac:dyDescent="0.2"/>
    <row r="369" s="367" customFormat="1" x14ac:dyDescent="0.2"/>
    <row r="370" s="367" customFormat="1" x14ac:dyDescent="0.2"/>
    <row r="371" s="367" customFormat="1" x14ac:dyDescent="0.2"/>
    <row r="372" s="367" customFormat="1" x14ac:dyDescent="0.2"/>
    <row r="373" s="367" customFormat="1" x14ac:dyDescent="0.2"/>
    <row r="374" s="367" customFormat="1" x14ac:dyDescent="0.2"/>
    <row r="375" s="367" customFormat="1" x14ac:dyDescent="0.2"/>
    <row r="376" s="367" customFormat="1" x14ac:dyDescent="0.2"/>
    <row r="377" s="367" customFormat="1" x14ac:dyDescent="0.2"/>
    <row r="378" s="367" customFormat="1" x14ac:dyDescent="0.2"/>
    <row r="379" s="367" customFormat="1" x14ac:dyDescent="0.2"/>
    <row r="380" s="367" customFormat="1" x14ac:dyDescent="0.2"/>
    <row r="381" s="367" customFormat="1" x14ac:dyDescent="0.2"/>
    <row r="382" s="367" customFormat="1" x14ac:dyDescent="0.2"/>
    <row r="383" s="367" customFormat="1" x14ac:dyDescent="0.2"/>
    <row r="384" s="367" customFormat="1" x14ac:dyDescent="0.2"/>
    <row r="385" s="367" customFormat="1" x14ac:dyDescent="0.2"/>
    <row r="386" s="367" customFormat="1" x14ac:dyDescent="0.2"/>
    <row r="387" s="367" customFormat="1" x14ac:dyDescent="0.2"/>
    <row r="388" s="367" customFormat="1" x14ac:dyDescent="0.2"/>
    <row r="389" s="367" customFormat="1" x14ac:dyDescent="0.2"/>
    <row r="390" s="367" customFormat="1" x14ac:dyDescent="0.2"/>
    <row r="391" s="367" customFormat="1" x14ac:dyDescent="0.2"/>
    <row r="392" s="367" customFormat="1" x14ac:dyDescent="0.2"/>
    <row r="393" s="367" customFormat="1" x14ac:dyDescent="0.2"/>
    <row r="394" s="367" customFormat="1" x14ac:dyDescent="0.2"/>
    <row r="395" s="367" customFormat="1" x14ac:dyDescent="0.2"/>
    <row r="396" s="367" customFormat="1" x14ac:dyDescent="0.2"/>
    <row r="397" s="367" customFormat="1" x14ac:dyDescent="0.2"/>
    <row r="398" s="367" customFormat="1" x14ac:dyDescent="0.2"/>
    <row r="399" s="367" customFormat="1" x14ac:dyDescent="0.2"/>
    <row r="400" s="367" customFormat="1" x14ac:dyDescent="0.2"/>
    <row r="401" s="367" customFormat="1" x14ac:dyDescent="0.2"/>
    <row r="402" s="367" customFormat="1" x14ac:dyDescent="0.2"/>
    <row r="403" s="367" customFormat="1" x14ac:dyDescent="0.2"/>
    <row r="404" s="367" customFormat="1" x14ac:dyDescent="0.2"/>
    <row r="405" s="367" customFormat="1" x14ac:dyDescent="0.2"/>
    <row r="406" s="367" customFormat="1" x14ac:dyDescent="0.2"/>
    <row r="407" s="367" customFormat="1" x14ac:dyDescent="0.2"/>
    <row r="408" s="367" customFormat="1" x14ac:dyDescent="0.2"/>
    <row r="409" s="367" customFormat="1" x14ac:dyDescent="0.2"/>
    <row r="410" s="367" customFormat="1" x14ac:dyDescent="0.2"/>
    <row r="411" s="367" customFormat="1" x14ac:dyDescent="0.2"/>
    <row r="412" s="367" customFormat="1" x14ac:dyDescent="0.2"/>
    <row r="413" s="367" customFormat="1" x14ac:dyDescent="0.2"/>
    <row r="414" s="367" customFormat="1" x14ac:dyDescent="0.2"/>
    <row r="415" s="367" customFormat="1" x14ac:dyDescent="0.2"/>
    <row r="416" s="367" customFormat="1" x14ac:dyDescent="0.2"/>
    <row r="417" s="367" customFormat="1" x14ac:dyDescent="0.2"/>
    <row r="418" s="367" customFormat="1" x14ac:dyDescent="0.2"/>
    <row r="419" s="367" customFormat="1" x14ac:dyDescent="0.2"/>
    <row r="420" s="367" customFormat="1" x14ac:dyDescent="0.2"/>
    <row r="421" s="367" customFormat="1" x14ac:dyDescent="0.2"/>
    <row r="422" s="367" customFormat="1" x14ac:dyDescent="0.2"/>
    <row r="423" s="367" customFormat="1" x14ac:dyDescent="0.2"/>
    <row r="424" s="367" customFormat="1" x14ac:dyDescent="0.2"/>
    <row r="425" s="367" customFormat="1" x14ac:dyDescent="0.2"/>
    <row r="426" s="367" customFormat="1" x14ac:dyDescent="0.2"/>
    <row r="427" s="367" customFormat="1" x14ac:dyDescent="0.2"/>
    <row r="428" s="367" customFormat="1" x14ac:dyDescent="0.2"/>
    <row r="429" s="367" customFormat="1" x14ac:dyDescent="0.2"/>
    <row r="430" s="367" customFormat="1" x14ac:dyDescent="0.2"/>
    <row r="431" s="367" customFormat="1" x14ac:dyDescent="0.2"/>
    <row r="432" s="367" customFormat="1" x14ac:dyDescent="0.2"/>
    <row r="433" s="367" customFormat="1" x14ac:dyDescent="0.2"/>
    <row r="434" s="367" customFormat="1" x14ac:dyDescent="0.2"/>
    <row r="435" s="367" customFormat="1" x14ac:dyDescent="0.2"/>
    <row r="436" s="367" customFormat="1" x14ac:dyDescent="0.2"/>
    <row r="437" s="367" customFormat="1" x14ac:dyDescent="0.2"/>
    <row r="438" s="367" customFormat="1" x14ac:dyDescent="0.2"/>
    <row r="439" s="367" customFormat="1" x14ac:dyDescent="0.2"/>
    <row r="440" s="367" customFormat="1" x14ac:dyDescent="0.2"/>
    <row r="441" s="367" customFormat="1" x14ac:dyDescent="0.2"/>
    <row r="442" s="367" customFormat="1" x14ac:dyDescent="0.2"/>
    <row r="443" s="367" customFormat="1" x14ac:dyDescent="0.2"/>
    <row r="444" s="367" customFormat="1" x14ac:dyDescent="0.2"/>
    <row r="445" s="367" customFormat="1" x14ac:dyDescent="0.2"/>
    <row r="446" s="367" customFormat="1" x14ac:dyDescent="0.2"/>
    <row r="447" s="367" customFormat="1" x14ac:dyDescent="0.2"/>
    <row r="448" s="367" customFormat="1" x14ac:dyDescent="0.2"/>
    <row r="449" s="367" customFormat="1" x14ac:dyDescent="0.2"/>
    <row r="450" s="367" customFormat="1" x14ac:dyDescent="0.2"/>
    <row r="451" s="367" customFormat="1" x14ac:dyDescent="0.2"/>
    <row r="452" s="367" customFormat="1" x14ac:dyDescent="0.2"/>
    <row r="453" s="367" customFormat="1" x14ac:dyDescent="0.2"/>
    <row r="454" s="367" customFormat="1" x14ac:dyDescent="0.2"/>
    <row r="455" s="367" customFormat="1" x14ac:dyDescent="0.2"/>
    <row r="456" s="367" customFormat="1" x14ac:dyDescent="0.2"/>
    <row r="457" s="367" customFormat="1" x14ac:dyDescent="0.2"/>
    <row r="458" s="367" customFormat="1" x14ac:dyDescent="0.2"/>
    <row r="459" s="367" customFormat="1" x14ac:dyDescent="0.2"/>
    <row r="460" s="367" customFormat="1" x14ac:dyDescent="0.2"/>
    <row r="461" s="367" customFormat="1" x14ac:dyDescent="0.2"/>
    <row r="462" s="367" customFormat="1" x14ac:dyDescent="0.2"/>
    <row r="463" s="367" customFormat="1" x14ac:dyDescent="0.2"/>
    <row r="464" s="367" customFormat="1" x14ac:dyDescent="0.2"/>
    <row r="465" s="367" customFormat="1" x14ac:dyDescent="0.2"/>
    <row r="466" s="367" customFormat="1" x14ac:dyDescent="0.2"/>
    <row r="467" s="367" customFormat="1" x14ac:dyDescent="0.2"/>
    <row r="468" s="367" customFormat="1" x14ac:dyDescent="0.2"/>
    <row r="469" s="367" customFormat="1" x14ac:dyDescent="0.2"/>
    <row r="470" s="367" customFormat="1" x14ac:dyDescent="0.2"/>
    <row r="471" s="367" customFormat="1" x14ac:dyDescent="0.2"/>
    <row r="472" s="367" customFormat="1" x14ac:dyDescent="0.2"/>
    <row r="473" s="367" customFormat="1" x14ac:dyDescent="0.2"/>
    <row r="474" s="367" customFormat="1" x14ac:dyDescent="0.2"/>
    <row r="475" s="367" customFormat="1" x14ac:dyDescent="0.2"/>
    <row r="476" s="367" customFormat="1" x14ac:dyDescent="0.2"/>
    <row r="477" s="367" customFormat="1" x14ac:dyDescent="0.2"/>
    <row r="478" s="367" customFormat="1" x14ac:dyDescent="0.2"/>
    <row r="479" s="367" customFormat="1" x14ac:dyDescent="0.2"/>
    <row r="480" s="367" customFormat="1" x14ac:dyDescent="0.2"/>
    <row r="481" s="367" customFormat="1" x14ac:dyDescent="0.2"/>
    <row r="482" s="367" customFormat="1" x14ac:dyDescent="0.2"/>
    <row r="483" s="367" customFormat="1" x14ac:dyDescent="0.2"/>
    <row r="484" s="367" customFormat="1" x14ac:dyDescent="0.2"/>
    <row r="485" s="367" customFormat="1" x14ac:dyDescent="0.2"/>
    <row r="486" s="367" customFormat="1" x14ac:dyDescent="0.2"/>
    <row r="487" s="367" customFormat="1" x14ac:dyDescent="0.2"/>
    <row r="488" s="367" customFormat="1" x14ac:dyDescent="0.2"/>
    <row r="489" s="367" customFormat="1" x14ac:dyDescent="0.2"/>
    <row r="490" s="367" customFormat="1" x14ac:dyDescent="0.2"/>
    <row r="491" s="367" customFormat="1" x14ac:dyDescent="0.2"/>
    <row r="492" s="367" customFormat="1" x14ac:dyDescent="0.2"/>
    <row r="493" s="367" customFormat="1" x14ac:dyDescent="0.2"/>
    <row r="494" s="367" customFormat="1" x14ac:dyDescent="0.2"/>
    <row r="495" s="367" customFormat="1" x14ac:dyDescent="0.2"/>
    <row r="496" s="367" customFormat="1" x14ac:dyDescent="0.2"/>
    <row r="497" s="367" customFormat="1" x14ac:dyDescent="0.2"/>
    <row r="498" s="367" customFormat="1" x14ac:dyDescent="0.2"/>
    <row r="499" s="367" customFormat="1" x14ac:dyDescent="0.2"/>
    <row r="500" s="367" customFormat="1" x14ac:dyDescent="0.2"/>
    <row r="501" s="367" customFormat="1" x14ac:dyDescent="0.2"/>
    <row r="502" s="367" customFormat="1" x14ac:dyDescent="0.2"/>
    <row r="503" s="367" customFormat="1" x14ac:dyDescent="0.2"/>
    <row r="504" s="367" customFormat="1" x14ac:dyDescent="0.2"/>
    <row r="505" s="367" customFormat="1" x14ac:dyDescent="0.2"/>
    <row r="506" s="367" customFormat="1" x14ac:dyDescent="0.2"/>
    <row r="507" s="367" customFormat="1" x14ac:dyDescent="0.2"/>
    <row r="508" s="367" customFormat="1" x14ac:dyDescent="0.2"/>
    <row r="509" s="367" customFormat="1" x14ac:dyDescent="0.2"/>
    <row r="510" s="367" customFormat="1" x14ac:dyDescent="0.2"/>
    <row r="511" s="367" customFormat="1" x14ac:dyDescent="0.2"/>
    <row r="512" s="367" customFormat="1" x14ac:dyDescent="0.2"/>
    <row r="513" s="367" customFormat="1" x14ac:dyDescent="0.2"/>
    <row r="514" s="367" customFormat="1" x14ac:dyDescent="0.2"/>
    <row r="515" s="367" customFormat="1" x14ac:dyDescent="0.2"/>
    <row r="516" s="367" customFormat="1" x14ac:dyDescent="0.2"/>
    <row r="517" s="367" customFormat="1" x14ac:dyDescent="0.2"/>
    <row r="518" s="367" customFormat="1" x14ac:dyDescent="0.2"/>
    <row r="519" s="367" customFormat="1" x14ac:dyDescent="0.2"/>
    <row r="520" s="367" customFormat="1" x14ac:dyDescent="0.2"/>
    <row r="521" s="367" customFormat="1" x14ac:dyDescent="0.2"/>
    <row r="522" s="367" customFormat="1" x14ac:dyDescent="0.2"/>
    <row r="523" s="367" customFormat="1" x14ac:dyDescent="0.2"/>
    <row r="524" s="367" customFormat="1" x14ac:dyDescent="0.2"/>
    <row r="525" s="367" customFormat="1" x14ac:dyDescent="0.2"/>
    <row r="526" s="367" customFormat="1" x14ac:dyDescent="0.2"/>
    <row r="527" s="367" customFormat="1" x14ac:dyDescent="0.2"/>
    <row r="528" s="367" customFormat="1" x14ac:dyDescent="0.2"/>
    <row r="529" s="367" customFormat="1" x14ac:dyDescent="0.2"/>
    <row r="530" s="367" customFormat="1" x14ac:dyDescent="0.2"/>
    <row r="531" s="367" customFormat="1" x14ac:dyDescent="0.2"/>
    <row r="532" s="367" customFormat="1" x14ac:dyDescent="0.2"/>
    <row r="533" s="367" customFormat="1" x14ac:dyDescent="0.2"/>
    <row r="534" s="367" customFormat="1" x14ac:dyDescent="0.2"/>
    <row r="535" s="367" customFormat="1" x14ac:dyDescent="0.2"/>
    <row r="536" s="367" customFormat="1" x14ac:dyDescent="0.2"/>
    <row r="537" s="367" customFormat="1" x14ac:dyDescent="0.2"/>
  </sheetData>
  <customSheetViews>
    <customSheetView guid="{DF43B8DA-68E8-4080-9138-D41A38219876}" showPageBreaks="1" fitToPage="1" printArea="1" hiddenRows="1" view="pageBreakPreview">
      <pane xSplit="2" ySplit="6" topLeftCell="AH7" activePane="bottomRight" state="frozen"/>
      <selection pane="bottomRight" activeCell="AQ1" sqref="AQ1:AQ2"/>
      <colBreaks count="7" manualBreakCount="7">
        <brk id="10" max="75" man="1"/>
        <brk id="18" max="75" man="1"/>
        <brk id="26" max="75" man="1"/>
        <brk id="34" max="75" man="1"/>
        <brk id="43" max="1048575" man="1"/>
        <brk id="50" max="75" man="1"/>
        <brk id="56" max="75" man="1"/>
      </colBreaks>
      <pageMargins left="0.35" right="0.35" top="1.1499999999999999" bottom="0.5" header="0.5" footer="0.25"/>
      <printOptions horizontalCentered="1"/>
      <pageSetup paperSize="5" scale="71" firstPageNumber="3" fitToWidth="0" orientation="portrait" r:id="rId1"/>
      <headerFooter alignWithMargins="0">
        <oddHeader>&amp;L&amp;"Arial,Bold"&amp;18&amp;K000000Table 2: FY2019-20 Budget Letter_&amp;KFF0000Preliminary Simulation&amp;K000000  &amp;"Arial,Regular"&amp;10
&amp;"Arial,Bold"&amp;18Distribution and Adjustments</oddHeader>
        <oddFooter>&amp;R&amp;12&amp;P</oddFooter>
      </headerFooter>
    </customSheetView>
  </customSheetViews>
  <mergeCells count="23">
    <mergeCell ref="BN1:BN2"/>
    <mergeCell ref="A4:B4"/>
    <mergeCell ref="A6:B6"/>
    <mergeCell ref="AO1:AO2"/>
    <mergeCell ref="D1:H1"/>
    <mergeCell ref="A1:B2"/>
    <mergeCell ref="C1:C2"/>
    <mergeCell ref="AN1:AN2"/>
    <mergeCell ref="I1:O1"/>
    <mergeCell ref="P1:U1"/>
    <mergeCell ref="V1:AA1"/>
    <mergeCell ref="AB1:AG1"/>
    <mergeCell ref="AH1:AM1"/>
    <mergeCell ref="BC1:BC2"/>
    <mergeCell ref="BD1:BD2"/>
    <mergeCell ref="BE1:BE2"/>
    <mergeCell ref="BJ1:BJ2"/>
    <mergeCell ref="BF1:BI1"/>
    <mergeCell ref="BB1:BB2"/>
    <mergeCell ref="AP1:AR1"/>
    <mergeCell ref="AS1:AU1"/>
    <mergeCell ref="AV1:AV2"/>
    <mergeCell ref="AW1:BA1"/>
  </mergeCells>
  <phoneticPr fontId="43" type="noConversion"/>
  <printOptions horizontalCentered="1"/>
  <pageMargins left="0.35" right="0.35" top="1.5" bottom="0.5" header="0.5" footer="0.25"/>
  <pageSetup paperSize="5" scale="70" firstPageNumber="3" fitToWidth="0" orientation="portrait" r:id="rId2"/>
  <headerFooter alignWithMargins="0">
    <oddHeader xml:space="preserve">&amp;L&amp;"Arial,Bold"&amp;18&amp;K000000Table 2: 
Budget Letter - 
MFP Distribution and Adjustments 
</oddHeader>
    <oddFooter>&amp;R&amp;P</oddFooter>
  </headerFooter>
  <colBreaks count="8" manualBreakCount="8">
    <brk id="8" max="75" man="1"/>
    <brk id="15" max="75" man="1"/>
    <brk id="21" max="75" man="1"/>
    <brk id="27" max="75" man="1"/>
    <brk id="41" max="75" man="1"/>
    <brk id="48" max="1048575" man="1"/>
    <brk id="53" max="75" man="1"/>
    <brk id="5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MA626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3.42578125" style="25" bestFit="1" customWidth="1"/>
    <col min="2" max="2" width="17.140625" style="25" customWidth="1"/>
    <col min="3" max="3" width="19.7109375" style="25" customWidth="1"/>
    <col min="4" max="4" width="12.7109375" style="25" customWidth="1"/>
    <col min="5" max="5" width="16.28515625" style="25" customWidth="1"/>
    <col min="6" max="7" width="12.7109375" style="25" customWidth="1"/>
    <col min="8" max="8" width="15.5703125" style="25" customWidth="1"/>
    <col min="9" max="20" width="12.7109375" style="25" customWidth="1"/>
    <col min="21" max="21" width="13.85546875" style="25" customWidth="1"/>
    <col min="22" max="22" width="12.7109375" style="25" customWidth="1"/>
    <col min="23" max="24" width="15.140625" style="25" customWidth="1"/>
    <col min="25" max="25" width="12.7109375" style="25" customWidth="1"/>
    <col min="26" max="33" width="12.85546875" style="25" customWidth="1"/>
    <col min="34" max="35" width="11.85546875" style="25" customWidth="1"/>
    <col min="36" max="36" width="14.140625" style="25" customWidth="1"/>
    <col min="37" max="40" width="16.5703125" style="25" customWidth="1"/>
    <col min="41" max="43" width="20.140625" style="25" customWidth="1"/>
    <col min="44" max="44" width="23.28515625" style="25" customWidth="1"/>
    <col min="45" max="45" width="19.42578125" style="343" customWidth="1"/>
    <col min="46" max="46" width="14.85546875" style="343" customWidth="1"/>
    <col min="47" max="47" width="18.5703125" style="343" bestFit="1" customWidth="1"/>
    <col min="48" max="48" width="17.140625" style="343" bestFit="1" customWidth="1"/>
    <col min="49" max="51" width="8.85546875" style="343"/>
    <col min="52" max="52" width="17.85546875" style="343" customWidth="1"/>
    <col min="53" max="53" width="10.140625" style="343" customWidth="1"/>
    <col min="54" max="55" width="16.140625" style="343" customWidth="1"/>
    <col min="56" max="56" width="19.140625" style="343" bestFit="1" customWidth="1"/>
    <col min="57" max="57" width="17.85546875" style="343" customWidth="1"/>
    <col min="58" max="58" width="14.5703125" style="343" customWidth="1"/>
    <col min="59" max="59" width="17.140625" style="343" bestFit="1" customWidth="1"/>
    <col min="60" max="60" width="19.140625" style="343" bestFit="1" customWidth="1"/>
    <col min="61" max="61" width="8.85546875" style="343" customWidth="1"/>
    <col min="62" max="62" width="8.85546875" style="343"/>
    <col min="63" max="63" width="14.42578125" style="343" customWidth="1"/>
    <col min="64" max="65" width="18.5703125" style="343" customWidth="1"/>
    <col min="66" max="339" width="8.85546875" style="343"/>
    <col min="340" max="16384" width="8.85546875" style="25"/>
  </cols>
  <sheetData>
    <row r="1" spans="1:339" ht="19.5" customHeight="1" x14ac:dyDescent="0.2">
      <c r="A1" s="1592" t="s">
        <v>1342</v>
      </c>
      <c r="B1" s="1592"/>
      <c r="C1" s="1593" t="s">
        <v>721</v>
      </c>
      <c r="D1" s="1594" t="s">
        <v>338</v>
      </c>
      <c r="E1" s="1595"/>
      <c r="F1" s="1595"/>
      <c r="G1" s="1595"/>
      <c r="H1" s="1595"/>
      <c r="I1" s="1595"/>
      <c r="J1" s="1596"/>
      <c r="K1" s="1594" t="s">
        <v>338</v>
      </c>
      <c r="L1" s="1595"/>
      <c r="M1" s="1595"/>
      <c r="N1" s="1595"/>
      <c r="O1" s="1595"/>
      <c r="P1" s="1595"/>
      <c r="Q1" s="1595"/>
      <c r="R1" s="1596"/>
      <c r="S1" s="1594" t="s">
        <v>338</v>
      </c>
      <c r="T1" s="1595"/>
      <c r="U1" s="1595"/>
      <c r="V1" s="1595"/>
      <c r="W1" s="1595"/>
      <c r="X1" s="1595"/>
      <c r="Y1" s="1595"/>
      <c r="Z1" s="1596"/>
      <c r="AA1" s="1594" t="s">
        <v>338</v>
      </c>
      <c r="AB1" s="1595"/>
      <c r="AC1" s="1595"/>
      <c r="AD1" s="1595"/>
      <c r="AE1" s="1595"/>
      <c r="AF1" s="1595"/>
      <c r="AG1" s="1595"/>
      <c r="AH1" s="1596"/>
      <c r="AI1" s="1597" t="s">
        <v>338</v>
      </c>
      <c r="AJ1" s="1598"/>
      <c r="AK1" s="1598"/>
      <c r="AL1" s="1598"/>
      <c r="AM1" s="1598"/>
      <c r="AN1" s="1598"/>
      <c r="AO1" s="1598"/>
      <c r="AP1" s="1598"/>
      <c r="AQ1" s="1599"/>
      <c r="AR1" s="2238" t="s">
        <v>331</v>
      </c>
      <c r="AS1" s="2243"/>
      <c r="AT1" s="2243"/>
      <c r="AU1" s="2243"/>
      <c r="AV1" s="2243"/>
    </row>
    <row r="2" spans="1:339" ht="96.75" customHeight="1" x14ac:dyDescent="0.2">
      <c r="A2" s="1592"/>
      <c r="B2" s="1592"/>
      <c r="C2" s="1593"/>
      <c r="D2" s="422" t="s">
        <v>334</v>
      </c>
      <c r="E2" s="422" t="s">
        <v>825</v>
      </c>
      <c r="F2" s="423" t="s">
        <v>786</v>
      </c>
      <c r="G2" s="423" t="s">
        <v>787</v>
      </c>
      <c r="H2" s="423" t="s">
        <v>788</v>
      </c>
      <c r="I2" s="423" t="s">
        <v>789</v>
      </c>
      <c r="J2" s="423" t="s">
        <v>790</v>
      </c>
      <c r="K2" s="423" t="s">
        <v>791</v>
      </c>
      <c r="L2" s="423" t="s">
        <v>792</v>
      </c>
      <c r="M2" s="423" t="s">
        <v>793</v>
      </c>
      <c r="N2" s="423" t="s">
        <v>794</v>
      </c>
      <c r="O2" s="423" t="s">
        <v>795</v>
      </c>
      <c r="P2" s="423" t="s">
        <v>796</v>
      </c>
      <c r="Q2" s="423" t="s">
        <v>797</v>
      </c>
      <c r="R2" s="423" t="s">
        <v>798</v>
      </c>
      <c r="S2" s="423" t="s">
        <v>799</v>
      </c>
      <c r="T2" s="423" t="s">
        <v>800</v>
      </c>
      <c r="U2" s="423" t="s">
        <v>801</v>
      </c>
      <c r="V2" s="423" t="s">
        <v>802</v>
      </c>
      <c r="W2" s="423" t="s">
        <v>803</v>
      </c>
      <c r="X2" s="423" t="s">
        <v>804</v>
      </c>
      <c r="Y2" s="423" t="s">
        <v>805</v>
      </c>
      <c r="Z2" s="422" t="s">
        <v>806</v>
      </c>
      <c r="AA2" s="423" t="s">
        <v>807</v>
      </c>
      <c r="AB2" s="422" t="s">
        <v>900</v>
      </c>
      <c r="AC2" s="422" t="s">
        <v>809</v>
      </c>
      <c r="AD2" s="422" t="s">
        <v>810</v>
      </c>
      <c r="AE2" s="422" t="s">
        <v>811</v>
      </c>
      <c r="AF2" s="422" t="s">
        <v>812</v>
      </c>
      <c r="AG2" s="721" t="s">
        <v>860</v>
      </c>
      <c r="AH2" s="721" t="s">
        <v>861</v>
      </c>
      <c r="AI2" s="994" t="s">
        <v>1070</v>
      </c>
      <c r="AJ2" s="994" t="s">
        <v>1339</v>
      </c>
      <c r="AK2" s="994" t="s">
        <v>1497</v>
      </c>
      <c r="AL2" s="1429" t="s">
        <v>1498</v>
      </c>
      <c r="AM2" s="1429" t="s">
        <v>1499</v>
      </c>
      <c r="AN2" s="1429" t="s">
        <v>1500</v>
      </c>
      <c r="AO2" s="423" t="s">
        <v>813</v>
      </c>
      <c r="AP2" s="423" t="s">
        <v>814</v>
      </c>
      <c r="AQ2" s="422" t="s">
        <v>335</v>
      </c>
      <c r="AR2" s="2238"/>
      <c r="AS2" s="2244"/>
      <c r="AT2" s="2244"/>
      <c r="AU2" s="2244"/>
      <c r="AV2" s="2244"/>
      <c r="BB2" s="2245"/>
      <c r="BC2" s="1979"/>
      <c r="BF2" s="2246"/>
      <c r="BG2" s="1979"/>
      <c r="BK2" s="2246"/>
      <c r="BL2" s="1979"/>
    </row>
    <row r="3" spans="1:339" ht="12.75" hidden="1" customHeight="1" x14ac:dyDescent="0.2">
      <c r="A3" s="375"/>
      <c r="B3" s="375"/>
      <c r="C3" s="376"/>
      <c r="D3" s="385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385"/>
      <c r="AA3" s="385"/>
      <c r="AB3" s="385"/>
      <c r="AC3" s="385"/>
      <c r="AD3" s="385"/>
      <c r="AE3" s="422"/>
      <c r="AF3" s="422"/>
      <c r="AG3" s="721"/>
      <c r="AH3" s="721"/>
      <c r="AI3" s="994"/>
      <c r="AJ3" s="994"/>
      <c r="AK3" s="994"/>
      <c r="AL3" s="1385"/>
      <c r="AM3" s="1385"/>
      <c r="AN3" s="1385"/>
      <c r="AO3" s="227"/>
      <c r="AP3" s="227"/>
      <c r="AQ3" s="385"/>
      <c r="AR3" s="2239"/>
      <c r="BL3" s="1979"/>
    </row>
    <row r="4" spans="1:339" s="30" customFormat="1" ht="18" customHeight="1" x14ac:dyDescent="0.2">
      <c r="A4" s="1577" t="s">
        <v>1385</v>
      </c>
      <c r="B4" s="1578"/>
      <c r="C4" s="1324">
        <v>1</v>
      </c>
      <c r="D4" s="1324">
        <v>2</v>
      </c>
      <c r="E4" s="1324">
        <v>3</v>
      </c>
      <c r="F4" s="1324">
        <v>4</v>
      </c>
      <c r="G4" s="1324">
        <v>5</v>
      </c>
      <c r="H4" s="1324">
        <v>6</v>
      </c>
      <c r="I4" s="1324">
        <v>7</v>
      </c>
      <c r="J4" s="1324">
        <v>8</v>
      </c>
      <c r="K4" s="1324">
        <v>9</v>
      </c>
      <c r="L4" s="1324">
        <v>10</v>
      </c>
      <c r="M4" s="1324">
        <v>11</v>
      </c>
      <c r="N4" s="1324">
        <v>12</v>
      </c>
      <c r="O4" s="1324">
        <v>13</v>
      </c>
      <c r="P4" s="1324">
        <v>14</v>
      </c>
      <c r="Q4" s="1324">
        <v>15</v>
      </c>
      <c r="R4" s="1324">
        <v>16</v>
      </c>
      <c r="S4" s="1324">
        <v>17</v>
      </c>
      <c r="T4" s="1324">
        <v>18</v>
      </c>
      <c r="U4" s="1324">
        <v>19</v>
      </c>
      <c r="V4" s="1324">
        <v>20</v>
      </c>
      <c r="W4" s="1324">
        <v>21</v>
      </c>
      <c r="X4" s="1324">
        <v>22</v>
      </c>
      <c r="Y4" s="1324">
        <v>23</v>
      </c>
      <c r="Z4" s="1324">
        <v>24</v>
      </c>
      <c r="AA4" s="1324">
        <v>25</v>
      </c>
      <c r="AB4" s="1324">
        <v>26</v>
      </c>
      <c r="AC4" s="1324">
        <v>27</v>
      </c>
      <c r="AD4" s="1324">
        <v>28</v>
      </c>
      <c r="AE4" s="1324">
        <v>29</v>
      </c>
      <c r="AF4" s="1324">
        <v>30</v>
      </c>
      <c r="AG4" s="1324">
        <v>31</v>
      </c>
      <c r="AH4" s="1324">
        <v>32</v>
      </c>
      <c r="AI4" s="1324">
        <v>34</v>
      </c>
      <c r="AJ4" s="1324">
        <v>35</v>
      </c>
      <c r="AK4" s="1324">
        <v>36</v>
      </c>
      <c r="AL4" s="1324">
        <v>37</v>
      </c>
      <c r="AM4" s="1324">
        <v>38</v>
      </c>
      <c r="AN4" s="1324">
        <v>39</v>
      </c>
      <c r="AO4" s="1324">
        <v>40</v>
      </c>
      <c r="AP4" s="1324">
        <v>41</v>
      </c>
      <c r="AQ4" s="1324">
        <v>42</v>
      </c>
      <c r="AR4" s="2219">
        <v>43</v>
      </c>
      <c r="AS4" s="2229"/>
      <c r="AT4" s="2229"/>
      <c r="AU4" s="2229"/>
      <c r="AV4" s="2229"/>
      <c r="AW4" s="1979"/>
      <c r="AX4" s="1979"/>
      <c r="AY4" s="1979"/>
      <c r="AZ4" s="1979"/>
      <c r="BA4" s="343"/>
      <c r="BB4" s="1979"/>
      <c r="BC4" s="1979"/>
      <c r="BD4" s="1979"/>
      <c r="BE4" s="1979"/>
      <c r="BF4" s="1979"/>
      <c r="BG4" s="1979"/>
      <c r="BH4" s="1979"/>
      <c r="BI4" s="1979"/>
      <c r="BJ4" s="1979"/>
      <c r="BK4" s="1979"/>
      <c r="BL4" s="1979"/>
      <c r="BM4" s="1979"/>
      <c r="BN4" s="1979"/>
      <c r="BO4" s="1979"/>
      <c r="BP4" s="1979"/>
      <c r="BQ4" s="1979"/>
      <c r="BR4" s="1979"/>
      <c r="BS4" s="1979"/>
      <c r="BT4" s="1979"/>
      <c r="BU4" s="1979"/>
      <c r="BV4" s="1979"/>
      <c r="BW4" s="1979"/>
      <c r="BX4" s="1979"/>
      <c r="BY4" s="1979"/>
      <c r="BZ4" s="1979"/>
      <c r="CA4" s="1979"/>
      <c r="CB4" s="1979"/>
      <c r="CC4" s="1979"/>
      <c r="CD4" s="1979"/>
      <c r="CE4" s="1979"/>
      <c r="CF4" s="1979"/>
      <c r="CG4" s="1979"/>
      <c r="CH4" s="1979"/>
      <c r="CI4" s="1979"/>
      <c r="CJ4" s="1979"/>
      <c r="CK4" s="1979"/>
      <c r="CL4" s="1979"/>
      <c r="CM4" s="1979"/>
      <c r="CN4" s="1979"/>
      <c r="CO4" s="1979"/>
      <c r="CP4" s="1979"/>
      <c r="CQ4" s="1979"/>
      <c r="CR4" s="1979"/>
      <c r="CS4" s="1979"/>
      <c r="CT4" s="1979"/>
      <c r="CU4" s="1979"/>
      <c r="CV4" s="1979"/>
      <c r="CW4" s="1979"/>
      <c r="CX4" s="1979"/>
      <c r="CY4" s="1979"/>
      <c r="CZ4" s="1979"/>
      <c r="DA4" s="1979"/>
      <c r="DB4" s="1979"/>
      <c r="DC4" s="1979"/>
      <c r="DD4" s="1979"/>
      <c r="DE4" s="1979"/>
      <c r="DF4" s="1979"/>
      <c r="DG4" s="1979"/>
      <c r="DH4" s="1979"/>
      <c r="DI4" s="1979"/>
      <c r="DJ4" s="1979"/>
      <c r="DK4" s="1979"/>
      <c r="DL4" s="1979"/>
      <c r="DM4" s="1979"/>
      <c r="DN4" s="1979"/>
      <c r="DO4" s="1979"/>
      <c r="DP4" s="1979"/>
      <c r="DQ4" s="1979"/>
      <c r="DR4" s="1979"/>
      <c r="DS4" s="1979"/>
      <c r="DT4" s="1979"/>
      <c r="DU4" s="1979"/>
      <c r="DV4" s="1979"/>
      <c r="DW4" s="1979"/>
      <c r="DX4" s="1979"/>
      <c r="DY4" s="1979"/>
      <c r="DZ4" s="1979"/>
      <c r="EA4" s="1979"/>
      <c r="EB4" s="1979"/>
      <c r="EC4" s="1979"/>
      <c r="ED4" s="1979"/>
      <c r="EE4" s="1979"/>
      <c r="EF4" s="1979"/>
      <c r="EG4" s="1979"/>
      <c r="EH4" s="1979"/>
      <c r="EI4" s="1979"/>
      <c r="EJ4" s="1979"/>
      <c r="EK4" s="1979"/>
      <c r="EL4" s="1979"/>
      <c r="EM4" s="1979"/>
      <c r="EN4" s="1979"/>
      <c r="EO4" s="1979"/>
      <c r="EP4" s="1979"/>
      <c r="EQ4" s="1979"/>
      <c r="ER4" s="1979"/>
      <c r="ES4" s="1979"/>
      <c r="ET4" s="1979"/>
      <c r="EU4" s="1979"/>
      <c r="EV4" s="1979"/>
      <c r="EW4" s="1979"/>
      <c r="EX4" s="1979"/>
      <c r="EY4" s="1979"/>
      <c r="EZ4" s="1979"/>
      <c r="FA4" s="1979"/>
      <c r="FB4" s="1979"/>
      <c r="FC4" s="1979"/>
      <c r="FD4" s="1979"/>
      <c r="FE4" s="1979"/>
      <c r="FF4" s="1979"/>
      <c r="FG4" s="1979"/>
      <c r="FH4" s="1979"/>
      <c r="FI4" s="1979"/>
      <c r="FJ4" s="1979"/>
      <c r="FK4" s="1979"/>
      <c r="FL4" s="1979"/>
      <c r="FM4" s="1979"/>
      <c r="FN4" s="1979"/>
      <c r="FO4" s="1979"/>
      <c r="FP4" s="1979"/>
      <c r="FQ4" s="1979"/>
      <c r="FR4" s="1979"/>
      <c r="FS4" s="1979"/>
      <c r="FT4" s="1979"/>
      <c r="FU4" s="1979"/>
      <c r="FV4" s="1979"/>
      <c r="FW4" s="1979"/>
      <c r="FX4" s="1979"/>
      <c r="FY4" s="1979"/>
      <c r="FZ4" s="1979"/>
      <c r="GA4" s="1979"/>
      <c r="GB4" s="1979"/>
      <c r="GC4" s="1979"/>
      <c r="GD4" s="1979"/>
      <c r="GE4" s="1979"/>
      <c r="GF4" s="1979"/>
      <c r="GG4" s="1979"/>
      <c r="GH4" s="1979"/>
      <c r="GI4" s="1979"/>
      <c r="GJ4" s="1979"/>
      <c r="GK4" s="1979"/>
      <c r="GL4" s="1979"/>
      <c r="GM4" s="1979"/>
      <c r="GN4" s="1979"/>
      <c r="GO4" s="1979"/>
      <c r="GP4" s="1979"/>
      <c r="GQ4" s="1979"/>
      <c r="GR4" s="1979"/>
      <c r="GS4" s="1979"/>
      <c r="GT4" s="1979"/>
      <c r="GU4" s="1979"/>
      <c r="GV4" s="1979"/>
      <c r="GW4" s="1979"/>
      <c r="GX4" s="1979"/>
      <c r="GY4" s="1979"/>
      <c r="GZ4" s="1979"/>
      <c r="HA4" s="1979"/>
      <c r="HB4" s="1979"/>
      <c r="HC4" s="1979"/>
      <c r="HD4" s="1979"/>
      <c r="HE4" s="1979"/>
      <c r="HF4" s="1979"/>
      <c r="HG4" s="1979"/>
      <c r="HH4" s="1979"/>
      <c r="HI4" s="1979"/>
      <c r="HJ4" s="1979"/>
      <c r="HK4" s="1979"/>
      <c r="HL4" s="1979"/>
      <c r="HM4" s="1979"/>
      <c r="HN4" s="1979"/>
      <c r="HO4" s="1979"/>
      <c r="HP4" s="1979"/>
      <c r="HQ4" s="1979"/>
      <c r="HR4" s="1979"/>
      <c r="HS4" s="1979"/>
      <c r="HT4" s="1979"/>
      <c r="HU4" s="1979"/>
      <c r="HV4" s="1979"/>
      <c r="HW4" s="1979"/>
      <c r="HX4" s="1979"/>
      <c r="HY4" s="1979"/>
      <c r="HZ4" s="1979"/>
      <c r="IA4" s="1979"/>
      <c r="IB4" s="1979"/>
      <c r="IC4" s="1979"/>
      <c r="ID4" s="1979"/>
      <c r="IE4" s="1979"/>
      <c r="IF4" s="1979"/>
      <c r="IG4" s="1979"/>
      <c r="IH4" s="1979"/>
      <c r="II4" s="1979"/>
      <c r="IJ4" s="1979"/>
      <c r="IK4" s="1979"/>
      <c r="IL4" s="1979"/>
      <c r="IM4" s="1979"/>
      <c r="IN4" s="1979"/>
      <c r="IO4" s="1979"/>
      <c r="IP4" s="1979"/>
      <c r="IQ4" s="1979"/>
      <c r="IR4" s="1979"/>
      <c r="IS4" s="1979"/>
      <c r="IT4" s="1979"/>
      <c r="IU4" s="1979"/>
      <c r="IV4" s="1979"/>
      <c r="IW4" s="1979"/>
      <c r="IX4" s="1979"/>
      <c r="IY4" s="1979"/>
      <c r="IZ4" s="1979"/>
      <c r="JA4" s="1979"/>
      <c r="JB4" s="1979"/>
      <c r="JC4" s="1979"/>
      <c r="JD4" s="1979"/>
      <c r="JE4" s="1979"/>
      <c r="JF4" s="1979"/>
      <c r="JG4" s="1979"/>
      <c r="JH4" s="1979"/>
      <c r="JI4" s="1979"/>
      <c r="JJ4" s="1979"/>
      <c r="JK4" s="1979"/>
      <c r="JL4" s="1979"/>
      <c r="JM4" s="1979"/>
      <c r="JN4" s="1979"/>
      <c r="JO4" s="1979"/>
      <c r="JP4" s="1979"/>
      <c r="JQ4" s="1979"/>
      <c r="JR4" s="1979"/>
      <c r="JS4" s="1979"/>
      <c r="JT4" s="1979"/>
      <c r="JU4" s="1979"/>
      <c r="JV4" s="1979"/>
      <c r="JW4" s="1979"/>
      <c r="JX4" s="1979"/>
      <c r="JY4" s="1979"/>
      <c r="JZ4" s="1979"/>
      <c r="KA4" s="1979"/>
      <c r="KB4" s="1979"/>
      <c r="KC4" s="1979"/>
      <c r="KD4" s="1979"/>
      <c r="KE4" s="1979"/>
      <c r="KF4" s="1979"/>
      <c r="KG4" s="1979"/>
      <c r="KH4" s="1979"/>
      <c r="KI4" s="1979"/>
      <c r="KJ4" s="1979"/>
      <c r="KK4" s="1979"/>
      <c r="KL4" s="1979"/>
      <c r="KM4" s="1979"/>
      <c r="KN4" s="1979"/>
      <c r="KO4" s="1979"/>
      <c r="KP4" s="1979"/>
      <c r="KQ4" s="1979"/>
      <c r="KR4" s="1979"/>
      <c r="KS4" s="1979"/>
      <c r="KT4" s="1979"/>
      <c r="KU4" s="1979"/>
      <c r="KV4" s="1979"/>
      <c r="KW4" s="1979"/>
      <c r="KX4" s="1979"/>
      <c r="KY4" s="1979"/>
      <c r="KZ4" s="1979"/>
      <c r="LA4" s="1979"/>
      <c r="LB4" s="1979"/>
      <c r="LC4" s="1979"/>
      <c r="LD4" s="1979"/>
      <c r="LE4" s="1979"/>
      <c r="LF4" s="1979"/>
      <c r="LG4" s="1979"/>
      <c r="LH4" s="1979"/>
      <c r="LI4" s="1979"/>
      <c r="LJ4" s="1979"/>
      <c r="LK4" s="1979"/>
      <c r="LL4" s="1979"/>
      <c r="LM4" s="1979"/>
      <c r="LN4" s="1979"/>
      <c r="LO4" s="1979"/>
      <c r="LP4" s="1979"/>
      <c r="LQ4" s="1979"/>
      <c r="LR4" s="1979"/>
      <c r="LS4" s="1979"/>
      <c r="LT4" s="1979"/>
      <c r="LU4" s="1979"/>
      <c r="LV4" s="1979"/>
      <c r="LW4" s="1979"/>
      <c r="LX4" s="1979"/>
      <c r="LY4" s="1979"/>
      <c r="LZ4" s="1979"/>
      <c r="MA4" s="1979"/>
    </row>
    <row r="5" spans="1:339" s="426" customFormat="1" ht="12.75" hidden="1" customHeight="1" x14ac:dyDescent="0.2">
      <c r="A5" s="273" t="s">
        <v>1482</v>
      </c>
      <c r="C5" s="1325" t="s">
        <v>442</v>
      </c>
      <c r="D5" s="1326" t="s">
        <v>442</v>
      </c>
      <c r="E5" s="1326" t="s">
        <v>442</v>
      </c>
      <c r="F5" s="1326" t="s">
        <v>442</v>
      </c>
      <c r="G5" s="1326" t="s">
        <v>442</v>
      </c>
      <c r="H5" s="1326" t="s">
        <v>442</v>
      </c>
      <c r="I5" s="1326" t="s">
        <v>442</v>
      </c>
      <c r="J5" s="1326" t="s">
        <v>442</v>
      </c>
      <c r="K5" s="1326" t="s">
        <v>442</v>
      </c>
      <c r="L5" s="1326" t="s">
        <v>442</v>
      </c>
      <c r="M5" s="1326" t="s">
        <v>442</v>
      </c>
      <c r="N5" s="1326" t="s">
        <v>442</v>
      </c>
      <c r="O5" s="1326" t="s">
        <v>442</v>
      </c>
      <c r="P5" s="1326" t="s">
        <v>442</v>
      </c>
      <c r="Q5" s="1326" t="s">
        <v>442</v>
      </c>
      <c r="R5" s="1326" t="s">
        <v>442</v>
      </c>
      <c r="S5" s="1326" t="s">
        <v>442</v>
      </c>
      <c r="T5" s="1326" t="s">
        <v>442</v>
      </c>
      <c r="U5" s="1326" t="s">
        <v>442</v>
      </c>
      <c r="V5" s="1326" t="s">
        <v>442</v>
      </c>
      <c r="W5" s="1326" t="s">
        <v>442</v>
      </c>
      <c r="X5" s="1326" t="s">
        <v>442</v>
      </c>
      <c r="Y5" s="1326" t="s">
        <v>442</v>
      </c>
      <c r="Z5" s="1326" t="s">
        <v>442</v>
      </c>
      <c r="AA5" s="1326" t="s">
        <v>442</v>
      </c>
      <c r="AB5" s="1326" t="s">
        <v>442</v>
      </c>
      <c r="AC5" s="1326" t="s">
        <v>442</v>
      </c>
      <c r="AD5" s="1326" t="s">
        <v>442</v>
      </c>
      <c r="AE5" s="1326" t="s">
        <v>442</v>
      </c>
      <c r="AF5" s="1326" t="s">
        <v>442</v>
      </c>
      <c r="AG5" s="1325" t="s">
        <v>442</v>
      </c>
      <c r="AH5" s="1325" t="s">
        <v>442</v>
      </c>
      <c r="AI5" s="1325"/>
      <c r="AJ5" s="1325"/>
      <c r="AK5" s="1325"/>
      <c r="AL5" s="1325"/>
      <c r="AM5" s="1325"/>
      <c r="AN5" s="1325"/>
      <c r="AO5" s="1326" t="s">
        <v>442</v>
      </c>
      <c r="AP5" s="1326" t="s">
        <v>442</v>
      </c>
      <c r="AQ5" s="1325" t="s">
        <v>443</v>
      </c>
      <c r="AR5" s="2058" t="s">
        <v>443</v>
      </c>
      <c r="AS5" s="2231"/>
      <c r="AT5" s="2231"/>
      <c r="AU5" s="811"/>
      <c r="AV5" s="811"/>
      <c r="AW5" s="811"/>
      <c r="AX5" s="811"/>
      <c r="AY5" s="811"/>
      <c r="AZ5" s="811"/>
      <c r="BA5" s="343"/>
      <c r="BB5" s="811"/>
      <c r="BC5" s="811"/>
      <c r="BD5" s="811"/>
      <c r="BE5" s="811"/>
      <c r="BF5" s="811"/>
      <c r="BG5" s="811"/>
      <c r="BH5" s="811"/>
      <c r="BI5" s="811"/>
      <c r="BJ5" s="811"/>
      <c r="BK5" s="811"/>
      <c r="BL5" s="811"/>
      <c r="BM5" s="811"/>
      <c r="BN5" s="811"/>
      <c r="BO5" s="811"/>
      <c r="BP5" s="811"/>
      <c r="BQ5" s="811"/>
      <c r="BR5" s="811"/>
      <c r="BS5" s="811"/>
      <c r="BT5" s="811"/>
      <c r="BU5" s="811"/>
      <c r="BV5" s="811"/>
      <c r="BW5" s="811"/>
      <c r="BX5" s="811"/>
      <c r="BY5" s="811"/>
      <c r="BZ5" s="811"/>
      <c r="CA5" s="811"/>
      <c r="CB5" s="811"/>
      <c r="CC5" s="811"/>
      <c r="CD5" s="811"/>
      <c r="CE5" s="811"/>
      <c r="CF5" s="811"/>
      <c r="CG5" s="811"/>
      <c r="CH5" s="811"/>
      <c r="CI5" s="811"/>
      <c r="CJ5" s="811"/>
      <c r="CK5" s="811"/>
      <c r="CL5" s="811"/>
      <c r="CM5" s="811"/>
      <c r="CN5" s="811"/>
      <c r="CO5" s="811"/>
      <c r="CP5" s="811"/>
      <c r="CQ5" s="811"/>
      <c r="CR5" s="811"/>
      <c r="CS5" s="811"/>
      <c r="CT5" s="811"/>
      <c r="CU5" s="811"/>
      <c r="CV5" s="811"/>
      <c r="CW5" s="811"/>
      <c r="CX5" s="811"/>
      <c r="CY5" s="811"/>
      <c r="CZ5" s="811"/>
      <c r="DA5" s="811"/>
      <c r="DB5" s="811"/>
      <c r="DC5" s="811"/>
      <c r="DD5" s="811"/>
      <c r="DE5" s="811"/>
      <c r="DF5" s="811"/>
      <c r="DG5" s="811"/>
      <c r="DH5" s="811"/>
      <c r="DI5" s="811"/>
      <c r="DJ5" s="811"/>
      <c r="DK5" s="811"/>
      <c r="DL5" s="8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811"/>
      <c r="ER5" s="811"/>
      <c r="ES5" s="811"/>
      <c r="ET5" s="811"/>
      <c r="EU5" s="811"/>
      <c r="EV5" s="811"/>
      <c r="EW5" s="811"/>
      <c r="EX5" s="811"/>
      <c r="EY5" s="811"/>
      <c r="EZ5" s="811"/>
      <c r="FA5" s="811"/>
      <c r="FB5" s="811"/>
      <c r="FC5" s="811"/>
      <c r="FD5" s="811"/>
      <c r="FE5" s="811"/>
      <c r="FF5" s="811"/>
      <c r="FG5" s="811"/>
      <c r="FH5" s="811"/>
      <c r="FI5" s="811"/>
      <c r="FJ5" s="811"/>
      <c r="FK5" s="811"/>
      <c r="FL5" s="811"/>
      <c r="FM5" s="811"/>
      <c r="FN5" s="811"/>
      <c r="FO5" s="811"/>
      <c r="FP5" s="811"/>
      <c r="FQ5" s="811"/>
      <c r="FR5" s="811"/>
      <c r="FS5" s="811"/>
      <c r="FT5" s="811"/>
      <c r="FU5" s="811"/>
      <c r="FV5" s="811"/>
      <c r="FW5" s="811"/>
      <c r="FX5" s="811"/>
      <c r="FY5" s="811"/>
      <c r="FZ5" s="811"/>
      <c r="GA5" s="811"/>
      <c r="GB5" s="811"/>
      <c r="GC5" s="811"/>
      <c r="GD5" s="811"/>
      <c r="GE5" s="811"/>
      <c r="GF5" s="811"/>
      <c r="GG5" s="811"/>
      <c r="GH5" s="811"/>
      <c r="GI5" s="811"/>
      <c r="GJ5" s="811"/>
      <c r="GK5" s="811"/>
      <c r="GL5" s="811"/>
      <c r="GM5" s="811"/>
      <c r="GN5" s="811"/>
      <c r="GO5" s="811"/>
      <c r="GP5" s="811"/>
      <c r="GQ5" s="811"/>
      <c r="GR5" s="811"/>
      <c r="GS5" s="811"/>
      <c r="GT5" s="811"/>
      <c r="GU5" s="811"/>
      <c r="GV5" s="811"/>
      <c r="GW5" s="811"/>
      <c r="GX5" s="811"/>
      <c r="GY5" s="811"/>
      <c r="GZ5" s="811"/>
      <c r="HA5" s="811"/>
      <c r="HB5" s="811"/>
      <c r="HC5" s="811"/>
      <c r="HD5" s="811"/>
      <c r="HE5" s="811"/>
      <c r="HF5" s="811"/>
      <c r="HG5" s="811"/>
      <c r="HH5" s="811"/>
      <c r="HI5" s="811"/>
      <c r="HJ5" s="811"/>
      <c r="HK5" s="811"/>
      <c r="HL5" s="811"/>
      <c r="HM5" s="811"/>
      <c r="HN5" s="811"/>
      <c r="HO5" s="811"/>
      <c r="HP5" s="811"/>
      <c r="HQ5" s="811"/>
      <c r="HR5" s="811"/>
      <c r="HS5" s="811"/>
      <c r="HT5" s="811"/>
      <c r="HU5" s="811"/>
      <c r="HV5" s="811"/>
      <c r="HW5" s="811"/>
      <c r="HX5" s="811"/>
      <c r="HY5" s="811"/>
      <c r="HZ5" s="811"/>
      <c r="IA5" s="811"/>
      <c r="IB5" s="811"/>
      <c r="IC5" s="811"/>
      <c r="ID5" s="811"/>
      <c r="IE5" s="811"/>
      <c r="IF5" s="811"/>
      <c r="IG5" s="811"/>
      <c r="IH5" s="811"/>
      <c r="II5" s="811"/>
      <c r="IJ5" s="811"/>
      <c r="IK5" s="811"/>
      <c r="IL5" s="811"/>
      <c r="IM5" s="811"/>
      <c r="IN5" s="811"/>
      <c r="IO5" s="811"/>
      <c r="IP5" s="811"/>
      <c r="IQ5" s="811"/>
      <c r="IR5" s="811"/>
      <c r="IS5" s="811"/>
      <c r="IT5" s="811"/>
      <c r="IU5" s="811"/>
      <c r="IV5" s="811"/>
      <c r="IW5" s="811"/>
      <c r="IX5" s="811"/>
      <c r="IY5" s="811"/>
      <c r="IZ5" s="811"/>
      <c r="JA5" s="811"/>
      <c r="JB5" s="811"/>
      <c r="JC5" s="811"/>
      <c r="JD5" s="811"/>
      <c r="JE5" s="811"/>
      <c r="JF5" s="811"/>
      <c r="JG5" s="811"/>
      <c r="JH5" s="811"/>
      <c r="JI5" s="811"/>
      <c r="JJ5" s="811"/>
      <c r="JK5" s="811"/>
      <c r="JL5" s="811"/>
      <c r="JM5" s="811"/>
      <c r="JN5" s="811"/>
      <c r="JO5" s="811"/>
      <c r="JP5" s="811"/>
      <c r="JQ5" s="811"/>
      <c r="JR5" s="811"/>
      <c r="JS5" s="811"/>
      <c r="JT5" s="811"/>
      <c r="JU5" s="811"/>
      <c r="JV5" s="811"/>
      <c r="JW5" s="811"/>
      <c r="JX5" s="811"/>
      <c r="JY5" s="811"/>
      <c r="JZ5" s="811"/>
      <c r="KA5" s="811"/>
      <c r="KB5" s="811"/>
      <c r="KC5" s="811"/>
      <c r="KD5" s="811"/>
      <c r="KE5" s="811"/>
      <c r="KF5" s="811"/>
      <c r="KG5" s="811"/>
      <c r="KH5" s="811"/>
      <c r="KI5" s="811"/>
      <c r="KJ5" s="811"/>
      <c r="KK5" s="811"/>
      <c r="KL5" s="811"/>
      <c r="KM5" s="811"/>
      <c r="KN5" s="811"/>
      <c r="KO5" s="811"/>
      <c r="KP5" s="811"/>
      <c r="KQ5" s="811"/>
      <c r="KR5" s="811"/>
      <c r="KS5" s="811"/>
      <c r="KT5" s="811"/>
      <c r="KU5" s="811"/>
      <c r="KV5" s="811"/>
      <c r="KW5" s="811"/>
      <c r="KX5" s="811"/>
      <c r="KY5" s="811"/>
      <c r="KZ5" s="811"/>
      <c r="LA5" s="811"/>
      <c r="LB5" s="811"/>
      <c r="LC5" s="811"/>
      <c r="LD5" s="811"/>
      <c r="LE5" s="811"/>
      <c r="LF5" s="811"/>
      <c r="LG5" s="811"/>
      <c r="LH5" s="811"/>
      <c r="LI5" s="811"/>
      <c r="LJ5" s="811"/>
      <c r="LK5" s="811"/>
      <c r="LL5" s="811"/>
      <c r="LM5" s="811"/>
      <c r="LN5" s="811"/>
      <c r="LO5" s="811"/>
      <c r="LP5" s="811"/>
      <c r="LQ5" s="811"/>
      <c r="LR5" s="811"/>
      <c r="LS5" s="811"/>
      <c r="LT5" s="811"/>
      <c r="LU5" s="811"/>
      <c r="LV5" s="811"/>
      <c r="LW5" s="811"/>
      <c r="LX5" s="811"/>
      <c r="LY5" s="811"/>
      <c r="LZ5" s="811"/>
      <c r="MA5" s="811"/>
    </row>
    <row r="6" spans="1:339" s="426" customFormat="1" ht="24.95" customHeight="1" x14ac:dyDescent="0.2">
      <c r="A6" s="1589" t="s">
        <v>1482</v>
      </c>
      <c r="B6" s="1590"/>
      <c r="C6" s="1325" t="s">
        <v>1396</v>
      </c>
      <c r="D6" s="1326" t="s">
        <v>1053</v>
      </c>
      <c r="E6" s="1328" t="s">
        <v>1109</v>
      </c>
      <c r="F6" s="1328" t="s">
        <v>1110</v>
      </c>
      <c r="G6" s="1328" t="s">
        <v>1111</v>
      </c>
      <c r="H6" s="1328" t="s">
        <v>1112</v>
      </c>
      <c r="I6" s="1328" t="s">
        <v>1113</v>
      </c>
      <c r="J6" s="1328" t="s">
        <v>1114</v>
      </c>
      <c r="K6" s="1328" t="s">
        <v>1115</v>
      </c>
      <c r="L6" s="1328" t="s">
        <v>1116</v>
      </c>
      <c r="M6" s="1328" t="s">
        <v>1117</v>
      </c>
      <c r="N6" s="1328" t="s">
        <v>1118</v>
      </c>
      <c r="O6" s="1328" t="s">
        <v>1119</v>
      </c>
      <c r="P6" s="1328" t="s">
        <v>1120</v>
      </c>
      <c r="Q6" s="1328" t="s">
        <v>1121</v>
      </c>
      <c r="R6" s="1328" t="s">
        <v>1122</v>
      </c>
      <c r="S6" s="1328" t="s">
        <v>1123</v>
      </c>
      <c r="T6" s="1328" t="s">
        <v>1124</v>
      </c>
      <c r="U6" s="1328" t="s">
        <v>1125</v>
      </c>
      <c r="V6" s="1328" t="s">
        <v>1126</v>
      </c>
      <c r="W6" s="1328" t="s">
        <v>1127</v>
      </c>
      <c r="X6" s="1328" t="s">
        <v>1128</v>
      </c>
      <c r="Y6" s="1328" t="s">
        <v>1129</v>
      </c>
      <c r="Z6" s="1328" t="s">
        <v>1130</v>
      </c>
      <c r="AA6" s="1328" t="s">
        <v>1131</v>
      </c>
      <c r="AB6" s="1328" t="s">
        <v>1132</v>
      </c>
      <c r="AC6" s="1328" t="s">
        <v>1133</v>
      </c>
      <c r="AD6" s="1328" t="s">
        <v>1134</v>
      </c>
      <c r="AE6" s="1328" t="s">
        <v>1135</v>
      </c>
      <c r="AF6" s="1328" t="s">
        <v>1136</v>
      </c>
      <c r="AG6" s="1328" t="s">
        <v>1137</v>
      </c>
      <c r="AH6" s="1328" t="s">
        <v>1138</v>
      </c>
      <c r="AI6" s="1328" t="s">
        <v>1139</v>
      </c>
      <c r="AJ6" s="1328" t="s">
        <v>1397</v>
      </c>
      <c r="AK6" s="1328" t="s">
        <v>1398</v>
      </c>
      <c r="AL6" s="1328"/>
      <c r="AM6" s="1328"/>
      <c r="AN6" s="1328"/>
      <c r="AO6" s="1328" t="s">
        <v>1140</v>
      </c>
      <c r="AP6" s="1328" t="s">
        <v>1141</v>
      </c>
      <c r="AQ6" s="1325" t="s">
        <v>1399</v>
      </c>
      <c r="AR6" s="2058" t="s">
        <v>1400</v>
      </c>
      <c r="AS6" s="2231"/>
      <c r="AT6" s="2231"/>
      <c r="AU6" s="2231"/>
      <c r="AV6" s="2231"/>
      <c r="AW6" s="811"/>
      <c r="AX6" s="811"/>
      <c r="AY6" s="811"/>
      <c r="AZ6" s="811"/>
      <c r="BA6" s="343"/>
      <c r="BB6" s="811"/>
      <c r="BC6" s="811"/>
      <c r="BD6" s="811"/>
      <c r="BE6" s="811"/>
      <c r="BF6" s="811"/>
      <c r="BG6" s="811"/>
      <c r="BH6" s="811"/>
      <c r="BI6" s="811"/>
      <c r="BJ6" s="811"/>
      <c r="BK6" s="811"/>
      <c r="BL6" s="811"/>
      <c r="BM6" s="811"/>
      <c r="BN6" s="811"/>
      <c r="BO6" s="811"/>
      <c r="BP6" s="811"/>
      <c r="BQ6" s="811"/>
      <c r="BR6" s="811"/>
      <c r="BS6" s="811"/>
      <c r="BT6" s="811"/>
      <c r="BU6" s="811"/>
      <c r="BV6" s="811"/>
      <c r="BW6" s="811"/>
      <c r="BX6" s="811"/>
      <c r="BY6" s="811"/>
      <c r="BZ6" s="811"/>
      <c r="CA6" s="811"/>
      <c r="CB6" s="811"/>
      <c r="CC6" s="811"/>
      <c r="CD6" s="811"/>
      <c r="CE6" s="811"/>
      <c r="CF6" s="811"/>
      <c r="CG6" s="811"/>
      <c r="CH6" s="811"/>
      <c r="CI6" s="811"/>
      <c r="CJ6" s="811"/>
      <c r="CK6" s="811"/>
      <c r="CL6" s="811"/>
      <c r="CM6" s="811"/>
      <c r="CN6" s="811"/>
      <c r="CO6" s="811"/>
      <c r="CP6" s="811"/>
      <c r="CQ6" s="811"/>
      <c r="CR6" s="811"/>
      <c r="CS6" s="811"/>
      <c r="CT6" s="811"/>
      <c r="CU6" s="811"/>
      <c r="CV6" s="811"/>
      <c r="CW6" s="811"/>
      <c r="CX6" s="811"/>
      <c r="CY6" s="811"/>
      <c r="CZ6" s="811"/>
      <c r="DA6" s="811"/>
      <c r="DB6" s="811"/>
      <c r="DC6" s="811"/>
      <c r="DD6" s="811"/>
      <c r="DE6" s="811"/>
      <c r="DF6" s="811"/>
      <c r="DG6" s="811"/>
      <c r="DH6" s="811"/>
      <c r="DI6" s="811"/>
      <c r="DJ6" s="811"/>
      <c r="DK6" s="811"/>
      <c r="DL6" s="811"/>
      <c r="DM6" s="811"/>
      <c r="DN6" s="811"/>
      <c r="DO6" s="811"/>
      <c r="DP6" s="811"/>
      <c r="DQ6" s="811"/>
      <c r="DR6" s="811"/>
      <c r="DS6" s="811"/>
      <c r="DT6" s="811"/>
      <c r="DU6" s="811"/>
      <c r="DV6" s="811"/>
      <c r="DW6" s="811"/>
      <c r="DX6" s="811"/>
      <c r="DY6" s="811"/>
      <c r="DZ6" s="811"/>
      <c r="EA6" s="811"/>
      <c r="EB6" s="811"/>
      <c r="EC6" s="811"/>
      <c r="ED6" s="811"/>
      <c r="EE6" s="811"/>
      <c r="EF6" s="811"/>
      <c r="EG6" s="811"/>
      <c r="EH6" s="811"/>
      <c r="EI6" s="811"/>
      <c r="EJ6" s="811"/>
      <c r="EK6" s="811"/>
      <c r="EL6" s="811"/>
      <c r="EM6" s="811"/>
      <c r="EN6" s="811"/>
      <c r="EO6" s="811"/>
      <c r="EP6" s="811"/>
      <c r="EQ6" s="811"/>
      <c r="ER6" s="811"/>
      <c r="ES6" s="811"/>
      <c r="ET6" s="811"/>
      <c r="EU6" s="811"/>
      <c r="EV6" s="811"/>
      <c r="EW6" s="811"/>
      <c r="EX6" s="811"/>
      <c r="EY6" s="811"/>
      <c r="EZ6" s="811"/>
      <c r="FA6" s="811"/>
      <c r="FB6" s="811"/>
      <c r="FC6" s="811"/>
      <c r="FD6" s="811"/>
      <c r="FE6" s="811"/>
      <c r="FF6" s="811"/>
      <c r="FG6" s="811"/>
      <c r="FH6" s="811"/>
      <c r="FI6" s="811"/>
      <c r="FJ6" s="811"/>
      <c r="FK6" s="811"/>
      <c r="FL6" s="811"/>
      <c r="FM6" s="811"/>
      <c r="FN6" s="811"/>
      <c r="FO6" s="811"/>
      <c r="FP6" s="811"/>
      <c r="FQ6" s="811"/>
      <c r="FR6" s="811"/>
      <c r="FS6" s="811"/>
      <c r="FT6" s="811"/>
      <c r="FU6" s="811"/>
      <c r="FV6" s="811"/>
      <c r="FW6" s="811"/>
      <c r="FX6" s="811"/>
      <c r="FY6" s="811"/>
      <c r="FZ6" s="811"/>
      <c r="GA6" s="811"/>
      <c r="GB6" s="811"/>
      <c r="GC6" s="811"/>
      <c r="GD6" s="811"/>
      <c r="GE6" s="811"/>
      <c r="GF6" s="811"/>
      <c r="GG6" s="811"/>
      <c r="GH6" s="811"/>
      <c r="GI6" s="811"/>
      <c r="GJ6" s="811"/>
      <c r="GK6" s="811"/>
      <c r="GL6" s="811"/>
      <c r="GM6" s="811"/>
      <c r="GN6" s="811"/>
      <c r="GO6" s="811"/>
      <c r="GP6" s="811"/>
      <c r="GQ6" s="811"/>
      <c r="GR6" s="811"/>
      <c r="GS6" s="811"/>
      <c r="GT6" s="811"/>
      <c r="GU6" s="811"/>
      <c r="GV6" s="811"/>
      <c r="GW6" s="811"/>
      <c r="GX6" s="811"/>
      <c r="GY6" s="811"/>
      <c r="GZ6" s="811"/>
      <c r="HA6" s="811"/>
      <c r="HB6" s="811"/>
      <c r="HC6" s="811"/>
      <c r="HD6" s="811"/>
      <c r="HE6" s="811"/>
      <c r="HF6" s="811"/>
      <c r="HG6" s="811"/>
      <c r="HH6" s="811"/>
      <c r="HI6" s="811"/>
      <c r="HJ6" s="811"/>
      <c r="HK6" s="811"/>
      <c r="HL6" s="811"/>
      <c r="HM6" s="811"/>
      <c r="HN6" s="811"/>
      <c r="HO6" s="811"/>
      <c r="HP6" s="811"/>
      <c r="HQ6" s="811"/>
      <c r="HR6" s="811"/>
      <c r="HS6" s="811"/>
      <c r="HT6" s="811"/>
      <c r="HU6" s="811"/>
      <c r="HV6" s="811"/>
      <c r="HW6" s="811"/>
      <c r="HX6" s="811"/>
      <c r="HY6" s="811"/>
      <c r="HZ6" s="811"/>
      <c r="IA6" s="811"/>
      <c r="IB6" s="811"/>
      <c r="IC6" s="811"/>
      <c r="ID6" s="811"/>
      <c r="IE6" s="811"/>
      <c r="IF6" s="811"/>
      <c r="IG6" s="811"/>
      <c r="IH6" s="811"/>
      <c r="II6" s="811"/>
      <c r="IJ6" s="811"/>
      <c r="IK6" s="811"/>
      <c r="IL6" s="811"/>
      <c r="IM6" s="811"/>
      <c r="IN6" s="811"/>
      <c r="IO6" s="811"/>
      <c r="IP6" s="811"/>
      <c r="IQ6" s="811"/>
      <c r="IR6" s="811"/>
      <c r="IS6" s="811"/>
      <c r="IT6" s="811"/>
      <c r="IU6" s="811"/>
      <c r="IV6" s="811"/>
      <c r="IW6" s="811"/>
      <c r="IX6" s="811"/>
      <c r="IY6" s="811"/>
      <c r="IZ6" s="811"/>
      <c r="JA6" s="811"/>
      <c r="JB6" s="811"/>
      <c r="JC6" s="811"/>
      <c r="JD6" s="811"/>
      <c r="JE6" s="811"/>
      <c r="JF6" s="811"/>
      <c r="JG6" s="811"/>
      <c r="JH6" s="811"/>
      <c r="JI6" s="811"/>
      <c r="JJ6" s="811"/>
      <c r="JK6" s="811"/>
      <c r="JL6" s="811"/>
      <c r="JM6" s="811"/>
      <c r="JN6" s="811"/>
      <c r="JO6" s="811"/>
      <c r="JP6" s="811"/>
      <c r="JQ6" s="811"/>
      <c r="JR6" s="811"/>
      <c r="JS6" s="811"/>
      <c r="JT6" s="811"/>
      <c r="JU6" s="811"/>
      <c r="JV6" s="811"/>
      <c r="JW6" s="811"/>
      <c r="JX6" s="811"/>
      <c r="JY6" s="811"/>
      <c r="JZ6" s="811"/>
      <c r="KA6" s="811"/>
      <c r="KB6" s="811"/>
      <c r="KC6" s="811"/>
      <c r="KD6" s="811"/>
      <c r="KE6" s="811"/>
      <c r="KF6" s="811"/>
      <c r="KG6" s="811"/>
      <c r="KH6" s="811"/>
      <c r="KI6" s="811"/>
      <c r="KJ6" s="811"/>
      <c r="KK6" s="811"/>
      <c r="KL6" s="811"/>
      <c r="KM6" s="811"/>
      <c r="KN6" s="811"/>
      <c r="KO6" s="811"/>
      <c r="KP6" s="811"/>
      <c r="KQ6" s="811"/>
      <c r="KR6" s="811"/>
      <c r="KS6" s="811"/>
      <c r="KT6" s="811"/>
      <c r="KU6" s="811"/>
      <c r="KV6" s="811"/>
      <c r="KW6" s="811"/>
      <c r="KX6" s="811"/>
      <c r="KY6" s="811"/>
      <c r="KZ6" s="811"/>
      <c r="LA6" s="811"/>
      <c r="LB6" s="811"/>
      <c r="LC6" s="811"/>
      <c r="LD6" s="811"/>
      <c r="LE6" s="811"/>
      <c r="LF6" s="811"/>
      <c r="LG6" s="811"/>
      <c r="LH6" s="811"/>
      <c r="LI6" s="811"/>
      <c r="LJ6" s="811"/>
      <c r="LK6" s="811"/>
      <c r="LL6" s="811"/>
      <c r="LM6" s="811"/>
      <c r="LN6" s="811"/>
      <c r="LO6" s="811"/>
      <c r="LP6" s="811"/>
      <c r="LQ6" s="811"/>
      <c r="LR6" s="811"/>
      <c r="LS6" s="811"/>
      <c r="LT6" s="811"/>
      <c r="LU6" s="811"/>
      <c r="LV6" s="811"/>
      <c r="LW6" s="811"/>
      <c r="LX6" s="811"/>
      <c r="LY6" s="811"/>
      <c r="LZ6" s="811"/>
      <c r="MA6" s="811"/>
    </row>
    <row r="7" spans="1:339" ht="15.6" customHeight="1" x14ac:dyDescent="0.2">
      <c r="A7" s="296">
        <v>1</v>
      </c>
      <c r="B7" s="297" t="s">
        <v>4</v>
      </c>
      <c r="C7" s="298">
        <v>59276668</v>
      </c>
      <c r="D7" s="298">
        <v>-22529</v>
      </c>
      <c r="E7" s="298"/>
      <c r="F7" s="298">
        <v>0</v>
      </c>
      <c r="G7" s="298">
        <v>0</v>
      </c>
      <c r="H7" s="298">
        <v>0</v>
      </c>
      <c r="I7" s="298">
        <v>0</v>
      </c>
      <c r="J7" s="298">
        <v>0</v>
      </c>
      <c r="K7" s="298">
        <v>0</v>
      </c>
      <c r="L7" s="298">
        <v>-6620</v>
      </c>
      <c r="M7" s="298">
        <v>-13240</v>
      </c>
      <c r="N7" s="298">
        <v>0</v>
      </c>
      <c r="O7" s="298">
        <v>0</v>
      </c>
      <c r="P7" s="298">
        <v>0</v>
      </c>
      <c r="Q7" s="298">
        <v>0</v>
      </c>
      <c r="R7" s="298">
        <v>0</v>
      </c>
      <c r="S7" s="298">
        <v>0</v>
      </c>
      <c r="T7" s="298">
        <v>0</v>
      </c>
      <c r="U7" s="298">
        <v>0</v>
      </c>
      <c r="V7" s="298">
        <v>0</v>
      </c>
      <c r="W7" s="298">
        <v>-3310</v>
      </c>
      <c r="X7" s="298">
        <v>-115850</v>
      </c>
      <c r="Y7" s="298">
        <v>-29790</v>
      </c>
      <c r="Z7" s="298">
        <v>0</v>
      </c>
      <c r="AA7" s="299">
        <v>0</v>
      </c>
      <c r="AB7" s="299">
        <v>0</v>
      </c>
      <c r="AC7" s="299">
        <v>-6620</v>
      </c>
      <c r="AD7" s="299">
        <v>0</v>
      </c>
      <c r="AE7" s="461">
        <v>0</v>
      </c>
      <c r="AF7" s="461">
        <v>0</v>
      </c>
      <c r="AG7" s="461">
        <v>0</v>
      </c>
      <c r="AH7" s="461">
        <v>0</v>
      </c>
      <c r="AI7" s="995">
        <v>0</v>
      </c>
      <c r="AJ7" s="1134">
        <v>0</v>
      </c>
      <c r="AK7" s="1387">
        <v>0</v>
      </c>
      <c r="AL7" s="1387">
        <v>0</v>
      </c>
      <c r="AM7" s="1387">
        <v>0</v>
      </c>
      <c r="AN7" s="1387">
        <v>0</v>
      </c>
      <c r="AO7" s="298">
        <v>-83412</v>
      </c>
      <c r="AP7" s="298">
        <v>-113202</v>
      </c>
      <c r="AQ7" s="300">
        <v>-394573</v>
      </c>
      <c r="AR7" s="2240">
        <v>58882095</v>
      </c>
      <c r="AS7" s="2166"/>
      <c r="AT7" s="2166"/>
      <c r="AU7" s="2166"/>
      <c r="AV7" s="2166"/>
      <c r="AZ7" s="1928"/>
      <c r="BC7" s="2234"/>
      <c r="BD7" s="2234"/>
      <c r="BE7" s="2234"/>
      <c r="BF7" s="2234"/>
      <c r="BG7" s="2234"/>
      <c r="BH7" s="2234"/>
      <c r="BL7" s="2235"/>
      <c r="BM7" s="2235"/>
    </row>
    <row r="8" spans="1:339" ht="15.6" customHeight="1" x14ac:dyDescent="0.2">
      <c r="A8" s="301">
        <v>2</v>
      </c>
      <c r="B8" s="302" t="s">
        <v>5</v>
      </c>
      <c r="C8" s="303">
        <v>30397169</v>
      </c>
      <c r="D8" s="303">
        <v>-2985</v>
      </c>
      <c r="E8" s="303"/>
      <c r="F8" s="303">
        <v>0</v>
      </c>
      <c r="G8" s="303">
        <v>0</v>
      </c>
      <c r="H8" s="303">
        <v>0</v>
      </c>
      <c r="I8" s="303">
        <v>0</v>
      </c>
      <c r="J8" s="303">
        <v>0</v>
      </c>
      <c r="K8" s="303">
        <v>0</v>
      </c>
      <c r="L8" s="303">
        <v>0</v>
      </c>
      <c r="M8" s="303">
        <v>0</v>
      </c>
      <c r="N8" s="303">
        <v>0</v>
      </c>
      <c r="O8" s="303">
        <v>0</v>
      </c>
      <c r="P8" s="303">
        <v>0</v>
      </c>
      <c r="Q8" s="303">
        <v>0</v>
      </c>
      <c r="R8" s="303">
        <v>0</v>
      </c>
      <c r="S8" s="303">
        <v>0</v>
      </c>
      <c r="T8" s="303">
        <v>0</v>
      </c>
      <c r="U8" s="303">
        <v>-3673</v>
      </c>
      <c r="V8" s="303">
        <v>0</v>
      </c>
      <c r="W8" s="303">
        <v>0</v>
      </c>
      <c r="X8" s="303">
        <v>0</v>
      </c>
      <c r="Y8" s="303">
        <v>0</v>
      </c>
      <c r="Z8" s="303">
        <v>0</v>
      </c>
      <c r="AA8" s="303">
        <v>0</v>
      </c>
      <c r="AB8" s="303">
        <v>0</v>
      </c>
      <c r="AC8" s="303">
        <v>0</v>
      </c>
      <c r="AD8" s="303">
        <v>0</v>
      </c>
      <c r="AE8" s="303">
        <v>0</v>
      </c>
      <c r="AF8" s="303">
        <v>0</v>
      </c>
      <c r="AG8" s="303">
        <v>0</v>
      </c>
      <c r="AH8" s="303">
        <v>0</v>
      </c>
      <c r="AI8" s="303">
        <v>0</v>
      </c>
      <c r="AJ8" s="303">
        <v>0</v>
      </c>
      <c r="AK8" s="303">
        <v>0</v>
      </c>
      <c r="AL8" s="303">
        <v>0</v>
      </c>
      <c r="AM8" s="303">
        <v>0</v>
      </c>
      <c r="AN8" s="303">
        <v>0</v>
      </c>
      <c r="AO8" s="303">
        <v>0</v>
      </c>
      <c r="AP8" s="303">
        <v>-56197</v>
      </c>
      <c r="AQ8" s="304">
        <v>-62855</v>
      </c>
      <c r="AR8" s="2241">
        <v>30334314</v>
      </c>
      <c r="AS8" s="2166"/>
      <c r="AT8" s="2166"/>
      <c r="AU8" s="2166"/>
      <c r="AV8" s="2166"/>
      <c r="AZ8" s="1928"/>
      <c r="BC8" s="2234"/>
      <c r="BD8" s="2234"/>
      <c r="BE8" s="2234"/>
      <c r="BF8" s="2234"/>
      <c r="BG8" s="2234"/>
      <c r="BH8" s="2234"/>
      <c r="BL8" s="2235"/>
      <c r="BM8" s="2235"/>
    </row>
    <row r="9" spans="1:339" ht="15.6" customHeight="1" x14ac:dyDescent="0.2">
      <c r="A9" s="301">
        <v>3</v>
      </c>
      <c r="B9" s="302" t="s">
        <v>6</v>
      </c>
      <c r="C9" s="303">
        <v>128086617</v>
      </c>
      <c r="D9" s="303">
        <v>-4574</v>
      </c>
      <c r="E9" s="303"/>
      <c r="F9" s="303">
        <v>-40685</v>
      </c>
      <c r="G9" s="303">
        <v>0</v>
      </c>
      <c r="H9" s="303">
        <v>0</v>
      </c>
      <c r="I9" s="303">
        <v>0</v>
      </c>
      <c r="J9" s="303">
        <v>0</v>
      </c>
      <c r="K9" s="303">
        <v>0</v>
      </c>
      <c r="L9" s="303">
        <v>0</v>
      </c>
      <c r="M9" s="303">
        <v>0</v>
      </c>
      <c r="N9" s="303">
        <v>-138329</v>
      </c>
      <c r="O9" s="303">
        <v>0</v>
      </c>
      <c r="P9" s="303">
        <v>-24411</v>
      </c>
      <c r="Q9" s="303">
        <v>0</v>
      </c>
      <c r="R9" s="303">
        <v>0</v>
      </c>
      <c r="S9" s="303">
        <v>0</v>
      </c>
      <c r="T9" s="303">
        <v>-585864</v>
      </c>
      <c r="U9" s="303">
        <v>0</v>
      </c>
      <c r="V9" s="303">
        <v>0</v>
      </c>
      <c r="W9" s="303">
        <v>0</v>
      </c>
      <c r="X9" s="303">
        <v>0</v>
      </c>
      <c r="Y9" s="303">
        <v>0</v>
      </c>
      <c r="Z9" s="303">
        <v>-16274</v>
      </c>
      <c r="AA9" s="303">
        <v>0</v>
      </c>
      <c r="AB9" s="303">
        <v>0</v>
      </c>
      <c r="AC9" s="303">
        <v>0</v>
      </c>
      <c r="AD9" s="303">
        <v>0</v>
      </c>
      <c r="AE9" s="303">
        <v>0</v>
      </c>
      <c r="AF9" s="303">
        <v>0</v>
      </c>
      <c r="AG9" s="303">
        <v>0</v>
      </c>
      <c r="AH9" s="303">
        <v>0</v>
      </c>
      <c r="AI9" s="303">
        <v>0</v>
      </c>
      <c r="AJ9" s="303">
        <v>0</v>
      </c>
      <c r="AK9" s="303">
        <v>0</v>
      </c>
      <c r="AL9" s="303">
        <v>-89507</v>
      </c>
      <c r="AM9" s="303">
        <v>-24411</v>
      </c>
      <c r="AN9" s="303">
        <v>0</v>
      </c>
      <c r="AO9" s="303">
        <v>-168436</v>
      </c>
      <c r="AP9" s="303">
        <v>-864149</v>
      </c>
      <c r="AQ9" s="304">
        <v>-1956640</v>
      </c>
      <c r="AR9" s="2241">
        <v>126129977</v>
      </c>
      <c r="AS9" s="2166"/>
      <c r="AT9" s="2166"/>
      <c r="AU9" s="2166"/>
      <c r="AV9" s="2166"/>
      <c r="AZ9" s="1928"/>
      <c r="BC9" s="2234"/>
      <c r="BD9" s="2234"/>
      <c r="BE9" s="2234"/>
      <c r="BF9" s="2234"/>
      <c r="BG9" s="2234"/>
      <c r="BH9" s="2234"/>
      <c r="BL9" s="2235"/>
      <c r="BM9" s="2235"/>
    </row>
    <row r="10" spans="1:339" ht="15.6" customHeight="1" x14ac:dyDescent="0.2">
      <c r="A10" s="301">
        <v>4</v>
      </c>
      <c r="B10" s="302" t="s">
        <v>7</v>
      </c>
      <c r="C10" s="303">
        <v>19790988</v>
      </c>
      <c r="D10" s="303">
        <v>-2080</v>
      </c>
      <c r="E10" s="303"/>
      <c r="F10" s="303">
        <v>0</v>
      </c>
      <c r="G10" s="303">
        <v>0</v>
      </c>
      <c r="H10" s="303">
        <v>0</v>
      </c>
      <c r="I10" s="303">
        <v>0</v>
      </c>
      <c r="J10" s="303">
        <v>0</v>
      </c>
      <c r="K10" s="303">
        <v>0</v>
      </c>
      <c r="L10" s="303">
        <v>0</v>
      </c>
      <c r="M10" s="303">
        <v>0</v>
      </c>
      <c r="N10" s="303">
        <v>0</v>
      </c>
      <c r="O10" s="303">
        <v>0</v>
      </c>
      <c r="P10" s="303">
        <v>0</v>
      </c>
      <c r="Q10" s="303">
        <v>0</v>
      </c>
      <c r="R10" s="303">
        <v>0</v>
      </c>
      <c r="S10" s="303">
        <v>0</v>
      </c>
      <c r="T10" s="303">
        <v>-102128</v>
      </c>
      <c r="U10" s="303">
        <v>0</v>
      </c>
      <c r="V10" s="303">
        <v>0</v>
      </c>
      <c r="W10" s="303">
        <v>-6383</v>
      </c>
      <c r="X10" s="303">
        <v>-12766</v>
      </c>
      <c r="Y10" s="303">
        <v>0</v>
      </c>
      <c r="Z10" s="303">
        <v>0</v>
      </c>
      <c r="AA10" s="303">
        <v>0</v>
      </c>
      <c r="AB10" s="303">
        <v>0</v>
      </c>
      <c r="AC10" s="303">
        <v>0</v>
      </c>
      <c r="AD10" s="303">
        <v>0</v>
      </c>
      <c r="AE10" s="303">
        <v>0</v>
      </c>
      <c r="AF10" s="303">
        <v>0</v>
      </c>
      <c r="AG10" s="303">
        <v>0</v>
      </c>
      <c r="AH10" s="303">
        <v>0</v>
      </c>
      <c r="AI10" s="303">
        <v>0</v>
      </c>
      <c r="AJ10" s="303">
        <v>0</v>
      </c>
      <c r="AK10" s="303">
        <v>0</v>
      </c>
      <c r="AL10" s="303">
        <v>0</v>
      </c>
      <c r="AM10" s="303">
        <v>0</v>
      </c>
      <c r="AN10" s="303">
        <v>0</v>
      </c>
      <c r="AO10" s="303">
        <v>-68936</v>
      </c>
      <c r="AP10" s="303">
        <v>-126383</v>
      </c>
      <c r="AQ10" s="304">
        <v>-318676</v>
      </c>
      <c r="AR10" s="2241">
        <v>19472312</v>
      </c>
      <c r="AS10" s="2166"/>
      <c r="AT10" s="2166"/>
      <c r="AU10" s="2166"/>
      <c r="AV10" s="2166"/>
      <c r="AZ10" s="1928"/>
      <c r="BC10" s="2234"/>
      <c r="BD10" s="2234"/>
      <c r="BE10" s="2234"/>
      <c r="BF10" s="2234"/>
      <c r="BG10" s="2234"/>
      <c r="BH10" s="2234"/>
      <c r="BL10" s="2235"/>
      <c r="BM10" s="2235"/>
    </row>
    <row r="11" spans="1:339" ht="15.6" customHeight="1" x14ac:dyDescent="0.2">
      <c r="A11" s="305">
        <v>5</v>
      </c>
      <c r="B11" s="306" t="s">
        <v>8</v>
      </c>
      <c r="C11" s="307">
        <v>33780948</v>
      </c>
      <c r="D11" s="307">
        <v>-6056</v>
      </c>
      <c r="E11" s="307"/>
      <c r="F11" s="307">
        <v>0</v>
      </c>
      <c r="G11" s="307">
        <v>0</v>
      </c>
      <c r="H11" s="307">
        <v>0</v>
      </c>
      <c r="I11" s="307">
        <v>0</v>
      </c>
      <c r="J11" s="307">
        <v>0</v>
      </c>
      <c r="K11" s="307">
        <v>0</v>
      </c>
      <c r="L11" s="307">
        <v>0</v>
      </c>
      <c r="M11" s="307">
        <v>0</v>
      </c>
      <c r="N11" s="307">
        <v>0</v>
      </c>
      <c r="O11" s="307">
        <v>0</v>
      </c>
      <c r="P11" s="307">
        <v>0</v>
      </c>
      <c r="Q11" s="307">
        <v>0</v>
      </c>
      <c r="R11" s="307">
        <v>0</v>
      </c>
      <c r="S11" s="307">
        <v>0</v>
      </c>
      <c r="T11" s="307">
        <v>0</v>
      </c>
      <c r="U11" s="307">
        <v>0</v>
      </c>
      <c r="V11" s="307">
        <v>0</v>
      </c>
      <c r="W11" s="307">
        <v>0</v>
      </c>
      <c r="X11" s="307">
        <v>0</v>
      </c>
      <c r="Y11" s="307">
        <v>0</v>
      </c>
      <c r="Z11" s="307">
        <v>0</v>
      </c>
      <c r="AA11" s="307">
        <v>0</v>
      </c>
      <c r="AB11" s="307">
        <v>0</v>
      </c>
      <c r="AC11" s="307">
        <v>0</v>
      </c>
      <c r="AD11" s="307">
        <v>0</v>
      </c>
      <c r="AE11" s="462">
        <v>0</v>
      </c>
      <c r="AF11" s="462">
        <v>0</v>
      </c>
      <c r="AG11" s="656">
        <v>0</v>
      </c>
      <c r="AH11" s="656">
        <v>-502437</v>
      </c>
      <c r="AI11" s="996">
        <v>0</v>
      </c>
      <c r="AJ11" s="1135">
        <v>0</v>
      </c>
      <c r="AK11" s="1135">
        <v>0</v>
      </c>
      <c r="AL11" s="996">
        <v>0</v>
      </c>
      <c r="AM11" s="996">
        <v>0</v>
      </c>
      <c r="AN11" s="996">
        <v>0</v>
      </c>
      <c r="AO11" s="307">
        <v>-72244</v>
      </c>
      <c r="AP11" s="307">
        <v>-112379</v>
      </c>
      <c r="AQ11" s="308">
        <v>-693116</v>
      </c>
      <c r="AR11" s="2222">
        <v>33087832</v>
      </c>
      <c r="AS11" s="2166"/>
      <c r="AT11" s="2166"/>
      <c r="AU11" s="2166"/>
      <c r="AV11" s="2166"/>
      <c r="AZ11" s="1928"/>
      <c r="BC11" s="2234"/>
      <c r="BD11" s="2234"/>
      <c r="BE11" s="2234"/>
      <c r="BF11" s="2234"/>
      <c r="BG11" s="2234"/>
      <c r="BH11" s="2234"/>
      <c r="BL11" s="2235"/>
      <c r="BM11" s="2235"/>
    </row>
    <row r="12" spans="1:339" ht="15.6" customHeight="1" x14ac:dyDescent="0.2">
      <c r="A12" s="296">
        <v>6</v>
      </c>
      <c r="B12" s="297" t="s">
        <v>9</v>
      </c>
      <c r="C12" s="298">
        <v>36502723</v>
      </c>
      <c r="D12" s="298">
        <v>-8073</v>
      </c>
      <c r="E12" s="298"/>
      <c r="F12" s="298">
        <v>0</v>
      </c>
      <c r="G12" s="298">
        <v>0</v>
      </c>
      <c r="H12" s="298">
        <v>0</v>
      </c>
      <c r="I12" s="298">
        <v>0</v>
      </c>
      <c r="J12" s="298">
        <v>0</v>
      </c>
      <c r="K12" s="298">
        <v>-9130</v>
      </c>
      <c r="L12" s="298">
        <v>0</v>
      </c>
      <c r="M12" s="298">
        <v>0</v>
      </c>
      <c r="N12" s="298">
        <v>0</v>
      </c>
      <c r="O12" s="298">
        <v>0</v>
      </c>
      <c r="P12" s="298">
        <v>0</v>
      </c>
      <c r="Q12" s="298">
        <v>0</v>
      </c>
      <c r="R12" s="298">
        <v>0</v>
      </c>
      <c r="S12" s="298">
        <v>0</v>
      </c>
      <c r="T12" s="298">
        <v>0</v>
      </c>
      <c r="U12" s="298">
        <v>0</v>
      </c>
      <c r="V12" s="298">
        <v>0</v>
      </c>
      <c r="W12" s="298">
        <v>0</v>
      </c>
      <c r="X12" s="298">
        <v>0</v>
      </c>
      <c r="Y12" s="298">
        <v>0</v>
      </c>
      <c r="Z12" s="298">
        <v>0</v>
      </c>
      <c r="AA12" s="299">
        <v>0</v>
      </c>
      <c r="AB12" s="299">
        <v>0</v>
      </c>
      <c r="AC12" s="299">
        <v>0</v>
      </c>
      <c r="AD12" s="299">
        <v>0</v>
      </c>
      <c r="AE12" s="461">
        <v>0</v>
      </c>
      <c r="AF12" s="461">
        <v>0</v>
      </c>
      <c r="AG12" s="461">
        <v>0</v>
      </c>
      <c r="AH12" s="461">
        <v>0</v>
      </c>
      <c r="AI12" s="995">
        <v>0</v>
      </c>
      <c r="AJ12" s="1134">
        <v>0</v>
      </c>
      <c r="AK12" s="1134">
        <v>0</v>
      </c>
      <c r="AL12" s="1386">
        <v>0</v>
      </c>
      <c r="AM12" s="1386">
        <v>0</v>
      </c>
      <c r="AN12" s="1386">
        <v>0</v>
      </c>
      <c r="AO12" s="298">
        <v>-73953</v>
      </c>
      <c r="AP12" s="298">
        <v>-45194</v>
      </c>
      <c r="AQ12" s="300">
        <v>-136350</v>
      </c>
      <c r="AR12" s="2240">
        <v>36366373</v>
      </c>
      <c r="AS12" s="2166"/>
      <c r="AT12" s="2166"/>
      <c r="AU12" s="2166"/>
      <c r="AV12" s="2166"/>
      <c r="AZ12" s="1928"/>
      <c r="BC12" s="2234"/>
      <c r="BD12" s="2234"/>
      <c r="BE12" s="2234"/>
      <c r="BF12" s="2234"/>
      <c r="BG12" s="2234"/>
      <c r="BH12" s="2234"/>
      <c r="BL12" s="2235"/>
      <c r="BM12" s="2235"/>
    </row>
    <row r="13" spans="1:339" ht="15.6" customHeight="1" x14ac:dyDescent="0.2">
      <c r="A13" s="301">
        <v>7</v>
      </c>
      <c r="B13" s="302" t="s">
        <v>10</v>
      </c>
      <c r="C13" s="303">
        <v>9760041</v>
      </c>
      <c r="D13" s="303">
        <v>0</v>
      </c>
      <c r="E13" s="303"/>
      <c r="F13" s="303">
        <v>0</v>
      </c>
      <c r="G13" s="303">
        <v>0</v>
      </c>
      <c r="H13" s="303">
        <v>0</v>
      </c>
      <c r="I13" s="303">
        <v>0</v>
      </c>
      <c r="J13" s="303">
        <v>0</v>
      </c>
      <c r="K13" s="303">
        <v>0</v>
      </c>
      <c r="L13" s="303">
        <v>0</v>
      </c>
      <c r="M13" s="303">
        <v>0</v>
      </c>
      <c r="N13" s="303">
        <v>0</v>
      </c>
      <c r="O13" s="303">
        <v>0</v>
      </c>
      <c r="P13" s="303">
        <v>0</v>
      </c>
      <c r="Q13" s="303">
        <v>0</v>
      </c>
      <c r="R13" s="303">
        <v>0</v>
      </c>
      <c r="S13" s="303">
        <v>0</v>
      </c>
      <c r="T13" s="303">
        <v>0</v>
      </c>
      <c r="U13" s="303">
        <v>0</v>
      </c>
      <c r="V13" s="303">
        <v>0</v>
      </c>
      <c r="W13" s="303">
        <v>0</v>
      </c>
      <c r="X13" s="303">
        <v>0</v>
      </c>
      <c r="Y13" s="303">
        <v>0</v>
      </c>
      <c r="Z13" s="303">
        <v>0</v>
      </c>
      <c r="AA13" s="303">
        <v>-351750</v>
      </c>
      <c r="AB13" s="303">
        <v>0</v>
      </c>
      <c r="AC13" s="303">
        <v>0</v>
      </c>
      <c r="AD13" s="303">
        <v>0</v>
      </c>
      <c r="AE13" s="303">
        <v>0</v>
      </c>
      <c r="AF13" s="303">
        <v>0</v>
      </c>
      <c r="AG13" s="303">
        <v>0</v>
      </c>
      <c r="AH13" s="303">
        <v>0</v>
      </c>
      <c r="AI13" s="303">
        <v>0</v>
      </c>
      <c r="AJ13" s="303">
        <v>0</v>
      </c>
      <c r="AK13" s="303">
        <v>0</v>
      </c>
      <c r="AL13" s="303">
        <v>0</v>
      </c>
      <c r="AM13" s="303">
        <v>0</v>
      </c>
      <c r="AN13" s="303">
        <v>0</v>
      </c>
      <c r="AO13" s="303">
        <v>-113063</v>
      </c>
      <c r="AP13" s="303">
        <v>-226125</v>
      </c>
      <c r="AQ13" s="304">
        <v>-690938</v>
      </c>
      <c r="AR13" s="2241">
        <v>9069103</v>
      </c>
      <c r="AS13" s="2166"/>
      <c r="AT13" s="2166"/>
      <c r="AU13" s="2166"/>
      <c r="AV13" s="2166"/>
      <c r="AZ13" s="1928"/>
      <c r="BC13" s="2234"/>
      <c r="BD13" s="2234"/>
      <c r="BE13" s="2234"/>
      <c r="BF13" s="2234"/>
      <c r="BG13" s="2234"/>
      <c r="BH13" s="2234"/>
      <c r="BL13" s="2235"/>
      <c r="BM13" s="2235"/>
    </row>
    <row r="14" spans="1:339" ht="15.6" customHeight="1" x14ac:dyDescent="0.2">
      <c r="A14" s="301">
        <v>8</v>
      </c>
      <c r="B14" s="302" t="s">
        <v>11</v>
      </c>
      <c r="C14" s="303">
        <v>144851114</v>
      </c>
      <c r="D14" s="303">
        <v>-13557</v>
      </c>
      <c r="E14" s="303"/>
      <c r="F14" s="303">
        <v>0</v>
      </c>
      <c r="G14" s="303">
        <v>0</v>
      </c>
      <c r="H14" s="303">
        <v>0</v>
      </c>
      <c r="I14" s="303">
        <v>0</v>
      </c>
      <c r="J14" s="303">
        <v>0</v>
      </c>
      <c r="K14" s="303">
        <v>0</v>
      </c>
      <c r="L14" s="303">
        <v>0</v>
      </c>
      <c r="M14" s="303">
        <v>0</v>
      </c>
      <c r="N14" s="303">
        <v>0</v>
      </c>
      <c r="O14" s="303">
        <v>0</v>
      </c>
      <c r="P14" s="303">
        <v>0</v>
      </c>
      <c r="Q14" s="303">
        <v>0</v>
      </c>
      <c r="R14" s="303">
        <v>0</v>
      </c>
      <c r="S14" s="303">
        <v>0</v>
      </c>
      <c r="T14" s="303">
        <v>0</v>
      </c>
      <c r="U14" s="303">
        <v>0</v>
      </c>
      <c r="V14" s="303">
        <v>0</v>
      </c>
      <c r="W14" s="303">
        <v>0</v>
      </c>
      <c r="X14" s="303">
        <v>0</v>
      </c>
      <c r="Y14" s="303">
        <v>0</v>
      </c>
      <c r="Z14" s="303">
        <v>0</v>
      </c>
      <c r="AA14" s="303">
        <v>0</v>
      </c>
      <c r="AB14" s="303">
        <v>0</v>
      </c>
      <c r="AC14" s="303">
        <v>0</v>
      </c>
      <c r="AD14" s="303">
        <v>0</v>
      </c>
      <c r="AE14" s="303">
        <v>0</v>
      </c>
      <c r="AF14" s="303">
        <v>0</v>
      </c>
      <c r="AG14" s="303">
        <v>0</v>
      </c>
      <c r="AH14" s="303">
        <v>0</v>
      </c>
      <c r="AI14" s="303">
        <v>0</v>
      </c>
      <c r="AJ14" s="303">
        <v>0</v>
      </c>
      <c r="AK14" s="303">
        <v>0</v>
      </c>
      <c r="AL14" s="303">
        <v>0</v>
      </c>
      <c r="AM14" s="303">
        <v>0</v>
      </c>
      <c r="AN14" s="303">
        <v>-76084.2</v>
      </c>
      <c r="AO14" s="303">
        <v>-382190</v>
      </c>
      <c r="AP14" s="303">
        <v>-244177</v>
      </c>
      <c r="AQ14" s="304">
        <v>-716008.2</v>
      </c>
      <c r="AR14" s="2241">
        <v>144135105.80000001</v>
      </c>
      <c r="AS14" s="2166"/>
      <c r="AT14" s="2166"/>
      <c r="AU14" s="2166"/>
      <c r="AV14" s="2166"/>
      <c r="AZ14" s="1928"/>
      <c r="BC14" s="2234"/>
      <c r="BD14" s="2234"/>
      <c r="BE14" s="2234"/>
      <c r="BF14" s="2234"/>
      <c r="BG14" s="2234"/>
      <c r="BH14" s="2234"/>
      <c r="BL14" s="2235"/>
      <c r="BM14" s="2235"/>
    </row>
    <row r="15" spans="1:339" ht="15.6" customHeight="1" x14ac:dyDescent="0.2">
      <c r="A15" s="301">
        <v>9</v>
      </c>
      <c r="B15" s="302" t="s">
        <v>12</v>
      </c>
      <c r="C15" s="303">
        <v>197829893</v>
      </c>
      <c r="D15" s="303">
        <v>-58801</v>
      </c>
      <c r="E15" s="303">
        <v>-6044556</v>
      </c>
      <c r="F15" s="303">
        <v>0</v>
      </c>
      <c r="G15" s="303">
        <v>0</v>
      </c>
      <c r="H15" s="303">
        <v>0</v>
      </c>
      <c r="I15" s="303">
        <v>0</v>
      </c>
      <c r="J15" s="303">
        <v>0</v>
      </c>
      <c r="K15" s="303">
        <v>0</v>
      </c>
      <c r="L15" s="303">
        <v>0</v>
      </c>
      <c r="M15" s="303">
        <v>0</v>
      </c>
      <c r="N15" s="303">
        <v>0</v>
      </c>
      <c r="O15" s="303">
        <v>0</v>
      </c>
      <c r="P15" s="303">
        <v>0</v>
      </c>
      <c r="Q15" s="303">
        <v>0</v>
      </c>
      <c r="R15" s="303">
        <v>0</v>
      </c>
      <c r="S15" s="303">
        <v>0</v>
      </c>
      <c r="T15" s="303">
        <v>0</v>
      </c>
      <c r="U15" s="303">
        <v>0</v>
      </c>
      <c r="V15" s="303">
        <v>0</v>
      </c>
      <c r="W15" s="303">
        <v>0</v>
      </c>
      <c r="X15" s="303">
        <v>0</v>
      </c>
      <c r="Y15" s="303">
        <v>0</v>
      </c>
      <c r="Z15" s="303">
        <v>0</v>
      </c>
      <c r="AA15" s="303">
        <v>0</v>
      </c>
      <c r="AB15" s="303">
        <v>0</v>
      </c>
      <c r="AC15" s="303">
        <v>0</v>
      </c>
      <c r="AD15" s="303">
        <v>0</v>
      </c>
      <c r="AE15" s="303">
        <v>0</v>
      </c>
      <c r="AF15" s="303">
        <v>0</v>
      </c>
      <c r="AG15" s="303">
        <v>0</v>
      </c>
      <c r="AH15" s="303">
        <v>0</v>
      </c>
      <c r="AI15" s="303">
        <v>0</v>
      </c>
      <c r="AJ15" s="303">
        <v>0</v>
      </c>
      <c r="AK15" s="303">
        <v>0</v>
      </c>
      <c r="AL15" s="303">
        <v>0</v>
      </c>
      <c r="AM15" s="303">
        <v>0</v>
      </c>
      <c r="AN15" s="303">
        <v>-469689</v>
      </c>
      <c r="AO15" s="303">
        <v>-851994</v>
      </c>
      <c r="AP15" s="303">
        <v>-543965</v>
      </c>
      <c r="AQ15" s="304">
        <v>-7969005</v>
      </c>
      <c r="AR15" s="2241">
        <v>189860888</v>
      </c>
      <c r="AS15" s="2166"/>
      <c r="AT15" s="2166"/>
      <c r="AU15" s="2166"/>
      <c r="AV15" s="2166"/>
      <c r="AZ15" s="1928"/>
      <c r="BC15" s="2234"/>
      <c r="BD15" s="2234"/>
      <c r="BE15" s="2234"/>
      <c r="BF15" s="2234"/>
      <c r="BG15" s="2234"/>
      <c r="BH15" s="2234"/>
      <c r="BL15" s="2235"/>
      <c r="BM15" s="2235"/>
    </row>
    <row r="16" spans="1:339" ht="15.6" customHeight="1" x14ac:dyDescent="0.2">
      <c r="A16" s="305">
        <v>10</v>
      </c>
      <c r="B16" s="306" t="s">
        <v>13</v>
      </c>
      <c r="C16" s="307">
        <v>137002446</v>
      </c>
      <c r="D16" s="307">
        <v>-40323</v>
      </c>
      <c r="E16" s="307"/>
      <c r="F16" s="307">
        <v>0</v>
      </c>
      <c r="G16" s="307">
        <v>0</v>
      </c>
      <c r="H16" s="307">
        <v>0</v>
      </c>
      <c r="I16" s="307">
        <v>0</v>
      </c>
      <c r="J16" s="307">
        <v>0</v>
      </c>
      <c r="K16" s="307">
        <v>-7631274</v>
      </c>
      <c r="L16" s="307">
        <v>0</v>
      </c>
      <c r="M16" s="307">
        <v>-5742180</v>
      </c>
      <c r="N16" s="307">
        <v>0</v>
      </c>
      <c r="O16" s="307">
        <v>0</v>
      </c>
      <c r="P16" s="307">
        <v>0</v>
      </c>
      <c r="Q16" s="307">
        <v>0</v>
      </c>
      <c r="R16" s="307">
        <v>0</v>
      </c>
      <c r="S16" s="307">
        <v>0</v>
      </c>
      <c r="T16" s="307">
        <v>0</v>
      </c>
      <c r="U16" s="307">
        <v>-4643676</v>
      </c>
      <c r="V16" s="307">
        <v>0</v>
      </c>
      <c r="W16" s="307">
        <v>-8322</v>
      </c>
      <c r="X16" s="307">
        <v>0</v>
      </c>
      <c r="Y16" s="307">
        <v>0</v>
      </c>
      <c r="Z16" s="307">
        <v>0</v>
      </c>
      <c r="AA16" s="307">
        <v>0</v>
      </c>
      <c r="AB16" s="307">
        <v>0</v>
      </c>
      <c r="AC16" s="307">
        <v>0</v>
      </c>
      <c r="AD16" s="307">
        <v>0</v>
      </c>
      <c r="AE16" s="462">
        <v>0</v>
      </c>
      <c r="AF16" s="462">
        <v>0</v>
      </c>
      <c r="AG16" s="656">
        <v>0</v>
      </c>
      <c r="AH16" s="656">
        <v>0</v>
      </c>
      <c r="AI16" s="996">
        <v>0</v>
      </c>
      <c r="AJ16" s="1135">
        <v>0</v>
      </c>
      <c r="AK16" s="1135">
        <v>0</v>
      </c>
      <c r="AL16" s="996">
        <v>0</v>
      </c>
      <c r="AM16" s="996">
        <v>0</v>
      </c>
      <c r="AN16" s="996">
        <v>0</v>
      </c>
      <c r="AO16" s="307">
        <v>-381980</v>
      </c>
      <c r="AP16" s="307">
        <v>-486837</v>
      </c>
      <c r="AQ16" s="308">
        <v>-18934592</v>
      </c>
      <c r="AR16" s="2222">
        <v>118067854</v>
      </c>
      <c r="AS16" s="2166"/>
      <c r="AT16" s="2166"/>
      <c r="AU16" s="2166"/>
      <c r="AV16" s="2166"/>
      <c r="AZ16" s="1928"/>
      <c r="BC16" s="2234"/>
      <c r="BD16" s="2234"/>
      <c r="BE16" s="2234"/>
      <c r="BF16" s="2234"/>
      <c r="BG16" s="2234"/>
      <c r="BH16" s="2234"/>
      <c r="BL16" s="2235"/>
      <c r="BM16" s="2235"/>
    </row>
    <row r="17" spans="1:65" ht="15.6" customHeight="1" x14ac:dyDescent="0.2">
      <c r="A17" s="296">
        <v>11</v>
      </c>
      <c r="B17" s="297" t="s">
        <v>14</v>
      </c>
      <c r="C17" s="298">
        <v>12665654</v>
      </c>
      <c r="D17" s="298">
        <v>0</v>
      </c>
      <c r="E17" s="298"/>
      <c r="F17" s="298">
        <v>0</v>
      </c>
      <c r="G17" s="298">
        <v>0</v>
      </c>
      <c r="H17" s="298">
        <v>0</v>
      </c>
      <c r="I17" s="298">
        <v>0</v>
      </c>
      <c r="J17" s="298">
        <v>0</v>
      </c>
      <c r="K17" s="298">
        <v>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0</v>
      </c>
      <c r="S17" s="298">
        <v>0</v>
      </c>
      <c r="T17" s="298">
        <v>0</v>
      </c>
      <c r="U17" s="298">
        <v>0</v>
      </c>
      <c r="V17" s="298">
        <v>0</v>
      </c>
      <c r="W17" s="298">
        <v>0</v>
      </c>
      <c r="X17" s="298">
        <v>0</v>
      </c>
      <c r="Y17" s="298">
        <v>0</v>
      </c>
      <c r="Z17" s="298">
        <v>0</v>
      </c>
      <c r="AA17" s="299">
        <v>0</v>
      </c>
      <c r="AB17" s="299">
        <v>0</v>
      </c>
      <c r="AC17" s="299">
        <v>0</v>
      </c>
      <c r="AD17" s="299">
        <v>0</v>
      </c>
      <c r="AE17" s="461">
        <v>0</v>
      </c>
      <c r="AF17" s="461">
        <v>0</v>
      </c>
      <c r="AG17" s="461">
        <v>0</v>
      </c>
      <c r="AH17" s="461">
        <v>0</v>
      </c>
      <c r="AI17" s="995">
        <v>0</v>
      </c>
      <c r="AJ17" s="1134">
        <v>0</v>
      </c>
      <c r="AK17" s="1134">
        <v>0</v>
      </c>
      <c r="AL17" s="1386">
        <v>0</v>
      </c>
      <c r="AM17" s="1386">
        <v>0</v>
      </c>
      <c r="AN17" s="1386">
        <v>0</v>
      </c>
      <c r="AO17" s="298">
        <v>-3857</v>
      </c>
      <c r="AP17" s="298">
        <v>-38574</v>
      </c>
      <c r="AQ17" s="300">
        <v>-42431</v>
      </c>
      <c r="AR17" s="2240">
        <v>12623223</v>
      </c>
      <c r="AS17" s="2166"/>
      <c r="AT17" s="2166"/>
      <c r="AU17" s="2166"/>
      <c r="AV17" s="2166"/>
      <c r="AZ17" s="1928"/>
      <c r="BC17" s="2234"/>
      <c r="BD17" s="2234"/>
      <c r="BE17" s="2234"/>
      <c r="BF17" s="2234"/>
      <c r="BG17" s="2234"/>
      <c r="BH17" s="2234"/>
      <c r="BL17" s="2235"/>
      <c r="BM17" s="2235"/>
    </row>
    <row r="18" spans="1:65" ht="15.6" customHeight="1" x14ac:dyDescent="0.2">
      <c r="A18" s="301">
        <v>12</v>
      </c>
      <c r="B18" s="302" t="s">
        <v>15</v>
      </c>
      <c r="C18" s="303">
        <v>3862260</v>
      </c>
      <c r="D18" s="303">
        <v>0</v>
      </c>
      <c r="E18" s="303"/>
      <c r="F18" s="303">
        <v>0</v>
      </c>
      <c r="G18" s="303">
        <v>0</v>
      </c>
      <c r="H18" s="303">
        <v>0</v>
      </c>
      <c r="I18" s="303">
        <v>0</v>
      </c>
      <c r="J18" s="303">
        <v>0</v>
      </c>
      <c r="K18" s="303">
        <v>-136648</v>
      </c>
      <c r="L18" s="303">
        <v>0</v>
      </c>
      <c r="M18" s="303">
        <v>0</v>
      </c>
      <c r="N18" s="303">
        <v>0</v>
      </c>
      <c r="O18" s="303">
        <v>0</v>
      </c>
      <c r="P18" s="303">
        <v>0</v>
      </c>
      <c r="Q18" s="303">
        <v>0</v>
      </c>
      <c r="R18" s="303">
        <v>0</v>
      </c>
      <c r="S18" s="303">
        <v>0</v>
      </c>
      <c r="T18" s="303">
        <v>0</v>
      </c>
      <c r="U18" s="303">
        <v>0</v>
      </c>
      <c r="V18" s="303">
        <v>0</v>
      </c>
      <c r="W18" s="303">
        <v>0</v>
      </c>
      <c r="X18" s="303">
        <v>0</v>
      </c>
      <c r="Y18" s="303">
        <v>0</v>
      </c>
      <c r="Z18" s="303">
        <v>0</v>
      </c>
      <c r="AA18" s="303">
        <v>0</v>
      </c>
      <c r="AB18" s="303">
        <v>0</v>
      </c>
      <c r="AC18" s="303">
        <v>0</v>
      </c>
      <c r="AD18" s="303">
        <v>0</v>
      </c>
      <c r="AE18" s="303">
        <v>0</v>
      </c>
      <c r="AF18" s="303">
        <v>0</v>
      </c>
      <c r="AG18" s="303">
        <v>0</v>
      </c>
      <c r="AH18" s="303">
        <v>0</v>
      </c>
      <c r="AI18" s="303">
        <v>0</v>
      </c>
      <c r="AJ18" s="303">
        <v>0</v>
      </c>
      <c r="AK18" s="303">
        <v>0</v>
      </c>
      <c r="AL18" s="303">
        <v>0</v>
      </c>
      <c r="AM18" s="303">
        <v>0</v>
      </c>
      <c r="AN18" s="303">
        <v>0</v>
      </c>
      <c r="AO18" s="303">
        <v>0</v>
      </c>
      <c r="AP18" s="303">
        <v>0</v>
      </c>
      <c r="AQ18" s="304">
        <v>-136648</v>
      </c>
      <c r="AR18" s="2241">
        <v>3725612</v>
      </c>
      <c r="AS18" s="2166"/>
      <c r="AT18" s="2166"/>
      <c r="AU18" s="2166"/>
      <c r="AV18" s="2166"/>
      <c r="AZ18" s="1928"/>
      <c r="BC18" s="2234"/>
      <c r="BD18" s="2234"/>
      <c r="BE18" s="2234"/>
      <c r="BF18" s="2234"/>
      <c r="BG18" s="2234"/>
      <c r="BH18" s="2234"/>
      <c r="BL18" s="2235"/>
      <c r="BM18" s="2235"/>
    </row>
    <row r="19" spans="1:65" ht="15.6" customHeight="1" x14ac:dyDescent="0.2">
      <c r="A19" s="301">
        <v>13</v>
      </c>
      <c r="B19" s="302" t="s">
        <v>16</v>
      </c>
      <c r="C19" s="303">
        <v>7810063</v>
      </c>
      <c r="D19" s="303">
        <v>0</v>
      </c>
      <c r="E19" s="303"/>
      <c r="F19" s="303">
        <v>0</v>
      </c>
      <c r="G19" s="303">
        <v>0</v>
      </c>
      <c r="H19" s="303">
        <v>0</v>
      </c>
      <c r="I19" s="303">
        <v>0</v>
      </c>
      <c r="J19" s="303">
        <v>0</v>
      </c>
      <c r="K19" s="303">
        <v>0</v>
      </c>
      <c r="L19" s="303">
        <v>0</v>
      </c>
      <c r="M19" s="303">
        <v>0</v>
      </c>
      <c r="N19" s="303">
        <v>0</v>
      </c>
      <c r="O19" s="303">
        <v>0</v>
      </c>
      <c r="P19" s="303">
        <v>0</v>
      </c>
      <c r="Q19" s="303">
        <v>-372287</v>
      </c>
      <c r="R19" s="303">
        <v>0</v>
      </c>
      <c r="S19" s="303">
        <v>0</v>
      </c>
      <c r="T19" s="303">
        <v>0</v>
      </c>
      <c r="U19" s="303">
        <v>0</v>
      </c>
      <c r="V19" s="303">
        <v>0</v>
      </c>
      <c r="W19" s="303">
        <v>0</v>
      </c>
      <c r="X19" s="303">
        <v>0</v>
      </c>
      <c r="Y19" s="303">
        <v>0</v>
      </c>
      <c r="Z19" s="303">
        <v>0</v>
      </c>
      <c r="AA19" s="303">
        <v>0</v>
      </c>
      <c r="AB19" s="303">
        <v>0</v>
      </c>
      <c r="AC19" s="303">
        <v>0</v>
      </c>
      <c r="AD19" s="303">
        <v>0</v>
      </c>
      <c r="AE19" s="303">
        <v>0</v>
      </c>
      <c r="AF19" s="303">
        <v>0</v>
      </c>
      <c r="AG19" s="303">
        <v>0</v>
      </c>
      <c r="AH19" s="303">
        <v>0</v>
      </c>
      <c r="AI19" s="303">
        <v>0</v>
      </c>
      <c r="AJ19" s="303">
        <v>0</v>
      </c>
      <c r="AK19" s="303">
        <v>0</v>
      </c>
      <c r="AL19" s="303">
        <v>0</v>
      </c>
      <c r="AM19" s="303">
        <v>0</v>
      </c>
      <c r="AN19" s="303">
        <v>0</v>
      </c>
      <c r="AO19" s="303">
        <v>-18824</v>
      </c>
      <c r="AP19" s="303">
        <v>-11294</v>
      </c>
      <c r="AQ19" s="304">
        <v>-402405</v>
      </c>
      <c r="AR19" s="2241">
        <v>7407658</v>
      </c>
      <c r="AS19" s="2166"/>
      <c r="AT19" s="2166"/>
      <c r="AU19" s="2166"/>
      <c r="AV19" s="2166"/>
      <c r="AZ19" s="1928"/>
      <c r="BC19" s="2234"/>
      <c r="BD19" s="2234"/>
      <c r="BE19" s="2234"/>
      <c r="BF19" s="2234"/>
      <c r="BG19" s="2234"/>
      <c r="BH19" s="2234"/>
      <c r="BL19" s="2235"/>
      <c r="BM19" s="2235"/>
    </row>
    <row r="20" spans="1:65" ht="15.6" customHeight="1" x14ac:dyDescent="0.2">
      <c r="A20" s="301">
        <v>14</v>
      </c>
      <c r="B20" s="302" t="s">
        <v>17</v>
      </c>
      <c r="C20" s="303">
        <v>13719184</v>
      </c>
      <c r="D20" s="303">
        <v>0</v>
      </c>
      <c r="E20" s="303"/>
      <c r="F20" s="303">
        <v>0</v>
      </c>
      <c r="G20" s="303">
        <v>-8502</v>
      </c>
      <c r="H20" s="303">
        <v>0</v>
      </c>
      <c r="I20" s="303">
        <v>0</v>
      </c>
      <c r="J20" s="303">
        <v>0</v>
      </c>
      <c r="K20" s="303">
        <v>0</v>
      </c>
      <c r="L20" s="303">
        <v>0</v>
      </c>
      <c r="M20" s="303">
        <v>0</v>
      </c>
      <c r="N20" s="303">
        <v>0</v>
      </c>
      <c r="O20" s="303">
        <v>0</v>
      </c>
      <c r="P20" s="303">
        <v>0</v>
      </c>
      <c r="Q20" s="303">
        <v>0</v>
      </c>
      <c r="R20" s="303">
        <v>0</v>
      </c>
      <c r="S20" s="303">
        <v>0</v>
      </c>
      <c r="T20" s="303">
        <v>0</v>
      </c>
      <c r="U20" s="303">
        <v>0</v>
      </c>
      <c r="V20" s="303">
        <v>-161538</v>
      </c>
      <c r="W20" s="303">
        <v>0</v>
      </c>
      <c r="X20" s="303">
        <v>0</v>
      </c>
      <c r="Y20" s="303">
        <v>0</v>
      </c>
      <c r="Z20" s="303">
        <v>0</v>
      </c>
      <c r="AA20" s="303">
        <v>-153036</v>
      </c>
      <c r="AB20" s="303">
        <v>0</v>
      </c>
      <c r="AC20" s="303">
        <v>0</v>
      </c>
      <c r="AD20" s="303">
        <v>0</v>
      </c>
      <c r="AE20" s="303">
        <v>0</v>
      </c>
      <c r="AF20" s="303">
        <v>0</v>
      </c>
      <c r="AG20" s="303">
        <v>0</v>
      </c>
      <c r="AH20" s="303">
        <v>0</v>
      </c>
      <c r="AI20" s="303">
        <v>0</v>
      </c>
      <c r="AJ20" s="303">
        <v>0</v>
      </c>
      <c r="AK20" s="303">
        <v>0</v>
      </c>
      <c r="AL20" s="303">
        <v>0</v>
      </c>
      <c r="AM20" s="303">
        <v>0</v>
      </c>
      <c r="AN20" s="303">
        <v>0</v>
      </c>
      <c r="AO20" s="303">
        <v>-15304</v>
      </c>
      <c r="AP20" s="303">
        <v>-11478</v>
      </c>
      <c r="AQ20" s="304">
        <v>-349858</v>
      </c>
      <c r="AR20" s="2241">
        <v>13369326</v>
      </c>
      <c r="AS20" s="2166"/>
      <c r="AT20" s="2166"/>
      <c r="AU20" s="2166"/>
      <c r="AV20" s="2166"/>
      <c r="AZ20" s="1928"/>
      <c r="BC20" s="2234"/>
      <c r="BD20" s="2234"/>
      <c r="BE20" s="2234"/>
      <c r="BF20" s="2234"/>
      <c r="BG20" s="2234"/>
      <c r="BH20" s="2234"/>
      <c r="BL20" s="2235"/>
      <c r="BM20" s="2235"/>
    </row>
    <row r="21" spans="1:65" ht="15.6" customHeight="1" x14ac:dyDescent="0.2">
      <c r="A21" s="305">
        <v>15</v>
      </c>
      <c r="B21" s="306" t="s">
        <v>18</v>
      </c>
      <c r="C21" s="307">
        <v>21565737</v>
      </c>
      <c r="D21" s="307">
        <v>-3338</v>
      </c>
      <c r="E21" s="307"/>
      <c r="F21" s="307">
        <v>0</v>
      </c>
      <c r="G21" s="307">
        <v>0</v>
      </c>
      <c r="H21" s="307">
        <v>0</v>
      </c>
      <c r="I21" s="307">
        <v>0</v>
      </c>
      <c r="J21" s="307">
        <v>0</v>
      </c>
      <c r="K21" s="307">
        <v>0</v>
      </c>
      <c r="L21" s="307">
        <v>0</v>
      </c>
      <c r="M21" s="307">
        <v>0</v>
      </c>
      <c r="N21" s="307">
        <v>0</v>
      </c>
      <c r="O21" s="307">
        <v>0</v>
      </c>
      <c r="P21" s="307">
        <v>0</v>
      </c>
      <c r="Q21" s="307">
        <v>-1435854</v>
      </c>
      <c r="R21" s="307">
        <v>0</v>
      </c>
      <c r="S21" s="307">
        <v>0</v>
      </c>
      <c r="T21" s="307">
        <v>0</v>
      </c>
      <c r="U21" s="307">
        <v>0</v>
      </c>
      <c r="V21" s="307">
        <v>0</v>
      </c>
      <c r="W21" s="307">
        <v>0</v>
      </c>
      <c r="X21" s="307">
        <v>0</v>
      </c>
      <c r="Y21" s="307">
        <v>0</v>
      </c>
      <c r="Z21" s="307">
        <v>0</v>
      </c>
      <c r="AA21" s="307">
        <v>0</v>
      </c>
      <c r="AB21" s="307">
        <v>0</v>
      </c>
      <c r="AC21" s="307">
        <v>0</v>
      </c>
      <c r="AD21" s="307">
        <v>0</v>
      </c>
      <c r="AE21" s="462">
        <v>0</v>
      </c>
      <c r="AF21" s="462">
        <v>0</v>
      </c>
      <c r="AG21" s="656">
        <v>0</v>
      </c>
      <c r="AH21" s="656">
        <v>0</v>
      </c>
      <c r="AI21" s="996">
        <v>0</v>
      </c>
      <c r="AJ21" s="1135">
        <v>0</v>
      </c>
      <c r="AK21" s="1135">
        <v>0</v>
      </c>
      <c r="AL21" s="996">
        <v>0</v>
      </c>
      <c r="AM21" s="996">
        <v>0</v>
      </c>
      <c r="AN21" s="996">
        <v>0</v>
      </c>
      <c r="AO21" s="307">
        <v>-43438</v>
      </c>
      <c r="AP21" s="307">
        <v>-14479</v>
      </c>
      <c r="AQ21" s="308">
        <v>-1497109</v>
      </c>
      <c r="AR21" s="2222">
        <v>20068628</v>
      </c>
      <c r="AS21" s="2166"/>
      <c r="AT21" s="2166"/>
      <c r="AU21" s="2166"/>
      <c r="AV21" s="2166"/>
      <c r="AZ21" s="1928"/>
      <c r="BC21" s="2234"/>
      <c r="BD21" s="2234"/>
      <c r="BE21" s="2234"/>
      <c r="BF21" s="2234"/>
      <c r="BG21" s="2234"/>
      <c r="BH21" s="2234"/>
      <c r="BL21" s="2235"/>
      <c r="BM21" s="2235"/>
    </row>
    <row r="22" spans="1:65" ht="15.6" customHeight="1" x14ac:dyDescent="0.2">
      <c r="A22" s="296">
        <v>16</v>
      </c>
      <c r="B22" s="297" t="s">
        <v>19</v>
      </c>
      <c r="C22" s="298">
        <v>17788694</v>
      </c>
      <c r="D22" s="298">
        <v>-13078</v>
      </c>
      <c r="E22" s="298"/>
      <c r="F22" s="298">
        <v>0</v>
      </c>
      <c r="G22" s="298">
        <v>0</v>
      </c>
      <c r="H22" s="298">
        <v>0</v>
      </c>
      <c r="I22" s="298">
        <v>0</v>
      </c>
      <c r="J22" s="298">
        <v>0</v>
      </c>
      <c r="K22" s="298">
        <v>0</v>
      </c>
      <c r="L22" s="298">
        <v>0</v>
      </c>
      <c r="M22" s="298">
        <v>0</v>
      </c>
      <c r="N22" s="298">
        <v>0</v>
      </c>
      <c r="O22" s="298">
        <v>0</v>
      </c>
      <c r="P22" s="298">
        <v>0</v>
      </c>
      <c r="Q22" s="298">
        <v>0</v>
      </c>
      <c r="R22" s="298">
        <v>0</v>
      </c>
      <c r="S22" s="298">
        <v>0</v>
      </c>
      <c r="T22" s="298">
        <v>0</v>
      </c>
      <c r="U22" s="298">
        <v>0</v>
      </c>
      <c r="V22" s="298">
        <v>0</v>
      </c>
      <c r="W22" s="298">
        <v>0</v>
      </c>
      <c r="X22" s="298">
        <v>0</v>
      </c>
      <c r="Y22" s="298">
        <v>0</v>
      </c>
      <c r="Z22" s="298">
        <v>0</v>
      </c>
      <c r="AA22" s="299">
        <v>0</v>
      </c>
      <c r="AB22" s="299">
        <v>0</v>
      </c>
      <c r="AC22" s="299">
        <v>0</v>
      </c>
      <c r="AD22" s="299">
        <v>0</v>
      </c>
      <c r="AE22" s="461">
        <v>0</v>
      </c>
      <c r="AF22" s="461">
        <v>0</v>
      </c>
      <c r="AG22" s="461">
        <v>0</v>
      </c>
      <c r="AH22" s="461">
        <v>0</v>
      </c>
      <c r="AI22" s="995">
        <v>0</v>
      </c>
      <c r="AJ22" s="1134">
        <v>0</v>
      </c>
      <c r="AK22" s="1134">
        <v>0</v>
      </c>
      <c r="AL22" s="1386">
        <v>0</v>
      </c>
      <c r="AM22" s="1386">
        <v>0</v>
      </c>
      <c r="AN22" s="1386">
        <v>-136748.6</v>
      </c>
      <c r="AO22" s="298">
        <v>-214664</v>
      </c>
      <c r="AP22" s="298">
        <v>-372083</v>
      </c>
      <c r="AQ22" s="300">
        <v>-736573.6</v>
      </c>
      <c r="AR22" s="2240">
        <v>17052120.399999999</v>
      </c>
      <c r="AS22" s="2166"/>
      <c r="AT22" s="2166"/>
      <c r="AU22" s="2166"/>
      <c r="AV22" s="2166"/>
      <c r="AZ22" s="1928"/>
      <c r="BC22" s="2234"/>
      <c r="BD22" s="2234"/>
      <c r="BE22" s="2234"/>
      <c r="BF22" s="2234"/>
      <c r="BG22" s="2234"/>
      <c r="BH22" s="2234"/>
      <c r="BL22" s="2235"/>
      <c r="BM22" s="2235"/>
    </row>
    <row r="23" spans="1:65" ht="15.6" customHeight="1" x14ac:dyDescent="0.2">
      <c r="A23" s="301">
        <v>17</v>
      </c>
      <c r="B23" s="302" t="s">
        <v>20</v>
      </c>
      <c r="C23" s="303">
        <v>185049007</v>
      </c>
      <c r="D23" s="303">
        <v>-98159</v>
      </c>
      <c r="E23" s="303">
        <v>-7220974</v>
      </c>
      <c r="F23" s="303">
        <v>-4978314</v>
      </c>
      <c r="G23" s="303">
        <v>0</v>
      </c>
      <c r="H23" s="303">
        <v>0</v>
      </c>
      <c r="I23" s="303">
        <v>0</v>
      </c>
      <c r="J23" s="303">
        <v>0</v>
      </c>
      <c r="K23" s="303">
        <v>0</v>
      </c>
      <c r="L23" s="303">
        <v>0</v>
      </c>
      <c r="M23" s="303">
        <v>0</v>
      </c>
      <c r="N23" s="303">
        <v>-2803878</v>
      </c>
      <c r="O23" s="303">
        <v>0</v>
      </c>
      <c r="P23" s="303">
        <v>-6122754</v>
      </c>
      <c r="Q23" s="303">
        <v>0</v>
      </c>
      <c r="R23" s="303">
        <v>-1821567</v>
      </c>
      <c r="S23" s="303">
        <v>-2231658</v>
      </c>
      <c r="T23" s="303">
        <v>-686664</v>
      </c>
      <c r="U23" s="303">
        <v>0</v>
      </c>
      <c r="V23" s="303">
        <v>0</v>
      </c>
      <c r="W23" s="303">
        <v>0</v>
      </c>
      <c r="X23" s="303">
        <v>-9537</v>
      </c>
      <c r="Y23" s="303">
        <v>0</v>
      </c>
      <c r="Z23" s="303">
        <v>-6694974</v>
      </c>
      <c r="AA23" s="303">
        <v>0</v>
      </c>
      <c r="AB23" s="303">
        <v>0</v>
      </c>
      <c r="AC23" s="303">
        <v>0</v>
      </c>
      <c r="AD23" s="303">
        <v>-4139058</v>
      </c>
      <c r="AE23" s="303">
        <v>0</v>
      </c>
      <c r="AF23" s="303">
        <v>0</v>
      </c>
      <c r="AG23" s="303">
        <v>-3423783</v>
      </c>
      <c r="AH23" s="303">
        <v>0</v>
      </c>
      <c r="AI23" s="303">
        <v>0</v>
      </c>
      <c r="AJ23" s="303">
        <v>-286110</v>
      </c>
      <c r="AK23" s="303">
        <v>0</v>
      </c>
      <c r="AL23" s="303">
        <v>-1297032</v>
      </c>
      <c r="AM23" s="303">
        <v>-5302572</v>
      </c>
      <c r="AN23" s="303">
        <v>0</v>
      </c>
      <c r="AO23" s="303">
        <v>-1029996</v>
      </c>
      <c r="AP23" s="303">
        <v>-2720906</v>
      </c>
      <c r="AQ23" s="304">
        <v>-50867936</v>
      </c>
      <c r="AR23" s="2241">
        <v>134181071</v>
      </c>
      <c r="AS23" s="2166"/>
      <c r="AT23" s="2166"/>
      <c r="AU23" s="2166"/>
      <c r="AV23" s="2166"/>
      <c r="AZ23" s="1928"/>
      <c r="BC23" s="2234"/>
      <c r="BD23" s="2234"/>
      <c r="BE23" s="2234"/>
      <c r="BF23" s="2234"/>
      <c r="BG23" s="2234"/>
      <c r="BH23" s="2234"/>
      <c r="BL23" s="2235"/>
      <c r="BM23" s="2235"/>
    </row>
    <row r="24" spans="1:65" ht="15.6" customHeight="1" x14ac:dyDescent="0.2">
      <c r="A24" s="301">
        <v>18</v>
      </c>
      <c r="B24" s="302" t="s">
        <v>21</v>
      </c>
      <c r="C24" s="303">
        <v>6078799</v>
      </c>
      <c r="D24" s="303">
        <v>-1369</v>
      </c>
      <c r="E24" s="303"/>
      <c r="F24" s="303">
        <v>0</v>
      </c>
      <c r="G24" s="303">
        <v>0</v>
      </c>
      <c r="H24" s="303">
        <v>0</v>
      </c>
      <c r="I24" s="303">
        <v>0</v>
      </c>
      <c r="J24" s="303">
        <v>0</v>
      </c>
      <c r="K24" s="303">
        <v>0</v>
      </c>
      <c r="L24" s="303">
        <v>0</v>
      </c>
      <c r="M24" s="303">
        <v>0</v>
      </c>
      <c r="N24" s="303">
        <v>0</v>
      </c>
      <c r="O24" s="303">
        <v>0</v>
      </c>
      <c r="P24" s="303">
        <v>0</v>
      </c>
      <c r="Q24" s="303">
        <v>0</v>
      </c>
      <c r="R24" s="303">
        <v>0</v>
      </c>
      <c r="S24" s="303">
        <v>0</v>
      </c>
      <c r="T24" s="303">
        <v>0</v>
      </c>
      <c r="U24" s="303">
        <v>0</v>
      </c>
      <c r="V24" s="303">
        <v>0</v>
      </c>
      <c r="W24" s="303">
        <v>0</v>
      </c>
      <c r="X24" s="303">
        <v>0</v>
      </c>
      <c r="Y24" s="303">
        <v>0</v>
      </c>
      <c r="Z24" s="303">
        <v>0</v>
      </c>
      <c r="AA24" s="303">
        <v>0</v>
      </c>
      <c r="AB24" s="303">
        <v>0</v>
      </c>
      <c r="AC24" s="303">
        <v>0</v>
      </c>
      <c r="AD24" s="303">
        <v>0</v>
      </c>
      <c r="AE24" s="303">
        <v>0</v>
      </c>
      <c r="AF24" s="303">
        <v>0</v>
      </c>
      <c r="AG24" s="303">
        <v>0</v>
      </c>
      <c r="AH24" s="303">
        <v>0</v>
      </c>
      <c r="AI24" s="303">
        <v>0</v>
      </c>
      <c r="AJ24" s="303">
        <v>0</v>
      </c>
      <c r="AK24" s="303">
        <v>0</v>
      </c>
      <c r="AL24" s="303">
        <v>0</v>
      </c>
      <c r="AM24" s="303">
        <v>0</v>
      </c>
      <c r="AN24" s="303">
        <v>0</v>
      </c>
      <c r="AO24" s="303">
        <v>-14490</v>
      </c>
      <c r="AP24" s="303">
        <v>0</v>
      </c>
      <c r="AQ24" s="304">
        <v>-15859</v>
      </c>
      <c r="AR24" s="2241">
        <v>6062940</v>
      </c>
      <c r="AS24" s="2166"/>
      <c r="AT24" s="2166"/>
      <c r="AU24" s="2166"/>
      <c r="AV24" s="2166"/>
      <c r="AZ24" s="1928"/>
      <c r="BC24" s="2234"/>
      <c r="BD24" s="2234"/>
      <c r="BE24" s="2234"/>
      <c r="BF24" s="2234"/>
      <c r="BG24" s="2234"/>
      <c r="BH24" s="2234"/>
      <c r="BL24" s="2235"/>
      <c r="BM24" s="2235"/>
    </row>
    <row r="25" spans="1:65" ht="15.6" customHeight="1" x14ac:dyDescent="0.2">
      <c r="A25" s="301">
        <v>19</v>
      </c>
      <c r="B25" s="302" t="s">
        <v>22</v>
      </c>
      <c r="C25" s="303">
        <v>9896545</v>
      </c>
      <c r="D25" s="303">
        <v>0</v>
      </c>
      <c r="E25" s="303"/>
      <c r="F25" s="303">
        <v>0</v>
      </c>
      <c r="G25" s="303">
        <v>0</v>
      </c>
      <c r="H25" s="303">
        <v>0</v>
      </c>
      <c r="I25" s="303">
        <v>0</v>
      </c>
      <c r="J25" s="303">
        <v>0</v>
      </c>
      <c r="K25" s="303">
        <v>0</v>
      </c>
      <c r="L25" s="303">
        <v>0</v>
      </c>
      <c r="M25" s="303">
        <v>0</v>
      </c>
      <c r="N25" s="303">
        <v>-30165</v>
      </c>
      <c r="O25" s="303">
        <v>0</v>
      </c>
      <c r="P25" s="303">
        <v>0</v>
      </c>
      <c r="Q25" s="303">
        <v>0</v>
      </c>
      <c r="R25" s="303">
        <v>0</v>
      </c>
      <c r="S25" s="303">
        <v>-66363</v>
      </c>
      <c r="T25" s="303">
        <v>0</v>
      </c>
      <c r="U25" s="303">
        <v>0</v>
      </c>
      <c r="V25" s="303">
        <v>0</v>
      </c>
      <c r="W25" s="303">
        <v>0</v>
      </c>
      <c r="X25" s="303">
        <v>0</v>
      </c>
      <c r="Y25" s="303">
        <v>0</v>
      </c>
      <c r="Z25" s="303">
        <v>0</v>
      </c>
      <c r="AA25" s="303">
        <v>0</v>
      </c>
      <c r="AB25" s="303">
        <v>0</v>
      </c>
      <c r="AC25" s="303">
        <v>0</v>
      </c>
      <c r="AD25" s="303">
        <v>0</v>
      </c>
      <c r="AE25" s="303">
        <v>0</v>
      </c>
      <c r="AF25" s="303">
        <v>0</v>
      </c>
      <c r="AG25" s="303">
        <v>-12066</v>
      </c>
      <c r="AH25" s="303">
        <v>0</v>
      </c>
      <c r="AI25" s="303">
        <v>0</v>
      </c>
      <c r="AJ25" s="303">
        <v>0</v>
      </c>
      <c r="AK25" s="303">
        <v>0</v>
      </c>
      <c r="AL25" s="303">
        <v>0</v>
      </c>
      <c r="AM25" s="303">
        <v>0</v>
      </c>
      <c r="AN25" s="303">
        <v>0</v>
      </c>
      <c r="AO25" s="303">
        <v>-21719</v>
      </c>
      <c r="AP25" s="303">
        <v>-124883</v>
      </c>
      <c r="AQ25" s="304">
        <v>-255196</v>
      </c>
      <c r="AR25" s="2241">
        <v>9641349</v>
      </c>
      <c r="AS25" s="2166"/>
      <c r="AT25" s="2166"/>
      <c r="AU25" s="2166"/>
      <c r="AV25" s="2166"/>
      <c r="AZ25" s="1928"/>
      <c r="BC25" s="2234"/>
      <c r="BD25" s="2234"/>
      <c r="BE25" s="2234"/>
      <c r="BF25" s="2234"/>
      <c r="BG25" s="2234"/>
      <c r="BH25" s="2234"/>
      <c r="BL25" s="2235"/>
      <c r="BM25" s="2235"/>
    </row>
    <row r="26" spans="1:65" ht="15.6" customHeight="1" x14ac:dyDescent="0.2">
      <c r="A26" s="305">
        <v>20</v>
      </c>
      <c r="B26" s="306" t="s">
        <v>23</v>
      </c>
      <c r="C26" s="307">
        <v>40615038</v>
      </c>
      <c r="D26" s="307">
        <v>-7247</v>
      </c>
      <c r="E26" s="307"/>
      <c r="F26" s="307">
        <v>0</v>
      </c>
      <c r="G26" s="307">
        <v>0</v>
      </c>
      <c r="H26" s="307">
        <v>0</v>
      </c>
      <c r="I26" s="307">
        <v>0</v>
      </c>
      <c r="J26" s="307">
        <v>0</v>
      </c>
      <c r="K26" s="307">
        <v>0</v>
      </c>
      <c r="L26" s="307">
        <v>-12984</v>
      </c>
      <c r="M26" s="307">
        <v>0</v>
      </c>
      <c r="N26" s="307">
        <v>0</v>
      </c>
      <c r="O26" s="307">
        <v>0</v>
      </c>
      <c r="P26" s="307">
        <v>0</v>
      </c>
      <c r="Q26" s="307">
        <v>0</v>
      </c>
      <c r="R26" s="307">
        <v>0</v>
      </c>
      <c r="S26" s="307">
        <v>0</v>
      </c>
      <c r="T26" s="307">
        <v>0</v>
      </c>
      <c r="U26" s="307">
        <v>0</v>
      </c>
      <c r="V26" s="307">
        <v>0</v>
      </c>
      <c r="W26" s="307">
        <v>0</v>
      </c>
      <c r="X26" s="307">
        <v>-3246</v>
      </c>
      <c r="Y26" s="307">
        <v>0</v>
      </c>
      <c r="Z26" s="307">
        <v>0</v>
      </c>
      <c r="AA26" s="307">
        <v>0</v>
      </c>
      <c r="AB26" s="307">
        <v>0</v>
      </c>
      <c r="AC26" s="307">
        <v>0</v>
      </c>
      <c r="AD26" s="307">
        <v>0</v>
      </c>
      <c r="AE26" s="462">
        <v>0</v>
      </c>
      <c r="AF26" s="462">
        <v>0</v>
      </c>
      <c r="AG26" s="656">
        <v>0</v>
      </c>
      <c r="AH26" s="656">
        <v>0</v>
      </c>
      <c r="AI26" s="996">
        <v>0</v>
      </c>
      <c r="AJ26" s="1135">
        <v>0</v>
      </c>
      <c r="AK26" s="1135">
        <v>0</v>
      </c>
      <c r="AL26" s="996">
        <v>0</v>
      </c>
      <c r="AM26" s="996">
        <v>0</v>
      </c>
      <c r="AN26" s="996">
        <v>0</v>
      </c>
      <c r="AO26" s="307">
        <v>-40900</v>
      </c>
      <c r="AP26" s="307">
        <v>-55507</v>
      </c>
      <c r="AQ26" s="308">
        <v>-119884</v>
      </c>
      <c r="AR26" s="2222">
        <v>40495154</v>
      </c>
      <c r="AS26" s="2166"/>
      <c r="AT26" s="2166"/>
      <c r="AU26" s="2166"/>
      <c r="AV26" s="2166"/>
      <c r="AZ26" s="1928"/>
      <c r="BC26" s="2234"/>
      <c r="BD26" s="2234"/>
      <c r="BE26" s="2234"/>
      <c r="BF26" s="2234"/>
      <c r="BG26" s="2234"/>
      <c r="BH26" s="2234"/>
      <c r="BL26" s="2235"/>
      <c r="BM26" s="2235"/>
    </row>
    <row r="27" spans="1:65" ht="15.6" customHeight="1" x14ac:dyDescent="0.2">
      <c r="A27" s="296">
        <v>21</v>
      </c>
      <c r="B27" s="297" t="s">
        <v>24</v>
      </c>
      <c r="C27" s="298">
        <v>20794135</v>
      </c>
      <c r="D27" s="298">
        <v>-4212</v>
      </c>
      <c r="E27" s="298"/>
      <c r="F27" s="298">
        <v>0</v>
      </c>
      <c r="G27" s="298">
        <v>0</v>
      </c>
      <c r="H27" s="298">
        <v>0</v>
      </c>
      <c r="I27" s="298">
        <v>0</v>
      </c>
      <c r="J27" s="298">
        <v>0</v>
      </c>
      <c r="K27" s="298">
        <v>0</v>
      </c>
      <c r="L27" s="298">
        <v>0</v>
      </c>
      <c r="M27" s="298">
        <v>0</v>
      </c>
      <c r="N27" s="298">
        <v>0</v>
      </c>
      <c r="O27" s="298">
        <v>0</v>
      </c>
      <c r="P27" s="298">
        <v>0</v>
      </c>
      <c r="Q27" s="298">
        <v>-3515</v>
      </c>
      <c r="R27" s="298">
        <v>0</v>
      </c>
      <c r="S27" s="298">
        <v>0</v>
      </c>
      <c r="T27" s="298">
        <v>0</v>
      </c>
      <c r="U27" s="298">
        <v>0</v>
      </c>
      <c r="V27" s="298">
        <v>0</v>
      </c>
      <c r="W27" s="298">
        <v>0</v>
      </c>
      <c r="X27" s="298">
        <v>0</v>
      </c>
      <c r="Y27" s="298">
        <v>0</v>
      </c>
      <c r="Z27" s="298">
        <v>0</v>
      </c>
      <c r="AA27" s="299">
        <v>0</v>
      </c>
      <c r="AB27" s="299">
        <v>0</v>
      </c>
      <c r="AC27" s="299">
        <v>0</v>
      </c>
      <c r="AD27" s="299">
        <v>0</v>
      </c>
      <c r="AE27" s="461">
        <v>0</v>
      </c>
      <c r="AF27" s="461">
        <v>0</v>
      </c>
      <c r="AG27" s="461">
        <v>0</v>
      </c>
      <c r="AH27" s="461">
        <v>0</v>
      </c>
      <c r="AI27" s="995">
        <v>0</v>
      </c>
      <c r="AJ27" s="1134">
        <v>0</v>
      </c>
      <c r="AK27" s="1134">
        <v>0</v>
      </c>
      <c r="AL27" s="1386">
        <v>0</v>
      </c>
      <c r="AM27" s="1386">
        <v>0</v>
      </c>
      <c r="AN27" s="1386">
        <v>0</v>
      </c>
      <c r="AO27" s="298">
        <v>-12654</v>
      </c>
      <c r="AP27" s="298">
        <v>-75924</v>
      </c>
      <c r="AQ27" s="300">
        <v>-96305</v>
      </c>
      <c r="AR27" s="2240">
        <v>20697830</v>
      </c>
      <c r="AS27" s="2166"/>
      <c r="AT27" s="2166"/>
      <c r="AU27" s="2166"/>
      <c r="AV27" s="2166"/>
      <c r="AZ27" s="1928"/>
      <c r="BC27" s="2234"/>
      <c r="BD27" s="2234"/>
      <c r="BE27" s="2234"/>
      <c r="BF27" s="2234"/>
      <c r="BG27" s="2234"/>
      <c r="BH27" s="2234"/>
      <c r="BL27" s="2235"/>
      <c r="BM27" s="2235"/>
    </row>
    <row r="28" spans="1:65" ht="15.6" customHeight="1" x14ac:dyDescent="0.2">
      <c r="A28" s="301">
        <v>22</v>
      </c>
      <c r="B28" s="302" t="s">
        <v>25</v>
      </c>
      <c r="C28" s="303">
        <v>22782378</v>
      </c>
      <c r="D28" s="303">
        <v>-1827</v>
      </c>
      <c r="E28" s="303"/>
      <c r="F28" s="303">
        <v>0</v>
      </c>
      <c r="G28" s="303">
        <v>0</v>
      </c>
      <c r="H28" s="303">
        <v>0</v>
      </c>
      <c r="I28" s="303">
        <v>0</v>
      </c>
      <c r="J28" s="303">
        <v>0</v>
      </c>
      <c r="K28" s="303">
        <v>0</v>
      </c>
      <c r="L28" s="303">
        <v>0</v>
      </c>
      <c r="M28" s="303">
        <v>0</v>
      </c>
      <c r="N28" s="303">
        <v>0</v>
      </c>
      <c r="O28" s="303">
        <v>0</v>
      </c>
      <c r="P28" s="303">
        <v>0</v>
      </c>
      <c r="Q28" s="303">
        <v>0</v>
      </c>
      <c r="R28" s="303">
        <v>0</v>
      </c>
      <c r="S28" s="303">
        <v>0</v>
      </c>
      <c r="T28" s="303">
        <v>0</v>
      </c>
      <c r="U28" s="303">
        <v>0</v>
      </c>
      <c r="V28" s="303">
        <v>0</v>
      </c>
      <c r="W28" s="303">
        <v>0</v>
      </c>
      <c r="X28" s="303">
        <v>0</v>
      </c>
      <c r="Y28" s="303">
        <v>0</v>
      </c>
      <c r="Z28" s="303">
        <v>0</v>
      </c>
      <c r="AA28" s="303">
        <v>0</v>
      </c>
      <c r="AB28" s="303">
        <v>0</v>
      </c>
      <c r="AC28" s="303">
        <v>0</v>
      </c>
      <c r="AD28" s="303">
        <v>0</v>
      </c>
      <c r="AE28" s="303">
        <v>0</v>
      </c>
      <c r="AF28" s="303">
        <v>0</v>
      </c>
      <c r="AG28" s="303">
        <v>0</v>
      </c>
      <c r="AH28" s="303">
        <v>0</v>
      </c>
      <c r="AI28" s="303">
        <v>0</v>
      </c>
      <c r="AJ28" s="303">
        <v>0</v>
      </c>
      <c r="AK28" s="303">
        <v>0</v>
      </c>
      <c r="AL28" s="303">
        <v>0</v>
      </c>
      <c r="AM28" s="303">
        <v>0</v>
      </c>
      <c r="AN28" s="303">
        <v>0</v>
      </c>
      <c r="AO28" s="303">
        <v>-4005</v>
      </c>
      <c r="AP28" s="303">
        <v>-16020</v>
      </c>
      <c r="AQ28" s="304">
        <v>-21852</v>
      </c>
      <c r="AR28" s="2241">
        <v>22760526</v>
      </c>
      <c r="AS28" s="2166"/>
      <c r="AT28" s="2166"/>
      <c r="AU28" s="2166"/>
      <c r="AV28" s="2166"/>
      <c r="AZ28" s="1928"/>
      <c r="BC28" s="2234"/>
      <c r="BD28" s="2234"/>
      <c r="BE28" s="2234"/>
      <c r="BF28" s="2234"/>
      <c r="BG28" s="2234"/>
      <c r="BH28" s="2234"/>
      <c r="BL28" s="2235"/>
      <c r="BM28" s="2235"/>
    </row>
    <row r="29" spans="1:65" ht="15.6" customHeight="1" x14ac:dyDescent="0.2">
      <c r="A29" s="301">
        <v>23</v>
      </c>
      <c r="B29" s="302" t="s">
        <v>26</v>
      </c>
      <c r="C29" s="303">
        <v>74390453</v>
      </c>
      <c r="D29" s="303">
        <v>-21151</v>
      </c>
      <c r="E29" s="303"/>
      <c r="F29" s="303">
        <v>0</v>
      </c>
      <c r="G29" s="303">
        <v>0</v>
      </c>
      <c r="H29" s="303">
        <v>0</v>
      </c>
      <c r="I29" s="303">
        <v>0</v>
      </c>
      <c r="J29" s="303">
        <v>0</v>
      </c>
      <c r="K29" s="303">
        <v>0</v>
      </c>
      <c r="L29" s="303">
        <v>0</v>
      </c>
      <c r="M29" s="303">
        <v>0</v>
      </c>
      <c r="N29" s="303">
        <v>0</v>
      </c>
      <c r="O29" s="303">
        <v>0</v>
      </c>
      <c r="P29" s="303">
        <v>0</v>
      </c>
      <c r="Q29" s="303">
        <v>0</v>
      </c>
      <c r="R29" s="303">
        <v>0</v>
      </c>
      <c r="S29" s="303">
        <v>0</v>
      </c>
      <c r="T29" s="303">
        <v>0</v>
      </c>
      <c r="U29" s="303">
        <v>0</v>
      </c>
      <c r="V29" s="303">
        <v>0</v>
      </c>
      <c r="W29" s="303">
        <v>-554059</v>
      </c>
      <c r="X29" s="303">
        <v>-13737</v>
      </c>
      <c r="Y29" s="303">
        <v>-9158</v>
      </c>
      <c r="Z29" s="303">
        <v>0</v>
      </c>
      <c r="AA29" s="303">
        <v>-4579</v>
      </c>
      <c r="AB29" s="303">
        <v>0</v>
      </c>
      <c r="AC29" s="303">
        <v>0</v>
      </c>
      <c r="AD29" s="303">
        <v>0</v>
      </c>
      <c r="AE29" s="303">
        <v>0</v>
      </c>
      <c r="AF29" s="303">
        <v>0</v>
      </c>
      <c r="AG29" s="303">
        <v>0</v>
      </c>
      <c r="AH29" s="303">
        <v>0</v>
      </c>
      <c r="AI29" s="303">
        <v>0</v>
      </c>
      <c r="AJ29" s="303">
        <v>0</v>
      </c>
      <c r="AK29" s="303">
        <v>0</v>
      </c>
      <c r="AL29" s="303">
        <v>0</v>
      </c>
      <c r="AM29" s="303">
        <v>0</v>
      </c>
      <c r="AN29" s="303">
        <v>0</v>
      </c>
      <c r="AO29" s="303">
        <v>-152481</v>
      </c>
      <c r="AP29" s="303">
        <v>-181328</v>
      </c>
      <c r="AQ29" s="304">
        <v>-936493</v>
      </c>
      <c r="AR29" s="2241">
        <v>73453960</v>
      </c>
      <c r="AS29" s="2166"/>
      <c r="AT29" s="2166"/>
      <c r="AU29" s="2166"/>
      <c r="AV29" s="2166"/>
      <c r="AZ29" s="1928"/>
      <c r="BC29" s="2234"/>
      <c r="BD29" s="2234"/>
      <c r="BE29" s="2234"/>
      <c r="BF29" s="2234"/>
      <c r="BG29" s="2234"/>
      <c r="BH29" s="2234"/>
      <c r="BL29" s="2235"/>
      <c r="BM29" s="2235"/>
    </row>
    <row r="30" spans="1:65" ht="15.6" customHeight="1" x14ac:dyDescent="0.2">
      <c r="A30" s="301">
        <v>24</v>
      </c>
      <c r="B30" s="302" t="s">
        <v>27</v>
      </c>
      <c r="C30" s="303">
        <v>14221358</v>
      </c>
      <c r="D30" s="303">
        <v>-2785</v>
      </c>
      <c r="E30" s="303"/>
      <c r="F30" s="303">
        <v>-60660</v>
      </c>
      <c r="G30" s="303">
        <v>0</v>
      </c>
      <c r="H30" s="303">
        <v>0</v>
      </c>
      <c r="I30" s="303">
        <v>0</v>
      </c>
      <c r="J30" s="303">
        <v>0</v>
      </c>
      <c r="K30" s="303">
        <v>0</v>
      </c>
      <c r="L30" s="303">
        <v>0</v>
      </c>
      <c r="M30" s="303">
        <v>0</v>
      </c>
      <c r="N30" s="303">
        <v>-141540</v>
      </c>
      <c r="O30" s="303">
        <v>0</v>
      </c>
      <c r="P30" s="303">
        <v>-40440</v>
      </c>
      <c r="Q30" s="303">
        <v>0</v>
      </c>
      <c r="R30" s="303">
        <v>0</v>
      </c>
      <c r="S30" s="303">
        <v>0</v>
      </c>
      <c r="T30" s="303">
        <v>-3498060</v>
      </c>
      <c r="U30" s="303">
        <v>0</v>
      </c>
      <c r="V30" s="303">
        <v>0</v>
      </c>
      <c r="W30" s="303">
        <v>0</v>
      </c>
      <c r="X30" s="303">
        <v>0</v>
      </c>
      <c r="Y30" s="303">
        <v>0</v>
      </c>
      <c r="Z30" s="303">
        <v>0</v>
      </c>
      <c r="AA30" s="303">
        <v>0</v>
      </c>
      <c r="AB30" s="303">
        <v>0</v>
      </c>
      <c r="AC30" s="303">
        <v>0</v>
      </c>
      <c r="AD30" s="303">
        <v>0</v>
      </c>
      <c r="AE30" s="303">
        <v>0</v>
      </c>
      <c r="AF30" s="303">
        <v>0</v>
      </c>
      <c r="AG30" s="303">
        <v>0</v>
      </c>
      <c r="AH30" s="303">
        <v>0</v>
      </c>
      <c r="AI30" s="303">
        <v>0</v>
      </c>
      <c r="AJ30" s="303">
        <v>0</v>
      </c>
      <c r="AK30" s="303">
        <v>0</v>
      </c>
      <c r="AL30" s="303">
        <v>0</v>
      </c>
      <c r="AM30" s="303">
        <v>0</v>
      </c>
      <c r="AN30" s="303">
        <v>0</v>
      </c>
      <c r="AO30" s="303">
        <v>-18198</v>
      </c>
      <c r="AP30" s="303">
        <v>-200178</v>
      </c>
      <c r="AQ30" s="304">
        <v>-3961861</v>
      </c>
      <c r="AR30" s="2241">
        <v>10259497</v>
      </c>
      <c r="AS30" s="2166"/>
      <c r="AT30" s="2166"/>
      <c r="AU30" s="2166"/>
      <c r="AV30" s="2166"/>
      <c r="AZ30" s="1928"/>
      <c r="BC30" s="2234"/>
      <c r="BD30" s="2234"/>
      <c r="BE30" s="2234"/>
      <c r="BF30" s="2234"/>
      <c r="BG30" s="2234"/>
      <c r="BH30" s="2234"/>
      <c r="BL30" s="2235"/>
      <c r="BM30" s="2235"/>
    </row>
    <row r="31" spans="1:65" ht="15.6" customHeight="1" x14ac:dyDescent="0.2">
      <c r="A31" s="305">
        <v>25</v>
      </c>
      <c r="B31" s="306" t="s">
        <v>28</v>
      </c>
      <c r="C31" s="307">
        <v>13793953</v>
      </c>
      <c r="D31" s="307">
        <v>0</v>
      </c>
      <c r="E31" s="307"/>
      <c r="F31" s="307">
        <v>0</v>
      </c>
      <c r="G31" s="307">
        <v>-5391</v>
      </c>
      <c r="H31" s="307">
        <v>0</v>
      </c>
      <c r="I31" s="307">
        <v>0</v>
      </c>
      <c r="J31" s="307">
        <v>0</v>
      </c>
      <c r="K31" s="307">
        <v>0</v>
      </c>
      <c r="L31" s="307">
        <v>0</v>
      </c>
      <c r="M31" s="307">
        <v>0</v>
      </c>
      <c r="N31" s="307">
        <v>0</v>
      </c>
      <c r="O31" s="307">
        <v>0</v>
      </c>
      <c r="P31" s="307">
        <v>0</v>
      </c>
      <c r="Q31" s="307">
        <v>0</v>
      </c>
      <c r="R31" s="307">
        <v>0</v>
      </c>
      <c r="S31" s="307">
        <v>0</v>
      </c>
      <c r="T31" s="307">
        <v>0</v>
      </c>
      <c r="U31" s="307">
        <v>0</v>
      </c>
      <c r="V31" s="307">
        <v>0</v>
      </c>
      <c r="W31" s="307">
        <v>0</v>
      </c>
      <c r="X31" s="307">
        <v>0</v>
      </c>
      <c r="Y31" s="307">
        <v>0</v>
      </c>
      <c r="Z31" s="307">
        <v>0</v>
      </c>
      <c r="AA31" s="307">
        <v>-150948</v>
      </c>
      <c r="AB31" s="307">
        <v>0</v>
      </c>
      <c r="AC31" s="307">
        <v>0</v>
      </c>
      <c r="AD31" s="307">
        <v>0</v>
      </c>
      <c r="AE31" s="462">
        <v>0</v>
      </c>
      <c r="AF31" s="462">
        <v>0</v>
      </c>
      <c r="AG31" s="656">
        <v>0</v>
      </c>
      <c r="AH31" s="656">
        <v>0</v>
      </c>
      <c r="AI31" s="996">
        <v>0</v>
      </c>
      <c r="AJ31" s="1135">
        <v>0</v>
      </c>
      <c r="AK31" s="1135">
        <v>0</v>
      </c>
      <c r="AL31" s="996">
        <v>0</v>
      </c>
      <c r="AM31" s="996">
        <v>0</v>
      </c>
      <c r="AN31" s="996">
        <v>0</v>
      </c>
      <c r="AO31" s="307">
        <v>-101890</v>
      </c>
      <c r="AP31" s="307">
        <v>-38815</v>
      </c>
      <c r="AQ31" s="308">
        <v>-297044</v>
      </c>
      <c r="AR31" s="2222">
        <v>13496909</v>
      </c>
      <c r="AS31" s="2166"/>
      <c r="AT31" s="2166"/>
      <c r="AU31" s="2166"/>
      <c r="AV31" s="2166"/>
      <c r="AZ31" s="1928"/>
      <c r="BC31" s="2234"/>
      <c r="BD31" s="2234"/>
      <c r="BE31" s="2234"/>
      <c r="BF31" s="2234"/>
      <c r="BG31" s="2234"/>
      <c r="BH31" s="2234"/>
      <c r="BL31" s="2235"/>
      <c r="BM31" s="2235"/>
    </row>
    <row r="32" spans="1:65" ht="15.6" customHeight="1" x14ac:dyDescent="0.2">
      <c r="A32" s="296">
        <v>26</v>
      </c>
      <c r="B32" s="297" t="s">
        <v>29</v>
      </c>
      <c r="C32" s="298">
        <v>241916585</v>
      </c>
      <c r="D32" s="298">
        <v>-50599</v>
      </c>
      <c r="E32" s="298"/>
      <c r="F32" s="298">
        <v>0</v>
      </c>
      <c r="G32" s="298">
        <v>0</v>
      </c>
      <c r="H32" s="298">
        <v>-322080</v>
      </c>
      <c r="I32" s="298">
        <v>-4765320</v>
      </c>
      <c r="J32" s="298">
        <v>-1529880</v>
      </c>
      <c r="K32" s="298">
        <v>0</v>
      </c>
      <c r="L32" s="298">
        <v>0</v>
      </c>
      <c r="M32" s="298">
        <v>0</v>
      </c>
      <c r="N32" s="298">
        <v>0</v>
      </c>
      <c r="O32" s="298">
        <v>-900360</v>
      </c>
      <c r="P32" s="298">
        <v>0</v>
      </c>
      <c r="Q32" s="298">
        <v>0</v>
      </c>
      <c r="R32" s="298">
        <v>0</v>
      </c>
      <c r="S32" s="298">
        <v>0</v>
      </c>
      <c r="T32" s="298">
        <v>-109800</v>
      </c>
      <c r="U32" s="298">
        <v>0</v>
      </c>
      <c r="V32" s="298">
        <v>0</v>
      </c>
      <c r="W32" s="298">
        <v>0</v>
      </c>
      <c r="X32" s="298">
        <v>-36600</v>
      </c>
      <c r="Y32" s="298">
        <v>0</v>
      </c>
      <c r="Z32" s="298">
        <v>0</v>
      </c>
      <c r="AA32" s="299">
        <v>0</v>
      </c>
      <c r="AB32" s="299">
        <v>-102480</v>
      </c>
      <c r="AC32" s="299">
        <v>0</v>
      </c>
      <c r="AD32" s="299">
        <v>0</v>
      </c>
      <c r="AE32" s="461">
        <v>-175680</v>
      </c>
      <c r="AF32" s="461">
        <v>-7298040</v>
      </c>
      <c r="AG32" s="461">
        <v>0</v>
      </c>
      <c r="AH32" s="461">
        <v>0</v>
      </c>
      <c r="AI32" s="995">
        <v>0</v>
      </c>
      <c r="AJ32" s="1134">
        <v>0</v>
      </c>
      <c r="AK32" s="1134">
        <v>0</v>
      </c>
      <c r="AL32" s="1386">
        <v>0</v>
      </c>
      <c r="AM32" s="1386">
        <v>0</v>
      </c>
      <c r="AN32" s="1386">
        <v>0</v>
      </c>
      <c r="AO32" s="298">
        <v>-1350540</v>
      </c>
      <c r="AP32" s="298">
        <v>-1917108</v>
      </c>
      <c r="AQ32" s="300">
        <v>-18558487</v>
      </c>
      <c r="AR32" s="2240">
        <v>223358098</v>
      </c>
      <c r="AS32" s="2166"/>
      <c r="AT32" s="2166"/>
      <c r="AU32" s="2166"/>
      <c r="AV32" s="2166"/>
      <c r="AZ32" s="1928"/>
      <c r="BC32" s="2234"/>
      <c r="BD32" s="2234"/>
      <c r="BE32" s="2234"/>
      <c r="BF32" s="2234"/>
      <c r="BG32" s="2234"/>
      <c r="BH32" s="2234"/>
      <c r="BL32" s="2235"/>
      <c r="BM32" s="2235"/>
    </row>
    <row r="33" spans="1:65" ht="15.6" customHeight="1" x14ac:dyDescent="0.2">
      <c r="A33" s="301">
        <v>27</v>
      </c>
      <c r="B33" s="302" t="s">
        <v>30</v>
      </c>
      <c r="C33" s="303">
        <v>37857805</v>
      </c>
      <c r="D33" s="303">
        <v>-3472</v>
      </c>
      <c r="E33" s="303"/>
      <c r="F33" s="303">
        <v>0</v>
      </c>
      <c r="G33" s="303">
        <v>0</v>
      </c>
      <c r="H33" s="303">
        <v>0</v>
      </c>
      <c r="I33" s="303">
        <v>0</v>
      </c>
      <c r="J33" s="303">
        <v>0</v>
      </c>
      <c r="K33" s="303">
        <v>-14001</v>
      </c>
      <c r="L33" s="303">
        <v>0</v>
      </c>
      <c r="M33" s="303">
        <v>0</v>
      </c>
      <c r="N33" s="303">
        <v>0</v>
      </c>
      <c r="O33" s="303">
        <v>0</v>
      </c>
      <c r="P33" s="303">
        <v>0</v>
      </c>
      <c r="Q33" s="303">
        <v>0</v>
      </c>
      <c r="R33" s="303">
        <v>0</v>
      </c>
      <c r="S33" s="303">
        <v>0</v>
      </c>
      <c r="T33" s="303">
        <v>0</v>
      </c>
      <c r="U33" s="303">
        <v>0</v>
      </c>
      <c r="V33" s="303">
        <v>0</v>
      </c>
      <c r="W33" s="303">
        <v>0</v>
      </c>
      <c r="X33" s="303">
        <v>0</v>
      </c>
      <c r="Y33" s="303">
        <v>0</v>
      </c>
      <c r="Z33" s="303">
        <v>0</v>
      </c>
      <c r="AA33" s="303">
        <v>0</v>
      </c>
      <c r="AB33" s="303">
        <v>0</v>
      </c>
      <c r="AC33" s="303">
        <v>0</v>
      </c>
      <c r="AD33" s="303">
        <v>0</v>
      </c>
      <c r="AE33" s="303">
        <v>0</v>
      </c>
      <c r="AF33" s="303">
        <v>0</v>
      </c>
      <c r="AG33" s="303">
        <v>0</v>
      </c>
      <c r="AH33" s="303">
        <v>0</v>
      </c>
      <c r="AI33" s="303">
        <v>0</v>
      </c>
      <c r="AJ33" s="303">
        <v>0</v>
      </c>
      <c r="AK33" s="303">
        <v>0</v>
      </c>
      <c r="AL33" s="303">
        <v>0</v>
      </c>
      <c r="AM33" s="303">
        <v>0</v>
      </c>
      <c r="AN33" s="303">
        <v>0</v>
      </c>
      <c r="AO33" s="303">
        <v>-58804</v>
      </c>
      <c r="AP33" s="303">
        <v>-46203</v>
      </c>
      <c r="AQ33" s="304">
        <v>-122480</v>
      </c>
      <c r="AR33" s="2241">
        <v>37735325</v>
      </c>
      <c r="AS33" s="2166"/>
      <c r="AT33" s="2166"/>
      <c r="AU33" s="2166"/>
      <c r="AV33" s="2166"/>
      <c r="AZ33" s="1928"/>
      <c r="BC33" s="2234"/>
      <c r="BD33" s="2234"/>
      <c r="BE33" s="2234"/>
      <c r="BF33" s="2234"/>
      <c r="BG33" s="2234"/>
      <c r="BH33" s="2234"/>
      <c r="BL33" s="2235"/>
      <c r="BM33" s="2235"/>
    </row>
    <row r="34" spans="1:65" ht="15.6" customHeight="1" x14ac:dyDescent="0.2">
      <c r="A34" s="301">
        <v>28</v>
      </c>
      <c r="B34" s="302" t="s">
        <v>31</v>
      </c>
      <c r="C34" s="303">
        <v>158726377</v>
      </c>
      <c r="D34" s="303">
        <v>-41928</v>
      </c>
      <c r="E34" s="303"/>
      <c r="F34" s="303">
        <v>0</v>
      </c>
      <c r="G34" s="303">
        <v>0</v>
      </c>
      <c r="H34" s="303">
        <v>0</v>
      </c>
      <c r="I34" s="303">
        <v>0</v>
      </c>
      <c r="J34" s="303">
        <v>0</v>
      </c>
      <c r="K34" s="303">
        <v>-6924</v>
      </c>
      <c r="L34" s="303">
        <v>-6924</v>
      </c>
      <c r="M34" s="303">
        <v>-6924</v>
      </c>
      <c r="N34" s="303">
        <v>-6924</v>
      </c>
      <c r="O34" s="303">
        <v>0</v>
      </c>
      <c r="P34" s="303">
        <v>0</v>
      </c>
      <c r="Q34" s="303">
        <v>0</v>
      </c>
      <c r="R34" s="303">
        <v>0</v>
      </c>
      <c r="S34" s="303">
        <v>0</v>
      </c>
      <c r="T34" s="303">
        <v>0</v>
      </c>
      <c r="U34" s="303">
        <v>0</v>
      </c>
      <c r="V34" s="303">
        <v>0</v>
      </c>
      <c r="W34" s="303">
        <v>-10462164</v>
      </c>
      <c r="X34" s="303">
        <v>-7484844</v>
      </c>
      <c r="Y34" s="303">
        <v>-4133628</v>
      </c>
      <c r="Z34" s="303">
        <v>0</v>
      </c>
      <c r="AA34" s="303">
        <v>0</v>
      </c>
      <c r="AB34" s="303">
        <v>0</v>
      </c>
      <c r="AC34" s="303">
        <v>-353124</v>
      </c>
      <c r="AD34" s="303">
        <v>0</v>
      </c>
      <c r="AE34" s="303">
        <v>0</v>
      </c>
      <c r="AF34" s="303">
        <v>0</v>
      </c>
      <c r="AG34" s="303">
        <v>0</v>
      </c>
      <c r="AH34" s="303">
        <v>0</v>
      </c>
      <c r="AI34" s="303">
        <v>-6924</v>
      </c>
      <c r="AJ34" s="303">
        <v>0</v>
      </c>
      <c r="AK34" s="303">
        <v>0</v>
      </c>
      <c r="AL34" s="303">
        <v>0</v>
      </c>
      <c r="AM34" s="303">
        <v>0</v>
      </c>
      <c r="AN34" s="303">
        <v>0</v>
      </c>
      <c r="AO34" s="303">
        <v>-510991</v>
      </c>
      <c r="AP34" s="303">
        <v>-1084298</v>
      </c>
      <c r="AQ34" s="304">
        <v>-24105597</v>
      </c>
      <c r="AR34" s="2241">
        <v>134620780</v>
      </c>
      <c r="AS34" s="2166"/>
      <c r="AT34" s="2166"/>
      <c r="AU34" s="2166"/>
      <c r="AV34" s="2166"/>
      <c r="AZ34" s="1928"/>
      <c r="BC34" s="2234"/>
      <c r="BD34" s="2234"/>
      <c r="BE34" s="2234"/>
      <c r="BF34" s="2234"/>
      <c r="BG34" s="2234"/>
      <c r="BH34" s="2234"/>
      <c r="BL34" s="2235"/>
      <c r="BM34" s="2235"/>
    </row>
    <row r="35" spans="1:65" ht="15.6" customHeight="1" x14ac:dyDescent="0.2">
      <c r="A35" s="301">
        <v>29</v>
      </c>
      <c r="B35" s="302" t="s">
        <v>32</v>
      </c>
      <c r="C35" s="303">
        <v>81003750</v>
      </c>
      <c r="D35" s="303">
        <v>-14513</v>
      </c>
      <c r="E35" s="303"/>
      <c r="F35" s="303">
        <v>0</v>
      </c>
      <c r="G35" s="303">
        <v>0</v>
      </c>
      <c r="H35" s="303">
        <v>0</v>
      </c>
      <c r="I35" s="303">
        <v>0</v>
      </c>
      <c r="J35" s="303">
        <v>0</v>
      </c>
      <c r="K35" s="303">
        <v>0</v>
      </c>
      <c r="L35" s="303">
        <v>0</v>
      </c>
      <c r="M35" s="303">
        <v>-5929</v>
      </c>
      <c r="N35" s="303">
        <v>0</v>
      </c>
      <c r="O35" s="303">
        <v>0</v>
      </c>
      <c r="P35" s="303">
        <v>0</v>
      </c>
      <c r="Q35" s="303">
        <v>0</v>
      </c>
      <c r="R35" s="303">
        <v>0</v>
      </c>
      <c r="S35" s="303">
        <v>0</v>
      </c>
      <c r="T35" s="303">
        <v>-355740</v>
      </c>
      <c r="U35" s="303">
        <v>0</v>
      </c>
      <c r="V35" s="303">
        <v>0</v>
      </c>
      <c r="W35" s="303">
        <v>-5929</v>
      </c>
      <c r="X35" s="303">
        <v>-41503</v>
      </c>
      <c r="Y35" s="303">
        <v>0</v>
      </c>
      <c r="Z35" s="303">
        <v>0</v>
      </c>
      <c r="AA35" s="303">
        <v>0</v>
      </c>
      <c r="AB35" s="303">
        <v>0</v>
      </c>
      <c r="AC35" s="303">
        <v>0</v>
      </c>
      <c r="AD35" s="303">
        <v>0</v>
      </c>
      <c r="AE35" s="303">
        <v>0</v>
      </c>
      <c r="AF35" s="303">
        <v>0</v>
      </c>
      <c r="AG35" s="303">
        <v>0</v>
      </c>
      <c r="AH35" s="303">
        <v>0</v>
      </c>
      <c r="AI35" s="303">
        <v>0</v>
      </c>
      <c r="AJ35" s="303">
        <v>0</v>
      </c>
      <c r="AK35" s="303">
        <v>0</v>
      </c>
      <c r="AL35" s="303">
        <v>0</v>
      </c>
      <c r="AM35" s="303">
        <v>0</v>
      </c>
      <c r="AN35" s="303">
        <v>0</v>
      </c>
      <c r="AO35" s="303">
        <v>-170755</v>
      </c>
      <c r="AP35" s="303">
        <v>-421552</v>
      </c>
      <c r="AQ35" s="304">
        <v>-1015921</v>
      </c>
      <c r="AR35" s="2241">
        <v>79987829</v>
      </c>
      <c r="AS35" s="2166"/>
      <c r="AT35" s="2166"/>
      <c r="AU35" s="2166"/>
      <c r="AV35" s="2166"/>
      <c r="AZ35" s="1928"/>
      <c r="BC35" s="2234"/>
      <c r="BD35" s="2234"/>
      <c r="BE35" s="2234"/>
      <c r="BF35" s="2234"/>
      <c r="BG35" s="2234"/>
      <c r="BH35" s="2234"/>
      <c r="BL35" s="2235"/>
      <c r="BM35" s="2235"/>
    </row>
    <row r="36" spans="1:65" ht="15.6" customHeight="1" x14ac:dyDescent="0.2">
      <c r="A36" s="305">
        <v>30</v>
      </c>
      <c r="B36" s="306" t="s">
        <v>33</v>
      </c>
      <c r="C36" s="307">
        <v>18064018</v>
      </c>
      <c r="D36" s="307">
        <v>0</v>
      </c>
      <c r="E36" s="307"/>
      <c r="F36" s="307">
        <v>0</v>
      </c>
      <c r="G36" s="307">
        <v>0</v>
      </c>
      <c r="H36" s="307">
        <v>0</v>
      </c>
      <c r="I36" s="307">
        <v>0</v>
      </c>
      <c r="J36" s="307">
        <v>0</v>
      </c>
      <c r="K36" s="307">
        <v>0</v>
      </c>
      <c r="L36" s="307">
        <v>0</v>
      </c>
      <c r="M36" s="307">
        <v>0</v>
      </c>
      <c r="N36" s="307">
        <v>0</v>
      </c>
      <c r="O36" s="307">
        <v>0</v>
      </c>
      <c r="P36" s="307">
        <v>0</v>
      </c>
      <c r="Q36" s="307">
        <v>0</v>
      </c>
      <c r="R36" s="307">
        <v>0</v>
      </c>
      <c r="S36" s="307">
        <v>0</v>
      </c>
      <c r="T36" s="307">
        <v>0</v>
      </c>
      <c r="U36" s="307">
        <v>0</v>
      </c>
      <c r="V36" s="307">
        <v>0</v>
      </c>
      <c r="W36" s="307">
        <v>0</v>
      </c>
      <c r="X36" s="307">
        <v>0</v>
      </c>
      <c r="Y36" s="307">
        <v>0</v>
      </c>
      <c r="Z36" s="307">
        <v>0</v>
      </c>
      <c r="AA36" s="307">
        <v>0</v>
      </c>
      <c r="AB36" s="307">
        <v>0</v>
      </c>
      <c r="AC36" s="307">
        <v>0</v>
      </c>
      <c r="AD36" s="307">
        <v>0</v>
      </c>
      <c r="AE36" s="462">
        <v>0</v>
      </c>
      <c r="AF36" s="462">
        <v>0</v>
      </c>
      <c r="AG36" s="656">
        <v>0</v>
      </c>
      <c r="AH36" s="656">
        <v>0</v>
      </c>
      <c r="AI36" s="996">
        <v>0</v>
      </c>
      <c r="AJ36" s="1135">
        <v>0</v>
      </c>
      <c r="AK36" s="1135">
        <v>0</v>
      </c>
      <c r="AL36" s="996">
        <v>0</v>
      </c>
      <c r="AM36" s="996">
        <v>0</v>
      </c>
      <c r="AN36" s="996">
        <v>0</v>
      </c>
      <c r="AO36" s="307">
        <v>-24008</v>
      </c>
      <c r="AP36" s="307">
        <v>-72023</v>
      </c>
      <c r="AQ36" s="308">
        <v>-96031</v>
      </c>
      <c r="AR36" s="2222">
        <v>17967987</v>
      </c>
      <c r="AS36" s="2166"/>
      <c r="AT36" s="2166"/>
      <c r="AU36" s="2166"/>
      <c r="AV36" s="2166"/>
      <c r="AZ36" s="1928"/>
      <c r="BC36" s="2234"/>
      <c r="BD36" s="2234"/>
      <c r="BE36" s="2234"/>
      <c r="BF36" s="2234"/>
      <c r="BG36" s="2234"/>
      <c r="BH36" s="2234"/>
      <c r="BL36" s="2235"/>
      <c r="BM36" s="2235"/>
    </row>
    <row r="37" spans="1:65" ht="15.6" customHeight="1" x14ac:dyDescent="0.2">
      <c r="A37" s="296">
        <v>31</v>
      </c>
      <c r="B37" s="297" t="s">
        <v>34</v>
      </c>
      <c r="C37" s="298">
        <v>34220995</v>
      </c>
      <c r="D37" s="298">
        <v>-1098</v>
      </c>
      <c r="E37" s="298"/>
      <c r="F37" s="298">
        <v>0</v>
      </c>
      <c r="G37" s="298">
        <v>-495895</v>
      </c>
      <c r="H37" s="298">
        <v>0</v>
      </c>
      <c r="I37" s="298">
        <v>0</v>
      </c>
      <c r="J37" s="298">
        <v>0</v>
      </c>
      <c r="K37" s="298">
        <v>0</v>
      </c>
      <c r="L37" s="298">
        <v>0</v>
      </c>
      <c r="M37" s="298">
        <v>0</v>
      </c>
      <c r="N37" s="298">
        <v>0</v>
      </c>
      <c r="O37" s="298">
        <v>0</v>
      </c>
      <c r="P37" s="298">
        <v>0</v>
      </c>
      <c r="Q37" s="298">
        <v>0</v>
      </c>
      <c r="R37" s="298">
        <v>0</v>
      </c>
      <c r="S37" s="298">
        <v>0</v>
      </c>
      <c r="T37" s="298">
        <v>0</v>
      </c>
      <c r="U37" s="298">
        <v>0</v>
      </c>
      <c r="V37" s="298">
        <v>-25215</v>
      </c>
      <c r="W37" s="298">
        <v>0</v>
      </c>
      <c r="X37" s="298">
        <v>0</v>
      </c>
      <c r="Y37" s="298">
        <v>0</v>
      </c>
      <c r="Z37" s="298">
        <v>0</v>
      </c>
      <c r="AA37" s="299">
        <v>-4463055</v>
      </c>
      <c r="AB37" s="299">
        <v>0</v>
      </c>
      <c r="AC37" s="299">
        <v>0</v>
      </c>
      <c r="AD37" s="299">
        <v>0</v>
      </c>
      <c r="AE37" s="461">
        <v>0</v>
      </c>
      <c r="AF37" s="461">
        <v>0</v>
      </c>
      <c r="AG37" s="461">
        <v>0</v>
      </c>
      <c r="AH37" s="461">
        <v>0</v>
      </c>
      <c r="AI37" s="995">
        <v>0</v>
      </c>
      <c r="AJ37" s="1134">
        <v>0</v>
      </c>
      <c r="AK37" s="1134">
        <v>0</v>
      </c>
      <c r="AL37" s="1386">
        <v>0</v>
      </c>
      <c r="AM37" s="1386">
        <v>0</v>
      </c>
      <c r="AN37" s="1386">
        <v>0</v>
      </c>
      <c r="AO37" s="298">
        <v>-136161</v>
      </c>
      <c r="AP37" s="298">
        <v>-166419</v>
      </c>
      <c r="AQ37" s="300">
        <v>-5287843</v>
      </c>
      <c r="AR37" s="2240">
        <v>28933152</v>
      </c>
      <c r="AS37" s="2166"/>
      <c r="AT37" s="2166"/>
      <c r="AU37" s="2166"/>
      <c r="AV37" s="2166"/>
      <c r="AZ37" s="1928"/>
      <c r="BC37" s="2234"/>
      <c r="BD37" s="2234"/>
      <c r="BE37" s="2234"/>
      <c r="BF37" s="2234"/>
      <c r="BG37" s="2234"/>
      <c r="BH37" s="2234"/>
      <c r="BL37" s="2235"/>
      <c r="BM37" s="2235"/>
    </row>
    <row r="38" spans="1:65" ht="15.6" customHeight="1" x14ac:dyDescent="0.2">
      <c r="A38" s="301">
        <v>32</v>
      </c>
      <c r="B38" s="302" t="s">
        <v>35</v>
      </c>
      <c r="C38" s="303">
        <v>191045452</v>
      </c>
      <c r="D38" s="303">
        <v>-4034</v>
      </c>
      <c r="E38" s="303"/>
      <c r="F38" s="303">
        <v>-40106</v>
      </c>
      <c r="G38" s="303">
        <v>0</v>
      </c>
      <c r="H38" s="303">
        <v>0</v>
      </c>
      <c r="I38" s="303">
        <v>0</v>
      </c>
      <c r="J38" s="303">
        <v>0</v>
      </c>
      <c r="K38" s="303">
        <v>0</v>
      </c>
      <c r="L38" s="303">
        <v>0</v>
      </c>
      <c r="M38" s="303">
        <v>0</v>
      </c>
      <c r="N38" s="303">
        <v>-40106</v>
      </c>
      <c r="O38" s="303">
        <v>0</v>
      </c>
      <c r="P38" s="303">
        <v>-3646</v>
      </c>
      <c r="Q38" s="303">
        <v>0</v>
      </c>
      <c r="R38" s="303">
        <v>0</v>
      </c>
      <c r="S38" s="303">
        <v>-14584</v>
      </c>
      <c r="T38" s="303">
        <v>-18230</v>
      </c>
      <c r="U38" s="303">
        <v>0</v>
      </c>
      <c r="V38" s="303">
        <v>0</v>
      </c>
      <c r="W38" s="303">
        <v>0</v>
      </c>
      <c r="X38" s="303">
        <v>0</v>
      </c>
      <c r="Y38" s="303">
        <v>0</v>
      </c>
      <c r="Z38" s="303">
        <v>-43752</v>
      </c>
      <c r="AA38" s="303">
        <v>0</v>
      </c>
      <c r="AB38" s="303">
        <v>0</v>
      </c>
      <c r="AC38" s="303">
        <v>0</v>
      </c>
      <c r="AD38" s="303">
        <v>0</v>
      </c>
      <c r="AE38" s="303">
        <v>0</v>
      </c>
      <c r="AF38" s="303">
        <v>0</v>
      </c>
      <c r="AG38" s="303">
        <v>-10938</v>
      </c>
      <c r="AH38" s="303">
        <v>0</v>
      </c>
      <c r="AI38" s="303">
        <v>0</v>
      </c>
      <c r="AJ38" s="303">
        <v>0</v>
      </c>
      <c r="AK38" s="303">
        <v>0</v>
      </c>
      <c r="AL38" s="303">
        <v>-47398</v>
      </c>
      <c r="AM38" s="303">
        <v>0</v>
      </c>
      <c r="AN38" s="303">
        <v>0</v>
      </c>
      <c r="AO38" s="303">
        <v>-223135</v>
      </c>
      <c r="AP38" s="303">
        <v>-1076299</v>
      </c>
      <c r="AQ38" s="304">
        <v>-1522228</v>
      </c>
      <c r="AR38" s="2241">
        <v>189523224</v>
      </c>
      <c r="AS38" s="2166"/>
      <c r="AT38" s="2166"/>
      <c r="AU38" s="2166"/>
      <c r="AV38" s="2166"/>
      <c r="AZ38" s="1928"/>
      <c r="BC38" s="2234"/>
      <c r="BD38" s="2234"/>
      <c r="BE38" s="2234"/>
      <c r="BF38" s="2234"/>
      <c r="BG38" s="2234"/>
      <c r="BH38" s="2234"/>
      <c r="BL38" s="2235"/>
      <c r="BM38" s="2235"/>
    </row>
    <row r="39" spans="1:65" ht="15.6" customHeight="1" x14ac:dyDescent="0.2">
      <c r="A39" s="301">
        <v>33</v>
      </c>
      <c r="B39" s="302" t="s">
        <v>36</v>
      </c>
      <c r="C39" s="303">
        <v>8669212</v>
      </c>
      <c r="D39" s="303">
        <v>-4138</v>
      </c>
      <c r="E39" s="303"/>
      <c r="F39" s="303">
        <v>0</v>
      </c>
      <c r="G39" s="303">
        <v>0</v>
      </c>
      <c r="H39" s="303">
        <v>0</v>
      </c>
      <c r="I39" s="303">
        <v>0</v>
      </c>
      <c r="J39" s="303">
        <v>0</v>
      </c>
      <c r="K39" s="303">
        <v>0</v>
      </c>
      <c r="L39" s="303">
        <v>0</v>
      </c>
      <c r="M39" s="303">
        <v>0</v>
      </c>
      <c r="N39" s="303">
        <v>0</v>
      </c>
      <c r="O39" s="303">
        <v>0</v>
      </c>
      <c r="P39" s="303">
        <v>0</v>
      </c>
      <c r="Q39" s="303">
        <v>0</v>
      </c>
      <c r="R39" s="303">
        <v>0</v>
      </c>
      <c r="S39" s="303">
        <v>0</v>
      </c>
      <c r="T39" s="303">
        <v>0</v>
      </c>
      <c r="U39" s="303">
        <v>0</v>
      </c>
      <c r="V39" s="303">
        <v>0</v>
      </c>
      <c r="W39" s="303">
        <v>0</v>
      </c>
      <c r="X39" s="303">
        <v>0</v>
      </c>
      <c r="Y39" s="303">
        <v>0</v>
      </c>
      <c r="Z39" s="303">
        <v>0</v>
      </c>
      <c r="AA39" s="303">
        <v>0</v>
      </c>
      <c r="AB39" s="303">
        <v>0</v>
      </c>
      <c r="AC39" s="303">
        <v>0</v>
      </c>
      <c r="AD39" s="303">
        <v>0</v>
      </c>
      <c r="AE39" s="303">
        <v>0</v>
      </c>
      <c r="AF39" s="303">
        <v>0</v>
      </c>
      <c r="AG39" s="303">
        <v>0</v>
      </c>
      <c r="AH39" s="303">
        <v>0</v>
      </c>
      <c r="AI39" s="303">
        <v>0</v>
      </c>
      <c r="AJ39" s="303">
        <v>-4761</v>
      </c>
      <c r="AK39" s="303">
        <v>0</v>
      </c>
      <c r="AL39" s="303">
        <v>0</v>
      </c>
      <c r="AM39" s="303">
        <v>0</v>
      </c>
      <c r="AN39" s="303">
        <v>0</v>
      </c>
      <c r="AO39" s="303">
        <v>-17140</v>
      </c>
      <c r="AP39" s="303">
        <v>-149972</v>
      </c>
      <c r="AQ39" s="304">
        <v>-176011</v>
      </c>
      <c r="AR39" s="2241">
        <v>8493201</v>
      </c>
      <c r="AS39" s="2166"/>
      <c r="AT39" s="2166"/>
      <c r="AU39" s="2166"/>
      <c r="AV39" s="2166"/>
      <c r="AZ39" s="1928"/>
      <c r="BC39" s="2234"/>
      <c r="BD39" s="2234"/>
      <c r="BE39" s="2234"/>
      <c r="BF39" s="2234"/>
      <c r="BG39" s="2234"/>
      <c r="BH39" s="2234"/>
      <c r="BL39" s="2235"/>
      <c r="BM39" s="2235"/>
    </row>
    <row r="40" spans="1:65" ht="15.6" customHeight="1" x14ac:dyDescent="0.2">
      <c r="A40" s="301">
        <v>34</v>
      </c>
      <c r="B40" s="302" t="s">
        <v>37</v>
      </c>
      <c r="C40" s="303">
        <v>23736610</v>
      </c>
      <c r="D40" s="303">
        <v>-1752</v>
      </c>
      <c r="E40" s="303"/>
      <c r="F40" s="303">
        <v>0</v>
      </c>
      <c r="G40" s="303">
        <v>-4965</v>
      </c>
      <c r="H40" s="303">
        <v>0</v>
      </c>
      <c r="I40" s="303">
        <v>0</v>
      </c>
      <c r="J40" s="303">
        <v>0</v>
      </c>
      <c r="K40" s="303">
        <v>0</v>
      </c>
      <c r="L40" s="303">
        <v>0</v>
      </c>
      <c r="M40" s="303">
        <v>0</v>
      </c>
      <c r="N40" s="303">
        <v>0</v>
      </c>
      <c r="O40" s="303">
        <v>0</v>
      </c>
      <c r="P40" s="303">
        <v>0</v>
      </c>
      <c r="Q40" s="303">
        <v>0</v>
      </c>
      <c r="R40" s="303">
        <v>0</v>
      </c>
      <c r="S40" s="303">
        <v>0</v>
      </c>
      <c r="T40" s="303">
        <v>0</v>
      </c>
      <c r="U40" s="303">
        <v>0</v>
      </c>
      <c r="V40" s="303">
        <v>0</v>
      </c>
      <c r="W40" s="303">
        <v>0</v>
      </c>
      <c r="X40" s="303">
        <v>0</v>
      </c>
      <c r="Y40" s="303">
        <v>0</v>
      </c>
      <c r="Z40" s="303">
        <v>0</v>
      </c>
      <c r="AA40" s="303">
        <v>0</v>
      </c>
      <c r="AB40" s="303">
        <v>0</v>
      </c>
      <c r="AC40" s="303">
        <v>0</v>
      </c>
      <c r="AD40" s="303">
        <v>0</v>
      </c>
      <c r="AE40" s="303">
        <v>0</v>
      </c>
      <c r="AF40" s="303">
        <v>0</v>
      </c>
      <c r="AG40" s="303">
        <v>0</v>
      </c>
      <c r="AH40" s="303">
        <v>0</v>
      </c>
      <c r="AI40" s="303">
        <v>0</v>
      </c>
      <c r="AJ40" s="303">
        <v>0</v>
      </c>
      <c r="AK40" s="303">
        <v>0</v>
      </c>
      <c r="AL40" s="303">
        <v>0</v>
      </c>
      <c r="AM40" s="303">
        <v>0</v>
      </c>
      <c r="AN40" s="303">
        <v>0</v>
      </c>
      <c r="AO40" s="303">
        <v>-134055</v>
      </c>
      <c r="AP40" s="303">
        <v>-169803</v>
      </c>
      <c r="AQ40" s="304">
        <v>-310575</v>
      </c>
      <c r="AR40" s="2241">
        <v>23426035</v>
      </c>
      <c r="AS40" s="2166"/>
      <c r="AT40" s="2166"/>
      <c r="AU40" s="2166"/>
      <c r="AV40" s="2166"/>
      <c r="AZ40" s="1928"/>
      <c r="BC40" s="2234"/>
      <c r="BD40" s="2234"/>
      <c r="BE40" s="2234"/>
      <c r="BF40" s="2234"/>
      <c r="BG40" s="2234"/>
      <c r="BH40" s="2234"/>
      <c r="BL40" s="2235"/>
      <c r="BM40" s="2235"/>
    </row>
    <row r="41" spans="1:65" ht="15.6" customHeight="1" x14ac:dyDescent="0.2">
      <c r="A41" s="305">
        <v>35</v>
      </c>
      <c r="B41" s="306" t="s">
        <v>38</v>
      </c>
      <c r="C41" s="307">
        <v>29708306</v>
      </c>
      <c r="D41" s="307">
        <v>-1874</v>
      </c>
      <c r="E41" s="307"/>
      <c r="F41" s="307">
        <v>0</v>
      </c>
      <c r="G41" s="307">
        <v>0</v>
      </c>
      <c r="H41" s="307">
        <v>0</v>
      </c>
      <c r="I41" s="307">
        <v>0</v>
      </c>
      <c r="J41" s="307">
        <v>0</v>
      </c>
      <c r="K41" s="307">
        <v>0</v>
      </c>
      <c r="L41" s="307">
        <v>0</v>
      </c>
      <c r="M41" s="307">
        <v>0</v>
      </c>
      <c r="N41" s="307">
        <v>0</v>
      </c>
      <c r="O41" s="307">
        <v>0</v>
      </c>
      <c r="P41" s="307">
        <v>0</v>
      </c>
      <c r="Q41" s="307">
        <v>0</v>
      </c>
      <c r="R41" s="307">
        <v>0</v>
      </c>
      <c r="S41" s="307">
        <v>0</v>
      </c>
      <c r="T41" s="307">
        <v>0</v>
      </c>
      <c r="U41" s="307">
        <v>0</v>
      </c>
      <c r="V41" s="307">
        <v>0</v>
      </c>
      <c r="W41" s="307">
        <v>0</v>
      </c>
      <c r="X41" s="307">
        <v>0</v>
      </c>
      <c r="Y41" s="307">
        <v>0</v>
      </c>
      <c r="Z41" s="307">
        <v>0</v>
      </c>
      <c r="AA41" s="307">
        <v>0</v>
      </c>
      <c r="AB41" s="307">
        <v>0</v>
      </c>
      <c r="AC41" s="307">
        <v>0</v>
      </c>
      <c r="AD41" s="307">
        <v>0</v>
      </c>
      <c r="AE41" s="462">
        <v>0</v>
      </c>
      <c r="AF41" s="462">
        <v>0</v>
      </c>
      <c r="AG41" s="656">
        <v>0</v>
      </c>
      <c r="AH41" s="656">
        <v>0</v>
      </c>
      <c r="AI41" s="996">
        <v>0</v>
      </c>
      <c r="AJ41" s="1135">
        <v>0</v>
      </c>
      <c r="AK41" s="1135">
        <v>0</v>
      </c>
      <c r="AL41" s="996">
        <v>0</v>
      </c>
      <c r="AM41" s="996">
        <v>0</v>
      </c>
      <c r="AN41" s="996">
        <v>0</v>
      </c>
      <c r="AO41" s="307">
        <v>-140305</v>
      </c>
      <c r="AP41" s="307">
        <v>-36601</v>
      </c>
      <c r="AQ41" s="308">
        <v>-178780</v>
      </c>
      <c r="AR41" s="2222">
        <v>29529526</v>
      </c>
      <c r="AS41" s="2166"/>
      <c r="AT41" s="2166"/>
      <c r="AU41" s="2166"/>
      <c r="AV41" s="2166"/>
      <c r="AZ41" s="1928"/>
      <c r="BC41" s="2234"/>
      <c r="BD41" s="2234"/>
      <c r="BE41" s="2234"/>
      <c r="BF41" s="2234"/>
      <c r="BG41" s="2234"/>
      <c r="BH41" s="2234"/>
      <c r="BL41" s="2235"/>
      <c r="BM41" s="2235"/>
    </row>
    <row r="42" spans="1:65" ht="15.6" customHeight="1" x14ac:dyDescent="0.2">
      <c r="A42" s="296">
        <v>36</v>
      </c>
      <c r="B42" s="345" t="s">
        <v>39</v>
      </c>
      <c r="C42" s="298">
        <v>225594106</v>
      </c>
      <c r="D42" s="298">
        <v>-107535</v>
      </c>
      <c r="E42" s="298"/>
      <c r="F42" s="298">
        <v>0</v>
      </c>
      <c r="G42" s="298">
        <v>0</v>
      </c>
      <c r="H42" s="298">
        <v>-2198544</v>
      </c>
      <c r="I42" s="298">
        <v>-1436544</v>
      </c>
      <c r="J42" s="298">
        <v>-4764414</v>
      </c>
      <c r="K42" s="298">
        <v>0</v>
      </c>
      <c r="L42" s="298">
        <v>0</v>
      </c>
      <c r="M42" s="298">
        <v>0</v>
      </c>
      <c r="N42" s="298">
        <v>0</v>
      </c>
      <c r="O42" s="298">
        <v>-52374</v>
      </c>
      <c r="P42" s="298">
        <v>0</v>
      </c>
      <c r="Q42" s="298">
        <v>0</v>
      </c>
      <c r="R42" s="298">
        <v>0</v>
      </c>
      <c r="S42" s="298">
        <v>0</v>
      </c>
      <c r="T42" s="298">
        <v>-37410</v>
      </c>
      <c r="U42" s="298">
        <v>0</v>
      </c>
      <c r="V42" s="298">
        <v>0</v>
      </c>
      <c r="W42" s="298">
        <v>0</v>
      </c>
      <c r="X42" s="298">
        <v>-7482</v>
      </c>
      <c r="Y42" s="298">
        <v>0</v>
      </c>
      <c r="Z42" s="298">
        <v>0</v>
      </c>
      <c r="AA42" s="299">
        <v>0</v>
      </c>
      <c r="AB42" s="299">
        <v>-905322</v>
      </c>
      <c r="AC42" s="299">
        <v>0</v>
      </c>
      <c r="AD42" s="299">
        <v>0</v>
      </c>
      <c r="AE42" s="461">
        <v>-1885464</v>
      </c>
      <c r="AF42" s="461">
        <v>-703308</v>
      </c>
      <c r="AG42" s="461">
        <v>0</v>
      </c>
      <c r="AH42" s="461">
        <v>0</v>
      </c>
      <c r="AI42" s="995">
        <v>0</v>
      </c>
      <c r="AJ42" s="1134">
        <v>0</v>
      </c>
      <c r="AK42" s="1134">
        <v>-14964</v>
      </c>
      <c r="AL42" s="1386">
        <v>0</v>
      </c>
      <c r="AM42" s="1386">
        <v>0</v>
      </c>
      <c r="AN42" s="1386">
        <v>0</v>
      </c>
      <c r="AO42" s="298">
        <v>-707049</v>
      </c>
      <c r="AP42" s="298">
        <v>-626243</v>
      </c>
      <c r="AQ42" s="300">
        <v>-13446653</v>
      </c>
      <c r="AR42" s="2240">
        <v>212147453</v>
      </c>
      <c r="AS42" s="2166"/>
      <c r="AT42" s="2166"/>
      <c r="AU42" s="2166"/>
      <c r="AV42" s="2166"/>
      <c r="AZ42" s="1928"/>
      <c r="BC42" s="2234"/>
      <c r="BD42" s="2234"/>
      <c r="BE42" s="2234"/>
      <c r="BF42" s="2234"/>
      <c r="BG42" s="2234"/>
      <c r="BH42" s="2234"/>
      <c r="BL42" s="2235"/>
      <c r="BM42" s="2235"/>
    </row>
    <row r="43" spans="1:65" ht="15.6" customHeight="1" x14ac:dyDescent="0.2">
      <c r="A43" s="301">
        <v>37</v>
      </c>
      <c r="B43" s="302" t="s">
        <v>40</v>
      </c>
      <c r="C43" s="303">
        <v>121601783</v>
      </c>
      <c r="D43" s="303">
        <v>-13620</v>
      </c>
      <c r="E43" s="303"/>
      <c r="F43" s="303">
        <v>0</v>
      </c>
      <c r="G43" s="303">
        <v>-53390</v>
      </c>
      <c r="H43" s="303">
        <v>0</v>
      </c>
      <c r="I43" s="303">
        <v>0</v>
      </c>
      <c r="J43" s="303">
        <v>0</v>
      </c>
      <c r="K43" s="303">
        <v>0</v>
      </c>
      <c r="L43" s="303">
        <v>0</v>
      </c>
      <c r="M43" s="303">
        <v>0</v>
      </c>
      <c r="N43" s="303">
        <v>0</v>
      </c>
      <c r="O43" s="303">
        <v>0</v>
      </c>
      <c r="P43" s="303">
        <v>0</v>
      </c>
      <c r="Q43" s="303">
        <v>0</v>
      </c>
      <c r="R43" s="303">
        <v>0</v>
      </c>
      <c r="S43" s="303">
        <v>0</v>
      </c>
      <c r="T43" s="303">
        <v>0</v>
      </c>
      <c r="U43" s="303">
        <v>0</v>
      </c>
      <c r="V43" s="303">
        <v>0</v>
      </c>
      <c r="W43" s="303">
        <v>0</v>
      </c>
      <c r="X43" s="303">
        <v>0</v>
      </c>
      <c r="Y43" s="303">
        <v>0</v>
      </c>
      <c r="Z43" s="303">
        <v>0</v>
      </c>
      <c r="AA43" s="303">
        <v>-10678</v>
      </c>
      <c r="AB43" s="303">
        <v>0</v>
      </c>
      <c r="AC43" s="303">
        <v>0</v>
      </c>
      <c r="AD43" s="303">
        <v>0</v>
      </c>
      <c r="AE43" s="303">
        <v>0</v>
      </c>
      <c r="AF43" s="303">
        <v>0</v>
      </c>
      <c r="AG43" s="303">
        <v>0</v>
      </c>
      <c r="AH43" s="303">
        <v>0</v>
      </c>
      <c r="AI43" s="303">
        <v>0</v>
      </c>
      <c r="AJ43" s="303">
        <v>0</v>
      </c>
      <c r="AK43" s="303">
        <v>0</v>
      </c>
      <c r="AL43" s="303">
        <v>0</v>
      </c>
      <c r="AM43" s="303">
        <v>0</v>
      </c>
      <c r="AN43" s="303">
        <v>0</v>
      </c>
      <c r="AO43" s="303">
        <v>-129738</v>
      </c>
      <c r="AP43" s="303">
        <v>-302721</v>
      </c>
      <c r="AQ43" s="304">
        <v>-510147</v>
      </c>
      <c r="AR43" s="2241">
        <v>121091636</v>
      </c>
      <c r="AS43" s="2166"/>
      <c r="AT43" s="2166"/>
      <c r="AU43" s="2166"/>
      <c r="AV43" s="2166"/>
      <c r="AZ43" s="1928"/>
      <c r="BC43" s="2234"/>
      <c r="BD43" s="2234"/>
      <c r="BE43" s="2234"/>
      <c r="BF43" s="2234"/>
      <c r="BG43" s="2234"/>
      <c r="BH43" s="2234"/>
      <c r="BL43" s="2235"/>
      <c r="BM43" s="2235"/>
    </row>
    <row r="44" spans="1:65" ht="15.6" customHeight="1" x14ac:dyDescent="0.2">
      <c r="A44" s="301">
        <v>38</v>
      </c>
      <c r="B44" s="302" t="s">
        <v>41</v>
      </c>
      <c r="C44" s="303">
        <v>13890929</v>
      </c>
      <c r="D44" s="303">
        <v>0</v>
      </c>
      <c r="E44" s="303"/>
      <c r="F44" s="303">
        <v>0</v>
      </c>
      <c r="G44" s="303">
        <v>0</v>
      </c>
      <c r="H44" s="303">
        <v>0</v>
      </c>
      <c r="I44" s="303">
        <v>-227710</v>
      </c>
      <c r="J44" s="303">
        <v>-32530</v>
      </c>
      <c r="K44" s="303">
        <v>0</v>
      </c>
      <c r="L44" s="303">
        <v>0</v>
      </c>
      <c r="M44" s="303">
        <v>0</v>
      </c>
      <c r="N44" s="303">
        <v>0</v>
      </c>
      <c r="O44" s="303">
        <v>-16265</v>
      </c>
      <c r="P44" s="303">
        <v>0</v>
      </c>
      <c r="Q44" s="303">
        <v>0</v>
      </c>
      <c r="R44" s="303">
        <v>0</v>
      </c>
      <c r="S44" s="303">
        <v>0</v>
      </c>
      <c r="T44" s="303">
        <v>0</v>
      </c>
      <c r="U44" s="303">
        <v>0</v>
      </c>
      <c r="V44" s="303">
        <v>0</v>
      </c>
      <c r="W44" s="303">
        <v>0</v>
      </c>
      <c r="X44" s="303">
        <v>0</v>
      </c>
      <c r="Y44" s="303">
        <v>0</v>
      </c>
      <c r="Z44" s="303">
        <v>0</v>
      </c>
      <c r="AA44" s="303">
        <v>0</v>
      </c>
      <c r="AB44" s="303">
        <v>0</v>
      </c>
      <c r="AC44" s="303">
        <v>0</v>
      </c>
      <c r="AD44" s="303">
        <v>0</v>
      </c>
      <c r="AE44" s="303">
        <v>0</v>
      </c>
      <c r="AF44" s="303">
        <v>-81325</v>
      </c>
      <c r="AG44" s="303">
        <v>0</v>
      </c>
      <c r="AH44" s="303">
        <v>0</v>
      </c>
      <c r="AI44" s="303">
        <v>0</v>
      </c>
      <c r="AJ44" s="303">
        <v>0</v>
      </c>
      <c r="AK44" s="303">
        <v>0</v>
      </c>
      <c r="AL44" s="303">
        <v>0</v>
      </c>
      <c r="AM44" s="303">
        <v>0</v>
      </c>
      <c r="AN44" s="303">
        <v>0</v>
      </c>
      <c r="AO44" s="303">
        <v>-58554</v>
      </c>
      <c r="AP44" s="303">
        <v>-278132</v>
      </c>
      <c r="AQ44" s="304">
        <v>-694516</v>
      </c>
      <c r="AR44" s="2241">
        <v>13196413</v>
      </c>
      <c r="AS44" s="2166"/>
      <c r="AT44" s="2166"/>
      <c r="AU44" s="2166"/>
      <c r="AV44" s="2166"/>
      <c r="AZ44" s="1928"/>
      <c r="BC44" s="2234"/>
      <c r="BD44" s="2234"/>
      <c r="BE44" s="2234"/>
      <c r="BF44" s="2234"/>
      <c r="BG44" s="2234"/>
      <c r="BH44" s="2234"/>
      <c r="BL44" s="2235"/>
      <c r="BM44" s="2235"/>
    </row>
    <row r="45" spans="1:65" ht="15.6" customHeight="1" x14ac:dyDescent="0.2">
      <c r="A45" s="301">
        <v>39</v>
      </c>
      <c r="B45" s="302" t="s">
        <v>42</v>
      </c>
      <c r="C45" s="303">
        <v>11357821</v>
      </c>
      <c r="D45" s="303">
        <v>-4828</v>
      </c>
      <c r="E45" s="303"/>
      <c r="F45" s="303">
        <v>0</v>
      </c>
      <c r="G45" s="303">
        <v>0</v>
      </c>
      <c r="H45" s="303">
        <v>0</v>
      </c>
      <c r="I45" s="303">
        <v>0</v>
      </c>
      <c r="J45" s="303">
        <v>0</v>
      </c>
      <c r="K45" s="303">
        <v>0</v>
      </c>
      <c r="L45" s="303">
        <v>0</v>
      </c>
      <c r="M45" s="303">
        <v>0</v>
      </c>
      <c r="N45" s="303">
        <v>-54708</v>
      </c>
      <c r="O45" s="303">
        <v>0</v>
      </c>
      <c r="P45" s="303">
        <v>0</v>
      </c>
      <c r="Q45" s="303">
        <v>0</v>
      </c>
      <c r="R45" s="303">
        <v>0</v>
      </c>
      <c r="S45" s="303">
        <v>0</v>
      </c>
      <c r="T45" s="303">
        <v>-9118</v>
      </c>
      <c r="U45" s="303">
        <v>0</v>
      </c>
      <c r="V45" s="303">
        <v>0</v>
      </c>
      <c r="W45" s="303">
        <v>0</v>
      </c>
      <c r="X45" s="303">
        <v>0</v>
      </c>
      <c r="Y45" s="303">
        <v>0</v>
      </c>
      <c r="Z45" s="303">
        <v>0</v>
      </c>
      <c r="AA45" s="303">
        <v>0</v>
      </c>
      <c r="AB45" s="303">
        <v>0</v>
      </c>
      <c r="AC45" s="303">
        <v>0</v>
      </c>
      <c r="AD45" s="303">
        <v>0</v>
      </c>
      <c r="AE45" s="303">
        <v>0</v>
      </c>
      <c r="AF45" s="303">
        <v>0</v>
      </c>
      <c r="AG45" s="303">
        <v>0</v>
      </c>
      <c r="AH45" s="303">
        <v>0</v>
      </c>
      <c r="AI45" s="303">
        <v>0</v>
      </c>
      <c r="AJ45" s="303">
        <v>0</v>
      </c>
      <c r="AK45" s="303">
        <v>0</v>
      </c>
      <c r="AL45" s="303">
        <v>0</v>
      </c>
      <c r="AM45" s="303">
        <v>0</v>
      </c>
      <c r="AN45" s="303">
        <v>0</v>
      </c>
      <c r="AO45" s="303">
        <v>-90268</v>
      </c>
      <c r="AP45" s="303">
        <v>-131299</v>
      </c>
      <c r="AQ45" s="304">
        <v>-290221</v>
      </c>
      <c r="AR45" s="2241">
        <v>11067600</v>
      </c>
      <c r="AS45" s="2166"/>
      <c r="AT45" s="2166"/>
      <c r="AU45" s="2166"/>
      <c r="AV45" s="2166"/>
      <c r="AZ45" s="1928"/>
      <c r="BC45" s="2234"/>
      <c r="BD45" s="2234"/>
      <c r="BE45" s="2234"/>
      <c r="BF45" s="2234"/>
      <c r="BG45" s="2234"/>
      <c r="BH45" s="2234"/>
      <c r="BL45" s="2235"/>
      <c r="BM45" s="2235"/>
    </row>
    <row r="46" spans="1:65" ht="15.6" customHeight="1" x14ac:dyDescent="0.2">
      <c r="A46" s="305">
        <v>40</v>
      </c>
      <c r="B46" s="306" t="s">
        <v>43</v>
      </c>
      <c r="C46" s="307">
        <v>137601617</v>
      </c>
      <c r="D46" s="307">
        <v>-15033</v>
      </c>
      <c r="E46" s="307"/>
      <c r="F46" s="307">
        <v>0</v>
      </c>
      <c r="G46" s="307">
        <v>0</v>
      </c>
      <c r="H46" s="307">
        <v>0</v>
      </c>
      <c r="I46" s="307">
        <v>0</v>
      </c>
      <c r="J46" s="307">
        <v>0</v>
      </c>
      <c r="K46" s="307">
        <v>0</v>
      </c>
      <c r="L46" s="307">
        <v>0</v>
      </c>
      <c r="M46" s="307">
        <v>0</v>
      </c>
      <c r="N46" s="307">
        <v>0</v>
      </c>
      <c r="O46" s="307">
        <v>0</v>
      </c>
      <c r="P46" s="307">
        <v>0</v>
      </c>
      <c r="Q46" s="307">
        <v>0</v>
      </c>
      <c r="R46" s="307">
        <v>0</v>
      </c>
      <c r="S46" s="307">
        <v>0</v>
      </c>
      <c r="T46" s="307">
        <v>0</v>
      </c>
      <c r="U46" s="307">
        <v>0</v>
      </c>
      <c r="V46" s="307">
        <v>0</v>
      </c>
      <c r="W46" s="307">
        <v>0</v>
      </c>
      <c r="X46" s="307">
        <v>0</v>
      </c>
      <c r="Y46" s="307">
        <v>0</v>
      </c>
      <c r="Z46" s="307">
        <v>0</v>
      </c>
      <c r="AA46" s="307">
        <v>0</v>
      </c>
      <c r="AB46" s="307">
        <v>0</v>
      </c>
      <c r="AC46" s="307">
        <v>0</v>
      </c>
      <c r="AD46" s="307">
        <v>0</v>
      </c>
      <c r="AE46" s="462">
        <v>0</v>
      </c>
      <c r="AF46" s="462">
        <v>0</v>
      </c>
      <c r="AG46" s="656">
        <v>0</v>
      </c>
      <c r="AH46" s="656">
        <v>-17202</v>
      </c>
      <c r="AI46" s="996">
        <v>0</v>
      </c>
      <c r="AJ46" s="1135">
        <v>0</v>
      </c>
      <c r="AK46" s="1135">
        <v>0</v>
      </c>
      <c r="AL46" s="996">
        <v>0</v>
      </c>
      <c r="AM46" s="996">
        <v>0</v>
      </c>
      <c r="AN46" s="996">
        <v>0</v>
      </c>
      <c r="AO46" s="307">
        <v>-237388</v>
      </c>
      <c r="AP46" s="307">
        <v>-283833</v>
      </c>
      <c r="AQ46" s="308">
        <v>-553456</v>
      </c>
      <c r="AR46" s="2222">
        <v>137048161</v>
      </c>
      <c r="AS46" s="2166"/>
      <c r="AT46" s="2166"/>
      <c r="AU46" s="2166"/>
      <c r="AV46" s="2166"/>
      <c r="AZ46" s="1928"/>
      <c r="BC46" s="2234"/>
      <c r="BD46" s="2234"/>
      <c r="BE46" s="2234"/>
      <c r="BF46" s="2234"/>
      <c r="BG46" s="2234"/>
      <c r="BH46" s="2234"/>
      <c r="BL46" s="2235"/>
      <c r="BM46" s="2235"/>
    </row>
    <row r="47" spans="1:65" ht="15.6" customHeight="1" x14ac:dyDescent="0.2">
      <c r="A47" s="296">
        <v>41</v>
      </c>
      <c r="B47" s="297" t="s">
        <v>44</v>
      </c>
      <c r="C47" s="298">
        <v>5207348</v>
      </c>
      <c r="D47" s="298">
        <v>-4263</v>
      </c>
      <c r="E47" s="298"/>
      <c r="F47" s="298">
        <v>0</v>
      </c>
      <c r="G47" s="298">
        <v>0</v>
      </c>
      <c r="H47" s="298">
        <v>0</v>
      </c>
      <c r="I47" s="298">
        <v>0</v>
      </c>
      <c r="J47" s="298">
        <v>0</v>
      </c>
      <c r="K47" s="298">
        <v>0</v>
      </c>
      <c r="L47" s="298">
        <v>0</v>
      </c>
      <c r="M47" s="298">
        <v>0</v>
      </c>
      <c r="N47" s="298">
        <v>0</v>
      </c>
      <c r="O47" s="298">
        <v>0</v>
      </c>
      <c r="P47" s="298">
        <v>0</v>
      </c>
      <c r="Q47" s="298">
        <v>0</v>
      </c>
      <c r="R47" s="298">
        <v>0</v>
      </c>
      <c r="S47" s="298">
        <v>0</v>
      </c>
      <c r="T47" s="298">
        <v>0</v>
      </c>
      <c r="U47" s="298">
        <v>0</v>
      </c>
      <c r="V47" s="298">
        <v>0</v>
      </c>
      <c r="W47" s="298">
        <v>0</v>
      </c>
      <c r="X47" s="298">
        <v>0</v>
      </c>
      <c r="Y47" s="298">
        <v>0</v>
      </c>
      <c r="Z47" s="298">
        <v>0</v>
      </c>
      <c r="AA47" s="299">
        <v>0</v>
      </c>
      <c r="AB47" s="299">
        <v>0</v>
      </c>
      <c r="AC47" s="299">
        <v>0</v>
      </c>
      <c r="AD47" s="299">
        <v>0</v>
      </c>
      <c r="AE47" s="461">
        <v>0</v>
      </c>
      <c r="AF47" s="461">
        <v>0</v>
      </c>
      <c r="AG47" s="461">
        <v>0</v>
      </c>
      <c r="AH47" s="461">
        <v>0</v>
      </c>
      <c r="AI47" s="995">
        <v>0</v>
      </c>
      <c r="AJ47" s="1134">
        <v>0</v>
      </c>
      <c r="AK47" s="1134">
        <v>0</v>
      </c>
      <c r="AL47" s="1386">
        <v>0</v>
      </c>
      <c r="AM47" s="1386">
        <v>0</v>
      </c>
      <c r="AN47" s="1386">
        <v>0</v>
      </c>
      <c r="AO47" s="298">
        <v>-78138</v>
      </c>
      <c r="AP47" s="298">
        <v>-26046</v>
      </c>
      <c r="AQ47" s="300">
        <v>-108447</v>
      </c>
      <c r="AR47" s="2240">
        <v>5098901</v>
      </c>
      <c r="AS47" s="2166"/>
      <c r="AT47" s="2166"/>
      <c r="AU47" s="2166"/>
      <c r="AV47" s="2166"/>
      <c r="AZ47" s="1928"/>
      <c r="BC47" s="2234"/>
      <c r="BD47" s="2234"/>
      <c r="BE47" s="2234"/>
      <c r="BF47" s="2234"/>
      <c r="BG47" s="2234"/>
      <c r="BH47" s="2234"/>
      <c r="BL47" s="2235"/>
      <c r="BM47" s="2235"/>
    </row>
    <row r="48" spans="1:65" ht="15.6" customHeight="1" x14ac:dyDescent="0.2">
      <c r="A48" s="301">
        <v>42</v>
      </c>
      <c r="B48" s="302" t="s">
        <v>45</v>
      </c>
      <c r="C48" s="303">
        <v>17388668</v>
      </c>
      <c r="D48" s="303">
        <v>-4047</v>
      </c>
      <c r="E48" s="303"/>
      <c r="F48" s="303">
        <v>0</v>
      </c>
      <c r="G48" s="303">
        <v>0</v>
      </c>
      <c r="H48" s="303">
        <v>0</v>
      </c>
      <c r="I48" s="303">
        <v>0</v>
      </c>
      <c r="J48" s="303">
        <v>0</v>
      </c>
      <c r="K48" s="303">
        <v>0</v>
      </c>
      <c r="L48" s="303">
        <v>0</v>
      </c>
      <c r="M48" s="303">
        <v>0</v>
      </c>
      <c r="N48" s="303">
        <v>0</v>
      </c>
      <c r="O48" s="303">
        <v>0</v>
      </c>
      <c r="P48" s="303">
        <v>0</v>
      </c>
      <c r="Q48" s="303">
        <v>0</v>
      </c>
      <c r="R48" s="303">
        <v>0</v>
      </c>
      <c r="S48" s="303">
        <v>0</v>
      </c>
      <c r="T48" s="303">
        <v>0</v>
      </c>
      <c r="U48" s="303">
        <v>0</v>
      </c>
      <c r="V48" s="303">
        <v>0</v>
      </c>
      <c r="W48" s="303">
        <v>0</v>
      </c>
      <c r="X48" s="303">
        <v>0</v>
      </c>
      <c r="Y48" s="303">
        <v>0</v>
      </c>
      <c r="Z48" s="303">
        <v>0</v>
      </c>
      <c r="AA48" s="303">
        <v>0</v>
      </c>
      <c r="AB48" s="303">
        <v>0</v>
      </c>
      <c r="AC48" s="303">
        <v>0</v>
      </c>
      <c r="AD48" s="303">
        <v>0</v>
      </c>
      <c r="AE48" s="303">
        <v>0</v>
      </c>
      <c r="AF48" s="303">
        <v>0</v>
      </c>
      <c r="AG48" s="303">
        <v>0</v>
      </c>
      <c r="AH48" s="303">
        <v>0</v>
      </c>
      <c r="AI48" s="303">
        <v>0</v>
      </c>
      <c r="AJ48" s="303">
        <v>0</v>
      </c>
      <c r="AK48" s="303">
        <v>0</v>
      </c>
      <c r="AL48" s="303">
        <v>0</v>
      </c>
      <c r="AM48" s="303">
        <v>0</v>
      </c>
      <c r="AN48" s="303">
        <v>0</v>
      </c>
      <c r="AO48" s="303">
        <v>-26460</v>
      </c>
      <c r="AP48" s="303">
        <v>-58212</v>
      </c>
      <c r="AQ48" s="304">
        <v>-88719</v>
      </c>
      <c r="AR48" s="2241">
        <v>17299949</v>
      </c>
      <c r="AS48" s="2166"/>
      <c r="AT48" s="2166"/>
      <c r="AU48" s="2166"/>
      <c r="AV48" s="2166"/>
      <c r="AZ48" s="1928"/>
      <c r="BC48" s="2234"/>
      <c r="BD48" s="2234"/>
      <c r="BE48" s="2234"/>
      <c r="BF48" s="2234"/>
      <c r="BG48" s="2234"/>
      <c r="BH48" s="2234"/>
      <c r="BL48" s="2235"/>
      <c r="BM48" s="2235"/>
    </row>
    <row r="49" spans="1:65" ht="15.6" customHeight="1" x14ac:dyDescent="0.2">
      <c r="A49" s="301">
        <v>43</v>
      </c>
      <c r="B49" s="302" t="s">
        <v>46</v>
      </c>
      <c r="C49" s="303">
        <v>24555124</v>
      </c>
      <c r="D49" s="303">
        <v>-5824</v>
      </c>
      <c r="E49" s="303"/>
      <c r="F49" s="303">
        <v>0</v>
      </c>
      <c r="G49" s="303">
        <v>0</v>
      </c>
      <c r="H49" s="303">
        <v>0</v>
      </c>
      <c r="I49" s="303">
        <v>0</v>
      </c>
      <c r="J49" s="303">
        <v>0</v>
      </c>
      <c r="K49" s="303">
        <v>0</v>
      </c>
      <c r="L49" s="303">
        <v>0</v>
      </c>
      <c r="M49" s="303">
        <v>0</v>
      </c>
      <c r="N49" s="303">
        <v>0</v>
      </c>
      <c r="O49" s="303">
        <v>0</v>
      </c>
      <c r="P49" s="303">
        <v>0</v>
      </c>
      <c r="Q49" s="303">
        <v>0</v>
      </c>
      <c r="R49" s="303">
        <v>0</v>
      </c>
      <c r="S49" s="303">
        <v>0</v>
      </c>
      <c r="T49" s="303">
        <v>0</v>
      </c>
      <c r="U49" s="303">
        <v>0</v>
      </c>
      <c r="V49" s="303">
        <v>0</v>
      </c>
      <c r="W49" s="303">
        <v>0</v>
      </c>
      <c r="X49" s="303">
        <v>0</v>
      </c>
      <c r="Y49" s="303">
        <v>0</v>
      </c>
      <c r="Z49" s="303">
        <v>0</v>
      </c>
      <c r="AA49" s="303">
        <v>0</v>
      </c>
      <c r="AB49" s="303">
        <v>0</v>
      </c>
      <c r="AC49" s="303">
        <v>0</v>
      </c>
      <c r="AD49" s="303">
        <v>0</v>
      </c>
      <c r="AE49" s="303">
        <v>0</v>
      </c>
      <c r="AF49" s="303">
        <v>0</v>
      </c>
      <c r="AG49" s="303">
        <v>0</v>
      </c>
      <c r="AH49" s="303">
        <v>0</v>
      </c>
      <c r="AI49" s="303">
        <v>0</v>
      </c>
      <c r="AJ49" s="303">
        <v>0</v>
      </c>
      <c r="AK49" s="303">
        <v>0</v>
      </c>
      <c r="AL49" s="303">
        <v>0</v>
      </c>
      <c r="AM49" s="303">
        <v>0</v>
      </c>
      <c r="AN49" s="303">
        <v>0</v>
      </c>
      <c r="AO49" s="303">
        <v>-38770</v>
      </c>
      <c r="AP49" s="303">
        <v>-66463</v>
      </c>
      <c r="AQ49" s="304">
        <v>-111057</v>
      </c>
      <c r="AR49" s="2241">
        <v>24444067</v>
      </c>
      <c r="AS49" s="2166"/>
      <c r="AT49" s="2166"/>
      <c r="AU49" s="2166"/>
      <c r="AV49" s="2166"/>
      <c r="AZ49" s="1928"/>
      <c r="BC49" s="2234"/>
      <c r="BD49" s="2234"/>
      <c r="BE49" s="2234"/>
      <c r="BF49" s="2234"/>
      <c r="BG49" s="2234"/>
      <c r="BH49" s="2234"/>
      <c r="BL49" s="2235"/>
      <c r="BM49" s="2235"/>
    </row>
    <row r="50" spans="1:65" ht="15.6" customHeight="1" x14ac:dyDescent="0.2">
      <c r="A50" s="301">
        <v>44</v>
      </c>
      <c r="B50" s="302" t="s">
        <v>47</v>
      </c>
      <c r="C50" s="303">
        <v>48623474</v>
      </c>
      <c r="D50" s="303">
        <v>-2701</v>
      </c>
      <c r="E50" s="303"/>
      <c r="F50" s="303">
        <v>0</v>
      </c>
      <c r="G50" s="303">
        <v>0</v>
      </c>
      <c r="H50" s="303">
        <v>-29898</v>
      </c>
      <c r="I50" s="303">
        <v>-24915</v>
      </c>
      <c r="J50" s="303">
        <v>-24915</v>
      </c>
      <c r="K50" s="303">
        <v>0</v>
      </c>
      <c r="L50" s="303">
        <v>0</v>
      </c>
      <c r="M50" s="303">
        <v>0</v>
      </c>
      <c r="N50" s="303">
        <v>0</v>
      </c>
      <c r="O50" s="303">
        <v>-4983</v>
      </c>
      <c r="P50" s="303">
        <v>0</v>
      </c>
      <c r="Q50" s="303">
        <v>0</v>
      </c>
      <c r="R50" s="303">
        <v>0</v>
      </c>
      <c r="S50" s="303">
        <v>0</v>
      </c>
      <c r="T50" s="303">
        <v>0</v>
      </c>
      <c r="U50" s="303">
        <v>0</v>
      </c>
      <c r="V50" s="303">
        <v>0</v>
      </c>
      <c r="W50" s="303">
        <v>0</v>
      </c>
      <c r="X50" s="303">
        <v>0</v>
      </c>
      <c r="Y50" s="303">
        <v>0</v>
      </c>
      <c r="Z50" s="303">
        <v>0</v>
      </c>
      <c r="AA50" s="303">
        <v>0</v>
      </c>
      <c r="AB50" s="303">
        <v>-4983</v>
      </c>
      <c r="AC50" s="303">
        <v>0</v>
      </c>
      <c r="AD50" s="303">
        <v>0</v>
      </c>
      <c r="AE50" s="303">
        <v>0</v>
      </c>
      <c r="AF50" s="303">
        <v>-14949</v>
      </c>
      <c r="AG50" s="303">
        <v>0</v>
      </c>
      <c r="AH50" s="303">
        <v>0</v>
      </c>
      <c r="AI50" s="303">
        <v>0</v>
      </c>
      <c r="AJ50" s="303">
        <v>0</v>
      </c>
      <c r="AK50" s="303">
        <v>-4983</v>
      </c>
      <c r="AL50" s="303">
        <v>0</v>
      </c>
      <c r="AM50" s="303">
        <v>0</v>
      </c>
      <c r="AN50" s="303">
        <v>0</v>
      </c>
      <c r="AO50" s="303">
        <v>-116602</v>
      </c>
      <c r="AP50" s="303">
        <v>-76240</v>
      </c>
      <c r="AQ50" s="304">
        <v>-305169</v>
      </c>
      <c r="AR50" s="2241">
        <v>48318305</v>
      </c>
      <c r="AS50" s="2166"/>
      <c r="AT50" s="2166"/>
      <c r="AU50" s="2166"/>
      <c r="AV50" s="2166"/>
      <c r="AZ50" s="1928"/>
      <c r="BC50" s="2234"/>
      <c r="BD50" s="2234"/>
      <c r="BE50" s="2234"/>
      <c r="BF50" s="2234"/>
      <c r="BG50" s="2234"/>
      <c r="BH50" s="2234"/>
      <c r="BL50" s="2235"/>
      <c r="BM50" s="2235"/>
    </row>
    <row r="51" spans="1:65" ht="15.6" customHeight="1" x14ac:dyDescent="0.2">
      <c r="A51" s="305">
        <v>45</v>
      </c>
      <c r="B51" s="306" t="s">
        <v>48</v>
      </c>
      <c r="C51" s="307">
        <v>34668138</v>
      </c>
      <c r="D51" s="307">
        <v>0</v>
      </c>
      <c r="E51" s="307"/>
      <c r="F51" s="307">
        <v>0</v>
      </c>
      <c r="G51" s="307">
        <v>0</v>
      </c>
      <c r="H51" s="307">
        <v>0</v>
      </c>
      <c r="I51" s="307">
        <v>0</v>
      </c>
      <c r="J51" s="307">
        <v>-100950</v>
      </c>
      <c r="K51" s="307">
        <v>0</v>
      </c>
      <c r="L51" s="307">
        <v>0</v>
      </c>
      <c r="M51" s="307">
        <v>0</v>
      </c>
      <c r="N51" s="307">
        <v>0</v>
      </c>
      <c r="O51" s="307">
        <v>-16825</v>
      </c>
      <c r="P51" s="307">
        <v>0</v>
      </c>
      <c r="Q51" s="307">
        <v>0</v>
      </c>
      <c r="R51" s="307">
        <v>0</v>
      </c>
      <c r="S51" s="307">
        <v>0</v>
      </c>
      <c r="T51" s="307">
        <v>0</v>
      </c>
      <c r="U51" s="307">
        <v>0</v>
      </c>
      <c r="V51" s="307">
        <v>0</v>
      </c>
      <c r="W51" s="307">
        <v>0</v>
      </c>
      <c r="X51" s="307">
        <v>-16825</v>
      </c>
      <c r="Y51" s="307">
        <v>0</v>
      </c>
      <c r="Z51" s="307">
        <v>0</v>
      </c>
      <c r="AA51" s="307">
        <v>0</v>
      </c>
      <c r="AB51" s="307">
        <v>0</v>
      </c>
      <c r="AC51" s="307">
        <v>0</v>
      </c>
      <c r="AD51" s="307">
        <v>0</v>
      </c>
      <c r="AE51" s="462">
        <v>0</v>
      </c>
      <c r="AF51" s="462">
        <v>0</v>
      </c>
      <c r="AG51" s="656">
        <v>0</v>
      </c>
      <c r="AH51" s="656">
        <v>0</v>
      </c>
      <c r="AI51" s="996">
        <v>0</v>
      </c>
      <c r="AJ51" s="1135">
        <v>0</v>
      </c>
      <c r="AK51" s="1135">
        <v>0</v>
      </c>
      <c r="AL51" s="996">
        <v>0</v>
      </c>
      <c r="AM51" s="996">
        <v>0</v>
      </c>
      <c r="AN51" s="996">
        <v>0</v>
      </c>
      <c r="AO51" s="307">
        <v>-242280</v>
      </c>
      <c r="AP51" s="307">
        <v>-317993</v>
      </c>
      <c r="AQ51" s="308">
        <v>-694873</v>
      </c>
      <c r="AR51" s="2222">
        <v>33973265</v>
      </c>
      <c r="AS51" s="2166"/>
      <c r="AT51" s="2166"/>
      <c r="AU51" s="2166"/>
      <c r="AV51" s="2166"/>
      <c r="AZ51" s="1928"/>
      <c r="BC51" s="2234"/>
      <c r="BD51" s="2234"/>
      <c r="BE51" s="2234"/>
      <c r="BF51" s="2234"/>
      <c r="BG51" s="2234"/>
      <c r="BH51" s="2234"/>
      <c r="BL51" s="2235"/>
      <c r="BM51" s="2235"/>
    </row>
    <row r="52" spans="1:65" ht="15.6" customHeight="1" x14ac:dyDescent="0.2">
      <c r="A52" s="296">
        <v>46</v>
      </c>
      <c r="B52" s="297" t="s">
        <v>49</v>
      </c>
      <c r="C52" s="298">
        <v>9078677</v>
      </c>
      <c r="D52" s="298">
        <v>0</v>
      </c>
      <c r="E52" s="298"/>
      <c r="F52" s="298">
        <v>0</v>
      </c>
      <c r="G52" s="298">
        <v>0</v>
      </c>
      <c r="H52" s="298">
        <v>0</v>
      </c>
      <c r="I52" s="298">
        <v>0</v>
      </c>
      <c r="J52" s="298">
        <v>0</v>
      </c>
      <c r="K52" s="298">
        <v>0</v>
      </c>
      <c r="L52" s="298">
        <v>0</v>
      </c>
      <c r="M52" s="298">
        <v>0</v>
      </c>
      <c r="N52" s="298">
        <v>0</v>
      </c>
      <c r="O52" s="298">
        <v>0</v>
      </c>
      <c r="P52" s="298">
        <v>0</v>
      </c>
      <c r="Q52" s="298">
        <v>0</v>
      </c>
      <c r="R52" s="298">
        <v>0</v>
      </c>
      <c r="S52" s="298">
        <v>0</v>
      </c>
      <c r="T52" s="298">
        <v>0</v>
      </c>
      <c r="U52" s="298">
        <v>0</v>
      </c>
      <c r="V52" s="298">
        <v>0</v>
      </c>
      <c r="W52" s="298">
        <v>0</v>
      </c>
      <c r="X52" s="298">
        <v>0</v>
      </c>
      <c r="Y52" s="298">
        <v>0</v>
      </c>
      <c r="Z52" s="298">
        <v>0</v>
      </c>
      <c r="AA52" s="299">
        <v>0</v>
      </c>
      <c r="AB52" s="299">
        <v>0</v>
      </c>
      <c r="AC52" s="299">
        <v>0</v>
      </c>
      <c r="AD52" s="299">
        <v>0</v>
      </c>
      <c r="AE52" s="461">
        <v>0</v>
      </c>
      <c r="AF52" s="461">
        <v>0</v>
      </c>
      <c r="AG52" s="461">
        <v>0</v>
      </c>
      <c r="AH52" s="461">
        <v>0</v>
      </c>
      <c r="AI52" s="995">
        <v>0</v>
      </c>
      <c r="AJ52" s="1134">
        <v>0</v>
      </c>
      <c r="AK52" s="1134">
        <v>0</v>
      </c>
      <c r="AL52" s="1386">
        <v>-3957</v>
      </c>
      <c r="AM52" s="1386">
        <v>0</v>
      </c>
      <c r="AN52" s="1386">
        <v>0</v>
      </c>
      <c r="AO52" s="298">
        <v>-32052</v>
      </c>
      <c r="AP52" s="298">
        <v>-71226</v>
      </c>
      <c r="AQ52" s="300">
        <v>-107235</v>
      </c>
      <c r="AR52" s="2240">
        <v>8971442</v>
      </c>
      <c r="AS52" s="2166"/>
      <c r="AT52" s="2166"/>
      <c r="AU52" s="2166"/>
      <c r="AV52" s="2166"/>
      <c r="AZ52" s="1928"/>
      <c r="BC52" s="2234"/>
      <c r="BD52" s="2234"/>
      <c r="BE52" s="2234"/>
      <c r="BF52" s="2234"/>
      <c r="BG52" s="2234"/>
      <c r="BH52" s="2234"/>
      <c r="BL52" s="2235"/>
      <c r="BM52" s="2235"/>
    </row>
    <row r="53" spans="1:65" ht="15.6" customHeight="1" x14ac:dyDescent="0.2">
      <c r="A53" s="301">
        <v>47</v>
      </c>
      <c r="B53" s="302" t="s">
        <v>50</v>
      </c>
      <c r="C53" s="303">
        <v>13795361</v>
      </c>
      <c r="D53" s="303">
        <v>0</v>
      </c>
      <c r="E53" s="303"/>
      <c r="F53" s="303">
        <v>0</v>
      </c>
      <c r="G53" s="303">
        <v>0</v>
      </c>
      <c r="H53" s="303">
        <v>0</v>
      </c>
      <c r="I53" s="303">
        <v>0</v>
      </c>
      <c r="J53" s="303">
        <v>0</v>
      </c>
      <c r="K53" s="303">
        <v>0</v>
      </c>
      <c r="L53" s="303">
        <v>0</v>
      </c>
      <c r="M53" s="303">
        <v>0</v>
      </c>
      <c r="N53" s="303">
        <v>0</v>
      </c>
      <c r="O53" s="303">
        <v>0</v>
      </c>
      <c r="P53" s="303">
        <v>0</v>
      </c>
      <c r="Q53" s="303">
        <v>0</v>
      </c>
      <c r="R53" s="303">
        <v>0</v>
      </c>
      <c r="S53" s="303">
        <v>0</v>
      </c>
      <c r="T53" s="303">
        <v>0</v>
      </c>
      <c r="U53" s="303">
        <v>0</v>
      </c>
      <c r="V53" s="303">
        <v>0</v>
      </c>
      <c r="W53" s="303">
        <v>0</v>
      </c>
      <c r="X53" s="303">
        <v>0</v>
      </c>
      <c r="Y53" s="303">
        <v>0</v>
      </c>
      <c r="Z53" s="303">
        <v>0</v>
      </c>
      <c r="AA53" s="303">
        <v>0</v>
      </c>
      <c r="AB53" s="303">
        <v>0</v>
      </c>
      <c r="AC53" s="303">
        <v>0</v>
      </c>
      <c r="AD53" s="303">
        <v>0</v>
      </c>
      <c r="AE53" s="303">
        <v>0</v>
      </c>
      <c r="AF53" s="303">
        <v>0</v>
      </c>
      <c r="AG53" s="303">
        <v>0</v>
      </c>
      <c r="AH53" s="303">
        <v>0</v>
      </c>
      <c r="AI53" s="303">
        <v>0</v>
      </c>
      <c r="AJ53" s="303">
        <v>0</v>
      </c>
      <c r="AK53" s="303">
        <v>0</v>
      </c>
      <c r="AL53" s="303">
        <v>0</v>
      </c>
      <c r="AM53" s="303">
        <v>0</v>
      </c>
      <c r="AN53" s="303">
        <v>0</v>
      </c>
      <c r="AO53" s="303">
        <v>-41075</v>
      </c>
      <c r="AP53" s="303">
        <v>-54767</v>
      </c>
      <c r="AQ53" s="304">
        <v>-95842</v>
      </c>
      <c r="AR53" s="2241">
        <v>13699519</v>
      </c>
      <c r="AS53" s="2166"/>
      <c r="AT53" s="2166"/>
      <c r="AU53" s="2166"/>
      <c r="AV53" s="2166"/>
      <c r="AZ53" s="1928"/>
      <c r="BC53" s="2234"/>
      <c r="BD53" s="2234"/>
      <c r="BE53" s="2234"/>
      <c r="BF53" s="2234"/>
      <c r="BG53" s="2234"/>
      <c r="BH53" s="2234"/>
      <c r="BL53" s="2235"/>
      <c r="BM53" s="2235"/>
    </row>
    <row r="54" spans="1:65" ht="15.6" customHeight="1" x14ac:dyDescent="0.2">
      <c r="A54" s="301">
        <v>48</v>
      </c>
      <c r="B54" s="302" t="s">
        <v>73</v>
      </c>
      <c r="C54" s="303">
        <v>21665070</v>
      </c>
      <c r="D54" s="303">
        <v>-2129</v>
      </c>
      <c r="E54" s="303"/>
      <c r="F54" s="303">
        <v>0</v>
      </c>
      <c r="G54" s="303">
        <v>0</v>
      </c>
      <c r="H54" s="303">
        <v>-21746</v>
      </c>
      <c r="I54" s="303">
        <v>0</v>
      </c>
      <c r="J54" s="303">
        <v>-10873</v>
      </c>
      <c r="K54" s="303">
        <v>0</v>
      </c>
      <c r="L54" s="303">
        <v>0</v>
      </c>
      <c r="M54" s="303">
        <v>0</v>
      </c>
      <c r="N54" s="303">
        <v>-10873</v>
      </c>
      <c r="O54" s="303">
        <v>0</v>
      </c>
      <c r="P54" s="303">
        <v>0</v>
      </c>
      <c r="Q54" s="303">
        <v>0</v>
      </c>
      <c r="R54" s="303">
        <v>0</v>
      </c>
      <c r="S54" s="303">
        <v>0</v>
      </c>
      <c r="T54" s="303">
        <v>0</v>
      </c>
      <c r="U54" s="303">
        <v>0</v>
      </c>
      <c r="V54" s="303">
        <v>0</v>
      </c>
      <c r="W54" s="303">
        <v>0</v>
      </c>
      <c r="X54" s="303">
        <v>0</v>
      </c>
      <c r="Y54" s="303">
        <v>0</v>
      </c>
      <c r="Z54" s="303">
        <v>0</v>
      </c>
      <c r="AA54" s="303">
        <v>0</v>
      </c>
      <c r="AB54" s="303">
        <v>-32619</v>
      </c>
      <c r="AC54" s="303">
        <v>0</v>
      </c>
      <c r="AD54" s="303">
        <v>0</v>
      </c>
      <c r="AE54" s="303">
        <v>0</v>
      </c>
      <c r="AF54" s="303">
        <v>0</v>
      </c>
      <c r="AG54" s="303">
        <v>0</v>
      </c>
      <c r="AH54" s="303">
        <v>0</v>
      </c>
      <c r="AI54" s="303">
        <v>0</v>
      </c>
      <c r="AJ54" s="303">
        <v>0</v>
      </c>
      <c r="AK54" s="303">
        <v>0</v>
      </c>
      <c r="AL54" s="303">
        <v>0</v>
      </c>
      <c r="AM54" s="303">
        <v>0</v>
      </c>
      <c r="AN54" s="303">
        <v>0</v>
      </c>
      <c r="AO54" s="303">
        <v>-166357</v>
      </c>
      <c r="AP54" s="303">
        <v>-459928</v>
      </c>
      <c r="AQ54" s="304">
        <v>-704525</v>
      </c>
      <c r="AR54" s="2241">
        <v>20960545</v>
      </c>
      <c r="AS54" s="2166"/>
      <c r="AT54" s="2166"/>
      <c r="AU54" s="2166"/>
      <c r="AV54" s="2166"/>
      <c r="AZ54" s="1928"/>
      <c r="BC54" s="2234"/>
      <c r="BD54" s="2234"/>
      <c r="BE54" s="2234"/>
      <c r="BF54" s="2234"/>
      <c r="BG54" s="2234"/>
      <c r="BH54" s="2234"/>
      <c r="BL54" s="2235"/>
      <c r="BM54" s="2235"/>
    </row>
    <row r="55" spans="1:65" ht="15.6" customHeight="1" x14ac:dyDescent="0.2">
      <c r="A55" s="301">
        <v>49</v>
      </c>
      <c r="B55" s="302" t="s">
        <v>51</v>
      </c>
      <c r="C55" s="303">
        <v>77815294</v>
      </c>
      <c r="D55" s="303">
        <v>-32547</v>
      </c>
      <c r="E55" s="303"/>
      <c r="F55" s="303">
        <v>0</v>
      </c>
      <c r="G55" s="303">
        <v>0</v>
      </c>
      <c r="H55" s="303">
        <v>0</v>
      </c>
      <c r="I55" s="303">
        <v>0</v>
      </c>
      <c r="J55" s="303">
        <v>0</v>
      </c>
      <c r="K55" s="303">
        <v>0</v>
      </c>
      <c r="L55" s="303">
        <v>-1112682</v>
      </c>
      <c r="M55" s="303">
        <v>0</v>
      </c>
      <c r="N55" s="303">
        <v>-10497</v>
      </c>
      <c r="O55" s="303">
        <v>0</v>
      </c>
      <c r="P55" s="303">
        <v>0</v>
      </c>
      <c r="Q55" s="303">
        <v>0</v>
      </c>
      <c r="R55" s="303">
        <v>0</v>
      </c>
      <c r="S55" s="303">
        <v>0</v>
      </c>
      <c r="T55" s="303">
        <v>0</v>
      </c>
      <c r="U55" s="303">
        <v>0</v>
      </c>
      <c r="V55" s="303">
        <v>0</v>
      </c>
      <c r="W55" s="303">
        <v>-38489</v>
      </c>
      <c r="X55" s="303">
        <v>-440874</v>
      </c>
      <c r="Y55" s="303">
        <v>-97972</v>
      </c>
      <c r="Z55" s="303">
        <v>0</v>
      </c>
      <c r="AA55" s="303">
        <v>-3499</v>
      </c>
      <c r="AB55" s="303">
        <v>0</v>
      </c>
      <c r="AC55" s="303">
        <v>-6998</v>
      </c>
      <c r="AD55" s="303">
        <v>0</v>
      </c>
      <c r="AE55" s="303">
        <v>0</v>
      </c>
      <c r="AF55" s="303">
        <v>0</v>
      </c>
      <c r="AG55" s="303">
        <v>0</v>
      </c>
      <c r="AH55" s="303">
        <v>-3499</v>
      </c>
      <c r="AI55" s="303">
        <v>-902742</v>
      </c>
      <c r="AJ55" s="303">
        <v>0</v>
      </c>
      <c r="AK55" s="303">
        <v>0</v>
      </c>
      <c r="AL55" s="303">
        <v>0</v>
      </c>
      <c r="AM55" s="303">
        <v>0</v>
      </c>
      <c r="AN55" s="303">
        <v>0</v>
      </c>
      <c r="AO55" s="303">
        <v>-229884</v>
      </c>
      <c r="AP55" s="303">
        <v>-365296</v>
      </c>
      <c r="AQ55" s="304">
        <v>-3244979</v>
      </c>
      <c r="AR55" s="2241">
        <v>74570315</v>
      </c>
      <c r="AS55" s="2166"/>
      <c r="AT55" s="2166"/>
      <c r="AU55" s="2166"/>
      <c r="AV55" s="2166"/>
      <c r="AZ55" s="1928"/>
      <c r="BC55" s="2234"/>
      <c r="BD55" s="2234"/>
      <c r="BE55" s="2234"/>
      <c r="BF55" s="2234"/>
      <c r="BG55" s="2234"/>
      <c r="BH55" s="2234"/>
      <c r="BL55" s="2235"/>
      <c r="BM55" s="2235"/>
    </row>
    <row r="56" spans="1:65" ht="15.6" customHeight="1" x14ac:dyDescent="0.2">
      <c r="A56" s="305">
        <v>50</v>
      </c>
      <c r="B56" s="306" t="s">
        <v>52</v>
      </c>
      <c r="C56" s="307">
        <v>43930529</v>
      </c>
      <c r="D56" s="307">
        <v>0</v>
      </c>
      <c r="E56" s="307"/>
      <c r="F56" s="307">
        <v>0</v>
      </c>
      <c r="G56" s="307">
        <v>0</v>
      </c>
      <c r="H56" s="307">
        <v>0</v>
      </c>
      <c r="I56" s="307">
        <v>0</v>
      </c>
      <c r="J56" s="307">
        <v>0</v>
      </c>
      <c r="K56" s="307">
        <v>0</v>
      </c>
      <c r="L56" s="307">
        <v>-9832</v>
      </c>
      <c r="M56" s="307">
        <v>0</v>
      </c>
      <c r="N56" s="307">
        <v>0</v>
      </c>
      <c r="O56" s="307">
        <v>0</v>
      </c>
      <c r="P56" s="307">
        <v>0</v>
      </c>
      <c r="Q56" s="307">
        <v>0</v>
      </c>
      <c r="R56" s="307">
        <v>0</v>
      </c>
      <c r="S56" s="307">
        <v>0</v>
      </c>
      <c r="T56" s="307">
        <v>0</v>
      </c>
      <c r="U56" s="307">
        <v>0</v>
      </c>
      <c r="V56" s="307">
        <v>0</v>
      </c>
      <c r="W56" s="307">
        <v>-457188</v>
      </c>
      <c r="X56" s="307">
        <v>-304792</v>
      </c>
      <c r="Y56" s="307">
        <v>-49160</v>
      </c>
      <c r="Z56" s="307">
        <v>0</v>
      </c>
      <c r="AA56" s="307">
        <v>0</v>
      </c>
      <c r="AB56" s="307">
        <v>0</v>
      </c>
      <c r="AC56" s="307">
        <v>0</v>
      </c>
      <c r="AD56" s="307">
        <v>0</v>
      </c>
      <c r="AE56" s="462">
        <v>0</v>
      </c>
      <c r="AF56" s="462">
        <v>0</v>
      </c>
      <c r="AG56" s="656">
        <v>0</v>
      </c>
      <c r="AH56" s="656">
        <v>0</v>
      </c>
      <c r="AI56" s="996">
        <v>0</v>
      </c>
      <c r="AJ56" s="1135">
        <v>0</v>
      </c>
      <c r="AK56" s="1135">
        <v>0</v>
      </c>
      <c r="AL56" s="996">
        <v>0</v>
      </c>
      <c r="AM56" s="996">
        <v>0</v>
      </c>
      <c r="AN56" s="996">
        <v>0</v>
      </c>
      <c r="AO56" s="307">
        <v>-150430</v>
      </c>
      <c r="AP56" s="307">
        <v>-190249</v>
      </c>
      <c r="AQ56" s="308">
        <v>-1161651</v>
      </c>
      <c r="AR56" s="2222">
        <v>42768878</v>
      </c>
      <c r="AS56" s="2166"/>
      <c r="AT56" s="2166"/>
      <c r="AU56" s="2166"/>
      <c r="AV56" s="2166"/>
      <c r="AZ56" s="1928"/>
      <c r="BC56" s="2234"/>
      <c r="BD56" s="2234"/>
      <c r="BE56" s="2234"/>
      <c r="BF56" s="2234"/>
      <c r="BG56" s="2234"/>
      <c r="BH56" s="2234"/>
      <c r="BL56" s="2235"/>
      <c r="BM56" s="2235"/>
    </row>
    <row r="57" spans="1:65" ht="15.6" customHeight="1" x14ac:dyDescent="0.2">
      <c r="A57" s="296">
        <v>51</v>
      </c>
      <c r="B57" s="297" t="s">
        <v>53</v>
      </c>
      <c r="C57" s="298">
        <v>50161143</v>
      </c>
      <c r="D57" s="298">
        <v>-6675</v>
      </c>
      <c r="E57" s="298"/>
      <c r="F57" s="298">
        <v>0</v>
      </c>
      <c r="G57" s="298">
        <v>0</v>
      </c>
      <c r="H57" s="298">
        <v>0</v>
      </c>
      <c r="I57" s="298">
        <v>0</v>
      </c>
      <c r="J57" s="298">
        <v>0</v>
      </c>
      <c r="K57" s="298">
        <v>0</v>
      </c>
      <c r="L57" s="298">
        <v>0</v>
      </c>
      <c r="M57" s="298">
        <v>0</v>
      </c>
      <c r="N57" s="298">
        <v>0</v>
      </c>
      <c r="O57" s="298">
        <v>0</v>
      </c>
      <c r="P57" s="298">
        <v>0</v>
      </c>
      <c r="Q57" s="298">
        <v>0</v>
      </c>
      <c r="R57" s="298">
        <v>0</v>
      </c>
      <c r="S57" s="298">
        <v>0</v>
      </c>
      <c r="T57" s="298">
        <v>-12372</v>
      </c>
      <c r="U57" s="298">
        <v>0</v>
      </c>
      <c r="V57" s="298">
        <v>0</v>
      </c>
      <c r="W57" s="298">
        <v>0</v>
      </c>
      <c r="X57" s="298">
        <v>0</v>
      </c>
      <c r="Y57" s="298">
        <v>0</v>
      </c>
      <c r="Z57" s="298">
        <v>0</v>
      </c>
      <c r="AA57" s="299">
        <v>0</v>
      </c>
      <c r="AB57" s="299">
        <v>0</v>
      </c>
      <c r="AC57" s="299">
        <v>0</v>
      </c>
      <c r="AD57" s="299">
        <v>0</v>
      </c>
      <c r="AE57" s="461">
        <v>0</v>
      </c>
      <c r="AF57" s="461">
        <v>0</v>
      </c>
      <c r="AG57" s="461">
        <v>0</v>
      </c>
      <c r="AH57" s="461">
        <v>0</v>
      </c>
      <c r="AI57" s="995">
        <v>0</v>
      </c>
      <c r="AJ57" s="1134">
        <v>0</v>
      </c>
      <c r="AK57" s="1134">
        <v>0</v>
      </c>
      <c r="AL57" s="1386">
        <v>0</v>
      </c>
      <c r="AM57" s="1386">
        <v>0</v>
      </c>
      <c r="AN57" s="1386">
        <v>0</v>
      </c>
      <c r="AO57" s="298">
        <v>-72376</v>
      </c>
      <c r="AP57" s="298">
        <v>-261668</v>
      </c>
      <c r="AQ57" s="300">
        <v>-353091</v>
      </c>
      <c r="AR57" s="2240">
        <v>49808052</v>
      </c>
      <c r="AS57" s="2166"/>
      <c r="AT57" s="2166"/>
      <c r="AU57" s="2166"/>
      <c r="AV57" s="2166"/>
      <c r="AZ57" s="1928"/>
      <c r="BC57" s="2234"/>
      <c r="BD57" s="2234"/>
      <c r="BE57" s="2234"/>
      <c r="BF57" s="2234"/>
      <c r="BG57" s="2234"/>
      <c r="BH57" s="2234"/>
      <c r="BL57" s="2235"/>
      <c r="BM57" s="2235"/>
    </row>
    <row r="58" spans="1:65" ht="15.6" customHeight="1" x14ac:dyDescent="0.2">
      <c r="A58" s="301">
        <v>52</v>
      </c>
      <c r="B58" s="302" t="s">
        <v>54</v>
      </c>
      <c r="C58" s="303">
        <v>216891730</v>
      </c>
      <c r="D58" s="303">
        <v>-14369</v>
      </c>
      <c r="E58" s="303"/>
      <c r="F58" s="303">
        <v>0</v>
      </c>
      <c r="G58" s="303">
        <v>0</v>
      </c>
      <c r="H58" s="303">
        <v>-8064</v>
      </c>
      <c r="I58" s="303">
        <v>-16128</v>
      </c>
      <c r="J58" s="303">
        <v>-72576</v>
      </c>
      <c r="K58" s="303">
        <v>0</v>
      </c>
      <c r="L58" s="303">
        <v>0</v>
      </c>
      <c r="M58" s="303">
        <v>0</v>
      </c>
      <c r="N58" s="303">
        <v>-8064</v>
      </c>
      <c r="O58" s="303">
        <v>0</v>
      </c>
      <c r="P58" s="303">
        <v>0</v>
      </c>
      <c r="Q58" s="303">
        <v>0</v>
      </c>
      <c r="R58" s="303">
        <v>0</v>
      </c>
      <c r="S58" s="303">
        <v>0</v>
      </c>
      <c r="T58" s="303">
        <v>0</v>
      </c>
      <c r="U58" s="303">
        <v>0</v>
      </c>
      <c r="V58" s="303">
        <v>0</v>
      </c>
      <c r="W58" s="303">
        <v>0</v>
      </c>
      <c r="X58" s="303">
        <v>0</v>
      </c>
      <c r="Y58" s="303">
        <v>0</v>
      </c>
      <c r="Z58" s="303">
        <v>0</v>
      </c>
      <c r="AA58" s="303">
        <v>0</v>
      </c>
      <c r="AB58" s="303">
        <v>-8064</v>
      </c>
      <c r="AC58" s="303">
        <v>0</v>
      </c>
      <c r="AD58" s="303">
        <v>0</v>
      </c>
      <c r="AE58" s="303">
        <v>-16128</v>
      </c>
      <c r="AF58" s="303">
        <v>-16128</v>
      </c>
      <c r="AG58" s="303">
        <v>0</v>
      </c>
      <c r="AH58" s="303">
        <v>0</v>
      </c>
      <c r="AI58" s="303">
        <v>0</v>
      </c>
      <c r="AJ58" s="303">
        <v>0</v>
      </c>
      <c r="AK58" s="303">
        <v>-798336</v>
      </c>
      <c r="AL58" s="303">
        <v>0</v>
      </c>
      <c r="AM58" s="303">
        <v>0</v>
      </c>
      <c r="AN58" s="303">
        <v>0</v>
      </c>
      <c r="AO58" s="303">
        <v>-892685</v>
      </c>
      <c r="AP58" s="303">
        <v>-2561933</v>
      </c>
      <c r="AQ58" s="304">
        <v>-4412475</v>
      </c>
      <c r="AR58" s="2241">
        <v>212479255</v>
      </c>
      <c r="AS58" s="2166"/>
      <c r="AT58" s="2166"/>
      <c r="AU58" s="2166"/>
      <c r="AV58" s="2166"/>
      <c r="AZ58" s="1928"/>
      <c r="BC58" s="2234"/>
      <c r="BD58" s="2234"/>
      <c r="BE58" s="2234"/>
      <c r="BF58" s="2234"/>
      <c r="BG58" s="2234"/>
      <c r="BH58" s="2234"/>
      <c r="BL58" s="2235"/>
      <c r="BM58" s="2235"/>
    </row>
    <row r="59" spans="1:65" ht="15.6" customHeight="1" x14ac:dyDescent="0.2">
      <c r="A59" s="301">
        <v>53</v>
      </c>
      <c r="B59" s="302" t="s">
        <v>55</v>
      </c>
      <c r="C59" s="303">
        <v>126422682</v>
      </c>
      <c r="D59" s="303">
        <v>-5347</v>
      </c>
      <c r="E59" s="303"/>
      <c r="F59" s="303">
        <v>0</v>
      </c>
      <c r="G59" s="303">
        <v>0</v>
      </c>
      <c r="H59" s="303">
        <v>0</v>
      </c>
      <c r="I59" s="303">
        <v>0</v>
      </c>
      <c r="J59" s="303">
        <v>0</v>
      </c>
      <c r="K59" s="303">
        <v>0</v>
      </c>
      <c r="L59" s="303">
        <v>0</v>
      </c>
      <c r="M59" s="303">
        <v>0</v>
      </c>
      <c r="N59" s="303">
        <v>-9060</v>
      </c>
      <c r="O59" s="303">
        <v>0</v>
      </c>
      <c r="P59" s="303">
        <v>0</v>
      </c>
      <c r="Q59" s="303">
        <v>0</v>
      </c>
      <c r="R59" s="303">
        <v>-9060</v>
      </c>
      <c r="S59" s="303">
        <v>0</v>
      </c>
      <c r="T59" s="303">
        <v>0</v>
      </c>
      <c r="U59" s="303">
        <v>0</v>
      </c>
      <c r="V59" s="303">
        <v>0</v>
      </c>
      <c r="W59" s="303">
        <v>0</v>
      </c>
      <c r="X59" s="303">
        <v>0</v>
      </c>
      <c r="Y59" s="303">
        <v>0</v>
      </c>
      <c r="Z59" s="303">
        <v>-9060</v>
      </c>
      <c r="AA59" s="303">
        <v>0</v>
      </c>
      <c r="AB59" s="303">
        <v>0</v>
      </c>
      <c r="AC59" s="303">
        <v>0</v>
      </c>
      <c r="AD59" s="303">
        <v>0</v>
      </c>
      <c r="AE59" s="303">
        <v>0</v>
      </c>
      <c r="AF59" s="303">
        <v>0</v>
      </c>
      <c r="AG59" s="303">
        <v>0</v>
      </c>
      <c r="AH59" s="303">
        <v>0</v>
      </c>
      <c r="AI59" s="303">
        <v>0</v>
      </c>
      <c r="AJ59" s="303">
        <v>0</v>
      </c>
      <c r="AK59" s="303">
        <v>-58890</v>
      </c>
      <c r="AL59" s="303">
        <v>0</v>
      </c>
      <c r="AM59" s="303">
        <v>0</v>
      </c>
      <c r="AN59" s="303">
        <v>0</v>
      </c>
      <c r="AO59" s="303">
        <v>-240543</v>
      </c>
      <c r="AP59" s="303">
        <v>-941787</v>
      </c>
      <c r="AQ59" s="304">
        <v>-1273747</v>
      </c>
      <c r="AR59" s="2241">
        <v>125148935</v>
      </c>
      <c r="AS59" s="2166"/>
      <c r="AT59" s="2166"/>
      <c r="AU59" s="2166"/>
      <c r="AV59" s="2166"/>
      <c r="AZ59" s="1928"/>
      <c r="BC59" s="2234"/>
      <c r="BD59" s="2234"/>
      <c r="BE59" s="2234"/>
      <c r="BF59" s="2234"/>
      <c r="BG59" s="2234"/>
      <c r="BH59" s="2234"/>
      <c r="BL59" s="2235"/>
      <c r="BM59" s="2235"/>
    </row>
    <row r="60" spans="1:65" ht="15.6" customHeight="1" x14ac:dyDescent="0.2">
      <c r="A60" s="301">
        <v>54</v>
      </c>
      <c r="B60" s="302" t="s">
        <v>56</v>
      </c>
      <c r="C60" s="303">
        <v>2366565</v>
      </c>
      <c r="D60" s="303">
        <v>-3583</v>
      </c>
      <c r="E60" s="303"/>
      <c r="F60" s="303">
        <v>0</v>
      </c>
      <c r="G60" s="303">
        <v>0</v>
      </c>
      <c r="H60" s="303">
        <v>0</v>
      </c>
      <c r="I60" s="303">
        <v>0</v>
      </c>
      <c r="J60" s="303">
        <v>0</v>
      </c>
      <c r="K60" s="303">
        <v>0</v>
      </c>
      <c r="L60" s="303">
        <v>0</v>
      </c>
      <c r="M60" s="303">
        <v>0</v>
      </c>
      <c r="N60" s="303">
        <v>0</v>
      </c>
      <c r="O60" s="303">
        <v>0</v>
      </c>
      <c r="P60" s="303">
        <v>0</v>
      </c>
      <c r="Q60" s="303">
        <v>-315471</v>
      </c>
      <c r="R60" s="303">
        <v>0</v>
      </c>
      <c r="S60" s="303">
        <v>0</v>
      </c>
      <c r="T60" s="303">
        <v>0</v>
      </c>
      <c r="U60" s="303">
        <v>0</v>
      </c>
      <c r="V60" s="303">
        <v>0</v>
      </c>
      <c r="W60" s="303">
        <v>0</v>
      </c>
      <c r="X60" s="303">
        <v>0</v>
      </c>
      <c r="Y60" s="303">
        <v>0</v>
      </c>
      <c r="Z60" s="303">
        <v>0</v>
      </c>
      <c r="AA60" s="303">
        <v>0</v>
      </c>
      <c r="AB60" s="303">
        <v>0</v>
      </c>
      <c r="AC60" s="303">
        <v>0</v>
      </c>
      <c r="AD60" s="303">
        <v>0</v>
      </c>
      <c r="AE60" s="303">
        <v>0</v>
      </c>
      <c r="AF60" s="303">
        <v>0</v>
      </c>
      <c r="AG60" s="303">
        <v>0</v>
      </c>
      <c r="AH60" s="303">
        <v>0</v>
      </c>
      <c r="AI60" s="303">
        <v>0</v>
      </c>
      <c r="AJ60" s="303">
        <v>0</v>
      </c>
      <c r="AK60" s="303">
        <v>0</v>
      </c>
      <c r="AL60" s="303">
        <v>0</v>
      </c>
      <c r="AM60" s="303">
        <v>0</v>
      </c>
      <c r="AN60" s="303">
        <v>0</v>
      </c>
      <c r="AO60" s="303">
        <v>0</v>
      </c>
      <c r="AP60" s="303">
        <v>-7280</v>
      </c>
      <c r="AQ60" s="304">
        <v>-326334</v>
      </c>
      <c r="AR60" s="2241">
        <v>2040231</v>
      </c>
      <c r="AS60" s="2166"/>
      <c r="AT60" s="2166"/>
      <c r="AU60" s="2166"/>
      <c r="AV60" s="2166"/>
      <c r="AZ60" s="1928"/>
      <c r="BC60" s="2234"/>
      <c r="BD60" s="2234"/>
      <c r="BE60" s="2234"/>
      <c r="BF60" s="2234"/>
      <c r="BG60" s="2234"/>
      <c r="BH60" s="2234"/>
      <c r="BL60" s="2235"/>
      <c r="BM60" s="2235"/>
    </row>
    <row r="61" spans="1:65" ht="15.6" customHeight="1" x14ac:dyDescent="0.2">
      <c r="A61" s="305">
        <v>55</v>
      </c>
      <c r="B61" s="306" t="s">
        <v>57</v>
      </c>
      <c r="C61" s="307">
        <v>84061672</v>
      </c>
      <c r="D61" s="307">
        <v>-14220</v>
      </c>
      <c r="E61" s="307"/>
      <c r="F61" s="307">
        <v>0</v>
      </c>
      <c r="G61" s="307">
        <v>0</v>
      </c>
      <c r="H61" s="307">
        <v>0</v>
      </c>
      <c r="I61" s="307">
        <v>0</v>
      </c>
      <c r="J61" s="307">
        <v>0</v>
      </c>
      <c r="K61" s="307">
        <v>0</v>
      </c>
      <c r="L61" s="307">
        <v>0</v>
      </c>
      <c r="M61" s="307">
        <v>0</v>
      </c>
      <c r="N61" s="307">
        <v>0</v>
      </c>
      <c r="O61" s="307">
        <v>0</v>
      </c>
      <c r="P61" s="307">
        <v>0</v>
      </c>
      <c r="Q61" s="307">
        <v>0</v>
      </c>
      <c r="R61" s="307">
        <v>0</v>
      </c>
      <c r="S61" s="307">
        <v>0</v>
      </c>
      <c r="T61" s="307">
        <v>-270912</v>
      </c>
      <c r="U61" s="307">
        <v>0</v>
      </c>
      <c r="V61" s="307">
        <v>0</v>
      </c>
      <c r="W61" s="307">
        <v>-16932</v>
      </c>
      <c r="X61" s="307">
        <v>-16932</v>
      </c>
      <c r="Y61" s="307">
        <v>0</v>
      </c>
      <c r="Z61" s="307">
        <v>0</v>
      </c>
      <c r="AA61" s="307">
        <v>0</v>
      </c>
      <c r="AB61" s="307">
        <v>0</v>
      </c>
      <c r="AC61" s="307">
        <v>0</v>
      </c>
      <c r="AD61" s="307">
        <v>0</v>
      </c>
      <c r="AE61" s="462">
        <v>0</v>
      </c>
      <c r="AF61" s="462">
        <v>0</v>
      </c>
      <c r="AG61" s="656">
        <v>0</v>
      </c>
      <c r="AH61" s="656">
        <v>0</v>
      </c>
      <c r="AI61" s="996">
        <v>0</v>
      </c>
      <c r="AJ61" s="1135">
        <v>0</v>
      </c>
      <c r="AK61" s="1135">
        <v>0</v>
      </c>
      <c r="AL61" s="996">
        <v>0</v>
      </c>
      <c r="AM61" s="996">
        <v>0</v>
      </c>
      <c r="AN61" s="996">
        <v>0</v>
      </c>
      <c r="AO61" s="307">
        <v>-340333</v>
      </c>
      <c r="AP61" s="307">
        <v>-700985</v>
      </c>
      <c r="AQ61" s="308">
        <v>-1360314</v>
      </c>
      <c r="AR61" s="2222">
        <v>82701358</v>
      </c>
      <c r="AS61" s="2166"/>
      <c r="AT61" s="2166"/>
      <c r="AU61" s="2166"/>
      <c r="AV61" s="2166"/>
      <c r="AZ61" s="1928"/>
      <c r="BC61" s="2234"/>
      <c r="BD61" s="2234"/>
      <c r="BE61" s="2234"/>
      <c r="BF61" s="2234"/>
      <c r="BG61" s="2234"/>
      <c r="BH61" s="2234"/>
      <c r="BL61" s="2235"/>
      <c r="BM61" s="2235"/>
    </row>
    <row r="62" spans="1:65" ht="15.6" customHeight="1" x14ac:dyDescent="0.2">
      <c r="A62" s="296">
        <v>56</v>
      </c>
      <c r="B62" s="297" t="s">
        <v>58</v>
      </c>
      <c r="C62" s="298">
        <v>13129976</v>
      </c>
      <c r="D62" s="298">
        <v>-3491</v>
      </c>
      <c r="E62" s="298"/>
      <c r="F62" s="298">
        <v>0</v>
      </c>
      <c r="G62" s="298">
        <v>-4858180</v>
      </c>
      <c r="H62" s="298">
        <v>0</v>
      </c>
      <c r="I62" s="298">
        <v>0</v>
      </c>
      <c r="J62" s="298">
        <v>0</v>
      </c>
      <c r="K62" s="298">
        <v>0</v>
      </c>
      <c r="L62" s="298">
        <v>0</v>
      </c>
      <c r="M62" s="298">
        <v>0</v>
      </c>
      <c r="N62" s="298">
        <v>0</v>
      </c>
      <c r="O62" s="298">
        <v>0</v>
      </c>
      <c r="P62" s="298">
        <v>0</v>
      </c>
      <c r="Q62" s="298">
        <v>0</v>
      </c>
      <c r="R62" s="298">
        <v>0</v>
      </c>
      <c r="S62" s="298">
        <v>0</v>
      </c>
      <c r="T62" s="298">
        <v>0</v>
      </c>
      <c r="U62" s="298">
        <v>0</v>
      </c>
      <c r="V62" s="298">
        <v>-871010</v>
      </c>
      <c r="W62" s="298">
        <v>0</v>
      </c>
      <c r="X62" s="298">
        <v>0</v>
      </c>
      <c r="Y62" s="298">
        <v>0</v>
      </c>
      <c r="Z62" s="298">
        <v>0</v>
      </c>
      <c r="AA62" s="299">
        <v>-340830</v>
      </c>
      <c r="AB62" s="299">
        <v>0</v>
      </c>
      <c r="AC62" s="299">
        <v>0</v>
      </c>
      <c r="AD62" s="299">
        <v>0</v>
      </c>
      <c r="AE62" s="461">
        <v>0</v>
      </c>
      <c r="AF62" s="461">
        <v>0</v>
      </c>
      <c r="AG62" s="461">
        <v>0</v>
      </c>
      <c r="AH62" s="461">
        <v>0</v>
      </c>
      <c r="AI62" s="995">
        <v>0</v>
      </c>
      <c r="AJ62" s="1134">
        <v>0</v>
      </c>
      <c r="AK62" s="1134">
        <v>0</v>
      </c>
      <c r="AL62" s="1386">
        <v>0</v>
      </c>
      <c r="AM62" s="1386">
        <v>0</v>
      </c>
      <c r="AN62" s="1386">
        <v>0</v>
      </c>
      <c r="AO62" s="298">
        <v>-48690</v>
      </c>
      <c r="AP62" s="298">
        <v>-34083</v>
      </c>
      <c r="AQ62" s="300">
        <v>-6156284</v>
      </c>
      <c r="AR62" s="2240">
        <v>6973692</v>
      </c>
      <c r="AS62" s="2166"/>
      <c r="AT62" s="2166"/>
      <c r="AU62" s="2166"/>
      <c r="AV62" s="2166"/>
      <c r="AZ62" s="1928"/>
      <c r="BC62" s="2234"/>
      <c r="BD62" s="2234"/>
      <c r="BE62" s="2234"/>
      <c r="BF62" s="2234"/>
      <c r="BG62" s="2234"/>
      <c r="BH62" s="2234"/>
      <c r="BL62" s="2235"/>
      <c r="BM62" s="2235"/>
    </row>
    <row r="63" spans="1:65" ht="15.6" customHeight="1" x14ac:dyDescent="0.2">
      <c r="A63" s="301">
        <v>57</v>
      </c>
      <c r="B63" s="302" t="s">
        <v>59</v>
      </c>
      <c r="C63" s="303">
        <v>63577811</v>
      </c>
      <c r="D63" s="303">
        <v>-5179</v>
      </c>
      <c r="E63" s="303"/>
      <c r="F63" s="303">
        <v>0</v>
      </c>
      <c r="G63" s="303">
        <v>0</v>
      </c>
      <c r="H63" s="303">
        <v>0</v>
      </c>
      <c r="I63" s="303">
        <v>0</v>
      </c>
      <c r="J63" s="303">
        <v>0</v>
      </c>
      <c r="K63" s="303">
        <v>0</v>
      </c>
      <c r="L63" s="303">
        <v>0</v>
      </c>
      <c r="M63" s="303">
        <v>0</v>
      </c>
      <c r="N63" s="303">
        <v>0</v>
      </c>
      <c r="O63" s="303">
        <v>0</v>
      </c>
      <c r="P63" s="303">
        <v>0</v>
      </c>
      <c r="Q63" s="303">
        <v>0</v>
      </c>
      <c r="R63" s="303">
        <v>0</v>
      </c>
      <c r="S63" s="303">
        <v>0</v>
      </c>
      <c r="T63" s="303">
        <v>0</v>
      </c>
      <c r="U63" s="303">
        <v>0</v>
      </c>
      <c r="V63" s="303">
        <v>0</v>
      </c>
      <c r="W63" s="303">
        <v>-232309</v>
      </c>
      <c r="X63" s="303">
        <v>-6034</v>
      </c>
      <c r="Y63" s="303">
        <v>0</v>
      </c>
      <c r="Z63" s="303">
        <v>0</v>
      </c>
      <c r="AA63" s="303">
        <v>0</v>
      </c>
      <c r="AB63" s="303">
        <v>0</v>
      </c>
      <c r="AC63" s="303">
        <v>-9051</v>
      </c>
      <c r="AD63" s="303">
        <v>0</v>
      </c>
      <c r="AE63" s="303">
        <v>0</v>
      </c>
      <c r="AF63" s="303">
        <v>0</v>
      </c>
      <c r="AG63" s="303">
        <v>0</v>
      </c>
      <c r="AH63" s="303">
        <v>0</v>
      </c>
      <c r="AI63" s="303">
        <v>0</v>
      </c>
      <c r="AJ63" s="303">
        <v>0</v>
      </c>
      <c r="AK63" s="303">
        <v>0</v>
      </c>
      <c r="AL63" s="303">
        <v>0</v>
      </c>
      <c r="AM63" s="303">
        <v>0</v>
      </c>
      <c r="AN63" s="303">
        <v>0</v>
      </c>
      <c r="AO63" s="303">
        <v>-86890</v>
      </c>
      <c r="AP63" s="303">
        <v>-65167</v>
      </c>
      <c r="AQ63" s="304">
        <v>-404630</v>
      </c>
      <c r="AR63" s="2241">
        <v>63173181</v>
      </c>
      <c r="AS63" s="2166"/>
      <c r="AT63" s="2166"/>
      <c r="AU63" s="2166"/>
      <c r="AV63" s="2166"/>
      <c r="AZ63" s="1928"/>
      <c r="BC63" s="2234"/>
      <c r="BD63" s="2234"/>
      <c r="BE63" s="2234"/>
      <c r="BF63" s="2234"/>
      <c r="BG63" s="2234"/>
      <c r="BH63" s="2234"/>
      <c r="BL63" s="2235"/>
      <c r="BM63" s="2235"/>
    </row>
    <row r="64" spans="1:65" ht="15.6" customHeight="1" x14ac:dyDescent="0.2">
      <c r="A64" s="301">
        <v>58</v>
      </c>
      <c r="B64" s="302" t="s">
        <v>60</v>
      </c>
      <c r="C64" s="303">
        <v>54597610</v>
      </c>
      <c r="D64" s="303">
        <v>0</v>
      </c>
      <c r="E64" s="303"/>
      <c r="F64" s="303">
        <v>0</v>
      </c>
      <c r="G64" s="303">
        <v>0</v>
      </c>
      <c r="H64" s="303">
        <v>0</v>
      </c>
      <c r="I64" s="303">
        <v>0</v>
      </c>
      <c r="J64" s="303">
        <v>0</v>
      </c>
      <c r="K64" s="303">
        <v>0</v>
      </c>
      <c r="L64" s="303">
        <v>0</v>
      </c>
      <c r="M64" s="303">
        <v>0</v>
      </c>
      <c r="N64" s="303">
        <v>0</v>
      </c>
      <c r="O64" s="303">
        <v>0</v>
      </c>
      <c r="P64" s="303">
        <v>0</v>
      </c>
      <c r="Q64" s="303">
        <v>0</v>
      </c>
      <c r="R64" s="303">
        <v>0</v>
      </c>
      <c r="S64" s="303">
        <v>0</v>
      </c>
      <c r="T64" s="303">
        <v>0</v>
      </c>
      <c r="U64" s="303">
        <v>0</v>
      </c>
      <c r="V64" s="303">
        <v>0</v>
      </c>
      <c r="W64" s="303">
        <v>0</v>
      </c>
      <c r="X64" s="303">
        <v>0</v>
      </c>
      <c r="Y64" s="303">
        <v>0</v>
      </c>
      <c r="Z64" s="303">
        <v>0</v>
      </c>
      <c r="AA64" s="303">
        <v>0</v>
      </c>
      <c r="AB64" s="303">
        <v>0</v>
      </c>
      <c r="AC64" s="303">
        <v>0</v>
      </c>
      <c r="AD64" s="303">
        <v>0</v>
      </c>
      <c r="AE64" s="303">
        <v>0</v>
      </c>
      <c r="AF64" s="303">
        <v>0</v>
      </c>
      <c r="AG64" s="303">
        <v>0</v>
      </c>
      <c r="AH64" s="303">
        <v>0</v>
      </c>
      <c r="AI64" s="303">
        <v>0</v>
      </c>
      <c r="AJ64" s="303">
        <v>0</v>
      </c>
      <c r="AK64" s="303">
        <v>0</v>
      </c>
      <c r="AL64" s="303">
        <v>0</v>
      </c>
      <c r="AM64" s="303">
        <v>0</v>
      </c>
      <c r="AN64" s="303">
        <v>0</v>
      </c>
      <c r="AO64" s="303">
        <v>-86939</v>
      </c>
      <c r="AP64" s="303">
        <v>-68952</v>
      </c>
      <c r="AQ64" s="304">
        <v>-155891</v>
      </c>
      <c r="AR64" s="2241">
        <v>54441719</v>
      </c>
      <c r="AS64" s="2166"/>
      <c r="AT64" s="2166"/>
      <c r="AU64" s="2166"/>
      <c r="AV64" s="2166"/>
      <c r="AZ64" s="1928"/>
      <c r="BC64" s="2234"/>
      <c r="BD64" s="2234"/>
      <c r="BE64" s="2234"/>
      <c r="BF64" s="2234"/>
      <c r="BG64" s="2234"/>
      <c r="BH64" s="2234"/>
      <c r="BL64" s="2235"/>
      <c r="BM64" s="2235"/>
    </row>
    <row r="65" spans="1:65" ht="15.6" customHeight="1" x14ac:dyDescent="0.2">
      <c r="A65" s="301">
        <v>59</v>
      </c>
      <c r="B65" s="302" t="s">
        <v>61</v>
      </c>
      <c r="C65" s="303">
        <v>38068232</v>
      </c>
      <c r="D65" s="303">
        <v>-103</v>
      </c>
      <c r="E65" s="303"/>
      <c r="F65" s="303">
        <v>0</v>
      </c>
      <c r="G65" s="303">
        <v>0</v>
      </c>
      <c r="H65" s="303">
        <v>0</v>
      </c>
      <c r="I65" s="303">
        <v>0</v>
      </c>
      <c r="J65" s="303">
        <v>0</v>
      </c>
      <c r="K65" s="303">
        <v>0</v>
      </c>
      <c r="L65" s="303">
        <v>0</v>
      </c>
      <c r="M65" s="303">
        <v>0</v>
      </c>
      <c r="N65" s="303">
        <v>0</v>
      </c>
      <c r="O65" s="303">
        <v>0</v>
      </c>
      <c r="P65" s="303">
        <v>0</v>
      </c>
      <c r="Q65" s="303">
        <v>0</v>
      </c>
      <c r="R65" s="303">
        <v>0</v>
      </c>
      <c r="S65" s="303">
        <v>0</v>
      </c>
      <c r="T65" s="303">
        <v>0</v>
      </c>
      <c r="U65" s="303">
        <v>0</v>
      </c>
      <c r="V65" s="303">
        <v>0</v>
      </c>
      <c r="W65" s="303">
        <v>0</v>
      </c>
      <c r="X65" s="303">
        <v>0</v>
      </c>
      <c r="Y65" s="303">
        <v>0</v>
      </c>
      <c r="Z65" s="303">
        <v>0</v>
      </c>
      <c r="AA65" s="303">
        <v>0</v>
      </c>
      <c r="AB65" s="303">
        <v>0</v>
      </c>
      <c r="AC65" s="303">
        <v>0</v>
      </c>
      <c r="AD65" s="303">
        <v>0</v>
      </c>
      <c r="AE65" s="303">
        <v>0</v>
      </c>
      <c r="AF65" s="303">
        <v>0</v>
      </c>
      <c r="AG65" s="303">
        <v>0</v>
      </c>
      <c r="AH65" s="303">
        <v>0</v>
      </c>
      <c r="AI65" s="303">
        <v>0</v>
      </c>
      <c r="AJ65" s="303">
        <v>0</v>
      </c>
      <c r="AK65" s="303">
        <v>0</v>
      </c>
      <c r="AL65" s="303">
        <v>0</v>
      </c>
      <c r="AM65" s="303">
        <v>0</v>
      </c>
      <c r="AN65" s="303">
        <v>0</v>
      </c>
      <c r="AO65" s="303">
        <v>-21216</v>
      </c>
      <c r="AP65" s="303">
        <v>-79077</v>
      </c>
      <c r="AQ65" s="304">
        <v>-100396</v>
      </c>
      <c r="AR65" s="2241">
        <v>37967836</v>
      </c>
      <c r="AS65" s="2166"/>
      <c r="AT65" s="2166"/>
      <c r="AU65" s="2166"/>
      <c r="AV65" s="2166"/>
      <c r="AZ65" s="1928"/>
      <c r="BC65" s="2234"/>
      <c r="BD65" s="2234"/>
      <c r="BE65" s="2234"/>
      <c r="BF65" s="2234"/>
      <c r="BG65" s="2234"/>
      <c r="BH65" s="2234"/>
      <c r="BL65" s="2235"/>
      <c r="BM65" s="2235"/>
    </row>
    <row r="66" spans="1:65" ht="15.6" customHeight="1" x14ac:dyDescent="0.2">
      <c r="A66" s="305">
        <v>60</v>
      </c>
      <c r="B66" s="306" t="s">
        <v>62</v>
      </c>
      <c r="C66" s="307">
        <v>35141623</v>
      </c>
      <c r="D66" s="307">
        <v>-3700</v>
      </c>
      <c r="E66" s="307"/>
      <c r="F66" s="307">
        <v>0</v>
      </c>
      <c r="G66" s="307">
        <v>0</v>
      </c>
      <c r="H66" s="307">
        <v>0</v>
      </c>
      <c r="I66" s="307">
        <v>0</v>
      </c>
      <c r="J66" s="307">
        <v>0</v>
      </c>
      <c r="K66" s="307">
        <v>0</v>
      </c>
      <c r="L66" s="307">
        <v>0</v>
      </c>
      <c r="M66" s="307">
        <v>0</v>
      </c>
      <c r="N66" s="307">
        <v>0</v>
      </c>
      <c r="O66" s="307">
        <v>0</v>
      </c>
      <c r="P66" s="307">
        <v>0</v>
      </c>
      <c r="Q66" s="307">
        <v>0</v>
      </c>
      <c r="R66" s="307">
        <v>0</v>
      </c>
      <c r="S66" s="307">
        <v>0</v>
      </c>
      <c r="T66" s="307">
        <v>0</v>
      </c>
      <c r="U66" s="307">
        <v>0</v>
      </c>
      <c r="V66" s="307">
        <v>0</v>
      </c>
      <c r="W66" s="307">
        <v>0</v>
      </c>
      <c r="X66" s="307">
        <v>0</v>
      </c>
      <c r="Y66" s="307">
        <v>0</v>
      </c>
      <c r="Z66" s="307">
        <v>0</v>
      </c>
      <c r="AA66" s="307">
        <v>-17946</v>
      </c>
      <c r="AB66" s="307">
        <v>0</v>
      </c>
      <c r="AC66" s="307">
        <v>0</v>
      </c>
      <c r="AD66" s="307">
        <v>0</v>
      </c>
      <c r="AE66" s="462">
        <v>0</v>
      </c>
      <c r="AF66" s="462">
        <v>0</v>
      </c>
      <c r="AG66" s="656">
        <v>0</v>
      </c>
      <c r="AH66" s="656">
        <v>0</v>
      </c>
      <c r="AI66" s="996">
        <v>0</v>
      </c>
      <c r="AJ66" s="1135">
        <v>0</v>
      </c>
      <c r="AK66" s="1135">
        <v>0</v>
      </c>
      <c r="AL66" s="996">
        <v>0</v>
      </c>
      <c r="AM66" s="996">
        <v>0</v>
      </c>
      <c r="AN66" s="996">
        <v>0</v>
      </c>
      <c r="AO66" s="307">
        <v>-21535</v>
      </c>
      <c r="AP66" s="307">
        <v>-96908</v>
      </c>
      <c r="AQ66" s="308">
        <v>-140089</v>
      </c>
      <c r="AR66" s="2222">
        <v>35001534</v>
      </c>
      <c r="AS66" s="2166"/>
      <c r="AT66" s="2166"/>
      <c r="AU66" s="2166"/>
      <c r="AV66" s="2166"/>
      <c r="AZ66" s="1928"/>
      <c r="BC66" s="2234"/>
      <c r="BD66" s="2234"/>
      <c r="BE66" s="2234"/>
      <c r="BF66" s="2234"/>
      <c r="BG66" s="2234"/>
      <c r="BH66" s="2234"/>
      <c r="BL66" s="2235"/>
      <c r="BM66" s="2235"/>
    </row>
    <row r="67" spans="1:65" ht="15.6" customHeight="1" x14ac:dyDescent="0.2">
      <c r="A67" s="296">
        <v>61</v>
      </c>
      <c r="B67" s="297" t="s">
        <v>63</v>
      </c>
      <c r="C67" s="298">
        <v>17433917</v>
      </c>
      <c r="D67" s="298">
        <v>-5922</v>
      </c>
      <c r="E67" s="298"/>
      <c r="F67" s="298">
        <v>-24444</v>
      </c>
      <c r="G67" s="298">
        <v>0</v>
      </c>
      <c r="H67" s="298">
        <v>0</v>
      </c>
      <c r="I67" s="298">
        <v>0</v>
      </c>
      <c r="J67" s="298">
        <v>0</v>
      </c>
      <c r="K67" s="298">
        <v>0</v>
      </c>
      <c r="L67" s="298">
        <v>0</v>
      </c>
      <c r="M67" s="298">
        <v>0</v>
      </c>
      <c r="N67" s="298">
        <v>-219996</v>
      </c>
      <c r="O67" s="298">
        <v>0</v>
      </c>
      <c r="P67" s="298">
        <v>-12222</v>
      </c>
      <c r="Q67" s="298">
        <v>0</v>
      </c>
      <c r="R67" s="298">
        <v>0</v>
      </c>
      <c r="S67" s="298">
        <v>0</v>
      </c>
      <c r="T67" s="298">
        <v>-305550</v>
      </c>
      <c r="U67" s="298">
        <v>0</v>
      </c>
      <c r="V67" s="298">
        <v>0</v>
      </c>
      <c r="W67" s="298">
        <v>0</v>
      </c>
      <c r="X67" s="298">
        <v>0</v>
      </c>
      <c r="Y67" s="298">
        <v>0</v>
      </c>
      <c r="Z67" s="298">
        <v>-12222</v>
      </c>
      <c r="AA67" s="299">
        <v>0</v>
      </c>
      <c r="AB67" s="299">
        <v>0</v>
      </c>
      <c r="AC67" s="299">
        <v>0</v>
      </c>
      <c r="AD67" s="299">
        <v>0</v>
      </c>
      <c r="AE67" s="461">
        <v>0</v>
      </c>
      <c r="AF67" s="461">
        <v>0</v>
      </c>
      <c r="AG67" s="461">
        <v>0</v>
      </c>
      <c r="AH67" s="461">
        <v>0</v>
      </c>
      <c r="AI67" s="995">
        <v>0</v>
      </c>
      <c r="AJ67" s="1134">
        <v>-12222</v>
      </c>
      <c r="AK67" s="1134">
        <v>0</v>
      </c>
      <c r="AL67" s="1386">
        <v>-24444</v>
      </c>
      <c r="AM67" s="1386">
        <v>0</v>
      </c>
      <c r="AN67" s="1386">
        <v>0</v>
      </c>
      <c r="AO67" s="298">
        <v>-87998</v>
      </c>
      <c r="AP67" s="298">
        <v>-428992</v>
      </c>
      <c r="AQ67" s="300">
        <v>-1134012</v>
      </c>
      <c r="AR67" s="2240">
        <v>16299905</v>
      </c>
      <c r="AS67" s="2166"/>
      <c r="AT67" s="2166"/>
      <c r="AU67" s="2166"/>
      <c r="AV67" s="2166"/>
      <c r="AZ67" s="1928"/>
      <c r="BC67" s="2234"/>
      <c r="BD67" s="2234"/>
      <c r="BE67" s="2234"/>
      <c r="BF67" s="2234"/>
      <c r="BG67" s="2234"/>
      <c r="BH67" s="2234"/>
      <c r="BL67" s="2235"/>
      <c r="BM67" s="2235"/>
    </row>
    <row r="68" spans="1:65" ht="15.6" customHeight="1" x14ac:dyDescent="0.2">
      <c r="A68" s="301">
        <v>62</v>
      </c>
      <c r="B68" s="302" t="s">
        <v>64</v>
      </c>
      <c r="C68" s="303">
        <v>12762819</v>
      </c>
      <c r="D68" s="303">
        <v>-3428</v>
      </c>
      <c r="E68" s="303"/>
      <c r="F68" s="303">
        <v>0</v>
      </c>
      <c r="G68" s="303">
        <v>0</v>
      </c>
      <c r="H68" s="303">
        <v>0</v>
      </c>
      <c r="I68" s="303">
        <v>0</v>
      </c>
      <c r="J68" s="303">
        <v>0</v>
      </c>
      <c r="K68" s="303">
        <v>0</v>
      </c>
      <c r="L68" s="303">
        <v>0</v>
      </c>
      <c r="M68" s="303">
        <v>0</v>
      </c>
      <c r="N68" s="303">
        <v>0</v>
      </c>
      <c r="O68" s="303">
        <v>0</v>
      </c>
      <c r="P68" s="303">
        <v>0</v>
      </c>
      <c r="Q68" s="303">
        <v>0</v>
      </c>
      <c r="R68" s="303">
        <v>0</v>
      </c>
      <c r="S68" s="303">
        <v>0</v>
      </c>
      <c r="T68" s="303">
        <v>0</v>
      </c>
      <c r="U68" s="303">
        <v>0</v>
      </c>
      <c r="V68" s="303">
        <v>0</v>
      </c>
      <c r="W68" s="303">
        <v>0</v>
      </c>
      <c r="X68" s="303">
        <v>0</v>
      </c>
      <c r="Y68" s="303">
        <v>0</v>
      </c>
      <c r="Z68" s="303">
        <v>0</v>
      </c>
      <c r="AA68" s="303">
        <v>0</v>
      </c>
      <c r="AB68" s="303">
        <v>0</v>
      </c>
      <c r="AC68" s="303">
        <v>0</v>
      </c>
      <c r="AD68" s="303">
        <v>0</v>
      </c>
      <c r="AE68" s="303">
        <v>0</v>
      </c>
      <c r="AF68" s="303">
        <v>0</v>
      </c>
      <c r="AG68" s="303">
        <v>0</v>
      </c>
      <c r="AH68" s="303">
        <v>0</v>
      </c>
      <c r="AI68" s="303">
        <v>0</v>
      </c>
      <c r="AJ68" s="303">
        <v>0</v>
      </c>
      <c r="AK68" s="303">
        <v>0</v>
      </c>
      <c r="AL68" s="303">
        <v>0</v>
      </c>
      <c r="AM68" s="303">
        <v>0</v>
      </c>
      <c r="AN68" s="303">
        <v>0</v>
      </c>
      <c r="AO68" s="303">
        <v>-6300</v>
      </c>
      <c r="AP68" s="303">
        <v>-40950</v>
      </c>
      <c r="AQ68" s="304">
        <v>-50678</v>
      </c>
      <c r="AR68" s="2241">
        <v>12712141</v>
      </c>
      <c r="AS68" s="2166"/>
      <c r="AT68" s="2166"/>
      <c r="AU68" s="2166"/>
      <c r="AV68" s="2166"/>
      <c r="AZ68" s="1928"/>
      <c r="BC68" s="2234"/>
      <c r="BD68" s="2234"/>
      <c r="BE68" s="2234"/>
      <c r="BF68" s="2234"/>
      <c r="BG68" s="2234"/>
      <c r="BH68" s="2234"/>
      <c r="BL68" s="2235"/>
      <c r="BM68" s="2235"/>
    </row>
    <row r="69" spans="1:65" ht="15.6" customHeight="1" x14ac:dyDescent="0.2">
      <c r="A69" s="301">
        <v>63</v>
      </c>
      <c r="B69" s="302" t="s">
        <v>65</v>
      </c>
      <c r="C69" s="303">
        <v>10298780</v>
      </c>
      <c r="D69" s="303">
        <v>0</v>
      </c>
      <c r="E69" s="303"/>
      <c r="F69" s="303">
        <v>0</v>
      </c>
      <c r="G69" s="303">
        <v>0</v>
      </c>
      <c r="H69" s="303">
        <v>0</v>
      </c>
      <c r="I69" s="303">
        <v>0</v>
      </c>
      <c r="J69" s="303">
        <v>0</v>
      </c>
      <c r="K69" s="303">
        <v>0</v>
      </c>
      <c r="L69" s="303">
        <v>0</v>
      </c>
      <c r="M69" s="303">
        <v>0</v>
      </c>
      <c r="N69" s="303">
        <v>0</v>
      </c>
      <c r="O69" s="303">
        <v>0</v>
      </c>
      <c r="P69" s="303">
        <v>0</v>
      </c>
      <c r="Q69" s="303">
        <v>0</v>
      </c>
      <c r="R69" s="303">
        <v>0</v>
      </c>
      <c r="S69" s="303">
        <v>-13058</v>
      </c>
      <c r="T69" s="303">
        <v>0</v>
      </c>
      <c r="U69" s="303">
        <v>0</v>
      </c>
      <c r="V69" s="303">
        <v>0</v>
      </c>
      <c r="W69" s="303">
        <v>0</v>
      </c>
      <c r="X69" s="303">
        <v>0</v>
      </c>
      <c r="Y69" s="303">
        <v>0</v>
      </c>
      <c r="Z69" s="303">
        <v>0</v>
      </c>
      <c r="AA69" s="303">
        <v>0</v>
      </c>
      <c r="AB69" s="303">
        <v>0</v>
      </c>
      <c r="AC69" s="303">
        <v>0</v>
      </c>
      <c r="AD69" s="303">
        <v>0</v>
      </c>
      <c r="AE69" s="303">
        <v>0</v>
      </c>
      <c r="AF69" s="303">
        <v>0</v>
      </c>
      <c r="AG69" s="303">
        <v>0</v>
      </c>
      <c r="AH69" s="303">
        <v>0</v>
      </c>
      <c r="AI69" s="303">
        <v>0</v>
      </c>
      <c r="AJ69" s="303">
        <v>0</v>
      </c>
      <c r="AK69" s="303">
        <v>0</v>
      </c>
      <c r="AL69" s="303">
        <v>0</v>
      </c>
      <c r="AM69" s="303">
        <v>0</v>
      </c>
      <c r="AN69" s="303">
        <v>0</v>
      </c>
      <c r="AO69" s="303">
        <v>-47009</v>
      </c>
      <c r="AP69" s="303">
        <v>-176283</v>
      </c>
      <c r="AQ69" s="304">
        <v>-236350</v>
      </c>
      <c r="AR69" s="2241">
        <v>10062430</v>
      </c>
      <c r="AS69" s="2166"/>
      <c r="AT69" s="2166"/>
      <c r="AU69" s="2166"/>
      <c r="AV69" s="2166"/>
      <c r="AZ69" s="1928"/>
      <c r="BC69" s="2234"/>
      <c r="BD69" s="2234"/>
      <c r="BE69" s="2234"/>
      <c r="BF69" s="2234"/>
      <c r="BG69" s="2234"/>
      <c r="BH69" s="2234"/>
      <c r="BL69" s="2235"/>
      <c r="BM69" s="2235"/>
    </row>
    <row r="70" spans="1:65" ht="15.6" customHeight="1" x14ac:dyDescent="0.2">
      <c r="A70" s="301">
        <v>64</v>
      </c>
      <c r="B70" s="302" t="s">
        <v>66</v>
      </c>
      <c r="C70" s="303">
        <v>14778986</v>
      </c>
      <c r="D70" s="303">
        <v>0</v>
      </c>
      <c r="E70" s="303"/>
      <c r="F70" s="303">
        <v>0</v>
      </c>
      <c r="G70" s="303">
        <v>0</v>
      </c>
      <c r="H70" s="303">
        <v>0</v>
      </c>
      <c r="I70" s="303">
        <v>0</v>
      </c>
      <c r="J70" s="303">
        <v>0</v>
      </c>
      <c r="K70" s="303">
        <v>0</v>
      </c>
      <c r="L70" s="303">
        <v>0</v>
      </c>
      <c r="M70" s="303">
        <v>0</v>
      </c>
      <c r="N70" s="303">
        <v>0</v>
      </c>
      <c r="O70" s="303">
        <v>0</v>
      </c>
      <c r="P70" s="303">
        <v>0</v>
      </c>
      <c r="Q70" s="303">
        <v>0</v>
      </c>
      <c r="R70" s="303">
        <v>0</v>
      </c>
      <c r="S70" s="303">
        <v>0</v>
      </c>
      <c r="T70" s="303">
        <v>0</v>
      </c>
      <c r="U70" s="303">
        <v>0</v>
      </c>
      <c r="V70" s="303">
        <v>0</v>
      </c>
      <c r="W70" s="303">
        <v>0</v>
      </c>
      <c r="X70" s="303">
        <v>0</v>
      </c>
      <c r="Y70" s="303">
        <v>0</v>
      </c>
      <c r="Z70" s="303">
        <v>0</v>
      </c>
      <c r="AA70" s="303">
        <v>0</v>
      </c>
      <c r="AB70" s="303">
        <v>0</v>
      </c>
      <c r="AC70" s="303">
        <v>0</v>
      </c>
      <c r="AD70" s="303">
        <v>0</v>
      </c>
      <c r="AE70" s="303">
        <v>0</v>
      </c>
      <c r="AF70" s="303">
        <v>0</v>
      </c>
      <c r="AG70" s="303">
        <v>0</v>
      </c>
      <c r="AH70" s="303">
        <v>0</v>
      </c>
      <c r="AI70" s="303">
        <v>0</v>
      </c>
      <c r="AJ70" s="303">
        <v>0</v>
      </c>
      <c r="AK70" s="303">
        <v>0</v>
      </c>
      <c r="AL70" s="303">
        <v>0</v>
      </c>
      <c r="AM70" s="303">
        <v>0</v>
      </c>
      <c r="AN70" s="303">
        <v>0</v>
      </c>
      <c r="AO70" s="303">
        <v>-27122</v>
      </c>
      <c r="AP70" s="303">
        <v>-20342</v>
      </c>
      <c r="AQ70" s="304">
        <v>-47464</v>
      </c>
      <c r="AR70" s="2241">
        <v>14731522</v>
      </c>
      <c r="AS70" s="2166"/>
      <c r="AT70" s="2166"/>
      <c r="AU70" s="2166"/>
      <c r="AV70" s="2166"/>
      <c r="AZ70" s="1928"/>
      <c r="BC70" s="2234"/>
      <c r="BD70" s="2234"/>
      <c r="BE70" s="2234"/>
      <c r="BF70" s="2234"/>
      <c r="BG70" s="2234"/>
      <c r="BH70" s="2234"/>
      <c r="BL70" s="2235"/>
      <c r="BM70" s="2235"/>
    </row>
    <row r="71" spans="1:65" ht="15.6" customHeight="1" x14ac:dyDescent="0.2">
      <c r="A71" s="305">
        <v>65</v>
      </c>
      <c r="B71" s="306" t="s">
        <v>67</v>
      </c>
      <c r="C71" s="307">
        <v>51024891</v>
      </c>
      <c r="D71" s="307">
        <v>-16481</v>
      </c>
      <c r="E71" s="307"/>
      <c r="F71" s="307">
        <v>0</v>
      </c>
      <c r="G71" s="307">
        <v>-11812</v>
      </c>
      <c r="H71" s="307">
        <v>0</v>
      </c>
      <c r="I71" s="307">
        <v>0</v>
      </c>
      <c r="J71" s="307">
        <v>0</v>
      </c>
      <c r="K71" s="307">
        <v>0</v>
      </c>
      <c r="L71" s="307">
        <v>0</v>
      </c>
      <c r="M71" s="307">
        <v>0</v>
      </c>
      <c r="N71" s="307">
        <v>0</v>
      </c>
      <c r="O71" s="307">
        <v>0</v>
      </c>
      <c r="P71" s="307">
        <v>0</v>
      </c>
      <c r="Q71" s="307">
        <v>-11812</v>
      </c>
      <c r="R71" s="307">
        <v>0</v>
      </c>
      <c r="S71" s="307">
        <v>0</v>
      </c>
      <c r="T71" s="307">
        <v>0</v>
      </c>
      <c r="U71" s="307">
        <v>0</v>
      </c>
      <c r="V71" s="307">
        <v>0</v>
      </c>
      <c r="W71" s="307">
        <v>0</v>
      </c>
      <c r="X71" s="307">
        <v>0</v>
      </c>
      <c r="Y71" s="307">
        <v>0</v>
      </c>
      <c r="Z71" s="307">
        <v>0</v>
      </c>
      <c r="AA71" s="307">
        <v>-11812</v>
      </c>
      <c r="AB71" s="307">
        <v>0</v>
      </c>
      <c r="AC71" s="307">
        <v>0</v>
      </c>
      <c r="AD71" s="307">
        <v>0</v>
      </c>
      <c r="AE71" s="462">
        <v>0</v>
      </c>
      <c r="AF71" s="462">
        <v>0</v>
      </c>
      <c r="AG71" s="656">
        <v>0</v>
      </c>
      <c r="AH71" s="656">
        <v>0</v>
      </c>
      <c r="AI71" s="996">
        <v>0</v>
      </c>
      <c r="AJ71" s="1135">
        <v>0</v>
      </c>
      <c r="AK71" s="1135">
        <v>0</v>
      </c>
      <c r="AL71" s="996">
        <v>0</v>
      </c>
      <c r="AM71" s="996">
        <v>0</v>
      </c>
      <c r="AN71" s="996">
        <v>0</v>
      </c>
      <c r="AO71" s="307">
        <v>-79731</v>
      </c>
      <c r="AP71" s="307">
        <v>-63785</v>
      </c>
      <c r="AQ71" s="308">
        <v>-195433</v>
      </c>
      <c r="AR71" s="2222">
        <v>50829458</v>
      </c>
      <c r="AS71" s="2166"/>
      <c r="AT71" s="2166"/>
      <c r="AU71" s="2166"/>
      <c r="AV71" s="2166"/>
      <c r="AZ71" s="1928"/>
      <c r="BC71" s="2234"/>
      <c r="BD71" s="2234"/>
      <c r="BE71" s="2234"/>
      <c r="BF71" s="2234"/>
      <c r="BG71" s="2234"/>
      <c r="BH71" s="2234"/>
      <c r="BL71" s="2235"/>
      <c r="BM71" s="2235"/>
    </row>
    <row r="72" spans="1:65" ht="15.6" customHeight="1" x14ac:dyDescent="0.2">
      <c r="A72" s="296">
        <v>66</v>
      </c>
      <c r="B72" s="297" t="s">
        <v>68</v>
      </c>
      <c r="C72" s="298">
        <v>13480532</v>
      </c>
      <c r="D72" s="298">
        <v>0</v>
      </c>
      <c r="E72" s="298"/>
      <c r="F72" s="298">
        <v>0</v>
      </c>
      <c r="G72" s="298">
        <v>0</v>
      </c>
      <c r="H72" s="298">
        <v>0</v>
      </c>
      <c r="I72" s="298">
        <v>0</v>
      </c>
      <c r="J72" s="298">
        <v>0</v>
      </c>
      <c r="K72" s="298">
        <v>0</v>
      </c>
      <c r="L72" s="298">
        <v>0</v>
      </c>
      <c r="M72" s="298">
        <v>0</v>
      </c>
      <c r="N72" s="298">
        <v>0</v>
      </c>
      <c r="O72" s="298">
        <v>0</v>
      </c>
      <c r="P72" s="298">
        <v>0</v>
      </c>
      <c r="Q72" s="298">
        <v>0</v>
      </c>
      <c r="R72" s="298">
        <v>0</v>
      </c>
      <c r="S72" s="298">
        <v>0</v>
      </c>
      <c r="T72" s="298">
        <v>0</v>
      </c>
      <c r="U72" s="298">
        <v>0</v>
      </c>
      <c r="V72" s="298">
        <v>0</v>
      </c>
      <c r="W72" s="298">
        <v>0</v>
      </c>
      <c r="X72" s="298">
        <v>0</v>
      </c>
      <c r="Y72" s="298">
        <v>0</v>
      </c>
      <c r="Z72" s="298">
        <v>0</v>
      </c>
      <c r="AA72" s="299">
        <v>0</v>
      </c>
      <c r="AB72" s="299">
        <v>0</v>
      </c>
      <c r="AC72" s="299">
        <v>0</v>
      </c>
      <c r="AD72" s="299">
        <v>0</v>
      </c>
      <c r="AE72" s="461">
        <v>0</v>
      </c>
      <c r="AF72" s="461">
        <v>0</v>
      </c>
      <c r="AG72" s="461">
        <v>0</v>
      </c>
      <c r="AH72" s="461">
        <v>0</v>
      </c>
      <c r="AI72" s="995">
        <v>0</v>
      </c>
      <c r="AJ72" s="1134">
        <v>0</v>
      </c>
      <c r="AK72" s="1134">
        <v>0</v>
      </c>
      <c r="AL72" s="1386">
        <v>0</v>
      </c>
      <c r="AM72" s="1386">
        <v>0</v>
      </c>
      <c r="AN72" s="1386">
        <v>0</v>
      </c>
      <c r="AO72" s="298">
        <v>-70434</v>
      </c>
      <c r="AP72" s="298">
        <v>-171054</v>
      </c>
      <c r="AQ72" s="300">
        <v>-241488</v>
      </c>
      <c r="AR72" s="2240">
        <v>13239044</v>
      </c>
      <c r="AS72" s="2166"/>
      <c r="AT72" s="2166"/>
      <c r="AU72" s="2166"/>
      <c r="AV72" s="2166"/>
      <c r="AZ72" s="1928"/>
      <c r="BC72" s="2234"/>
      <c r="BD72" s="2234"/>
      <c r="BE72" s="2234"/>
      <c r="BF72" s="2234"/>
      <c r="BG72" s="2234"/>
      <c r="BH72" s="2234"/>
      <c r="BL72" s="2235"/>
      <c r="BM72" s="2235"/>
    </row>
    <row r="73" spans="1:65" ht="15.6" customHeight="1" x14ac:dyDescent="0.2">
      <c r="A73" s="301">
        <v>67</v>
      </c>
      <c r="B73" s="302" t="s">
        <v>2</v>
      </c>
      <c r="C73" s="303">
        <v>37043340</v>
      </c>
      <c r="D73" s="303">
        <v>0</v>
      </c>
      <c r="E73" s="303"/>
      <c r="F73" s="303">
        <v>-17445</v>
      </c>
      <c r="G73" s="303">
        <v>0</v>
      </c>
      <c r="H73" s="303">
        <v>0</v>
      </c>
      <c r="I73" s="303">
        <v>0</v>
      </c>
      <c r="J73" s="303">
        <v>0</v>
      </c>
      <c r="K73" s="303">
        <v>0</v>
      </c>
      <c r="L73" s="303">
        <v>0</v>
      </c>
      <c r="M73" s="303">
        <v>0</v>
      </c>
      <c r="N73" s="303">
        <v>-127930</v>
      </c>
      <c r="O73" s="303">
        <v>0</v>
      </c>
      <c r="P73" s="303">
        <v>0</v>
      </c>
      <c r="Q73" s="303">
        <v>0</v>
      </c>
      <c r="R73" s="303">
        <v>-58150</v>
      </c>
      <c r="S73" s="303">
        <v>-58150</v>
      </c>
      <c r="T73" s="303">
        <v>0</v>
      </c>
      <c r="U73" s="303">
        <v>0</v>
      </c>
      <c r="V73" s="303">
        <v>0</v>
      </c>
      <c r="W73" s="303">
        <v>0</v>
      </c>
      <c r="X73" s="303">
        <v>0</v>
      </c>
      <c r="Y73" s="303">
        <v>0</v>
      </c>
      <c r="Z73" s="303">
        <v>-29075</v>
      </c>
      <c r="AA73" s="303">
        <v>0</v>
      </c>
      <c r="AB73" s="303">
        <v>0</v>
      </c>
      <c r="AC73" s="303">
        <v>0</v>
      </c>
      <c r="AD73" s="303">
        <v>0</v>
      </c>
      <c r="AE73" s="303">
        <v>0</v>
      </c>
      <c r="AF73" s="303">
        <v>0</v>
      </c>
      <c r="AG73" s="303">
        <v>-17445</v>
      </c>
      <c r="AH73" s="303">
        <v>0</v>
      </c>
      <c r="AI73" s="303">
        <v>0</v>
      </c>
      <c r="AJ73" s="303">
        <v>-11630</v>
      </c>
      <c r="AK73" s="303">
        <v>0</v>
      </c>
      <c r="AL73" s="303">
        <v>0</v>
      </c>
      <c r="AM73" s="303">
        <v>0</v>
      </c>
      <c r="AN73" s="303">
        <v>0</v>
      </c>
      <c r="AO73" s="303">
        <v>-88970</v>
      </c>
      <c r="AP73" s="303">
        <v>-235508</v>
      </c>
      <c r="AQ73" s="304">
        <v>-644303</v>
      </c>
      <c r="AR73" s="2241">
        <v>36399037</v>
      </c>
      <c r="AS73" s="2166"/>
      <c r="AT73" s="2166"/>
      <c r="AU73" s="2166"/>
      <c r="AV73" s="2166"/>
      <c r="AZ73" s="1928"/>
      <c r="BC73" s="2234"/>
      <c r="BD73" s="2234"/>
      <c r="BE73" s="2234"/>
      <c r="BF73" s="2234"/>
      <c r="BG73" s="2234"/>
      <c r="BH73" s="2234"/>
      <c r="BL73" s="2235"/>
      <c r="BM73" s="2235"/>
    </row>
    <row r="74" spans="1:65" ht="15.6" customHeight="1" x14ac:dyDescent="0.2">
      <c r="A74" s="301">
        <v>68</v>
      </c>
      <c r="B74" s="302" t="s">
        <v>1</v>
      </c>
      <c r="C74" s="303">
        <v>7343144</v>
      </c>
      <c r="D74" s="303">
        <v>0</v>
      </c>
      <c r="E74" s="303"/>
      <c r="F74" s="303">
        <v>-68580</v>
      </c>
      <c r="G74" s="303">
        <v>0</v>
      </c>
      <c r="H74" s="303">
        <v>0</v>
      </c>
      <c r="I74" s="303">
        <v>0</v>
      </c>
      <c r="J74" s="303">
        <v>0</v>
      </c>
      <c r="K74" s="303">
        <v>0</v>
      </c>
      <c r="L74" s="303">
        <v>0</v>
      </c>
      <c r="M74" s="303">
        <v>0</v>
      </c>
      <c r="N74" s="303">
        <v>-64008</v>
      </c>
      <c r="O74" s="303">
        <v>0</v>
      </c>
      <c r="P74" s="303">
        <v>-18288</v>
      </c>
      <c r="Q74" s="303">
        <v>0</v>
      </c>
      <c r="R74" s="303">
        <v>-996696</v>
      </c>
      <c r="S74" s="303">
        <v>-1005840</v>
      </c>
      <c r="T74" s="303">
        <v>0</v>
      </c>
      <c r="U74" s="303">
        <v>0</v>
      </c>
      <c r="V74" s="303">
        <v>0</v>
      </c>
      <c r="W74" s="303">
        <v>0</v>
      </c>
      <c r="X74" s="303">
        <v>0</v>
      </c>
      <c r="Y74" s="303">
        <v>0</v>
      </c>
      <c r="Z74" s="303">
        <v>-68580</v>
      </c>
      <c r="AA74" s="303">
        <v>0</v>
      </c>
      <c r="AB74" s="303">
        <v>0</v>
      </c>
      <c r="AC74" s="303">
        <v>0</v>
      </c>
      <c r="AD74" s="303">
        <v>-118872</v>
      </c>
      <c r="AE74" s="303">
        <v>0</v>
      </c>
      <c r="AF74" s="303">
        <v>0</v>
      </c>
      <c r="AG74" s="303">
        <v>-41148</v>
      </c>
      <c r="AH74" s="303">
        <v>0</v>
      </c>
      <c r="AI74" s="303">
        <v>0</v>
      </c>
      <c r="AJ74" s="303">
        <v>-128016</v>
      </c>
      <c r="AK74" s="303">
        <v>0</v>
      </c>
      <c r="AL74" s="303">
        <v>-9144</v>
      </c>
      <c r="AM74" s="303">
        <v>-32004</v>
      </c>
      <c r="AN74" s="303">
        <v>0</v>
      </c>
      <c r="AO74" s="303">
        <v>-49378</v>
      </c>
      <c r="AP74" s="303">
        <v>-98755</v>
      </c>
      <c r="AQ74" s="304">
        <v>-2699309</v>
      </c>
      <c r="AR74" s="2241">
        <v>4643835</v>
      </c>
      <c r="AS74" s="2166"/>
      <c r="AT74" s="2166"/>
      <c r="AU74" s="2166"/>
      <c r="AV74" s="2166"/>
      <c r="AZ74" s="1928"/>
      <c r="BC74" s="2234"/>
      <c r="BD74" s="2234"/>
      <c r="BE74" s="2234"/>
      <c r="BF74" s="2234"/>
      <c r="BG74" s="2234"/>
      <c r="BH74" s="2234"/>
      <c r="BL74" s="2235"/>
      <c r="BM74" s="2235"/>
    </row>
    <row r="75" spans="1:65" ht="15.6" customHeight="1" x14ac:dyDescent="0.2">
      <c r="A75" s="310">
        <v>69</v>
      </c>
      <c r="B75" s="311" t="s">
        <v>74</v>
      </c>
      <c r="C75" s="312">
        <v>34756093</v>
      </c>
      <c r="D75" s="312">
        <v>-1803</v>
      </c>
      <c r="E75" s="312"/>
      <c r="F75" s="312">
        <v>-42336</v>
      </c>
      <c r="G75" s="312">
        <v>0</v>
      </c>
      <c r="H75" s="312">
        <v>0</v>
      </c>
      <c r="I75" s="312">
        <v>0</v>
      </c>
      <c r="J75" s="312">
        <v>0</v>
      </c>
      <c r="K75" s="312">
        <v>0</v>
      </c>
      <c r="L75" s="312">
        <v>0</v>
      </c>
      <c r="M75" s="312">
        <v>0</v>
      </c>
      <c r="N75" s="312">
        <v>-127008</v>
      </c>
      <c r="O75" s="312">
        <v>0</v>
      </c>
      <c r="P75" s="312">
        <v>-15876</v>
      </c>
      <c r="Q75" s="312">
        <v>0</v>
      </c>
      <c r="R75" s="312">
        <v>-5292</v>
      </c>
      <c r="S75" s="312">
        <v>-153468</v>
      </c>
      <c r="T75" s="312">
        <v>-15876</v>
      </c>
      <c r="U75" s="312">
        <v>0</v>
      </c>
      <c r="V75" s="312">
        <v>0</v>
      </c>
      <c r="W75" s="312">
        <v>0</v>
      </c>
      <c r="X75" s="312">
        <v>0</v>
      </c>
      <c r="Y75" s="312">
        <v>0</v>
      </c>
      <c r="Z75" s="312">
        <v>-52920</v>
      </c>
      <c r="AA75" s="312">
        <v>0</v>
      </c>
      <c r="AB75" s="312">
        <v>0</v>
      </c>
      <c r="AC75" s="312">
        <v>0</v>
      </c>
      <c r="AD75" s="312">
        <v>-21168</v>
      </c>
      <c r="AE75" s="312">
        <v>0</v>
      </c>
      <c r="AF75" s="312">
        <v>0</v>
      </c>
      <c r="AG75" s="312">
        <v>-15876</v>
      </c>
      <c r="AH75" s="312">
        <v>0</v>
      </c>
      <c r="AI75" s="312">
        <v>0</v>
      </c>
      <c r="AJ75" s="312">
        <v>-15876</v>
      </c>
      <c r="AK75" s="312">
        <v>0</v>
      </c>
      <c r="AL75" s="312">
        <v>0</v>
      </c>
      <c r="AM75" s="312">
        <v>-37044</v>
      </c>
      <c r="AN75" s="312">
        <v>0</v>
      </c>
      <c r="AO75" s="312">
        <v>-33340</v>
      </c>
      <c r="AP75" s="312">
        <v>-223852</v>
      </c>
      <c r="AQ75" s="313">
        <v>-761735</v>
      </c>
      <c r="AR75" s="2242">
        <v>33994358</v>
      </c>
      <c r="AS75" s="2166"/>
      <c r="AT75" s="2166"/>
      <c r="AU75" s="2166"/>
      <c r="AV75" s="2166"/>
      <c r="AZ75" s="1928"/>
      <c r="BC75" s="2234"/>
      <c r="BD75" s="2234"/>
      <c r="BE75" s="2234"/>
      <c r="BF75" s="2234"/>
      <c r="BG75" s="2234"/>
      <c r="BH75" s="2234"/>
      <c r="BL75" s="2235"/>
      <c r="BM75" s="2235"/>
    </row>
    <row r="76" spans="1:65" ht="15.6" customHeight="1" x14ac:dyDescent="0.2">
      <c r="A76" s="1202"/>
      <c r="B76" s="1203" t="s">
        <v>69</v>
      </c>
      <c r="C76" s="1208">
        <v>3777376460</v>
      </c>
      <c r="D76" s="1208">
        <v>-712380</v>
      </c>
      <c r="E76" s="1208">
        <v>-13265530</v>
      </c>
      <c r="F76" s="1208">
        <v>-5272570</v>
      </c>
      <c r="G76" s="1208">
        <v>-5438135</v>
      </c>
      <c r="H76" s="1208">
        <v>-2580332</v>
      </c>
      <c r="I76" s="1208">
        <v>-6470617</v>
      </c>
      <c r="J76" s="1208">
        <v>-6536138</v>
      </c>
      <c r="K76" s="1208">
        <v>-7797977</v>
      </c>
      <c r="L76" s="1208">
        <v>-1149042</v>
      </c>
      <c r="M76" s="1208">
        <v>-5768273</v>
      </c>
      <c r="N76" s="1208">
        <v>-3793086</v>
      </c>
      <c r="O76" s="1208">
        <v>-990807</v>
      </c>
      <c r="P76" s="1208">
        <v>-6237637</v>
      </c>
      <c r="Q76" s="1208">
        <v>-2138939</v>
      </c>
      <c r="R76" s="1208">
        <v>-2890765</v>
      </c>
      <c r="S76" s="1208">
        <v>-3543121</v>
      </c>
      <c r="T76" s="1208">
        <v>-6007724</v>
      </c>
      <c r="U76" s="1208">
        <v>-4647349</v>
      </c>
      <c r="V76" s="1208">
        <v>-1057763</v>
      </c>
      <c r="W76" s="1208">
        <v>-11785085</v>
      </c>
      <c r="X76" s="1208">
        <v>-8511022</v>
      </c>
      <c r="Y76" s="1208">
        <v>-4319708</v>
      </c>
      <c r="Z76" s="1208">
        <v>-6926857</v>
      </c>
      <c r="AA76" s="1208">
        <v>-5508133</v>
      </c>
      <c r="AB76" s="1208">
        <v>-1053468</v>
      </c>
      <c r="AC76" s="1208">
        <v>-375793</v>
      </c>
      <c r="AD76" s="1208">
        <v>-4279098</v>
      </c>
      <c r="AE76" s="1208">
        <v>-2077272</v>
      </c>
      <c r="AF76" s="1208">
        <v>-8113750</v>
      </c>
      <c r="AG76" s="1208">
        <v>-3521256</v>
      </c>
      <c r="AH76" s="1208">
        <v>-523138</v>
      </c>
      <c r="AI76" s="1208">
        <v>-909666</v>
      </c>
      <c r="AJ76" s="1208">
        <v>-458615</v>
      </c>
      <c r="AK76" s="1208">
        <v>-877173</v>
      </c>
      <c r="AL76" s="1208">
        <v>-1471482</v>
      </c>
      <c r="AM76" s="1208">
        <v>-5396031</v>
      </c>
      <c r="AN76" s="1208">
        <v>-682521.79999999993</v>
      </c>
      <c r="AO76" s="1208">
        <v>-11301056</v>
      </c>
      <c r="AP76" s="1208">
        <v>-21406364</v>
      </c>
      <c r="AQ76" s="1209">
        <v>-185795673.80000001</v>
      </c>
      <c r="AR76" s="2224">
        <v>3591580786.1999998</v>
      </c>
      <c r="AS76" s="1212"/>
      <c r="AT76" s="1212"/>
      <c r="AU76" s="1212"/>
      <c r="AV76" s="1212"/>
      <c r="AZ76" s="1928"/>
      <c r="BC76" s="2234"/>
      <c r="BD76" s="2234"/>
      <c r="BE76" s="2234"/>
      <c r="BF76" s="2234"/>
      <c r="BG76" s="2234"/>
      <c r="BH76" s="2234"/>
      <c r="BL76" s="2235"/>
      <c r="BM76" s="2235"/>
    </row>
    <row r="77" spans="1:65" s="343" customFormat="1" x14ac:dyDescent="0.2">
      <c r="B77" s="2208"/>
      <c r="C77" s="1211"/>
      <c r="D77" s="1211"/>
      <c r="E77" s="1211"/>
      <c r="F77" s="1211"/>
      <c r="G77" s="1211"/>
      <c r="H77" s="1211"/>
      <c r="I77" s="1211"/>
      <c r="J77" s="1211"/>
      <c r="K77" s="1211"/>
      <c r="L77" s="1211"/>
      <c r="M77" s="1211"/>
      <c r="N77" s="1211"/>
      <c r="O77" s="1211"/>
      <c r="P77" s="1211"/>
      <c r="Q77" s="1211"/>
      <c r="R77" s="1211"/>
      <c r="S77" s="1211"/>
      <c r="T77" s="1211"/>
      <c r="U77" s="1211"/>
      <c r="V77" s="1211"/>
      <c r="W77" s="1211"/>
      <c r="X77" s="1211"/>
      <c r="Y77" s="1211"/>
      <c r="Z77" s="1211"/>
      <c r="AA77" s="1211"/>
      <c r="AB77" s="1211"/>
      <c r="AC77" s="1211"/>
      <c r="AD77" s="1211"/>
      <c r="AE77" s="1211"/>
      <c r="AF77" s="1211"/>
      <c r="AG77" s="1211"/>
      <c r="AH77" s="1211"/>
      <c r="AI77" s="1211"/>
      <c r="AJ77" s="1211"/>
      <c r="AK77" s="1211"/>
      <c r="AL77" s="1211"/>
      <c r="AM77" s="1211"/>
      <c r="AN77" s="1211"/>
      <c r="AO77" s="1211"/>
      <c r="AP77" s="1211"/>
      <c r="AQ77" s="1211"/>
      <c r="AR77" s="1211"/>
      <c r="AS77" s="2236"/>
      <c r="AT77" s="1973"/>
      <c r="AU77" s="2236"/>
      <c r="BC77" s="2234"/>
      <c r="BD77" s="2234"/>
      <c r="BE77" s="2234"/>
      <c r="BF77" s="2234"/>
      <c r="BG77" s="2234"/>
      <c r="BH77" s="2234"/>
      <c r="BL77" s="2235"/>
      <c r="BM77" s="2235"/>
    </row>
    <row r="78" spans="1:65" s="343" customFormat="1" ht="15" x14ac:dyDescent="0.2">
      <c r="C78" s="1973"/>
      <c r="D78" s="1973"/>
      <c r="E78" s="1973"/>
      <c r="F78" s="1973"/>
      <c r="G78" s="1973"/>
      <c r="H78" s="1973"/>
      <c r="I78" s="1973"/>
      <c r="J78" s="1973"/>
      <c r="K78" s="1973"/>
      <c r="L78" s="1973"/>
      <c r="M78" s="1973"/>
      <c r="N78" s="1973"/>
      <c r="O78" s="1973"/>
      <c r="P78" s="1973"/>
      <c r="Q78" s="1973"/>
      <c r="R78" s="1973"/>
      <c r="S78" s="1973"/>
      <c r="T78" s="1973"/>
      <c r="U78" s="1973"/>
      <c r="V78" s="1973"/>
      <c r="W78" s="1973"/>
      <c r="X78" s="1973"/>
      <c r="Y78" s="1973"/>
      <c r="Z78" s="1973"/>
      <c r="AA78" s="1973"/>
      <c r="AB78" s="1973"/>
      <c r="AC78" s="1973"/>
      <c r="AD78" s="1973"/>
      <c r="AE78" s="1973"/>
      <c r="AF78" s="1973"/>
      <c r="AG78" s="1973"/>
      <c r="AH78" s="1973"/>
      <c r="AI78" s="1973"/>
      <c r="AJ78" s="1973"/>
      <c r="AK78" s="1973"/>
      <c r="AL78" s="1973"/>
      <c r="AM78" s="1973"/>
      <c r="AN78" s="1973"/>
      <c r="AO78" s="1973"/>
      <c r="AP78" s="1973"/>
      <c r="AQ78" s="1973"/>
      <c r="AR78" s="1973"/>
      <c r="AS78" s="1979"/>
      <c r="AT78" s="1241"/>
      <c r="AU78" s="1979"/>
      <c r="BC78" s="2234"/>
      <c r="BD78" s="2234"/>
      <c r="BE78" s="2234"/>
      <c r="BF78" s="2234"/>
      <c r="BG78" s="2234"/>
      <c r="BH78" s="2234"/>
      <c r="BL78" s="2235"/>
      <c r="BM78" s="2235"/>
    </row>
    <row r="79" spans="1:65" s="343" customFormat="1" x14ac:dyDescent="0.2">
      <c r="AQ79" s="367"/>
      <c r="AR79" s="1211"/>
      <c r="AT79" s="367"/>
      <c r="BC79" s="2234"/>
      <c r="BD79" s="2234"/>
      <c r="BE79" s="2234"/>
      <c r="BF79" s="2234"/>
      <c r="BG79" s="2234"/>
      <c r="BH79" s="2234"/>
      <c r="BL79" s="2235"/>
      <c r="BM79" s="2235"/>
    </row>
    <row r="80" spans="1:65" s="343" customFormat="1" ht="15" x14ac:dyDescent="0.2">
      <c r="AQ80" s="1241"/>
      <c r="AR80" s="1973"/>
      <c r="AV80" s="1973"/>
      <c r="BC80" s="2234"/>
      <c r="BD80" s="2234"/>
      <c r="BE80" s="2234"/>
      <c r="BF80" s="2234"/>
      <c r="BG80" s="2234"/>
      <c r="BH80" s="2234"/>
      <c r="BL80" s="2235"/>
      <c r="BM80" s="2235"/>
    </row>
    <row r="81" spans="1:65" s="343" customFormat="1" ht="15" x14ac:dyDescent="0.2">
      <c r="A81" s="2093"/>
      <c r="AQ81" s="1241"/>
      <c r="AR81" s="1973"/>
      <c r="AV81" s="1973"/>
      <c r="BC81" s="2234"/>
      <c r="BD81" s="2234"/>
      <c r="BE81" s="2234"/>
      <c r="BF81" s="2234"/>
      <c r="BG81" s="2234"/>
      <c r="BH81" s="2234"/>
      <c r="BL81" s="2235"/>
      <c r="BM81" s="2235"/>
    </row>
    <row r="82" spans="1:65" s="343" customFormat="1" ht="15.6" customHeight="1" x14ac:dyDescent="0.2">
      <c r="A82" s="1139"/>
      <c r="B82" s="389"/>
      <c r="C82" s="1211"/>
      <c r="D82" s="1211"/>
      <c r="E82" s="1211"/>
      <c r="F82" s="1211"/>
      <c r="G82" s="1211"/>
      <c r="H82" s="1211"/>
      <c r="I82" s="1211"/>
      <c r="J82" s="1211"/>
      <c r="K82" s="1211"/>
      <c r="L82" s="1211"/>
      <c r="M82" s="1211"/>
      <c r="N82" s="1211"/>
      <c r="O82" s="1211"/>
      <c r="P82" s="1211"/>
      <c r="Q82" s="1211"/>
      <c r="R82" s="1211"/>
      <c r="S82" s="1211"/>
      <c r="T82" s="1211"/>
      <c r="U82" s="1211"/>
      <c r="V82" s="1211"/>
      <c r="W82" s="1211"/>
      <c r="X82" s="1211"/>
      <c r="Y82" s="1211"/>
      <c r="Z82" s="1211"/>
      <c r="AA82" s="1211"/>
      <c r="AB82" s="1211"/>
      <c r="AC82" s="1211"/>
      <c r="AD82" s="1211"/>
      <c r="AE82" s="1211"/>
      <c r="AF82" s="1211"/>
      <c r="AG82" s="1211"/>
      <c r="AH82" s="1211"/>
      <c r="AI82" s="1211"/>
      <c r="AJ82" s="1211"/>
      <c r="AK82" s="1211"/>
      <c r="AL82" s="1211"/>
      <c r="AM82" s="1211"/>
      <c r="AN82" s="1211"/>
      <c r="AO82" s="1211"/>
      <c r="AP82" s="1211"/>
      <c r="AQ82" s="1211"/>
      <c r="AR82" s="1211"/>
      <c r="AS82" s="1212"/>
      <c r="AT82" s="1212"/>
      <c r="AU82" s="1212"/>
      <c r="AV82" s="1212"/>
      <c r="AZ82" s="1928"/>
      <c r="BC82" s="2234"/>
      <c r="BD82" s="2234"/>
      <c r="BE82" s="2234"/>
      <c r="BF82" s="2234"/>
      <c r="BG82" s="2234"/>
      <c r="BH82" s="2234"/>
      <c r="BL82" s="2235"/>
      <c r="BM82" s="2235"/>
    </row>
    <row r="83" spans="1:65" s="343" customFormat="1" x14ac:dyDescent="0.2">
      <c r="B83" s="2237"/>
      <c r="AI83" s="1973"/>
      <c r="AJ83" s="1973"/>
      <c r="AK83" s="1973"/>
      <c r="AL83" s="1973"/>
      <c r="AM83" s="1973"/>
      <c r="AN83" s="1973"/>
      <c r="AO83" s="1973"/>
      <c r="AP83" s="1973"/>
      <c r="AQ83" s="1973"/>
      <c r="AR83" s="1973"/>
      <c r="AS83" s="1973"/>
      <c r="AT83" s="1973"/>
      <c r="AU83" s="1973"/>
      <c r="AV83" s="1973"/>
      <c r="BC83" s="2234"/>
      <c r="BD83" s="2234"/>
      <c r="BE83" s="2234"/>
      <c r="BF83" s="2234"/>
      <c r="BG83" s="2234"/>
      <c r="BH83" s="2234"/>
      <c r="BL83" s="2235"/>
      <c r="BM83" s="2235"/>
    </row>
    <row r="84" spans="1:65" s="343" customFormat="1" ht="15" x14ac:dyDescent="0.2">
      <c r="AQ84" s="1241"/>
      <c r="AR84" s="1973"/>
      <c r="AV84" s="1973"/>
      <c r="BC84" s="2234"/>
      <c r="BD84" s="2234"/>
      <c r="BE84" s="2234"/>
      <c r="BF84" s="2234"/>
      <c r="BG84" s="2234"/>
      <c r="BH84" s="2234"/>
      <c r="BL84" s="2235"/>
      <c r="BM84" s="2235"/>
    </row>
    <row r="85" spans="1:65" s="343" customFormat="1" x14ac:dyDescent="0.2">
      <c r="AU85" s="1973"/>
      <c r="AV85" s="1973"/>
      <c r="BC85" s="2234"/>
      <c r="BD85" s="2234"/>
      <c r="BE85" s="2234"/>
      <c r="BF85" s="2234"/>
      <c r="BG85" s="2234"/>
      <c r="BH85" s="2234"/>
      <c r="BL85" s="2235"/>
      <c r="BM85" s="2235"/>
    </row>
    <row r="86" spans="1:65" s="343" customFormat="1" x14ac:dyDescent="0.2">
      <c r="AS86" s="1926"/>
      <c r="AT86" s="1926"/>
      <c r="AU86" s="1973"/>
      <c r="AV86" s="1973"/>
      <c r="BC86" s="2234"/>
      <c r="BD86" s="2234"/>
      <c r="BE86" s="2234"/>
      <c r="BF86" s="2234"/>
      <c r="BG86" s="2234"/>
      <c r="BH86" s="2234"/>
      <c r="BL86" s="2235"/>
      <c r="BM86" s="2235"/>
    </row>
    <row r="87" spans="1:65" s="343" customFormat="1" x14ac:dyDescent="0.2">
      <c r="AS87" s="367"/>
      <c r="AT87" s="367"/>
      <c r="BC87" s="2234"/>
      <c r="BD87" s="2234"/>
      <c r="BE87" s="2234"/>
      <c r="BF87" s="2234"/>
      <c r="BG87" s="2234"/>
      <c r="BH87" s="2234"/>
      <c r="BL87" s="2235"/>
      <c r="BM87" s="2235"/>
    </row>
    <row r="88" spans="1:65" s="343" customFormat="1" x14ac:dyDescent="0.2">
      <c r="AS88" s="367"/>
      <c r="AT88" s="367"/>
      <c r="AV88" s="1973"/>
      <c r="BC88" s="2234"/>
      <c r="BD88" s="2234"/>
      <c r="BE88" s="2234"/>
      <c r="BF88" s="2234"/>
      <c r="BG88" s="2234"/>
      <c r="BH88" s="2234"/>
      <c r="BL88" s="2235"/>
      <c r="BM88" s="2235"/>
    </row>
    <row r="89" spans="1:65" s="343" customFormat="1" x14ac:dyDescent="0.2">
      <c r="AS89" s="367"/>
      <c r="AT89" s="367"/>
      <c r="AV89" s="1973"/>
      <c r="BC89" s="2234"/>
      <c r="BD89" s="2234"/>
      <c r="BE89" s="2234"/>
      <c r="BF89" s="2234"/>
      <c r="BG89" s="2234"/>
      <c r="BH89" s="2234"/>
      <c r="BL89" s="2235"/>
      <c r="BM89" s="2235"/>
    </row>
    <row r="90" spans="1:65" s="343" customFormat="1" x14ac:dyDescent="0.2">
      <c r="D90" s="367"/>
      <c r="J90" s="367"/>
      <c r="O90" s="367"/>
      <c r="T90" s="367"/>
      <c r="AA90" s="367"/>
      <c r="AS90" s="367"/>
      <c r="AT90" s="367"/>
      <c r="AV90" s="1973"/>
      <c r="BC90" s="2234"/>
      <c r="BD90" s="2234"/>
      <c r="BE90" s="2234"/>
      <c r="BF90" s="2234"/>
      <c r="BG90" s="2234"/>
      <c r="BH90" s="2234"/>
      <c r="BL90" s="2235"/>
      <c r="BM90" s="2235"/>
    </row>
    <row r="91" spans="1:65" s="343" customFormat="1" x14ac:dyDescent="0.2">
      <c r="D91" s="367"/>
      <c r="J91" s="367"/>
      <c r="O91" s="367"/>
      <c r="T91" s="367"/>
      <c r="AA91" s="367"/>
      <c r="AO91" s="367"/>
      <c r="AS91" s="367"/>
      <c r="AV91" s="2059"/>
      <c r="BC91" s="2234"/>
      <c r="BD91" s="2234"/>
      <c r="BE91" s="2234"/>
      <c r="BF91" s="2234"/>
      <c r="BG91" s="2234"/>
      <c r="BH91" s="2234"/>
      <c r="BL91" s="2235"/>
      <c r="BM91" s="2235"/>
    </row>
    <row r="92" spans="1:65" s="343" customFormat="1" x14ac:dyDescent="0.2">
      <c r="AS92" s="367"/>
      <c r="BC92" s="2234"/>
      <c r="BD92" s="2234"/>
      <c r="BE92" s="2234"/>
      <c r="BF92" s="2234"/>
      <c r="BG92" s="2234"/>
      <c r="BH92" s="2234"/>
      <c r="BL92" s="2235"/>
      <c r="BM92" s="2235"/>
    </row>
    <row r="93" spans="1:65" s="343" customFormat="1" x14ac:dyDescent="0.2">
      <c r="AS93" s="367"/>
      <c r="BC93" s="2234"/>
      <c r="BD93" s="2234"/>
      <c r="BE93" s="2234"/>
      <c r="BF93" s="2234"/>
      <c r="BG93" s="2234"/>
      <c r="BH93" s="2234"/>
      <c r="BL93" s="2235"/>
      <c r="BM93" s="2235"/>
    </row>
    <row r="94" spans="1:65" s="343" customFormat="1" x14ac:dyDescent="0.2">
      <c r="AS94" s="367"/>
      <c r="BC94" s="2234"/>
      <c r="BD94" s="2234"/>
      <c r="BE94" s="2234"/>
      <c r="BF94" s="2234"/>
      <c r="BG94" s="2234"/>
      <c r="BH94" s="2234"/>
      <c r="BL94" s="2235"/>
      <c r="BM94" s="2235"/>
    </row>
    <row r="95" spans="1:65" s="343" customFormat="1" x14ac:dyDescent="0.2">
      <c r="AS95" s="367"/>
      <c r="BC95" s="2234"/>
      <c r="BD95" s="2234"/>
      <c r="BE95" s="2234"/>
      <c r="BF95" s="2234"/>
      <c r="BG95" s="2234"/>
      <c r="BH95" s="2234"/>
      <c r="BL95" s="2235"/>
      <c r="BM95" s="2235"/>
    </row>
    <row r="96" spans="1:65" s="343" customFormat="1" x14ac:dyDescent="0.2">
      <c r="AS96" s="367"/>
      <c r="BC96" s="2234"/>
      <c r="BD96" s="2234"/>
      <c r="BE96" s="2234"/>
      <c r="BF96" s="2234"/>
      <c r="BG96" s="2234"/>
      <c r="BH96" s="2234"/>
      <c r="BL96" s="2235"/>
      <c r="BM96" s="2235"/>
    </row>
    <row r="97" spans="45:65" s="343" customFormat="1" x14ac:dyDescent="0.2">
      <c r="AS97" s="367"/>
      <c r="BC97" s="2234"/>
      <c r="BD97" s="2234"/>
      <c r="BE97" s="2234"/>
      <c r="BF97" s="2234"/>
      <c r="BG97" s="2234"/>
      <c r="BH97" s="2234"/>
      <c r="BL97" s="2235"/>
      <c r="BM97" s="2235"/>
    </row>
    <row r="98" spans="45:65" s="343" customFormat="1" x14ac:dyDescent="0.2">
      <c r="AS98" s="1926"/>
      <c r="BC98" s="2234"/>
      <c r="BD98" s="2234"/>
      <c r="BE98" s="2234"/>
      <c r="BF98" s="2234"/>
      <c r="BG98" s="2234"/>
      <c r="BH98" s="2234"/>
      <c r="BL98" s="2235"/>
      <c r="BM98" s="2235"/>
    </row>
    <row r="99" spans="45:65" s="343" customFormat="1" x14ac:dyDescent="0.2">
      <c r="BC99" s="2234"/>
      <c r="BD99" s="2234"/>
      <c r="BE99" s="2234"/>
      <c r="BF99" s="2234"/>
      <c r="BG99" s="2234"/>
      <c r="BH99" s="2234"/>
      <c r="BL99" s="2235"/>
      <c r="BM99" s="2235"/>
    </row>
    <row r="100" spans="45:65" s="343" customFormat="1" x14ac:dyDescent="0.2">
      <c r="BC100" s="2234"/>
      <c r="BD100" s="2234"/>
      <c r="BE100" s="2234"/>
      <c r="BF100" s="2234"/>
      <c r="BG100" s="2234"/>
      <c r="BH100" s="2234"/>
      <c r="BL100" s="2235"/>
      <c r="BM100" s="2235"/>
    </row>
    <row r="101" spans="45:65" s="343" customFormat="1" x14ac:dyDescent="0.2">
      <c r="BC101" s="2234"/>
      <c r="BD101" s="2234"/>
      <c r="BE101" s="2234"/>
      <c r="BF101" s="2234"/>
      <c r="BG101" s="2234"/>
      <c r="BH101" s="2234"/>
      <c r="BL101" s="2235"/>
      <c r="BM101" s="2235"/>
    </row>
    <row r="102" spans="45:65" s="343" customFormat="1" x14ac:dyDescent="0.2">
      <c r="BC102" s="2234"/>
      <c r="BD102" s="2234"/>
      <c r="BE102" s="2234"/>
      <c r="BF102" s="2234"/>
      <c r="BG102" s="2234"/>
      <c r="BH102" s="2234"/>
      <c r="BL102" s="2235"/>
      <c r="BM102" s="2235"/>
    </row>
    <row r="103" spans="45:65" s="343" customFormat="1" x14ac:dyDescent="0.2">
      <c r="BC103" s="2234"/>
      <c r="BD103" s="2234"/>
      <c r="BE103" s="2234"/>
      <c r="BF103" s="2234"/>
      <c r="BG103" s="2234"/>
      <c r="BH103" s="2234"/>
      <c r="BL103" s="2235"/>
      <c r="BM103" s="2235"/>
    </row>
    <row r="104" spans="45:65" s="343" customFormat="1" x14ac:dyDescent="0.2">
      <c r="BC104" s="2234"/>
      <c r="BD104" s="2234"/>
      <c r="BE104" s="2234"/>
      <c r="BF104" s="2234"/>
      <c r="BG104" s="2234"/>
      <c r="BH104" s="2234"/>
      <c r="BL104" s="2235"/>
      <c r="BM104" s="2235"/>
    </row>
    <row r="105" spans="45:65" s="343" customFormat="1" x14ac:dyDescent="0.2">
      <c r="BC105" s="2234"/>
      <c r="BD105" s="2234"/>
      <c r="BE105" s="2234"/>
      <c r="BF105" s="2234"/>
      <c r="BG105" s="2234"/>
      <c r="BH105" s="2234"/>
      <c r="BL105" s="2235"/>
      <c r="BM105" s="2235"/>
    </row>
    <row r="106" spans="45:65" s="343" customFormat="1" x14ac:dyDescent="0.2">
      <c r="BC106" s="2234"/>
      <c r="BD106" s="2234"/>
      <c r="BE106" s="2234"/>
      <c r="BF106" s="2234"/>
      <c r="BG106" s="2234"/>
      <c r="BH106" s="2234"/>
      <c r="BL106" s="2235"/>
      <c r="BM106" s="2235"/>
    </row>
    <row r="107" spans="45:65" s="343" customFormat="1" x14ac:dyDescent="0.2">
      <c r="BC107" s="2234"/>
      <c r="BD107" s="2234"/>
      <c r="BE107" s="2234"/>
      <c r="BF107" s="2234"/>
      <c r="BG107" s="2234"/>
      <c r="BH107" s="2234"/>
      <c r="BL107" s="2235"/>
      <c r="BM107" s="2235"/>
    </row>
    <row r="108" spans="45:65" s="343" customFormat="1" x14ac:dyDescent="0.2">
      <c r="BC108" s="2234"/>
      <c r="BD108" s="2234"/>
      <c r="BE108" s="2234"/>
      <c r="BF108" s="2234"/>
      <c r="BG108" s="2234"/>
      <c r="BH108" s="2234"/>
      <c r="BL108" s="2235"/>
      <c r="BM108" s="2235"/>
    </row>
    <row r="109" spans="45:65" s="343" customFormat="1" x14ac:dyDescent="0.2">
      <c r="BC109" s="2234"/>
      <c r="BD109" s="2234"/>
      <c r="BE109" s="2234"/>
      <c r="BF109" s="2234"/>
      <c r="BG109" s="2234"/>
      <c r="BH109" s="2234"/>
      <c r="BL109" s="2235"/>
      <c r="BM109" s="2235"/>
    </row>
    <row r="110" spans="45:65" s="343" customFormat="1" x14ac:dyDescent="0.2">
      <c r="BC110" s="2234"/>
      <c r="BD110" s="2234"/>
      <c r="BE110" s="2234"/>
      <c r="BF110" s="2234"/>
      <c r="BG110" s="2234"/>
      <c r="BH110" s="2234"/>
      <c r="BL110" s="2235"/>
      <c r="BM110" s="2235"/>
    </row>
    <row r="111" spans="45:65" s="343" customFormat="1" x14ac:dyDescent="0.2">
      <c r="BC111" s="2234"/>
      <c r="BD111" s="2234"/>
      <c r="BE111" s="2234"/>
      <c r="BF111" s="2234"/>
      <c r="BG111" s="2234"/>
      <c r="BH111" s="2234"/>
      <c r="BL111" s="2235"/>
      <c r="BM111" s="2235"/>
    </row>
    <row r="112" spans="45:65" s="343" customFormat="1" x14ac:dyDescent="0.2">
      <c r="BC112" s="2234"/>
      <c r="BD112" s="2234"/>
      <c r="BE112" s="2234"/>
      <c r="BF112" s="2234"/>
      <c r="BG112" s="2234"/>
      <c r="BH112" s="2234"/>
      <c r="BL112" s="2235"/>
      <c r="BM112" s="2235"/>
    </row>
    <row r="113" spans="55:65" s="343" customFormat="1" x14ac:dyDescent="0.2">
      <c r="BC113" s="2234"/>
      <c r="BD113" s="2234"/>
      <c r="BE113" s="2234"/>
      <c r="BF113" s="2234"/>
      <c r="BG113" s="2234"/>
      <c r="BH113" s="2234"/>
      <c r="BL113" s="2235"/>
      <c r="BM113" s="2235"/>
    </row>
    <row r="114" spans="55:65" s="343" customFormat="1" x14ac:dyDescent="0.2">
      <c r="BC114" s="2234"/>
      <c r="BD114" s="2234"/>
      <c r="BE114" s="2234"/>
      <c r="BF114" s="2234"/>
      <c r="BG114" s="2234"/>
      <c r="BH114" s="2234"/>
      <c r="BL114" s="2235"/>
      <c r="BM114" s="2235"/>
    </row>
    <row r="115" spans="55:65" s="343" customFormat="1" x14ac:dyDescent="0.2">
      <c r="BC115" s="2234"/>
      <c r="BD115" s="2234"/>
      <c r="BE115" s="2234"/>
      <c r="BF115" s="2234"/>
      <c r="BG115" s="2234"/>
      <c r="BH115" s="2234"/>
      <c r="BL115" s="2235"/>
      <c r="BM115" s="2235"/>
    </row>
    <row r="116" spans="55:65" s="343" customFormat="1" x14ac:dyDescent="0.2">
      <c r="BC116" s="2234"/>
      <c r="BD116" s="2234"/>
      <c r="BE116" s="2234"/>
      <c r="BF116" s="2234"/>
      <c r="BG116" s="2234"/>
      <c r="BH116" s="2234"/>
      <c r="BL116" s="2235"/>
      <c r="BM116" s="2235"/>
    </row>
    <row r="117" spans="55:65" s="343" customFormat="1" x14ac:dyDescent="0.2">
      <c r="BC117" s="2234"/>
      <c r="BD117" s="2234"/>
      <c r="BE117" s="2234"/>
      <c r="BF117" s="2234"/>
      <c r="BG117" s="2234"/>
      <c r="BH117" s="2234"/>
      <c r="BL117" s="2235"/>
      <c r="BM117" s="2235"/>
    </row>
    <row r="118" spans="55:65" s="343" customFormat="1" x14ac:dyDescent="0.2">
      <c r="BC118" s="2234"/>
      <c r="BD118" s="2234"/>
      <c r="BE118" s="2234"/>
      <c r="BF118" s="2234"/>
      <c r="BG118" s="2234"/>
      <c r="BH118" s="2234"/>
      <c r="BL118" s="2235"/>
      <c r="BM118" s="2235"/>
    </row>
    <row r="119" spans="55:65" s="343" customFormat="1" x14ac:dyDescent="0.2">
      <c r="BC119" s="2234"/>
      <c r="BD119" s="2234"/>
      <c r="BE119" s="2234"/>
      <c r="BF119" s="2234"/>
      <c r="BG119" s="2234"/>
      <c r="BH119" s="2234"/>
      <c r="BL119" s="2235"/>
      <c r="BM119" s="2235"/>
    </row>
    <row r="120" spans="55:65" s="343" customFormat="1" x14ac:dyDescent="0.2">
      <c r="BC120" s="2234"/>
      <c r="BD120" s="2234"/>
      <c r="BE120" s="2234"/>
      <c r="BF120" s="2234"/>
      <c r="BG120" s="2234"/>
      <c r="BH120" s="2234"/>
      <c r="BL120" s="2235"/>
      <c r="BM120" s="2235"/>
    </row>
    <row r="121" spans="55:65" s="343" customFormat="1" x14ac:dyDescent="0.2">
      <c r="BC121" s="2234"/>
      <c r="BD121" s="2234"/>
      <c r="BE121" s="2234"/>
      <c r="BF121" s="2234"/>
      <c r="BG121" s="2234"/>
      <c r="BH121" s="2234"/>
      <c r="BL121" s="2235"/>
      <c r="BM121" s="2235"/>
    </row>
    <row r="122" spans="55:65" s="343" customFormat="1" x14ac:dyDescent="0.2">
      <c r="BC122" s="2234"/>
      <c r="BD122" s="2234"/>
      <c r="BE122" s="2234"/>
      <c r="BF122" s="2234"/>
      <c r="BG122" s="2234"/>
      <c r="BH122" s="2234"/>
      <c r="BL122" s="2235"/>
      <c r="BM122" s="2235"/>
    </row>
    <row r="123" spans="55:65" s="343" customFormat="1" x14ac:dyDescent="0.2">
      <c r="BC123" s="2234"/>
      <c r="BD123" s="2234"/>
      <c r="BE123" s="2234"/>
      <c r="BF123" s="2234"/>
      <c r="BG123" s="2234"/>
      <c r="BH123" s="2234"/>
      <c r="BL123" s="2235"/>
      <c r="BM123" s="2235"/>
    </row>
    <row r="124" spans="55:65" s="343" customFormat="1" x14ac:dyDescent="0.2">
      <c r="BC124" s="2234"/>
      <c r="BD124" s="2234"/>
      <c r="BE124" s="2234"/>
      <c r="BF124" s="2234"/>
      <c r="BG124" s="2234"/>
      <c r="BH124" s="2234"/>
      <c r="BL124" s="2235"/>
      <c r="BM124" s="2235"/>
    </row>
    <row r="125" spans="55:65" s="343" customFormat="1" x14ac:dyDescent="0.2">
      <c r="BC125" s="2234"/>
      <c r="BD125" s="2234"/>
      <c r="BE125" s="2234"/>
      <c r="BF125" s="2234"/>
      <c r="BG125" s="2234"/>
      <c r="BH125" s="2234"/>
      <c r="BL125" s="2235"/>
      <c r="BM125" s="2235"/>
    </row>
    <row r="126" spans="55:65" s="343" customFormat="1" x14ac:dyDescent="0.2">
      <c r="BC126" s="2234"/>
      <c r="BD126" s="2234"/>
      <c r="BE126" s="2234"/>
      <c r="BF126" s="2234"/>
      <c r="BG126" s="2234"/>
      <c r="BH126" s="2234"/>
      <c r="BL126" s="2235"/>
      <c r="BM126" s="2235"/>
    </row>
    <row r="127" spans="55:65" s="343" customFormat="1" x14ac:dyDescent="0.2">
      <c r="BC127" s="2234"/>
      <c r="BD127" s="2234"/>
      <c r="BE127" s="2234"/>
      <c r="BF127" s="2234"/>
      <c r="BG127" s="2234"/>
      <c r="BH127" s="2234"/>
      <c r="BL127" s="2235"/>
      <c r="BM127" s="2235"/>
    </row>
    <row r="128" spans="55:65" s="343" customFormat="1" x14ac:dyDescent="0.2">
      <c r="BC128" s="2234"/>
      <c r="BD128" s="2234"/>
      <c r="BE128" s="2234"/>
      <c r="BF128" s="2234"/>
      <c r="BG128" s="2234"/>
      <c r="BH128" s="2234"/>
      <c r="BL128" s="2235"/>
      <c r="BM128" s="2235"/>
    </row>
    <row r="129" spans="55:65" s="343" customFormat="1" x14ac:dyDescent="0.2">
      <c r="BC129" s="2234"/>
      <c r="BD129" s="2234"/>
      <c r="BE129" s="2234"/>
      <c r="BF129" s="2234"/>
      <c r="BG129" s="2234"/>
      <c r="BH129" s="2234"/>
      <c r="BL129" s="2235"/>
      <c r="BM129" s="2235"/>
    </row>
    <row r="130" spans="55:65" s="343" customFormat="1" x14ac:dyDescent="0.2">
      <c r="BC130" s="2234"/>
      <c r="BD130" s="2234"/>
      <c r="BE130" s="2234"/>
      <c r="BF130" s="2234"/>
      <c r="BG130" s="2234"/>
      <c r="BH130" s="2234"/>
      <c r="BL130" s="2235"/>
      <c r="BM130" s="2235"/>
    </row>
    <row r="131" spans="55:65" s="343" customFormat="1" x14ac:dyDescent="0.2">
      <c r="BC131" s="2234"/>
      <c r="BD131" s="2234"/>
      <c r="BE131" s="2234"/>
      <c r="BF131" s="2234"/>
      <c r="BG131" s="2234"/>
      <c r="BH131" s="2234"/>
      <c r="BL131" s="2235"/>
      <c r="BM131" s="2235"/>
    </row>
    <row r="132" spans="55:65" s="343" customFormat="1" x14ac:dyDescent="0.2">
      <c r="BC132" s="2234"/>
      <c r="BD132" s="2234"/>
      <c r="BE132" s="2234"/>
      <c r="BF132" s="2234"/>
      <c r="BG132" s="2234"/>
      <c r="BH132" s="2234"/>
      <c r="BL132" s="2235"/>
      <c r="BM132" s="2235"/>
    </row>
    <row r="133" spans="55:65" s="343" customFormat="1" x14ac:dyDescent="0.2">
      <c r="BC133" s="2234"/>
      <c r="BD133" s="2234"/>
      <c r="BE133" s="2234"/>
      <c r="BF133" s="2234"/>
      <c r="BG133" s="2234"/>
      <c r="BH133" s="2234"/>
      <c r="BL133" s="2235"/>
      <c r="BM133" s="2235"/>
    </row>
    <row r="134" spans="55:65" s="343" customFormat="1" x14ac:dyDescent="0.2">
      <c r="BC134" s="2234"/>
      <c r="BD134" s="2234"/>
      <c r="BE134" s="2234"/>
      <c r="BF134" s="2234"/>
      <c r="BG134" s="2234"/>
      <c r="BH134" s="2234"/>
      <c r="BL134" s="2235"/>
      <c r="BM134" s="2235"/>
    </row>
    <row r="135" spans="55:65" s="343" customFormat="1" x14ac:dyDescent="0.2">
      <c r="BC135" s="2234"/>
      <c r="BD135" s="2234"/>
      <c r="BE135" s="2234"/>
      <c r="BF135" s="2234"/>
      <c r="BG135" s="2234"/>
      <c r="BH135" s="2234"/>
      <c r="BL135" s="2235"/>
      <c r="BM135" s="2235"/>
    </row>
    <row r="136" spans="55:65" s="343" customFormat="1" x14ac:dyDescent="0.2">
      <c r="BC136" s="2234"/>
      <c r="BD136" s="2234"/>
      <c r="BE136" s="2234"/>
      <c r="BF136" s="2234"/>
      <c r="BG136" s="2234"/>
      <c r="BH136" s="2234"/>
      <c r="BL136" s="2235"/>
      <c r="BM136" s="2235"/>
    </row>
    <row r="137" spans="55:65" s="343" customFormat="1" x14ac:dyDescent="0.2">
      <c r="BC137" s="2234"/>
      <c r="BD137" s="2234"/>
      <c r="BE137" s="2234"/>
      <c r="BF137" s="2234"/>
      <c r="BG137" s="2234"/>
      <c r="BH137" s="2234"/>
      <c r="BL137" s="2235"/>
      <c r="BM137" s="2235"/>
    </row>
    <row r="138" spans="55:65" s="343" customFormat="1" x14ac:dyDescent="0.2">
      <c r="BC138" s="2234"/>
      <c r="BD138" s="2234"/>
      <c r="BE138" s="2234"/>
      <c r="BF138" s="2234"/>
      <c r="BG138" s="2234"/>
      <c r="BH138" s="2234"/>
      <c r="BL138" s="2235"/>
      <c r="BM138" s="2235"/>
    </row>
    <row r="139" spans="55:65" s="343" customFormat="1" x14ac:dyDescent="0.2">
      <c r="BC139" s="2234"/>
      <c r="BD139" s="2234"/>
      <c r="BE139" s="2234"/>
      <c r="BF139" s="2234"/>
      <c r="BG139" s="2234"/>
      <c r="BH139" s="2234"/>
      <c r="BL139" s="2235"/>
      <c r="BM139" s="2235"/>
    </row>
    <row r="140" spans="55:65" s="343" customFormat="1" x14ac:dyDescent="0.2">
      <c r="BC140" s="2234"/>
      <c r="BD140" s="2234"/>
      <c r="BE140" s="2234"/>
      <c r="BF140" s="2234"/>
      <c r="BG140" s="2234"/>
      <c r="BH140" s="2234"/>
      <c r="BL140" s="2235"/>
      <c r="BM140" s="2235"/>
    </row>
    <row r="141" spans="55:65" s="343" customFormat="1" x14ac:dyDescent="0.2">
      <c r="BC141" s="2234"/>
      <c r="BD141" s="2234"/>
      <c r="BE141" s="2234"/>
      <c r="BF141" s="2234"/>
      <c r="BG141" s="2234"/>
      <c r="BH141" s="2234"/>
      <c r="BL141" s="2235"/>
      <c r="BM141" s="2235"/>
    </row>
    <row r="142" spans="55:65" s="343" customFormat="1" x14ac:dyDescent="0.2">
      <c r="BC142" s="2234"/>
      <c r="BD142" s="2234"/>
      <c r="BE142" s="2234"/>
      <c r="BF142" s="2234"/>
      <c r="BG142" s="2234"/>
      <c r="BH142" s="2234"/>
      <c r="BL142" s="2235"/>
      <c r="BM142" s="2235"/>
    </row>
    <row r="143" spans="55:65" s="343" customFormat="1" x14ac:dyDescent="0.2">
      <c r="BC143" s="2234"/>
      <c r="BD143" s="2234"/>
      <c r="BE143" s="2234"/>
      <c r="BF143" s="2234"/>
      <c r="BG143" s="2234"/>
      <c r="BH143" s="2234"/>
      <c r="BL143" s="2235"/>
      <c r="BM143" s="2235"/>
    </row>
    <row r="144" spans="55:65" s="343" customFormat="1" x14ac:dyDescent="0.2">
      <c r="BC144" s="2234"/>
      <c r="BD144" s="2234"/>
      <c r="BE144" s="2234"/>
      <c r="BF144" s="2234"/>
      <c r="BG144" s="2234"/>
      <c r="BH144" s="2234"/>
      <c r="BL144" s="2235"/>
      <c r="BM144" s="2235"/>
    </row>
    <row r="145" spans="55:65" s="343" customFormat="1" x14ac:dyDescent="0.2">
      <c r="BC145" s="2234"/>
      <c r="BD145" s="2234"/>
      <c r="BE145" s="2234"/>
      <c r="BF145" s="2234"/>
      <c r="BG145" s="2234"/>
      <c r="BH145" s="2234"/>
      <c r="BL145" s="2235"/>
      <c r="BM145" s="2235"/>
    </row>
    <row r="146" spans="55:65" s="343" customFormat="1" x14ac:dyDescent="0.2">
      <c r="BC146" s="2234"/>
      <c r="BD146" s="2234"/>
      <c r="BE146" s="2234"/>
      <c r="BF146" s="2234"/>
      <c r="BG146" s="2234"/>
      <c r="BH146" s="2234"/>
      <c r="BL146" s="2235"/>
      <c r="BM146" s="2235"/>
    </row>
    <row r="147" spans="55:65" s="343" customFormat="1" x14ac:dyDescent="0.2">
      <c r="BC147" s="2234"/>
      <c r="BD147" s="2234"/>
      <c r="BE147" s="2234"/>
      <c r="BF147" s="2234"/>
      <c r="BG147" s="2234"/>
      <c r="BH147" s="2234"/>
      <c r="BL147" s="2235"/>
      <c r="BM147" s="2235"/>
    </row>
    <row r="148" spans="55:65" s="343" customFormat="1" x14ac:dyDescent="0.2">
      <c r="BC148" s="2234"/>
      <c r="BD148" s="2234"/>
      <c r="BE148" s="2234"/>
      <c r="BF148" s="2234"/>
      <c r="BG148" s="2234"/>
      <c r="BH148" s="2234"/>
      <c r="BL148" s="2235"/>
      <c r="BM148" s="2235"/>
    </row>
    <row r="149" spans="55:65" s="343" customFormat="1" x14ac:dyDescent="0.2">
      <c r="BC149" s="2234"/>
      <c r="BD149" s="2234"/>
      <c r="BE149" s="2234"/>
      <c r="BF149" s="2234"/>
      <c r="BG149" s="2234"/>
      <c r="BH149" s="2234"/>
      <c r="BL149" s="2235"/>
      <c r="BM149" s="2235"/>
    </row>
    <row r="150" spans="55:65" s="343" customFormat="1" x14ac:dyDescent="0.2">
      <c r="BC150" s="2234"/>
      <c r="BD150" s="2234"/>
      <c r="BE150" s="2234"/>
      <c r="BF150" s="2234"/>
      <c r="BG150" s="2234"/>
      <c r="BH150" s="2234"/>
      <c r="BL150" s="2235"/>
      <c r="BM150" s="2235"/>
    </row>
    <row r="151" spans="55:65" s="343" customFormat="1" x14ac:dyDescent="0.2">
      <c r="BC151" s="2234"/>
      <c r="BD151" s="2234"/>
      <c r="BE151" s="2234"/>
      <c r="BF151" s="2234"/>
      <c r="BG151" s="2234"/>
      <c r="BH151" s="2234"/>
      <c r="BL151" s="2235"/>
      <c r="BM151" s="2235"/>
    </row>
    <row r="152" spans="55:65" s="343" customFormat="1" x14ac:dyDescent="0.2">
      <c r="BC152" s="2234"/>
      <c r="BD152" s="2234"/>
      <c r="BE152" s="2234"/>
      <c r="BF152" s="2234"/>
      <c r="BG152" s="2234"/>
      <c r="BH152" s="2234"/>
      <c r="BL152" s="2235"/>
      <c r="BM152" s="2235"/>
    </row>
    <row r="153" spans="55:65" s="343" customFormat="1" x14ac:dyDescent="0.2">
      <c r="BC153" s="2234"/>
      <c r="BD153" s="2234"/>
      <c r="BE153" s="2234"/>
      <c r="BF153" s="2234"/>
      <c r="BG153" s="2234"/>
      <c r="BH153" s="2234"/>
      <c r="BL153" s="2235"/>
      <c r="BM153" s="2235"/>
    </row>
    <row r="154" spans="55:65" s="343" customFormat="1" x14ac:dyDescent="0.2">
      <c r="BC154" s="2234"/>
      <c r="BD154" s="2234"/>
      <c r="BE154" s="2234"/>
      <c r="BF154" s="2234"/>
      <c r="BG154" s="2234"/>
      <c r="BH154" s="2234"/>
      <c r="BL154" s="2235"/>
      <c r="BM154" s="2235"/>
    </row>
    <row r="155" spans="55:65" s="343" customFormat="1" x14ac:dyDescent="0.2">
      <c r="BC155" s="2234"/>
      <c r="BD155" s="2234"/>
      <c r="BE155" s="2234"/>
      <c r="BF155" s="2234"/>
      <c r="BG155" s="2234"/>
      <c r="BH155" s="2234"/>
      <c r="BL155" s="2235"/>
      <c r="BM155" s="2235"/>
    </row>
    <row r="156" spans="55:65" s="343" customFormat="1" x14ac:dyDescent="0.2">
      <c r="BC156" s="2234"/>
      <c r="BD156" s="2234"/>
      <c r="BE156" s="2234"/>
      <c r="BF156" s="2234"/>
      <c r="BG156" s="2234"/>
      <c r="BH156" s="2234"/>
      <c r="BL156" s="2235"/>
      <c r="BM156" s="2235"/>
    </row>
    <row r="157" spans="55:65" s="343" customFormat="1" x14ac:dyDescent="0.2">
      <c r="BC157" s="2234"/>
      <c r="BD157" s="2234"/>
      <c r="BE157" s="2234"/>
      <c r="BF157" s="2234"/>
      <c r="BG157" s="2234"/>
      <c r="BH157" s="2234"/>
      <c r="BL157" s="2235"/>
      <c r="BM157" s="2235"/>
    </row>
    <row r="158" spans="55:65" s="343" customFormat="1" x14ac:dyDescent="0.2">
      <c r="BC158" s="2234"/>
      <c r="BD158" s="2234"/>
      <c r="BE158" s="2234"/>
      <c r="BF158" s="2234"/>
      <c r="BG158" s="2234"/>
      <c r="BH158" s="2234"/>
      <c r="BL158" s="2235"/>
      <c r="BM158" s="2235"/>
    </row>
    <row r="159" spans="55:65" s="343" customFormat="1" x14ac:dyDescent="0.2">
      <c r="BC159" s="2234"/>
      <c r="BD159" s="2234"/>
      <c r="BE159" s="2234"/>
      <c r="BF159" s="2234"/>
      <c r="BG159" s="2234"/>
      <c r="BH159" s="2234"/>
      <c r="BL159" s="2235"/>
      <c r="BM159" s="2235"/>
    </row>
    <row r="160" spans="55:65" s="343" customFormat="1" x14ac:dyDescent="0.2">
      <c r="BC160" s="2234"/>
      <c r="BD160" s="2234"/>
      <c r="BE160" s="2234"/>
      <c r="BF160" s="2234"/>
      <c r="BG160" s="2234"/>
      <c r="BH160" s="2234"/>
      <c r="BL160" s="2235"/>
      <c r="BM160" s="2235"/>
    </row>
    <row r="161" spans="55:65" s="343" customFormat="1" x14ac:dyDescent="0.2">
      <c r="BC161" s="2234"/>
      <c r="BD161" s="2234"/>
      <c r="BE161" s="2234"/>
      <c r="BF161" s="2234"/>
      <c r="BG161" s="2234"/>
      <c r="BH161" s="2234"/>
      <c r="BL161" s="2235"/>
      <c r="BM161" s="2235"/>
    </row>
    <row r="162" spans="55:65" s="343" customFormat="1" x14ac:dyDescent="0.2">
      <c r="BC162" s="2234"/>
      <c r="BD162" s="2234"/>
      <c r="BE162" s="2234"/>
      <c r="BF162" s="2234"/>
      <c r="BG162" s="2234"/>
      <c r="BH162" s="2234"/>
      <c r="BL162" s="2235"/>
      <c r="BM162" s="2235"/>
    </row>
    <row r="163" spans="55:65" s="343" customFormat="1" x14ac:dyDescent="0.2">
      <c r="BC163" s="2234"/>
      <c r="BD163" s="2234"/>
      <c r="BE163" s="2234"/>
      <c r="BF163" s="2234"/>
      <c r="BG163" s="2234"/>
      <c r="BH163" s="2234"/>
      <c r="BL163" s="2235"/>
      <c r="BM163" s="2235"/>
    </row>
    <row r="164" spans="55:65" s="343" customFormat="1" x14ac:dyDescent="0.2">
      <c r="BC164" s="2234"/>
      <c r="BD164" s="2234"/>
      <c r="BE164" s="2234"/>
      <c r="BF164" s="2234"/>
      <c r="BG164" s="2234"/>
      <c r="BH164" s="2234"/>
      <c r="BL164" s="2235"/>
      <c r="BM164" s="2235"/>
    </row>
    <row r="165" spans="55:65" s="343" customFormat="1" x14ac:dyDescent="0.2">
      <c r="BC165" s="2234"/>
      <c r="BD165" s="2234"/>
      <c r="BE165" s="2234"/>
      <c r="BF165" s="2234"/>
      <c r="BG165" s="2234"/>
      <c r="BH165" s="2234"/>
      <c r="BL165" s="2235"/>
      <c r="BM165" s="2235"/>
    </row>
    <row r="166" spans="55:65" s="343" customFormat="1" x14ac:dyDescent="0.2">
      <c r="BC166" s="2234"/>
      <c r="BD166" s="2234"/>
      <c r="BE166" s="2234"/>
      <c r="BF166" s="2234"/>
      <c r="BG166" s="2234"/>
      <c r="BH166" s="2234"/>
      <c r="BL166" s="2235"/>
      <c r="BM166" s="2235"/>
    </row>
    <row r="167" spans="55:65" s="343" customFormat="1" x14ac:dyDescent="0.2">
      <c r="BC167" s="2234"/>
      <c r="BD167" s="2234"/>
      <c r="BE167" s="2234"/>
      <c r="BF167" s="2234"/>
      <c r="BG167" s="2234"/>
      <c r="BH167" s="2234"/>
      <c r="BL167" s="2235"/>
      <c r="BM167" s="2235"/>
    </row>
    <row r="168" spans="55:65" s="343" customFormat="1" x14ac:dyDescent="0.2">
      <c r="BC168" s="2234"/>
      <c r="BD168" s="2234"/>
      <c r="BE168" s="2234"/>
      <c r="BF168" s="2234"/>
      <c r="BG168" s="2234"/>
      <c r="BH168" s="2234"/>
      <c r="BL168" s="2235"/>
      <c r="BM168" s="2235"/>
    </row>
    <row r="169" spans="55:65" s="343" customFormat="1" x14ac:dyDescent="0.2">
      <c r="BC169" s="2234"/>
      <c r="BD169" s="2234"/>
      <c r="BE169" s="2234"/>
      <c r="BF169" s="2234"/>
      <c r="BG169" s="2234"/>
      <c r="BH169" s="2234"/>
      <c r="BL169" s="2235"/>
      <c r="BM169" s="2235"/>
    </row>
    <row r="170" spans="55:65" s="343" customFormat="1" x14ac:dyDescent="0.2">
      <c r="BC170" s="2234"/>
      <c r="BD170" s="2234"/>
      <c r="BE170" s="2234"/>
      <c r="BF170" s="2234"/>
      <c r="BG170" s="2234"/>
      <c r="BH170" s="2234"/>
      <c r="BL170" s="2235"/>
      <c r="BM170" s="2235"/>
    </row>
    <row r="171" spans="55:65" s="343" customFormat="1" x14ac:dyDescent="0.2">
      <c r="BC171" s="2234"/>
      <c r="BD171" s="2234"/>
      <c r="BE171" s="2234"/>
      <c r="BF171" s="2234"/>
      <c r="BG171" s="2234"/>
      <c r="BH171" s="2234"/>
      <c r="BL171" s="2235"/>
      <c r="BM171" s="2235"/>
    </row>
    <row r="172" spans="55:65" s="343" customFormat="1" x14ac:dyDescent="0.2">
      <c r="BC172" s="2234"/>
      <c r="BD172" s="2234"/>
      <c r="BE172" s="2234"/>
      <c r="BF172" s="2234"/>
      <c r="BG172" s="2234"/>
      <c r="BH172" s="2234"/>
      <c r="BL172" s="2235"/>
      <c r="BM172" s="2235"/>
    </row>
    <row r="173" spans="55:65" s="343" customFormat="1" x14ac:dyDescent="0.2">
      <c r="BC173" s="2234"/>
      <c r="BD173" s="2234"/>
      <c r="BE173" s="2234"/>
      <c r="BF173" s="2234"/>
      <c r="BG173" s="2234"/>
      <c r="BH173" s="2234"/>
      <c r="BL173" s="2235"/>
      <c r="BM173" s="2235"/>
    </row>
    <row r="174" spans="55:65" s="343" customFormat="1" x14ac:dyDescent="0.2">
      <c r="BC174" s="2234"/>
      <c r="BD174" s="2234"/>
      <c r="BE174" s="2234"/>
      <c r="BF174" s="2234"/>
      <c r="BG174" s="2234"/>
      <c r="BH174" s="2234"/>
      <c r="BL174" s="2235"/>
      <c r="BM174" s="2235"/>
    </row>
    <row r="175" spans="55:65" s="343" customFormat="1" x14ac:dyDescent="0.2">
      <c r="BC175" s="2234"/>
      <c r="BD175" s="2234"/>
      <c r="BE175" s="2234"/>
      <c r="BF175" s="2234"/>
      <c r="BG175" s="2234"/>
      <c r="BH175" s="2234"/>
      <c r="BL175" s="2235"/>
      <c r="BM175" s="2235"/>
    </row>
    <row r="176" spans="55:65" s="343" customFormat="1" x14ac:dyDescent="0.2">
      <c r="BC176" s="2234"/>
      <c r="BD176" s="2234"/>
      <c r="BE176" s="2234"/>
      <c r="BF176" s="2234"/>
      <c r="BG176" s="2234"/>
      <c r="BH176" s="2234"/>
      <c r="BL176" s="2235"/>
      <c r="BM176" s="2235"/>
    </row>
    <row r="177" spans="55:65" s="343" customFormat="1" x14ac:dyDescent="0.2">
      <c r="BC177" s="2234"/>
      <c r="BD177" s="2234"/>
      <c r="BE177" s="2234"/>
      <c r="BF177" s="2234"/>
      <c r="BG177" s="2234"/>
      <c r="BH177" s="2234"/>
      <c r="BL177" s="2235"/>
      <c r="BM177" s="2235"/>
    </row>
    <row r="178" spans="55:65" s="343" customFormat="1" x14ac:dyDescent="0.2">
      <c r="BC178" s="2234"/>
      <c r="BD178" s="2234"/>
      <c r="BE178" s="2234"/>
      <c r="BF178" s="2234"/>
      <c r="BG178" s="2234"/>
      <c r="BH178" s="2234"/>
      <c r="BL178" s="2235"/>
      <c r="BM178" s="2235"/>
    </row>
    <row r="179" spans="55:65" s="343" customFormat="1" x14ac:dyDescent="0.2">
      <c r="BC179" s="2234"/>
      <c r="BD179" s="2234"/>
      <c r="BE179" s="2234"/>
      <c r="BF179" s="2234"/>
      <c r="BG179" s="2234"/>
      <c r="BH179" s="2234"/>
      <c r="BL179" s="2235"/>
      <c r="BM179" s="2235"/>
    </row>
    <row r="180" spans="55:65" s="343" customFormat="1" x14ac:dyDescent="0.2">
      <c r="BC180" s="2234"/>
      <c r="BD180" s="2234"/>
      <c r="BE180" s="2234"/>
      <c r="BF180" s="2234"/>
      <c r="BG180" s="2234"/>
      <c r="BH180" s="2234"/>
      <c r="BL180" s="2235"/>
      <c r="BM180" s="2235"/>
    </row>
    <row r="181" spans="55:65" s="343" customFormat="1" x14ac:dyDescent="0.2">
      <c r="BC181" s="2234"/>
      <c r="BD181" s="2234"/>
      <c r="BE181" s="2234"/>
      <c r="BF181" s="2234"/>
      <c r="BG181" s="2234"/>
      <c r="BH181" s="2234"/>
      <c r="BL181" s="2235"/>
      <c r="BM181" s="2235"/>
    </row>
    <row r="182" spans="55:65" s="343" customFormat="1" x14ac:dyDescent="0.2">
      <c r="BC182" s="2234"/>
      <c r="BD182" s="2234"/>
      <c r="BE182" s="2234"/>
      <c r="BF182" s="2234"/>
      <c r="BG182" s="2234"/>
      <c r="BH182" s="2234"/>
      <c r="BL182" s="2235"/>
      <c r="BM182" s="2235"/>
    </row>
    <row r="183" spans="55:65" s="343" customFormat="1" x14ac:dyDescent="0.2">
      <c r="BC183" s="2234"/>
      <c r="BD183" s="2234"/>
      <c r="BE183" s="2234"/>
      <c r="BF183" s="2234"/>
      <c r="BG183" s="2234"/>
      <c r="BH183" s="2234"/>
      <c r="BL183" s="2235"/>
      <c r="BM183" s="2235"/>
    </row>
    <row r="184" spans="55:65" s="343" customFormat="1" x14ac:dyDescent="0.2">
      <c r="BC184" s="2234"/>
      <c r="BD184" s="2234"/>
      <c r="BE184" s="2234"/>
      <c r="BF184" s="2234"/>
      <c r="BG184" s="2234"/>
      <c r="BH184" s="2234"/>
      <c r="BL184" s="2235"/>
      <c r="BM184" s="2235"/>
    </row>
    <row r="185" spans="55:65" s="343" customFormat="1" x14ac:dyDescent="0.2">
      <c r="BC185" s="2234"/>
      <c r="BD185" s="2234"/>
      <c r="BE185" s="2234"/>
      <c r="BF185" s="2234"/>
      <c r="BG185" s="2234"/>
      <c r="BH185" s="2234"/>
      <c r="BL185" s="2235"/>
      <c r="BM185" s="2235"/>
    </row>
    <row r="186" spans="55:65" s="343" customFormat="1" x14ac:dyDescent="0.2">
      <c r="BC186" s="2234"/>
      <c r="BD186" s="2234"/>
      <c r="BE186" s="2234"/>
      <c r="BF186" s="2234"/>
      <c r="BG186" s="2234"/>
      <c r="BH186" s="2234"/>
      <c r="BL186" s="2235"/>
      <c r="BM186" s="2235"/>
    </row>
    <row r="187" spans="55:65" s="343" customFormat="1" x14ac:dyDescent="0.2">
      <c r="BC187" s="2234"/>
      <c r="BD187" s="2234"/>
      <c r="BE187" s="2234"/>
      <c r="BF187" s="2234"/>
      <c r="BG187" s="2234"/>
      <c r="BH187" s="2234"/>
      <c r="BL187" s="2235"/>
      <c r="BM187" s="2235"/>
    </row>
    <row r="188" spans="55:65" s="343" customFormat="1" x14ac:dyDescent="0.2">
      <c r="BC188" s="2234"/>
      <c r="BD188" s="2234"/>
      <c r="BE188" s="2234"/>
      <c r="BF188" s="2234"/>
      <c r="BG188" s="2234"/>
      <c r="BH188" s="2234"/>
      <c r="BL188" s="2235"/>
      <c r="BM188" s="2235"/>
    </row>
    <row r="189" spans="55:65" s="343" customFormat="1" x14ac:dyDescent="0.2">
      <c r="BC189" s="2234"/>
      <c r="BD189" s="2234"/>
      <c r="BE189" s="2234"/>
      <c r="BF189" s="2234"/>
      <c r="BG189" s="2234"/>
      <c r="BH189" s="2234"/>
      <c r="BL189" s="2235"/>
      <c r="BM189" s="2235"/>
    </row>
    <row r="190" spans="55:65" s="343" customFormat="1" x14ac:dyDescent="0.2">
      <c r="BC190" s="2234"/>
      <c r="BD190" s="2234"/>
      <c r="BE190" s="2234"/>
      <c r="BF190" s="2234"/>
      <c r="BG190" s="2234"/>
      <c r="BH190" s="2234"/>
      <c r="BL190" s="2235"/>
      <c r="BM190" s="2235"/>
    </row>
    <row r="191" spans="55:65" s="343" customFormat="1" x14ac:dyDescent="0.2">
      <c r="BC191" s="2234"/>
      <c r="BD191" s="2234"/>
      <c r="BE191" s="2234"/>
      <c r="BF191" s="2234"/>
      <c r="BG191" s="2234"/>
      <c r="BH191" s="2234"/>
      <c r="BL191" s="2235"/>
      <c r="BM191" s="2235"/>
    </row>
    <row r="192" spans="55:65" s="343" customFormat="1" x14ac:dyDescent="0.2">
      <c r="BC192" s="2234"/>
      <c r="BD192" s="2234"/>
      <c r="BE192" s="2234"/>
      <c r="BF192" s="2234"/>
      <c r="BG192" s="2234"/>
      <c r="BH192" s="2234"/>
      <c r="BL192" s="2235"/>
      <c r="BM192" s="2235"/>
    </row>
    <row r="193" spans="55:65" s="343" customFormat="1" x14ac:dyDescent="0.2">
      <c r="BC193" s="2234"/>
      <c r="BD193" s="2234"/>
      <c r="BE193" s="2234"/>
      <c r="BF193" s="2234"/>
      <c r="BG193" s="2234"/>
      <c r="BH193" s="2234"/>
      <c r="BL193" s="2235"/>
      <c r="BM193" s="2235"/>
    </row>
    <row r="194" spans="55:65" s="343" customFormat="1" x14ac:dyDescent="0.2">
      <c r="BC194" s="2234"/>
      <c r="BD194" s="2234"/>
      <c r="BE194" s="2234"/>
      <c r="BF194" s="2234"/>
      <c r="BG194" s="2234"/>
      <c r="BH194" s="2234"/>
      <c r="BL194" s="2235"/>
      <c r="BM194" s="2235"/>
    </row>
    <row r="195" spans="55:65" s="343" customFormat="1" x14ac:dyDescent="0.2">
      <c r="BC195" s="2234"/>
      <c r="BD195" s="2234"/>
      <c r="BE195" s="2234"/>
      <c r="BF195" s="2234"/>
      <c r="BG195" s="2234"/>
      <c r="BH195" s="2234"/>
      <c r="BL195" s="2235"/>
      <c r="BM195" s="2235"/>
    </row>
    <row r="196" spans="55:65" s="343" customFormat="1" x14ac:dyDescent="0.2">
      <c r="BC196" s="2234"/>
      <c r="BD196" s="2234"/>
      <c r="BE196" s="2234"/>
      <c r="BF196" s="2234"/>
      <c r="BG196" s="2234"/>
      <c r="BH196" s="2234"/>
      <c r="BL196" s="2235"/>
      <c r="BM196" s="2235"/>
    </row>
    <row r="197" spans="55:65" s="343" customFormat="1" x14ac:dyDescent="0.2">
      <c r="BC197" s="2234"/>
      <c r="BD197" s="2234"/>
      <c r="BE197" s="2234"/>
      <c r="BF197" s="2234"/>
      <c r="BG197" s="2234"/>
      <c r="BH197" s="2234"/>
      <c r="BL197" s="2235"/>
      <c r="BM197" s="2235"/>
    </row>
    <row r="198" spans="55:65" s="343" customFormat="1" x14ac:dyDescent="0.2">
      <c r="BC198" s="2234"/>
      <c r="BD198" s="2234"/>
      <c r="BE198" s="2234"/>
      <c r="BF198" s="2234"/>
      <c r="BG198" s="2234"/>
      <c r="BH198" s="2234"/>
      <c r="BL198" s="2235"/>
      <c r="BM198" s="2235"/>
    </row>
    <row r="199" spans="55:65" s="343" customFormat="1" x14ac:dyDescent="0.2">
      <c r="BC199" s="2234"/>
      <c r="BD199" s="2234"/>
      <c r="BE199" s="2234"/>
      <c r="BF199" s="2234"/>
      <c r="BG199" s="2234"/>
      <c r="BH199" s="2234"/>
      <c r="BL199" s="2235"/>
      <c r="BM199" s="2235"/>
    </row>
    <row r="200" spans="55:65" s="343" customFormat="1" x14ac:dyDescent="0.2">
      <c r="BC200" s="2234"/>
      <c r="BD200" s="2234"/>
      <c r="BE200" s="2234"/>
      <c r="BF200" s="2234"/>
      <c r="BG200" s="2234"/>
      <c r="BH200" s="2234"/>
      <c r="BL200" s="2235"/>
      <c r="BM200" s="2235"/>
    </row>
    <row r="201" spans="55:65" s="343" customFormat="1" x14ac:dyDescent="0.2">
      <c r="BC201" s="2234"/>
      <c r="BD201" s="2234"/>
      <c r="BE201" s="2234"/>
      <c r="BF201" s="2234"/>
      <c r="BG201" s="2234"/>
      <c r="BH201" s="2234"/>
      <c r="BL201" s="2235"/>
      <c r="BM201" s="2235"/>
    </row>
    <row r="202" spans="55:65" s="343" customFormat="1" x14ac:dyDescent="0.2">
      <c r="BC202" s="2234"/>
      <c r="BD202" s="2234"/>
      <c r="BE202" s="2234"/>
      <c r="BF202" s="2234"/>
      <c r="BG202" s="2234"/>
      <c r="BH202" s="2234"/>
      <c r="BL202" s="2235"/>
      <c r="BM202" s="2235"/>
    </row>
    <row r="203" spans="55:65" s="343" customFormat="1" x14ac:dyDescent="0.2">
      <c r="BC203" s="2234"/>
      <c r="BD203" s="2234"/>
      <c r="BE203" s="2234"/>
      <c r="BF203" s="2234"/>
      <c r="BG203" s="2234"/>
      <c r="BH203" s="2234"/>
      <c r="BL203" s="2235"/>
      <c r="BM203" s="2235"/>
    </row>
    <row r="204" spans="55:65" s="343" customFormat="1" x14ac:dyDescent="0.2">
      <c r="BC204" s="2234"/>
      <c r="BD204" s="2234"/>
      <c r="BE204" s="2234"/>
      <c r="BF204" s="2234"/>
      <c r="BG204" s="2234"/>
      <c r="BH204" s="2234"/>
      <c r="BL204" s="2235"/>
      <c r="BM204" s="2235"/>
    </row>
    <row r="205" spans="55:65" s="343" customFormat="1" x14ac:dyDescent="0.2">
      <c r="BC205" s="2234"/>
      <c r="BD205" s="2234"/>
      <c r="BE205" s="2234"/>
      <c r="BF205" s="2234"/>
      <c r="BG205" s="2234"/>
      <c r="BH205" s="2234"/>
      <c r="BL205" s="2235"/>
      <c r="BM205" s="2235"/>
    </row>
    <row r="206" spans="55:65" s="343" customFormat="1" x14ac:dyDescent="0.2">
      <c r="BC206" s="2234"/>
      <c r="BD206" s="2234"/>
      <c r="BE206" s="2234"/>
      <c r="BF206" s="2234"/>
      <c r="BG206" s="2234"/>
      <c r="BH206" s="2234"/>
      <c r="BL206" s="2235"/>
      <c r="BM206" s="2235"/>
    </row>
    <row r="207" spans="55:65" s="343" customFormat="1" x14ac:dyDescent="0.2">
      <c r="BC207" s="2234"/>
      <c r="BD207" s="2234"/>
      <c r="BE207" s="2234"/>
      <c r="BF207" s="2234"/>
      <c r="BG207" s="2234"/>
      <c r="BH207" s="2234"/>
      <c r="BL207" s="2235"/>
      <c r="BM207" s="2235"/>
    </row>
    <row r="208" spans="55:65" s="343" customFormat="1" x14ac:dyDescent="0.2">
      <c r="BC208" s="2234"/>
      <c r="BD208" s="2234"/>
      <c r="BE208" s="2234"/>
      <c r="BF208" s="2234"/>
      <c r="BG208" s="2234"/>
      <c r="BH208" s="2234"/>
      <c r="BL208" s="2235"/>
      <c r="BM208" s="2235"/>
    </row>
    <row r="209" spans="55:65" s="343" customFormat="1" x14ac:dyDescent="0.2">
      <c r="BC209" s="2234"/>
      <c r="BD209" s="2234"/>
      <c r="BE209" s="2234"/>
      <c r="BF209" s="2234"/>
      <c r="BG209" s="2234"/>
      <c r="BH209" s="2234"/>
      <c r="BL209" s="2235"/>
      <c r="BM209" s="2235"/>
    </row>
    <row r="210" spans="55:65" s="343" customFormat="1" x14ac:dyDescent="0.2">
      <c r="BC210" s="2234"/>
      <c r="BD210" s="2234"/>
      <c r="BE210" s="2234"/>
      <c r="BF210" s="2234"/>
      <c r="BG210" s="2234"/>
      <c r="BH210" s="2234"/>
      <c r="BL210" s="2235"/>
      <c r="BM210" s="2235"/>
    </row>
    <row r="211" spans="55:65" s="343" customFormat="1" x14ac:dyDescent="0.2">
      <c r="BC211" s="2234"/>
      <c r="BD211" s="2234"/>
      <c r="BE211" s="2234"/>
      <c r="BF211" s="2234"/>
      <c r="BG211" s="2234"/>
      <c r="BH211" s="2234"/>
      <c r="BL211" s="2235"/>
      <c r="BM211" s="2235"/>
    </row>
    <row r="212" spans="55:65" s="343" customFormat="1" x14ac:dyDescent="0.2">
      <c r="BC212" s="2234"/>
      <c r="BD212" s="2234"/>
      <c r="BE212" s="2234"/>
      <c r="BF212" s="2234"/>
      <c r="BG212" s="2234"/>
      <c r="BH212" s="2234"/>
      <c r="BL212" s="2235"/>
      <c r="BM212" s="2235"/>
    </row>
    <row r="213" spans="55:65" s="343" customFormat="1" x14ac:dyDescent="0.2">
      <c r="BC213" s="2234"/>
      <c r="BD213" s="2234"/>
      <c r="BE213" s="2234"/>
      <c r="BF213" s="2234"/>
      <c r="BG213" s="2234"/>
      <c r="BH213" s="2234"/>
      <c r="BL213" s="2235"/>
      <c r="BM213" s="2235"/>
    </row>
    <row r="214" spans="55:65" s="343" customFormat="1" x14ac:dyDescent="0.2">
      <c r="BC214" s="2234"/>
      <c r="BD214" s="2234"/>
      <c r="BE214" s="2234"/>
      <c r="BF214" s="2234"/>
      <c r="BG214" s="2234"/>
      <c r="BH214" s="2234"/>
      <c r="BL214" s="2235"/>
      <c r="BM214" s="2235"/>
    </row>
    <row r="215" spans="55:65" s="343" customFormat="1" x14ac:dyDescent="0.2">
      <c r="BC215" s="2234"/>
      <c r="BD215" s="2234"/>
      <c r="BE215" s="2234"/>
      <c r="BF215" s="2234"/>
      <c r="BG215" s="2234"/>
      <c r="BH215" s="2234"/>
      <c r="BL215" s="2235"/>
      <c r="BM215" s="2235"/>
    </row>
    <row r="216" spans="55:65" s="343" customFormat="1" x14ac:dyDescent="0.2">
      <c r="BC216" s="2234"/>
      <c r="BD216" s="2234"/>
      <c r="BE216" s="2234"/>
      <c r="BF216" s="2234"/>
      <c r="BG216" s="2234"/>
      <c r="BH216" s="2234"/>
      <c r="BL216" s="2235"/>
      <c r="BM216" s="2235"/>
    </row>
    <row r="217" spans="55:65" s="343" customFormat="1" x14ac:dyDescent="0.2">
      <c r="BC217" s="2234"/>
      <c r="BD217" s="2234"/>
      <c r="BE217" s="2234"/>
      <c r="BF217" s="2234"/>
      <c r="BG217" s="2234"/>
      <c r="BH217" s="2234"/>
      <c r="BL217" s="2235"/>
      <c r="BM217" s="2235"/>
    </row>
    <row r="218" spans="55:65" s="343" customFormat="1" x14ac:dyDescent="0.2">
      <c r="BC218" s="2234"/>
      <c r="BD218" s="2234"/>
      <c r="BE218" s="2234"/>
      <c r="BF218" s="2234"/>
      <c r="BG218" s="2234"/>
      <c r="BH218" s="2234"/>
      <c r="BL218" s="2235"/>
      <c r="BM218" s="2235"/>
    </row>
    <row r="219" spans="55:65" s="343" customFormat="1" x14ac:dyDescent="0.2">
      <c r="BC219" s="2234"/>
      <c r="BD219" s="2234"/>
      <c r="BE219" s="2234"/>
      <c r="BF219" s="2234"/>
      <c r="BG219" s="2234"/>
      <c r="BH219" s="2234"/>
      <c r="BL219" s="2235"/>
      <c r="BM219" s="2235"/>
    </row>
    <row r="220" spans="55:65" s="343" customFormat="1" x14ac:dyDescent="0.2">
      <c r="BC220" s="2234"/>
      <c r="BD220" s="2234"/>
      <c r="BE220" s="2234"/>
      <c r="BF220" s="2234"/>
      <c r="BG220" s="2234"/>
      <c r="BH220" s="2234"/>
      <c r="BL220" s="2235"/>
      <c r="BM220" s="2235"/>
    </row>
    <row r="221" spans="55:65" s="343" customFormat="1" x14ac:dyDescent="0.2">
      <c r="BC221" s="2234"/>
      <c r="BD221" s="2234"/>
      <c r="BE221" s="2234"/>
      <c r="BF221" s="2234"/>
      <c r="BG221" s="2234"/>
      <c r="BH221" s="2234"/>
      <c r="BL221" s="2235"/>
      <c r="BM221" s="2235"/>
    </row>
    <row r="222" spans="55:65" s="343" customFormat="1" x14ac:dyDescent="0.2">
      <c r="BC222" s="2234"/>
      <c r="BD222" s="2234"/>
      <c r="BE222" s="2234"/>
      <c r="BF222" s="2234"/>
      <c r="BG222" s="2234"/>
      <c r="BH222" s="2234"/>
      <c r="BL222" s="2235"/>
      <c r="BM222" s="2235"/>
    </row>
    <row r="223" spans="55:65" s="343" customFormat="1" x14ac:dyDescent="0.2">
      <c r="BC223" s="2234"/>
      <c r="BD223" s="2234"/>
      <c r="BE223" s="2234"/>
      <c r="BF223" s="2234"/>
      <c r="BG223" s="2234"/>
      <c r="BH223" s="2234"/>
      <c r="BL223" s="2235"/>
      <c r="BM223" s="2235"/>
    </row>
    <row r="224" spans="55:65" s="343" customFormat="1" x14ac:dyDescent="0.2">
      <c r="BC224" s="2234"/>
      <c r="BD224" s="2234"/>
      <c r="BE224" s="2234"/>
      <c r="BF224" s="2234"/>
      <c r="BG224" s="2234"/>
      <c r="BH224" s="2234"/>
      <c r="BL224" s="2235"/>
      <c r="BM224" s="2235"/>
    </row>
    <row r="225" spans="55:65" s="343" customFormat="1" x14ac:dyDescent="0.2">
      <c r="BC225" s="2234"/>
      <c r="BD225" s="2234"/>
      <c r="BE225" s="2234"/>
      <c r="BF225" s="2234"/>
      <c r="BG225" s="2234"/>
      <c r="BH225" s="2234"/>
      <c r="BL225" s="2235"/>
      <c r="BM225" s="2235"/>
    </row>
    <row r="226" spans="55:65" s="343" customFormat="1" x14ac:dyDescent="0.2">
      <c r="BC226" s="2234"/>
      <c r="BD226" s="2234"/>
      <c r="BE226" s="2234"/>
      <c r="BF226" s="2234"/>
      <c r="BG226" s="2234"/>
      <c r="BH226" s="2234"/>
      <c r="BL226" s="2235"/>
      <c r="BM226" s="2235"/>
    </row>
    <row r="227" spans="55:65" s="343" customFormat="1" x14ac:dyDescent="0.2">
      <c r="BC227" s="2234"/>
      <c r="BD227" s="2234"/>
      <c r="BE227" s="2234"/>
      <c r="BF227" s="2234"/>
      <c r="BG227" s="2234"/>
      <c r="BH227" s="2234"/>
      <c r="BL227" s="2235"/>
      <c r="BM227" s="2235"/>
    </row>
    <row r="228" spans="55:65" s="343" customFormat="1" x14ac:dyDescent="0.2">
      <c r="BC228" s="2234"/>
      <c r="BD228" s="2234"/>
      <c r="BE228" s="2234"/>
      <c r="BF228" s="2234"/>
      <c r="BG228" s="2234"/>
      <c r="BH228" s="2234"/>
      <c r="BL228" s="2235"/>
      <c r="BM228" s="2235"/>
    </row>
    <row r="229" spans="55:65" s="343" customFormat="1" x14ac:dyDescent="0.2">
      <c r="BC229" s="2234"/>
      <c r="BD229" s="2234"/>
      <c r="BE229" s="2234"/>
      <c r="BF229" s="2234"/>
      <c r="BG229" s="2234"/>
      <c r="BH229" s="2234"/>
      <c r="BL229" s="2235"/>
      <c r="BM229" s="2235"/>
    </row>
    <row r="230" spans="55:65" s="343" customFormat="1" x14ac:dyDescent="0.2">
      <c r="BC230" s="2234"/>
      <c r="BD230" s="2234"/>
      <c r="BE230" s="2234"/>
      <c r="BF230" s="2234"/>
      <c r="BG230" s="2234"/>
      <c r="BH230" s="2234"/>
      <c r="BL230" s="2235"/>
      <c r="BM230" s="2235"/>
    </row>
    <row r="231" spans="55:65" s="343" customFormat="1" x14ac:dyDescent="0.2">
      <c r="BC231" s="2234"/>
      <c r="BD231" s="2234"/>
      <c r="BE231" s="2234"/>
      <c r="BF231" s="2234"/>
      <c r="BG231" s="2234"/>
      <c r="BH231" s="2234"/>
      <c r="BL231" s="2235"/>
      <c r="BM231" s="2235"/>
    </row>
    <row r="232" spans="55:65" s="343" customFormat="1" x14ac:dyDescent="0.2">
      <c r="BC232" s="2234"/>
      <c r="BD232" s="2234"/>
      <c r="BE232" s="2234"/>
      <c r="BF232" s="2234"/>
      <c r="BG232" s="2234"/>
      <c r="BH232" s="2234"/>
      <c r="BL232" s="2235"/>
      <c r="BM232" s="2235"/>
    </row>
    <row r="233" spans="55:65" s="343" customFormat="1" x14ac:dyDescent="0.2">
      <c r="BC233" s="2234"/>
      <c r="BD233" s="2234"/>
      <c r="BE233" s="2234"/>
      <c r="BF233" s="2234"/>
      <c r="BG233" s="2234"/>
      <c r="BH233" s="2234"/>
      <c r="BL233" s="2235"/>
      <c r="BM233" s="2235"/>
    </row>
    <row r="234" spans="55:65" s="343" customFormat="1" x14ac:dyDescent="0.2">
      <c r="BC234" s="2234"/>
      <c r="BD234" s="2234"/>
      <c r="BE234" s="2234"/>
      <c r="BF234" s="2234"/>
      <c r="BG234" s="2234"/>
      <c r="BH234" s="2234"/>
      <c r="BL234" s="2235"/>
      <c r="BM234" s="2235"/>
    </row>
    <row r="235" spans="55:65" s="343" customFormat="1" x14ac:dyDescent="0.2">
      <c r="BC235" s="2234"/>
      <c r="BD235" s="2234"/>
      <c r="BE235" s="2234"/>
      <c r="BF235" s="2234"/>
      <c r="BG235" s="2234"/>
      <c r="BH235" s="2234"/>
      <c r="BL235" s="2235"/>
      <c r="BM235" s="2235"/>
    </row>
    <row r="236" spans="55:65" s="343" customFormat="1" x14ac:dyDescent="0.2">
      <c r="BC236" s="2234"/>
      <c r="BD236" s="2234"/>
      <c r="BE236" s="2234"/>
      <c r="BF236" s="2234"/>
      <c r="BG236" s="2234"/>
      <c r="BH236" s="2234"/>
      <c r="BL236" s="2235"/>
      <c r="BM236" s="2235"/>
    </row>
    <row r="237" spans="55:65" s="343" customFormat="1" x14ac:dyDescent="0.2">
      <c r="BC237" s="2234"/>
      <c r="BD237" s="2234"/>
      <c r="BE237" s="2234"/>
      <c r="BF237" s="2234"/>
      <c r="BG237" s="2234"/>
      <c r="BH237" s="2234"/>
      <c r="BL237" s="2235"/>
      <c r="BM237" s="2235"/>
    </row>
    <row r="238" spans="55:65" s="343" customFormat="1" x14ac:dyDescent="0.2">
      <c r="BC238" s="2234"/>
      <c r="BD238" s="2234"/>
      <c r="BE238" s="2234"/>
      <c r="BF238" s="2234"/>
      <c r="BG238" s="2234"/>
      <c r="BH238" s="2234"/>
      <c r="BL238" s="2235"/>
      <c r="BM238" s="2235"/>
    </row>
    <row r="239" spans="55:65" s="343" customFormat="1" x14ac:dyDescent="0.2">
      <c r="BC239" s="2234"/>
      <c r="BD239" s="2234"/>
      <c r="BE239" s="2234"/>
      <c r="BF239" s="2234"/>
      <c r="BG239" s="2234"/>
      <c r="BH239" s="2234"/>
      <c r="BL239" s="2235"/>
      <c r="BM239" s="2235"/>
    </row>
    <row r="240" spans="55:65" s="343" customFormat="1" x14ac:dyDescent="0.2">
      <c r="BC240" s="2234"/>
      <c r="BD240" s="2234"/>
      <c r="BE240" s="2234"/>
      <c r="BF240" s="2234"/>
      <c r="BG240" s="2234"/>
      <c r="BH240" s="2234"/>
      <c r="BL240" s="2235"/>
      <c r="BM240" s="2235"/>
    </row>
    <row r="241" spans="55:65" s="343" customFormat="1" x14ac:dyDescent="0.2">
      <c r="BC241" s="2234"/>
      <c r="BD241" s="2234"/>
      <c r="BE241" s="2234"/>
      <c r="BF241" s="2234"/>
      <c r="BG241" s="2234"/>
      <c r="BH241" s="2234"/>
      <c r="BL241" s="2235"/>
      <c r="BM241" s="2235"/>
    </row>
    <row r="242" spans="55:65" s="343" customFormat="1" x14ac:dyDescent="0.2">
      <c r="BC242" s="2234"/>
      <c r="BD242" s="2234"/>
      <c r="BE242" s="2234"/>
      <c r="BF242" s="2234"/>
      <c r="BG242" s="2234"/>
      <c r="BH242" s="2234"/>
      <c r="BL242" s="2235"/>
      <c r="BM242" s="2235"/>
    </row>
    <row r="243" spans="55:65" s="343" customFormat="1" x14ac:dyDescent="0.2">
      <c r="BC243" s="2234"/>
      <c r="BD243" s="2234"/>
      <c r="BE243" s="2234"/>
      <c r="BF243" s="2234"/>
      <c r="BG243" s="2234"/>
      <c r="BH243" s="2234"/>
      <c r="BL243" s="2235"/>
      <c r="BM243" s="2235"/>
    </row>
    <row r="244" spans="55:65" s="343" customFormat="1" x14ac:dyDescent="0.2">
      <c r="BC244" s="2234"/>
      <c r="BD244" s="2234"/>
      <c r="BE244" s="2234"/>
      <c r="BF244" s="2234"/>
      <c r="BG244" s="2234"/>
      <c r="BH244" s="2234"/>
      <c r="BL244" s="2235"/>
      <c r="BM244" s="2235"/>
    </row>
    <row r="245" spans="55:65" s="343" customFormat="1" x14ac:dyDescent="0.2">
      <c r="BC245" s="2234"/>
      <c r="BD245" s="2234"/>
      <c r="BE245" s="2234"/>
      <c r="BF245" s="2234"/>
      <c r="BG245" s="2234"/>
      <c r="BH245" s="2234"/>
      <c r="BL245" s="2235"/>
      <c r="BM245" s="2235"/>
    </row>
    <row r="246" spans="55:65" s="343" customFormat="1" x14ac:dyDescent="0.2">
      <c r="BC246" s="2234"/>
      <c r="BD246" s="2234"/>
      <c r="BE246" s="2234"/>
      <c r="BF246" s="2234"/>
      <c r="BG246" s="2234"/>
      <c r="BH246" s="2234"/>
      <c r="BL246" s="2235"/>
      <c r="BM246" s="2235"/>
    </row>
    <row r="247" spans="55:65" s="343" customFormat="1" x14ac:dyDescent="0.2">
      <c r="BC247" s="2234"/>
      <c r="BD247" s="2234"/>
      <c r="BE247" s="2234"/>
      <c r="BF247" s="2234"/>
      <c r="BG247" s="2234"/>
      <c r="BH247" s="2234"/>
      <c r="BL247" s="2235"/>
      <c r="BM247" s="2235"/>
    </row>
    <row r="248" spans="55:65" s="343" customFormat="1" x14ac:dyDescent="0.2">
      <c r="BC248" s="2234"/>
      <c r="BD248" s="2234"/>
      <c r="BE248" s="2234"/>
      <c r="BF248" s="2234"/>
      <c r="BG248" s="2234"/>
      <c r="BH248" s="2234"/>
      <c r="BL248" s="2235"/>
      <c r="BM248" s="2235"/>
    </row>
    <row r="249" spans="55:65" s="343" customFormat="1" x14ac:dyDescent="0.2">
      <c r="BC249" s="2234"/>
      <c r="BD249" s="2234"/>
      <c r="BE249" s="2234"/>
      <c r="BF249" s="2234"/>
      <c r="BG249" s="2234"/>
      <c r="BH249" s="2234"/>
      <c r="BL249" s="2235"/>
      <c r="BM249" s="2235"/>
    </row>
    <row r="250" spans="55:65" s="343" customFormat="1" x14ac:dyDescent="0.2">
      <c r="BC250" s="2234"/>
      <c r="BD250" s="2234"/>
      <c r="BE250" s="2234"/>
      <c r="BF250" s="2234"/>
      <c r="BG250" s="2234"/>
      <c r="BH250" s="2234"/>
      <c r="BL250" s="2235"/>
      <c r="BM250" s="2235"/>
    </row>
    <row r="251" spans="55:65" s="343" customFormat="1" x14ac:dyDescent="0.2">
      <c r="BC251" s="2234"/>
      <c r="BD251" s="2234"/>
      <c r="BE251" s="2234"/>
      <c r="BF251" s="2234"/>
      <c r="BG251" s="2234"/>
      <c r="BH251" s="2234"/>
      <c r="BL251" s="2235"/>
      <c r="BM251" s="2235"/>
    </row>
    <row r="252" spans="55:65" s="343" customFormat="1" x14ac:dyDescent="0.2">
      <c r="BC252" s="2234"/>
      <c r="BD252" s="2234"/>
      <c r="BE252" s="2234"/>
      <c r="BF252" s="2234"/>
      <c r="BG252" s="2234"/>
      <c r="BH252" s="2234"/>
      <c r="BL252" s="2235"/>
      <c r="BM252" s="2235"/>
    </row>
    <row r="253" spans="55:65" s="343" customFormat="1" x14ac:dyDescent="0.2">
      <c r="BC253" s="2234"/>
      <c r="BD253" s="2234"/>
      <c r="BE253" s="2234"/>
      <c r="BF253" s="2234"/>
      <c r="BG253" s="2234"/>
      <c r="BH253" s="2234"/>
      <c r="BL253" s="2235"/>
      <c r="BM253" s="2235"/>
    </row>
    <row r="254" spans="55:65" s="343" customFormat="1" x14ac:dyDescent="0.2">
      <c r="BC254" s="2234"/>
      <c r="BD254" s="2234"/>
      <c r="BE254" s="2234"/>
      <c r="BF254" s="2234"/>
      <c r="BG254" s="2234"/>
      <c r="BH254" s="2234"/>
      <c r="BL254" s="2235"/>
      <c r="BM254" s="2235"/>
    </row>
    <row r="255" spans="55:65" s="343" customFormat="1" x14ac:dyDescent="0.2">
      <c r="BC255" s="2234"/>
      <c r="BD255" s="2234"/>
      <c r="BE255" s="2234"/>
      <c r="BF255" s="2234"/>
      <c r="BG255" s="2234"/>
      <c r="BH255" s="2234"/>
      <c r="BL255" s="2235"/>
      <c r="BM255" s="2235"/>
    </row>
    <row r="256" spans="55:65" s="343" customFormat="1" x14ac:dyDescent="0.2">
      <c r="BC256" s="2234"/>
      <c r="BD256" s="2234"/>
      <c r="BE256" s="2234"/>
      <c r="BF256" s="2234"/>
      <c r="BG256" s="2234"/>
      <c r="BH256" s="2234"/>
      <c r="BL256" s="2235"/>
      <c r="BM256" s="2235"/>
    </row>
    <row r="257" spans="55:65" s="343" customFormat="1" x14ac:dyDescent="0.2">
      <c r="BC257" s="2234"/>
      <c r="BD257" s="2234"/>
      <c r="BE257" s="2234"/>
      <c r="BF257" s="2234"/>
      <c r="BG257" s="2234"/>
      <c r="BH257" s="2234"/>
      <c r="BL257" s="2235"/>
      <c r="BM257" s="2235"/>
    </row>
    <row r="258" spans="55:65" s="343" customFormat="1" x14ac:dyDescent="0.2">
      <c r="BC258" s="2234"/>
      <c r="BD258" s="2234"/>
      <c r="BE258" s="2234"/>
      <c r="BF258" s="2234"/>
      <c r="BG258" s="2234"/>
      <c r="BH258" s="2234"/>
      <c r="BL258" s="2235"/>
      <c r="BM258" s="2235"/>
    </row>
    <row r="259" spans="55:65" s="343" customFormat="1" x14ac:dyDescent="0.2">
      <c r="BC259" s="2234"/>
      <c r="BD259" s="2234"/>
      <c r="BE259" s="2234"/>
      <c r="BF259" s="2234"/>
      <c r="BG259" s="2234"/>
      <c r="BH259" s="2234"/>
      <c r="BL259" s="2235"/>
      <c r="BM259" s="2235"/>
    </row>
    <row r="260" spans="55:65" s="343" customFormat="1" x14ac:dyDescent="0.2">
      <c r="BC260" s="2234"/>
      <c r="BD260" s="2234"/>
      <c r="BE260" s="2234"/>
      <c r="BF260" s="2234"/>
      <c r="BG260" s="2234"/>
      <c r="BH260" s="2234"/>
      <c r="BL260" s="2235"/>
      <c r="BM260" s="2235"/>
    </row>
    <row r="261" spans="55:65" s="343" customFormat="1" x14ac:dyDescent="0.2">
      <c r="BC261" s="2234"/>
      <c r="BD261" s="2234"/>
      <c r="BE261" s="2234"/>
      <c r="BF261" s="2234"/>
      <c r="BG261" s="2234"/>
      <c r="BH261" s="2234"/>
      <c r="BL261" s="2235"/>
      <c r="BM261" s="2235"/>
    </row>
    <row r="262" spans="55:65" s="343" customFormat="1" x14ac:dyDescent="0.2">
      <c r="BC262" s="2234"/>
      <c r="BD262" s="2234"/>
      <c r="BE262" s="2234"/>
      <c r="BF262" s="2234"/>
      <c r="BG262" s="2234"/>
      <c r="BH262" s="2234"/>
      <c r="BL262" s="2235"/>
      <c r="BM262" s="2235"/>
    </row>
    <row r="263" spans="55:65" s="343" customFormat="1" x14ac:dyDescent="0.2">
      <c r="BC263" s="2234"/>
      <c r="BD263" s="2234"/>
      <c r="BE263" s="2234"/>
      <c r="BF263" s="2234"/>
      <c r="BG263" s="2234"/>
      <c r="BH263" s="2234"/>
      <c r="BL263" s="2235"/>
      <c r="BM263" s="2235"/>
    </row>
    <row r="264" spans="55:65" s="343" customFormat="1" x14ac:dyDescent="0.2">
      <c r="BC264" s="2234"/>
      <c r="BD264" s="2234"/>
      <c r="BE264" s="2234"/>
      <c r="BF264" s="2234"/>
      <c r="BG264" s="2234"/>
      <c r="BH264" s="2234"/>
      <c r="BL264" s="2235"/>
      <c r="BM264" s="2235"/>
    </row>
    <row r="265" spans="55:65" s="343" customFormat="1" x14ac:dyDescent="0.2">
      <c r="BC265" s="2234"/>
      <c r="BD265" s="2234"/>
      <c r="BE265" s="2234"/>
      <c r="BF265" s="2234"/>
      <c r="BG265" s="2234"/>
      <c r="BH265" s="2234"/>
      <c r="BL265" s="2235"/>
      <c r="BM265" s="2235"/>
    </row>
    <row r="266" spans="55:65" s="343" customFormat="1" x14ac:dyDescent="0.2">
      <c r="BC266" s="2234"/>
      <c r="BD266" s="2234"/>
      <c r="BE266" s="2234"/>
      <c r="BF266" s="2234"/>
      <c r="BG266" s="2234"/>
      <c r="BH266" s="2234"/>
      <c r="BL266" s="2235"/>
      <c r="BM266" s="2235"/>
    </row>
    <row r="267" spans="55:65" s="343" customFormat="1" x14ac:dyDescent="0.2">
      <c r="BC267" s="2234"/>
      <c r="BD267" s="2234"/>
      <c r="BE267" s="2234"/>
      <c r="BF267" s="2234"/>
      <c r="BG267" s="2234"/>
      <c r="BH267" s="2234"/>
      <c r="BL267" s="2235"/>
      <c r="BM267" s="2235"/>
    </row>
    <row r="268" spans="55:65" s="343" customFormat="1" x14ac:dyDescent="0.2">
      <c r="BC268" s="2234"/>
      <c r="BD268" s="2234"/>
      <c r="BE268" s="2234"/>
      <c r="BF268" s="2234"/>
      <c r="BG268" s="2234"/>
      <c r="BH268" s="2234"/>
      <c r="BL268" s="2235"/>
      <c r="BM268" s="2235"/>
    </row>
    <row r="269" spans="55:65" s="343" customFormat="1" x14ac:dyDescent="0.2">
      <c r="BC269" s="2234"/>
      <c r="BD269" s="2234"/>
      <c r="BE269" s="2234"/>
      <c r="BF269" s="2234"/>
      <c r="BG269" s="2234"/>
      <c r="BH269" s="2234"/>
      <c r="BL269" s="2235"/>
      <c r="BM269" s="2235"/>
    </row>
    <row r="270" spans="55:65" s="343" customFormat="1" x14ac:dyDescent="0.2">
      <c r="BC270" s="2234"/>
      <c r="BD270" s="2234"/>
      <c r="BE270" s="2234"/>
      <c r="BF270" s="2234"/>
      <c r="BG270" s="2234"/>
      <c r="BH270" s="2234"/>
      <c r="BL270" s="2235"/>
      <c r="BM270" s="2235"/>
    </row>
    <row r="271" spans="55:65" s="343" customFormat="1" x14ac:dyDescent="0.2">
      <c r="BC271" s="2234"/>
      <c r="BD271" s="2234"/>
      <c r="BE271" s="2234"/>
      <c r="BF271" s="2234"/>
      <c r="BG271" s="2234"/>
      <c r="BH271" s="2234"/>
      <c r="BL271" s="2235"/>
      <c r="BM271" s="2235"/>
    </row>
    <row r="272" spans="55:65" s="343" customFormat="1" x14ac:dyDescent="0.2">
      <c r="BC272" s="2234"/>
      <c r="BD272" s="2234"/>
      <c r="BE272" s="2234"/>
      <c r="BF272" s="2234"/>
      <c r="BG272" s="2234"/>
      <c r="BH272" s="2234"/>
      <c r="BL272" s="2235"/>
      <c r="BM272" s="2235"/>
    </row>
    <row r="273" spans="55:65" s="343" customFormat="1" x14ac:dyDescent="0.2">
      <c r="BC273" s="2234"/>
      <c r="BD273" s="2234"/>
      <c r="BE273" s="2234"/>
      <c r="BF273" s="2234"/>
      <c r="BG273" s="2234"/>
      <c r="BH273" s="2234"/>
      <c r="BL273" s="2235"/>
      <c r="BM273" s="2235"/>
    </row>
    <row r="274" spans="55:65" s="343" customFormat="1" x14ac:dyDescent="0.2">
      <c r="BC274" s="2234"/>
      <c r="BD274" s="2234"/>
      <c r="BE274" s="2234"/>
      <c r="BF274" s="2234"/>
      <c r="BG274" s="2234"/>
      <c r="BH274" s="2234"/>
      <c r="BL274" s="2235"/>
      <c r="BM274" s="2235"/>
    </row>
    <row r="275" spans="55:65" s="343" customFormat="1" x14ac:dyDescent="0.2">
      <c r="BC275" s="2234"/>
      <c r="BD275" s="2234"/>
      <c r="BE275" s="2234"/>
      <c r="BF275" s="2234"/>
      <c r="BG275" s="2234"/>
      <c r="BH275" s="2234"/>
      <c r="BL275" s="2235"/>
      <c r="BM275" s="2235"/>
    </row>
    <row r="276" spans="55:65" s="343" customFormat="1" x14ac:dyDescent="0.2">
      <c r="BC276" s="2234"/>
      <c r="BD276" s="2234"/>
      <c r="BE276" s="2234"/>
      <c r="BF276" s="2234"/>
      <c r="BG276" s="2234"/>
      <c r="BH276" s="2234"/>
      <c r="BL276" s="2235"/>
      <c r="BM276" s="2235"/>
    </row>
    <row r="277" spans="55:65" s="343" customFormat="1" x14ac:dyDescent="0.2">
      <c r="BC277" s="2234"/>
      <c r="BD277" s="2234"/>
      <c r="BE277" s="2234"/>
      <c r="BF277" s="2234"/>
      <c r="BG277" s="2234"/>
      <c r="BH277" s="2234"/>
      <c r="BL277" s="2235"/>
      <c r="BM277" s="2235"/>
    </row>
    <row r="278" spans="55:65" s="343" customFormat="1" x14ac:dyDescent="0.2">
      <c r="BC278" s="2234"/>
      <c r="BD278" s="2234"/>
      <c r="BE278" s="2234"/>
      <c r="BF278" s="2234"/>
      <c r="BG278" s="2234"/>
      <c r="BH278" s="2234"/>
      <c r="BL278" s="2235"/>
      <c r="BM278" s="2235"/>
    </row>
    <row r="279" spans="55:65" s="343" customFormat="1" x14ac:dyDescent="0.2">
      <c r="BC279" s="2234"/>
      <c r="BD279" s="2234"/>
      <c r="BE279" s="2234"/>
      <c r="BF279" s="2234"/>
      <c r="BG279" s="2234"/>
      <c r="BH279" s="2234"/>
      <c r="BL279" s="2235"/>
      <c r="BM279" s="2235"/>
    </row>
    <row r="280" spans="55:65" s="343" customFormat="1" x14ac:dyDescent="0.2">
      <c r="BC280" s="2234"/>
      <c r="BD280" s="2234"/>
      <c r="BE280" s="2234"/>
      <c r="BF280" s="2234"/>
      <c r="BG280" s="2234"/>
      <c r="BH280" s="2234"/>
      <c r="BL280" s="2235"/>
      <c r="BM280" s="2235"/>
    </row>
    <row r="281" spans="55:65" s="343" customFormat="1" x14ac:dyDescent="0.2">
      <c r="BC281" s="2234"/>
      <c r="BD281" s="2234"/>
      <c r="BE281" s="2234"/>
      <c r="BF281" s="2234"/>
      <c r="BG281" s="2234"/>
      <c r="BH281" s="2234"/>
      <c r="BL281" s="2235"/>
      <c r="BM281" s="2235"/>
    </row>
    <row r="282" spans="55:65" s="343" customFormat="1" x14ac:dyDescent="0.2">
      <c r="BC282" s="2234"/>
      <c r="BD282" s="2234"/>
      <c r="BE282" s="2234"/>
      <c r="BF282" s="2234"/>
      <c r="BG282" s="2234"/>
      <c r="BH282" s="2234"/>
      <c r="BL282" s="2235"/>
      <c r="BM282" s="2235"/>
    </row>
    <row r="283" spans="55:65" s="343" customFormat="1" x14ac:dyDescent="0.2">
      <c r="BC283" s="2234"/>
      <c r="BD283" s="2234"/>
      <c r="BE283" s="2234"/>
      <c r="BF283" s="2234"/>
      <c r="BG283" s="2234"/>
      <c r="BH283" s="2234"/>
      <c r="BL283" s="2235"/>
      <c r="BM283" s="2235"/>
    </row>
    <row r="284" spans="55:65" s="343" customFormat="1" x14ac:dyDescent="0.2">
      <c r="BC284" s="2234"/>
      <c r="BD284" s="2234"/>
      <c r="BE284" s="2234"/>
      <c r="BF284" s="2234"/>
      <c r="BG284" s="2234"/>
      <c r="BH284" s="2234"/>
      <c r="BL284" s="2235"/>
      <c r="BM284" s="2235"/>
    </row>
    <row r="285" spans="55:65" s="343" customFormat="1" x14ac:dyDescent="0.2">
      <c r="BC285" s="2234"/>
      <c r="BD285" s="2234"/>
      <c r="BE285" s="2234"/>
      <c r="BF285" s="2234"/>
      <c r="BG285" s="2234"/>
      <c r="BH285" s="2234"/>
      <c r="BL285" s="2235"/>
      <c r="BM285" s="2235"/>
    </row>
    <row r="286" spans="55:65" s="343" customFormat="1" x14ac:dyDescent="0.2">
      <c r="BC286" s="2234"/>
      <c r="BD286" s="2234"/>
      <c r="BE286" s="2234"/>
      <c r="BF286" s="2234"/>
      <c r="BG286" s="2234"/>
      <c r="BH286" s="2234"/>
      <c r="BL286" s="2235"/>
      <c r="BM286" s="2235"/>
    </row>
    <row r="287" spans="55:65" s="343" customFormat="1" x14ac:dyDescent="0.2">
      <c r="BC287" s="2234"/>
      <c r="BD287" s="2234"/>
      <c r="BE287" s="2234"/>
      <c r="BF287" s="2234"/>
      <c r="BG287" s="2234"/>
      <c r="BH287" s="2234"/>
      <c r="BL287" s="2235"/>
      <c r="BM287" s="2235"/>
    </row>
    <row r="288" spans="55:65" s="343" customFormat="1" x14ac:dyDescent="0.2">
      <c r="BC288" s="2234"/>
      <c r="BD288" s="2234"/>
      <c r="BE288" s="2234"/>
      <c r="BF288" s="2234"/>
      <c r="BG288" s="2234"/>
      <c r="BH288" s="2234"/>
      <c r="BL288" s="2235"/>
      <c r="BM288" s="2235"/>
    </row>
    <row r="289" spans="1:65" s="343" customFormat="1" x14ac:dyDescent="0.2">
      <c r="BC289" s="2234"/>
      <c r="BD289" s="2234"/>
      <c r="BE289" s="2234"/>
      <c r="BF289" s="2234"/>
      <c r="BG289" s="2234"/>
      <c r="BH289" s="2234"/>
      <c r="BL289" s="2235"/>
      <c r="BM289" s="2235"/>
    </row>
    <row r="290" spans="1:65" s="343" customFormat="1" x14ac:dyDescent="0.2">
      <c r="BC290" s="2234"/>
      <c r="BD290" s="2234"/>
      <c r="BE290" s="2234"/>
      <c r="BF290" s="2234"/>
      <c r="BG290" s="2234"/>
      <c r="BH290" s="2234"/>
      <c r="BL290" s="2235"/>
      <c r="BM290" s="2235"/>
    </row>
    <row r="291" spans="1:65" s="343" customFormat="1" x14ac:dyDescent="0.2">
      <c r="BC291" s="2234"/>
      <c r="BD291" s="2234"/>
      <c r="BE291" s="2234"/>
      <c r="BF291" s="2234"/>
      <c r="BG291" s="2234"/>
      <c r="BH291" s="2234"/>
      <c r="BL291" s="2235"/>
      <c r="BM291" s="2235"/>
    </row>
    <row r="292" spans="1:65" s="343" customFormat="1" x14ac:dyDescent="0.2">
      <c r="BC292" s="2234"/>
      <c r="BD292" s="2234"/>
      <c r="BE292" s="2234"/>
      <c r="BF292" s="2234"/>
      <c r="BG292" s="2234"/>
      <c r="BH292" s="2234"/>
      <c r="BL292" s="2235"/>
      <c r="BM292" s="2235"/>
    </row>
    <row r="293" spans="1:65" s="343" customFormat="1" x14ac:dyDescent="0.2">
      <c r="BC293" s="2234"/>
      <c r="BD293" s="2234"/>
      <c r="BE293" s="2234"/>
      <c r="BF293" s="2234"/>
      <c r="BG293" s="2234"/>
      <c r="BH293" s="2234"/>
      <c r="BL293" s="2235"/>
      <c r="BM293" s="2235"/>
    </row>
    <row r="294" spans="1:65" s="343" customFormat="1" x14ac:dyDescent="0.2">
      <c r="BC294" s="2234"/>
      <c r="BD294" s="2234"/>
      <c r="BE294" s="2234"/>
      <c r="BF294" s="2234"/>
      <c r="BG294" s="2234"/>
      <c r="BH294" s="2234"/>
      <c r="BL294" s="2235"/>
      <c r="BM294" s="2235"/>
    </row>
    <row r="295" spans="1:65" s="343" customFormat="1" x14ac:dyDescent="0.2">
      <c r="BC295" s="2234"/>
      <c r="BD295" s="2234"/>
      <c r="BE295" s="2234"/>
      <c r="BF295" s="2234"/>
      <c r="BG295" s="2234"/>
      <c r="BH295" s="2234"/>
      <c r="BL295" s="2235"/>
      <c r="BM295" s="2235"/>
    </row>
    <row r="296" spans="1:65" s="343" customFormat="1" x14ac:dyDescent="0.2">
      <c r="BC296" s="2234"/>
      <c r="BD296" s="2234"/>
      <c r="BE296" s="2234"/>
      <c r="BF296" s="2234"/>
      <c r="BG296" s="2234"/>
      <c r="BH296" s="2234"/>
      <c r="BL296" s="2235"/>
      <c r="BM296" s="2235"/>
    </row>
    <row r="297" spans="1:65" s="343" customFormat="1" x14ac:dyDescent="0.2">
      <c r="BC297" s="2234"/>
      <c r="BD297" s="2234"/>
      <c r="BE297" s="2234"/>
      <c r="BF297" s="2234"/>
      <c r="BG297" s="2234"/>
      <c r="BH297" s="2234"/>
      <c r="BL297" s="2235"/>
      <c r="BM297" s="2235"/>
    </row>
    <row r="298" spans="1:65" s="343" customFormat="1" x14ac:dyDescent="0.2">
      <c r="BC298" s="2234"/>
      <c r="BD298" s="2234"/>
      <c r="BE298" s="2234"/>
      <c r="BF298" s="2234"/>
      <c r="BG298" s="2234"/>
      <c r="BH298" s="2234"/>
      <c r="BL298" s="2235"/>
      <c r="BM298" s="2235"/>
    </row>
    <row r="299" spans="1:65" s="343" customFormat="1" x14ac:dyDescent="0.2">
      <c r="BC299" s="2234"/>
      <c r="BD299" s="2234"/>
      <c r="BE299" s="2234"/>
      <c r="BF299" s="2234"/>
      <c r="BG299" s="2234"/>
      <c r="BH299" s="2234"/>
      <c r="BL299" s="2235"/>
      <c r="BM299" s="2235"/>
    </row>
    <row r="300" spans="1:65" s="343" customFormat="1" ht="12.95" customHeight="1" x14ac:dyDescent="0.2">
      <c r="A300" s="1921"/>
      <c r="B300" s="1921"/>
      <c r="C300" s="1211"/>
      <c r="D300" s="1211"/>
      <c r="E300" s="1211"/>
      <c r="F300" s="1211"/>
      <c r="G300" s="1211"/>
      <c r="H300" s="1211"/>
      <c r="I300" s="1211"/>
      <c r="J300" s="1211"/>
      <c r="K300" s="1211"/>
      <c r="L300" s="1211"/>
      <c r="M300" s="1211"/>
      <c r="N300" s="1211"/>
      <c r="O300" s="1211"/>
      <c r="P300" s="1211"/>
      <c r="Q300" s="1211"/>
      <c r="R300" s="1211"/>
      <c r="S300" s="1211"/>
      <c r="T300" s="1211"/>
      <c r="U300" s="1211"/>
      <c r="V300" s="1211"/>
      <c r="W300" s="1211"/>
      <c r="X300" s="1211"/>
      <c r="Y300" s="1211"/>
      <c r="Z300" s="1211"/>
      <c r="AA300" s="1211"/>
      <c r="AB300" s="1211"/>
      <c r="AC300" s="1211"/>
      <c r="AD300" s="1211"/>
      <c r="AE300" s="1211"/>
      <c r="AF300" s="1211"/>
      <c r="AG300" s="1211"/>
      <c r="AH300" s="1211"/>
      <c r="AI300" s="1211"/>
      <c r="AJ300" s="1211"/>
      <c r="AK300" s="1211"/>
      <c r="AL300" s="367"/>
      <c r="AM300" s="367"/>
      <c r="AN300" s="367"/>
      <c r="AO300" s="1211"/>
      <c r="AP300" s="1211"/>
      <c r="AQ300" s="1211"/>
      <c r="AR300" s="1211"/>
      <c r="AS300" s="1211"/>
      <c r="AT300" s="1211"/>
      <c r="AU300" s="1211"/>
      <c r="AV300" s="1211"/>
      <c r="BC300" s="2234"/>
      <c r="BD300" s="2234"/>
      <c r="BE300" s="2234"/>
      <c r="BF300" s="2234"/>
      <c r="BG300" s="2234"/>
      <c r="BH300" s="2234"/>
      <c r="BL300" s="2235"/>
      <c r="BM300" s="2235"/>
    </row>
    <row r="301" spans="1:65" s="343" customFormat="1" x14ac:dyDescent="0.2">
      <c r="A301" s="1921"/>
      <c r="B301" s="1921"/>
      <c r="C301" s="1973"/>
      <c r="D301" s="1973"/>
      <c r="E301" s="1973"/>
      <c r="F301" s="1973"/>
      <c r="G301" s="1973"/>
      <c r="H301" s="1973"/>
      <c r="I301" s="1973"/>
      <c r="J301" s="1973"/>
      <c r="K301" s="1973"/>
      <c r="L301" s="1973"/>
      <c r="M301" s="1973"/>
      <c r="N301" s="1973"/>
      <c r="O301" s="1973"/>
      <c r="P301" s="1973"/>
      <c r="Q301" s="1973"/>
      <c r="R301" s="1973"/>
      <c r="S301" s="1973"/>
      <c r="T301" s="1973"/>
      <c r="U301" s="1973"/>
      <c r="V301" s="1973"/>
      <c r="W301" s="1973"/>
      <c r="X301" s="1973"/>
      <c r="Y301" s="1973"/>
      <c r="Z301" s="1973"/>
      <c r="AA301" s="1973"/>
      <c r="AB301" s="1973"/>
      <c r="AC301" s="1973"/>
      <c r="AD301" s="1973"/>
      <c r="AE301" s="1973"/>
      <c r="AF301" s="1973"/>
      <c r="AG301" s="1973"/>
      <c r="AH301" s="1973"/>
      <c r="AI301" s="1973"/>
      <c r="AJ301" s="1973"/>
      <c r="AK301" s="1973"/>
      <c r="AL301" s="1973"/>
      <c r="AM301" s="1973"/>
      <c r="AN301" s="1973"/>
      <c r="AO301" s="1973"/>
      <c r="AP301" s="1973"/>
      <c r="AQ301" s="1973"/>
      <c r="AR301" s="1973"/>
      <c r="AS301" s="1973"/>
      <c r="AT301" s="1973"/>
      <c r="AU301" s="1973"/>
      <c r="AV301" s="1973"/>
      <c r="BC301" s="2234"/>
      <c r="BD301" s="2234"/>
      <c r="BE301" s="2234"/>
      <c r="BF301" s="2234"/>
      <c r="BG301" s="2234"/>
      <c r="BH301" s="2234"/>
      <c r="BL301" s="2235"/>
      <c r="BM301" s="2235"/>
    </row>
    <row r="302" spans="1:65" s="343" customFormat="1" x14ac:dyDescent="0.2">
      <c r="A302" s="1921"/>
      <c r="B302" s="1921"/>
      <c r="C302" s="1973"/>
      <c r="AP302" s="1912"/>
      <c r="AQ302" s="2213"/>
      <c r="AR302" s="367"/>
    </row>
    <row r="303" spans="1:65" s="343" customFormat="1" x14ac:dyDescent="0.2">
      <c r="AQ303" s="2213"/>
      <c r="AR303" s="1240"/>
    </row>
    <row r="304" spans="1:65" s="343" customFormat="1" ht="15" x14ac:dyDescent="0.2">
      <c r="C304" s="367"/>
      <c r="D304" s="367"/>
      <c r="E304" s="367"/>
      <c r="F304" s="367"/>
      <c r="K304" s="367"/>
      <c r="P304" s="367"/>
      <c r="U304" s="367"/>
      <c r="Z304" s="367"/>
      <c r="AE304" s="367"/>
      <c r="AJ304" s="367"/>
      <c r="AK304" s="367"/>
      <c r="AL304" s="367"/>
      <c r="AM304" s="367"/>
      <c r="AN304" s="367"/>
      <c r="AQ304" s="2213"/>
      <c r="AR304" s="2214"/>
    </row>
    <row r="305" spans="3:51" s="343" customFormat="1" x14ac:dyDescent="0.2">
      <c r="AL305" s="367"/>
      <c r="AM305" s="367"/>
      <c r="AN305" s="367"/>
      <c r="AP305" s="1912"/>
      <c r="AQ305" s="2213"/>
      <c r="AR305" s="2215"/>
    </row>
    <row r="306" spans="3:51" s="343" customFormat="1" x14ac:dyDescent="0.2">
      <c r="AL306" s="1911"/>
      <c r="AM306" s="1911"/>
      <c r="AN306" s="1911"/>
      <c r="AQ306" s="2213"/>
      <c r="AR306" s="2216"/>
    </row>
    <row r="307" spans="3:51" s="343" customFormat="1" ht="15" x14ac:dyDescent="0.2">
      <c r="C307" s="1973"/>
      <c r="D307" s="1973"/>
      <c r="E307" s="1973"/>
      <c r="F307" s="1973"/>
      <c r="G307" s="1973"/>
      <c r="H307" s="1973"/>
      <c r="I307" s="1973"/>
      <c r="J307" s="1973"/>
      <c r="K307" s="1973"/>
      <c r="L307" s="1973"/>
      <c r="M307" s="1973"/>
      <c r="N307" s="1973"/>
      <c r="O307" s="1973"/>
      <c r="P307" s="1973"/>
      <c r="Q307" s="1973"/>
      <c r="R307" s="1973"/>
      <c r="S307" s="1973"/>
      <c r="T307" s="1973"/>
      <c r="U307" s="1973"/>
      <c r="V307" s="1973"/>
      <c r="W307" s="1973"/>
      <c r="X307" s="1973"/>
      <c r="Y307" s="1973"/>
      <c r="Z307" s="1973"/>
      <c r="AA307" s="1973"/>
      <c r="AB307" s="1973"/>
      <c r="AC307" s="1973"/>
      <c r="AD307" s="1973"/>
      <c r="AE307" s="1973"/>
      <c r="AF307" s="1973"/>
      <c r="AG307" s="1973"/>
      <c r="AH307" s="1973"/>
      <c r="AL307" s="1967"/>
      <c r="AQ307" s="2213"/>
      <c r="AR307" s="2214"/>
    </row>
    <row r="308" spans="3:51" s="343" customFormat="1" x14ac:dyDescent="0.2"/>
    <row r="309" spans="3:51" s="343" customFormat="1" x14ac:dyDescent="0.2"/>
    <row r="310" spans="3:51" s="343" customFormat="1" x14ac:dyDescent="0.2"/>
    <row r="311" spans="3:51" s="343" customFormat="1" x14ac:dyDescent="0.2"/>
    <row r="312" spans="3:51" s="343" customFormat="1" x14ac:dyDescent="0.2"/>
    <row r="313" spans="3:51" s="343" customFormat="1" x14ac:dyDescent="0.2">
      <c r="AK313" s="2234"/>
      <c r="AL313" s="2234"/>
      <c r="AM313" s="2234"/>
      <c r="AN313" s="2234"/>
      <c r="AO313" s="2234"/>
      <c r="AP313" s="2234"/>
      <c r="AQ313" s="2234"/>
      <c r="AR313" s="2234"/>
      <c r="AS313" s="2234"/>
      <c r="AT313" s="2234"/>
      <c r="AU313" s="2234"/>
      <c r="AV313" s="2234"/>
      <c r="AW313" s="2234"/>
      <c r="AX313" s="2234"/>
    </row>
    <row r="314" spans="3:51" s="343" customFormat="1" x14ac:dyDescent="0.2">
      <c r="AK314" s="2234"/>
      <c r="AL314" s="2234"/>
      <c r="AM314" s="2234"/>
      <c r="AN314" s="2234"/>
      <c r="AO314" s="2234"/>
      <c r="AP314" s="2234"/>
      <c r="AQ314" s="2234"/>
      <c r="AR314" s="2234"/>
      <c r="AS314" s="2234"/>
      <c r="AT314" s="2234"/>
      <c r="AU314" s="2234"/>
      <c r="AV314" s="2234"/>
      <c r="AW314" s="2234"/>
      <c r="AX314" s="2234"/>
    </row>
    <row r="315" spans="3:51" s="343" customFormat="1" x14ac:dyDescent="0.2">
      <c r="AJ315" s="1973"/>
      <c r="AK315" s="1973"/>
      <c r="AL315" s="1973"/>
      <c r="AM315" s="1973"/>
      <c r="AN315" s="1973"/>
      <c r="AO315" s="1973"/>
      <c r="AP315" s="1973"/>
      <c r="AQ315" s="1973"/>
      <c r="AR315" s="1973"/>
      <c r="AS315" s="1973"/>
      <c r="AT315" s="1973"/>
      <c r="AU315" s="1973"/>
      <c r="AV315" s="1973"/>
      <c r="AW315" s="1973"/>
      <c r="AX315" s="1973"/>
      <c r="AY315" s="1973"/>
    </row>
    <row r="316" spans="3:51" s="343" customFormat="1" x14ac:dyDescent="0.2">
      <c r="AR316" s="2235"/>
      <c r="AS316" s="2235"/>
      <c r="AT316" s="2235"/>
      <c r="AU316" s="2235"/>
      <c r="AV316" s="2235"/>
      <c r="AW316" s="2235"/>
    </row>
    <row r="317" spans="3:51" s="343" customFormat="1" x14ac:dyDescent="0.2"/>
    <row r="318" spans="3:51" s="343" customFormat="1" x14ac:dyDescent="0.2"/>
    <row r="319" spans="3:51" s="343" customFormat="1" x14ac:dyDescent="0.2"/>
    <row r="320" spans="3:51" s="343" customFormat="1" x14ac:dyDescent="0.2"/>
    <row r="321" s="343" customFormat="1" x14ac:dyDescent="0.2"/>
    <row r="322" s="343" customFormat="1" x14ac:dyDescent="0.2"/>
    <row r="323" s="343" customFormat="1" x14ac:dyDescent="0.2"/>
    <row r="324" s="343" customFormat="1" x14ac:dyDescent="0.2"/>
    <row r="325" s="343" customFormat="1" x14ac:dyDescent="0.2"/>
    <row r="326" s="343" customFormat="1" x14ac:dyDescent="0.2"/>
    <row r="327" s="343" customFormat="1" x14ac:dyDescent="0.2"/>
    <row r="328" s="343" customFormat="1" x14ac:dyDescent="0.2"/>
    <row r="329" s="343" customFormat="1" x14ac:dyDescent="0.2"/>
    <row r="330" s="343" customFormat="1" x14ac:dyDescent="0.2"/>
    <row r="331" s="343" customFormat="1" x14ac:dyDescent="0.2"/>
    <row r="332" s="343" customFormat="1" x14ac:dyDescent="0.2"/>
    <row r="333" s="343" customFormat="1" x14ac:dyDescent="0.2"/>
    <row r="334" s="343" customFormat="1" x14ac:dyDescent="0.2"/>
    <row r="335" s="343" customFormat="1" x14ac:dyDescent="0.2"/>
    <row r="336" s="343" customFormat="1" x14ac:dyDescent="0.2"/>
    <row r="337" s="343" customFormat="1" x14ac:dyDescent="0.2"/>
    <row r="338" s="343" customFormat="1" x14ac:dyDescent="0.2"/>
    <row r="339" s="343" customFormat="1" x14ac:dyDescent="0.2"/>
    <row r="340" s="343" customFormat="1" x14ac:dyDescent="0.2"/>
    <row r="341" s="343" customFormat="1" x14ac:dyDescent="0.2"/>
    <row r="342" s="343" customFormat="1" x14ac:dyDescent="0.2"/>
    <row r="343" s="343" customFormat="1" x14ac:dyDescent="0.2"/>
    <row r="344" s="343" customFormat="1" x14ac:dyDescent="0.2"/>
    <row r="345" s="343" customFormat="1" x14ac:dyDescent="0.2"/>
    <row r="346" s="343" customFormat="1" x14ac:dyDescent="0.2"/>
    <row r="347" s="343" customFormat="1" x14ac:dyDescent="0.2"/>
    <row r="348" s="343" customFormat="1" x14ac:dyDescent="0.2"/>
    <row r="349" s="343" customFormat="1" x14ac:dyDescent="0.2"/>
    <row r="350" s="343" customFormat="1" x14ac:dyDescent="0.2"/>
    <row r="351" s="343" customFormat="1" x14ac:dyDescent="0.2"/>
    <row r="352" s="343" customFormat="1" x14ac:dyDescent="0.2"/>
    <row r="353" s="343" customFormat="1" x14ac:dyDescent="0.2"/>
    <row r="354" s="343" customFormat="1" x14ac:dyDescent="0.2"/>
    <row r="355" s="343" customFormat="1" x14ac:dyDescent="0.2"/>
    <row r="356" s="343" customFormat="1" x14ac:dyDescent="0.2"/>
    <row r="357" s="343" customFormat="1" x14ac:dyDescent="0.2"/>
    <row r="358" s="343" customFormat="1" x14ac:dyDescent="0.2"/>
    <row r="359" s="343" customFormat="1" x14ac:dyDescent="0.2"/>
    <row r="360" s="343" customFormat="1" x14ac:dyDescent="0.2"/>
    <row r="361" s="343" customFormat="1" x14ac:dyDescent="0.2"/>
    <row r="362" s="343" customFormat="1" x14ac:dyDescent="0.2"/>
    <row r="363" s="343" customFormat="1" x14ac:dyDescent="0.2"/>
    <row r="364" s="343" customFormat="1" x14ac:dyDescent="0.2"/>
    <row r="365" s="343" customFormat="1" x14ac:dyDescent="0.2"/>
    <row r="366" s="343" customFormat="1" x14ac:dyDescent="0.2"/>
    <row r="367" s="343" customFormat="1" x14ac:dyDescent="0.2"/>
    <row r="368" s="343" customFormat="1" x14ac:dyDescent="0.2"/>
    <row r="369" s="343" customFormat="1" x14ac:dyDescent="0.2"/>
    <row r="370" s="343" customFormat="1" x14ac:dyDescent="0.2"/>
    <row r="371" s="343" customFormat="1" x14ac:dyDescent="0.2"/>
    <row r="372" s="343" customFormat="1" x14ac:dyDescent="0.2"/>
    <row r="373" s="343" customFormat="1" x14ac:dyDescent="0.2"/>
    <row r="374" s="343" customFormat="1" x14ac:dyDescent="0.2"/>
    <row r="375" s="343" customFormat="1" x14ac:dyDescent="0.2"/>
    <row r="376" s="343" customFormat="1" x14ac:dyDescent="0.2"/>
    <row r="377" s="343" customFormat="1" x14ac:dyDescent="0.2"/>
    <row r="378" s="343" customFormat="1" x14ac:dyDescent="0.2"/>
    <row r="379" s="343" customFormat="1" x14ac:dyDescent="0.2"/>
    <row r="380" s="343" customFormat="1" x14ac:dyDescent="0.2"/>
    <row r="381" s="343" customFormat="1" x14ac:dyDescent="0.2"/>
    <row r="382" s="343" customFormat="1" x14ac:dyDescent="0.2"/>
    <row r="383" s="343" customFormat="1" x14ac:dyDescent="0.2"/>
    <row r="384" s="343" customFormat="1" x14ac:dyDescent="0.2"/>
    <row r="385" s="343" customFormat="1" x14ac:dyDescent="0.2"/>
    <row r="386" s="343" customFormat="1" x14ac:dyDescent="0.2"/>
    <row r="387" s="343" customFormat="1" x14ac:dyDescent="0.2"/>
    <row r="388" s="343" customFormat="1" x14ac:dyDescent="0.2"/>
    <row r="389" s="343" customFormat="1" x14ac:dyDescent="0.2"/>
    <row r="390" s="343" customFormat="1" x14ac:dyDescent="0.2"/>
    <row r="391" s="343" customFormat="1" x14ac:dyDescent="0.2"/>
    <row r="392" s="343" customFormat="1" x14ac:dyDescent="0.2"/>
    <row r="393" s="343" customFormat="1" x14ac:dyDescent="0.2"/>
    <row r="394" s="343" customFormat="1" x14ac:dyDescent="0.2"/>
    <row r="395" s="343" customFormat="1" x14ac:dyDescent="0.2"/>
    <row r="396" s="343" customFormat="1" x14ac:dyDescent="0.2"/>
    <row r="397" s="343" customFormat="1" x14ac:dyDescent="0.2"/>
    <row r="398" s="343" customFormat="1" x14ac:dyDescent="0.2"/>
    <row r="399" s="343" customFormat="1" x14ac:dyDescent="0.2"/>
    <row r="400" s="343" customFormat="1" x14ac:dyDescent="0.2"/>
    <row r="401" s="343" customFormat="1" x14ac:dyDescent="0.2"/>
    <row r="402" s="343" customFormat="1" x14ac:dyDescent="0.2"/>
    <row r="403" s="343" customFormat="1" x14ac:dyDescent="0.2"/>
    <row r="404" s="343" customFormat="1" x14ac:dyDescent="0.2"/>
    <row r="405" s="343" customFormat="1" x14ac:dyDescent="0.2"/>
    <row r="406" s="343" customFormat="1" x14ac:dyDescent="0.2"/>
    <row r="407" s="343" customFormat="1" x14ac:dyDescent="0.2"/>
    <row r="408" s="343" customFormat="1" x14ac:dyDescent="0.2"/>
    <row r="409" s="343" customFormat="1" x14ac:dyDescent="0.2"/>
    <row r="410" s="343" customFormat="1" x14ac:dyDescent="0.2"/>
    <row r="411" s="343" customFormat="1" x14ac:dyDescent="0.2"/>
    <row r="412" s="343" customFormat="1" x14ac:dyDescent="0.2"/>
    <row r="413" s="343" customFormat="1" x14ac:dyDescent="0.2"/>
    <row r="414" s="343" customFormat="1" x14ac:dyDescent="0.2"/>
    <row r="415" s="343" customFormat="1" x14ac:dyDescent="0.2"/>
    <row r="416" s="343" customFormat="1" x14ac:dyDescent="0.2"/>
    <row r="417" s="343" customFormat="1" x14ac:dyDescent="0.2"/>
    <row r="418" s="343" customFormat="1" x14ac:dyDescent="0.2"/>
    <row r="419" s="343" customFormat="1" x14ac:dyDescent="0.2"/>
    <row r="420" s="343" customFormat="1" x14ac:dyDescent="0.2"/>
    <row r="421" s="343" customFormat="1" x14ac:dyDescent="0.2"/>
    <row r="422" s="343" customFormat="1" x14ac:dyDescent="0.2"/>
    <row r="423" s="343" customFormat="1" x14ac:dyDescent="0.2"/>
    <row r="424" s="343" customFormat="1" x14ac:dyDescent="0.2"/>
    <row r="425" s="343" customFormat="1" x14ac:dyDescent="0.2"/>
    <row r="426" s="343" customFormat="1" x14ac:dyDescent="0.2"/>
    <row r="427" s="343" customFormat="1" x14ac:dyDescent="0.2"/>
    <row r="428" s="343" customFormat="1" x14ac:dyDescent="0.2"/>
    <row r="429" s="343" customFormat="1" x14ac:dyDescent="0.2"/>
    <row r="430" s="343" customFormat="1" x14ac:dyDescent="0.2"/>
    <row r="431" s="343" customFormat="1" x14ac:dyDescent="0.2"/>
    <row r="432" s="343" customFormat="1" x14ac:dyDescent="0.2"/>
    <row r="433" s="343" customFormat="1" x14ac:dyDescent="0.2"/>
    <row r="434" s="343" customFormat="1" x14ac:dyDescent="0.2"/>
    <row r="435" s="343" customFormat="1" x14ac:dyDescent="0.2"/>
    <row r="436" s="343" customFormat="1" x14ac:dyDescent="0.2"/>
    <row r="437" s="343" customFormat="1" x14ac:dyDescent="0.2"/>
    <row r="438" s="343" customFormat="1" x14ac:dyDescent="0.2"/>
    <row r="439" s="343" customFormat="1" x14ac:dyDescent="0.2"/>
    <row r="440" s="343" customFormat="1" x14ac:dyDescent="0.2"/>
    <row r="441" s="343" customFormat="1" x14ac:dyDescent="0.2"/>
    <row r="442" s="343" customFormat="1" x14ac:dyDescent="0.2"/>
    <row r="443" s="343" customFormat="1" x14ac:dyDescent="0.2"/>
    <row r="444" s="343" customFormat="1" x14ac:dyDescent="0.2"/>
    <row r="445" s="343" customFormat="1" x14ac:dyDescent="0.2"/>
    <row r="446" s="343" customFormat="1" x14ac:dyDescent="0.2"/>
    <row r="447" s="343" customFormat="1" x14ac:dyDescent="0.2"/>
    <row r="448" s="343" customFormat="1" x14ac:dyDescent="0.2"/>
    <row r="449" s="343" customFormat="1" x14ac:dyDescent="0.2"/>
    <row r="450" s="343" customFormat="1" x14ac:dyDescent="0.2"/>
    <row r="451" s="343" customFormat="1" x14ac:dyDescent="0.2"/>
    <row r="452" s="343" customFormat="1" x14ac:dyDescent="0.2"/>
    <row r="453" s="343" customFormat="1" x14ac:dyDescent="0.2"/>
    <row r="454" s="343" customFormat="1" x14ac:dyDescent="0.2"/>
    <row r="455" s="343" customFormat="1" x14ac:dyDescent="0.2"/>
    <row r="456" s="343" customFormat="1" x14ac:dyDescent="0.2"/>
    <row r="457" s="343" customFormat="1" x14ac:dyDescent="0.2"/>
    <row r="458" s="343" customFormat="1" x14ac:dyDescent="0.2"/>
    <row r="459" s="343" customFormat="1" x14ac:dyDescent="0.2"/>
    <row r="460" s="343" customFormat="1" x14ac:dyDescent="0.2"/>
    <row r="461" s="343" customFormat="1" x14ac:dyDescent="0.2"/>
    <row r="462" s="343" customFormat="1" x14ac:dyDescent="0.2"/>
    <row r="463" s="343" customFormat="1" x14ac:dyDescent="0.2"/>
    <row r="464" s="343" customFormat="1" x14ac:dyDescent="0.2"/>
    <row r="465" s="343" customFormat="1" x14ac:dyDescent="0.2"/>
    <row r="466" s="343" customFormat="1" x14ac:dyDescent="0.2"/>
    <row r="467" s="343" customFormat="1" x14ac:dyDescent="0.2"/>
    <row r="468" s="343" customFormat="1" x14ac:dyDescent="0.2"/>
    <row r="469" s="343" customFormat="1" x14ac:dyDescent="0.2"/>
    <row r="470" s="343" customFormat="1" x14ac:dyDescent="0.2"/>
    <row r="471" s="343" customFormat="1" x14ac:dyDescent="0.2"/>
    <row r="472" s="343" customFormat="1" x14ac:dyDescent="0.2"/>
    <row r="473" s="343" customFormat="1" x14ac:dyDescent="0.2"/>
    <row r="474" s="343" customFormat="1" x14ac:dyDescent="0.2"/>
    <row r="475" s="343" customFormat="1" x14ac:dyDescent="0.2"/>
    <row r="476" s="343" customFormat="1" x14ac:dyDescent="0.2"/>
    <row r="477" s="343" customFormat="1" x14ac:dyDescent="0.2"/>
    <row r="478" s="343" customFormat="1" x14ac:dyDescent="0.2"/>
    <row r="479" s="343" customFormat="1" x14ac:dyDescent="0.2"/>
    <row r="480" s="343" customFormat="1" x14ac:dyDescent="0.2"/>
    <row r="481" s="343" customFormat="1" x14ac:dyDescent="0.2"/>
    <row r="482" s="343" customFormat="1" x14ac:dyDescent="0.2"/>
    <row r="483" s="343" customFormat="1" x14ac:dyDescent="0.2"/>
    <row r="484" s="343" customFormat="1" x14ac:dyDescent="0.2"/>
    <row r="485" s="343" customFormat="1" x14ac:dyDescent="0.2"/>
    <row r="486" s="343" customFormat="1" x14ac:dyDescent="0.2"/>
    <row r="487" s="343" customFormat="1" x14ac:dyDescent="0.2"/>
    <row r="488" s="343" customFormat="1" x14ac:dyDescent="0.2"/>
    <row r="489" s="343" customFormat="1" x14ac:dyDescent="0.2"/>
    <row r="490" s="343" customFormat="1" x14ac:dyDescent="0.2"/>
    <row r="491" s="343" customFormat="1" x14ac:dyDescent="0.2"/>
    <row r="492" s="343" customFormat="1" x14ac:dyDescent="0.2"/>
    <row r="493" s="343" customFormat="1" x14ac:dyDescent="0.2"/>
    <row r="494" s="343" customFormat="1" x14ac:dyDescent="0.2"/>
    <row r="495" s="343" customFormat="1" x14ac:dyDescent="0.2"/>
    <row r="496" s="343" customFormat="1" x14ac:dyDescent="0.2"/>
    <row r="497" s="343" customFormat="1" x14ac:dyDescent="0.2"/>
    <row r="498" s="343" customFormat="1" x14ac:dyDescent="0.2"/>
    <row r="499" s="343" customFormat="1" x14ac:dyDescent="0.2"/>
    <row r="500" s="343" customFormat="1" x14ac:dyDescent="0.2"/>
    <row r="501" s="343" customFormat="1" x14ac:dyDescent="0.2"/>
    <row r="502" s="343" customFormat="1" x14ac:dyDescent="0.2"/>
    <row r="503" s="343" customFormat="1" x14ac:dyDescent="0.2"/>
    <row r="504" s="343" customFormat="1" x14ac:dyDescent="0.2"/>
    <row r="505" s="343" customFormat="1" x14ac:dyDescent="0.2"/>
    <row r="506" s="343" customFormat="1" x14ac:dyDescent="0.2"/>
    <row r="507" s="343" customFormat="1" x14ac:dyDescent="0.2"/>
    <row r="508" s="343" customFormat="1" x14ac:dyDescent="0.2"/>
    <row r="509" s="343" customFormat="1" x14ac:dyDescent="0.2"/>
    <row r="510" s="343" customFormat="1" x14ac:dyDescent="0.2"/>
    <row r="511" s="343" customFormat="1" x14ac:dyDescent="0.2"/>
    <row r="512" s="343" customFormat="1" x14ac:dyDescent="0.2"/>
    <row r="513" s="343" customFormat="1" x14ac:dyDescent="0.2"/>
    <row r="514" s="343" customFormat="1" x14ac:dyDescent="0.2"/>
    <row r="515" s="343" customFormat="1" x14ac:dyDescent="0.2"/>
    <row r="516" s="343" customFormat="1" x14ac:dyDescent="0.2"/>
    <row r="517" s="343" customFormat="1" x14ac:dyDescent="0.2"/>
    <row r="518" s="343" customFormat="1" x14ac:dyDescent="0.2"/>
    <row r="519" s="343" customFormat="1" x14ac:dyDescent="0.2"/>
    <row r="520" s="343" customFormat="1" x14ac:dyDescent="0.2"/>
    <row r="521" s="343" customFormat="1" x14ac:dyDescent="0.2"/>
    <row r="522" s="343" customFormat="1" x14ac:dyDescent="0.2"/>
    <row r="523" s="343" customFormat="1" x14ac:dyDescent="0.2"/>
    <row r="524" s="343" customFormat="1" x14ac:dyDescent="0.2"/>
    <row r="525" s="343" customFormat="1" x14ac:dyDescent="0.2"/>
    <row r="526" s="343" customFormat="1" x14ac:dyDescent="0.2"/>
    <row r="527" s="343" customFormat="1" x14ac:dyDescent="0.2"/>
    <row r="528" s="343" customFormat="1" x14ac:dyDescent="0.2"/>
    <row r="529" s="343" customFormat="1" x14ac:dyDescent="0.2"/>
    <row r="530" s="343" customFormat="1" x14ac:dyDescent="0.2"/>
    <row r="531" s="343" customFormat="1" x14ac:dyDescent="0.2"/>
    <row r="532" s="343" customFormat="1" x14ac:dyDescent="0.2"/>
    <row r="533" s="343" customFormat="1" x14ac:dyDescent="0.2"/>
    <row r="534" s="343" customFormat="1" x14ac:dyDescent="0.2"/>
    <row r="535" s="343" customFormat="1" x14ac:dyDescent="0.2"/>
    <row r="536" s="343" customFormat="1" x14ac:dyDescent="0.2"/>
    <row r="537" s="343" customFormat="1" x14ac:dyDescent="0.2"/>
    <row r="538" s="343" customFormat="1" x14ac:dyDescent="0.2"/>
    <row r="539" s="343" customFormat="1" x14ac:dyDescent="0.2"/>
    <row r="540" s="343" customFormat="1" x14ac:dyDescent="0.2"/>
    <row r="541" s="343" customFormat="1" x14ac:dyDescent="0.2"/>
    <row r="542" s="343" customFormat="1" x14ac:dyDescent="0.2"/>
    <row r="543" s="343" customFormat="1" x14ac:dyDescent="0.2"/>
    <row r="544" s="343" customFormat="1" x14ac:dyDescent="0.2"/>
    <row r="545" s="343" customFormat="1" x14ac:dyDescent="0.2"/>
    <row r="546" s="343" customFormat="1" x14ac:dyDescent="0.2"/>
    <row r="547" s="343" customFormat="1" x14ac:dyDescent="0.2"/>
    <row r="548" s="343" customFormat="1" x14ac:dyDescent="0.2"/>
    <row r="549" s="343" customFormat="1" x14ac:dyDescent="0.2"/>
    <row r="550" s="343" customFormat="1" x14ac:dyDescent="0.2"/>
    <row r="551" s="343" customFormat="1" x14ac:dyDescent="0.2"/>
    <row r="552" s="343" customFormat="1" x14ac:dyDescent="0.2"/>
    <row r="553" s="343" customFormat="1" x14ac:dyDescent="0.2"/>
    <row r="554" s="343" customFormat="1" x14ac:dyDescent="0.2"/>
    <row r="555" s="343" customFormat="1" x14ac:dyDescent="0.2"/>
    <row r="556" s="343" customFormat="1" x14ac:dyDescent="0.2"/>
    <row r="557" s="343" customFormat="1" x14ac:dyDescent="0.2"/>
    <row r="558" s="343" customFormat="1" x14ac:dyDescent="0.2"/>
    <row r="559" s="343" customFormat="1" x14ac:dyDescent="0.2"/>
    <row r="560" s="343" customFormat="1" x14ac:dyDescent="0.2"/>
    <row r="561" s="343" customFormat="1" x14ac:dyDescent="0.2"/>
    <row r="562" s="343" customFormat="1" x14ac:dyDescent="0.2"/>
    <row r="563" s="343" customFormat="1" x14ac:dyDescent="0.2"/>
    <row r="564" s="343" customFormat="1" x14ac:dyDescent="0.2"/>
    <row r="565" s="343" customFormat="1" x14ac:dyDescent="0.2"/>
    <row r="566" s="343" customFormat="1" x14ac:dyDescent="0.2"/>
    <row r="567" s="343" customFormat="1" x14ac:dyDescent="0.2"/>
    <row r="568" s="343" customFormat="1" x14ac:dyDescent="0.2"/>
    <row r="569" s="343" customFormat="1" x14ac:dyDescent="0.2"/>
    <row r="570" s="343" customFormat="1" x14ac:dyDescent="0.2"/>
    <row r="571" s="343" customFormat="1" x14ac:dyDescent="0.2"/>
    <row r="572" s="343" customFormat="1" x14ac:dyDescent="0.2"/>
    <row r="573" s="343" customFormat="1" x14ac:dyDescent="0.2"/>
    <row r="574" s="343" customFormat="1" x14ac:dyDescent="0.2"/>
    <row r="575" s="343" customFormat="1" x14ac:dyDescent="0.2"/>
    <row r="576" s="343" customFormat="1" x14ac:dyDescent="0.2"/>
    <row r="577" s="343" customFormat="1" x14ac:dyDescent="0.2"/>
    <row r="578" s="343" customFormat="1" x14ac:dyDescent="0.2"/>
    <row r="579" s="343" customFormat="1" x14ac:dyDescent="0.2"/>
    <row r="580" s="343" customFormat="1" x14ac:dyDescent="0.2"/>
    <row r="581" s="343" customFormat="1" x14ac:dyDescent="0.2"/>
    <row r="582" s="343" customFormat="1" x14ac:dyDescent="0.2"/>
    <row r="583" s="343" customFormat="1" x14ac:dyDescent="0.2"/>
    <row r="584" s="343" customFormat="1" x14ac:dyDescent="0.2"/>
    <row r="585" s="343" customFormat="1" x14ac:dyDescent="0.2"/>
    <row r="586" s="343" customFormat="1" x14ac:dyDescent="0.2"/>
    <row r="587" s="343" customFormat="1" x14ac:dyDescent="0.2"/>
    <row r="588" s="343" customFormat="1" x14ac:dyDescent="0.2"/>
    <row r="589" s="343" customFormat="1" x14ac:dyDescent="0.2"/>
    <row r="590" s="343" customFormat="1" x14ac:dyDescent="0.2"/>
    <row r="591" s="343" customFormat="1" x14ac:dyDescent="0.2"/>
    <row r="592" s="343" customFormat="1" x14ac:dyDescent="0.2"/>
    <row r="593" s="343" customFormat="1" x14ac:dyDescent="0.2"/>
    <row r="594" s="343" customFormat="1" x14ac:dyDescent="0.2"/>
    <row r="595" s="343" customFormat="1" x14ac:dyDescent="0.2"/>
    <row r="596" s="343" customFormat="1" x14ac:dyDescent="0.2"/>
    <row r="597" s="343" customFormat="1" x14ac:dyDescent="0.2"/>
    <row r="598" s="343" customFormat="1" x14ac:dyDescent="0.2"/>
    <row r="599" s="343" customFormat="1" x14ac:dyDescent="0.2"/>
    <row r="600" s="343" customFormat="1" x14ac:dyDescent="0.2"/>
    <row r="601" s="343" customFormat="1" x14ac:dyDescent="0.2"/>
    <row r="602" s="343" customFormat="1" x14ac:dyDescent="0.2"/>
    <row r="603" s="343" customFormat="1" x14ac:dyDescent="0.2"/>
    <row r="604" s="343" customFormat="1" x14ac:dyDescent="0.2"/>
    <row r="605" s="343" customFormat="1" x14ac:dyDescent="0.2"/>
    <row r="606" s="343" customFormat="1" x14ac:dyDescent="0.2"/>
    <row r="607" s="343" customFormat="1" x14ac:dyDescent="0.2"/>
    <row r="608" s="343" customFormat="1" x14ac:dyDescent="0.2"/>
    <row r="609" s="343" customFormat="1" x14ac:dyDescent="0.2"/>
    <row r="610" s="343" customFormat="1" x14ac:dyDescent="0.2"/>
    <row r="611" s="343" customFormat="1" x14ac:dyDescent="0.2"/>
    <row r="612" s="343" customFormat="1" x14ac:dyDescent="0.2"/>
    <row r="613" s="343" customFormat="1" x14ac:dyDescent="0.2"/>
    <row r="614" s="343" customFormat="1" x14ac:dyDescent="0.2"/>
    <row r="615" s="343" customFormat="1" x14ac:dyDescent="0.2"/>
    <row r="616" s="343" customFormat="1" x14ac:dyDescent="0.2"/>
    <row r="617" s="343" customFormat="1" x14ac:dyDescent="0.2"/>
    <row r="618" s="343" customFormat="1" x14ac:dyDescent="0.2"/>
    <row r="619" s="343" customFormat="1" x14ac:dyDescent="0.2"/>
    <row r="620" s="343" customFormat="1" x14ac:dyDescent="0.2"/>
    <row r="621" s="343" customFormat="1" x14ac:dyDescent="0.2"/>
    <row r="622" s="343" customFormat="1" x14ac:dyDescent="0.2"/>
    <row r="623" s="343" customFormat="1" x14ac:dyDescent="0.2"/>
    <row r="624" s="343" customFormat="1" x14ac:dyDescent="0.2"/>
    <row r="625" s="343" customFormat="1" x14ac:dyDescent="0.2"/>
    <row r="626" s="343" customFormat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75" man="1"/>
        <brk id="19" max="75" man="1"/>
        <brk id="27" max="75" man="1"/>
        <brk id="35" max="75" man="1"/>
      </colBreaks>
      <pageMargins left="0.35" right="0.35" top="0.9" bottom="0.5" header="0.3" footer="0.25"/>
      <printOptions horizontalCentered="1"/>
      <pageSetup paperSize="5" scale="72" firstPageNumber="7" fitToWidth="0" fitToHeight="0" orientation="portrait" r:id="rId1"/>
      <headerFooter>
        <oddHeader xml:space="preserve">&amp;L&amp;"Arial,Bold"&amp;18&amp;K000000Table 2A-1: FY2019-20 Budget Letter_&amp;KFF0000Preliminary Simulation&amp;K000000 
MFP Transfer Amount (Annual) 
</oddHeader>
        <oddFooter>&amp;R&amp;P</oddFooter>
      </headerFooter>
    </customSheetView>
  </customSheetViews>
  <mergeCells count="10">
    <mergeCell ref="A4:B4"/>
    <mergeCell ref="A6:B6"/>
    <mergeCell ref="AR1:AR2"/>
    <mergeCell ref="A1:B2"/>
    <mergeCell ref="C1:C2"/>
    <mergeCell ref="D1:J1"/>
    <mergeCell ref="K1:R1"/>
    <mergeCell ref="S1:Z1"/>
    <mergeCell ref="AA1:AH1"/>
    <mergeCell ref="AI1:AQ1"/>
  </mergeCells>
  <printOptions horizontalCentered="1"/>
  <pageMargins left="0.35" right="0.35" top="0.9" bottom="0.5" header="0.3" footer="0.25"/>
  <pageSetup paperSize="5" scale="67" firstPageNumber="7" fitToWidth="0" fitToHeight="0" orientation="portrait" r:id="rId2"/>
  <headerFooter>
    <oddHeader xml:space="preserve">&amp;L&amp;"Arial,Bold"&amp;18&amp;K000000Table 2A-1:  Budget Letter - 
MFP Annual Transfer Amount </oddHeader>
    <oddFooter>&amp;R&amp;P</oddFooter>
  </headerFooter>
  <colBreaks count="3" manualBreakCount="3">
    <brk id="10" max="116" man="1"/>
    <brk id="18" max="116" man="1"/>
    <brk id="26" max="11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OK574"/>
  <sheetViews>
    <sheetView view="pageBreakPreview" zoomScale="75" zoomScaleNormal="100" zoomScaleSheetLayoutView="75" workbookViewId="0">
      <pane xSplit="2" ySplit="6" topLeftCell="C7" activePane="bottomRight" state="frozen"/>
      <selection activeCell="I191" sqref="I191"/>
      <selection pane="topRight" activeCell="I191" sqref="I191"/>
      <selection pane="bottomLeft" activeCell="I191" sqref="I191"/>
      <selection pane="bottomRight" activeCell="C7" sqref="C7"/>
    </sheetView>
  </sheetViews>
  <sheetFormatPr defaultColWidth="8.85546875" defaultRowHeight="12.75" x14ac:dyDescent="0.2"/>
  <cols>
    <col min="1" max="1" width="4" style="23" customWidth="1"/>
    <col min="2" max="2" width="17.7109375" style="23" customWidth="1"/>
    <col min="3" max="3" width="16.7109375" style="23" customWidth="1"/>
    <col min="4" max="4" width="14" style="23" customWidth="1"/>
    <col min="5" max="5" width="15.7109375" style="23" customWidth="1"/>
    <col min="6" max="40" width="14" style="23" customWidth="1"/>
    <col min="41" max="41" width="17.28515625" style="23" customWidth="1"/>
    <col min="42" max="42" width="20" style="23" customWidth="1"/>
    <col min="43" max="43" width="19.42578125" style="23" customWidth="1"/>
    <col min="44" max="44" width="23.28515625" style="23" customWidth="1"/>
    <col min="45" max="45" width="14.85546875" style="23" bestFit="1" customWidth="1"/>
    <col min="46" max="77" width="14.140625" style="23" customWidth="1"/>
    <col min="78" max="78" width="16.5703125" style="23" customWidth="1"/>
    <col min="79" max="81" width="14.140625" style="23" customWidth="1"/>
    <col min="82" max="82" width="15.85546875" style="23" customWidth="1"/>
    <col min="83" max="83" width="18" style="23" customWidth="1"/>
    <col min="84" max="84" width="15.42578125" style="23" bestFit="1" customWidth="1"/>
    <col min="85" max="85" width="17.42578125" style="23" customWidth="1"/>
    <col min="86" max="86" width="16.28515625" style="1985" customWidth="1"/>
    <col min="87" max="87" width="16.42578125" style="1985" customWidth="1"/>
    <col min="88" max="88" width="12.85546875" style="1985" bestFit="1" customWidth="1"/>
    <col min="89" max="92" width="11.85546875" style="1985" bestFit="1" customWidth="1"/>
    <col min="93" max="93" width="11.85546875" style="2209" bestFit="1" customWidth="1"/>
    <col min="94" max="94" width="12.85546875" style="1985" bestFit="1" customWidth="1"/>
    <col min="95" max="95" width="14.42578125" style="1985" bestFit="1" customWidth="1"/>
    <col min="96" max="96" width="15.42578125" style="1985" bestFit="1" customWidth="1"/>
    <col min="97" max="97" width="15.85546875" style="1985" bestFit="1" customWidth="1"/>
    <col min="98" max="98" width="12.85546875" style="1985" bestFit="1" customWidth="1"/>
    <col min="99" max="101" width="11.85546875" style="1985" bestFit="1" customWidth="1"/>
    <col min="102" max="102" width="10.85546875" style="1985" bestFit="1" customWidth="1"/>
    <col min="103" max="105" width="11.85546875" style="1985" bestFit="1" customWidth="1"/>
    <col min="106" max="106" width="10.85546875" style="1985" bestFit="1" customWidth="1"/>
    <col min="107" max="107" width="11.85546875" style="1985" bestFit="1" customWidth="1"/>
    <col min="108" max="109" width="10.85546875" style="1985" bestFit="1" customWidth="1"/>
    <col min="110" max="110" width="11.85546875" style="1985" bestFit="1" customWidth="1"/>
    <col min="111" max="113" width="10.85546875" style="1985" bestFit="1" customWidth="1"/>
    <col min="114" max="115" width="11.85546875" style="1985" bestFit="1" customWidth="1"/>
    <col min="116" max="116" width="10.85546875" style="1985" bestFit="1" customWidth="1"/>
    <col min="117" max="118" width="11.85546875" style="1985" bestFit="1" customWidth="1"/>
    <col min="119" max="119" width="10.85546875" style="1985" bestFit="1" customWidth="1"/>
    <col min="120" max="121" width="11.85546875" style="1985" bestFit="1" customWidth="1"/>
    <col min="122" max="122" width="10.85546875" style="1985" bestFit="1" customWidth="1"/>
    <col min="123" max="123" width="9.28515625" style="1985" bestFit="1" customWidth="1"/>
    <col min="124" max="125" width="10.85546875" style="1985" bestFit="1" customWidth="1"/>
    <col min="126" max="126" width="11.85546875" style="1985" bestFit="1" customWidth="1"/>
    <col min="127" max="128" width="10.85546875" style="1985" bestFit="1" customWidth="1"/>
    <col min="129" max="129" width="9.28515625" style="1985" bestFit="1" customWidth="1"/>
    <col min="130" max="130" width="10.85546875" style="1985" bestFit="1" customWidth="1"/>
    <col min="131" max="132" width="8.85546875" style="1985"/>
    <col min="133" max="134" width="11.85546875" style="1985" bestFit="1" customWidth="1"/>
    <col min="135" max="135" width="12.85546875" style="1985" bestFit="1" customWidth="1"/>
    <col min="136" max="136" width="15.85546875" style="1985" bestFit="1" customWidth="1"/>
    <col min="137" max="137" width="15.42578125" style="1985" bestFit="1" customWidth="1"/>
    <col min="138" max="138" width="14.85546875" style="1985" bestFit="1" customWidth="1"/>
    <col min="139" max="401" width="8.85546875" style="1985"/>
    <col min="402" max="16384" width="8.85546875" style="23"/>
  </cols>
  <sheetData>
    <row r="1" spans="1:401" s="35" customFormat="1" ht="21" customHeight="1" x14ac:dyDescent="0.2">
      <c r="A1" s="1592" t="s">
        <v>1342</v>
      </c>
      <c r="B1" s="1592"/>
      <c r="C1" s="1605" t="s">
        <v>388</v>
      </c>
      <c r="D1" s="1608" t="s">
        <v>337</v>
      </c>
      <c r="E1" s="1608"/>
      <c r="F1" s="1608"/>
      <c r="G1" s="1608"/>
      <c r="H1" s="1608"/>
      <c r="I1" s="1608"/>
      <c r="J1" s="1607" t="s">
        <v>337</v>
      </c>
      <c r="K1" s="1607"/>
      <c r="L1" s="1607"/>
      <c r="M1" s="1607"/>
      <c r="N1" s="1607"/>
      <c r="O1" s="1607"/>
      <c r="P1" s="1607"/>
      <c r="Q1" s="1607"/>
      <c r="R1" s="1607" t="s">
        <v>337</v>
      </c>
      <c r="S1" s="1607"/>
      <c r="T1" s="1607"/>
      <c r="U1" s="1607"/>
      <c r="V1" s="1607"/>
      <c r="W1" s="1607"/>
      <c r="X1" s="1607"/>
      <c r="Y1" s="1607"/>
      <c r="Z1" s="1607" t="s">
        <v>337</v>
      </c>
      <c r="AA1" s="1607"/>
      <c r="AB1" s="1607"/>
      <c r="AC1" s="1607"/>
      <c r="AD1" s="1607"/>
      <c r="AE1" s="1607"/>
      <c r="AF1" s="1607"/>
      <c r="AG1" s="1607"/>
      <c r="AH1" s="1602" t="s">
        <v>337</v>
      </c>
      <c r="AI1" s="1603"/>
      <c r="AJ1" s="1603"/>
      <c r="AK1" s="1603"/>
      <c r="AL1" s="1603"/>
      <c r="AM1" s="1603"/>
      <c r="AN1" s="1603"/>
      <c r="AO1" s="1603"/>
      <c r="AP1" s="1603"/>
      <c r="AQ1" s="1604"/>
      <c r="AR1" s="1591" t="s">
        <v>336</v>
      </c>
      <c r="AS1" s="1609" t="s">
        <v>1522</v>
      </c>
      <c r="AT1" s="1600" t="s">
        <v>1523</v>
      </c>
      <c r="AU1" s="1600"/>
      <c r="AV1" s="1600"/>
      <c r="AW1" s="1600"/>
      <c r="AX1" s="1600"/>
      <c r="AY1" s="1600"/>
      <c r="AZ1" s="1600" t="s">
        <v>1523</v>
      </c>
      <c r="BA1" s="1600"/>
      <c r="BB1" s="1600"/>
      <c r="BC1" s="1600"/>
      <c r="BD1" s="1600"/>
      <c r="BE1" s="1600"/>
      <c r="BF1" s="1600"/>
      <c r="BG1" s="1600"/>
      <c r="BH1" s="1600" t="s">
        <v>1523</v>
      </c>
      <c r="BI1" s="1600"/>
      <c r="BJ1" s="1600"/>
      <c r="BK1" s="1600"/>
      <c r="BL1" s="1600"/>
      <c r="BM1" s="1600"/>
      <c r="BN1" s="1600"/>
      <c r="BO1" s="1600"/>
      <c r="BP1" s="1600" t="s">
        <v>1523</v>
      </c>
      <c r="BQ1" s="1600"/>
      <c r="BR1" s="1600"/>
      <c r="BS1" s="1600"/>
      <c r="BT1" s="1600"/>
      <c r="BU1" s="1600"/>
      <c r="BV1" s="1600"/>
      <c r="BW1" s="1600" t="s">
        <v>1523</v>
      </c>
      <c r="BX1" s="1600"/>
      <c r="BY1" s="1600"/>
      <c r="BZ1" s="1600"/>
      <c r="CA1" s="1601"/>
      <c r="CB1" s="1601"/>
      <c r="CC1" s="1601"/>
      <c r="CD1" s="1600"/>
      <c r="CE1" s="1600"/>
      <c r="CF1" s="1606" t="s">
        <v>1524</v>
      </c>
      <c r="CG1" s="2217" t="s">
        <v>1325</v>
      </c>
      <c r="CH1" s="2225"/>
      <c r="CI1" s="2225"/>
      <c r="CJ1" s="1911"/>
      <c r="CK1" s="1911"/>
      <c r="CL1" s="1911"/>
      <c r="CM1" s="2226"/>
      <c r="CN1" s="1911"/>
      <c r="CO1" s="2227"/>
      <c r="CP1" s="1911"/>
      <c r="CQ1" s="1911"/>
      <c r="CR1" s="1911"/>
      <c r="CS1" s="1911"/>
      <c r="CT1" s="1911"/>
      <c r="CU1" s="1911"/>
      <c r="CV1" s="1911"/>
      <c r="CW1" s="1911"/>
      <c r="CX1" s="1911"/>
      <c r="CY1" s="1911"/>
      <c r="CZ1" s="1911"/>
      <c r="DA1" s="1911"/>
      <c r="DB1" s="1911"/>
      <c r="DC1" s="1911"/>
      <c r="DD1" s="1911"/>
      <c r="DE1" s="1911"/>
      <c r="DF1" s="1911"/>
      <c r="DG1" s="1911"/>
      <c r="DH1" s="1911"/>
      <c r="DI1" s="1911"/>
      <c r="DJ1" s="1911"/>
      <c r="DK1" s="1911"/>
      <c r="DL1" s="1911"/>
      <c r="DM1" s="1911"/>
      <c r="DN1" s="1911"/>
      <c r="DO1" s="1911"/>
      <c r="DP1" s="1911"/>
      <c r="DQ1" s="1911"/>
      <c r="DR1" s="1911"/>
      <c r="DS1" s="1911"/>
      <c r="DT1" s="1911"/>
      <c r="DU1" s="1911"/>
      <c r="DV1" s="1911"/>
      <c r="DW1" s="1911"/>
      <c r="DX1" s="1911"/>
      <c r="DY1" s="1911"/>
      <c r="DZ1" s="1911"/>
      <c r="EA1" s="1911"/>
      <c r="EB1" s="1911"/>
      <c r="EC1" s="1911"/>
      <c r="ED1" s="1911"/>
      <c r="EE1" s="1911"/>
      <c r="EF1" s="1911"/>
      <c r="EG1" s="1911"/>
      <c r="EH1" s="1911"/>
      <c r="EI1" s="1911"/>
      <c r="EJ1" s="1911"/>
      <c r="EK1" s="1911"/>
      <c r="EL1" s="1911"/>
      <c r="EM1" s="1911"/>
      <c r="EN1" s="1911"/>
      <c r="EO1" s="1911"/>
      <c r="EP1" s="1911"/>
      <c r="EQ1" s="1911"/>
      <c r="ER1" s="1911"/>
      <c r="ES1" s="1911"/>
      <c r="ET1" s="1911"/>
      <c r="EU1" s="1911"/>
      <c r="EV1" s="1911"/>
      <c r="EW1" s="1911"/>
      <c r="EX1" s="1911"/>
      <c r="EY1" s="1911"/>
      <c r="EZ1" s="1911"/>
      <c r="FA1" s="1911"/>
      <c r="FB1" s="1911"/>
      <c r="FC1" s="1911"/>
      <c r="FD1" s="1911"/>
      <c r="FE1" s="1911"/>
      <c r="FF1" s="1911"/>
      <c r="FG1" s="1911"/>
      <c r="FH1" s="1911"/>
      <c r="FI1" s="1911"/>
      <c r="FJ1" s="1911"/>
      <c r="FK1" s="1911"/>
      <c r="FL1" s="1911"/>
      <c r="FM1" s="1911"/>
      <c r="FN1" s="1911"/>
      <c r="FO1" s="1911"/>
      <c r="FP1" s="1911"/>
      <c r="FQ1" s="1911"/>
      <c r="FR1" s="1911"/>
      <c r="FS1" s="1911"/>
      <c r="FT1" s="1911"/>
      <c r="FU1" s="1911"/>
      <c r="FV1" s="1911"/>
      <c r="FW1" s="1911"/>
      <c r="FX1" s="1911"/>
      <c r="FY1" s="1911"/>
      <c r="FZ1" s="1911"/>
      <c r="GA1" s="1911"/>
      <c r="GB1" s="1911"/>
      <c r="GC1" s="1911"/>
      <c r="GD1" s="1911"/>
      <c r="GE1" s="1911"/>
      <c r="GF1" s="1911"/>
      <c r="GG1" s="1911"/>
      <c r="GH1" s="1911"/>
      <c r="GI1" s="1911"/>
      <c r="GJ1" s="1911"/>
      <c r="GK1" s="1911"/>
      <c r="GL1" s="1911"/>
      <c r="GM1" s="1911"/>
      <c r="GN1" s="1911"/>
      <c r="GO1" s="1911"/>
      <c r="GP1" s="1911"/>
      <c r="GQ1" s="1911"/>
      <c r="GR1" s="1911"/>
      <c r="GS1" s="1911"/>
      <c r="GT1" s="1911"/>
      <c r="GU1" s="1911"/>
      <c r="GV1" s="1911"/>
      <c r="GW1" s="1911"/>
      <c r="GX1" s="1911"/>
      <c r="GY1" s="1911"/>
      <c r="GZ1" s="1911"/>
      <c r="HA1" s="1911"/>
      <c r="HB1" s="1911"/>
      <c r="HC1" s="1911"/>
      <c r="HD1" s="1911"/>
      <c r="HE1" s="1911"/>
      <c r="HF1" s="1911"/>
      <c r="HG1" s="1911"/>
      <c r="HH1" s="1911"/>
      <c r="HI1" s="1911"/>
      <c r="HJ1" s="1911"/>
      <c r="HK1" s="1911"/>
      <c r="HL1" s="1911"/>
      <c r="HM1" s="1911"/>
      <c r="HN1" s="1911"/>
      <c r="HO1" s="1911"/>
      <c r="HP1" s="1911"/>
      <c r="HQ1" s="1911"/>
      <c r="HR1" s="1911"/>
      <c r="HS1" s="1911"/>
      <c r="HT1" s="1911"/>
      <c r="HU1" s="1911"/>
      <c r="HV1" s="1911"/>
      <c r="HW1" s="1911"/>
      <c r="HX1" s="1911"/>
      <c r="HY1" s="1911"/>
      <c r="HZ1" s="1911"/>
      <c r="IA1" s="1911"/>
      <c r="IB1" s="1911"/>
      <c r="IC1" s="1911"/>
      <c r="ID1" s="1911"/>
      <c r="IE1" s="1911"/>
      <c r="IF1" s="1911"/>
      <c r="IG1" s="1911"/>
      <c r="IH1" s="1911"/>
      <c r="II1" s="1911"/>
      <c r="IJ1" s="1911"/>
      <c r="IK1" s="1911"/>
      <c r="IL1" s="1911"/>
      <c r="IM1" s="1911"/>
      <c r="IN1" s="1911"/>
      <c r="IO1" s="1911"/>
      <c r="IP1" s="1911"/>
      <c r="IQ1" s="1911"/>
      <c r="IR1" s="1911"/>
      <c r="IS1" s="1911"/>
      <c r="IT1" s="1911"/>
      <c r="IU1" s="1911"/>
      <c r="IV1" s="1911"/>
      <c r="IW1" s="1911"/>
      <c r="IX1" s="1911"/>
      <c r="IY1" s="1911"/>
      <c r="IZ1" s="1911"/>
      <c r="JA1" s="1911"/>
      <c r="JB1" s="1911"/>
      <c r="JC1" s="1911"/>
      <c r="JD1" s="1911"/>
      <c r="JE1" s="1911"/>
      <c r="JF1" s="1911"/>
      <c r="JG1" s="1911"/>
      <c r="JH1" s="1911"/>
      <c r="JI1" s="1911"/>
      <c r="JJ1" s="1911"/>
      <c r="JK1" s="1911"/>
      <c r="JL1" s="1911"/>
      <c r="JM1" s="1911"/>
      <c r="JN1" s="1911"/>
      <c r="JO1" s="1911"/>
      <c r="JP1" s="1911"/>
      <c r="JQ1" s="1911"/>
      <c r="JR1" s="1911"/>
      <c r="JS1" s="1911"/>
      <c r="JT1" s="1911"/>
      <c r="JU1" s="1911"/>
      <c r="JV1" s="1911"/>
      <c r="JW1" s="1911"/>
      <c r="JX1" s="1911"/>
      <c r="JY1" s="1911"/>
      <c r="JZ1" s="1911"/>
      <c r="KA1" s="1911"/>
      <c r="KB1" s="1911"/>
      <c r="KC1" s="1911"/>
      <c r="KD1" s="1911"/>
      <c r="KE1" s="1911"/>
      <c r="KF1" s="1911"/>
      <c r="KG1" s="1911"/>
      <c r="KH1" s="1911"/>
      <c r="KI1" s="1911"/>
      <c r="KJ1" s="1911"/>
      <c r="KK1" s="1911"/>
      <c r="KL1" s="1911"/>
      <c r="KM1" s="1911"/>
      <c r="KN1" s="1911"/>
      <c r="KO1" s="1911"/>
      <c r="KP1" s="1911"/>
      <c r="KQ1" s="1911"/>
      <c r="KR1" s="1911"/>
      <c r="KS1" s="1911"/>
      <c r="KT1" s="1911"/>
      <c r="KU1" s="1911"/>
      <c r="KV1" s="1911"/>
      <c r="KW1" s="1911"/>
      <c r="KX1" s="1911"/>
      <c r="KY1" s="1911"/>
      <c r="KZ1" s="1911"/>
      <c r="LA1" s="1911"/>
      <c r="LB1" s="1911"/>
      <c r="LC1" s="1911"/>
      <c r="LD1" s="1911"/>
      <c r="LE1" s="1911"/>
      <c r="LF1" s="1911"/>
      <c r="LG1" s="1911"/>
      <c r="LH1" s="1911"/>
      <c r="LI1" s="1911"/>
      <c r="LJ1" s="1911"/>
      <c r="LK1" s="1911"/>
      <c r="LL1" s="1911"/>
      <c r="LM1" s="1911"/>
      <c r="LN1" s="1911"/>
      <c r="LO1" s="1911"/>
      <c r="LP1" s="1911"/>
      <c r="LQ1" s="1911"/>
      <c r="LR1" s="1911"/>
      <c r="LS1" s="1911"/>
      <c r="LT1" s="1911"/>
      <c r="LU1" s="1911"/>
      <c r="LV1" s="1911"/>
      <c r="LW1" s="1911"/>
      <c r="LX1" s="1911"/>
      <c r="LY1" s="1911"/>
      <c r="LZ1" s="1911"/>
      <c r="MA1" s="1911"/>
      <c r="MB1" s="1911"/>
      <c r="MC1" s="1911"/>
      <c r="MD1" s="1911"/>
      <c r="ME1" s="1911"/>
      <c r="MF1" s="1911"/>
      <c r="MG1" s="1911"/>
      <c r="MH1" s="1911"/>
      <c r="MI1" s="1911"/>
      <c r="MJ1" s="1911"/>
      <c r="MK1" s="1911"/>
      <c r="ML1" s="1911"/>
      <c r="MM1" s="1911"/>
      <c r="MN1" s="1911"/>
      <c r="MO1" s="1911"/>
      <c r="MP1" s="1911"/>
      <c r="MQ1" s="1911"/>
      <c r="MR1" s="1911"/>
      <c r="MS1" s="1911"/>
      <c r="MT1" s="1911"/>
      <c r="MU1" s="1911"/>
      <c r="MV1" s="1911"/>
      <c r="MW1" s="1911"/>
      <c r="MX1" s="1911"/>
      <c r="MY1" s="1911"/>
      <c r="MZ1" s="1911"/>
      <c r="NA1" s="1911"/>
      <c r="NB1" s="1911"/>
      <c r="NC1" s="1911"/>
      <c r="ND1" s="1911"/>
      <c r="NE1" s="1911"/>
      <c r="NF1" s="1911"/>
      <c r="NG1" s="1911"/>
      <c r="NH1" s="1911"/>
      <c r="NI1" s="1911"/>
      <c r="NJ1" s="1911"/>
      <c r="NK1" s="1911"/>
      <c r="NL1" s="1911"/>
      <c r="NM1" s="1911"/>
      <c r="NN1" s="1911"/>
      <c r="NO1" s="1911"/>
      <c r="NP1" s="1911"/>
      <c r="NQ1" s="1911"/>
      <c r="NR1" s="1911"/>
      <c r="NS1" s="1911"/>
      <c r="NT1" s="1911"/>
      <c r="NU1" s="1911"/>
      <c r="NV1" s="1911"/>
      <c r="NW1" s="1911"/>
      <c r="NX1" s="1911"/>
      <c r="NY1" s="1911"/>
      <c r="NZ1" s="1911"/>
      <c r="OA1" s="1911"/>
      <c r="OB1" s="1911"/>
      <c r="OC1" s="1911"/>
      <c r="OD1" s="1911"/>
      <c r="OE1" s="1911"/>
      <c r="OF1" s="1911"/>
      <c r="OG1" s="1911"/>
      <c r="OH1" s="1911"/>
      <c r="OI1" s="1911"/>
      <c r="OJ1" s="1911"/>
      <c r="OK1" s="1911"/>
    </row>
    <row r="2" spans="1:401" ht="89.25" customHeight="1" x14ac:dyDescent="0.2">
      <c r="A2" s="1592"/>
      <c r="B2" s="1592"/>
      <c r="C2" s="1605"/>
      <c r="D2" s="422" t="s">
        <v>334</v>
      </c>
      <c r="E2" s="422" t="s">
        <v>825</v>
      </c>
      <c r="F2" s="423" t="s">
        <v>786</v>
      </c>
      <c r="G2" s="423" t="s">
        <v>787</v>
      </c>
      <c r="H2" s="423" t="s">
        <v>788</v>
      </c>
      <c r="I2" s="423" t="s">
        <v>789</v>
      </c>
      <c r="J2" s="423" t="s">
        <v>790</v>
      </c>
      <c r="K2" s="423" t="s">
        <v>791</v>
      </c>
      <c r="L2" s="423" t="s">
        <v>792</v>
      </c>
      <c r="M2" s="423" t="s">
        <v>793</v>
      </c>
      <c r="N2" s="423" t="s">
        <v>794</v>
      </c>
      <c r="O2" s="423" t="s">
        <v>795</v>
      </c>
      <c r="P2" s="423" t="s">
        <v>796</v>
      </c>
      <c r="Q2" s="423" t="s">
        <v>797</v>
      </c>
      <c r="R2" s="423" t="s">
        <v>798</v>
      </c>
      <c r="S2" s="423" t="s">
        <v>799</v>
      </c>
      <c r="T2" s="423" t="s">
        <v>800</v>
      </c>
      <c r="U2" s="423" t="s">
        <v>801</v>
      </c>
      <c r="V2" s="423" t="s">
        <v>802</v>
      </c>
      <c r="W2" s="423" t="s">
        <v>803</v>
      </c>
      <c r="X2" s="423" t="s">
        <v>804</v>
      </c>
      <c r="Y2" s="423" t="s">
        <v>805</v>
      </c>
      <c r="Z2" s="422" t="s">
        <v>806</v>
      </c>
      <c r="AA2" s="423" t="s">
        <v>807</v>
      </c>
      <c r="AB2" s="422" t="s">
        <v>900</v>
      </c>
      <c r="AC2" s="422" t="s">
        <v>809</v>
      </c>
      <c r="AD2" s="422" t="s">
        <v>810</v>
      </c>
      <c r="AE2" s="422" t="s">
        <v>811</v>
      </c>
      <c r="AF2" s="422" t="s">
        <v>812</v>
      </c>
      <c r="AG2" s="721" t="s">
        <v>860</v>
      </c>
      <c r="AH2" s="721" t="s">
        <v>861</v>
      </c>
      <c r="AI2" s="423" t="s">
        <v>1070</v>
      </c>
      <c r="AJ2" s="423" t="s">
        <v>1339</v>
      </c>
      <c r="AK2" s="423" t="s">
        <v>1340</v>
      </c>
      <c r="AL2" s="1429" t="s">
        <v>1498</v>
      </c>
      <c r="AM2" s="1429" t="s">
        <v>1499</v>
      </c>
      <c r="AN2" s="1429" t="s">
        <v>1500</v>
      </c>
      <c r="AO2" s="423" t="s">
        <v>813</v>
      </c>
      <c r="AP2" s="423" t="s">
        <v>814</v>
      </c>
      <c r="AQ2" s="422" t="s">
        <v>277</v>
      </c>
      <c r="AR2" s="1591"/>
      <c r="AS2" s="1609"/>
      <c r="AT2" s="423" t="s">
        <v>871</v>
      </c>
      <c r="AU2" s="567" t="s">
        <v>786</v>
      </c>
      <c r="AV2" s="567" t="s">
        <v>787</v>
      </c>
      <c r="AW2" s="567" t="s">
        <v>788</v>
      </c>
      <c r="AX2" s="567" t="s">
        <v>789</v>
      </c>
      <c r="AY2" s="567" t="s">
        <v>790</v>
      </c>
      <c r="AZ2" s="567" t="s">
        <v>791</v>
      </c>
      <c r="BA2" s="567" t="s">
        <v>792</v>
      </c>
      <c r="BB2" s="567" t="s">
        <v>793</v>
      </c>
      <c r="BC2" s="567" t="s">
        <v>794</v>
      </c>
      <c r="BD2" s="567" t="s">
        <v>795</v>
      </c>
      <c r="BE2" s="567" t="s">
        <v>796</v>
      </c>
      <c r="BF2" s="567" t="s">
        <v>797</v>
      </c>
      <c r="BG2" s="567" t="s">
        <v>798</v>
      </c>
      <c r="BH2" s="567" t="s">
        <v>799</v>
      </c>
      <c r="BI2" s="567" t="s">
        <v>800</v>
      </c>
      <c r="BJ2" s="567" t="s">
        <v>801</v>
      </c>
      <c r="BK2" s="567" t="s">
        <v>802</v>
      </c>
      <c r="BL2" s="567" t="s">
        <v>803</v>
      </c>
      <c r="BM2" s="567" t="s">
        <v>804</v>
      </c>
      <c r="BN2" s="567" t="s">
        <v>805</v>
      </c>
      <c r="BO2" s="568" t="s">
        <v>806</v>
      </c>
      <c r="BP2" s="422" t="s">
        <v>807</v>
      </c>
      <c r="BQ2" s="422" t="s">
        <v>808</v>
      </c>
      <c r="BR2" s="422" t="s">
        <v>809</v>
      </c>
      <c r="BS2" s="422" t="s">
        <v>810</v>
      </c>
      <c r="BT2" s="422" t="s">
        <v>811</v>
      </c>
      <c r="BU2" s="422" t="s">
        <v>812</v>
      </c>
      <c r="BV2" s="721" t="s">
        <v>860</v>
      </c>
      <c r="BW2" s="721" t="s">
        <v>861</v>
      </c>
      <c r="BX2" s="994" t="s">
        <v>1070</v>
      </c>
      <c r="BY2" s="994" t="s">
        <v>1339</v>
      </c>
      <c r="BZ2" s="994" t="s">
        <v>1340</v>
      </c>
      <c r="CA2" s="1385" t="s">
        <v>1526</v>
      </c>
      <c r="CB2" s="1385" t="s">
        <v>1527</v>
      </c>
      <c r="CC2" s="1385" t="s">
        <v>1525</v>
      </c>
      <c r="CD2" s="567" t="s">
        <v>813</v>
      </c>
      <c r="CE2" s="567" t="s">
        <v>814</v>
      </c>
      <c r="CF2" s="1606"/>
      <c r="CG2" s="2217"/>
      <c r="CH2" s="2228"/>
      <c r="CI2" s="2228"/>
      <c r="CM2" s="2226"/>
    </row>
    <row r="3" spans="1:401" hidden="1" x14ac:dyDescent="0.2">
      <c r="A3" s="375"/>
      <c r="B3" s="375"/>
      <c r="C3" s="379"/>
      <c r="D3" s="385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385"/>
      <c r="AA3" s="385"/>
      <c r="AB3" s="385"/>
      <c r="AC3" s="385"/>
      <c r="AD3" s="385"/>
      <c r="AE3" s="422"/>
      <c r="AF3" s="422"/>
      <c r="AG3" s="721"/>
      <c r="AH3" s="721"/>
      <c r="AI3" s="994"/>
      <c r="AJ3" s="994"/>
      <c r="AK3" s="994"/>
      <c r="AL3" s="1385"/>
      <c r="AM3" s="1385"/>
      <c r="AN3" s="1385"/>
      <c r="AO3" s="227"/>
      <c r="AP3" s="227"/>
      <c r="AQ3" s="385"/>
      <c r="AR3" s="377"/>
      <c r="AS3" s="380"/>
      <c r="AT3" s="380"/>
      <c r="AU3" s="380"/>
      <c r="AV3" s="380"/>
      <c r="AW3" s="380"/>
      <c r="AX3" s="380"/>
      <c r="AY3" s="380"/>
      <c r="AZ3" s="380"/>
      <c r="BA3" s="380"/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78"/>
      <c r="BP3" s="385"/>
      <c r="BQ3" s="385"/>
      <c r="BR3" s="385"/>
      <c r="BS3" s="385"/>
      <c r="BT3" s="422"/>
      <c r="BU3" s="422"/>
      <c r="BV3" s="721"/>
      <c r="BW3" s="721"/>
      <c r="BX3" s="994"/>
      <c r="BY3" s="994"/>
      <c r="BZ3" s="994"/>
      <c r="CA3" s="1385"/>
      <c r="CB3" s="1385"/>
      <c r="CC3" s="1385"/>
      <c r="CD3" s="380"/>
      <c r="CE3" s="380"/>
      <c r="CF3" s="380"/>
      <c r="CG3" s="2218"/>
    </row>
    <row r="4" spans="1:401" s="30" customFormat="1" ht="18" customHeight="1" x14ac:dyDescent="0.2">
      <c r="A4" s="1577" t="s">
        <v>1385</v>
      </c>
      <c r="B4" s="1578"/>
      <c r="C4" s="1324">
        <v>1</v>
      </c>
      <c r="D4" s="1324">
        <v>2</v>
      </c>
      <c r="E4" s="1324">
        <v>3</v>
      </c>
      <c r="F4" s="1324">
        <v>4</v>
      </c>
      <c r="G4" s="1324">
        <v>5</v>
      </c>
      <c r="H4" s="1324">
        <v>6</v>
      </c>
      <c r="I4" s="1324">
        <v>7</v>
      </c>
      <c r="J4" s="1324">
        <v>8</v>
      </c>
      <c r="K4" s="1324">
        <v>9</v>
      </c>
      <c r="L4" s="1324">
        <v>10</v>
      </c>
      <c r="M4" s="1324">
        <v>11</v>
      </c>
      <c r="N4" s="1324">
        <v>12</v>
      </c>
      <c r="O4" s="1324">
        <v>13</v>
      </c>
      <c r="P4" s="1324">
        <v>14</v>
      </c>
      <c r="Q4" s="1324">
        <v>15</v>
      </c>
      <c r="R4" s="1324">
        <v>16</v>
      </c>
      <c r="S4" s="1324">
        <v>17</v>
      </c>
      <c r="T4" s="1324">
        <v>18</v>
      </c>
      <c r="U4" s="1324">
        <v>19</v>
      </c>
      <c r="V4" s="1324">
        <v>20</v>
      </c>
      <c r="W4" s="1324">
        <v>21</v>
      </c>
      <c r="X4" s="1324">
        <v>22</v>
      </c>
      <c r="Y4" s="1324">
        <v>23</v>
      </c>
      <c r="Z4" s="1324">
        <v>24</v>
      </c>
      <c r="AA4" s="1324">
        <v>25</v>
      </c>
      <c r="AB4" s="1324">
        <v>26</v>
      </c>
      <c r="AC4" s="1324">
        <v>27</v>
      </c>
      <c r="AD4" s="1324">
        <v>28</v>
      </c>
      <c r="AE4" s="1324">
        <v>29</v>
      </c>
      <c r="AF4" s="1324">
        <v>30</v>
      </c>
      <c r="AG4" s="1324">
        <v>31</v>
      </c>
      <c r="AH4" s="1324">
        <v>32</v>
      </c>
      <c r="AI4" s="1324">
        <v>34</v>
      </c>
      <c r="AJ4" s="1324">
        <v>35</v>
      </c>
      <c r="AK4" s="1324">
        <v>36</v>
      </c>
      <c r="AL4" s="1324"/>
      <c r="AM4" s="1324"/>
      <c r="AN4" s="1324"/>
      <c r="AO4" s="1324">
        <v>37</v>
      </c>
      <c r="AP4" s="1324">
        <v>38</v>
      </c>
      <c r="AQ4" s="1324">
        <v>39</v>
      </c>
      <c r="AR4" s="1324">
        <v>40</v>
      </c>
      <c r="AS4" s="1324">
        <v>41</v>
      </c>
      <c r="AT4" s="1324">
        <v>42</v>
      </c>
      <c r="AU4" s="1324">
        <v>43</v>
      </c>
      <c r="AV4" s="1324">
        <v>44</v>
      </c>
      <c r="AW4" s="1324">
        <v>45</v>
      </c>
      <c r="AX4" s="1324">
        <v>46</v>
      </c>
      <c r="AY4" s="1324">
        <v>47</v>
      </c>
      <c r="AZ4" s="1324">
        <v>48</v>
      </c>
      <c r="BA4" s="1324">
        <v>49</v>
      </c>
      <c r="BB4" s="1324">
        <v>50</v>
      </c>
      <c r="BC4" s="1324">
        <v>51</v>
      </c>
      <c r="BD4" s="1324">
        <v>52</v>
      </c>
      <c r="BE4" s="1324">
        <v>53</v>
      </c>
      <c r="BF4" s="1324">
        <v>54</v>
      </c>
      <c r="BG4" s="1324">
        <v>55</v>
      </c>
      <c r="BH4" s="1324">
        <v>56</v>
      </c>
      <c r="BI4" s="1324">
        <v>57</v>
      </c>
      <c r="BJ4" s="1324">
        <v>58</v>
      </c>
      <c r="BK4" s="1324">
        <v>59</v>
      </c>
      <c r="BL4" s="1324">
        <v>60</v>
      </c>
      <c r="BM4" s="1324">
        <v>61</v>
      </c>
      <c r="BN4" s="1324">
        <v>62</v>
      </c>
      <c r="BO4" s="1324">
        <v>63</v>
      </c>
      <c r="BP4" s="1324">
        <v>64</v>
      </c>
      <c r="BQ4" s="1324">
        <v>65</v>
      </c>
      <c r="BR4" s="1324">
        <v>66</v>
      </c>
      <c r="BS4" s="1324">
        <v>67</v>
      </c>
      <c r="BT4" s="1324">
        <v>68</v>
      </c>
      <c r="BU4" s="1324">
        <v>69</v>
      </c>
      <c r="BV4" s="1324">
        <v>70</v>
      </c>
      <c r="BW4" s="1324">
        <v>71</v>
      </c>
      <c r="BX4" s="1324">
        <v>73</v>
      </c>
      <c r="BY4" s="1324">
        <v>74</v>
      </c>
      <c r="BZ4" s="1324">
        <v>75</v>
      </c>
      <c r="CA4" s="1324"/>
      <c r="CB4" s="1324"/>
      <c r="CC4" s="1324"/>
      <c r="CD4" s="1324">
        <v>76</v>
      </c>
      <c r="CE4" s="1324">
        <v>77</v>
      </c>
      <c r="CF4" s="1324">
        <v>78</v>
      </c>
      <c r="CG4" s="2219">
        <v>79</v>
      </c>
      <c r="CH4" s="2229"/>
      <c r="CI4" s="2229"/>
      <c r="CJ4" s="1979"/>
      <c r="CK4" s="1979"/>
      <c r="CL4" s="1979"/>
      <c r="CM4" s="1979"/>
      <c r="CN4" s="1979"/>
      <c r="CO4" s="2230"/>
      <c r="CP4" s="1979"/>
      <c r="CQ4" s="1979"/>
      <c r="CR4" s="1979"/>
      <c r="CS4" s="1979"/>
      <c r="CT4" s="1979"/>
      <c r="CU4" s="1979"/>
      <c r="CV4" s="1979"/>
      <c r="CW4" s="1979"/>
      <c r="CX4" s="1979"/>
      <c r="CY4" s="1979"/>
      <c r="CZ4" s="1979"/>
      <c r="DA4" s="1979"/>
      <c r="DB4" s="1979"/>
      <c r="DC4" s="1979"/>
      <c r="DD4" s="1979"/>
      <c r="DE4" s="1979"/>
      <c r="DF4" s="1979"/>
      <c r="DG4" s="1979"/>
      <c r="DH4" s="1979"/>
      <c r="DI4" s="1979"/>
      <c r="DJ4" s="1979"/>
      <c r="DK4" s="1979"/>
      <c r="DL4" s="1979"/>
      <c r="DM4" s="1979"/>
      <c r="DN4" s="1979"/>
      <c r="DO4" s="1979"/>
      <c r="DP4" s="1979"/>
      <c r="DQ4" s="1979"/>
      <c r="DR4" s="1979"/>
      <c r="DS4" s="1979"/>
      <c r="DT4" s="1979"/>
      <c r="DU4" s="1979"/>
      <c r="DV4" s="1979"/>
      <c r="DW4" s="1979"/>
      <c r="DX4" s="1979"/>
      <c r="DY4" s="1979"/>
      <c r="DZ4" s="1979"/>
      <c r="EA4" s="1979"/>
      <c r="EB4" s="1979"/>
      <c r="EC4" s="1979"/>
      <c r="ED4" s="1979"/>
      <c r="EE4" s="1979"/>
      <c r="EF4" s="1979"/>
      <c r="EG4" s="1979"/>
      <c r="EH4" s="1979"/>
      <c r="EI4" s="1979"/>
      <c r="EJ4" s="1979"/>
      <c r="EK4" s="1979"/>
      <c r="EL4" s="1979"/>
      <c r="EM4" s="1979"/>
      <c r="EN4" s="1979"/>
      <c r="EO4" s="1979"/>
      <c r="EP4" s="1979"/>
      <c r="EQ4" s="1979"/>
      <c r="ER4" s="1979"/>
      <c r="ES4" s="1979"/>
      <c r="ET4" s="1979"/>
      <c r="EU4" s="1979"/>
      <c r="EV4" s="1979"/>
      <c r="EW4" s="1979"/>
      <c r="EX4" s="1979"/>
      <c r="EY4" s="1979"/>
      <c r="EZ4" s="1979"/>
      <c r="FA4" s="1979"/>
      <c r="FB4" s="1979"/>
      <c r="FC4" s="1979"/>
      <c r="FD4" s="1979"/>
      <c r="FE4" s="1979"/>
      <c r="FF4" s="1979"/>
      <c r="FG4" s="1979"/>
      <c r="FH4" s="1979"/>
      <c r="FI4" s="1979"/>
      <c r="FJ4" s="1979"/>
      <c r="FK4" s="1979"/>
      <c r="FL4" s="1979"/>
      <c r="FM4" s="1979"/>
      <c r="FN4" s="1979"/>
      <c r="FO4" s="1979"/>
      <c r="FP4" s="1979"/>
      <c r="FQ4" s="1979"/>
      <c r="FR4" s="1979"/>
      <c r="FS4" s="1979"/>
      <c r="FT4" s="1979"/>
      <c r="FU4" s="1979"/>
      <c r="FV4" s="1979"/>
      <c r="FW4" s="1979"/>
      <c r="FX4" s="1979"/>
      <c r="FY4" s="1979"/>
      <c r="FZ4" s="1979"/>
      <c r="GA4" s="1979"/>
      <c r="GB4" s="1979"/>
      <c r="GC4" s="1979"/>
      <c r="GD4" s="1979"/>
      <c r="GE4" s="1979"/>
      <c r="GF4" s="1979"/>
      <c r="GG4" s="1979"/>
      <c r="GH4" s="1979"/>
      <c r="GI4" s="1979"/>
      <c r="GJ4" s="1979"/>
      <c r="GK4" s="1979"/>
      <c r="GL4" s="1979"/>
      <c r="GM4" s="1979"/>
      <c r="GN4" s="1979"/>
      <c r="GO4" s="1979"/>
      <c r="GP4" s="1979"/>
      <c r="GQ4" s="1979"/>
      <c r="GR4" s="1979"/>
      <c r="GS4" s="1979"/>
      <c r="GT4" s="1979"/>
      <c r="GU4" s="1979"/>
      <c r="GV4" s="1979"/>
      <c r="GW4" s="1979"/>
      <c r="GX4" s="1979"/>
      <c r="GY4" s="1979"/>
      <c r="GZ4" s="1979"/>
      <c r="HA4" s="1979"/>
      <c r="HB4" s="1979"/>
      <c r="HC4" s="1979"/>
      <c r="HD4" s="1979"/>
      <c r="HE4" s="1979"/>
      <c r="HF4" s="1979"/>
      <c r="HG4" s="1979"/>
      <c r="HH4" s="1979"/>
      <c r="HI4" s="1979"/>
      <c r="HJ4" s="1979"/>
      <c r="HK4" s="1979"/>
      <c r="HL4" s="1979"/>
      <c r="HM4" s="1979"/>
      <c r="HN4" s="1979"/>
      <c r="HO4" s="1979"/>
      <c r="HP4" s="1979"/>
      <c r="HQ4" s="1979"/>
      <c r="HR4" s="1979"/>
      <c r="HS4" s="1979"/>
      <c r="HT4" s="1979"/>
      <c r="HU4" s="1979"/>
      <c r="HV4" s="1979"/>
      <c r="HW4" s="1979"/>
      <c r="HX4" s="1979"/>
      <c r="HY4" s="1979"/>
      <c r="HZ4" s="1979"/>
      <c r="IA4" s="1979"/>
      <c r="IB4" s="1979"/>
      <c r="IC4" s="1979"/>
      <c r="ID4" s="1979"/>
      <c r="IE4" s="1979"/>
      <c r="IF4" s="1979"/>
      <c r="IG4" s="1979"/>
      <c r="IH4" s="1979"/>
      <c r="II4" s="1979"/>
      <c r="IJ4" s="1979"/>
      <c r="IK4" s="1979"/>
      <c r="IL4" s="1979"/>
      <c r="IM4" s="1979"/>
      <c r="IN4" s="1979"/>
      <c r="IO4" s="1979"/>
      <c r="IP4" s="1979"/>
      <c r="IQ4" s="1979"/>
      <c r="IR4" s="1979"/>
      <c r="IS4" s="1979"/>
      <c r="IT4" s="1979"/>
      <c r="IU4" s="1979"/>
      <c r="IV4" s="1979"/>
      <c r="IW4" s="1979"/>
      <c r="IX4" s="1979"/>
      <c r="IY4" s="1979"/>
      <c r="IZ4" s="1979"/>
      <c r="JA4" s="1979"/>
      <c r="JB4" s="1979"/>
      <c r="JC4" s="1979"/>
      <c r="JD4" s="1979"/>
      <c r="JE4" s="1979"/>
      <c r="JF4" s="1979"/>
      <c r="JG4" s="1979"/>
      <c r="JH4" s="1979"/>
      <c r="JI4" s="1979"/>
      <c r="JJ4" s="1979"/>
      <c r="JK4" s="1979"/>
      <c r="JL4" s="1979"/>
      <c r="JM4" s="1979"/>
      <c r="JN4" s="1979"/>
      <c r="JO4" s="1979"/>
      <c r="JP4" s="1979"/>
      <c r="JQ4" s="1979"/>
      <c r="JR4" s="1979"/>
      <c r="JS4" s="1979"/>
      <c r="JT4" s="1979"/>
      <c r="JU4" s="1979"/>
      <c r="JV4" s="1979"/>
      <c r="JW4" s="1979"/>
      <c r="JX4" s="1979"/>
      <c r="JY4" s="1979"/>
      <c r="JZ4" s="1979"/>
      <c r="KA4" s="1979"/>
      <c r="KB4" s="1979"/>
      <c r="KC4" s="1979"/>
      <c r="KD4" s="1979"/>
      <c r="KE4" s="1979"/>
      <c r="KF4" s="1979"/>
      <c r="KG4" s="1979"/>
      <c r="KH4" s="1979"/>
      <c r="KI4" s="1979"/>
      <c r="KJ4" s="1979"/>
      <c r="KK4" s="1979"/>
      <c r="KL4" s="1979"/>
      <c r="KM4" s="1979"/>
      <c r="KN4" s="1979"/>
      <c r="KO4" s="1979"/>
      <c r="KP4" s="1979"/>
      <c r="KQ4" s="1979"/>
      <c r="KR4" s="1979"/>
      <c r="KS4" s="1979"/>
      <c r="KT4" s="1979"/>
      <c r="KU4" s="1979"/>
      <c r="KV4" s="1979"/>
      <c r="KW4" s="1979"/>
      <c r="KX4" s="1979"/>
      <c r="KY4" s="1979"/>
      <c r="KZ4" s="1979"/>
      <c r="LA4" s="1979"/>
      <c r="LB4" s="1979"/>
      <c r="LC4" s="1979"/>
      <c r="LD4" s="1979"/>
      <c r="LE4" s="1979"/>
      <c r="LF4" s="1979"/>
      <c r="LG4" s="1979"/>
      <c r="LH4" s="1979"/>
      <c r="LI4" s="1979"/>
      <c r="LJ4" s="1979"/>
      <c r="LK4" s="1979"/>
      <c r="LL4" s="1979"/>
      <c r="LM4" s="1979"/>
      <c r="LN4" s="1979"/>
      <c r="LO4" s="1979"/>
      <c r="LP4" s="1979"/>
      <c r="LQ4" s="1979"/>
      <c r="LR4" s="1979"/>
      <c r="LS4" s="1979"/>
      <c r="LT4" s="1979"/>
      <c r="LU4" s="1979"/>
      <c r="LV4" s="1979"/>
      <c r="LW4" s="1979"/>
      <c r="LX4" s="1979"/>
      <c r="LY4" s="1979"/>
      <c r="LZ4" s="1979"/>
      <c r="MA4" s="1979"/>
      <c r="MB4" s="1979"/>
      <c r="MC4" s="1979"/>
      <c r="MD4" s="1979"/>
      <c r="ME4" s="1979"/>
      <c r="MF4" s="1979"/>
      <c r="MG4" s="1979"/>
      <c r="MH4" s="1979"/>
      <c r="MI4" s="1979"/>
      <c r="MJ4" s="1979"/>
      <c r="MK4" s="1979"/>
      <c r="ML4" s="1979"/>
      <c r="MM4" s="1979"/>
      <c r="MN4" s="1979"/>
      <c r="MO4" s="1979"/>
      <c r="MP4" s="1979"/>
      <c r="MQ4" s="1979"/>
      <c r="MR4" s="1979"/>
      <c r="MS4" s="1979"/>
      <c r="MT4" s="1979"/>
      <c r="MU4" s="1979"/>
      <c r="MV4" s="1979"/>
      <c r="MW4" s="1979"/>
      <c r="MX4" s="1979"/>
      <c r="MY4" s="1979"/>
      <c r="MZ4" s="1979"/>
      <c r="NA4" s="1979"/>
      <c r="NB4" s="1979"/>
      <c r="NC4" s="1979"/>
      <c r="ND4" s="1979"/>
      <c r="NE4" s="1979"/>
      <c r="NF4" s="1979"/>
      <c r="NG4" s="1979"/>
      <c r="NH4" s="1979"/>
      <c r="NI4" s="1979"/>
      <c r="NJ4" s="1979"/>
      <c r="NK4" s="1979"/>
      <c r="NL4" s="1979"/>
      <c r="NM4" s="1979"/>
      <c r="NN4" s="1979"/>
      <c r="NO4" s="1979"/>
      <c r="NP4" s="1979"/>
      <c r="NQ4" s="1979"/>
      <c r="NR4" s="1979"/>
      <c r="NS4" s="1979"/>
      <c r="NT4" s="1979"/>
      <c r="NU4" s="1979"/>
      <c r="NV4" s="1979"/>
      <c r="NW4" s="1979"/>
      <c r="NX4" s="1979"/>
      <c r="NY4" s="1979"/>
      <c r="NZ4" s="1979"/>
      <c r="OA4" s="1979"/>
      <c r="OB4" s="1979"/>
      <c r="OC4" s="1979"/>
      <c r="OD4" s="1979"/>
      <c r="OE4" s="1979"/>
      <c r="OF4" s="1979"/>
      <c r="OG4" s="1979"/>
      <c r="OH4" s="1979"/>
      <c r="OI4" s="1979"/>
      <c r="OJ4" s="1979"/>
      <c r="OK4" s="1979"/>
    </row>
    <row r="5" spans="1:401" s="426" customFormat="1" hidden="1" x14ac:dyDescent="0.2">
      <c r="A5" s="273" t="s">
        <v>1482</v>
      </c>
      <c r="C5" s="1325" t="s">
        <v>442</v>
      </c>
      <c r="D5" s="1325" t="s">
        <v>442</v>
      </c>
      <c r="E5" s="1325" t="s">
        <v>442</v>
      </c>
      <c r="F5" s="1325" t="s">
        <v>442</v>
      </c>
      <c r="G5" s="1325" t="s">
        <v>442</v>
      </c>
      <c r="H5" s="1325" t="s">
        <v>442</v>
      </c>
      <c r="I5" s="1325" t="s">
        <v>442</v>
      </c>
      <c r="J5" s="1325" t="s">
        <v>442</v>
      </c>
      <c r="K5" s="1325" t="s">
        <v>442</v>
      </c>
      <c r="L5" s="1325" t="s">
        <v>442</v>
      </c>
      <c r="M5" s="1325" t="s">
        <v>442</v>
      </c>
      <c r="N5" s="1325" t="s">
        <v>442</v>
      </c>
      <c r="O5" s="1325" t="s">
        <v>442</v>
      </c>
      <c r="P5" s="1325" t="s">
        <v>442</v>
      </c>
      <c r="Q5" s="1325" t="s">
        <v>442</v>
      </c>
      <c r="R5" s="1325" t="s">
        <v>442</v>
      </c>
      <c r="S5" s="1325" t="s">
        <v>442</v>
      </c>
      <c r="T5" s="1325" t="s">
        <v>442</v>
      </c>
      <c r="U5" s="1325" t="s">
        <v>442</v>
      </c>
      <c r="V5" s="1325" t="s">
        <v>442</v>
      </c>
      <c r="W5" s="1325" t="s">
        <v>442</v>
      </c>
      <c r="X5" s="1325" t="s">
        <v>442</v>
      </c>
      <c r="Y5" s="1325" t="s">
        <v>442</v>
      </c>
      <c r="Z5" s="1325" t="s">
        <v>442</v>
      </c>
      <c r="AA5" s="1325" t="s">
        <v>442</v>
      </c>
      <c r="AB5" s="1325" t="s">
        <v>442</v>
      </c>
      <c r="AC5" s="1325" t="s">
        <v>442</v>
      </c>
      <c r="AD5" s="1325" t="s">
        <v>442</v>
      </c>
      <c r="AE5" s="1325" t="s">
        <v>442</v>
      </c>
      <c r="AF5" s="1325" t="s">
        <v>442</v>
      </c>
      <c r="AG5" s="1325" t="s">
        <v>442</v>
      </c>
      <c r="AH5" s="1325" t="s">
        <v>442</v>
      </c>
      <c r="AI5" s="1325"/>
      <c r="AJ5" s="1325"/>
      <c r="AK5" s="1325"/>
      <c r="AL5" s="1325"/>
      <c r="AM5" s="1325"/>
      <c r="AN5" s="1325"/>
      <c r="AO5" s="1325" t="s">
        <v>442</v>
      </c>
      <c r="AP5" s="1325" t="s">
        <v>442</v>
      </c>
      <c r="AQ5" s="1325" t="s">
        <v>443</v>
      </c>
      <c r="AR5" s="1325" t="s">
        <v>443</v>
      </c>
      <c r="AS5" s="1332"/>
      <c r="AT5" s="1326" t="s">
        <v>442</v>
      </c>
      <c r="AU5" s="1326" t="s">
        <v>442</v>
      </c>
      <c r="AV5" s="1326" t="s">
        <v>442</v>
      </c>
      <c r="AW5" s="1326" t="s">
        <v>442</v>
      </c>
      <c r="AX5" s="1326" t="s">
        <v>442</v>
      </c>
      <c r="AY5" s="1326" t="s">
        <v>442</v>
      </c>
      <c r="AZ5" s="1326" t="s">
        <v>442</v>
      </c>
      <c r="BA5" s="1326" t="s">
        <v>442</v>
      </c>
      <c r="BB5" s="1326" t="s">
        <v>442</v>
      </c>
      <c r="BC5" s="1326" t="s">
        <v>442</v>
      </c>
      <c r="BD5" s="1326" t="s">
        <v>442</v>
      </c>
      <c r="BE5" s="1326" t="s">
        <v>442</v>
      </c>
      <c r="BF5" s="1326" t="s">
        <v>442</v>
      </c>
      <c r="BG5" s="1326" t="s">
        <v>442</v>
      </c>
      <c r="BH5" s="1326" t="s">
        <v>442</v>
      </c>
      <c r="BI5" s="1326" t="s">
        <v>442</v>
      </c>
      <c r="BJ5" s="1326" t="s">
        <v>442</v>
      </c>
      <c r="BK5" s="1326" t="s">
        <v>442</v>
      </c>
      <c r="BL5" s="1326" t="s">
        <v>442</v>
      </c>
      <c r="BM5" s="1326" t="s">
        <v>442</v>
      </c>
      <c r="BN5" s="1326" t="s">
        <v>442</v>
      </c>
      <c r="BO5" s="1326" t="s">
        <v>442</v>
      </c>
      <c r="BP5" s="1326" t="s">
        <v>442</v>
      </c>
      <c r="BQ5" s="1326" t="s">
        <v>442</v>
      </c>
      <c r="BR5" s="1326" t="s">
        <v>442</v>
      </c>
      <c r="BS5" s="1326" t="s">
        <v>442</v>
      </c>
      <c r="BT5" s="1326" t="s">
        <v>442</v>
      </c>
      <c r="BU5" s="1326" t="s">
        <v>442</v>
      </c>
      <c r="BV5" s="1325" t="s">
        <v>442</v>
      </c>
      <c r="BW5" s="1324" t="e">
        <v>#VALUE!</v>
      </c>
      <c r="BX5" s="1324"/>
      <c r="BY5" s="1324"/>
      <c r="BZ5" s="1324"/>
      <c r="CA5" s="1324"/>
      <c r="CB5" s="1324"/>
      <c r="CC5" s="1324"/>
      <c r="CD5" s="1326" t="s">
        <v>442</v>
      </c>
      <c r="CE5" s="1326" t="s">
        <v>442</v>
      </c>
      <c r="CF5" s="1332" t="s">
        <v>443</v>
      </c>
      <c r="CG5" s="2220" t="s">
        <v>443</v>
      </c>
      <c r="CH5" s="2231"/>
      <c r="CI5" s="2231"/>
      <c r="CJ5" s="811"/>
      <c r="CK5" s="811"/>
      <c r="CL5" s="811"/>
      <c r="CM5" s="811"/>
      <c r="CN5" s="811"/>
      <c r="CO5" s="2232"/>
      <c r="CP5" s="811"/>
      <c r="CQ5" s="811"/>
      <c r="CR5" s="811"/>
      <c r="CS5" s="811"/>
      <c r="CT5" s="811"/>
      <c r="CU5" s="811"/>
      <c r="CV5" s="811"/>
      <c r="CW5" s="811"/>
      <c r="CX5" s="811"/>
      <c r="CY5" s="811"/>
      <c r="CZ5" s="811"/>
      <c r="DA5" s="811"/>
      <c r="DB5" s="811"/>
      <c r="DC5" s="811"/>
      <c r="DD5" s="811"/>
      <c r="DE5" s="811"/>
      <c r="DF5" s="811"/>
      <c r="DG5" s="811"/>
      <c r="DH5" s="811"/>
      <c r="DI5" s="811"/>
      <c r="DJ5" s="811"/>
      <c r="DK5" s="811"/>
      <c r="DL5" s="8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811"/>
      <c r="ER5" s="811"/>
      <c r="ES5" s="811"/>
      <c r="ET5" s="811"/>
      <c r="EU5" s="811"/>
      <c r="EV5" s="811"/>
      <c r="EW5" s="811"/>
      <c r="EX5" s="811"/>
      <c r="EY5" s="811"/>
      <c r="EZ5" s="811"/>
      <c r="FA5" s="811"/>
      <c r="FB5" s="811"/>
      <c r="FC5" s="811"/>
      <c r="FD5" s="811"/>
      <c r="FE5" s="811"/>
      <c r="FF5" s="811"/>
      <c r="FG5" s="811"/>
      <c r="FH5" s="811"/>
      <c r="FI5" s="811"/>
      <c r="FJ5" s="811"/>
      <c r="FK5" s="811"/>
      <c r="FL5" s="811"/>
      <c r="FM5" s="811"/>
      <c r="FN5" s="811"/>
      <c r="FO5" s="811"/>
      <c r="FP5" s="811"/>
      <c r="FQ5" s="811"/>
      <c r="FR5" s="811"/>
      <c r="FS5" s="811"/>
      <c r="FT5" s="811"/>
      <c r="FU5" s="811"/>
      <c r="FV5" s="811"/>
      <c r="FW5" s="811"/>
      <c r="FX5" s="811"/>
      <c r="FY5" s="811"/>
      <c r="FZ5" s="811"/>
      <c r="GA5" s="811"/>
      <c r="GB5" s="811"/>
      <c r="GC5" s="811"/>
      <c r="GD5" s="811"/>
      <c r="GE5" s="811"/>
      <c r="GF5" s="811"/>
      <c r="GG5" s="811"/>
      <c r="GH5" s="811"/>
      <c r="GI5" s="811"/>
      <c r="GJ5" s="811"/>
      <c r="GK5" s="811"/>
      <c r="GL5" s="811"/>
      <c r="GM5" s="811"/>
      <c r="GN5" s="811"/>
      <c r="GO5" s="811"/>
      <c r="GP5" s="811"/>
      <c r="GQ5" s="811"/>
      <c r="GR5" s="811"/>
      <c r="GS5" s="811"/>
      <c r="GT5" s="811"/>
      <c r="GU5" s="811"/>
      <c r="GV5" s="811"/>
      <c r="GW5" s="811"/>
      <c r="GX5" s="811"/>
      <c r="GY5" s="811"/>
      <c r="GZ5" s="811"/>
      <c r="HA5" s="811"/>
      <c r="HB5" s="811"/>
      <c r="HC5" s="811"/>
      <c r="HD5" s="811"/>
      <c r="HE5" s="811"/>
      <c r="HF5" s="811"/>
      <c r="HG5" s="811"/>
      <c r="HH5" s="811"/>
      <c r="HI5" s="811"/>
      <c r="HJ5" s="811"/>
      <c r="HK5" s="811"/>
      <c r="HL5" s="811"/>
      <c r="HM5" s="811"/>
      <c r="HN5" s="811"/>
      <c r="HO5" s="811"/>
      <c r="HP5" s="811"/>
      <c r="HQ5" s="811"/>
      <c r="HR5" s="811"/>
      <c r="HS5" s="811"/>
      <c r="HT5" s="811"/>
      <c r="HU5" s="811"/>
      <c r="HV5" s="811"/>
      <c r="HW5" s="811"/>
      <c r="HX5" s="811"/>
      <c r="HY5" s="811"/>
      <c r="HZ5" s="811"/>
      <c r="IA5" s="811"/>
      <c r="IB5" s="811"/>
      <c r="IC5" s="811"/>
      <c r="ID5" s="811"/>
      <c r="IE5" s="811"/>
      <c r="IF5" s="811"/>
      <c r="IG5" s="811"/>
      <c r="IH5" s="811"/>
      <c r="II5" s="811"/>
      <c r="IJ5" s="811"/>
      <c r="IK5" s="811"/>
      <c r="IL5" s="811"/>
      <c r="IM5" s="811"/>
      <c r="IN5" s="811"/>
      <c r="IO5" s="811"/>
      <c r="IP5" s="811"/>
      <c r="IQ5" s="811"/>
      <c r="IR5" s="811"/>
      <c r="IS5" s="811"/>
      <c r="IT5" s="811"/>
      <c r="IU5" s="811"/>
      <c r="IV5" s="811"/>
      <c r="IW5" s="811"/>
      <c r="IX5" s="811"/>
      <c r="IY5" s="811"/>
      <c r="IZ5" s="811"/>
      <c r="JA5" s="811"/>
      <c r="JB5" s="811"/>
      <c r="JC5" s="811"/>
      <c r="JD5" s="811"/>
      <c r="JE5" s="811"/>
      <c r="JF5" s="811"/>
      <c r="JG5" s="811"/>
      <c r="JH5" s="811"/>
      <c r="JI5" s="811"/>
      <c r="JJ5" s="811"/>
      <c r="JK5" s="811"/>
      <c r="JL5" s="811"/>
      <c r="JM5" s="811"/>
      <c r="JN5" s="811"/>
      <c r="JO5" s="811"/>
      <c r="JP5" s="811"/>
      <c r="JQ5" s="811"/>
      <c r="JR5" s="811"/>
      <c r="JS5" s="811"/>
      <c r="JT5" s="811"/>
      <c r="JU5" s="811"/>
      <c r="JV5" s="811"/>
      <c r="JW5" s="811"/>
      <c r="JX5" s="811"/>
      <c r="JY5" s="811"/>
      <c r="JZ5" s="811"/>
      <c r="KA5" s="811"/>
      <c r="KB5" s="811"/>
      <c r="KC5" s="811"/>
      <c r="KD5" s="811"/>
      <c r="KE5" s="811"/>
      <c r="KF5" s="811"/>
      <c r="KG5" s="811"/>
      <c r="KH5" s="811"/>
      <c r="KI5" s="811"/>
      <c r="KJ5" s="811"/>
      <c r="KK5" s="811"/>
      <c r="KL5" s="811"/>
      <c r="KM5" s="811"/>
      <c r="KN5" s="811"/>
      <c r="KO5" s="811"/>
      <c r="KP5" s="811"/>
      <c r="KQ5" s="811"/>
      <c r="KR5" s="811"/>
      <c r="KS5" s="811"/>
      <c r="KT5" s="811"/>
      <c r="KU5" s="811"/>
      <c r="KV5" s="811"/>
      <c r="KW5" s="811"/>
      <c r="KX5" s="811"/>
      <c r="KY5" s="811"/>
      <c r="KZ5" s="811"/>
      <c r="LA5" s="811"/>
      <c r="LB5" s="811"/>
      <c r="LC5" s="811"/>
      <c r="LD5" s="811"/>
      <c r="LE5" s="811"/>
      <c r="LF5" s="811"/>
      <c r="LG5" s="811"/>
      <c r="LH5" s="811"/>
      <c r="LI5" s="811"/>
      <c r="LJ5" s="811"/>
      <c r="LK5" s="811"/>
      <c r="LL5" s="811"/>
      <c r="LM5" s="811"/>
      <c r="LN5" s="811"/>
      <c r="LO5" s="811"/>
      <c r="LP5" s="811"/>
      <c r="LQ5" s="811"/>
      <c r="LR5" s="811"/>
      <c r="LS5" s="811"/>
      <c r="LT5" s="811"/>
      <c r="LU5" s="811"/>
      <c r="LV5" s="811"/>
      <c r="LW5" s="811"/>
      <c r="LX5" s="811"/>
      <c r="LY5" s="811"/>
      <c r="LZ5" s="811"/>
      <c r="MA5" s="811"/>
      <c r="MB5" s="811"/>
      <c r="MC5" s="811"/>
      <c r="MD5" s="811"/>
      <c r="ME5" s="811"/>
      <c r="MF5" s="811"/>
      <c r="MG5" s="811"/>
      <c r="MH5" s="811"/>
      <c r="MI5" s="811"/>
      <c r="MJ5" s="811"/>
      <c r="MK5" s="811"/>
      <c r="ML5" s="811"/>
      <c r="MM5" s="811"/>
      <c r="MN5" s="811"/>
      <c r="MO5" s="811"/>
      <c r="MP5" s="811"/>
      <c r="MQ5" s="811"/>
      <c r="MR5" s="811"/>
      <c r="MS5" s="811"/>
      <c r="MT5" s="811"/>
      <c r="MU5" s="811"/>
      <c r="MV5" s="811"/>
      <c r="MW5" s="811"/>
      <c r="MX5" s="811"/>
      <c r="MY5" s="811"/>
      <c r="MZ5" s="811"/>
      <c r="NA5" s="811"/>
      <c r="NB5" s="811"/>
      <c r="NC5" s="811"/>
      <c r="ND5" s="811"/>
      <c r="NE5" s="811"/>
      <c r="NF5" s="811"/>
      <c r="NG5" s="811"/>
      <c r="NH5" s="811"/>
      <c r="NI5" s="811"/>
      <c r="NJ5" s="811"/>
      <c r="NK5" s="811"/>
      <c r="NL5" s="811"/>
      <c r="NM5" s="811"/>
      <c r="NN5" s="811"/>
      <c r="NO5" s="811"/>
      <c r="NP5" s="811"/>
      <c r="NQ5" s="811"/>
      <c r="NR5" s="811"/>
      <c r="NS5" s="811"/>
      <c r="NT5" s="811"/>
      <c r="NU5" s="811"/>
      <c r="NV5" s="811"/>
      <c r="NW5" s="811"/>
      <c r="NX5" s="811"/>
      <c r="NY5" s="811"/>
      <c r="NZ5" s="811"/>
      <c r="OA5" s="811"/>
      <c r="OB5" s="811"/>
      <c r="OC5" s="811"/>
      <c r="OD5" s="811"/>
      <c r="OE5" s="811"/>
      <c r="OF5" s="811"/>
      <c r="OG5" s="811"/>
      <c r="OH5" s="811"/>
      <c r="OI5" s="811"/>
      <c r="OJ5" s="811"/>
      <c r="OK5" s="811"/>
    </row>
    <row r="6" spans="1:401" s="472" customFormat="1" ht="24.95" customHeight="1" x14ac:dyDescent="0.2">
      <c r="A6" s="1579" t="s">
        <v>1482</v>
      </c>
      <c r="B6" s="1580"/>
      <c r="C6" s="1326" t="s">
        <v>1409</v>
      </c>
      <c r="D6" s="1328" t="s">
        <v>1173</v>
      </c>
      <c r="E6" s="1328" t="s">
        <v>1293</v>
      </c>
      <c r="F6" s="1328" t="s">
        <v>1174</v>
      </c>
      <c r="G6" s="1328" t="s">
        <v>1175</v>
      </c>
      <c r="H6" s="1328" t="s">
        <v>1176</v>
      </c>
      <c r="I6" s="1328" t="s">
        <v>1177</v>
      </c>
      <c r="J6" s="1328" t="s">
        <v>1178</v>
      </c>
      <c r="K6" s="1328" t="s">
        <v>1179</v>
      </c>
      <c r="L6" s="1328" t="s">
        <v>1180</v>
      </c>
      <c r="M6" s="1328" t="s">
        <v>1181</v>
      </c>
      <c r="N6" s="1328" t="s">
        <v>1182</v>
      </c>
      <c r="O6" s="1328" t="s">
        <v>1183</v>
      </c>
      <c r="P6" s="1328" t="s">
        <v>1184</v>
      </c>
      <c r="Q6" s="1328" t="s">
        <v>1185</v>
      </c>
      <c r="R6" s="1328" t="s">
        <v>1186</v>
      </c>
      <c r="S6" s="1328" t="s">
        <v>1187</v>
      </c>
      <c r="T6" s="1328" t="s">
        <v>1188</v>
      </c>
      <c r="U6" s="1328" t="s">
        <v>1189</v>
      </c>
      <c r="V6" s="1328" t="s">
        <v>1190</v>
      </c>
      <c r="W6" s="1328" t="s">
        <v>1191</v>
      </c>
      <c r="X6" s="1328" t="s">
        <v>1192</v>
      </c>
      <c r="Y6" s="1328" t="s">
        <v>1193</v>
      </c>
      <c r="Z6" s="1328" t="s">
        <v>1194</v>
      </c>
      <c r="AA6" s="1328" t="s">
        <v>1195</v>
      </c>
      <c r="AB6" s="1328" t="s">
        <v>1196</v>
      </c>
      <c r="AC6" s="1328" t="s">
        <v>1197</v>
      </c>
      <c r="AD6" s="1328" t="s">
        <v>1198</v>
      </c>
      <c r="AE6" s="1328" t="s">
        <v>1199</v>
      </c>
      <c r="AF6" s="1328" t="s">
        <v>1200</v>
      </c>
      <c r="AG6" s="1328" t="s">
        <v>1201</v>
      </c>
      <c r="AH6" s="1328" t="s">
        <v>1202</v>
      </c>
      <c r="AI6" s="1328" t="s">
        <v>1203</v>
      </c>
      <c r="AJ6" s="1328" t="s">
        <v>442</v>
      </c>
      <c r="AK6" s="1328" t="s">
        <v>442</v>
      </c>
      <c r="AL6" s="1328"/>
      <c r="AM6" s="1328"/>
      <c r="AN6" s="1328"/>
      <c r="AO6" s="1328" t="s">
        <v>1204</v>
      </c>
      <c r="AP6" s="1328" t="s">
        <v>1205</v>
      </c>
      <c r="AQ6" s="1326" t="s">
        <v>1410</v>
      </c>
      <c r="AR6" s="1326" t="s">
        <v>1411</v>
      </c>
      <c r="AS6" s="1333" t="s">
        <v>1071</v>
      </c>
      <c r="AT6" s="1328" t="s">
        <v>1238</v>
      </c>
      <c r="AU6" s="1328" t="s">
        <v>1206</v>
      </c>
      <c r="AV6" s="1328" t="s">
        <v>1207</v>
      </c>
      <c r="AW6" s="1328" t="s">
        <v>1208</v>
      </c>
      <c r="AX6" s="1328" t="s">
        <v>1209</v>
      </c>
      <c r="AY6" s="1328" t="s">
        <v>1210</v>
      </c>
      <c r="AZ6" s="1328" t="s">
        <v>1211</v>
      </c>
      <c r="BA6" s="1328" t="s">
        <v>1212</v>
      </c>
      <c r="BB6" s="1328" t="s">
        <v>1213</v>
      </c>
      <c r="BC6" s="1328" t="s">
        <v>1214</v>
      </c>
      <c r="BD6" s="1328" t="s">
        <v>1215</v>
      </c>
      <c r="BE6" s="1328" t="s">
        <v>1216</v>
      </c>
      <c r="BF6" s="1328" t="s">
        <v>1217</v>
      </c>
      <c r="BG6" s="1328" t="s">
        <v>1218</v>
      </c>
      <c r="BH6" s="1328" t="s">
        <v>1219</v>
      </c>
      <c r="BI6" s="1328" t="s">
        <v>1220</v>
      </c>
      <c r="BJ6" s="1328" t="s">
        <v>1221</v>
      </c>
      <c r="BK6" s="1328" t="s">
        <v>1222</v>
      </c>
      <c r="BL6" s="1328" t="s">
        <v>1223</v>
      </c>
      <c r="BM6" s="1328" t="s">
        <v>1224</v>
      </c>
      <c r="BN6" s="1328" t="s">
        <v>1225</v>
      </c>
      <c r="BO6" s="1328" t="s">
        <v>1226</v>
      </c>
      <c r="BP6" s="1328" t="s">
        <v>1227</v>
      </c>
      <c r="BQ6" s="1328" t="s">
        <v>1228</v>
      </c>
      <c r="BR6" s="1328" t="s">
        <v>1229</v>
      </c>
      <c r="BS6" s="1328" t="s">
        <v>1230</v>
      </c>
      <c r="BT6" s="1328" t="s">
        <v>1231</v>
      </c>
      <c r="BU6" s="1328" t="s">
        <v>1232</v>
      </c>
      <c r="BV6" s="1328" t="s">
        <v>1233</v>
      </c>
      <c r="BW6" s="1328" t="s">
        <v>1234</v>
      </c>
      <c r="BX6" s="1328" t="s">
        <v>1235</v>
      </c>
      <c r="BY6" s="1328" t="s">
        <v>1351</v>
      </c>
      <c r="BZ6" s="1328" t="s">
        <v>1352</v>
      </c>
      <c r="CA6" s="1328"/>
      <c r="CB6" s="1328"/>
      <c r="CC6" s="1328"/>
      <c r="CD6" s="1328" t="s">
        <v>1236</v>
      </c>
      <c r="CE6" s="1328" t="s">
        <v>1237</v>
      </c>
      <c r="CF6" s="1325" t="s">
        <v>1350</v>
      </c>
      <c r="CG6" s="2058" t="s">
        <v>1358</v>
      </c>
      <c r="CH6" s="2231"/>
      <c r="CI6" s="2159"/>
      <c r="CJ6" s="1959"/>
      <c r="CK6" s="1959"/>
      <c r="CL6" s="1959"/>
      <c r="CM6" s="1959"/>
      <c r="CN6" s="1959"/>
      <c r="CO6" s="2233"/>
      <c r="CP6" s="1959"/>
      <c r="CQ6" s="1959"/>
      <c r="CR6" s="1959"/>
      <c r="CS6" s="1959"/>
      <c r="CT6" s="1959"/>
      <c r="CU6" s="1959"/>
      <c r="CV6" s="1959"/>
      <c r="CW6" s="1959"/>
      <c r="CX6" s="1959"/>
      <c r="CY6" s="1959"/>
      <c r="CZ6" s="1959"/>
      <c r="DA6" s="1959"/>
      <c r="DB6" s="1959"/>
      <c r="DC6" s="1959"/>
      <c r="DD6" s="1959"/>
      <c r="DE6" s="1959"/>
      <c r="DF6" s="1959"/>
      <c r="DG6" s="1959"/>
      <c r="DH6" s="1959"/>
      <c r="DI6" s="1959"/>
      <c r="DJ6" s="1959"/>
      <c r="DK6" s="1959"/>
      <c r="DL6" s="1959"/>
      <c r="DM6" s="1959"/>
      <c r="DN6" s="1959"/>
      <c r="DO6" s="1959"/>
      <c r="DP6" s="1959"/>
      <c r="DQ6" s="1959"/>
      <c r="DR6" s="1959"/>
      <c r="DS6" s="1959"/>
      <c r="DT6" s="1959"/>
      <c r="DU6" s="1959"/>
      <c r="DV6" s="1959"/>
      <c r="DW6" s="1959"/>
      <c r="DX6" s="1959"/>
      <c r="DY6" s="1959"/>
      <c r="DZ6" s="1959"/>
      <c r="EA6" s="1959"/>
      <c r="EB6" s="1959"/>
      <c r="EC6" s="1959"/>
      <c r="ED6" s="1959"/>
      <c r="EE6" s="1959"/>
      <c r="EF6" s="1959"/>
      <c r="EG6" s="1959"/>
      <c r="EH6" s="1959"/>
      <c r="EI6" s="1959"/>
      <c r="EJ6" s="1959"/>
      <c r="EK6" s="1959"/>
      <c r="EL6" s="1959"/>
      <c r="EM6" s="1959"/>
      <c r="EN6" s="1959"/>
      <c r="EO6" s="1959"/>
      <c r="EP6" s="1959"/>
      <c r="EQ6" s="1959"/>
      <c r="ER6" s="1959"/>
      <c r="ES6" s="1959"/>
      <c r="ET6" s="1959"/>
      <c r="EU6" s="1959"/>
      <c r="EV6" s="1959"/>
      <c r="EW6" s="1959"/>
      <c r="EX6" s="1959"/>
      <c r="EY6" s="1959"/>
      <c r="EZ6" s="1959"/>
      <c r="FA6" s="1959"/>
      <c r="FB6" s="1959"/>
      <c r="FC6" s="1959"/>
      <c r="FD6" s="1959"/>
      <c r="FE6" s="1959"/>
      <c r="FF6" s="1959"/>
      <c r="FG6" s="1959"/>
      <c r="FH6" s="1959"/>
      <c r="FI6" s="1959"/>
      <c r="FJ6" s="1959"/>
      <c r="FK6" s="1959"/>
      <c r="FL6" s="1959"/>
      <c r="FM6" s="1959"/>
      <c r="FN6" s="1959"/>
      <c r="FO6" s="1959"/>
      <c r="FP6" s="1959"/>
      <c r="FQ6" s="1959"/>
      <c r="FR6" s="1959"/>
      <c r="FS6" s="1959"/>
      <c r="FT6" s="1959"/>
      <c r="FU6" s="1959"/>
      <c r="FV6" s="1959"/>
      <c r="FW6" s="1959"/>
      <c r="FX6" s="1959"/>
      <c r="FY6" s="1959"/>
      <c r="FZ6" s="1959"/>
      <c r="GA6" s="1959"/>
      <c r="GB6" s="1959"/>
      <c r="GC6" s="1959"/>
      <c r="GD6" s="1959"/>
      <c r="GE6" s="1959"/>
      <c r="GF6" s="1959"/>
      <c r="GG6" s="1959"/>
      <c r="GH6" s="1959"/>
      <c r="GI6" s="1959"/>
      <c r="GJ6" s="1959"/>
      <c r="GK6" s="1959"/>
      <c r="GL6" s="1959"/>
      <c r="GM6" s="1959"/>
      <c r="GN6" s="1959"/>
      <c r="GO6" s="1959"/>
      <c r="GP6" s="1959"/>
      <c r="GQ6" s="1959"/>
      <c r="GR6" s="1959"/>
      <c r="GS6" s="1959"/>
      <c r="GT6" s="1959"/>
      <c r="GU6" s="1959"/>
      <c r="GV6" s="1959"/>
      <c r="GW6" s="1959"/>
      <c r="GX6" s="1959"/>
      <c r="GY6" s="1959"/>
      <c r="GZ6" s="1959"/>
      <c r="HA6" s="1959"/>
      <c r="HB6" s="1959"/>
      <c r="HC6" s="1959"/>
      <c r="HD6" s="1959"/>
      <c r="HE6" s="1959"/>
      <c r="HF6" s="1959"/>
      <c r="HG6" s="1959"/>
      <c r="HH6" s="1959"/>
      <c r="HI6" s="1959"/>
      <c r="HJ6" s="1959"/>
      <c r="HK6" s="1959"/>
      <c r="HL6" s="1959"/>
      <c r="HM6" s="1959"/>
      <c r="HN6" s="1959"/>
      <c r="HO6" s="1959"/>
      <c r="HP6" s="1959"/>
      <c r="HQ6" s="1959"/>
      <c r="HR6" s="1959"/>
      <c r="HS6" s="1959"/>
      <c r="HT6" s="1959"/>
      <c r="HU6" s="1959"/>
      <c r="HV6" s="1959"/>
      <c r="HW6" s="1959"/>
      <c r="HX6" s="1959"/>
      <c r="HY6" s="1959"/>
      <c r="HZ6" s="1959"/>
      <c r="IA6" s="1959"/>
      <c r="IB6" s="1959"/>
      <c r="IC6" s="1959"/>
      <c r="ID6" s="1959"/>
      <c r="IE6" s="1959"/>
      <c r="IF6" s="1959"/>
      <c r="IG6" s="1959"/>
      <c r="IH6" s="1959"/>
      <c r="II6" s="1959"/>
      <c r="IJ6" s="1959"/>
      <c r="IK6" s="1959"/>
      <c r="IL6" s="1959"/>
      <c r="IM6" s="1959"/>
      <c r="IN6" s="1959"/>
      <c r="IO6" s="1959"/>
      <c r="IP6" s="1959"/>
      <c r="IQ6" s="1959"/>
      <c r="IR6" s="1959"/>
      <c r="IS6" s="1959"/>
      <c r="IT6" s="1959"/>
      <c r="IU6" s="1959"/>
      <c r="IV6" s="1959"/>
      <c r="IW6" s="1959"/>
      <c r="IX6" s="1959"/>
      <c r="IY6" s="1959"/>
      <c r="IZ6" s="1959"/>
      <c r="JA6" s="1959"/>
      <c r="JB6" s="1959"/>
      <c r="JC6" s="1959"/>
      <c r="JD6" s="1959"/>
      <c r="JE6" s="1959"/>
      <c r="JF6" s="1959"/>
      <c r="JG6" s="1959"/>
      <c r="JH6" s="1959"/>
      <c r="JI6" s="1959"/>
      <c r="JJ6" s="1959"/>
      <c r="JK6" s="1959"/>
      <c r="JL6" s="1959"/>
      <c r="JM6" s="1959"/>
      <c r="JN6" s="1959"/>
      <c r="JO6" s="1959"/>
      <c r="JP6" s="1959"/>
      <c r="JQ6" s="1959"/>
      <c r="JR6" s="1959"/>
      <c r="JS6" s="1959"/>
      <c r="JT6" s="1959"/>
      <c r="JU6" s="1959"/>
      <c r="JV6" s="1959"/>
      <c r="JW6" s="1959"/>
      <c r="JX6" s="1959"/>
      <c r="JY6" s="1959"/>
      <c r="JZ6" s="1959"/>
      <c r="KA6" s="1959"/>
      <c r="KB6" s="1959"/>
      <c r="KC6" s="1959"/>
      <c r="KD6" s="1959"/>
      <c r="KE6" s="1959"/>
      <c r="KF6" s="1959"/>
      <c r="KG6" s="1959"/>
      <c r="KH6" s="1959"/>
      <c r="KI6" s="1959"/>
      <c r="KJ6" s="1959"/>
      <c r="KK6" s="1959"/>
      <c r="KL6" s="1959"/>
      <c r="KM6" s="1959"/>
      <c r="KN6" s="1959"/>
      <c r="KO6" s="1959"/>
      <c r="KP6" s="1959"/>
      <c r="KQ6" s="1959"/>
      <c r="KR6" s="1959"/>
      <c r="KS6" s="1959"/>
      <c r="KT6" s="1959"/>
      <c r="KU6" s="1959"/>
      <c r="KV6" s="1959"/>
      <c r="KW6" s="1959"/>
      <c r="KX6" s="1959"/>
      <c r="KY6" s="1959"/>
      <c r="KZ6" s="1959"/>
      <c r="LA6" s="1959"/>
      <c r="LB6" s="1959"/>
      <c r="LC6" s="1959"/>
      <c r="LD6" s="1959"/>
      <c r="LE6" s="1959"/>
      <c r="LF6" s="1959"/>
      <c r="LG6" s="1959"/>
      <c r="LH6" s="1959"/>
      <c r="LI6" s="1959"/>
      <c r="LJ6" s="1959"/>
      <c r="LK6" s="1959"/>
      <c r="LL6" s="1959"/>
      <c r="LM6" s="1959"/>
      <c r="LN6" s="1959"/>
      <c r="LO6" s="1959"/>
      <c r="LP6" s="1959"/>
      <c r="LQ6" s="1959"/>
      <c r="LR6" s="1959"/>
      <c r="LS6" s="1959"/>
      <c r="LT6" s="1959"/>
      <c r="LU6" s="1959"/>
      <c r="LV6" s="1959"/>
      <c r="LW6" s="1959"/>
      <c r="LX6" s="1959"/>
      <c r="LY6" s="1959"/>
      <c r="LZ6" s="1959"/>
      <c r="MA6" s="1959"/>
      <c r="MB6" s="1959"/>
      <c r="MC6" s="1959"/>
      <c r="MD6" s="1959"/>
      <c r="ME6" s="1959"/>
      <c r="MF6" s="1959"/>
      <c r="MG6" s="1959"/>
      <c r="MH6" s="1959"/>
      <c r="MI6" s="1959"/>
      <c r="MJ6" s="1959"/>
      <c r="MK6" s="1959"/>
      <c r="ML6" s="1959"/>
      <c r="MM6" s="1959"/>
      <c r="MN6" s="1959"/>
      <c r="MO6" s="1959"/>
      <c r="MP6" s="1959"/>
      <c r="MQ6" s="1959"/>
      <c r="MR6" s="1959"/>
      <c r="MS6" s="1959"/>
      <c r="MT6" s="1959"/>
      <c r="MU6" s="1959"/>
      <c r="MV6" s="1959"/>
      <c r="MW6" s="1959"/>
      <c r="MX6" s="1959"/>
      <c r="MY6" s="1959"/>
      <c r="MZ6" s="1959"/>
      <c r="NA6" s="1959"/>
      <c r="NB6" s="1959"/>
      <c r="NC6" s="1959"/>
      <c r="ND6" s="1959"/>
      <c r="NE6" s="1959"/>
      <c r="NF6" s="1959"/>
      <c r="NG6" s="1959"/>
      <c r="NH6" s="1959"/>
      <c r="NI6" s="1959"/>
      <c r="NJ6" s="1959"/>
      <c r="NK6" s="1959"/>
      <c r="NL6" s="1959"/>
      <c r="NM6" s="1959"/>
      <c r="NN6" s="1959"/>
      <c r="NO6" s="1959"/>
      <c r="NP6" s="1959"/>
      <c r="NQ6" s="1959"/>
      <c r="NR6" s="1959"/>
      <c r="NS6" s="1959"/>
      <c r="NT6" s="1959"/>
      <c r="NU6" s="1959"/>
      <c r="NV6" s="1959"/>
      <c r="NW6" s="1959"/>
      <c r="NX6" s="1959"/>
      <c r="NY6" s="1959"/>
      <c r="NZ6" s="1959"/>
      <c r="OA6" s="1959"/>
      <c r="OB6" s="1959"/>
      <c r="OC6" s="1959"/>
      <c r="OD6" s="1959"/>
      <c r="OE6" s="1959"/>
      <c r="OF6" s="1959"/>
      <c r="OG6" s="1959"/>
      <c r="OH6" s="1959"/>
      <c r="OI6" s="1959"/>
      <c r="OJ6" s="1959"/>
      <c r="OK6" s="1959"/>
    </row>
    <row r="7" spans="1:401" s="25" customFormat="1" ht="15.75" customHeight="1" x14ac:dyDescent="0.2">
      <c r="A7" s="314">
        <v>1</v>
      </c>
      <c r="B7" s="315" t="s">
        <v>4</v>
      </c>
      <c r="C7" s="71">
        <v>4923756</v>
      </c>
      <c r="D7" s="71">
        <v>-1877</v>
      </c>
      <c r="E7" s="71"/>
      <c r="F7" s="71">
        <v>0</v>
      </c>
      <c r="G7" s="71">
        <v>0</v>
      </c>
      <c r="H7" s="71">
        <v>0</v>
      </c>
      <c r="I7" s="71">
        <v>0</v>
      </c>
      <c r="J7" s="71">
        <v>0</v>
      </c>
      <c r="K7" s="71">
        <v>0</v>
      </c>
      <c r="L7" s="71">
        <v>-550</v>
      </c>
      <c r="M7" s="71">
        <v>-1101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-275</v>
      </c>
      <c r="X7" s="71">
        <v>-9630</v>
      </c>
      <c r="Y7" s="71">
        <v>-2476</v>
      </c>
      <c r="Z7" s="71">
        <v>0</v>
      </c>
      <c r="AA7" s="71">
        <v>0</v>
      </c>
      <c r="AB7" s="71">
        <v>0</v>
      </c>
      <c r="AC7" s="71">
        <v>-550</v>
      </c>
      <c r="AD7" s="71">
        <v>0</v>
      </c>
      <c r="AE7" s="71">
        <v>0</v>
      </c>
      <c r="AF7" s="71">
        <v>0</v>
      </c>
      <c r="AG7" s="71">
        <v>0</v>
      </c>
      <c r="AH7" s="71">
        <v>0</v>
      </c>
      <c r="AI7" s="71">
        <v>0</v>
      </c>
      <c r="AJ7" s="71">
        <v>0</v>
      </c>
      <c r="AK7" s="71">
        <v>0</v>
      </c>
      <c r="AL7" s="71">
        <v>0</v>
      </c>
      <c r="AM7" s="71">
        <v>0</v>
      </c>
      <c r="AN7" s="71">
        <v>0</v>
      </c>
      <c r="AO7" s="71">
        <v>-6934</v>
      </c>
      <c r="AP7" s="71">
        <v>-9410</v>
      </c>
      <c r="AQ7" s="316">
        <v>-32803</v>
      </c>
      <c r="AR7" s="317">
        <v>4890953</v>
      </c>
      <c r="AS7" s="71"/>
      <c r="AT7" s="71"/>
      <c r="AU7" s="71">
        <v>0</v>
      </c>
      <c r="AV7" s="71">
        <v>0</v>
      </c>
      <c r="AW7" s="71">
        <v>0</v>
      </c>
      <c r="AX7" s="71">
        <v>0</v>
      </c>
      <c r="AY7" s="71">
        <v>0</v>
      </c>
      <c r="AZ7" s="71">
        <v>0</v>
      </c>
      <c r="BA7" s="71">
        <v>-17</v>
      </c>
      <c r="BB7" s="71">
        <v>-33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0</v>
      </c>
      <c r="BJ7" s="71">
        <v>0</v>
      </c>
      <c r="BK7" s="71">
        <v>0</v>
      </c>
      <c r="BL7" s="71">
        <v>-8</v>
      </c>
      <c r="BM7" s="71">
        <v>-290</v>
      </c>
      <c r="BN7" s="71">
        <v>-74</v>
      </c>
      <c r="BO7" s="71">
        <v>0</v>
      </c>
      <c r="BP7" s="71">
        <v>0</v>
      </c>
      <c r="BQ7" s="71">
        <v>0</v>
      </c>
      <c r="BR7" s="71">
        <v>-17</v>
      </c>
      <c r="BS7" s="71">
        <v>0</v>
      </c>
      <c r="BT7" s="71">
        <v>0</v>
      </c>
      <c r="BU7" s="71">
        <v>0</v>
      </c>
      <c r="BV7" s="71">
        <v>0</v>
      </c>
      <c r="BW7" s="71">
        <v>0</v>
      </c>
      <c r="BX7" s="71">
        <v>0</v>
      </c>
      <c r="BY7" s="71">
        <v>0</v>
      </c>
      <c r="BZ7" s="71">
        <v>0</v>
      </c>
      <c r="CA7" s="71">
        <v>0</v>
      </c>
      <c r="CB7" s="71">
        <v>0</v>
      </c>
      <c r="CC7" s="71">
        <v>0</v>
      </c>
      <c r="CD7" s="71">
        <v>-209</v>
      </c>
      <c r="CE7" s="71">
        <v>-283</v>
      </c>
      <c r="CF7" s="71">
        <v>-931</v>
      </c>
      <c r="CG7" s="2221">
        <v>4890022</v>
      </c>
      <c r="CH7" s="2166"/>
      <c r="CI7" s="2166"/>
      <c r="CJ7" s="343"/>
      <c r="CK7" s="1973"/>
      <c r="CL7" s="343"/>
      <c r="CM7" s="343"/>
      <c r="CN7" s="343"/>
      <c r="CO7" s="2234"/>
      <c r="CP7" s="343"/>
      <c r="CQ7" s="343"/>
      <c r="CR7" s="343"/>
      <c r="CS7" s="343"/>
      <c r="CT7" s="343"/>
      <c r="CU7" s="343"/>
      <c r="CV7" s="343"/>
      <c r="CW7" s="343"/>
      <c r="CX7" s="343"/>
      <c r="CY7" s="343"/>
      <c r="CZ7" s="343"/>
      <c r="DA7" s="343"/>
      <c r="DB7" s="343"/>
      <c r="DC7" s="343"/>
      <c r="DD7" s="343"/>
      <c r="DE7" s="343"/>
      <c r="DF7" s="343"/>
      <c r="DG7" s="343"/>
      <c r="DH7" s="343"/>
      <c r="DI7" s="343"/>
      <c r="DJ7" s="343"/>
      <c r="DK7" s="343"/>
      <c r="DL7" s="343"/>
      <c r="DM7" s="343"/>
      <c r="DN7" s="343"/>
      <c r="DO7" s="343"/>
      <c r="DP7" s="343"/>
      <c r="DQ7" s="343"/>
      <c r="DR7" s="343"/>
      <c r="DS7" s="343"/>
      <c r="DT7" s="343"/>
      <c r="DU7" s="343"/>
      <c r="DV7" s="343"/>
      <c r="DW7" s="343"/>
      <c r="DX7" s="343"/>
      <c r="DY7" s="343"/>
      <c r="DZ7" s="343"/>
      <c r="EA7" s="343"/>
      <c r="EB7" s="343"/>
      <c r="EC7" s="343"/>
      <c r="ED7" s="343"/>
      <c r="EE7" s="343"/>
      <c r="EF7" s="343"/>
      <c r="EG7" s="343"/>
      <c r="EH7" s="343"/>
      <c r="EI7" s="343"/>
      <c r="EJ7" s="343"/>
      <c r="EK7" s="343"/>
      <c r="EL7" s="343"/>
      <c r="EM7" s="343"/>
      <c r="EN7" s="343"/>
      <c r="EO7" s="343"/>
      <c r="EP7" s="343"/>
      <c r="EQ7" s="343"/>
      <c r="ER7" s="343"/>
      <c r="ES7" s="343"/>
      <c r="ET7" s="343"/>
      <c r="EU7" s="343"/>
      <c r="EV7" s="343"/>
      <c r="EW7" s="343"/>
      <c r="EX7" s="343"/>
      <c r="EY7" s="343"/>
      <c r="EZ7" s="343"/>
      <c r="FA7" s="343"/>
      <c r="FB7" s="343"/>
      <c r="FC7" s="343"/>
      <c r="FD7" s="343"/>
      <c r="FE7" s="343"/>
      <c r="FF7" s="343"/>
      <c r="FG7" s="343"/>
      <c r="FH7" s="343"/>
      <c r="FI7" s="343"/>
      <c r="FJ7" s="343"/>
      <c r="FK7" s="343"/>
      <c r="FL7" s="343"/>
      <c r="FM7" s="343"/>
      <c r="FN7" s="343"/>
      <c r="FO7" s="343"/>
      <c r="FP7" s="343"/>
      <c r="FQ7" s="343"/>
      <c r="FR7" s="343"/>
      <c r="FS7" s="343"/>
      <c r="FT7" s="343"/>
      <c r="FU7" s="343"/>
      <c r="FV7" s="343"/>
      <c r="FW7" s="343"/>
      <c r="FX7" s="343"/>
      <c r="FY7" s="343"/>
      <c r="FZ7" s="343"/>
      <c r="GA7" s="343"/>
      <c r="GB7" s="343"/>
      <c r="GC7" s="343"/>
      <c r="GD7" s="343"/>
      <c r="GE7" s="343"/>
      <c r="GF7" s="343"/>
      <c r="GG7" s="343"/>
      <c r="GH7" s="343"/>
      <c r="GI7" s="343"/>
      <c r="GJ7" s="343"/>
      <c r="GK7" s="343"/>
      <c r="GL7" s="343"/>
      <c r="GM7" s="343"/>
      <c r="GN7" s="343"/>
      <c r="GO7" s="343"/>
      <c r="GP7" s="343"/>
      <c r="GQ7" s="343"/>
      <c r="GR7" s="343"/>
      <c r="GS7" s="343"/>
      <c r="GT7" s="343"/>
      <c r="GU7" s="343"/>
      <c r="GV7" s="343"/>
      <c r="GW7" s="343"/>
      <c r="GX7" s="343"/>
      <c r="GY7" s="343"/>
      <c r="GZ7" s="343"/>
      <c r="HA7" s="343"/>
      <c r="HB7" s="343"/>
      <c r="HC7" s="343"/>
      <c r="HD7" s="343"/>
      <c r="HE7" s="343"/>
      <c r="HF7" s="343"/>
      <c r="HG7" s="343"/>
      <c r="HH7" s="343"/>
      <c r="HI7" s="343"/>
      <c r="HJ7" s="343"/>
      <c r="HK7" s="343"/>
      <c r="HL7" s="343"/>
      <c r="HM7" s="343"/>
      <c r="HN7" s="343"/>
      <c r="HO7" s="343"/>
      <c r="HP7" s="343"/>
      <c r="HQ7" s="343"/>
      <c r="HR7" s="343"/>
      <c r="HS7" s="343"/>
      <c r="HT7" s="343"/>
      <c r="HU7" s="343"/>
      <c r="HV7" s="343"/>
      <c r="HW7" s="343"/>
      <c r="HX7" s="343"/>
      <c r="HY7" s="343"/>
      <c r="HZ7" s="343"/>
      <c r="IA7" s="343"/>
      <c r="IB7" s="343"/>
      <c r="IC7" s="343"/>
      <c r="ID7" s="343"/>
      <c r="IE7" s="343"/>
      <c r="IF7" s="343"/>
      <c r="IG7" s="343"/>
      <c r="IH7" s="343"/>
      <c r="II7" s="343"/>
      <c r="IJ7" s="343"/>
      <c r="IK7" s="343"/>
      <c r="IL7" s="343"/>
      <c r="IM7" s="343"/>
      <c r="IN7" s="343"/>
      <c r="IO7" s="343"/>
      <c r="IP7" s="343"/>
      <c r="IQ7" s="343"/>
      <c r="IR7" s="343"/>
      <c r="IS7" s="343"/>
      <c r="IT7" s="343"/>
      <c r="IU7" s="343"/>
      <c r="IV7" s="343"/>
      <c r="IW7" s="343"/>
      <c r="IX7" s="343"/>
      <c r="IY7" s="343"/>
      <c r="IZ7" s="343"/>
      <c r="JA7" s="343"/>
      <c r="JB7" s="343"/>
      <c r="JC7" s="343"/>
      <c r="JD7" s="343"/>
      <c r="JE7" s="343"/>
      <c r="JF7" s="343"/>
      <c r="JG7" s="343"/>
      <c r="JH7" s="343"/>
      <c r="JI7" s="343"/>
      <c r="JJ7" s="343"/>
      <c r="JK7" s="343"/>
      <c r="JL7" s="343"/>
      <c r="JM7" s="343"/>
      <c r="JN7" s="343"/>
      <c r="JO7" s="343"/>
      <c r="JP7" s="343"/>
      <c r="JQ7" s="343"/>
      <c r="JR7" s="343"/>
      <c r="JS7" s="343"/>
      <c r="JT7" s="343"/>
      <c r="JU7" s="343"/>
      <c r="JV7" s="343"/>
      <c r="JW7" s="343"/>
      <c r="JX7" s="343"/>
      <c r="JY7" s="343"/>
      <c r="JZ7" s="343"/>
      <c r="KA7" s="343"/>
      <c r="KB7" s="343"/>
      <c r="KC7" s="343"/>
      <c r="KD7" s="343"/>
      <c r="KE7" s="343"/>
      <c r="KF7" s="343"/>
      <c r="KG7" s="343"/>
      <c r="KH7" s="343"/>
      <c r="KI7" s="343"/>
      <c r="KJ7" s="343"/>
      <c r="KK7" s="343"/>
      <c r="KL7" s="343"/>
      <c r="KM7" s="343"/>
      <c r="KN7" s="343"/>
      <c r="KO7" s="343"/>
      <c r="KP7" s="343"/>
      <c r="KQ7" s="343"/>
      <c r="KR7" s="343"/>
      <c r="KS7" s="343"/>
      <c r="KT7" s="343"/>
      <c r="KU7" s="343"/>
      <c r="KV7" s="343"/>
      <c r="KW7" s="343"/>
      <c r="KX7" s="343"/>
      <c r="KY7" s="343"/>
      <c r="KZ7" s="343"/>
      <c r="LA7" s="343"/>
      <c r="LB7" s="343"/>
      <c r="LC7" s="343"/>
      <c r="LD7" s="343"/>
      <c r="LE7" s="343"/>
      <c r="LF7" s="343"/>
      <c r="LG7" s="343"/>
      <c r="LH7" s="343"/>
      <c r="LI7" s="343"/>
      <c r="LJ7" s="343"/>
      <c r="LK7" s="343"/>
      <c r="LL7" s="343"/>
      <c r="LM7" s="343"/>
      <c r="LN7" s="343"/>
      <c r="LO7" s="343"/>
      <c r="LP7" s="343"/>
      <c r="LQ7" s="343"/>
      <c r="LR7" s="343"/>
      <c r="LS7" s="343"/>
      <c r="LT7" s="343"/>
      <c r="LU7" s="343"/>
      <c r="LV7" s="343"/>
      <c r="LW7" s="343"/>
      <c r="LX7" s="343"/>
      <c r="LY7" s="343"/>
      <c r="LZ7" s="343"/>
      <c r="MA7" s="343"/>
      <c r="MB7" s="343"/>
      <c r="MC7" s="343"/>
      <c r="MD7" s="343"/>
      <c r="ME7" s="343"/>
      <c r="MF7" s="343"/>
      <c r="MG7" s="343"/>
      <c r="MH7" s="343"/>
      <c r="MI7" s="343"/>
      <c r="MJ7" s="343"/>
      <c r="MK7" s="343"/>
      <c r="ML7" s="343"/>
      <c r="MM7" s="343"/>
      <c r="MN7" s="343"/>
      <c r="MO7" s="343"/>
      <c r="MP7" s="343"/>
      <c r="MQ7" s="343"/>
      <c r="MR7" s="343"/>
      <c r="MS7" s="343"/>
      <c r="MT7" s="343"/>
      <c r="MU7" s="343"/>
      <c r="MV7" s="343"/>
      <c r="MW7" s="343"/>
      <c r="MX7" s="343"/>
      <c r="MY7" s="343"/>
      <c r="MZ7" s="343"/>
      <c r="NA7" s="343"/>
      <c r="NB7" s="343"/>
      <c r="NC7" s="343"/>
      <c r="ND7" s="343"/>
      <c r="NE7" s="343"/>
      <c r="NF7" s="343"/>
      <c r="NG7" s="343"/>
      <c r="NH7" s="343"/>
      <c r="NI7" s="343"/>
      <c r="NJ7" s="343"/>
      <c r="NK7" s="343"/>
      <c r="NL7" s="343"/>
      <c r="NM7" s="343"/>
      <c r="NN7" s="343"/>
      <c r="NO7" s="343"/>
      <c r="NP7" s="343"/>
      <c r="NQ7" s="343"/>
      <c r="NR7" s="343"/>
      <c r="NS7" s="343"/>
      <c r="NT7" s="343"/>
      <c r="NU7" s="343"/>
      <c r="NV7" s="343"/>
      <c r="NW7" s="343"/>
      <c r="NX7" s="343"/>
      <c r="NY7" s="343"/>
      <c r="NZ7" s="343"/>
      <c r="OA7" s="343"/>
      <c r="OB7" s="343"/>
      <c r="OC7" s="343"/>
      <c r="OD7" s="343"/>
      <c r="OE7" s="343"/>
      <c r="OF7" s="343"/>
      <c r="OG7" s="343"/>
      <c r="OH7" s="343"/>
      <c r="OI7" s="343"/>
      <c r="OJ7" s="343"/>
      <c r="OK7" s="343"/>
    </row>
    <row r="8" spans="1:401" s="25" customFormat="1" ht="15.75" customHeight="1" x14ac:dyDescent="0.2">
      <c r="A8" s="314">
        <v>2</v>
      </c>
      <c r="B8" s="315" t="s">
        <v>5</v>
      </c>
      <c r="C8" s="71">
        <v>2522433</v>
      </c>
      <c r="D8" s="71">
        <v>-249</v>
      </c>
      <c r="E8" s="71"/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v>0</v>
      </c>
      <c r="T8" s="71">
        <v>0</v>
      </c>
      <c r="U8" s="71">
        <v>-305</v>
      </c>
      <c r="V8" s="71">
        <v>0</v>
      </c>
      <c r="W8" s="71">
        <v>0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1">
        <v>0</v>
      </c>
      <c r="AE8" s="71">
        <v>0</v>
      </c>
      <c r="AF8" s="71">
        <v>0</v>
      </c>
      <c r="AG8" s="71">
        <v>0</v>
      </c>
      <c r="AH8" s="71">
        <v>0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-4671</v>
      </c>
      <c r="AQ8" s="316">
        <v>-5225</v>
      </c>
      <c r="AR8" s="317">
        <v>2517208</v>
      </c>
      <c r="AS8" s="71"/>
      <c r="AT8" s="71"/>
      <c r="AU8" s="71">
        <v>0</v>
      </c>
      <c r="AV8" s="71">
        <v>0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71">
        <v>0</v>
      </c>
      <c r="BJ8" s="71">
        <v>-9</v>
      </c>
      <c r="BK8" s="71">
        <v>0</v>
      </c>
      <c r="BL8" s="71">
        <v>0</v>
      </c>
      <c r="BM8" s="71">
        <v>0</v>
      </c>
      <c r="BN8" s="71">
        <v>0</v>
      </c>
      <c r="BO8" s="71">
        <v>0</v>
      </c>
      <c r="BP8" s="71">
        <v>0</v>
      </c>
      <c r="BQ8" s="71">
        <v>0</v>
      </c>
      <c r="BR8" s="71">
        <v>0</v>
      </c>
      <c r="BS8" s="71">
        <v>0</v>
      </c>
      <c r="BT8" s="71">
        <v>0</v>
      </c>
      <c r="BU8" s="71">
        <v>0</v>
      </c>
      <c r="BV8" s="71">
        <v>0</v>
      </c>
      <c r="BW8" s="71">
        <v>0</v>
      </c>
      <c r="BX8" s="71">
        <v>0</v>
      </c>
      <c r="BY8" s="71">
        <v>0</v>
      </c>
      <c r="BZ8" s="71">
        <v>0</v>
      </c>
      <c r="CA8" s="71">
        <v>0</v>
      </c>
      <c r="CB8" s="71">
        <v>0</v>
      </c>
      <c r="CC8" s="71">
        <v>0</v>
      </c>
      <c r="CD8" s="71">
        <v>0</v>
      </c>
      <c r="CE8" s="71">
        <v>-140</v>
      </c>
      <c r="CF8" s="71">
        <v>-149</v>
      </c>
      <c r="CG8" s="2221">
        <v>2517059</v>
      </c>
      <c r="CH8" s="2166"/>
      <c r="CI8" s="2166"/>
      <c r="CJ8" s="343"/>
      <c r="CK8" s="343"/>
      <c r="CL8" s="343"/>
      <c r="CM8" s="343"/>
      <c r="CN8" s="343"/>
      <c r="CO8" s="2234"/>
      <c r="CP8" s="343"/>
      <c r="CQ8" s="343"/>
      <c r="CR8" s="343"/>
      <c r="CS8" s="343"/>
      <c r="CT8" s="343"/>
      <c r="CU8" s="343"/>
      <c r="CV8" s="343"/>
      <c r="CW8" s="343"/>
      <c r="CX8" s="343"/>
      <c r="CY8" s="343"/>
      <c r="CZ8" s="343"/>
      <c r="DA8" s="343"/>
      <c r="DB8" s="343"/>
      <c r="DC8" s="343"/>
      <c r="DD8" s="343"/>
      <c r="DE8" s="343"/>
      <c r="DF8" s="343"/>
      <c r="DG8" s="343"/>
      <c r="DH8" s="343"/>
      <c r="DI8" s="343"/>
      <c r="DJ8" s="343"/>
      <c r="DK8" s="343"/>
      <c r="DL8" s="343"/>
      <c r="DM8" s="343"/>
      <c r="DN8" s="343"/>
      <c r="DO8" s="343"/>
      <c r="DP8" s="343"/>
      <c r="DQ8" s="343"/>
      <c r="DR8" s="343"/>
      <c r="DS8" s="343"/>
      <c r="DT8" s="343"/>
      <c r="DU8" s="343"/>
      <c r="DV8" s="343"/>
      <c r="DW8" s="343"/>
      <c r="DX8" s="343"/>
      <c r="DY8" s="343"/>
      <c r="DZ8" s="343"/>
      <c r="EA8" s="343"/>
      <c r="EB8" s="343"/>
      <c r="EC8" s="343"/>
      <c r="ED8" s="343"/>
      <c r="EE8" s="343"/>
      <c r="EF8" s="343"/>
      <c r="EG8" s="343"/>
      <c r="EH8" s="343"/>
      <c r="EI8" s="343"/>
      <c r="EJ8" s="343"/>
      <c r="EK8" s="343"/>
      <c r="EL8" s="343"/>
      <c r="EM8" s="343"/>
      <c r="EN8" s="343"/>
      <c r="EO8" s="343"/>
      <c r="EP8" s="343"/>
      <c r="EQ8" s="343"/>
      <c r="ER8" s="343"/>
      <c r="ES8" s="343"/>
      <c r="ET8" s="343"/>
      <c r="EU8" s="343"/>
      <c r="EV8" s="343"/>
      <c r="EW8" s="343"/>
      <c r="EX8" s="343"/>
      <c r="EY8" s="343"/>
      <c r="EZ8" s="343"/>
      <c r="FA8" s="343"/>
      <c r="FB8" s="343"/>
      <c r="FC8" s="343"/>
      <c r="FD8" s="343"/>
      <c r="FE8" s="343"/>
      <c r="FF8" s="343"/>
      <c r="FG8" s="343"/>
      <c r="FH8" s="343"/>
      <c r="FI8" s="343"/>
      <c r="FJ8" s="343"/>
      <c r="FK8" s="343"/>
      <c r="FL8" s="343"/>
      <c r="FM8" s="343"/>
      <c r="FN8" s="343"/>
      <c r="FO8" s="343"/>
      <c r="FP8" s="343"/>
      <c r="FQ8" s="343"/>
      <c r="FR8" s="343"/>
      <c r="FS8" s="343"/>
      <c r="FT8" s="343"/>
      <c r="FU8" s="343"/>
      <c r="FV8" s="343"/>
      <c r="FW8" s="343"/>
      <c r="FX8" s="343"/>
      <c r="FY8" s="343"/>
      <c r="FZ8" s="343"/>
      <c r="GA8" s="343"/>
      <c r="GB8" s="343"/>
      <c r="GC8" s="343"/>
      <c r="GD8" s="343"/>
      <c r="GE8" s="343"/>
      <c r="GF8" s="343"/>
      <c r="GG8" s="343"/>
      <c r="GH8" s="343"/>
      <c r="GI8" s="343"/>
      <c r="GJ8" s="343"/>
      <c r="GK8" s="343"/>
      <c r="GL8" s="343"/>
      <c r="GM8" s="343"/>
      <c r="GN8" s="343"/>
      <c r="GO8" s="343"/>
      <c r="GP8" s="343"/>
      <c r="GQ8" s="343"/>
      <c r="GR8" s="343"/>
      <c r="GS8" s="343"/>
      <c r="GT8" s="343"/>
      <c r="GU8" s="343"/>
      <c r="GV8" s="343"/>
      <c r="GW8" s="343"/>
      <c r="GX8" s="343"/>
      <c r="GY8" s="343"/>
      <c r="GZ8" s="343"/>
      <c r="HA8" s="343"/>
      <c r="HB8" s="343"/>
      <c r="HC8" s="343"/>
      <c r="HD8" s="343"/>
      <c r="HE8" s="343"/>
      <c r="HF8" s="343"/>
      <c r="HG8" s="343"/>
      <c r="HH8" s="343"/>
      <c r="HI8" s="343"/>
      <c r="HJ8" s="343"/>
      <c r="HK8" s="343"/>
      <c r="HL8" s="343"/>
      <c r="HM8" s="343"/>
      <c r="HN8" s="343"/>
      <c r="HO8" s="343"/>
      <c r="HP8" s="343"/>
      <c r="HQ8" s="343"/>
      <c r="HR8" s="343"/>
      <c r="HS8" s="343"/>
      <c r="HT8" s="343"/>
      <c r="HU8" s="343"/>
      <c r="HV8" s="343"/>
      <c r="HW8" s="343"/>
      <c r="HX8" s="343"/>
      <c r="HY8" s="343"/>
      <c r="HZ8" s="343"/>
      <c r="IA8" s="343"/>
      <c r="IB8" s="343"/>
      <c r="IC8" s="343"/>
      <c r="ID8" s="343"/>
      <c r="IE8" s="343"/>
      <c r="IF8" s="343"/>
      <c r="IG8" s="343"/>
      <c r="IH8" s="343"/>
      <c r="II8" s="343"/>
      <c r="IJ8" s="343"/>
      <c r="IK8" s="343"/>
      <c r="IL8" s="343"/>
      <c r="IM8" s="343"/>
      <c r="IN8" s="343"/>
      <c r="IO8" s="343"/>
      <c r="IP8" s="343"/>
      <c r="IQ8" s="343"/>
      <c r="IR8" s="343"/>
      <c r="IS8" s="343"/>
      <c r="IT8" s="343"/>
      <c r="IU8" s="343"/>
      <c r="IV8" s="343"/>
      <c r="IW8" s="343"/>
      <c r="IX8" s="343"/>
      <c r="IY8" s="343"/>
      <c r="IZ8" s="343"/>
      <c r="JA8" s="343"/>
      <c r="JB8" s="343"/>
      <c r="JC8" s="343"/>
      <c r="JD8" s="343"/>
      <c r="JE8" s="343"/>
      <c r="JF8" s="343"/>
      <c r="JG8" s="343"/>
      <c r="JH8" s="343"/>
      <c r="JI8" s="343"/>
      <c r="JJ8" s="343"/>
      <c r="JK8" s="343"/>
      <c r="JL8" s="343"/>
      <c r="JM8" s="343"/>
      <c r="JN8" s="343"/>
      <c r="JO8" s="343"/>
      <c r="JP8" s="343"/>
      <c r="JQ8" s="343"/>
      <c r="JR8" s="343"/>
      <c r="JS8" s="343"/>
      <c r="JT8" s="343"/>
      <c r="JU8" s="343"/>
      <c r="JV8" s="343"/>
      <c r="JW8" s="343"/>
      <c r="JX8" s="343"/>
      <c r="JY8" s="343"/>
      <c r="JZ8" s="343"/>
      <c r="KA8" s="343"/>
      <c r="KB8" s="343"/>
      <c r="KC8" s="343"/>
      <c r="KD8" s="343"/>
      <c r="KE8" s="343"/>
      <c r="KF8" s="343"/>
      <c r="KG8" s="343"/>
      <c r="KH8" s="343"/>
      <c r="KI8" s="343"/>
      <c r="KJ8" s="343"/>
      <c r="KK8" s="343"/>
      <c r="KL8" s="343"/>
      <c r="KM8" s="343"/>
      <c r="KN8" s="343"/>
      <c r="KO8" s="343"/>
      <c r="KP8" s="343"/>
      <c r="KQ8" s="343"/>
      <c r="KR8" s="343"/>
      <c r="KS8" s="343"/>
      <c r="KT8" s="343"/>
      <c r="KU8" s="343"/>
      <c r="KV8" s="343"/>
      <c r="KW8" s="343"/>
      <c r="KX8" s="343"/>
      <c r="KY8" s="343"/>
      <c r="KZ8" s="343"/>
      <c r="LA8" s="343"/>
      <c r="LB8" s="343"/>
      <c r="LC8" s="343"/>
      <c r="LD8" s="343"/>
      <c r="LE8" s="343"/>
      <c r="LF8" s="343"/>
      <c r="LG8" s="343"/>
      <c r="LH8" s="343"/>
      <c r="LI8" s="343"/>
      <c r="LJ8" s="343"/>
      <c r="LK8" s="343"/>
      <c r="LL8" s="343"/>
      <c r="LM8" s="343"/>
      <c r="LN8" s="343"/>
      <c r="LO8" s="343"/>
      <c r="LP8" s="343"/>
      <c r="LQ8" s="343"/>
      <c r="LR8" s="343"/>
      <c r="LS8" s="343"/>
      <c r="LT8" s="343"/>
      <c r="LU8" s="343"/>
      <c r="LV8" s="343"/>
      <c r="LW8" s="343"/>
      <c r="LX8" s="343"/>
      <c r="LY8" s="343"/>
      <c r="LZ8" s="343"/>
      <c r="MA8" s="343"/>
      <c r="MB8" s="343"/>
      <c r="MC8" s="343"/>
      <c r="MD8" s="343"/>
      <c r="ME8" s="343"/>
      <c r="MF8" s="343"/>
      <c r="MG8" s="343"/>
      <c r="MH8" s="343"/>
      <c r="MI8" s="343"/>
      <c r="MJ8" s="343"/>
      <c r="MK8" s="343"/>
      <c r="ML8" s="343"/>
      <c r="MM8" s="343"/>
      <c r="MN8" s="343"/>
      <c r="MO8" s="343"/>
      <c r="MP8" s="343"/>
      <c r="MQ8" s="343"/>
      <c r="MR8" s="343"/>
      <c r="MS8" s="343"/>
      <c r="MT8" s="343"/>
      <c r="MU8" s="343"/>
      <c r="MV8" s="343"/>
      <c r="MW8" s="343"/>
      <c r="MX8" s="343"/>
      <c r="MY8" s="343"/>
      <c r="MZ8" s="343"/>
      <c r="NA8" s="343"/>
      <c r="NB8" s="343"/>
      <c r="NC8" s="343"/>
      <c r="ND8" s="343"/>
      <c r="NE8" s="343"/>
      <c r="NF8" s="343"/>
      <c r="NG8" s="343"/>
      <c r="NH8" s="343"/>
      <c r="NI8" s="343"/>
      <c r="NJ8" s="343"/>
      <c r="NK8" s="343"/>
      <c r="NL8" s="343"/>
      <c r="NM8" s="343"/>
      <c r="NN8" s="343"/>
      <c r="NO8" s="343"/>
      <c r="NP8" s="343"/>
      <c r="NQ8" s="343"/>
      <c r="NR8" s="343"/>
      <c r="NS8" s="343"/>
      <c r="NT8" s="343"/>
      <c r="NU8" s="343"/>
      <c r="NV8" s="343"/>
      <c r="NW8" s="343"/>
      <c r="NX8" s="343"/>
      <c r="NY8" s="343"/>
      <c r="NZ8" s="343"/>
      <c r="OA8" s="343"/>
      <c r="OB8" s="343"/>
      <c r="OC8" s="343"/>
      <c r="OD8" s="343"/>
      <c r="OE8" s="343"/>
      <c r="OF8" s="343"/>
      <c r="OG8" s="343"/>
      <c r="OH8" s="343"/>
      <c r="OI8" s="343"/>
      <c r="OJ8" s="343"/>
      <c r="OK8" s="343"/>
    </row>
    <row r="9" spans="1:401" s="25" customFormat="1" ht="15.75" customHeight="1" x14ac:dyDescent="0.2">
      <c r="A9" s="314">
        <v>3</v>
      </c>
      <c r="B9" s="315" t="s">
        <v>6</v>
      </c>
      <c r="C9" s="71">
        <v>10604025</v>
      </c>
      <c r="D9" s="71">
        <v>-381</v>
      </c>
      <c r="E9" s="71"/>
      <c r="F9" s="71">
        <v>-3382</v>
      </c>
      <c r="G9" s="71">
        <v>0</v>
      </c>
      <c r="H9" s="71">
        <v>0</v>
      </c>
      <c r="I9" s="71">
        <v>0</v>
      </c>
      <c r="J9" s="71">
        <v>0</v>
      </c>
      <c r="K9" s="71">
        <v>0</v>
      </c>
      <c r="L9" s="71">
        <v>0</v>
      </c>
      <c r="M9" s="71">
        <v>0</v>
      </c>
      <c r="N9" s="71">
        <v>-11499</v>
      </c>
      <c r="O9" s="71">
        <v>0</v>
      </c>
      <c r="P9" s="71">
        <v>-2029</v>
      </c>
      <c r="Q9" s="71">
        <v>0</v>
      </c>
      <c r="R9" s="71">
        <v>0</v>
      </c>
      <c r="S9" s="71">
        <v>0</v>
      </c>
      <c r="T9" s="71">
        <v>-48700</v>
      </c>
      <c r="U9" s="71">
        <v>0</v>
      </c>
      <c r="V9" s="71">
        <v>0</v>
      </c>
      <c r="W9" s="71">
        <v>0</v>
      </c>
      <c r="X9" s="71">
        <v>0</v>
      </c>
      <c r="Y9" s="71">
        <v>0</v>
      </c>
      <c r="Z9" s="71">
        <v>-1353</v>
      </c>
      <c r="AA9" s="71">
        <v>0</v>
      </c>
      <c r="AB9" s="71">
        <v>0</v>
      </c>
      <c r="AC9" s="71">
        <v>0</v>
      </c>
      <c r="AD9" s="71">
        <v>0</v>
      </c>
      <c r="AE9" s="71">
        <v>0</v>
      </c>
      <c r="AF9" s="71">
        <v>0</v>
      </c>
      <c r="AG9" s="71">
        <v>0</v>
      </c>
      <c r="AH9" s="71">
        <v>0</v>
      </c>
      <c r="AI9" s="71">
        <v>0</v>
      </c>
      <c r="AJ9" s="71">
        <v>0</v>
      </c>
      <c r="AK9" s="71">
        <v>0</v>
      </c>
      <c r="AL9" s="71">
        <v>-7440</v>
      </c>
      <c r="AM9" s="71">
        <v>-2029</v>
      </c>
      <c r="AN9" s="71">
        <v>0</v>
      </c>
      <c r="AO9" s="71">
        <v>-14001</v>
      </c>
      <c r="AP9" s="71">
        <v>-71832</v>
      </c>
      <c r="AQ9" s="316">
        <v>-162646</v>
      </c>
      <c r="AR9" s="317">
        <v>10441379</v>
      </c>
      <c r="AS9" s="71"/>
      <c r="AT9" s="71"/>
      <c r="AU9" s="71">
        <v>-102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0</v>
      </c>
      <c r="BB9" s="71">
        <v>0</v>
      </c>
      <c r="BC9" s="71">
        <v>-346</v>
      </c>
      <c r="BD9" s="71">
        <v>0</v>
      </c>
      <c r="BE9" s="71">
        <v>-61</v>
      </c>
      <c r="BF9" s="71">
        <v>0</v>
      </c>
      <c r="BG9" s="71">
        <v>0</v>
      </c>
      <c r="BH9" s="71">
        <v>0</v>
      </c>
      <c r="BI9" s="71">
        <v>-1465</v>
      </c>
      <c r="BJ9" s="71">
        <v>0</v>
      </c>
      <c r="BK9" s="71">
        <v>0</v>
      </c>
      <c r="BL9" s="71">
        <v>0</v>
      </c>
      <c r="BM9" s="71">
        <v>0</v>
      </c>
      <c r="BN9" s="71">
        <v>0</v>
      </c>
      <c r="BO9" s="71">
        <v>-41</v>
      </c>
      <c r="BP9" s="71">
        <v>0</v>
      </c>
      <c r="BQ9" s="71">
        <v>0</v>
      </c>
      <c r="BR9" s="71">
        <v>0</v>
      </c>
      <c r="BS9" s="71">
        <v>0</v>
      </c>
      <c r="BT9" s="71">
        <v>0</v>
      </c>
      <c r="BU9" s="71">
        <v>0</v>
      </c>
      <c r="BV9" s="71">
        <v>0</v>
      </c>
      <c r="BW9" s="71">
        <v>0</v>
      </c>
      <c r="BX9" s="71">
        <v>0</v>
      </c>
      <c r="BY9" s="71">
        <v>0</v>
      </c>
      <c r="BZ9" s="71">
        <v>0</v>
      </c>
      <c r="CA9" s="71">
        <v>-224</v>
      </c>
      <c r="CB9" s="71">
        <v>-61</v>
      </c>
      <c r="CC9" s="71">
        <v>0</v>
      </c>
      <c r="CD9" s="71">
        <v>-421</v>
      </c>
      <c r="CE9" s="71">
        <v>-2160</v>
      </c>
      <c r="CF9" s="71">
        <v>-4881</v>
      </c>
      <c r="CG9" s="2221">
        <v>10436498</v>
      </c>
      <c r="CH9" s="2166"/>
      <c r="CI9" s="2166"/>
      <c r="CJ9" s="343"/>
      <c r="CK9" s="343"/>
      <c r="CL9" s="343"/>
      <c r="CM9" s="343"/>
      <c r="CN9" s="343"/>
      <c r="CO9" s="2234"/>
      <c r="CP9" s="343"/>
      <c r="CQ9" s="343"/>
      <c r="CR9" s="343"/>
      <c r="CS9" s="343"/>
      <c r="CT9" s="343"/>
      <c r="CU9" s="343"/>
      <c r="CV9" s="343"/>
      <c r="CW9" s="343"/>
      <c r="CX9" s="343"/>
      <c r="CY9" s="343"/>
      <c r="CZ9" s="343"/>
      <c r="DA9" s="343"/>
      <c r="DB9" s="343"/>
      <c r="DC9" s="343"/>
      <c r="DD9" s="343"/>
      <c r="DE9" s="343"/>
      <c r="DF9" s="343"/>
      <c r="DG9" s="343"/>
      <c r="DH9" s="343"/>
      <c r="DI9" s="343"/>
      <c r="DJ9" s="343"/>
      <c r="DK9" s="343"/>
      <c r="DL9" s="343"/>
      <c r="DM9" s="343"/>
      <c r="DN9" s="343"/>
      <c r="DO9" s="343"/>
      <c r="DP9" s="343"/>
      <c r="DQ9" s="343"/>
      <c r="DR9" s="343"/>
      <c r="DS9" s="343"/>
      <c r="DT9" s="343"/>
      <c r="DU9" s="343"/>
      <c r="DV9" s="343"/>
      <c r="DW9" s="343"/>
      <c r="DX9" s="343"/>
      <c r="DY9" s="343"/>
      <c r="DZ9" s="343"/>
      <c r="EA9" s="343"/>
      <c r="EB9" s="343"/>
      <c r="EC9" s="343"/>
      <c r="ED9" s="343"/>
      <c r="EE9" s="343"/>
      <c r="EF9" s="343"/>
      <c r="EG9" s="343"/>
      <c r="EH9" s="343"/>
      <c r="EI9" s="343"/>
      <c r="EJ9" s="343"/>
      <c r="EK9" s="343"/>
      <c r="EL9" s="343"/>
      <c r="EM9" s="343"/>
      <c r="EN9" s="343"/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3"/>
      <c r="FH9" s="343"/>
      <c r="FI9" s="343"/>
      <c r="FJ9" s="343"/>
      <c r="FK9" s="343"/>
      <c r="FL9" s="343"/>
      <c r="FM9" s="343"/>
      <c r="FN9" s="343"/>
      <c r="FO9" s="343"/>
      <c r="FP9" s="343"/>
      <c r="FQ9" s="343"/>
      <c r="FR9" s="343"/>
      <c r="FS9" s="343"/>
      <c r="FT9" s="343"/>
      <c r="FU9" s="343"/>
      <c r="FV9" s="343"/>
      <c r="FW9" s="343"/>
      <c r="FX9" s="343"/>
      <c r="FY9" s="343"/>
      <c r="FZ9" s="343"/>
      <c r="GA9" s="343"/>
      <c r="GB9" s="343"/>
      <c r="GC9" s="343"/>
      <c r="GD9" s="343"/>
      <c r="GE9" s="343"/>
      <c r="GF9" s="343"/>
      <c r="GG9" s="343"/>
      <c r="GH9" s="343"/>
      <c r="GI9" s="343"/>
      <c r="GJ9" s="343"/>
      <c r="GK9" s="343"/>
      <c r="GL9" s="343"/>
      <c r="GM9" s="343"/>
      <c r="GN9" s="343"/>
      <c r="GO9" s="343"/>
      <c r="GP9" s="343"/>
      <c r="GQ9" s="343"/>
      <c r="GR9" s="343"/>
      <c r="GS9" s="343"/>
      <c r="GT9" s="343"/>
      <c r="GU9" s="343"/>
      <c r="GV9" s="343"/>
      <c r="GW9" s="343"/>
      <c r="GX9" s="343"/>
      <c r="GY9" s="343"/>
      <c r="GZ9" s="343"/>
      <c r="HA9" s="343"/>
      <c r="HB9" s="343"/>
      <c r="HC9" s="343"/>
      <c r="HD9" s="343"/>
      <c r="HE9" s="343"/>
      <c r="HF9" s="343"/>
      <c r="HG9" s="343"/>
      <c r="HH9" s="343"/>
      <c r="HI9" s="343"/>
      <c r="HJ9" s="343"/>
      <c r="HK9" s="343"/>
      <c r="HL9" s="343"/>
      <c r="HM9" s="343"/>
      <c r="HN9" s="343"/>
      <c r="HO9" s="343"/>
      <c r="HP9" s="343"/>
      <c r="HQ9" s="343"/>
      <c r="HR9" s="343"/>
      <c r="HS9" s="343"/>
      <c r="HT9" s="343"/>
      <c r="HU9" s="343"/>
      <c r="HV9" s="343"/>
      <c r="HW9" s="343"/>
      <c r="HX9" s="343"/>
      <c r="HY9" s="343"/>
      <c r="HZ9" s="343"/>
      <c r="IA9" s="343"/>
      <c r="IB9" s="343"/>
      <c r="IC9" s="343"/>
      <c r="ID9" s="343"/>
      <c r="IE9" s="343"/>
      <c r="IF9" s="343"/>
      <c r="IG9" s="343"/>
      <c r="IH9" s="343"/>
      <c r="II9" s="343"/>
      <c r="IJ9" s="343"/>
      <c r="IK9" s="343"/>
      <c r="IL9" s="343"/>
      <c r="IM9" s="343"/>
      <c r="IN9" s="343"/>
      <c r="IO9" s="343"/>
      <c r="IP9" s="343"/>
      <c r="IQ9" s="343"/>
      <c r="IR9" s="343"/>
      <c r="IS9" s="343"/>
      <c r="IT9" s="343"/>
      <c r="IU9" s="343"/>
      <c r="IV9" s="343"/>
      <c r="IW9" s="343"/>
      <c r="IX9" s="343"/>
      <c r="IY9" s="343"/>
      <c r="IZ9" s="343"/>
      <c r="JA9" s="343"/>
      <c r="JB9" s="343"/>
      <c r="JC9" s="343"/>
      <c r="JD9" s="343"/>
      <c r="JE9" s="343"/>
      <c r="JF9" s="343"/>
      <c r="JG9" s="343"/>
      <c r="JH9" s="343"/>
      <c r="JI9" s="343"/>
      <c r="JJ9" s="343"/>
      <c r="JK9" s="343"/>
      <c r="JL9" s="343"/>
      <c r="JM9" s="343"/>
      <c r="JN9" s="343"/>
      <c r="JO9" s="343"/>
      <c r="JP9" s="343"/>
      <c r="JQ9" s="343"/>
      <c r="JR9" s="343"/>
      <c r="JS9" s="343"/>
      <c r="JT9" s="343"/>
      <c r="JU9" s="343"/>
      <c r="JV9" s="343"/>
      <c r="JW9" s="343"/>
      <c r="JX9" s="343"/>
      <c r="JY9" s="343"/>
      <c r="JZ9" s="343"/>
      <c r="KA9" s="343"/>
      <c r="KB9" s="343"/>
      <c r="KC9" s="343"/>
      <c r="KD9" s="343"/>
      <c r="KE9" s="343"/>
      <c r="KF9" s="343"/>
      <c r="KG9" s="343"/>
      <c r="KH9" s="343"/>
      <c r="KI9" s="343"/>
      <c r="KJ9" s="343"/>
      <c r="KK9" s="343"/>
      <c r="KL9" s="343"/>
      <c r="KM9" s="343"/>
      <c r="KN9" s="343"/>
      <c r="KO9" s="343"/>
      <c r="KP9" s="343"/>
      <c r="KQ9" s="343"/>
      <c r="KR9" s="343"/>
      <c r="KS9" s="343"/>
      <c r="KT9" s="343"/>
      <c r="KU9" s="343"/>
      <c r="KV9" s="343"/>
      <c r="KW9" s="343"/>
      <c r="KX9" s="343"/>
      <c r="KY9" s="343"/>
      <c r="KZ9" s="343"/>
      <c r="LA9" s="343"/>
      <c r="LB9" s="343"/>
      <c r="LC9" s="343"/>
      <c r="LD9" s="343"/>
      <c r="LE9" s="343"/>
      <c r="LF9" s="343"/>
      <c r="LG9" s="343"/>
      <c r="LH9" s="343"/>
      <c r="LI9" s="343"/>
      <c r="LJ9" s="343"/>
      <c r="LK9" s="343"/>
      <c r="LL9" s="343"/>
      <c r="LM9" s="343"/>
      <c r="LN9" s="343"/>
      <c r="LO9" s="343"/>
      <c r="LP9" s="343"/>
      <c r="LQ9" s="343"/>
      <c r="LR9" s="343"/>
      <c r="LS9" s="343"/>
      <c r="LT9" s="343"/>
      <c r="LU9" s="343"/>
      <c r="LV9" s="343"/>
      <c r="LW9" s="343"/>
      <c r="LX9" s="343"/>
      <c r="LY9" s="343"/>
      <c r="LZ9" s="343"/>
      <c r="MA9" s="343"/>
      <c r="MB9" s="343"/>
      <c r="MC9" s="343"/>
      <c r="MD9" s="343"/>
      <c r="ME9" s="343"/>
      <c r="MF9" s="343"/>
      <c r="MG9" s="343"/>
      <c r="MH9" s="343"/>
      <c r="MI9" s="343"/>
      <c r="MJ9" s="343"/>
      <c r="MK9" s="343"/>
      <c r="ML9" s="343"/>
      <c r="MM9" s="343"/>
      <c r="MN9" s="343"/>
      <c r="MO9" s="343"/>
      <c r="MP9" s="343"/>
      <c r="MQ9" s="343"/>
      <c r="MR9" s="343"/>
      <c r="MS9" s="343"/>
      <c r="MT9" s="343"/>
      <c r="MU9" s="343"/>
      <c r="MV9" s="343"/>
      <c r="MW9" s="343"/>
      <c r="MX9" s="343"/>
      <c r="MY9" s="343"/>
      <c r="MZ9" s="343"/>
      <c r="NA9" s="343"/>
      <c r="NB9" s="343"/>
      <c r="NC9" s="343"/>
      <c r="ND9" s="343"/>
      <c r="NE9" s="343"/>
      <c r="NF9" s="343"/>
      <c r="NG9" s="343"/>
      <c r="NH9" s="343"/>
      <c r="NI9" s="343"/>
      <c r="NJ9" s="343"/>
      <c r="NK9" s="343"/>
      <c r="NL9" s="343"/>
      <c r="NM9" s="343"/>
      <c r="NN9" s="343"/>
      <c r="NO9" s="343"/>
      <c r="NP9" s="343"/>
      <c r="NQ9" s="343"/>
      <c r="NR9" s="343"/>
      <c r="NS9" s="343"/>
      <c r="NT9" s="343"/>
      <c r="NU9" s="343"/>
      <c r="NV9" s="343"/>
      <c r="NW9" s="343"/>
      <c r="NX9" s="343"/>
      <c r="NY9" s="343"/>
      <c r="NZ9" s="343"/>
      <c r="OA9" s="343"/>
      <c r="OB9" s="343"/>
      <c r="OC9" s="343"/>
      <c r="OD9" s="343"/>
      <c r="OE9" s="343"/>
      <c r="OF9" s="343"/>
      <c r="OG9" s="343"/>
      <c r="OH9" s="343"/>
      <c r="OI9" s="343"/>
      <c r="OJ9" s="343"/>
      <c r="OK9" s="343"/>
    </row>
    <row r="10" spans="1:401" s="25" customFormat="1" ht="15.75" customHeight="1" x14ac:dyDescent="0.2">
      <c r="A10" s="314">
        <v>4</v>
      </c>
      <c r="B10" s="315" t="s">
        <v>7</v>
      </c>
      <c r="C10" s="71">
        <v>1644354</v>
      </c>
      <c r="D10" s="71">
        <v>-173</v>
      </c>
      <c r="E10" s="71"/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v>0</v>
      </c>
      <c r="T10" s="71">
        <v>-8489</v>
      </c>
      <c r="U10" s="71">
        <v>0</v>
      </c>
      <c r="V10" s="71">
        <v>0</v>
      </c>
      <c r="W10" s="71">
        <v>-531</v>
      </c>
      <c r="X10" s="71">
        <v>-1061</v>
      </c>
      <c r="Y10" s="71">
        <v>0</v>
      </c>
      <c r="Z10" s="71">
        <v>0</v>
      </c>
      <c r="AA10" s="71">
        <v>0</v>
      </c>
      <c r="AB10" s="71">
        <v>0</v>
      </c>
      <c r="AC10" s="71">
        <v>0</v>
      </c>
      <c r="AD10" s="71">
        <v>0</v>
      </c>
      <c r="AE10" s="71">
        <v>0</v>
      </c>
      <c r="AF10" s="71">
        <v>0</v>
      </c>
      <c r="AG10" s="71">
        <v>0</v>
      </c>
      <c r="AH10" s="71">
        <v>0</v>
      </c>
      <c r="AI10" s="71">
        <v>0</v>
      </c>
      <c r="AJ10" s="71">
        <v>0</v>
      </c>
      <c r="AK10" s="71">
        <v>0</v>
      </c>
      <c r="AL10" s="71">
        <v>0</v>
      </c>
      <c r="AM10" s="71">
        <v>0</v>
      </c>
      <c r="AN10" s="71">
        <v>0</v>
      </c>
      <c r="AO10" s="71">
        <v>-5730</v>
      </c>
      <c r="AP10" s="71">
        <v>-10506</v>
      </c>
      <c r="AQ10" s="316">
        <v>-26490</v>
      </c>
      <c r="AR10" s="317">
        <v>1617864</v>
      </c>
      <c r="AS10" s="71"/>
      <c r="AT10" s="71"/>
      <c r="AU10" s="71">
        <v>0</v>
      </c>
      <c r="AV10" s="71">
        <v>0</v>
      </c>
      <c r="AW10" s="71">
        <v>0</v>
      </c>
      <c r="AX10" s="71">
        <v>0</v>
      </c>
      <c r="AY10" s="71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71">
        <v>-255</v>
      </c>
      <c r="BJ10" s="71">
        <v>0</v>
      </c>
      <c r="BK10" s="71">
        <v>0</v>
      </c>
      <c r="BL10" s="71">
        <v>-16</v>
      </c>
      <c r="BM10" s="71">
        <v>-32</v>
      </c>
      <c r="BN10" s="71">
        <v>0</v>
      </c>
      <c r="BO10" s="71">
        <v>0</v>
      </c>
      <c r="BP10" s="71">
        <v>0</v>
      </c>
      <c r="BQ10" s="71">
        <v>0</v>
      </c>
      <c r="BR10" s="71">
        <v>0</v>
      </c>
      <c r="BS10" s="71">
        <v>0</v>
      </c>
      <c r="BT10" s="71">
        <v>0</v>
      </c>
      <c r="BU10" s="71">
        <v>0</v>
      </c>
      <c r="BV10" s="71">
        <v>0</v>
      </c>
      <c r="BW10" s="71">
        <v>0</v>
      </c>
      <c r="BX10" s="71">
        <v>0</v>
      </c>
      <c r="BY10" s="71">
        <v>0</v>
      </c>
      <c r="BZ10" s="71">
        <v>0</v>
      </c>
      <c r="CA10" s="71">
        <v>0</v>
      </c>
      <c r="CB10" s="71">
        <v>0</v>
      </c>
      <c r="CC10" s="71">
        <v>0</v>
      </c>
      <c r="CD10" s="71">
        <v>-172</v>
      </c>
      <c r="CE10" s="71">
        <v>-316</v>
      </c>
      <c r="CF10" s="71">
        <v>-791</v>
      </c>
      <c r="CG10" s="2221">
        <v>1617073</v>
      </c>
      <c r="CH10" s="2166"/>
      <c r="CI10" s="2166"/>
      <c r="CJ10" s="343"/>
      <c r="CK10" s="343"/>
      <c r="CL10" s="343"/>
      <c r="CM10" s="343"/>
      <c r="CN10" s="343"/>
      <c r="CO10" s="2234"/>
      <c r="CP10" s="343"/>
      <c r="CQ10" s="343"/>
      <c r="CR10" s="343"/>
      <c r="CS10" s="343"/>
      <c r="CT10" s="343"/>
      <c r="CU10" s="343"/>
      <c r="CV10" s="343"/>
      <c r="CW10" s="343"/>
      <c r="CX10" s="343"/>
      <c r="CY10" s="343"/>
      <c r="CZ10" s="343"/>
      <c r="DA10" s="343"/>
      <c r="DB10" s="343"/>
      <c r="DC10" s="343"/>
      <c r="DD10" s="343"/>
      <c r="DE10" s="343"/>
      <c r="DF10" s="343"/>
      <c r="DG10" s="343"/>
      <c r="DH10" s="343"/>
      <c r="DI10" s="343"/>
      <c r="DJ10" s="343"/>
      <c r="DK10" s="343"/>
      <c r="DL10" s="343"/>
      <c r="DM10" s="343"/>
      <c r="DN10" s="343"/>
      <c r="DO10" s="343"/>
      <c r="DP10" s="343"/>
      <c r="DQ10" s="343"/>
      <c r="DR10" s="343"/>
      <c r="DS10" s="343"/>
      <c r="DT10" s="343"/>
      <c r="DU10" s="343"/>
      <c r="DV10" s="343"/>
      <c r="DW10" s="343"/>
      <c r="DX10" s="343"/>
      <c r="DY10" s="343"/>
      <c r="DZ10" s="343"/>
      <c r="EA10" s="343"/>
      <c r="EB10" s="343"/>
      <c r="EC10" s="343"/>
      <c r="ED10" s="343"/>
      <c r="EE10" s="343"/>
      <c r="EF10" s="343"/>
      <c r="EG10" s="343"/>
      <c r="EH10" s="343"/>
      <c r="EI10" s="343"/>
      <c r="EJ10" s="343"/>
      <c r="EK10" s="343"/>
      <c r="EL10" s="343"/>
      <c r="EM10" s="343"/>
      <c r="EN10" s="343"/>
      <c r="EO10" s="343"/>
      <c r="EP10" s="343"/>
      <c r="EQ10" s="343"/>
      <c r="ER10" s="343"/>
      <c r="ES10" s="343"/>
      <c r="ET10" s="343"/>
      <c r="EU10" s="343"/>
      <c r="EV10" s="343"/>
      <c r="EW10" s="343"/>
      <c r="EX10" s="343"/>
      <c r="EY10" s="343"/>
      <c r="EZ10" s="343"/>
      <c r="FA10" s="343"/>
      <c r="FB10" s="343"/>
      <c r="FC10" s="343"/>
      <c r="FD10" s="343"/>
      <c r="FE10" s="343"/>
      <c r="FF10" s="343"/>
      <c r="FG10" s="343"/>
      <c r="FH10" s="343"/>
      <c r="FI10" s="343"/>
      <c r="FJ10" s="343"/>
      <c r="FK10" s="343"/>
      <c r="FL10" s="343"/>
      <c r="FM10" s="343"/>
      <c r="FN10" s="343"/>
      <c r="FO10" s="343"/>
      <c r="FP10" s="343"/>
      <c r="FQ10" s="343"/>
      <c r="FR10" s="343"/>
      <c r="FS10" s="343"/>
      <c r="FT10" s="343"/>
      <c r="FU10" s="343"/>
      <c r="FV10" s="343"/>
      <c r="FW10" s="343"/>
      <c r="FX10" s="343"/>
      <c r="FY10" s="343"/>
      <c r="FZ10" s="343"/>
      <c r="GA10" s="343"/>
      <c r="GB10" s="343"/>
      <c r="GC10" s="343"/>
      <c r="GD10" s="343"/>
      <c r="GE10" s="343"/>
      <c r="GF10" s="343"/>
      <c r="GG10" s="343"/>
      <c r="GH10" s="343"/>
      <c r="GI10" s="343"/>
      <c r="GJ10" s="343"/>
      <c r="GK10" s="343"/>
      <c r="GL10" s="343"/>
      <c r="GM10" s="343"/>
      <c r="GN10" s="343"/>
      <c r="GO10" s="343"/>
      <c r="GP10" s="343"/>
      <c r="GQ10" s="343"/>
      <c r="GR10" s="343"/>
      <c r="GS10" s="343"/>
      <c r="GT10" s="343"/>
      <c r="GU10" s="343"/>
      <c r="GV10" s="343"/>
      <c r="GW10" s="343"/>
      <c r="GX10" s="343"/>
      <c r="GY10" s="343"/>
      <c r="GZ10" s="343"/>
      <c r="HA10" s="343"/>
      <c r="HB10" s="343"/>
      <c r="HC10" s="343"/>
      <c r="HD10" s="343"/>
      <c r="HE10" s="343"/>
      <c r="HF10" s="343"/>
      <c r="HG10" s="343"/>
      <c r="HH10" s="343"/>
      <c r="HI10" s="343"/>
      <c r="HJ10" s="343"/>
      <c r="HK10" s="343"/>
      <c r="HL10" s="343"/>
      <c r="HM10" s="343"/>
      <c r="HN10" s="343"/>
      <c r="HO10" s="343"/>
      <c r="HP10" s="343"/>
      <c r="HQ10" s="343"/>
      <c r="HR10" s="343"/>
      <c r="HS10" s="343"/>
      <c r="HT10" s="343"/>
      <c r="HU10" s="343"/>
      <c r="HV10" s="343"/>
      <c r="HW10" s="343"/>
      <c r="HX10" s="343"/>
      <c r="HY10" s="343"/>
      <c r="HZ10" s="343"/>
      <c r="IA10" s="343"/>
      <c r="IB10" s="343"/>
      <c r="IC10" s="343"/>
      <c r="ID10" s="343"/>
      <c r="IE10" s="343"/>
      <c r="IF10" s="343"/>
      <c r="IG10" s="343"/>
      <c r="IH10" s="343"/>
      <c r="II10" s="343"/>
      <c r="IJ10" s="343"/>
      <c r="IK10" s="343"/>
      <c r="IL10" s="343"/>
      <c r="IM10" s="343"/>
      <c r="IN10" s="343"/>
      <c r="IO10" s="343"/>
      <c r="IP10" s="343"/>
      <c r="IQ10" s="343"/>
      <c r="IR10" s="343"/>
      <c r="IS10" s="343"/>
      <c r="IT10" s="343"/>
      <c r="IU10" s="343"/>
      <c r="IV10" s="343"/>
      <c r="IW10" s="343"/>
      <c r="IX10" s="343"/>
      <c r="IY10" s="343"/>
      <c r="IZ10" s="343"/>
      <c r="JA10" s="343"/>
      <c r="JB10" s="343"/>
      <c r="JC10" s="343"/>
      <c r="JD10" s="343"/>
      <c r="JE10" s="343"/>
      <c r="JF10" s="343"/>
      <c r="JG10" s="343"/>
      <c r="JH10" s="343"/>
      <c r="JI10" s="343"/>
      <c r="JJ10" s="343"/>
      <c r="JK10" s="343"/>
      <c r="JL10" s="343"/>
      <c r="JM10" s="343"/>
      <c r="JN10" s="343"/>
      <c r="JO10" s="343"/>
      <c r="JP10" s="343"/>
      <c r="JQ10" s="343"/>
      <c r="JR10" s="343"/>
      <c r="JS10" s="343"/>
      <c r="JT10" s="343"/>
      <c r="JU10" s="343"/>
      <c r="JV10" s="343"/>
      <c r="JW10" s="343"/>
      <c r="JX10" s="343"/>
      <c r="JY10" s="343"/>
      <c r="JZ10" s="343"/>
      <c r="KA10" s="343"/>
      <c r="KB10" s="343"/>
      <c r="KC10" s="343"/>
      <c r="KD10" s="343"/>
      <c r="KE10" s="343"/>
      <c r="KF10" s="343"/>
      <c r="KG10" s="343"/>
      <c r="KH10" s="343"/>
      <c r="KI10" s="343"/>
      <c r="KJ10" s="343"/>
      <c r="KK10" s="343"/>
      <c r="KL10" s="343"/>
      <c r="KM10" s="343"/>
      <c r="KN10" s="343"/>
      <c r="KO10" s="343"/>
      <c r="KP10" s="343"/>
      <c r="KQ10" s="343"/>
      <c r="KR10" s="343"/>
      <c r="KS10" s="343"/>
      <c r="KT10" s="343"/>
      <c r="KU10" s="343"/>
      <c r="KV10" s="343"/>
      <c r="KW10" s="343"/>
      <c r="KX10" s="343"/>
      <c r="KY10" s="343"/>
      <c r="KZ10" s="343"/>
      <c r="LA10" s="343"/>
      <c r="LB10" s="343"/>
      <c r="LC10" s="343"/>
      <c r="LD10" s="343"/>
      <c r="LE10" s="343"/>
      <c r="LF10" s="343"/>
      <c r="LG10" s="343"/>
      <c r="LH10" s="343"/>
      <c r="LI10" s="343"/>
      <c r="LJ10" s="343"/>
      <c r="LK10" s="343"/>
      <c r="LL10" s="343"/>
      <c r="LM10" s="343"/>
      <c r="LN10" s="343"/>
      <c r="LO10" s="343"/>
      <c r="LP10" s="343"/>
      <c r="LQ10" s="343"/>
      <c r="LR10" s="343"/>
      <c r="LS10" s="343"/>
      <c r="LT10" s="343"/>
      <c r="LU10" s="343"/>
      <c r="LV10" s="343"/>
      <c r="LW10" s="343"/>
      <c r="LX10" s="343"/>
      <c r="LY10" s="343"/>
      <c r="LZ10" s="343"/>
      <c r="MA10" s="343"/>
      <c r="MB10" s="343"/>
      <c r="MC10" s="343"/>
      <c r="MD10" s="343"/>
      <c r="ME10" s="343"/>
      <c r="MF10" s="343"/>
      <c r="MG10" s="343"/>
      <c r="MH10" s="343"/>
      <c r="MI10" s="343"/>
      <c r="MJ10" s="343"/>
      <c r="MK10" s="343"/>
      <c r="ML10" s="343"/>
      <c r="MM10" s="343"/>
      <c r="MN10" s="343"/>
      <c r="MO10" s="343"/>
      <c r="MP10" s="343"/>
      <c r="MQ10" s="343"/>
      <c r="MR10" s="343"/>
      <c r="MS10" s="343"/>
      <c r="MT10" s="343"/>
      <c r="MU10" s="343"/>
      <c r="MV10" s="343"/>
      <c r="MW10" s="343"/>
      <c r="MX10" s="343"/>
      <c r="MY10" s="343"/>
      <c r="MZ10" s="343"/>
      <c r="NA10" s="343"/>
      <c r="NB10" s="343"/>
      <c r="NC10" s="343"/>
      <c r="ND10" s="343"/>
      <c r="NE10" s="343"/>
      <c r="NF10" s="343"/>
      <c r="NG10" s="343"/>
      <c r="NH10" s="343"/>
      <c r="NI10" s="343"/>
      <c r="NJ10" s="343"/>
      <c r="NK10" s="343"/>
      <c r="NL10" s="343"/>
      <c r="NM10" s="343"/>
      <c r="NN10" s="343"/>
      <c r="NO10" s="343"/>
      <c r="NP10" s="343"/>
      <c r="NQ10" s="343"/>
      <c r="NR10" s="343"/>
      <c r="NS10" s="343"/>
      <c r="NT10" s="343"/>
      <c r="NU10" s="343"/>
      <c r="NV10" s="343"/>
      <c r="NW10" s="343"/>
      <c r="NX10" s="343"/>
      <c r="NY10" s="343"/>
      <c r="NZ10" s="343"/>
      <c r="OA10" s="343"/>
      <c r="OB10" s="343"/>
      <c r="OC10" s="343"/>
      <c r="OD10" s="343"/>
      <c r="OE10" s="343"/>
      <c r="OF10" s="343"/>
      <c r="OG10" s="343"/>
      <c r="OH10" s="343"/>
      <c r="OI10" s="343"/>
      <c r="OJ10" s="343"/>
      <c r="OK10" s="343"/>
    </row>
    <row r="11" spans="1:401" s="25" customFormat="1" ht="15.75" customHeight="1" x14ac:dyDescent="0.2">
      <c r="A11" s="305">
        <v>5</v>
      </c>
      <c r="B11" s="306" t="s">
        <v>8</v>
      </c>
      <c r="C11" s="307">
        <v>2803300</v>
      </c>
      <c r="D11" s="307">
        <v>-505</v>
      </c>
      <c r="E11" s="307"/>
      <c r="F11" s="307">
        <v>0</v>
      </c>
      <c r="G11" s="307">
        <v>0</v>
      </c>
      <c r="H11" s="307">
        <v>0</v>
      </c>
      <c r="I11" s="307">
        <v>0</v>
      </c>
      <c r="J11" s="307">
        <v>0</v>
      </c>
      <c r="K11" s="307">
        <v>0</v>
      </c>
      <c r="L11" s="307">
        <v>0</v>
      </c>
      <c r="M11" s="307">
        <v>0</v>
      </c>
      <c r="N11" s="307">
        <v>0</v>
      </c>
      <c r="O11" s="307">
        <v>0</v>
      </c>
      <c r="P11" s="307">
        <v>0</v>
      </c>
      <c r="Q11" s="307">
        <v>0</v>
      </c>
      <c r="R11" s="307">
        <v>0</v>
      </c>
      <c r="S11" s="307">
        <v>0</v>
      </c>
      <c r="T11" s="307">
        <v>0</v>
      </c>
      <c r="U11" s="307">
        <v>0</v>
      </c>
      <c r="V11" s="307">
        <v>0</v>
      </c>
      <c r="W11" s="307">
        <v>0</v>
      </c>
      <c r="X11" s="307">
        <v>0</v>
      </c>
      <c r="Y11" s="307">
        <v>0</v>
      </c>
      <c r="Z11" s="307">
        <v>0</v>
      </c>
      <c r="AA11" s="307">
        <v>0</v>
      </c>
      <c r="AB11" s="307">
        <v>0</v>
      </c>
      <c r="AC11" s="307">
        <v>0</v>
      </c>
      <c r="AD11" s="307">
        <v>0</v>
      </c>
      <c r="AE11" s="462">
        <v>0</v>
      </c>
      <c r="AF11" s="462">
        <v>0</v>
      </c>
      <c r="AG11" s="656">
        <v>0</v>
      </c>
      <c r="AH11" s="656">
        <v>-41765</v>
      </c>
      <c r="AI11" s="996">
        <v>0</v>
      </c>
      <c r="AJ11" s="1135">
        <v>0</v>
      </c>
      <c r="AK11" s="1135">
        <v>0</v>
      </c>
      <c r="AL11" s="996">
        <v>0</v>
      </c>
      <c r="AM11" s="996">
        <v>0</v>
      </c>
      <c r="AN11" s="996">
        <v>0</v>
      </c>
      <c r="AO11" s="307">
        <v>-6005</v>
      </c>
      <c r="AP11" s="307">
        <v>-9342</v>
      </c>
      <c r="AQ11" s="308">
        <v>-57617</v>
      </c>
      <c r="AR11" s="309">
        <v>2745683</v>
      </c>
      <c r="AS11" s="307"/>
      <c r="AT11" s="307"/>
      <c r="AU11" s="307">
        <v>0</v>
      </c>
      <c r="AV11" s="307">
        <v>0</v>
      </c>
      <c r="AW11" s="307">
        <v>0</v>
      </c>
      <c r="AX11" s="307">
        <v>0</v>
      </c>
      <c r="AY11" s="307">
        <v>0</v>
      </c>
      <c r="AZ11" s="307">
        <v>0</v>
      </c>
      <c r="BA11" s="307">
        <v>0</v>
      </c>
      <c r="BB11" s="307">
        <v>0</v>
      </c>
      <c r="BC11" s="307">
        <v>0</v>
      </c>
      <c r="BD11" s="307">
        <v>0</v>
      </c>
      <c r="BE11" s="307">
        <v>0</v>
      </c>
      <c r="BF11" s="307">
        <v>0</v>
      </c>
      <c r="BG11" s="307">
        <v>0</v>
      </c>
      <c r="BH11" s="307">
        <v>0</v>
      </c>
      <c r="BI11" s="307">
        <v>0</v>
      </c>
      <c r="BJ11" s="307">
        <v>0</v>
      </c>
      <c r="BK11" s="307">
        <v>0</v>
      </c>
      <c r="BL11" s="307">
        <v>0</v>
      </c>
      <c r="BM11" s="307">
        <v>0</v>
      </c>
      <c r="BN11" s="307">
        <v>0</v>
      </c>
      <c r="BO11" s="307">
        <v>0</v>
      </c>
      <c r="BP11" s="307">
        <v>0</v>
      </c>
      <c r="BQ11" s="307">
        <v>0</v>
      </c>
      <c r="BR11" s="307">
        <v>0</v>
      </c>
      <c r="BS11" s="307">
        <v>0</v>
      </c>
      <c r="BT11" s="462">
        <v>0</v>
      </c>
      <c r="BU11" s="462">
        <v>0</v>
      </c>
      <c r="BV11" s="656">
        <v>0</v>
      </c>
      <c r="BW11" s="656">
        <v>-1256</v>
      </c>
      <c r="BX11" s="996">
        <v>0</v>
      </c>
      <c r="BY11" s="1135">
        <v>0</v>
      </c>
      <c r="BZ11" s="1135">
        <v>0</v>
      </c>
      <c r="CA11" s="1135">
        <v>0</v>
      </c>
      <c r="CB11" s="1135">
        <v>0</v>
      </c>
      <c r="CC11" s="1135">
        <v>0</v>
      </c>
      <c r="CD11" s="307">
        <v>-181</v>
      </c>
      <c r="CE11" s="307">
        <v>-281</v>
      </c>
      <c r="CF11" s="307">
        <v>-1718</v>
      </c>
      <c r="CG11" s="2222">
        <v>2743965</v>
      </c>
      <c r="CH11" s="2166"/>
      <c r="CI11" s="2166"/>
      <c r="CJ11" s="343"/>
      <c r="CK11" s="343"/>
      <c r="CL11" s="343"/>
      <c r="CM11" s="343"/>
      <c r="CN11" s="343"/>
      <c r="CO11" s="2234"/>
      <c r="CP11" s="343"/>
      <c r="CQ11" s="343"/>
      <c r="CR11" s="343"/>
      <c r="CS11" s="343"/>
      <c r="CT11" s="343"/>
      <c r="CU11" s="343"/>
      <c r="CV11" s="343"/>
      <c r="CW11" s="343"/>
      <c r="CX11" s="343"/>
      <c r="CY11" s="343"/>
      <c r="CZ11" s="343"/>
      <c r="DA11" s="343"/>
      <c r="DB11" s="343"/>
      <c r="DC11" s="343"/>
      <c r="DD11" s="343"/>
      <c r="DE11" s="343"/>
      <c r="DF11" s="343"/>
      <c r="DG11" s="343"/>
      <c r="DH11" s="343"/>
      <c r="DI11" s="343"/>
      <c r="DJ11" s="343"/>
      <c r="DK11" s="343"/>
      <c r="DL11" s="343"/>
      <c r="DM11" s="343"/>
      <c r="DN11" s="343"/>
      <c r="DO11" s="343"/>
      <c r="DP11" s="343"/>
      <c r="DQ11" s="343"/>
      <c r="DR11" s="343"/>
      <c r="DS11" s="343"/>
      <c r="DT11" s="343"/>
      <c r="DU11" s="343"/>
      <c r="DV11" s="343"/>
      <c r="DW11" s="343"/>
      <c r="DX11" s="343"/>
      <c r="DY11" s="343"/>
      <c r="DZ11" s="343"/>
      <c r="EA11" s="343"/>
      <c r="EB11" s="343"/>
      <c r="EC11" s="343"/>
      <c r="ED11" s="343"/>
      <c r="EE11" s="343"/>
      <c r="EF11" s="343"/>
      <c r="EG11" s="343"/>
      <c r="EH11" s="343"/>
      <c r="EI11" s="343"/>
      <c r="EJ11" s="343"/>
      <c r="EK11" s="343"/>
      <c r="EL11" s="343"/>
      <c r="EM11" s="343"/>
      <c r="EN11" s="343"/>
      <c r="EO11" s="343"/>
      <c r="EP11" s="343"/>
      <c r="EQ11" s="343"/>
      <c r="ER11" s="343"/>
      <c r="ES11" s="343"/>
      <c r="ET11" s="343"/>
      <c r="EU11" s="343"/>
      <c r="EV11" s="343"/>
      <c r="EW11" s="343"/>
      <c r="EX11" s="343"/>
      <c r="EY11" s="343"/>
      <c r="EZ11" s="343"/>
      <c r="FA11" s="343"/>
      <c r="FB11" s="343"/>
      <c r="FC11" s="343"/>
      <c r="FD11" s="343"/>
      <c r="FE11" s="343"/>
      <c r="FF11" s="343"/>
      <c r="FG11" s="343"/>
      <c r="FH11" s="343"/>
      <c r="FI11" s="343"/>
      <c r="FJ11" s="343"/>
      <c r="FK11" s="343"/>
      <c r="FL11" s="343"/>
      <c r="FM11" s="343"/>
      <c r="FN11" s="343"/>
      <c r="FO11" s="343"/>
      <c r="FP11" s="343"/>
      <c r="FQ11" s="343"/>
      <c r="FR11" s="343"/>
      <c r="FS11" s="343"/>
      <c r="FT11" s="343"/>
      <c r="FU11" s="343"/>
      <c r="FV11" s="343"/>
      <c r="FW11" s="343"/>
      <c r="FX11" s="343"/>
      <c r="FY11" s="343"/>
      <c r="FZ11" s="343"/>
      <c r="GA11" s="343"/>
      <c r="GB11" s="343"/>
      <c r="GC11" s="343"/>
      <c r="GD11" s="343"/>
      <c r="GE11" s="343"/>
      <c r="GF11" s="343"/>
      <c r="GG11" s="343"/>
      <c r="GH11" s="343"/>
      <c r="GI11" s="343"/>
      <c r="GJ11" s="343"/>
      <c r="GK11" s="343"/>
      <c r="GL11" s="343"/>
      <c r="GM11" s="343"/>
      <c r="GN11" s="343"/>
      <c r="GO11" s="343"/>
      <c r="GP11" s="343"/>
      <c r="GQ11" s="343"/>
      <c r="GR11" s="343"/>
      <c r="GS11" s="343"/>
      <c r="GT11" s="343"/>
      <c r="GU11" s="343"/>
      <c r="GV11" s="343"/>
      <c r="GW11" s="343"/>
      <c r="GX11" s="343"/>
      <c r="GY11" s="343"/>
      <c r="GZ11" s="343"/>
      <c r="HA11" s="343"/>
      <c r="HB11" s="343"/>
      <c r="HC11" s="343"/>
      <c r="HD11" s="343"/>
      <c r="HE11" s="343"/>
      <c r="HF11" s="343"/>
      <c r="HG11" s="343"/>
      <c r="HH11" s="343"/>
      <c r="HI11" s="343"/>
      <c r="HJ11" s="343"/>
      <c r="HK11" s="343"/>
      <c r="HL11" s="343"/>
      <c r="HM11" s="343"/>
      <c r="HN11" s="343"/>
      <c r="HO11" s="343"/>
      <c r="HP11" s="343"/>
      <c r="HQ11" s="343"/>
      <c r="HR11" s="343"/>
      <c r="HS11" s="343"/>
      <c r="HT11" s="343"/>
      <c r="HU11" s="343"/>
      <c r="HV11" s="343"/>
      <c r="HW11" s="343"/>
      <c r="HX11" s="343"/>
      <c r="HY11" s="343"/>
      <c r="HZ11" s="343"/>
      <c r="IA11" s="343"/>
      <c r="IB11" s="343"/>
      <c r="IC11" s="343"/>
      <c r="ID11" s="343"/>
      <c r="IE11" s="343"/>
      <c r="IF11" s="343"/>
      <c r="IG11" s="343"/>
      <c r="IH11" s="343"/>
      <c r="II11" s="343"/>
      <c r="IJ11" s="343"/>
      <c r="IK11" s="343"/>
      <c r="IL11" s="343"/>
      <c r="IM11" s="343"/>
      <c r="IN11" s="343"/>
      <c r="IO11" s="343"/>
      <c r="IP11" s="343"/>
      <c r="IQ11" s="343"/>
      <c r="IR11" s="343"/>
      <c r="IS11" s="343"/>
      <c r="IT11" s="343"/>
      <c r="IU11" s="343"/>
      <c r="IV11" s="343"/>
      <c r="IW11" s="343"/>
      <c r="IX11" s="343"/>
      <c r="IY11" s="343"/>
      <c r="IZ11" s="343"/>
      <c r="JA11" s="343"/>
      <c r="JB11" s="343"/>
      <c r="JC11" s="343"/>
      <c r="JD11" s="343"/>
      <c r="JE11" s="343"/>
      <c r="JF11" s="343"/>
      <c r="JG11" s="343"/>
      <c r="JH11" s="343"/>
      <c r="JI11" s="343"/>
      <c r="JJ11" s="343"/>
      <c r="JK11" s="343"/>
      <c r="JL11" s="343"/>
      <c r="JM11" s="343"/>
      <c r="JN11" s="343"/>
      <c r="JO11" s="343"/>
      <c r="JP11" s="343"/>
      <c r="JQ11" s="343"/>
      <c r="JR11" s="343"/>
      <c r="JS11" s="343"/>
      <c r="JT11" s="343"/>
      <c r="JU11" s="343"/>
      <c r="JV11" s="343"/>
      <c r="JW11" s="343"/>
      <c r="JX11" s="343"/>
      <c r="JY11" s="343"/>
      <c r="JZ11" s="343"/>
      <c r="KA11" s="343"/>
      <c r="KB11" s="343"/>
      <c r="KC11" s="343"/>
      <c r="KD11" s="343"/>
      <c r="KE11" s="343"/>
      <c r="KF11" s="343"/>
      <c r="KG11" s="343"/>
      <c r="KH11" s="343"/>
      <c r="KI11" s="343"/>
      <c r="KJ11" s="343"/>
      <c r="KK11" s="343"/>
      <c r="KL11" s="343"/>
      <c r="KM11" s="343"/>
      <c r="KN11" s="343"/>
      <c r="KO11" s="343"/>
      <c r="KP11" s="343"/>
      <c r="KQ11" s="343"/>
      <c r="KR11" s="343"/>
      <c r="KS11" s="343"/>
      <c r="KT11" s="343"/>
      <c r="KU11" s="343"/>
      <c r="KV11" s="343"/>
      <c r="KW11" s="343"/>
      <c r="KX11" s="343"/>
      <c r="KY11" s="343"/>
      <c r="KZ11" s="343"/>
      <c r="LA11" s="343"/>
      <c r="LB11" s="343"/>
      <c r="LC11" s="343"/>
      <c r="LD11" s="343"/>
      <c r="LE11" s="343"/>
      <c r="LF11" s="343"/>
      <c r="LG11" s="343"/>
      <c r="LH11" s="343"/>
      <c r="LI11" s="343"/>
      <c r="LJ11" s="343"/>
      <c r="LK11" s="343"/>
      <c r="LL11" s="343"/>
      <c r="LM11" s="343"/>
      <c r="LN11" s="343"/>
      <c r="LO11" s="343"/>
      <c r="LP11" s="343"/>
      <c r="LQ11" s="343"/>
      <c r="LR11" s="343"/>
      <c r="LS11" s="343"/>
      <c r="LT11" s="343"/>
      <c r="LU11" s="343"/>
      <c r="LV11" s="343"/>
      <c r="LW11" s="343"/>
      <c r="LX11" s="343"/>
      <c r="LY11" s="343"/>
      <c r="LZ11" s="343"/>
      <c r="MA11" s="343"/>
      <c r="MB11" s="343"/>
      <c r="MC11" s="343"/>
      <c r="MD11" s="343"/>
      <c r="ME11" s="343"/>
      <c r="MF11" s="343"/>
      <c r="MG11" s="343"/>
      <c r="MH11" s="343"/>
      <c r="MI11" s="343"/>
      <c r="MJ11" s="343"/>
      <c r="MK11" s="343"/>
      <c r="ML11" s="343"/>
      <c r="MM11" s="343"/>
      <c r="MN11" s="343"/>
      <c r="MO11" s="343"/>
      <c r="MP11" s="343"/>
      <c r="MQ11" s="343"/>
      <c r="MR11" s="343"/>
      <c r="MS11" s="343"/>
      <c r="MT11" s="343"/>
      <c r="MU11" s="343"/>
      <c r="MV11" s="343"/>
      <c r="MW11" s="343"/>
      <c r="MX11" s="343"/>
      <c r="MY11" s="343"/>
      <c r="MZ11" s="343"/>
      <c r="NA11" s="343"/>
      <c r="NB11" s="343"/>
      <c r="NC11" s="343"/>
      <c r="ND11" s="343"/>
      <c r="NE11" s="343"/>
      <c r="NF11" s="343"/>
      <c r="NG11" s="343"/>
      <c r="NH11" s="343"/>
      <c r="NI11" s="343"/>
      <c r="NJ11" s="343"/>
      <c r="NK11" s="343"/>
      <c r="NL11" s="343"/>
      <c r="NM11" s="343"/>
      <c r="NN11" s="343"/>
      <c r="NO11" s="343"/>
      <c r="NP11" s="343"/>
      <c r="NQ11" s="343"/>
      <c r="NR11" s="343"/>
      <c r="NS11" s="343"/>
      <c r="NT11" s="343"/>
      <c r="NU11" s="343"/>
      <c r="NV11" s="343"/>
      <c r="NW11" s="343"/>
      <c r="NX11" s="343"/>
      <c r="NY11" s="343"/>
      <c r="NZ11" s="343"/>
      <c r="OA11" s="343"/>
      <c r="OB11" s="343"/>
      <c r="OC11" s="343"/>
      <c r="OD11" s="343"/>
      <c r="OE11" s="343"/>
      <c r="OF11" s="343"/>
      <c r="OG11" s="343"/>
      <c r="OH11" s="343"/>
      <c r="OI11" s="343"/>
      <c r="OJ11" s="343"/>
      <c r="OK11" s="343"/>
    </row>
    <row r="12" spans="1:401" s="25" customFormat="1" ht="15.75" customHeight="1" x14ac:dyDescent="0.2">
      <c r="A12" s="314">
        <v>6</v>
      </c>
      <c r="B12" s="315" t="s">
        <v>9</v>
      </c>
      <c r="C12" s="71">
        <v>3036290</v>
      </c>
      <c r="D12" s="71">
        <v>-673</v>
      </c>
      <c r="E12" s="71"/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-759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v>0</v>
      </c>
      <c r="T12" s="71">
        <v>0</v>
      </c>
      <c r="U12" s="71">
        <v>0</v>
      </c>
      <c r="V12" s="71">
        <v>0</v>
      </c>
      <c r="W12" s="71">
        <v>0</v>
      </c>
      <c r="X12" s="71">
        <v>0</v>
      </c>
      <c r="Y12" s="71">
        <v>0</v>
      </c>
      <c r="Z12" s="71">
        <v>0</v>
      </c>
      <c r="AA12" s="71">
        <v>0</v>
      </c>
      <c r="AB12" s="71">
        <v>0</v>
      </c>
      <c r="AC12" s="71">
        <v>0</v>
      </c>
      <c r="AD12" s="71">
        <v>0</v>
      </c>
      <c r="AE12" s="71">
        <v>0</v>
      </c>
      <c r="AF12" s="71">
        <v>0</v>
      </c>
      <c r="AG12" s="71">
        <v>0</v>
      </c>
      <c r="AH12" s="71">
        <v>0</v>
      </c>
      <c r="AI12" s="71">
        <v>0</v>
      </c>
      <c r="AJ12" s="71">
        <v>0</v>
      </c>
      <c r="AK12" s="71">
        <v>0</v>
      </c>
      <c r="AL12" s="71">
        <v>0</v>
      </c>
      <c r="AM12" s="71">
        <v>0</v>
      </c>
      <c r="AN12" s="71">
        <v>0</v>
      </c>
      <c r="AO12" s="71">
        <v>-6147</v>
      </c>
      <c r="AP12" s="71">
        <v>-3757</v>
      </c>
      <c r="AQ12" s="316">
        <v>-11336</v>
      </c>
      <c r="AR12" s="317">
        <v>3024954</v>
      </c>
      <c r="AS12" s="71"/>
      <c r="AT12" s="71"/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-23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  <c r="BM12" s="71">
        <v>0</v>
      </c>
      <c r="BN12" s="71">
        <v>0</v>
      </c>
      <c r="BO12" s="71">
        <v>0</v>
      </c>
      <c r="BP12" s="71">
        <v>0</v>
      </c>
      <c r="BQ12" s="71">
        <v>0</v>
      </c>
      <c r="BR12" s="71">
        <v>0</v>
      </c>
      <c r="BS12" s="71">
        <v>0</v>
      </c>
      <c r="BT12" s="71">
        <v>0</v>
      </c>
      <c r="BU12" s="71">
        <v>0</v>
      </c>
      <c r="BV12" s="71">
        <v>0</v>
      </c>
      <c r="BW12" s="71">
        <v>0</v>
      </c>
      <c r="BX12" s="71">
        <v>0</v>
      </c>
      <c r="BY12" s="71">
        <v>0</v>
      </c>
      <c r="BZ12" s="71">
        <v>0</v>
      </c>
      <c r="CA12" s="71">
        <v>0</v>
      </c>
      <c r="CB12" s="71">
        <v>0</v>
      </c>
      <c r="CC12" s="71">
        <v>0</v>
      </c>
      <c r="CD12" s="71">
        <v>-185</v>
      </c>
      <c r="CE12" s="71">
        <v>-113</v>
      </c>
      <c r="CF12" s="71">
        <v>-321</v>
      </c>
      <c r="CG12" s="2221">
        <v>3024633</v>
      </c>
      <c r="CH12" s="2166"/>
      <c r="CI12" s="2166"/>
      <c r="CJ12" s="343"/>
      <c r="CK12" s="343"/>
      <c r="CL12" s="343"/>
      <c r="CM12" s="343"/>
      <c r="CN12" s="343"/>
      <c r="CO12" s="2234"/>
      <c r="CP12" s="343"/>
      <c r="CQ12" s="343"/>
      <c r="CR12" s="343"/>
      <c r="CS12" s="343"/>
      <c r="CT12" s="343"/>
      <c r="CU12" s="343"/>
      <c r="CV12" s="343"/>
      <c r="CW12" s="343"/>
      <c r="CX12" s="343"/>
      <c r="CY12" s="343"/>
      <c r="CZ12" s="343"/>
      <c r="DA12" s="343"/>
      <c r="DB12" s="343"/>
      <c r="DC12" s="343"/>
      <c r="DD12" s="343"/>
      <c r="DE12" s="343"/>
      <c r="DF12" s="343"/>
      <c r="DG12" s="343"/>
      <c r="DH12" s="343"/>
      <c r="DI12" s="343"/>
      <c r="DJ12" s="343"/>
      <c r="DK12" s="343"/>
      <c r="DL12" s="343"/>
      <c r="DM12" s="343"/>
      <c r="DN12" s="343"/>
      <c r="DO12" s="343"/>
      <c r="DP12" s="343"/>
      <c r="DQ12" s="343"/>
      <c r="DR12" s="343"/>
      <c r="DS12" s="343"/>
      <c r="DT12" s="343"/>
      <c r="DU12" s="343"/>
      <c r="DV12" s="343"/>
      <c r="DW12" s="343"/>
      <c r="DX12" s="343"/>
      <c r="DY12" s="343"/>
      <c r="DZ12" s="343"/>
      <c r="EA12" s="343"/>
      <c r="EB12" s="343"/>
      <c r="EC12" s="343"/>
      <c r="ED12" s="343"/>
      <c r="EE12" s="343"/>
      <c r="EF12" s="343"/>
      <c r="EG12" s="343"/>
      <c r="EH12" s="343"/>
      <c r="EI12" s="343"/>
      <c r="EJ12" s="343"/>
      <c r="EK12" s="343"/>
      <c r="EL12" s="343"/>
      <c r="EM12" s="343"/>
      <c r="EN12" s="343"/>
      <c r="EO12" s="343"/>
      <c r="EP12" s="343"/>
      <c r="EQ12" s="343"/>
      <c r="ER12" s="343"/>
      <c r="ES12" s="343"/>
      <c r="ET12" s="343"/>
      <c r="EU12" s="343"/>
      <c r="EV12" s="343"/>
      <c r="EW12" s="343"/>
      <c r="EX12" s="343"/>
      <c r="EY12" s="343"/>
      <c r="EZ12" s="343"/>
      <c r="FA12" s="343"/>
      <c r="FB12" s="343"/>
      <c r="FC12" s="343"/>
      <c r="FD12" s="343"/>
      <c r="FE12" s="343"/>
      <c r="FF12" s="343"/>
      <c r="FG12" s="343"/>
      <c r="FH12" s="343"/>
      <c r="FI12" s="343"/>
      <c r="FJ12" s="343"/>
      <c r="FK12" s="343"/>
      <c r="FL12" s="343"/>
      <c r="FM12" s="343"/>
      <c r="FN12" s="343"/>
      <c r="FO12" s="343"/>
      <c r="FP12" s="343"/>
      <c r="FQ12" s="343"/>
      <c r="FR12" s="343"/>
      <c r="FS12" s="343"/>
      <c r="FT12" s="343"/>
      <c r="FU12" s="343"/>
      <c r="FV12" s="343"/>
      <c r="FW12" s="343"/>
      <c r="FX12" s="343"/>
      <c r="FY12" s="343"/>
      <c r="FZ12" s="343"/>
      <c r="GA12" s="343"/>
      <c r="GB12" s="343"/>
      <c r="GC12" s="343"/>
      <c r="GD12" s="343"/>
      <c r="GE12" s="343"/>
      <c r="GF12" s="343"/>
      <c r="GG12" s="343"/>
      <c r="GH12" s="343"/>
      <c r="GI12" s="343"/>
      <c r="GJ12" s="343"/>
      <c r="GK12" s="343"/>
      <c r="GL12" s="343"/>
      <c r="GM12" s="343"/>
      <c r="GN12" s="343"/>
      <c r="GO12" s="343"/>
      <c r="GP12" s="343"/>
      <c r="GQ12" s="343"/>
      <c r="GR12" s="343"/>
      <c r="GS12" s="343"/>
      <c r="GT12" s="343"/>
      <c r="GU12" s="343"/>
      <c r="GV12" s="343"/>
      <c r="GW12" s="343"/>
      <c r="GX12" s="343"/>
      <c r="GY12" s="343"/>
      <c r="GZ12" s="343"/>
      <c r="HA12" s="343"/>
      <c r="HB12" s="343"/>
      <c r="HC12" s="343"/>
      <c r="HD12" s="343"/>
      <c r="HE12" s="343"/>
      <c r="HF12" s="343"/>
      <c r="HG12" s="343"/>
      <c r="HH12" s="343"/>
      <c r="HI12" s="343"/>
      <c r="HJ12" s="343"/>
      <c r="HK12" s="343"/>
      <c r="HL12" s="343"/>
      <c r="HM12" s="343"/>
      <c r="HN12" s="343"/>
      <c r="HO12" s="343"/>
      <c r="HP12" s="343"/>
      <c r="HQ12" s="343"/>
      <c r="HR12" s="343"/>
      <c r="HS12" s="343"/>
      <c r="HT12" s="343"/>
      <c r="HU12" s="343"/>
      <c r="HV12" s="343"/>
      <c r="HW12" s="343"/>
      <c r="HX12" s="343"/>
      <c r="HY12" s="343"/>
      <c r="HZ12" s="343"/>
      <c r="IA12" s="343"/>
      <c r="IB12" s="343"/>
      <c r="IC12" s="343"/>
      <c r="ID12" s="343"/>
      <c r="IE12" s="343"/>
      <c r="IF12" s="343"/>
      <c r="IG12" s="343"/>
      <c r="IH12" s="343"/>
      <c r="II12" s="343"/>
      <c r="IJ12" s="343"/>
      <c r="IK12" s="343"/>
      <c r="IL12" s="343"/>
      <c r="IM12" s="343"/>
      <c r="IN12" s="343"/>
      <c r="IO12" s="343"/>
      <c r="IP12" s="343"/>
      <c r="IQ12" s="343"/>
      <c r="IR12" s="343"/>
      <c r="IS12" s="343"/>
      <c r="IT12" s="343"/>
      <c r="IU12" s="343"/>
      <c r="IV12" s="343"/>
      <c r="IW12" s="343"/>
      <c r="IX12" s="343"/>
      <c r="IY12" s="343"/>
      <c r="IZ12" s="343"/>
      <c r="JA12" s="343"/>
      <c r="JB12" s="343"/>
      <c r="JC12" s="343"/>
      <c r="JD12" s="343"/>
      <c r="JE12" s="343"/>
      <c r="JF12" s="343"/>
      <c r="JG12" s="343"/>
      <c r="JH12" s="343"/>
      <c r="JI12" s="343"/>
      <c r="JJ12" s="343"/>
      <c r="JK12" s="343"/>
      <c r="JL12" s="343"/>
      <c r="JM12" s="343"/>
      <c r="JN12" s="343"/>
      <c r="JO12" s="343"/>
      <c r="JP12" s="343"/>
      <c r="JQ12" s="343"/>
      <c r="JR12" s="343"/>
      <c r="JS12" s="343"/>
      <c r="JT12" s="343"/>
      <c r="JU12" s="343"/>
      <c r="JV12" s="343"/>
      <c r="JW12" s="343"/>
      <c r="JX12" s="343"/>
      <c r="JY12" s="343"/>
      <c r="JZ12" s="343"/>
      <c r="KA12" s="343"/>
      <c r="KB12" s="343"/>
      <c r="KC12" s="343"/>
      <c r="KD12" s="343"/>
      <c r="KE12" s="343"/>
      <c r="KF12" s="343"/>
      <c r="KG12" s="343"/>
      <c r="KH12" s="343"/>
      <c r="KI12" s="343"/>
      <c r="KJ12" s="343"/>
      <c r="KK12" s="343"/>
      <c r="KL12" s="343"/>
      <c r="KM12" s="343"/>
      <c r="KN12" s="343"/>
      <c r="KO12" s="343"/>
      <c r="KP12" s="343"/>
      <c r="KQ12" s="343"/>
      <c r="KR12" s="343"/>
      <c r="KS12" s="343"/>
      <c r="KT12" s="343"/>
      <c r="KU12" s="343"/>
      <c r="KV12" s="343"/>
      <c r="KW12" s="343"/>
      <c r="KX12" s="343"/>
      <c r="KY12" s="343"/>
      <c r="KZ12" s="343"/>
      <c r="LA12" s="343"/>
      <c r="LB12" s="343"/>
      <c r="LC12" s="343"/>
      <c r="LD12" s="343"/>
      <c r="LE12" s="343"/>
      <c r="LF12" s="343"/>
      <c r="LG12" s="343"/>
      <c r="LH12" s="343"/>
      <c r="LI12" s="343"/>
      <c r="LJ12" s="343"/>
      <c r="LK12" s="343"/>
      <c r="LL12" s="343"/>
      <c r="LM12" s="343"/>
      <c r="LN12" s="343"/>
      <c r="LO12" s="343"/>
      <c r="LP12" s="343"/>
      <c r="LQ12" s="343"/>
      <c r="LR12" s="343"/>
      <c r="LS12" s="343"/>
      <c r="LT12" s="343"/>
      <c r="LU12" s="343"/>
      <c r="LV12" s="343"/>
      <c r="LW12" s="343"/>
      <c r="LX12" s="343"/>
      <c r="LY12" s="343"/>
      <c r="LZ12" s="343"/>
      <c r="MA12" s="343"/>
      <c r="MB12" s="343"/>
      <c r="MC12" s="343"/>
      <c r="MD12" s="343"/>
      <c r="ME12" s="343"/>
      <c r="MF12" s="343"/>
      <c r="MG12" s="343"/>
      <c r="MH12" s="343"/>
      <c r="MI12" s="343"/>
      <c r="MJ12" s="343"/>
      <c r="MK12" s="343"/>
      <c r="ML12" s="343"/>
      <c r="MM12" s="343"/>
      <c r="MN12" s="343"/>
      <c r="MO12" s="343"/>
      <c r="MP12" s="343"/>
      <c r="MQ12" s="343"/>
      <c r="MR12" s="343"/>
      <c r="MS12" s="343"/>
      <c r="MT12" s="343"/>
      <c r="MU12" s="343"/>
      <c r="MV12" s="343"/>
      <c r="MW12" s="343"/>
      <c r="MX12" s="343"/>
      <c r="MY12" s="343"/>
      <c r="MZ12" s="343"/>
      <c r="NA12" s="343"/>
      <c r="NB12" s="343"/>
      <c r="NC12" s="343"/>
      <c r="ND12" s="343"/>
      <c r="NE12" s="343"/>
      <c r="NF12" s="343"/>
      <c r="NG12" s="343"/>
      <c r="NH12" s="343"/>
      <c r="NI12" s="343"/>
      <c r="NJ12" s="343"/>
      <c r="NK12" s="343"/>
      <c r="NL12" s="343"/>
      <c r="NM12" s="343"/>
      <c r="NN12" s="343"/>
      <c r="NO12" s="343"/>
      <c r="NP12" s="343"/>
      <c r="NQ12" s="343"/>
      <c r="NR12" s="343"/>
      <c r="NS12" s="343"/>
      <c r="NT12" s="343"/>
      <c r="NU12" s="343"/>
      <c r="NV12" s="343"/>
      <c r="NW12" s="343"/>
      <c r="NX12" s="343"/>
      <c r="NY12" s="343"/>
      <c r="NZ12" s="343"/>
      <c r="OA12" s="343"/>
      <c r="OB12" s="343"/>
      <c r="OC12" s="343"/>
      <c r="OD12" s="343"/>
      <c r="OE12" s="343"/>
      <c r="OF12" s="343"/>
      <c r="OG12" s="343"/>
      <c r="OH12" s="343"/>
      <c r="OI12" s="343"/>
      <c r="OJ12" s="343"/>
      <c r="OK12" s="343"/>
    </row>
    <row r="13" spans="1:401" s="25" customFormat="1" ht="15.75" customHeight="1" x14ac:dyDescent="0.2">
      <c r="A13" s="314">
        <v>7</v>
      </c>
      <c r="B13" s="315" t="s">
        <v>10</v>
      </c>
      <c r="C13" s="71">
        <v>810610</v>
      </c>
      <c r="D13" s="71">
        <v>0</v>
      </c>
      <c r="E13" s="71"/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v>0</v>
      </c>
      <c r="T13" s="71">
        <v>0</v>
      </c>
      <c r="U13" s="71">
        <v>0</v>
      </c>
      <c r="V13" s="71">
        <v>0</v>
      </c>
      <c r="W13" s="71">
        <v>0</v>
      </c>
      <c r="X13" s="71">
        <v>0</v>
      </c>
      <c r="Y13" s="71">
        <v>0</v>
      </c>
      <c r="Z13" s="71">
        <v>0</v>
      </c>
      <c r="AA13" s="71">
        <v>-29239</v>
      </c>
      <c r="AB13" s="71">
        <v>0</v>
      </c>
      <c r="AC13" s="71">
        <v>0</v>
      </c>
      <c r="AD13" s="71">
        <v>0</v>
      </c>
      <c r="AE13" s="71">
        <v>0</v>
      </c>
      <c r="AF13" s="71">
        <v>0</v>
      </c>
      <c r="AG13" s="71">
        <v>0</v>
      </c>
      <c r="AH13" s="71">
        <v>0</v>
      </c>
      <c r="AI13" s="71">
        <v>0</v>
      </c>
      <c r="AJ13" s="71">
        <v>0</v>
      </c>
      <c r="AK13" s="71">
        <v>0</v>
      </c>
      <c r="AL13" s="71">
        <v>0</v>
      </c>
      <c r="AM13" s="71">
        <v>0</v>
      </c>
      <c r="AN13" s="71">
        <v>0</v>
      </c>
      <c r="AO13" s="71">
        <v>-9398</v>
      </c>
      <c r="AP13" s="71">
        <v>-18797</v>
      </c>
      <c r="AQ13" s="316">
        <v>-57434</v>
      </c>
      <c r="AR13" s="317">
        <v>753176</v>
      </c>
      <c r="AS13" s="71"/>
      <c r="AT13" s="71"/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0</v>
      </c>
      <c r="BK13" s="71">
        <v>0</v>
      </c>
      <c r="BL13" s="71">
        <v>0</v>
      </c>
      <c r="BM13" s="71">
        <v>0</v>
      </c>
      <c r="BN13" s="71">
        <v>0</v>
      </c>
      <c r="BO13" s="71">
        <v>0</v>
      </c>
      <c r="BP13" s="71">
        <v>-879</v>
      </c>
      <c r="BQ13" s="71">
        <v>0</v>
      </c>
      <c r="BR13" s="71">
        <v>0</v>
      </c>
      <c r="BS13" s="71">
        <v>0</v>
      </c>
      <c r="BT13" s="71">
        <v>0</v>
      </c>
      <c r="BU13" s="71">
        <v>0</v>
      </c>
      <c r="BV13" s="71">
        <v>0</v>
      </c>
      <c r="BW13" s="71">
        <v>0</v>
      </c>
      <c r="BX13" s="71">
        <v>0</v>
      </c>
      <c r="BY13" s="71">
        <v>0</v>
      </c>
      <c r="BZ13" s="71">
        <v>0</v>
      </c>
      <c r="CA13" s="71">
        <v>0</v>
      </c>
      <c r="CB13" s="71">
        <v>0</v>
      </c>
      <c r="CC13" s="71">
        <v>0</v>
      </c>
      <c r="CD13" s="71">
        <v>-283</v>
      </c>
      <c r="CE13" s="71">
        <v>-565</v>
      </c>
      <c r="CF13" s="71">
        <v>-1727</v>
      </c>
      <c r="CG13" s="2221">
        <v>751449</v>
      </c>
      <c r="CH13" s="2166"/>
      <c r="CI13" s="2166"/>
      <c r="CJ13" s="343"/>
      <c r="CK13" s="343"/>
      <c r="CL13" s="343"/>
      <c r="CM13" s="343"/>
      <c r="CN13" s="343"/>
      <c r="CO13" s="2234"/>
      <c r="CP13" s="343"/>
      <c r="CQ13" s="343"/>
      <c r="CR13" s="343"/>
      <c r="CS13" s="343"/>
      <c r="CT13" s="343"/>
      <c r="CU13" s="343"/>
      <c r="CV13" s="343"/>
      <c r="CW13" s="343"/>
      <c r="CX13" s="343"/>
      <c r="CY13" s="343"/>
      <c r="CZ13" s="343"/>
      <c r="DA13" s="343"/>
      <c r="DB13" s="343"/>
      <c r="DC13" s="343"/>
      <c r="DD13" s="343"/>
      <c r="DE13" s="343"/>
      <c r="DF13" s="343"/>
      <c r="DG13" s="343"/>
      <c r="DH13" s="343"/>
      <c r="DI13" s="343"/>
      <c r="DJ13" s="343"/>
      <c r="DK13" s="343"/>
      <c r="DL13" s="343"/>
      <c r="DM13" s="343"/>
      <c r="DN13" s="343"/>
      <c r="DO13" s="343"/>
      <c r="DP13" s="343"/>
      <c r="DQ13" s="343"/>
      <c r="DR13" s="343"/>
      <c r="DS13" s="343"/>
      <c r="DT13" s="343"/>
      <c r="DU13" s="343"/>
      <c r="DV13" s="343"/>
      <c r="DW13" s="343"/>
      <c r="DX13" s="343"/>
      <c r="DY13" s="343"/>
      <c r="DZ13" s="343"/>
      <c r="EA13" s="343"/>
      <c r="EB13" s="343"/>
      <c r="EC13" s="343"/>
      <c r="ED13" s="343"/>
      <c r="EE13" s="343"/>
      <c r="EF13" s="343"/>
      <c r="EG13" s="343"/>
      <c r="EH13" s="343"/>
      <c r="EI13" s="343"/>
      <c r="EJ13" s="343"/>
      <c r="EK13" s="343"/>
      <c r="EL13" s="343"/>
      <c r="EM13" s="343"/>
      <c r="EN13" s="343"/>
      <c r="EO13" s="343"/>
      <c r="EP13" s="343"/>
      <c r="EQ13" s="343"/>
      <c r="ER13" s="343"/>
      <c r="ES13" s="343"/>
      <c r="ET13" s="343"/>
      <c r="EU13" s="343"/>
      <c r="EV13" s="343"/>
      <c r="EW13" s="343"/>
      <c r="EX13" s="343"/>
      <c r="EY13" s="343"/>
      <c r="EZ13" s="343"/>
      <c r="FA13" s="343"/>
      <c r="FB13" s="343"/>
      <c r="FC13" s="343"/>
      <c r="FD13" s="343"/>
      <c r="FE13" s="343"/>
      <c r="FF13" s="343"/>
      <c r="FG13" s="343"/>
      <c r="FH13" s="343"/>
      <c r="FI13" s="343"/>
      <c r="FJ13" s="343"/>
      <c r="FK13" s="343"/>
      <c r="FL13" s="343"/>
      <c r="FM13" s="343"/>
      <c r="FN13" s="343"/>
      <c r="FO13" s="343"/>
      <c r="FP13" s="343"/>
      <c r="FQ13" s="343"/>
      <c r="FR13" s="343"/>
      <c r="FS13" s="343"/>
      <c r="FT13" s="343"/>
      <c r="FU13" s="343"/>
      <c r="FV13" s="343"/>
      <c r="FW13" s="343"/>
      <c r="FX13" s="343"/>
      <c r="FY13" s="343"/>
      <c r="FZ13" s="343"/>
      <c r="GA13" s="343"/>
      <c r="GB13" s="343"/>
      <c r="GC13" s="343"/>
      <c r="GD13" s="343"/>
      <c r="GE13" s="343"/>
      <c r="GF13" s="343"/>
      <c r="GG13" s="343"/>
      <c r="GH13" s="343"/>
      <c r="GI13" s="343"/>
      <c r="GJ13" s="343"/>
      <c r="GK13" s="343"/>
      <c r="GL13" s="343"/>
      <c r="GM13" s="343"/>
      <c r="GN13" s="343"/>
      <c r="GO13" s="343"/>
      <c r="GP13" s="343"/>
      <c r="GQ13" s="343"/>
      <c r="GR13" s="343"/>
      <c r="GS13" s="343"/>
      <c r="GT13" s="343"/>
      <c r="GU13" s="343"/>
      <c r="GV13" s="343"/>
      <c r="GW13" s="343"/>
      <c r="GX13" s="343"/>
      <c r="GY13" s="343"/>
      <c r="GZ13" s="343"/>
      <c r="HA13" s="343"/>
      <c r="HB13" s="343"/>
      <c r="HC13" s="343"/>
      <c r="HD13" s="343"/>
      <c r="HE13" s="343"/>
      <c r="HF13" s="343"/>
      <c r="HG13" s="343"/>
      <c r="HH13" s="343"/>
      <c r="HI13" s="343"/>
      <c r="HJ13" s="343"/>
      <c r="HK13" s="343"/>
      <c r="HL13" s="343"/>
      <c r="HM13" s="343"/>
      <c r="HN13" s="343"/>
      <c r="HO13" s="343"/>
      <c r="HP13" s="343"/>
      <c r="HQ13" s="343"/>
      <c r="HR13" s="343"/>
      <c r="HS13" s="343"/>
      <c r="HT13" s="343"/>
      <c r="HU13" s="343"/>
      <c r="HV13" s="343"/>
      <c r="HW13" s="343"/>
      <c r="HX13" s="343"/>
      <c r="HY13" s="343"/>
      <c r="HZ13" s="343"/>
      <c r="IA13" s="343"/>
      <c r="IB13" s="343"/>
      <c r="IC13" s="343"/>
      <c r="ID13" s="343"/>
      <c r="IE13" s="343"/>
      <c r="IF13" s="343"/>
      <c r="IG13" s="343"/>
      <c r="IH13" s="343"/>
      <c r="II13" s="343"/>
      <c r="IJ13" s="343"/>
      <c r="IK13" s="343"/>
      <c r="IL13" s="343"/>
      <c r="IM13" s="343"/>
      <c r="IN13" s="343"/>
      <c r="IO13" s="343"/>
      <c r="IP13" s="343"/>
      <c r="IQ13" s="343"/>
      <c r="IR13" s="343"/>
      <c r="IS13" s="343"/>
      <c r="IT13" s="343"/>
      <c r="IU13" s="343"/>
      <c r="IV13" s="343"/>
      <c r="IW13" s="343"/>
      <c r="IX13" s="343"/>
      <c r="IY13" s="343"/>
      <c r="IZ13" s="343"/>
      <c r="JA13" s="343"/>
      <c r="JB13" s="343"/>
      <c r="JC13" s="343"/>
      <c r="JD13" s="343"/>
      <c r="JE13" s="343"/>
      <c r="JF13" s="343"/>
      <c r="JG13" s="343"/>
      <c r="JH13" s="343"/>
      <c r="JI13" s="343"/>
      <c r="JJ13" s="343"/>
      <c r="JK13" s="343"/>
      <c r="JL13" s="343"/>
      <c r="JM13" s="343"/>
      <c r="JN13" s="343"/>
      <c r="JO13" s="343"/>
      <c r="JP13" s="343"/>
      <c r="JQ13" s="343"/>
      <c r="JR13" s="343"/>
      <c r="JS13" s="343"/>
      <c r="JT13" s="343"/>
      <c r="JU13" s="343"/>
      <c r="JV13" s="343"/>
      <c r="JW13" s="343"/>
      <c r="JX13" s="343"/>
      <c r="JY13" s="343"/>
      <c r="JZ13" s="343"/>
      <c r="KA13" s="343"/>
      <c r="KB13" s="343"/>
      <c r="KC13" s="343"/>
      <c r="KD13" s="343"/>
      <c r="KE13" s="343"/>
      <c r="KF13" s="343"/>
      <c r="KG13" s="343"/>
      <c r="KH13" s="343"/>
      <c r="KI13" s="343"/>
      <c r="KJ13" s="343"/>
      <c r="KK13" s="343"/>
      <c r="KL13" s="343"/>
      <c r="KM13" s="343"/>
      <c r="KN13" s="343"/>
      <c r="KO13" s="343"/>
      <c r="KP13" s="343"/>
      <c r="KQ13" s="343"/>
      <c r="KR13" s="343"/>
      <c r="KS13" s="343"/>
      <c r="KT13" s="343"/>
      <c r="KU13" s="343"/>
      <c r="KV13" s="343"/>
      <c r="KW13" s="343"/>
      <c r="KX13" s="343"/>
      <c r="KY13" s="343"/>
      <c r="KZ13" s="343"/>
      <c r="LA13" s="343"/>
      <c r="LB13" s="343"/>
      <c r="LC13" s="343"/>
      <c r="LD13" s="343"/>
      <c r="LE13" s="343"/>
      <c r="LF13" s="343"/>
      <c r="LG13" s="343"/>
      <c r="LH13" s="343"/>
      <c r="LI13" s="343"/>
      <c r="LJ13" s="343"/>
      <c r="LK13" s="343"/>
      <c r="LL13" s="343"/>
      <c r="LM13" s="343"/>
      <c r="LN13" s="343"/>
      <c r="LO13" s="343"/>
      <c r="LP13" s="343"/>
      <c r="LQ13" s="343"/>
      <c r="LR13" s="343"/>
      <c r="LS13" s="343"/>
      <c r="LT13" s="343"/>
      <c r="LU13" s="343"/>
      <c r="LV13" s="343"/>
      <c r="LW13" s="343"/>
      <c r="LX13" s="343"/>
      <c r="LY13" s="343"/>
      <c r="LZ13" s="343"/>
      <c r="MA13" s="343"/>
      <c r="MB13" s="343"/>
      <c r="MC13" s="343"/>
      <c r="MD13" s="343"/>
      <c r="ME13" s="343"/>
      <c r="MF13" s="343"/>
      <c r="MG13" s="343"/>
      <c r="MH13" s="343"/>
      <c r="MI13" s="343"/>
      <c r="MJ13" s="343"/>
      <c r="MK13" s="343"/>
      <c r="ML13" s="343"/>
      <c r="MM13" s="343"/>
      <c r="MN13" s="343"/>
      <c r="MO13" s="343"/>
      <c r="MP13" s="343"/>
      <c r="MQ13" s="343"/>
      <c r="MR13" s="343"/>
      <c r="MS13" s="343"/>
      <c r="MT13" s="343"/>
      <c r="MU13" s="343"/>
      <c r="MV13" s="343"/>
      <c r="MW13" s="343"/>
      <c r="MX13" s="343"/>
      <c r="MY13" s="343"/>
      <c r="MZ13" s="343"/>
      <c r="NA13" s="343"/>
      <c r="NB13" s="343"/>
      <c r="NC13" s="343"/>
      <c r="ND13" s="343"/>
      <c r="NE13" s="343"/>
      <c r="NF13" s="343"/>
      <c r="NG13" s="343"/>
      <c r="NH13" s="343"/>
      <c r="NI13" s="343"/>
      <c r="NJ13" s="343"/>
      <c r="NK13" s="343"/>
      <c r="NL13" s="343"/>
      <c r="NM13" s="343"/>
      <c r="NN13" s="343"/>
      <c r="NO13" s="343"/>
      <c r="NP13" s="343"/>
      <c r="NQ13" s="343"/>
      <c r="NR13" s="343"/>
      <c r="NS13" s="343"/>
      <c r="NT13" s="343"/>
      <c r="NU13" s="343"/>
      <c r="NV13" s="343"/>
      <c r="NW13" s="343"/>
      <c r="NX13" s="343"/>
      <c r="NY13" s="343"/>
      <c r="NZ13" s="343"/>
      <c r="OA13" s="343"/>
      <c r="OB13" s="343"/>
      <c r="OC13" s="343"/>
      <c r="OD13" s="343"/>
      <c r="OE13" s="343"/>
      <c r="OF13" s="343"/>
      <c r="OG13" s="343"/>
      <c r="OH13" s="343"/>
      <c r="OI13" s="343"/>
      <c r="OJ13" s="343"/>
      <c r="OK13" s="343"/>
    </row>
    <row r="14" spans="1:401" s="25" customFormat="1" ht="15.75" customHeight="1" x14ac:dyDescent="0.2">
      <c r="A14" s="314">
        <v>8</v>
      </c>
      <c r="B14" s="315" t="s">
        <v>11</v>
      </c>
      <c r="C14" s="71">
        <v>12046585</v>
      </c>
      <c r="D14" s="71">
        <v>-1130</v>
      </c>
      <c r="E14" s="71"/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v>0</v>
      </c>
      <c r="T14" s="71">
        <v>0</v>
      </c>
      <c r="U14" s="71">
        <v>0</v>
      </c>
      <c r="V14" s="71">
        <v>0</v>
      </c>
      <c r="W14" s="71">
        <v>0</v>
      </c>
      <c r="X14" s="71">
        <v>0</v>
      </c>
      <c r="Y14" s="71">
        <v>0</v>
      </c>
      <c r="Z14" s="71">
        <v>0</v>
      </c>
      <c r="AA14" s="71">
        <v>0</v>
      </c>
      <c r="AB14" s="71">
        <v>0</v>
      </c>
      <c r="AC14" s="71">
        <v>0</v>
      </c>
      <c r="AD14" s="71">
        <v>0</v>
      </c>
      <c r="AE14" s="71">
        <v>0</v>
      </c>
      <c r="AF14" s="71">
        <v>0</v>
      </c>
      <c r="AG14" s="71">
        <v>0</v>
      </c>
      <c r="AH14" s="71">
        <v>0</v>
      </c>
      <c r="AI14" s="71">
        <v>0</v>
      </c>
      <c r="AJ14" s="71">
        <v>0</v>
      </c>
      <c r="AK14" s="71">
        <v>0</v>
      </c>
      <c r="AL14" s="71">
        <v>0</v>
      </c>
      <c r="AM14" s="71">
        <v>0</v>
      </c>
      <c r="AN14" s="71">
        <v>-6325</v>
      </c>
      <c r="AO14" s="71">
        <v>-31770</v>
      </c>
      <c r="AP14" s="71">
        <v>-20297</v>
      </c>
      <c r="AQ14" s="316">
        <v>-59522</v>
      </c>
      <c r="AR14" s="317">
        <v>11987063</v>
      </c>
      <c r="AS14" s="71"/>
      <c r="AT14" s="71"/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0</v>
      </c>
      <c r="BK14" s="71">
        <v>0</v>
      </c>
      <c r="BL14" s="71">
        <v>0</v>
      </c>
      <c r="BM14" s="71">
        <v>0</v>
      </c>
      <c r="BN14" s="71">
        <v>0</v>
      </c>
      <c r="BO14" s="71">
        <v>0</v>
      </c>
      <c r="BP14" s="71">
        <v>0</v>
      </c>
      <c r="BQ14" s="71">
        <v>0</v>
      </c>
      <c r="BR14" s="71">
        <v>0</v>
      </c>
      <c r="BS14" s="71">
        <v>0</v>
      </c>
      <c r="BT14" s="71">
        <v>0</v>
      </c>
      <c r="BU14" s="71">
        <v>0</v>
      </c>
      <c r="BV14" s="71">
        <v>0</v>
      </c>
      <c r="BW14" s="71">
        <v>0</v>
      </c>
      <c r="BX14" s="71">
        <v>0</v>
      </c>
      <c r="BY14" s="71">
        <v>0</v>
      </c>
      <c r="BZ14" s="71">
        <v>0</v>
      </c>
      <c r="CA14" s="71">
        <v>0</v>
      </c>
      <c r="CB14" s="71">
        <v>0</v>
      </c>
      <c r="CC14" s="71">
        <v>-190</v>
      </c>
      <c r="CD14" s="71">
        <v>-955</v>
      </c>
      <c r="CE14" s="71">
        <v>-610</v>
      </c>
      <c r="CF14" s="71">
        <v>-1755</v>
      </c>
      <c r="CG14" s="2221">
        <v>11985308</v>
      </c>
      <c r="CH14" s="2166"/>
      <c r="CI14" s="2166"/>
      <c r="CJ14" s="343"/>
      <c r="CK14" s="343"/>
      <c r="CL14" s="343"/>
      <c r="CM14" s="343"/>
      <c r="CN14" s="343"/>
      <c r="CO14" s="2234"/>
      <c r="CP14" s="343"/>
      <c r="CQ14" s="343"/>
      <c r="CR14" s="343"/>
      <c r="CS14" s="343"/>
      <c r="CT14" s="343"/>
      <c r="CU14" s="343"/>
      <c r="CV14" s="343"/>
      <c r="CW14" s="343"/>
      <c r="CX14" s="343"/>
      <c r="CY14" s="343"/>
      <c r="CZ14" s="343"/>
      <c r="DA14" s="343"/>
      <c r="DB14" s="343"/>
      <c r="DC14" s="343"/>
      <c r="DD14" s="343"/>
      <c r="DE14" s="343"/>
      <c r="DF14" s="343"/>
      <c r="DG14" s="343"/>
      <c r="DH14" s="343"/>
      <c r="DI14" s="343"/>
      <c r="DJ14" s="343"/>
      <c r="DK14" s="343"/>
      <c r="DL14" s="343"/>
      <c r="DM14" s="343"/>
      <c r="DN14" s="343"/>
      <c r="DO14" s="343"/>
      <c r="DP14" s="343"/>
      <c r="DQ14" s="343"/>
      <c r="DR14" s="343"/>
      <c r="DS14" s="343"/>
      <c r="DT14" s="343"/>
      <c r="DU14" s="343"/>
      <c r="DV14" s="343"/>
      <c r="DW14" s="343"/>
      <c r="DX14" s="343"/>
      <c r="DY14" s="343"/>
      <c r="DZ14" s="343"/>
      <c r="EA14" s="343"/>
      <c r="EB14" s="343"/>
      <c r="EC14" s="343"/>
      <c r="ED14" s="343"/>
      <c r="EE14" s="343"/>
      <c r="EF14" s="343"/>
      <c r="EG14" s="343"/>
      <c r="EH14" s="343"/>
      <c r="EI14" s="343"/>
      <c r="EJ14" s="343"/>
      <c r="EK14" s="343"/>
      <c r="EL14" s="343"/>
      <c r="EM14" s="343"/>
      <c r="EN14" s="343"/>
      <c r="EO14" s="343"/>
      <c r="EP14" s="343"/>
      <c r="EQ14" s="343"/>
      <c r="ER14" s="343"/>
      <c r="ES14" s="343"/>
      <c r="ET14" s="343"/>
      <c r="EU14" s="343"/>
      <c r="EV14" s="343"/>
      <c r="EW14" s="343"/>
      <c r="EX14" s="343"/>
      <c r="EY14" s="343"/>
      <c r="EZ14" s="343"/>
      <c r="FA14" s="343"/>
      <c r="FB14" s="343"/>
      <c r="FC14" s="343"/>
      <c r="FD14" s="343"/>
      <c r="FE14" s="343"/>
      <c r="FF14" s="343"/>
      <c r="FG14" s="343"/>
      <c r="FH14" s="343"/>
      <c r="FI14" s="343"/>
      <c r="FJ14" s="343"/>
      <c r="FK14" s="343"/>
      <c r="FL14" s="343"/>
      <c r="FM14" s="343"/>
      <c r="FN14" s="343"/>
      <c r="FO14" s="343"/>
      <c r="FP14" s="343"/>
      <c r="FQ14" s="343"/>
      <c r="FR14" s="343"/>
      <c r="FS14" s="343"/>
      <c r="FT14" s="343"/>
      <c r="FU14" s="343"/>
      <c r="FV14" s="343"/>
      <c r="FW14" s="343"/>
      <c r="FX14" s="343"/>
      <c r="FY14" s="343"/>
      <c r="FZ14" s="343"/>
      <c r="GA14" s="343"/>
      <c r="GB14" s="343"/>
      <c r="GC14" s="343"/>
      <c r="GD14" s="343"/>
      <c r="GE14" s="343"/>
      <c r="GF14" s="343"/>
      <c r="GG14" s="343"/>
      <c r="GH14" s="343"/>
      <c r="GI14" s="343"/>
      <c r="GJ14" s="343"/>
      <c r="GK14" s="343"/>
      <c r="GL14" s="343"/>
      <c r="GM14" s="343"/>
      <c r="GN14" s="343"/>
      <c r="GO14" s="343"/>
      <c r="GP14" s="343"/>
      <c r="GQ14" s="343"/>
      <c r="GR14" s="343"/>
      <c r="GS14" s="343"/>
      <c r="GT14" s="343"/>
      <c r="GU14" s="343"/>
      <c r="GV14" s="343"/>
      <c r="GW14" s="343"/>
      <c r="GX14" s="343"/>
      <c r="GY14" s="343"/>
      <c r="GZ14" s="343"/>
      <c r="HA14" s="343"/>
      <c r="HB14" s="343"/>
      <c r="HC14" s="343"/>
      <c r="HD14" s="343"/>
      <c r="HE14" s="343"/>
      <c r="HF14" s="343"/>
      <c r="HG14" s="343"/>
      <c r="HH14" s="343"/>
      <c r="HI14" s="343"/>
      <c r="HJ14" s="343"/>
      <c r="HK14" s="343"/>
      <c r="HL14" s="343"/>
      <c r="HM14" s="343"/>
      <c r="HN14" s="343"/>
      <c r="HO14" s="343"/>
      <c r="HP14" s="343"/>
      <c r="HQ14" s="343"/>
      <c r="HR14" s="343"/>
      <c r="HS14" s="343"/>
      <c r="HT14" s="343"/>
      <c r="HU14" s="343"/>
      <c r="HV14" s="343"/>
      <c r="HW14" s="343"/>
      <c r="HX14" s="343"/>
      <c r="HY14" s="343"/>
      <c r="HZ14" s="343"/>
      <c r="IA14" s="343"/>
      <c r="IB14" s="343"/>
      <c r="IC14" s="343"/>
      <c r="ID14" s="343"/>
      <c r="IE14" s="343"/>
      <c r="IF14" s="343"/>
      <c r="IG14" s="343"/>
      <c r="IH14" s="343"/>
      <c r="II14" s="343"/>
      <c r="IJ14" s="343"/>
      <c r="IK14" s="343"/>
      <c r="IL14" s="343"/>
      <c r="IM14" s="343"/>
      <c r="IN14" s="343"/>
      <c r="IO14" s="343"/>
      <c r="IP14" s="343"/>
      <c r="IQ14" s="343"/>
      <c r="IR14" s="343"/>
      <c r="IS14" s="343"/>
      <c r="IT14" s="343"/>
      <c r="IU14" s="343"/>
      <c r="IV14" s="343"/>
      <c r="IW14" s="343"/>
      <c r="IX14" s="343"/>
      <c r="IY14" s="343"/>
      <c r="IZ14" s="343"/>
      <c r="JA14" s="343"/>
      <c r="JB14" s="343"/>
      <c r="JC14" s="343"/>
      <c r="JD14" s="343"/>
      <c r="JE14" s="343"/>
      <c r="JF14" s="343"/>
      <c r="JG14" s="343"/>
      <c r="JH14" s="343"/>
      <c r="JI14" s="343"/>
      <c r="JJ14" s="343"/>
      <c r="JK14" s="343"/>
      <c r="JL14" s="343"/>
      <c r="JM14" s="343"/>
      <c r="JN14" s="343"/>
      <c r="JO14" s="343"/>
      <c r="JP14" s="343"/>
      <c r="JQ14" s="343"/>
      <c r="JR14" s="343"/>
      <c r="JS14" s="343"/>
      <c r="JT14" s="343"/>
      <c r="JU14" s="343"/>
      <c r="JV14" s="343"/>
      <c r="JW14" s="343"/>
      <c r="JX14" s="343"/>
      <c r="JY14" s="343"/>
      <c r="JZ14" s="343"/>
      <c r="KA14" s="343"/>
      <c r="KB14" s="343"/>
      <c r="KC14" s="343"/>
      <c r="KD14" s="343"/>
      <c r="KE14" s="343"/>
      <c r="KF14" s="343"/>
      <c r="KG14" s="343"/>
      <c r="KH14" s="343"/>
      <c r="KI14" s="343"/>
      <c r="KJ14" s="343"/>
      <c r="KK14" s="343"/>
      <c r="KL14" s="343"/>
      <c r="KM14" s="343"/>
      <c r="KN14" s="343"/>
      <c r="KO14" s="343"/>
      <c r="KP14" s="343"/>
      <c r="KQ14" s="343"/>
      <c r="KR14" s="343"/>
      <c r="KS14" s="343"/>
      <c r="KT14" s="343"/>
      <c r="KU14" s="343"/>
      <c r="KV14" s="343"/>
      <c r="KW14" s="343"/>
      <c r="KX14" s="343"/>
      <c r="KY14" s="343"/>
      <c r="KZ14" s="343"/>
      <c r="LA14" s="343"/>
      <c r="LB14" s="343"/>
      <c r="LC14" s="343"/>
      <c r="LD14" s="343"/>
      <c r="LE14" s="343"/>
      <c r="LF14" s="343"/>
      <c r="LG14" s="343"/>
      <c r="LH14" s="343"/>
      <c r="LI14" s="343"/>
      <c r="LJ14" s="343"/>
      <c r="LK14" s="343"/>
      <c r="LL14" s="343"/>
      <c r="LM14" s="343"/>
      <c r="LN14" s="343"/>
      <c r="LO14" s="343"/>
      <c r="LP14" s="343"/>
      <c r="LQ14" s="343"/>
      <c r="LR14" s="343"/>
      <c r="LS14" s="343"/>
      <c r="LT14" s="343"/>
      <c r="LU14" s="343"/>
      <c r="LV14" s="343"/>
      <c r="LW14" s="343"/>
      <c r="LX14" s="343"/>
      <c r="LY14" s="343"/>
      <c r="LZ14" s="343"/>
      <c r="MA14" s="343"/>
      <c r="MB14" s="343"/>
      <c r="MC14" s="343"/>
      <c r="MD14" s="343"/>
      <c r="ME14" s="343"/>
      <c r="MF14" s="343"/>
      <c r="MG14" s="343"/>
      <c r="MH14" s="343"/>
      <c r="MI14" s="343"/>
      <c r="MJ14" s="343"/>
      <c r="MK14" s="343"/>
      <c r="ML14" s="343"/>
      <c r="MM14" s="343"/>
      <c r="MN14" s="343"/>
      <c r="MO14" s="343"/>
      <c r="MP14" s="343"/>
      <c r="MQ14" s="343"/>
      <c r="MR14" s="343"/>
      <c r="MS14" s="343"/>
      <c r="MT14" s="343"/>
      <c r="MU14" s="343"/>
      <c r="MV14" s="343"/>
      <c r="MW14" s="343"/>
      <c r="MX14" s="343"/>
      <c r="MY14" s="343"/>
      <c r="MZ14" s="343"/>
      <c r="NA14" s="343"/>
      <c r="NB14" s="343"/>
      <c r="NC14" s="343"/>
      <c r="ND14" s="343"/>
      <c r="NE14" s="343"/>
      <c r="NF14" s="343"/>
      <c r="NG14" s="343"/>
      <c r="NH14" s="343"/>
      <c r="NI14" s="343"/>
      <c r="NJ14" s="343"/>
      <c r="NK14" s="343"/>
      <c r="NL14" s="343"/>
      <c r="NM14" s="343"/>
      <c r="NN14" s="343"/>
      <c r="NO14" s="343"/>
      <c r="NP14" s="343"/>
      <c r="NQ14" s="343"/>
      <c r="NR14" s="343"/>
      <c r="NS14" s="343"/>
      <c r="NT14" s="343"/>
      <c r="NU14" s="343"/>
      <c r="NV14" s="343"/>
      <c r="NW14" s="343"/>
      <c r="NX14" s="343"/>
      <c r="NY14" s="343"/>
      <c r="NZ14" s="343"/>
      <c r="OA14" s="343"/>
      <c r="OB14" s="343"/>
      <c r="OC14" s="343"/>
      <c r="OD14" s="343"/>
      <c r="OE14" s="343"/>
      <c r="OF14" s="343"/>
      <c r="OG14" s="343"/>
      <c r="OH14" s="343"/>
      <c r="OI14" s="343"/>
      <c r="OJ14" s="343"/>
      <c r="OK14" s="343"/>
    </row>
    <row r="15" spans="1:401" s="25" customFormat="1" ht="15.75" customHeight="1" x14ac:dyDescent="0.2">
      <c r="A15" s="314">
        <v>9</v>
      </c>
      <c r="B15" s="315" t="s">
        <v>12</v>
      </c>
      <c r="C15" s="71">
        <v>16414729</v>
      </c>
      <c r="D15" s="71">
        <v>-4900</v>
      </c>
      <c r="E15" s="71">
        <v>-503713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v>0</v>
      </c>
      <c r="T15" s="71">
        <v>0</v>
      </c>
      <c r="U15" s="71">
        <v>0</v>
      </c>
      <c r="V15" s="71">
        <v>0</v>
      </c>
      <c r="W15" s="71">
        <v>0</v>
      </c>
      <c r="X15" s="71">
        <v>0</v>
      </c>
      <c r="Y15" s="71">
        <v>0</v>
      </c>
      <c r="Z15" s="71">
        <v>0</v>
      </c>
      <c r="AA15" s="71">
        <v>0</v>
      </c>
      <c r="AB15" s="71">
        <v>0</v>
      </c>
      <c r="AC15" s="71">
        <v>0</v>
      </c>
      <c r="AD15" s="71">
        <v>0</v>
      </c>
      <c r="AE15" s="71">
        <v>0</v>
      </c>
      <c r="AF15" s="71">
        <v>0</v>
      </c>
      <c r="AG15" s="71">
        <v>0</v>
      </c>
      <c r="AH15" s="71">
        <v>0</v>
      </c>
      <c r="AI15" s="71">
        <v>0</v>
      </c>
      <c r="AJ15" s="71">
        <v>0</v>
      </c>
      <c r="AK15" s="71">
        <v>0</v>
      </c>
      <c r="AL15" s="71">
        <v>0</v>
      </c>
      <c r="AM15" s="71">
        <v>0</v>
      </c>
      <c r="AN15" s="71">
        <v>-39043</v>
      </c>
      <c r="AO15" s="71">
        <v>-70822</v>
      </c>
      <c r="AP15" s="71">
        <v>-45217</v>
      </c>
      <c r="AQ15" s="316">
        <v>-663695</v>
      </c>
      <c r="AR15" s="317">
        <v>15751034</v>
      </c>
      <c r="AS15" s="71"/>
      <c r="AT15" s="71"/>
      <c r="AU15" s="71">
        <v>0</v>
      </c>
      <c r="AV15" s="71">
        <v>0</v>
      </c>
      <c r="AW15" s="71">
        <v>0</v>
      </c>
      <c r="AX15" s="71">
        <v>0</v>
      </c>
      <c r="AY15" s="71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71">
        <v>0</v>
      </c>
      <c r="BJ15" s="71">
        <v>0</v>
      </c>
      <c r="BK15" s="71">
        <v>0</v>
      </c>
      <c r="BL15" s="71">
        <v>0</v>
      </c>
      <c r="BM15" s="71">
        <v>0</v>
      </c>
      <c r="BN15" s="71">
        <v>0</v>
      </c>
      <c r="BO15" s="71">
        <v>0</v>
      </c>
      <c r="BP15" s="71">
        <v>0</v>
      </c>
      <c r="BQ15" s="71">
        <v>0</v>
      </c>
      <c r="BR15" s="71">
        <v>0</v>
      </c>
      <c r="BS15" s="71">
        <v>0</v>
      </c>
      <c r="BT15" s="71">
        <v>0</v>
      </c>
      <c r="BU15" s="71">
        <v>0</v>
      </c>
      <c r="BV15" s="71">
        <v>0</v>
      </c>
      <c r="BW15" s="71">
        <v>0</v>
      </c>
      <c r="BX15" s="71">
        <v>0</v>
      </c>
      <c r="BY15" s="71">
        <v>0</v>
      </c>
      <c r="BZ15" s="71">
        <v>0</v>
      </c>
      <c r="CA15" s="71">
        <v>0</v>
      </c>
      <c r="CB15" s="71">
        <v>0</v>
      </c>
      <c r="CC15" s="71">
        <v>-1174</v>
      </c>
      <c r="CD15" s="71">
        <v>-2130</v>
      </c>
      <c r="CE15" s="71">
        <v>-1360</v>
      </c>
      <c r="CF15" s="71">
        <v>-4664</v>
      </c>
      <c r="CG15" s="2221">
        <v>15746370</v>
      </c>
      <c r="CH15" s="2166"/>
      <c r="CI15" s="2166"/>
      <c r="CJ15" s="343"/>
      <c r="CK15" s="343"/>
      <c r="CL15" s="343"/>
      <c r="CM15" s="343"/>
      <c r="CN15" s="343"/>
      <c r="CO15" s="2234"/>
      <c r="CP15" s="343"/>
      <c r="CQ15" s="343"/>
      <c r="CR15" s="343"/>
      <c r="CS15" s="343"/>
      <c r="CT15" s="343"/>
      <c r="CU15" s="343"/>
      <c r="CV15" s="343"/>
      <c r="CW15" s="343"/>
      <c r="CX15" s="343"/>
      <c r="CY15" s="343"/>
      <c r="CZ15" s="343"/>
      <c r="DA15" s="343"/>
      <c r="DB15" s="343"/>
      <c r="DC15" s="343"/>
      <c r="DD15" s="343"/>
      <c r="DE15" s="343"/>
      <c r="DF15" s="343"/>
      <c r="DG15" s="343"/>
      <c r="DH15" s="343"/>
      <c r="DI15" s="343"/>
      <c r="DJ15" s="343"/>
      <c r="DK15" s="343"/>
      <c r="DL15" s="343"/>
      <c r="DM15" s="343"/>
      <c r="DN15" s="343"/>
      <c r="DO15" s="343"/>
      <c r="DP15" s="343"/>
      <c r="DQ15" s="343"/>
      <c r="DR15" s="343"/>
      <c r="DS15" s="343"/>
      <c r="DT15" s="343"/>
      <c r="DU15" s="343"/>
      <c r="DV15" s="343"/>
      <c r="DW15" s="343"/>
      <c r="DX15" s="343"/>
      <c r="DY15" s="343"/>
      <c r="DZ15" s="343"/>
      <c r="EA15" s="343"/>
      <c r="EB15" s="343"/>
      <c r="EC15" s="343"/>
      <c r="ED15" s="343"/>
      <c r="EE15" s="343"/>
      <c r="EF15" s="343"/>
      <c r="EG15" s="343"/>
      <c r="EH15" s="343"/>
      <c r="EI15" s="343"/>
      <c r="EJ15" s="343"/>
      <c r="EK15" s="343"/>
      <c r="EL15" s="343"/>
      <c r="EM15" s="343"/>
      <c r="EN15" s="343"/>
      <c r="EO15" s="343"/>
      <c r="EP15" s="343"/>
      <c r="EQ15" s="343"/>
      <c r="ER15" s="343"/>
      <c r="ES15" s="343"/>
      <c r="ET15" s="343"/>
      <c r="EU15" s="343"/>
      <c r="EV15" s="343"/>
      <c r="EW15" s="343"/>
      <c r="EX15" s="343"/>
      <c r="EY15" s="343"/>
      <c r="EZ15" s="343"/>
      <c r="FA15" s="343"/>
      <c r="FB15" s="343"/>
      <c r="FC15" s="343"/>
      <c r="FD15" s="343"/>
      <c r="FE15" s="343"/>
      <c r="FF15" s="343"/>
      <c r="FG15" s="343"/>
      <c r="FH15" s="343"/>
      <c r="FI15" s="343"/>
      <c r="FJ15" s="343"/>
      <c r="FK15" s="343"/>
      <c r="FL15" s="343"/>
      <c r="FM15" s="343"/>
      <c r="FN15" s="343"/>
      <c r="FO15" s="343"/>
      <c r="FP15" s="343"/>
      <c r="FQ15" s="343"/>
      <c r="FR15" s="343"/>
      <c r="FS15" s="343"/>
      <c r="FT15" s="343"/>
      <c r="FU15" s="343"/>
      <c r="FV15" s="343"/>
      <c r="FW15" s="343"/>
      <c r="FX15" s="343"/>
      <c r="FY15" s="343"/>
      <c r="FZ15" s="343"/>
      <c r="GA15" s="343"/>
      <c r="GB15" s="343"/>
      <c r="GC15" s="343"/>
      <c r="GD15" s="343"/>
      <c r="GE15" s="343"/>
      <c r="GF15" s="343"/>
      <c r="GG15" s="343"/>
      <c r="GH15" s="343"/>
      <c r="GI15" s="343"/>
      <c r="GJ15" s="343"/>
      <c r="GK15" s="343"/>
      <c r="GL15" s="343"/>
      <c r="GM15" s="343"/>
      <c r="GN15" s="343"/>
      <c r="GO15" s="343"/>
      <c r="GP15" s="343"/>
      <c r="GQ15" s="343"/>
      <c r="GR15" s="343"/>
      <c r="GS15" s="343"/>
      <c r="GT15" s="343"/>
      <c r="GU15" s="343"/>
      <c r="GV15" s="343"/>
      <c r="GW15" s="343"/>
      <c r="GX15" s="343"/>
      <c r="GY15" s="343"/>
      <c r="GZ15" s="343"/>
      <c r="HA15" s="343"/>
      <c r="HB15" s="343"/>
      <c r="HC15" s="343"/>
      <c r="HD15" s="343"/>
      <c r="HE15" s="343"/>
      <c r="HF15" s="343"/>
      <c r="HG15" s="343"/>
      <c r="HH15" s="343"/>
      <c r="HI15" s="343"/>
      <c r="HJ15" s="343"/>
      <c r="HK15" s="343"/>
      <c r="HL15" s="343"/>
      <c r="HM15" s="343"/>
      <c r="HN15" s="343"/>
      <c r="HO15" s="343"/>
      <c r="HP15" s="343"/>
      <c r="HQ15" s="343"/>
      <c r="HR15" s="343"/>
      <c r="HS15" s="343"/>
      <c r="HT15" s="343"/>
      <c r="HU15" s="343"/>
      <c r="HV15" s="343"/>
      <c r="HW15" s="343"/>
      <c r="HX15" s="343"/>
      <c r="HY15" s="343"/>
      <c r="HZ15" s="343"/>
      <c r="IA15" s="343"/>
      <c r="IB15" s="343"/>
      <c r="IC15" s="343"/>
      <c r="ID15" s="343"/>
      <c r="IE15" s="343"/>
      <c r="IF15" s="343"/>
      <c r="IG15" s="343"/>
      <c r="IH15" s="343"/>
      <c r="II15" s="343"/>
      <c r="IJ15" s="343"/>
      <c r="IK15" s="343"/>
      <c r="IL15" s="343"/>
      <c r="IM15" s="343"/>
      <c r="IN15" s="343"/>
      <c r="IO15" s="343"/>
      <c r="IP15" s="343"/>
      <c r="IQ15" s="343"/>
      <c r="IR15" s="343"/>
      <c r="IS15" s="343"/>
      <c r="IT15" s="343"/>
      <c r="IU15" s="343"/>
      <c r="IV15" s="343"/>
      <c r="IW15" s="343"/>
      <c r="IX15" s="343"/>
      <c r="IY15" s="343"/>
      <c r="IZ15" s="343"/>
      <c r="JA15" s="343"/>
      <c r="JB15" s="343"/>
      <c r="JC15" s="343"/>
      <c r="JD15" s="343"/>
      <c r="JE15" s="343"/>
      <c r="JF15" s="343"/>
      <c r="JG15" s="343"/>
      <c r="JH15" s="343"/>
      <c r="JI15" s="343"/>
      <c r="JJ15" s="343"/>
      <c r="JK15" s="343"/>
      <c r="JL15" s="343"/>
      <c r="JM15" s="343"/>
      <c r="JN15" s="343"/>
      <c r="JO15" s="343"/>
      <c r="JP15" s="343"/>
      <c r="JQ15" s="343"/>
      <c r="JR15" s="343"/>
      <c r="JS15" s="343"/>
      <c r="JT15" s="343"/>
      <c r="JU15" s="343"/>
      <c r="JV15" s="343"/>
      <c r="JW15" s="343"/>
      <c r="JX15" s="343"/>
      <c r="JY15" s="343"/>
      <c r="JZ15" s="343"/>
      <c r="KA15" s="343"/>
      <c r="KB15" s="343"/>
      <c r="KC15" s="343"/>
      <c r="KD15" s="343"/>
      <c r="KE15" s="343"/>
      <c r="KF15" s="343"/>
      <c r="KG15" s="343"/>
      <c r="KH15" s="343"/>
      <c r="KI15" s="343"/>
      <c r="KJ15" s="343"/>
      <c r="KK15" s="343"/>
      <c r="KL15" s="343"/>
      <c r="KM15" s="343"/>
      <c r="KN15" s="343"/>
      <c r="KO15" s="343"/>
      <c r="KP15" s="343"/>
      <c r="KQ15" s="343"/>
      <c r="KR15" s="343"/>
      <c r="KS15" s="343"/>
      <c r="KT15" s="343"/>
      <c r="KU15" s="343"/>
      <c r="KV15" s="343"/>
      <c r="KW15" s="343"/>
      <c r="KX15" s="343"/>
      <c r="KY15" s="343"/>
      <c r="KZ15" s="343"/>
      <c r="LA15" s="343"/>
      <c r="LB15" s="343"/>
      <c r="LC15" s="343"/>
      <c r="LD15" s="343"/>
      <c r="LE15" s="343"/>
      <c r="LF15" s="343"/>
      <c r="LG15" s="343"/>
      <c r="LH15" s="343"/>
      <c r="LI15" s="343"/>
      <c r="LJ15" s="343"/>
      <c r="LK15" s="343"/>
      <c r="LL15" s="343"/>
      <c r="LM15" s="343"/>
      <c r="LN15" s="343"/>
      <c r="LO15" s="343"/>
      <c r="LP15" s="343"/>
      <c r="LQ15" s="343"/>
      <c r="LR15" s="343"/>
      <c r="LS15" s="343"/>
      <c r="LT15" s="343"/>
      <c r="LU15" s="343"/>
      <c r="LV15" s="343"/>
      <c r="LW15" s="343"/>
      <c r="LX15" s="343"/>
      <c r="LY15" s="343"/>
      <c r="LZ15" s="343"/>
      <c r="MA15" s="343"/>
      <c r="MB15" s="343"/>
      <c r="MC15" s="343"/>
      <c r="MD15" s="343"/>
      <c r="ME15" s="343"/>
      <c r="MF15" s="343"/>
      <c r="MG15" s="343"/>
      <c r="MH15" s="343"/>
      <c r="MI15" s="343"/>
      <c r="MJ15" s="343"/>
      <c r="MK15" s="343"/>
      <c r="ML15" s="343"/>
      <c r="MM15" s="343"/>
      <c r="MN15" s="343"/>
      <c r="MO15" s="343"/>
      <c r="MP15" s="343"/>
      <c r="MQ15" s="343"/>
      <c r="MR15" s="343"/>
      <c r="MS15" s="343"/>
      <c r="MT15" s="343"/>
      <c r="MU15" s="343"/>
      <c r="MV15" s="343"/>
      <c r="MW15" s="343"/>
      <c r="MX15" s="343"/>
      <c r="MY15" s="343"/>
      <c r="MZ15" s="343"/>
      <c r="NA15" s="343"/>
      <c r="NB15" s="343"/>
      <c r="NC15" s="343"/>
      <c r="ND15" s="343"/>
      <c r="NE15" s="343"/>
      <c r="NF15" s="343"/>
      <c r="NG15" s="343"/>
      <c r="NH15" s="343"/>
      <c r="NI15" s="343"/>
      <c r="NJ15" s="343"/>
      <c r="NK15" s="343"/>
      <c r="NL15" s="343"/>
      <c r="NM15" s="343"/>
      <c r="NN15" s="343"/>
      <c r="NO15" s="343"/>
      <c r="NP15" s="343"/>
      <c r="NQ15" s="343"/>
      <c r="NR15" s="343"/>
      <c r="NS15" s="343"/>
      <c r="NT15" s="343"/>
      <c r="NU15" s="343"/>
      <c r="NV15" s="343"/>
      <c r="NW15" s="343"/>
      <c r="NX15" s="343"/>
      <c r="NY15" s="343"/>
      <c r="NZ15" s="343"/>
      <c r="OA15" s="343"/>
      <c r="OB15" s="343"/>
      <c r="OC15" s="343"/>
      <c r="OD15" s="343"/>
      <c r="OE15" s="343"/>
      <c r="OF15" s="343"/>
      <c r="OG15" s="343"/>
      <c r="OH15" s="343"/>
      <c r="OI15" s="343"/>
      <c r="OJ15" s="343"/>
      <c r="OK15" s="343"/>
    </row>
    <row r="16" spans="1:401" s="25" customFormat="1" ht="15.75" customHeight="1" x14ac:dyDescent="0.2">
      <c r="A16" s="305">
        <v>10</v>
      </c>
      <c r="B16" s="306" t="s">
        <v>13</v>
      </c>
      <c r="C16" s="307">
        <v>11367752</v>
      </c>
      <c r="D16" s="307">
        <v>-3360</v>
      </c>
      <c r="E16" s="307"/>
      <c r="F16" s="307">
        <v>0</v>
      </c>
      <c r="G16" s="307">
        <v>0</v>
      </c>
      <c r="H16" s="307">
        <v>0</v>
      </c>
      <c r="I16" s="307">
        <v>0</v>
      </c>
      <c r="J16" s="307">
        <v>0</v>
      </c>
      <c r="K16" s="307">
        <v>-634350</v>
      </c>
      <c r="L16" s="307">
        <v>0</v>
      </c>
      <c r="M16" s="307">
        <v>-477319</v>
      </c>
      <c r="N16" s="307">
        <v>0</v>
      </c>
      <c r="O16" s="307">
        <v>0</v>
      </c>
      <c r="P16" s="307">
        <v>0</v>
      </c>
      <c r="Q16" s="307">
        <v>0</v>
      </c>
      <c r="R16" s="307">
        <v>0</v>
      </c>
      <c r="S16" s="307">
        <v>0</v>
      </c>
      <c r="T16" s="307">
        <v>0</v>
      </c>
      <c r="U16" s="307">
        <v>-386006</v>
      </c>
      <c r="V16" s="307">
        <v>0</v>
      </c>
      <c r="W16" s="307">
        <v>-692</v>
      </c>
      <c r="X16" s="307">
        <v>0</v>
      </c>
      <c r="Y16" s="307">
        <v>0</v>
      </c>
      <c r="Z16" s="307">
        <v>0</v>
      </c>
      <c r="AA16" s="307">
        <v>0</v>
      </c>
      <c r="AB16" s="307">
        <v>0</v>
      </c>
      <c r="AC16" s="307">
        <v>0</v>
      </c>
      <c r="AD16" s="307">
        <v>0</v>
      </c>
      <c r="AE16" s="462">
        <v>0</v>
      </c>
      <c r="AF16" s="462">
        <v>0</v>
      </c>
      <c r="AG16" s="656">
        <v>0</v>
      </c>
      <c r="AH16" s="656">
        <v>0</v>
      </c>
      <c r="AI16" s="996">
        <v>0</v>
      </c>
      <c r="AJ16" s="1135">
        <v>0</v>
      </c>
      <c r="AK16" s="1135">
        <v>0</v>
      </c>
      <c r="AL16" s="996">
        <v>0</v>
      </c>
      <c r="AM16" s="996">
        <v>0</v>
      </c>
      <c r="AN16" s="996">
        <v>0</v>
      </c>
      <c r="AO16" s="307">
        <v>-31752</v>
      </c>
      <c r="AP16" s="307">
        <v>-40468</v>
      </c>
      <c r="AQ16" s="308">
        <v>-1573947</v>
      </c>
      <c r="AR16" s="309">
        <v>9793805</v>
      </c>
      <c r="AS16" s="307"/>
      <c r="AT16" s="307"/>
      <c r="AU16" s="307">
        <v>0</v>
      </c>
      <c r="AV16" s="307">
        <v>0</v>
      </c>
      <c r="AW16" s="307">
        <v>0</v>
      </c>
      <c r="AX16" s="307">
        <v>0</v>
      </c>
      <c r="AY16" s="307">
        <v>0</v>
      </c>
      <c r="AZ16" s="307">
        <v>-19078</v>
      </c>
      <c r="BA16" s="307">
        <v>0</v>
      </c>
      <c r="BB16" s="307">
        <v>-14355</v>
      </c>
      <c r="BC16" s="307">
        <v>0</v>
      </c>
      <c r="BD16" s="307">
        <v>0</v>
      </c>
      <c r="BE16" s="307">
        <v>0</v>
      </c>
      <c r="BF16" s="307">
        <v>0</v>
      </c>
      <c r="BG16" s="307">
        <v>0</v>
      </c>
      <c r="BH16" s="307">
        <v>0</v>
      </c>
      <c r="BI16" s="307">
        <v>0</v>
      </c>
      <c r="BJ16" s="307">
        <v>-11609</v>
      </c>
      <c r="BK16" s="307">
        <v>0</v>
      </c>
      <c r="BL16" s="307">
        <v>-21</v>
      </c>
      <c r="BM16" s="307">
        <v>0</v>
      </c>
      <c r="BN16" s="307">
        <v>0</v>
      </c>
      <c r="BO16" s="307">
        <v>0</v>
      </c>
      <c r="BP16" s="307">
        <v>0</v>
      </c>
      <c r="BQ16" s="307">
        <v>0</v>
      </c>
      <c r="BR16" s="307">
        <v>0</v>
      </c>
      <c r="BS16" s="307">
        <v>0</v>
      </c>
      <c r="BT16" s="462">
        <v>0</v>
      </c>
      <c r="BU16" s="462">
        <v>0</v>
      </c>
      <c r="BV16" s="656">
        <v>0</v>
      </c>
      <c r="BW16" s="656">
        <v>0</v>
      </c>
      <c r="BX16" s="996">
        <v>0</v>
      </c>
      <c r="BY16" s="1135">
        <v>0</v>
      </c>
      <c r="BZ16" s="1135">
        <v>0</v>
      </c>
      <c r="CA16" s="1135">
        <v>0</v>
      </c>
      <c r="CB16" s="1135">
        <v>0</v>
      </c>
      <c r="CC16" s="1135">
        <v>0</v>
      </c>
      <c r="CD16" s="307">
        <v>-955</v>
      </c>
      <c r="CE16" s="307">
        <v>-1217</v>
      </c>
      <c r="CF16" s="307">
        <v>-47235</v>
      </c>
      <c r="CG16" s="2222">
        <v>9746570</v>
      </c>
      <c r="CH16" s="2166"/>
      <c r="CI16" s="2166"/>
      <c r="CJ16" s="343"/>
      <c r="CK16" s="343"/>
      <c r="CL16" s="343"/>
      <c r="CM16" s="343"/>
      <c r="CN16" s="343"/>
      <c r="CO16" s="2234"/>
      <c r="CP16" s="343"/>
      <c r="CQ16" s="343"/>
      <c r="CR16" s="343"/>
      <c r="CS16" s="343"/>
      <c r="CT16" s="343"/>
      <c r="CU16" s="343"/>
      <c r="CV16" s="343"/>
      <c r="CW16" s="343"/>
      <c r="CX16" s="343"/>
      <c r="CY16" s="343"/>
      <c r="CZ16" s="343"/>
      <c r="DA16" s="343"/>
      <c r="DB16" s="343"/>
      <c r="DC16" s="343"/>
      <c r="DD16" s="343"/>
      <c r="DE16" s="343"/>
      <c r="DF16" s="343"/>
      <c r="DG16" s="343"/>
      <c r="DH16" s="343"/>
      <c r="DI16" s="343"/>
      <c r="DJ16" s="343"/>
      <c r="DK16" s="343"/>
      <c r="DL16" s="343"/>
      <c r="DM16" s="343"/>
      <c r="DN16" s="343"/>
      <c r="DO16" s="343"/>
      <c r="DP16" s="343"/>
      <c r="DQ16" s="343"/>
      <c r="DR16" s="343"/>
      <c r="DS16" s="343"/>
      <c r="DT16" s="343"/>
      <c r="DU16" s="343"/>
      <c r="DV16" s="343"/>
      <c r="DW16" s="343"/>
      <c r="DX16" s="343"/>
      <c r="DY16" s="343"/>
      <c r="DZ16" s="343"/>
      <c r="EA16" s="343"/>
      <c r="EB16" s="343"/>
      <c r="EC16" s="343"/>
      <c r="ED16" s="343"/>
      <c r="EE16" s="343"/>
      <c r="EF16" s="343"/>
      <c r="EG16" s="343"/>
      <c r="EH16" s="343"/>
      <c r="EI16" s="343"/>
      <c r="EJ16" s="343"/>
      <c r="EK16" s="343"/>
      <c r="EL16" s="343"/>
      <c r="EM16" s="343"/>
      <c r="EN16" s="343"/>
      <c r="EO16" s="343"/>
      <c r="EP16" s="343"/>
      <c r="EQ16" s="343"/>
      <c r="ER16" s="343"/>
      <c r="ES16" s="343"/>
      <c r="ET16" s="343"/>
      <c r="EU16" s="343"/>
      <c r="EV16" s="343"/>
      <c r="EW16" s="343"/>
      <c r="EX16" s="343"/>
      <c r="EY16" s="343"/>
      <c r="EZ16" s="343"/>
      <c r="FA16" s="343"/>
      <c r="FB16" s="343"/>
      <c r="FC16" s="343"/>
      <c r="FD16" s="343"/>
      <c r="FE16" s="343"/>
      <c r="FF16" s="343"/>
      <c r="FG16" s="343"/>
      <c r="FH16" s="343"/>
      <c r="FI16" s="343"/>
      <c r="FJ16" s="343"/>
      <c r="FK16" s="343"/>
      <c r="FL16" s="343"/>
      <c r="FM16" s="343"/>
      <c r="FN16" s="343"/>
      <c r="FO16" s="343"/>
      <c r="FP16" s="343"/>
      <c r="FQ16" s="343"/>
      <c r="FR16" s="343"/>
      <c r="FS16" s="343"/>
      <c r="FT16" s="343"/>
      <c r="FU16" s="343"/>
      <c r="FV16" s="343"/>
      <c r="FW16" s="343"/>
      <c r="FX16" s="343"/>
      <c r="FY16" s="343"/>
      <c r="FZ16" s="343"/>
      <c r="GA16" s="343"/>
      <c r="GB16" s="343"/>
      <c r="GC16" s="343"/>
      <c r="GD16" s="343"/>
      <c r="GE16" s="343"/>
      <c r="GF16" s="343"/>
      <c r="GG16" s="343"/>
      <c r="GH16" s="343"/>
      <c r="GI16" s="343"/>
      <c r="GJ16" s="343"/>
      <c r="GK16" s="343"/>
      <c r="GL16" s="343"/>
      <c r="GM16" s="343"/>
      <c r="GN16" s="343"/>
      <c r="GO16" s="343"/>
      <c r="GP16" s="343"/>
      <c r="GQ16" s="343"/>
      <c r="GR16" s="343"/>
      <c r="GS16" s="343"/>
      <c r="GT16" s="343"/>
      <c r="GU16" s="343"/>
      <c r="GV16" s="343"/>
      <c r="GW16" s="343"/>
      <c r="GX16" s="343"/>
      <c r="GY16" s="343"/>
      <c r="GZ16" s="343"/>
      <c r="HA16" s="343"/>
      <c r="HB16" s="343"/>
      <c r="HC16" s="343"/>
      <c r="HD16" s="343"/>
      <c r="HE16" s="343"/>
      <c r="HF16" s="343"/>
      <c r="HG16" s="343"/>
      <c r="HH16" s="343"/>
      <c r="HI16" s="343"/>
      <c r="HJ16" s="343"/>
      <c r="HK16" s="343"/>
      <c r="HL16" s="343"/>
      <c r="HM16" s="343"/>
      <c r="HN16" s="343"/>
      <c r="HO16" s="343"/>
      <c r="HP16" s="343"/>
      <c r="HQ16" s="343"/>
      <c r="HR16" s="343"/>
      <c r="HS16" s="343"/>
      <c r="HT16" s="343"/>
      <c r="HU16" s="343"/>
      <c r="HV16" s="343"/>
      <c r="HW16" s="343"/>
      <c r="HX16" s="343"/>
      <c r="HY16" s="343"/>
      <c r="HZ16" s="343"/>
      <c r="IA16" s="343"/>
      <c r="IB16" s="343"/>
      <c r="IC16" s="343"/>
      <c r="ID16" s="343"/>
      <c r="IE16" s="343"/>
      <c r="IF16" s="343"/>
      <c r="IG16" s="343"/>
      <c r="IH16" s="343"/>
      <c r="II16" s="343"/>
      <c r="IJ16" s="343"/>
      <c r="IK16" s="343"/>
      <c r="IL16" s="343"/>
      <c r="IM16" s="343"/>
      <c r="IN16" s="343"/>
      <c r="IO16" s="343"/>
      <c r="IP16" s="343"/>
      <c r="IQ16" s="343"/>
      <c r="IR16" s="343"/>
      <c r="IS16" s="343"/>
      <c r="IT16" s="343"/>
      <c r="IU16" s="343"/>
      <c r="IV16" s="343"/>
      <c r="IW16" s="343"/>
      <c r="IX16" s="343"/>
      <c r="IY16" s="343"/>
      <c r="IZ16" s="343"/>
      <c r="JA16" s="343"/>
      <c r="JB16" s="343"/>
      <c r="JC16" s="343"/>
      <c r="JD16" s="343"/>
      <c r="JE16" s="343"/>
      <c r="JF16" s="343"/>
      <c r="JG16" s="343"/>
      <c r="JH16" s="343"/>
      <c r="JI16" s="343"/>
      <c r="JJ16" s="343"/>
      <c r="JK16" s="343"/>
      <c r="JL16" s="343"/>
      <c r="JM16" s="343"/>
      <c r="JN16" s="343"/>
      <c r="JO16" s="343"/>
      <c r="JP16" s="343"/>
      <c r="JQ16" s="343"/>
      <c r="JR16" s="343"/>
      <c r="JS16" s="343"/>
      <c r="JT16" s="343"/>
      <c r="JU16" s="343"/>
      <c r="JV16" s="343"/>
      <c r="JW16" s="343"/>
      <c r="JX16" s="343"/>
      <c r="JY16" s="343"/>
      <c r="JZ16" s="343"/>
      <c r="KA16" s="343"/>
      <c r="KB16" s="343"/>
      <c r="KC16" s="343"/>
      <c r="KD16" s="343"/>
      <c r="KE16" s="343"/>
      <c r="KF16" s="343"/>
      <c r="KG16" s="343"/>
      <c r="KH16" s="343"/>
      <c r="KI16" s="343"/>
      <c r="KJ16" s="343"/>
      <c r="KK16" s="343"/>
      <c r="KL16" s="343"/>
      <c r="KM16" s="343"/>
      <c r="KN16" s="343"/>
      <c r="KO16" s="343"/>
      <c r="KP16" s="343"/>
      <c r="KQ16" s="343"/>
      <c r="KR16" s="343"/>
      <c r="KS16" s="343"/>
      <c r="KT16" s="343"/>
      <c r="KU16" s="343"/>
      <c r="KV16" s="343"/>
      <c r="KW16" s="343"/>
      <c r="KX16" s="343"/>
      <c r="KY16" s="343"/>
      <c r="KZ16" s="343"/>
      <c r="LA16" s="343"/>
      <c r="LB16" s="343"/>
      <c r="LC16" s="343"/>
      <c r="LD16" s="343"/>
      <c r="LE16" s="343"/>
      <c r="LF16" s="343"/>
      <c r="LG16" s="343"/>
      <c r="LH16" s="343"/>
      <c r="LI16" s="343"/>
      <c r="LJ16" s="343"/>
      <c r="LK16" s="343"/>
      <c r="LL16" s="343"/>
      <c r="LM16" s="343"/>
      <c r="LN16" s="343"/>
      <c r="LO16" s="343"/>
      <c r="LP16" s="343"/>
      <c r="LQ16" s="343"/>
      <c r="LR16" s="343"/>
      <c r="LS16" s="343"/>
      <c r="LT16" s="343"/>
      <c r="LU16" s="343"/>
      <c r="LV16" s="343"/>
      <c r="LW16" s="343"/>
      <c r="LX16" s="343"/>
      <c r="LY16" s="343"/>
      <c r="LZ16" s="343"/>
      <c r="MA16" s="343"/>
      <c r="MB16" s="343"/>
      <c r="MC16" s="343"/>
      <c r="MD16" s="343"/>
      <c r="ME16" s="343"/>
      <c r="MF16" s="343"/>
      <c r="MG16" s="343"/>
      <c r="MH16" s="343"/>
      <c r="MI16" s="343"/>
      <c r="MJ16" s="343"/>
      <c r="MK16" s="343"/>
      <c r="ML16" s="343"/>
      <c r="MM16" s="343"/>
      <c r="MN16" s="343"/>
      <c r="MO16" s="343"/>
      <c r="MP16" s="343"/>
      <c r="MQ16" s="343"/>
      <c r="MR16" s="343"/>
      <c r="MS16" s="343"/>
      <c r="MT16" s="343"/>
      <c r="MU16" s="343"/>
      <c r="MV16" s="343"/>
      <c r="MW16" s="343"/>
      <c r="MX16" s="343"/>
      <c r="MY16" s="343"/>
      <c r="MZ16" s="343"/>
      <c r="NA16" s="343"/>
      <c r="NB16" s="343"/>
      <c r="NC16" s="343"/>
      <c r="ND16" s="343"/>
      <c r="NE16" s="343"/>
      <c r="NF16" s="343"/>
      <c r="NG16" s="343"/>
      <c r="NH16" s="343"/>
      <c r="NI16" s="343"/>
      <c r="NJ16" s="343"/>
      <c r="NK16" s="343"/>
      <c r="NL16" s="343"/>
      <c r="NM16" s="343"/>
      <c r="NN16" s="343"/>
      <c r="NO16" s="343"/>
      <c r="NP16" s="343"/>
      <c r="NQ16" s="343"/>
      <c r="NR16" s="343"/>
      <c r="NS16" s="343"/>
      <c r="NT16" s="343"/>
      <c r="NU16" s="343"/>
      <c r="NV16" s="343"/>
      <c r="NW16" s="343"/>
      <c r="NX16" s="343"/>
      <c r="NY16" s="343"/>
      <c r="NZ16" s="343"/>
      <c r="OA16" s="343"/>
      <c r="OB16" s="343"/>
      <c r="OC16" s="343"/>
      <c r="OD16" s="343"/>
      <c r="OE16" s="343"/>
      <c r="OF16" s="343"/>
      <c r="OG16" s="343"/>
      <c r="OH16" s="343"/>
      <c r="OI16" s="343"/>
      <c r="OJ16" s="343"/>
      <c r="OK16" s="343"/>
    </row>
    <row r="17" spans="1:401" s="25" customFormat="1" ht="15.75" customHeight="1" x14ac:dyDescent="0.2">
      <c r="A17" s="314">
        <v>11</v>
      </c>
      <c r="B17" s="315" t="s">
        <v>14</v>
      </c>
      <c r="C17" s="71">
        <v>1050546</v>
      </c>
      <c r="D17" s="71">
        <v>0</v>
      </c>
      <c r="E17" s="71"/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</v>
      </c>
      <c r="AH17" s="71">
        <v>0</v>
      </c>
      <c r="AI17" s="71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-321</v>
      </c>
      <c r="AP17" s="71">
        <v>-3207</v>
      </c>
      <c r="AQ17" s="316">
        <v>-3528</v>
      </c>
      <c r="AR17" s="317">
        <v>1047018</v>
      </c>
      <c r="AS17" s="71"/>
      <c r="AT17" s="71"/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0</v>
      </c>
      <c r="BJ17" s="71">
        <v>0</v>
      </c>
      <c r="BK17" s="71">
        <v>0</v>
      </c>
      <c r="BL17" s="71">
        <v>0</v>
      </c>
      <c r="BM17" s="71">
        <v>0</v>
      </c>
      <c r="BN17" s="71">
        <v>0</v>
      </c>
      <c r="BO17" s="71">
        <v>0</v>
      </c>
      <c r="BP17" s="71">
        <v>0</v>
      </c>
      <c r="BQ17" s="71">
        <v>0</v>
      </c>
      <c r="BR17" s="71">
        <v>0</v>
      </c>
      <c r="BS17" s="71">
        <v>0</v>
      </c>
      <c r="BT17" s="71">
        <v>0</v>
      </c>
      <c r="BU17" s="71">
        <v>0</v>
      </c>
      <c r="BV17" s="71">
        <v>0</v>
      </c>
      <c r="BW17" s="71">
        <v>0</v>
      </c>
      <c r="BX17" s="71">
        <v>0</v>
      </c>
      <c r="BY17" s="71">
        <v>0</v>
      </c>
      <c r="BZ17" s="71">
        <v>0</v>
      </c>
      <c r="CA17" s="71">
        <v>0</v>
      </c>
      <c r="CB17" s="71">
        <v>0</v>
      </c>
      <c r="CC17" s="71">
        <v>0</v>
      </c>
      <c r="CD17" s="71">
        <v>-10</v>
      </c>
      <c r="CE17" s="71">
        <v>-96</v>
      </c>
      <c r="CF17" s="71">
        <v>-106</v>
      </c>
      <c r="CG17" s="2221">
        <v>1046912</v>
      </c>
      <c r="CH17" s="2166"/>
      <c r="CI17" s="2166"/>
      <c r="CJ17" s="343"/>
      <c r="CK17" s="343"/>
      <c r="CL17" s="343"/>
      <c r="CM17" s="343"/>
      <c r="CN17" s="343"/>
      <c r="CO17" s="2234"/>
      <c r="CP17" s="343"/>
      <c r="CQ17" s="343"/>
      <c r="CR17" s="343"/>
      <c r="CS17" s="343"/>
      <c r="CT17" s="343"/>
      <c r="CU17" s="343"/>
      <c r="CV17" s="343"/>
      <c r="CW17" s="343"/>
      <c r="CX17" s="343"/>
      <c r="CY17" s="343"/>
      <c r="CZ17" s="343"/>
      <c r="DA17" s="343"/>
      <c r="DB17" s="343"/>
      <c r="DC17" s="343"/>
      <c r="DD17" s="343"/>
      <c r="DE17" s="343"/>
      <c r="DF17" s="343"/>
      <c r="DG17" s="343"/>
      <c r="DH17" s="343"/>
      <c r="DI17" s="343"/>
      <c r="DJ17" s="343"/>
      <c r="DK17" s="343"/>
      <c r="DL17" s="343"/>
      <c r="DM17" s="343"/>
      <c r="DN17" s="343"/>
      <c r="DO17" s="343"/>
      <c r="DP17" s="343"/>
      <c r="DQ17" s="343"/>
      <c r="DR17" s="343"/>
      <c r="DS17" s="343"/>
      <c r="DT17" s="343"/>
      <c r="DU17" s="343"/>
      <c r="DV17" s="343"/>
      <c r="DW17" s="343"/>
      <c r="DX17" s="343"/>
      <c r="DY17" s="343"/>
      <c r="DZ17" s="343"/>
      <c r="EA17" s="343"/>
      <c r="EB17" s="343"/>
      <c r="EC17" s="343"/>
      <c r="ED17" s="343"/>
      <c r="EE17" s="343"/>
      <c r="EF17" s="343"/>
      <c r="EG17" s="343"/>
      <c r="EH17" s="343"/>
      <c r="EI17" s="343"/>
      <c r="EJ17" s="343"/>
      <c r="EK17" s="343"/>
      <c r="EL17" s="343"/>
      <c r="EM17" s="343"/>
      <c r="EN17" s="343"/>
      <c r="EO17" s="343"/>
      <c r="EP17" s="343"/>
      <c r="EQ17" s="343"/>
      <c r="ER17" s="343"/>
      <c r="ES17" s="343"/>
      <c r="ET17" s="343"/>
      <c r="EU17" s="343"/>
      <c r="EV17" s="343"/>
      <c r="EW17" s="343"/>
      <c r="EX17" s="343"/>
      <c r="EY17" s="343"/>
      <c r="EZ17" s="343"/>
      <c r="FA17" s="343"/>
      <c r="FB17" s="343"/>
      <c r="FC17" s="343"/>
      <c r="FD17" s="343"/>
      <c r="FE17" s="343"/>
      <c r="FF17" s="343"/>
      <c r="FG17" s="343"/>
      <c r="FH17" s="343"/>
      <c r="FI17" s="343"/>
      <c r="FJ17" s="343"/>
      <c r="FK17" s="343"/>
      <c r="FL17" s="343"/>
      <c r="FM17" s="343"/>
      <c r="FN17" s="343"/>
      <c r="FO17" s="343"/>
      <c r="FP17" s="343"/>
      <c r="FQ17" s="343"/>
      <c r="FR17" s="343"/>
      <c r="FS17" s="343"/>
      <c r="FT17" s="343"/>
      <c r="FU17" s="343"/>
      <c r="FV17" s="343"/>
      <c r="FW17" s="343"/>
      <c r="FX17" s="343"/>
      <c r="FY17" s="343"/>
      <c r="FZ17" s="343"/>
      <c r="GA17" s="343"/>
      <c r="GB17" s="343"/>
      <c r="GC17" s="343"/>
      <c r="GD17" s="343"/>
      <c r="GE17" s="343"/>
      <c r="GF17" s="343"/>
      <c r="GG17" s="343"/>
      <c r="GH17" s="343"/>
      <c r="GI17" s="343"/>
      <c r="GJ17" s="343"/>
      <c r="GK17" s="343"/>
      <c r="GL17" s="343"/>
      <c r="GM17" s="343"/>
      <c r="GN17" s="343"/>
      <c r="GO17" s="343"/>
      <c r="GP17" s="343"/>
      <c r="GQ17" s="343"/>
      <c r="GR17" s="343"/>
      <c r="GS17" s="343"/>
      <c r="GT17" s="343"/>
      <c r="GU17" s="343"/>
      <c r="GV17" s="343"/>
      <c r="GW17" s="343"/>
      <c r="GX17" s="343"/>
      <c r="GY17" s="343"/>
      <c r="GZ17" s="343"/>
      <c r="HA17" s="343"/>
      <c r="HB17" s="343"/>
      <c r="HC17" s="343"/>
      <c r="HD17" s="343"/>
      <c r="HE17" s="343"/>
      <c r="HF17" s="343"/>
      <c r="HG17" s="343"/>
      <c r="HH17" s="343"/>
      <c r="HI17" s="343"/>
      <c r="HJ17" s="343"/>
      <c r="HK17" s="343"/>
      <c r="HL17" s="343"/>
      <c r="HM17" s="343"/>
      <c r="HN17" s="343"/>
      <c r="HO17" s="343"/>
      <c r="HP17" s="343"/>
      <c r="HQ17" s="343"/>
      <c r="HR17" s="343"/>
      <c r="HS17" s="343"/>
      <c r="HT17" s="343"/>
      <c r="HU17" s="343"/>
      <c r="HV17" s="343"/>
      <c r="HW17" s="343"/>
      <c r="HX17" s="343"/>
      <c r="HY17" s="343"/>
      <c r="HZ17" s="343"/>
      <c r="IA17" s="343"/>
      <c r="IB17" s="343"/>
      <c r="IC17" s="343"/>
      <c r="ID17" s="343"/>
      <c r="IE17" s="343"/>
      <c r="IF17" s="343"/>
      <c r="IG17" s="343"/>
      <c r="IH17" s="343"/>
      <c r="II17" s="343"/>
      <c r="IJ17" s="343"/>
      <c r="IK17" s="343"/>
      <c r="IL17" s="343"/>
      <c r="IM17" s="343"/>
      <c r="IN17" s="343"/>
      <c r="IO17" s="343"/>
      <c r="IP17" s="343"/>
      <c r="IQ17" s="343"/>
      <c r="IR17" s="343"/>
      <c r="IS17" s="343"/>
      <c r="IT17" s="343"/>
      <c r="IU17" s="343"/>
      <c r="IV17" s="343"/>
      <c r="IW17" s="343"/>
      <c r="IX17" s="343"/>
      <c r="IY17" s="343"/>
      <c r="IZ17" s="343"/>
      <c r="JA17" s="343"/>
      <c r="JB17" s="343"/>
      <c r="JC17" s="343"/>
      <c r="JD17" s="343"/>
      <c r="JE17" s="343"/>
      <c r="JF17" s="343"/>
      <c r="JG17" s="343"/>
      <c r="JH17" s="343"/>
      <c r="JI17" s="343"/>
      <c r="JJ17" s="343"/>
      <c r="JK17" s="343"/>
      <c r="JL17" s="343"/>
      <c r="JM17" s="343"/>
      <c r="JN17" s="343"/>
      <c r="JO17" s="343"/>
      <c r="JP17" s="343"/>
      <c r="JQ17" s="343"/>
      <c r="JR17" s="343"/>
      <c r="JS17" s="343"/>
      <c r="JT17" s="343"/>
      <c r="JU17" s="343"/>
      <c r="JV17" s="343"/>
      <c r="JW17" s="343"/>
      <c r="JX17" s="343"/>
      <c r="JY17" s="343"/>
      <c r="JZ17" s="343"/>
      <c r="KA17" s="343"/>
      <c r="KB17" s="343"/>
      <c r="KC17" s="343"/>
      <c r="KD17" s="343"/>
      <c r="KE17" s="343"/>
      <c r="KF17" s="343"/>
      <c r="KG17" s="343"/>
      <c r="KH17" s="343"/>
      <c r="KI17" s="343"/>
      <c r="KJ17" s="343"/>
      <c r="KK17" s="343"/>
      <c r="KL17" s="343"/>
      <c r="KM17" s="343"/>
      <c r="KN17" s="343"/>
      <c r="KO17" s="343"/>
      <c r="KP17" s="343"/>
      <c r="KQ17" s="343"/>
      <c r="KR17" s="343"/>
      <c r="KS17" s="343"/>
      <c r="KT17" s="343"/>
      <c r="KU17" s="343"/>
      <c r="KV17" s="343"/>
      <c r="KW17" s="343"/>
      <c r="KX17" s="343"/>
      <c r="KY17" s="343"/>
      <c r="KZ17" s="343"/>
      <c r="LA17" s="343"/>
      <c r="LB17" s="343"/>
      <c r="LC17" s="343"/>
      <c r="LD17" s="343"/>
      <c r="LE17" s="343"/>
      <c r="LF17" s="343"/>
      <c r="LG17" s="343"/>
      <c r="LH17" s="343"/>
      <c r="LI17" s="343"/>
      <c r="LJ17" s="343"/>
      <c r="LK17" s="343"/>
      <c r="LL17" s="343"/>
      <c r="LM17" s="343"/>
      <c r="LN17" s="343"/>
      <c r="LO17" s="343"/>
      <c r="LP17" s="343"/>
      <c r="LQ17" s="343"/>
      <c r="LR17" s="343"/>
      <c r="LS17" s="343"/>
      <c r="LT17" s="343"/>
      <c r="LU17" s="343"/>
      <c r="LV17" s="343"/>
      <c r="LW17" s="343"/>
      <c r="LX17" s="343"/>
      <c r="LY17" s="343"/>
      <c r="LZ17" s="343"/>
      <c r="MA17" s="343"/>
      <c r="MB17" s="343"/>
      <c r="MC17" s="343"/>
      <c r="MD17" s="343"/>
      <c r="ME17" s="343"/>
      <c r="MF17" s="343"/>
      <c r="MG17" s="343"/>
      <c r="MH17" s="343"/>
      <c r="MI17" s="343"/>
      <c r="MJ17" s="343"/>
      <c r="MK17" s="343"/>
      <c r="ML17" s="343"/>
      <c r="MM17" s="343"/>
      <c r="MN17" s="343"/>
      <c r="MO17" s="343"/>
      <c r="MP17" s="343"/>
      <c r="MQ17" s="343"/>
      <c r="MR17" s="343"/>
      <c r="MS17" s="343"/>
      <c r="MT17" s="343"/>
      <c r="MU17" s="343"/>
      <c r="MV17" s="343"/>
      <c r="MW17" s="343"/>
      <c r="MX17" s="343"/>
      <c r="MY17" s="343"/>
      <c r="MZ17" s="343"/>
      <c r="NA17" s="343"/>
      <c r="NB17" s="343"/>
      <c r="NC17" s="343"/>
      <c r="ND17" s="343"/>
      <c r="NE17" s="343"/>
      <c r="NF17" s="343"/>
      <c r="NG17" s="343"/>
      <c r="NH17" s="343"/>
      <c r="NI17" s="343"/>
      <c r="NJ17" s="343"/>
      <c r="NK17" s="343"/>
      <c r="NL17" s="343"/>
      <c r="NM17" s="343"/>
      <c r="NN17" s="343"/>
      <c r="NO17" s="343"/>
      <c r="NP17" s="343"/>
      <c r="NQ17" s="343"/>
      <c r="NR17" s="343"/>
      <c r="NS17" s="343"/>
      <c r="NT17" s="343"/>
      <c r="NU17" s="343"/>
      <c r="NV17" s="343"/>
      <c r="NW17" s="343"/>
      <c r="NX17" s="343"/>
      <c r="NY17" s="343"/>
      <c r="NZ17" s="343"/>
      <c r="OA17" s="343"/>
      <c r="OB17" s="343"/>
      <c r="OC17" s="343"/>
      <c r="OD17" s="343"/>
      <c r="OE17" s="343"/>
      <c r="OF17" s="343"/>
      <c r="OG17" s="343"/>
      <c r="OH17" s="343"/>
      <c r="OI17" s="343"/>
      <c r="OJ17" s="343"/>
      <c r="OK17" s="343"/>
    </row>
    <row r="18" spans="1:401" s="25" customFormat="1" ht="15.75" customHeight="1" x14ac:dyDescent="0.2">
      <c r="A18" s="314">
        <v>12</v>
      </c>
      <c r="B18" s="315" t="s">
        <v>15</v>
      </c>
      <c r="C18" s="71">
        <v>319772</v>
      </c>
      <c r="D18" s="71">
        <v>0</v>
      </c>
      <c r="E18" s="71"/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-11359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0</v>
      </c>
      <c r="Z18" s="71">
        <v>0</v>
      </c>
      <c r="AA18" s="71">
        <v>0</v>
      </c>
      <c r="AB18" s="71">
        <v>0</v>
      </c>
      <c r="AC18" s="71">
        <v>0</v>
      </c>
      <c r="AD18" s="71">
        <v>0</v>
      </c>
      <c r="AE18" s="71">
        <v>0</v>
      </c>
      <c r="AF18" s="71">
        <v>0</v>
      </c>
      <c r="AG18" s="71">
        <v>0</v>
      </c>
      <c r="AH18" s="71">
        <v>0</v>
      </c>
      <c r="AI18" s="71">
        <v>0</v>
      </c>
      <c r="AJ18" s="71">
        <v>0</v>
      </c>
      <c r="AK18" s="71">
        <v>0</v>
      </c>
      <c r="AL18" s="71">
        <v>0</v>
      </c>
      <c r="AM18" s="71">
        <v>0</v>
      </c>
      <c r="AN18" s="71">
        <v>0</v>
      </c>
      <c r="AO18" s="71">
        <v>0</v>
      </c>
      <c r="AP18" s="71">
        <v>0</v>
      </c>
      <c r="AQ18" s="316">
        <v>-11359</v>
      </c>
      <c r="AR18" s="317">
        <v>308413</v>
      </c>
      <c r="AS18" s="71"/>
      <c r="AT18" s="71"/>
      <c r="AU18" s="71">
        <v>0</v>
      </c>
      <c r="AV18" s="71">
        <v>0</v>
      </c>
      <c r="AW18" s="71">
        <v>0</v>
      </c>
      <c r="AX18" s="71">
        <v>0</v>
      </c>
      <c r="AY18" s="71">
        <v>0</v>
      </c>
      <c r="AZ18" s="71">
        <v>-342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0</v>
      </c>
      <c r="BK18" s="71">
        <v>0</v>
      </c>
      <c r="BL18" s="71">
        <v>0</v>
      </c>
      <c r="BM18" s="71">
        <v>0</v>
      </c>
      <c r="BN18" s="71">
        <v>0</v>
      </c>
      <c r="BO18" s="71">
        <v>0</v>
      </c>
      <c r="BP18" s="71">
        <v>0</v>
      </c>
      <c r="BQ18" s="71">
        <v>0</v>
      </c>
      <c r="BR18" s="71">
        <v>0</v>
      </c>
      <c r="BS18" s="71">
        <v>0</v>
      </c>
      <c r="BT18" s="71">
        <v>0</v>
      </c>
      <c r="BU18" s="71">
        <v>0</v>
      </c>
      <c r="BV18" s="71">
        <v>0</v>
      </c>
      <c r="BW18" s="71">
        <v>0</v>
      </c>
      <c r="BX18" s="71">
        <v>0</v>
      </c>
      <c r="BY18" s="71">
        <v>0</v>
      </c>
      <c r="BZ18" s="71">
        <v>0</v>
      </c>
      <c r="CA18" s="71">
        <v>0</v>
      </c>
      <c r="CB18" s="71">
        <v>0</v>
      </c>
      <c r="CC18" s="71">
        <v>0</v>
      </c>
      <c r="CD18" s="71">
        <v>0</v>
      </c>
      <c r="CE18" s="71">
        <v>0</v>
      </c>
      <c r="CF18" s="71">
        <v>-342</v>
      </c>
      <c r="CG18" s="2221">
        <v>308071</v>
      </c>
      <c r="CH18" s="2166"/>
      <c r="CI18" s="2166"/>
      <c r="CJ18" s="343"/>
      <c r="CK18" s="343"/>
      <c r="CL18" s="343"/>
      <c r="CM18" s="343"/>
      <c r="CN18" s="343"/>
      <c r="CO18" s="2234"/>
      <c r="CP18" s="343"/>
      <c r="CQ18" s="343"/>
      <c r="CR18" s="343"/>
      <c r="CS18" s="343"/>
      <c r="CT18" s="343"/>
      <c r="CU18" s="343"/>
      <c r="CV18" s="343"/>
      <c r="CW18" s="343"/>
      <c r="CX18" s="343"/>
      <c r="CY18" s="343"/>
      <c r="CZ18" s="343"/>
      <c r="DA18" s="343"/>
      <c r="DB18" s="343"/>
      <c r="DC18" s="343"/>
      <c r="DD18" s="343"/>
      <c r="DE18" s="343"/>
      <c r="DF18" s="343"/>
      <c r="DG18" s="343"/>
      <c r="DH18" s="343"/>
      <c r="DI18" s="343"/>
      <c r="DJ18" s="343"/>
      <c r="DK18" s="343"/>
      <c r="DL18" s="343"/>
      <c r="DM18" s="343"/>
      <c r="DN18" s="343"/>
      <c r="DO18" s="343"/>
      <c r="DP18" s="343"/>
      <c r="DQ18" s="343"/>
      <c r="DR18" s="343"/>
      <c r="DS18" s="343"/>
      <c r="DT18" s="343"/>
      <c r="DU18" s="343"/>
      <c r="DV18" s="343"/>
      <c r="DW18" s="343"/>
      <c r="DX18" s="343"/>
      <c r="DY18" s="343"/>
      <c r="DZ18" s="343"/>
      <c r="EA18" s="343"/>
      <c r="EB18" s="343"/>
      <c r="EC18" s="343"/>
      <c r="ED18" s="343"/>
      <c r="EE18" s="343"/>
      <c r="EF18" s="343"/>
      <c r="EG18" s="343"/>
      <c r="EH18" s="343"/>
      <c r="EI18" s="343"/>
      <c r="EJ18" s="343"/>
      <c r="EK18" s="343"/>
      <c r="EL18" s="343"/>
      <c r="EM18" s="343"/>
      <c r="EN18" s="343"/>
      <c r="EO18" s="343"/>
      <c r="EP18" s="343"/>
      <c r="EQ18" s="343"/>
      <c r="ER18" s="343"/>
      <c r="ES18" s="343"/>
      <c r="ET18" s="343"/>
      <c r="EU18" s="343"/>
      <c r="EV18" s="343"/>
      <c r="EW18" s="343"/>
      <c r="EX18" s="343"/>
      <c r="EY18" s="343"/>
      <c r="EZ18" s="343"/>
      <c r="FA18" s="343"/>
      <c r="FB18" s="343"/>
      <c r="FC18" s="343"/>
      <c r="FD18" s="343"/>
      <c r="FE18" s="343"/>
      <c r="FF18" s="343"/>
      <c r="FG18" s="343"/>
      <c r="FH18" s="343"/>
      <c r="FI18" s="343"/>
      <c r="FJ18" s="343"/>
      <c r="FK18" s="343"/>
      <c r="FL18" s="343"/>
      <c r="FM18" s="343"/>
      <c r="FN18" s="343"/>
      <c r="FO18" s="343"/>
      <c r="FP18" s="343"/>
      <c r="FQ18" s="343"/>
      <c r="FR18" s="343"/>
      <c r="FS18" s="343"/>
      <c r="FT18" s="343"/>
      <c r="FU18" s="343"/>
      <c r="FV18" s="343"/>
      <c r="FW18" s="343"/>
      <c r="FX18" s="343"/>
      <c r="FY18" s="343"/>
      <c r="FZ18" s="343"/>
      <c r="GA18" s="343"/>
      <c r="GB18" s="343"/>
      <c r="GC18" s="343"/>
      <c r="GD18" s="343"/>
      <c r="GE18" s="343"/>
      <c r="GF18" s="343"/>
      <c r="GG18" s="343"/>
      <c r="GH18" s="343"/>
      <c r="GI18" s="343"/>
      <c r="GJ18" s="343"/>
      <c r="GK18" s="343"/>
      <c r="GL18" s="343"/>
      <c r="GM18" s="343"/>
      <c r="GN18" s="343"/>
      <c r="GO18" s="343"/>
      <c r="GP18" s="343"/>
      <c r="GQ18" s="343"/>
      <c r="GR18" s="343"/>
      <c r="GS18" s="343"/>
      <c r="GT18" s="343"/>
      <c r="GU18" s="343"/>
      <c r="GV18" s="343"/>
      <c r="GW18" s="343"/>
      <c r="GX18" s="343"/>
      <c r="GY18" s="343"/>
      <c r="GZ18" s="343"/>
      <c r="HA18" s="343"/>
      <c r="HB18" s="343"/>
      <c r="HC18" s="343"/>
      <c r="HD18" s="343"/>
      <c r="HE18" s="343"/>
      <c r="HF18" s="343"/>
      <c r="HG18" s="343"/>
      <c r="HH18" s="343"/>
      <c r="HI18" s="343"/>
      <c r="HJ18" s="343"/>
      <c r="HK18" s="343"/>
      <c r="HL18" s="343"/>
      <c r="HM18" s="343"/>
      <c r="HN18" s="343"/>
      <c r="HO18" s="343"/>
      <c r="HP18" s="343"/>
      <c r="HQ18" s="343"/>
      <c r="HR18" s="343"/>
      <c r="HS18" s="343"/>
      <c r="HT18" s="343"/>
      <c r="HU18" s="343"/>
      <c r="HV18" s="343"/>
      <c r="HW18" s="343"/>
      <c r="HX18" s="343"/>
      <c r="HY18" s="343"/>
      <c r="HZ18" s="343"/>
      <c r="IA18" s="343"/>
      <c r="IB18" s="343"/>
      <c r="IC18" s="343"/>
      <c r="ID18" s="343"/>
      <c r="IE18" s="343"/>
      <c r="IF18" s="343"/>
      <c r="IG18" s="343"/>
      <c r="IH18" s="343"/>
      <c r="II18" s="343"/>
      <c r="IJ18" s="343"/>
      <c r="IK18" s="343"/>
      <c r="IL18" s="343"/>
      <c r="IM18" s="343"/>
      <c r="IN18" s="343"/>
      <c r="IO18" s="343"/>
      <c r="IP18" s="343"/>
      <c r="IQ18" s="343"/>
      <c r="IR18" s="343"/>
      <c r="IS18" s="343"/>
      <c r="IT18" s="343"/>
      <c r="IU18" s="343"/>
      <c r="IV18" s="343"/>
      <c r="IW18" s="343"/>
      <c r="IX18" s="343"/>
      <c r="IY18" s="343"/>
      <c r="IZ18" s="343"/>
      <c r="JA18" s="343"/>
      <c r="JB18" s="343"/>
      <c r="JC18" s="343"/>
      <c r="JD18" s="343"/>
      <c r="JE18" s="343"/>
      <c r="JF18" s="343"/>
      <c r="JG18" s="343"/>
      <c r="JH18" s="343"/>
      <c r="JI18" s="343"/>
      <c r="JJ18" s="343"/>
      <c r="JK18" s="343"/>
      <c r="JL18" s="343"/>
      <c r="JM18" s="343"/>
      <c r="JN18" s="343"/>
      <c r="JO18" s="343"/>
      <c r="JP18" s="343"/>
      <c r="JQ18" s="343"/>
      <c r="JR18" s="343"/>
      <c r="JS18" s="343"/>
      <c r="JT18" s="343"/>
      <c r="JU18" s="343"/>
      <c r="JV18" s="343"/>
      <c r="JW18" s="343"/>
      <c r="JX18" s="343"/>
      <c r="JY18" s="343"/>
      <c r="JZ18" s="343"/>
      <c r="KA18" s="343"/>
      <c r="KB18" s="343"/>
      <c r="KC18" s="343"/>
      <c r="KD18" s="343"/>
      <c r="KE18" s="343"/>
      <c r="KF18" s="343"/>
      <c r="KG18" s="343"/>
      <c r="KH18" s="343"/>
      <c r="KI18" s="343"/>
      <c r="KJ18" s="343"/>
      <c r="KK18" s="343"/>
      <c r="KL18" s="343"/>
      <c r="KM18" s="343"/>
      <c r="KN18" s="343"/>
      <c r="KO18" s="343"/>
      <c r="KP18" s="343"/>
      <c r="KQ18" s="343"/>
      <c r="KR18" s="343"/>
      <c r="KS18" s="343"/>
      <c r="KT18" s="343"/>
      <c r="KU18" s="343"/>
      <c r="KV18" s="343"/>
      <c r="KW18" s="343"/>
      <c r="KX18" s="343"/>
      <c r="KY18" s="343"/>
      <c r="KZ18" s="343"/>
      <c r="LA18" s="343"/>
      <c r="LB18" s="343"/>
      <c r="LC18" s="343"/>
      <c r="LD18" s="343"/>
      <c r="LE18" s="343"/>
      <c r="LF18" s="343"/>
      <c r="LG18" s="343"/>
      <c r="LH18" s="343"/>
      <c r="LI18" s="343"/>
      <c r="LJ18" s="343"/>
      <c r="LK18" s="343"/>
      <c r="LL18" s="343"/>
      <c r="LM18" s="343"/>
      <c r="LN18" s="343"/>
      <c r="LO18" s="343"/>
      <c r="LP18" s="343"/>
      <c r="LQ18" s="343"/>
      <c r="LR18" s="343"/>
      <c r="LS18" s="343"/>
      <c r="LT18" s="343"/>
      <c r="LU18" s="343"/>
      <c r="LV18" s="343"/>
      <c r="LW18" s="343"/>
      <c r="LX18" s="343"/>
      <c r="LY18" s="343"/>
      <c r="LZ18" s="343"/>
      <c r="MA18" s="343"/>
      <c r="MB18" s="343"/>
      <c r="MC18" s="343"/>
      <c r="MD18" s="343"/>
      <c r="ME18" s="343"/>
      <c r="MF18" s="343"/>
      <c r="MG18" s="343"/>
      <c r="MH18" s="343"/>
      <c r="MI18" s="343"/>
      <c r="MJ18" s="343"/>
      <c r="MK18" s="343"/>
      <c r="ML18" s="343"/>
      <c r="MM18" s="343"/>
      <c r="MN18" s="343"/>
      <c r="MO18" s="343"/>
      <c r="MP18" s="343"/>
      <c r="MQ18" s="343"/>
      <c r="MR18" s="343"/>
      <c r="MS18" s="343"/>
      <c r="MT18" s="343"/>
      <c r="MU18" s="343"/>
      <c r="MV18" s="343"/>
      <c r="MW18" s="343"/>
      <c r="MX18" s="343"/>
      <c r="MY18" s="343"/>
      <c r="MZ18" s="343"/>
      <c r="NA18" s="343"/>
      <c r="NB18" s="343"/>
      <c r="NC18" s="343"/>
      <c r="ND18" s="343"/>
      <c r="NE18" s="343"/>
      <c r="NF18" s="343"/>
      <c r="NG18" s="343"/>
      <c r="NH18" s="343"/>
      <c r="NI18" s="343"/>
      <c r="NJ18" s="343"/>
      <c r="NK18" s="343"/>
      <c r="NL18" s="343"/>
      <c r="NM18" s="343"/>
      <c r="NN18" s="343"/>
      <c r="NO18" s="343"/>
      <c r="NP18" s="343"/>
      <c r="NQ18" s="343"/>
      <c r="NR18" s="343"/>
      <c r="NS18" s="343"/>
      <c r="NT18" s="343"/>
      <c r="NU18" s="343"/>
      <c r="NV18" s="343"/>
      <c r="NW18" s="343"/>
      <c r="NX18" s="343"/>
      <c r="NY18" s="343"/>
      <c r="NZ18" s="343"/>
      <c r="OA18" s="343"/>
      <c r="OB18" s="343"/>
      <c r="OC18" s="343"/>
      <c r="OD18" s="343"/>
      <c r="OE18" s="343"/>
      <c r="OF18" s="343"/>
      <c r="OG18" s="343"/>
      <c r="OH18" s="343"/>
      <c r="OI18" s="343"/>
      <c r="OJ18" s="343"/>
      <c r="OK18" s="343"/>
    </row>
    <row r="19" spans="1:401" s="25" customFormat="1" ht="15.75" customHeight="1" x14ac:dyDescent="0.2">
      <c r="A19" s="314">
        <v>13</v>
      </c>
      <c r="B19" s="315" t="s">
        <v>16</v>
      </c>
      <c r="C19" s="71">
        <v>648755</v>
      </c>
      <c r="D19" s="71">
        <v>0</v>
      </c>
      <c r="E19" s="71"/>
      <c r="F19" s="71">
        <v>0</v>
      </c>
      <c r="G19" s="71">
        <v>0</v>
      </c>
      <c r="H19" s="71">
        <v>0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-30946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0</v>
      </c>
      <c r="Z19" s="71">
        <v>0</v>
      </c>
      <c r="AA19" s="71">
        <v>0</v>
      </c>
      <c r="AB19" s="71">
        <v>0</v>
      </c>
      <c r="AC19" s="71">
        <v>0</v>
      </c>
      <c r="AD19" s="71">
        <v>0</v>
      </c>
      <c r="AE19" s="71">
        <v>0</v>
      </c>
      <c r="AF19" s="71">
        <v>0</v>
      </c>
      <c r="AG19" s="71">
        <v>0</v>
      </c>
      <c r="AH19" s="71">
        <v>0</v>
      </c>
      <c r="AI19" s="71">
        <v>0</v>
      </c>
      <c r="AJ19" s="71">
        <v>0</v>
      </c>
      <c r="AK19" s="71">
        <v>0</v>
      </c>
      <c r="AL19" s="71">
        <v>0</v>
      </c>
      <c r="AM19" s="71">
        <v>0</v>
      </c>
      <c r="AN19" s="71">
        <v>0</v>
      </c>
      <c r="AO19" s="71">
        <v>-1565</v>
      </c>
      <c r="AP19" s="71">
        <v>-939</v>
      </c>
      <c r="AQ19" s="316">
        <v>-33450</v>
      </c>
      <c r="AR19" s="317">
        <v>615305</v>
      </c>
      <c r="AS19" s="71"/>
      <c r="AT19" s="71"/>
      <c r="AU19" s="71">
        <v>0</v>
      </c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-931</v>
      </c>
      <c r="BG19" s="71">
        <v>0</v>
      </c>
      <c r="BH19" s="71">
        <v>0</v>
      </c>
      <c r="BI19" s="71">
        <v>0</v>
      </c>
      <c r="BJ19" s="71">
        <v>0</v>
      </c>
      <c r="BK19" s="71">
        <v>0</v>
      </c>
      <c r="BL19" s="71">
        <v>0</v>
      </c>
      <c r="BM19" s="71">
        <v>0</v>
      </c>
      <c r="BN19" s="71">
        <v>0</v>
      </c>
      <c r="BO19" s="71">
        <v>0</v>
      </c>
      <c r="BP19" s="71">
        <v>0</v>
      </c>
      <c r="BQ19" s="71">
        <v>0</v>
      </c>
      <c r="BR19" s="71">
        <v>0</v>
      </c>
      <c r="BS19" s="71">
        <v>0</v>
      </c>
      <c r="BT19" s="71">
        <v>0</v>
      </c>
      <c r="BU19" s="71">
        <v>0</v>
      </c>
      <c r="BV19" s="71">
        <v>0</v>
      </c>
      <c r="BW19" s="71">
        <v>0</v>
      </c>
      <c r="BX19" s="71">
        <v>0</v>
      </c>
      <c r="BY19" s="71">
        <v>0</v>
      </c>
      <c r="BZ19" s="71">
        <v>0</v>
      </c>
      <c r="CA19" s="71">
        <v>0</v>
      </c>
      <c r="CB19" s="71">
        <v>0</v>
      </c>
      <c r="CC19" s="71">
        <v>0</v>
      </c>
      <c r="CD19" s="71">
        <v>-47</v>
      </c>
      <c r="CE19" s="71">
        <v>-28</v>
      </c>
      <c r="CF19" s="71">
        <v>-1006</v>
      </c>
      <c r="CG19" s="2221">
        <v>614299</v>
      </c>
      <c r="CH19" s="2166"/>
      <c r="CI19" s="2166"/>
      <c r="CJ19" s="343"/>
      <c r="CK19" s="343"/>
      <c r="CL19" s="343"/>
      <c r="CM19" s="343"/>
      <c r="CN19" s="343"/>
      <c r="CO19" s="2234"/>
      <c r="CP19" s="343"/>
      <c r="CQ19" s="343"/>
      <c r="CR19" s="343"/>
      <c r="CS19" s="343"/>
      <c r="CT19" s="343"/>
      <c r="CU19" s="343"/>
      <c r="CV19" s="343"/>
      <c r="CW19" s="343"/>
      <c r="CX19" s="343"/>
      <c r="CY19" s="343"/>
      <c r="CZ19" s="343"/>
      <c r="DA19" s="343"/>
      <c r="DB19" s="343"/>
      <c r="DC19" s="343"/>
      <c r="DD19" s="343"/>
      <c r="DE19" s="343"/>
      <c r="DF19" s="343"/>
      <c r="DG19" s="343"/>
      <c r="DH19" s="343"/>
      <c r="DI19" s="343"/>
      <c r="DJ19" s="343"/>
      <c r="DK19" s="343"/>
      <c r="DL19" s="343"/>
      <c r="DM19" s="343"/>
      <c r="DN19" s="343"/>
      <c r="DO19" s="343"/>
      <c r="DP19" s="343"/>
      <c r="DQ19" s="343"/>
      <c r="DR19" s="343"/>
      <c r="DS19" s="343"/>
      <c r="DT19" s="343"/>
      <c r="DU19" s="343"/>
      <c r="DV19" s="343"/>
      <c r="DW19" s="343"/>
      <c r="DX19" s="343"/>
      <c r="DY19" s="343"/>
      <c r="DZ19" s="343"/>
      <c r="EA19" s="343"/>
      <c r="EB19" s="343"/>
      <c r="EC19" s="343"/>
      <c r="ED19" s="343"/>
      <c r="EE19" s="343"/>
      <c r="EF19" s="343"/>
      <c r="EG19" s="343"/>
      <c r="EH19" s="343"/>
      <c r="EI19" s="343"/>
      <c r="EJ19" s="343"/>
      <c r="EK19" s="343"/>
      <c r="EL19" s="343"/>
      <c r="EM19" s="343"/>
      <c r="EN19" s="343"/>
      <c r="EO19" s="343"/>
      <c r="EP19" s="343"/>
      <c r="EQ19" s="343"/>
      <c r="ER19" s="343"/>
      <c r="ES19" s="343"/>
      <c r="ET19" s="343"/>
      <c r="EU19" s="343"/>
      <c r="EV19" s="343"/>
      <c r="EW19" s="343"/>
      <c r="EX19" s="343"/>
      <c r="EY19" s="343"/>
      <c r="EZ19" s="343"/>
      <c r="FA19" s="343"/>
      <c r="FB19" s="343"/>
      <c r="FC19" s="343"/>
      <c r="FD19" s="343"/>
      <c r="FE19" s="343"/>
      <c r="FF19" s="343"/>
      <c r="FG19" s="343"/>
      <c r="FH19" s="343"/>
      <c r="FI19" s="343"/>
      <c r="FJ19" s="343"/>
      <c r="FK19" s="343"/>
      <c r="FL19" s="343"/>
      <c r="FM19" s="343"/>
      <c r="FN19" s="343"/>
      <c r="FO19" s="343"/>
      <c r="FP19" s="343"/>
      <c r="FQ19" s="343"/>
      <c r="FR19" s="343"/>
      <c r="FS19" s="343"/>
      <c r="FT19" s="343"/>
      <c r="FU19" s="343"/>
      <c r="FV19" s="343"/>
      <c r="FW19" s="343"/>
      <c r="FX19" s="343"/>
      <c r="FY19" s="343"/>
      <c r="FZ19" s="343"/>
      <c r="GA19" s="343"/>
      <c r="GB19" s="343"/>
      <c r="GC19" s="343"/>
      <c r="GD19" s="343"/>
      <c r="GE19" s="343"/>
      <c r="GF19" s="343"/>
      <c r="GG19" s="343"/>
      <c r="GH19" s="343"/>
      <c r="GI19" s="343"/>
      <c r="GJ19" s="343"/>
      <c r="GK19" s="343"/>
      <c r="GL19" s="343"/>
      <c r="GM19" s="343"/>
      <c r="GN19" s="343"/>
      <c r="GO19" s="343"/>
      <c r="GP19" s="343"/>
      <c r="GQ19" s="343"/>
      <c r="GR19" s="343"/>
      <c r="GS19" s="343"/>
      <c r="GT19" s="343"/>
      <c r="GU19" s="343"/>
      <c r="GV19" s="343"/>
      <c r="GW19" s="343"/>
      <c r="GX19" s="343"/>
      <c r="GY19" s="343"/>
      <c r="GZ19" s="343"/>
      <c r="HA19" s="343"/>
      <c r="HB19" s="343"/>
      <c r="HC19" s="343"/>
      <c r="HD19" s="343"/>
      <c r="HE19" s="343"/>
      <c r="HF19" s="343"/>
      <c r="HG19" s="343"/>
      <c r="HH19" s="343"/>
      <c r="HI19" s="343"/>
      <c r="HJ19" s="343"/>
      <c r="HK19" s="343"/>
      <c r="HL19" s="343"/>
      <c r="HM19" s="343"/>
      <c r="HN19" s="343"/>
      <c r="HO19" s="343"/>
      <c r="HP19" s="343"/>
      <c r="HQ19" s="343"/>
      <c r="HR19" s="343"/>
      <c r="HS19" s="343"/>
      <c r="HT19" s="343"/>
      <c r="HU19" s="343"/>
      <c r="HV19" s="343"/>
      <c r="HW19" s="343"/>
      <c r="HX19" s="343"/>
      <c r="HY19" s="343"/>
      <c r="HZ19" s="343"/>
      <c r="IA19" s="343"/>
      <c r="IB19" s="343"/>
      <c r="IC19" s="343"/>
      <c r="ID19" s="343"/>
      <c r="IE19" s="343"/>
      <c r="IF19" s="343"/>
      <c r="IG19" s="343"/>
      <c r="IH19" s="343"/>
      <c r="II19" s="343"/>
      <c r="IJ19" s="343"/>
      <c r="IK19" s="343"/>
      <c r="IL19" s="343"/>
      <c r="IM19" s="343"/>
      <c r="IN19" s="343"/>
      <c r="IO19" s="343"/>
      <c r="IP19" s="343"/>
      <c r="IQ19" s="343"/>
      <c r="IR19" s="343"/>
      <c r="IS19" s="343"/>
      <c r="IT19" s="343"/>
      <c r="IU19" s="343"/>
      <c r="IV19" s="343"/>
      <c r="IW19" s="343"/>
      <c r="IX19" s="343"/>
      <c r="IY19" s="343"/>
      <c r="IZ19" s="343"/>
      <c r="JA19" s="343"/>
      <c r="JB19" s="343"/>
      <c r="JC19" s="343"/>
      <c r="JD19" s="343"/>
      <c r="JE19" s="343"/>
      <c r="JF19" s="343"/>
      <c r="JG19" s="343"/>
      <c r="JH19" s="343"/>
      <c r="JI19" s="343"/>
      <c r="JJ19" s="343"/>
      <c r="JK19" s="343"/>
      <c r="JL19" s="343"/>
      <c r="JM19" s="343"/>
      <c r="JN19" s="343"/>
      <c r="JO19" s="343"/>
      <c r="JP19" s="343"/>
      <c r="JQ19" s="343"/>
      <c r="JR19" s="343"/>
      <c r="JS19" s="343"/>
      <c r="JT19" s="343"/>
      <c r="JU19" s="343"/>
      <c r="JV19" s="343"/>
      <c r="JW19" s="343"/>
      <c r="JX19" s="343"/>
      <c r="JY19" s="343"/>
      <c r="JZ19" s="343"/>
      <c r="KA19" s="343"/>
      <c r="KB19" s="343"/>
      <c r="KC19" s="343"/>
      <c r="KD19" s="343"/>
      <c r="KE19" s="343"/>
      <c r="KF19" s="343"/>
      <c r="KG19" s="343"/>
      <c r="KH19" s="343"/>
      <c r="KI19" s="343"/>
      <c r="KJ19" s="343"/>
      <c r="KK19" s="343"/>
      <c r="KL19" s="343"/>
      <c r="KM19" s="343"/>
      <c r="KN19" s="343"/>
      <c r="KO19" s="343"/>
      <c r="KP19" s="343"/>
      <c r="KQ19" s="343"/>
      <c r="KR19" s="343"/>
      <c r="KS19" s="343"/>
      <c r="KT19" s="343"/>
      <c r="KU19" s="343"/>
      <c r="KV19" s="343"/>
      <c r="KW19" s="343"/>
      <c r="KX19" s="343"/>
      <c r="KY19" s="343"/>
      <c r="KZ19" s="343"/>
      <c r="LA19" s="343"/>
      <c r="LB19" s="343"/>
      <c r="LC19" s="343"/>
      <c r="LD19" s="343"/>
      <c r="LE19" s="343"/>
      <c r="LF19" s="343"/>
      <c r="LG19" s="343"/>
      <c r="LH19" s="343"/>
      <c r="LI19" s="343"/>
      <c r="LJ19" s="343"/>
      <c r="LK19" s="343"/>
      <c r="LL19" s="343"/>
      <c r="LM19" s="343"/>
      <c r="LN19" s="343"/>
      <c r="LO19" s="343"/>
      <c r="LP19" s="343"/>
      <c r="LQ19" s="343"/>
      <c r="LR19" s="343"/>
      <c r="LS19" s="343"/>
      <c r="LT19" s="343"/>
      <c r="LU19" s="343"/>
      <c r="LV19" s="343"/>
      <c r="LW19" s="343"/>
      <c r="LX19" s="343"/>
      <c r="LY19" s="343"/>
      <c r="LZ19" s="343"/>
      <c r="MA19" s="343"/>
      <c r="MB19" s="343"/>
      <c r="MC19" s="343"/>
      <c r="MD19" s="343"/>
      <c r="ME19" s="343"/>
      <c r="MF19" s="343"/>
      <c r="MG19" s="343"/>
      <c r="MH19" s="343"/>
      <c r="MI19" s="343"/>
      <c r="MJ19" s="343"/>
      <c r="MK19" s="343"/>
      <c r="ML19" s="343"/>
      <c r="MM19" s="343"/>
      <c r="MN19" s="343"/>
      <c r="MO19" s="343"/>
      <c r="MP19" s="343"/>
      <c r="MQ19" s="343"/>
      <c r="MR19" s="343"/>
      <c r="MS19" s="343"/>
      <c r="MT19" s="343"/>
      <c r="MU19" s="343"/>
      <c r="MV19" s="343"/>
      <c r="MW19" s="343"/>
      <c r="MX19" s="343"/>
      <c r="MY19" s="343"/>
      <c r="MZ19" s="343"/>
      <c r="NA19" s="343"/>
      <c r="NB19" s="343"/>
      <c r="NC19" s="343"/>
      <c r="ND19" s="343"/>
      <c r="NE19" s="343"/>
      <c r="NF19" s="343"/>
      <c r="NG19" s="343"/>
      <c r="NH19" s="343"/>
      <c r="NI19" s="343"/>
      <c r="NJ19" s="343"/>
      <c r="NK19" s="343"/>
      <c r="NL19" s="343"/>
      <c r="NM19" s="343"/>
      <c r="NN19" s="343"/>
      <c r="NO19" s="343"/>
      <c r="NP19" s="343"/>
      <c r="NQ19" s="343"/>
      <c r="NR19" s="343"/>
      <c r="NS19" s="343"/>
      <c r="NT19" s="343"/>
      <c r="NU19" s="343"/>
      <c r="NV19" s="343"/>
      <c r="NW19" s="343"/>
      <c r="NX19" s="343"/>
      <c r="NY19" s="343"/>
      <c r="NZ19" s="343"/>
      <c r="OA19" s="343"/>
      <c r="OB19" s="343"/>
      <c r="OC19" s="343"/>
      <c r="OD19" s="343"/>
      <c r="OE19" s="343"/>
      <c r="OF19" s="343"/>
      <c r="OG19" s="343"/>
      <c r="OH19" s="343"/>
      <c r="OI19" s="343"/>
      <c r="OJ19" s="343"/>
      <c r="OK19" s="343"/>
    </row>
    <row r="20" spans="1:401" s="25" customFormat="1" ht="15.75" customHeight="1" x14ac:dyDescent="0.2">
      <c r="A20" s="314">
        <v>14</v>
      </c>
      <c r="B20" s="315" t="s">
        <v>17</v>
      </c>
      <c r="C20" s="71">
        <v>1141142</v>
      </c>
      <c r="D20" s="71">
        <v>0</v>
      </c>
      <c r="E20" s="71"/>
      <c r="F20" s="71">
        <v>0</v>
      </c>
      <c r="G20" s="71">
        <v>-707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-13428</v>
      </c>
      <c r="W20" s="71">
        <v>0</v>
      </c>
      <c r="X20" s="71">
        <v>0</v>
      </c>
      <c r="Y20" s="71">
        <v>0</v>
      </c>
      <c r="Z20" s="71">
        <v>0</v>
      </c>
      <c r="AA20" s="71">
        <v>-12721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-1272</v>
      </c>
      <c r="AP20" s="71">
        <v>-954</v>
      </c>
      <c r="AQ20" s="316">
        <v>-29082</v>
      </c>
      <c r="AR20" s="317">
        <v>1112060</v>
      </c>
      <c r="AS20" s="71"/>
      <c r="AT20" s="71"/>
      <c r="AU20" s="71">
        <v>0</v>
      </c>
      <c r="AV20" s="71">
        <v>-21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-404</v>
      </c>
      <c r="BL20" s="71">
        <v>0</v>
      </c>
      <c r="BM20" s="71">
        <v>0</v>
      </c>
      <c r="BN20" s="71">
        <v>0</v>
      </c>
      <c r="BO20" s="71">
        <v>0</v>
      </c>
      <c r="BP20" s="71">
        <v>-383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0</v>
      </c>
      <c r="BW20" s="71">
        <v>0</v>
      </c>
      <c r="BX20" s="71">
        <v>0</v>
      </c>
      <c r="BY20" s="71">
        <v>0</v>
      </c>
      <c r="BZ20" s="71">
        <v>0</v>
      </c>
      <c r="CA20" s="71">
        <v>0</v>
      </c>
      <c r="CB20" s="71">
        <v>0</v>
      </c>
      <c r="CC20" s="71">
        <v>0</v>
      </c>
      <c r="CD20" s="71">
        <v>-38</v>
      </c>
      <c r="CE20" s="71">
        <v>-29</v>
      </c>
      <c r="CF20" s="71">
        <v>-875</v>
      </c>
      <c r="CG20" s="2221">
        <v>1111185</v>
      </c>
      <c r="CH20" s="2166"/>
      <c r="CI20" s="2166"/>
      <c r="CJ20" s="343"/>
      <c r="CK20" s="343"/>
      <c r="CL20" s="343"/>
      <c r="CM20" s="343"/>
      <c r="CN20" s="343"/>
      <c r="CO20" s="2234"/>
      <c r="CP20" s="343"/>
      <c r="CQ20" s="343"/>
      <c r="CR20" s="343"/>
      <c r="CS20" s="343"/>
      <c r="CT20" s="343"/>
      <c r="CU20" s="343"/>
      <c r="CV20" s="343"/>
      <c r="CW20" s="343"/>
      <c r="CX20" s="343"/>
      <c r="CY20" s="343"/>
      <c r="CZ20" s="343"/>
      <c r="DA20" s="343"/>
      <c r="DB20" s="343"/>
      <c r="DC20" s="343"/>
      <c r="DD20" s="343"/>
      <c r="DE20" s="343"/>
      <c r="DF20" s="343"/>
      <c r="DG20" s="343"/>
      <c r="DH20" s="343"/>
      <c r="DI20" s="343"/>
      <c r="DJ20" s="343"/>
      <c r="DK20" s="343"/>
      <c r="DL20" s="343"/>
      <c r="DM20" s="343"/>
      <c r="DN20" s="343"/>
      <c r="DO20" s="343"/>
      <c r="DP20" s="343"/>
      <c r="DQ20" s="343"/>
      <c r="DR20" s="343"/>
      <c r="DS20" s="343"/>
      <c r="DT20" s="343"/>
      <c r="DU20" s="343"/>
      <c r="DV20" s="343"/>
      <c r="DW20" s="343"/>
      <c r="DX20" s="343"/>
      <c r="DY20" s="343"/>
      <c r="DZ20" s="343"/>
      <c r="EA20" s="343"/>
      <c r="EB20" s="343"/>
      <c r="EC20" s="343"/>
      <c r="ED20" s="343"/>
      <c r="EE20" s="343"/>
      <c r="EF20" s="343"/>
      <c r="EG20" s="343"/>
      <c r="EH20" s="343"/>
      <c r="EI20" s="343"/>
      <c r="EJ20" s="343"/>
      <c r="EK20" s="343"/>
      <c r="EL20" s="343"/>
      <c r="EM20" s="343"/>
      <c r="EN20" s="343"/>
      <c r="EO20" s="343"/>
      <c r="EP20" s="343"/>
      <c r="EQ20" s="343"/>
      <c r="ER20" s="343"/>
      <c r="ES20" s="343"/>
      <c r="ET20" s="343"/>
      <c r="EU20" s="343"/>
      <c r="EV20" s="343"/>
      <c r="EW20" s="343"/>
      <c r="EX20" s="343"/>
      <c r="EY20" s="343"/>
      <c r="EZ20" s="343"/>
      <c r="FA20" s="343"/>
      <c r="FB20" s="343"/>
      <c r="FC20" s="343"/>
      <c r="FD20" s="343"/>
      <c r="FE20" s="343"/>
      <c r="FF20" s="343"/>
      <c r="FG20" s="343"/>
      <c r="FH20" s="343"/>
      <c r="FI20" s="343"/>
      <c r="FJ20" s="343"/>
      <c r="FK20" s="343"/>
      <c r="FL20" s="343"/>
      <c r="FM20" s="343"/>
      <c r="FN20" s="343"/>
      <c r="FO20" s="343"/>
      <c r="FP20" s="343"/>
      <c r="FQ20" s="343"/>
      <c r="FR20" s="343"/>
      <c r="FS20" s="343"/>
      <c r="FT20" s="343"/>
      <c r="FU20" s="343"/>
      <c r="FV20" s="343"/>
      <c r="FW20" s="343"/>
      <c r="FX20" s="343"/>
      <c r="FY20" s="343"/>
      <c r="FZ20" s="343"/>
      <c r="GA20" s="343"/>
      <c r="GB20" s="343"/>
      <c r="GC20" s="343"/>
      <c r="GD20" s="343"/>
      <c r="GE20" s="343"/>
      <c r="GF20" s="343"/>
      <c r="GG20" s="343"/>
      <c r="GH20" s="343"/>
      <c r="GI20" s="343"/>
      <c r="GJ20" s="343"/>
      <c r="GK20" s="343"/>
      <c r="GL20" s="343"/>
      <c r="GM20" s="343"/>
      <c r="GN20" s="343"/>
      <c r="GO20" s="343"/>
      <c r="GP20" s="343"/>
      <c r="GQ20" s="343"/>
      <c r="GR20" s="343"/>
      <c r="GS20" s="343"/>
      <c r="GT20" s="343"/>
      <c r="GU20" s="343"/>
      <c r="GV20" s="343"/>
      <c r="GW20" s="343"/>
      <c r="GX20" s="343"/>
      <c r="GY20" s="343"/>
      <c r="GZ20" s="343"/>
      <c r="HA20" s="343"/>
      <c r="HB20" s="343"/>
      <c r="HC20" s="343"/>
      <c r="HD20" s="343"/>
      <c r="HE20" s="343"/>
      <c r="HF20" s="343"/>
      <c r="HG20" s="343"/>
      <c r="HH20" s="343"/>
      <c r="HI20" s="343"/>
      <c r="HJ20" s="343"/>
      <c r="HK20" s="343"/>
      <c r="HL20" s="343"/>
      <c r="HM20" s="343"/>
      <c r="HN20" s="343"/>
      <c r="HO20" s="343"/>
      <c r="HP20" s="343"/>
      <c r="HQ20" s="343"/>
      <c r="HR20" s="343"/>
      <c r="HS20" s="343"/>
      <c r="HT20" s="343"/>
      <c r="HU20" s="343"/>
      <c r="HV20" s="343"/>
      <c r="HW20" s="343"/>
      <c r="HX20" s="343"/>
      <c r="HY20" s="343"/>
      <c r="HZ20" s="343"/>
      <c r="IA20" s="343"/>
      <c r="IB20" s="343"/>
      <c r="IC20" s="343"/>
      <c r="ID20" s="343"/>
      <c r="IE20" s="343"/>
      <c r="IF20" s="343"/>
      <c r="IG20" s="343"/>
      <c r="IH20" s="343"/>
      <c r="II20" s="343"/>
      <c r="IJ20" s="343"/>
      <c r="IK20" s="343"/>
      <c r="IL20" s="343"/>
      <c r="IM20" s="343"/>
      <c r="IN20" s="343"/>
      <c r="IO20" s="343"/>
      <c r="IP20" s="343"/>
      <c r="IQ20" s="343"/>
      <c r="IR20" s="343"/>
      <c r="IS20" s="343"/>
      <c r="IT20" s="343"/>
      <c r="IU20" s="343"/>
      <c r="IV20" s="343"/>
      <c r="IW20" s="343"/>
      <c r="IX20" s="343"/>
      <c r="IY20" s="343"/>
      <c r="IZ20" s="343"/>
      <c r="JA20" s="343"/>
      <c r="JB20" s="343"/>
      <c r="JC20" s="343"/>
      <c r="JD20" s="343"/>
      <c r="JE20" s="343"/>
      <c r="JF20" s="343"/>
      <c r="JG20" s="343"/>
      <c r="JH20" s="343"/>
      <c r="JI20" s="343"/>
      <c r="JJ20" s="343"/>
      <c r="JK20" s="343"/>
      <c r="JL20" s="343"/>
      <c r="JM20" s="343"/>
      <c r="JN20" s="343"/>
      <c r="JO20" s="343"/>
      <c r="JP20" s="343"/>
      <c r="JQ20" s="343"/>
      <c r="JR20" s="343"/>
      <c r="JS20" s="343"/>
      <c r="JT20" s="343"/>
      <c r="JU20" s="343"/>
      <c r="JV20" s="343"/>
      <c r="JW20" s="343"/>
      <c r="JX20" s="343"/>
      <c r="JY20" s="343"/>
      <c r="JZ20" s="343"/>
      <c r="KA20" s="343"/>
      <c r="KB20" s="343"/>
      <c r="KC20" s="343"/>
      <c r="KD20" s="343"/>
      <c r="KE20" s="343"/>
      <c r="KF20" s="343"/>
      <c r="KG20" s="343"/>
      <c r="KH20" s="343"/>
      <c r="KI20" s="343"/>
      <c r="KJ20" s="343"/>
      <c r="KK20" s="343"/>
      <c r="KL20" s="343"/>
      <c r="KM20" s="343"/>
      <c r="KN20" s="343"/>
      <c r="KO20" s="343"/>
      <c r="KP20" s="343"/>
      <c r="KQ20" s="343"/>
      <c r="KR20" s="343"/>
      <c r="KS20" s="343"/>
      <c r="KT20" s="343"/>
      <c r="KU20" s="343"/>
      <c r="KV20" s="343"/>
      <c r="KW20" s="343"/>
      <c r="KX20" s="343"/>
      <c r="KY20" s="343"/>
      <c r="KZ20" s="343"/>
      <c r="LA20" s="343"/>
      <c r="LB20" s="343"/>
      <c r="LC20" s="343"/>
      <c r="LD20" s="343"/>
      <c r="LE20" s="343"/>
      <c r="LF20" s="343"/>
      <c r="LG20" s="343"/>
      <c r="LH20" s="343"/>
      <c r="LI20" s="343"/>
      <c r="LJ20" s="343"/>
      <c r="LK20" s="343"/>
      <c r="LL20" s="343"/>
      <c r="LM20" s="343"/>
      <c r="LN20" s="343"/>
      <c r="LO20" s="343"/>
      <c r="LP20" s="343"/>
      <c r="LQ20" s="343"/>
      <c r="LR20" s="343"/>
      <c r="LS20" s="343"/>
      <c r="LT20" s="343"/>
      <c r="LU20" s="343"/>
      <c r="LV20" s="343"/>
      <c r="LW20" s="343"/>
      <c r="LX20" s="343"/>
      <c r="LY20" s="343"/>
      <c r="LZ20" s="343"/>
      <c r="MA20" s="343"/>
      <c r="MB20" s="343"/>
      <c r="MC20" s="343"/>
      <c r="MD20" s="343"/>
      <c r="ME20" s="343"/>
      <c r="MF20" s="343"/>
      <c r="MG20" s="343"/>
      <c r="MH20" s="343"/>
      <c r="MI20" s="343"/>
      <c r="MJ20" s="343"/>
      <c r="MK20" s="343"/>
      <c r="ML20" s="343"/>
      <c r="MM20" s="343"/>
      <c r="MN20" s="343"/>
      <c r="MO20" s="343"/>
      <c r="MP20" s="343"/>
      <c r="MQ20" s="343"/>
      <c r="MR20" s="343"/>
      <c r="MS20" s="343"/>
      <c r="MT20" s="343"/>
      <c r="MU20" s="343"/>
      <c r="MV20" s="343"/>
      <c r="MW20" s="343"/>
      <c r="MX20" s="343"/>
      <c r="MY20" s="343"/>
      <c r="MZ20" s="343"/>
      <c r="NA20" s="343"/>
      <c r="NB20" s="343"/>
      <c r="NC20" s="343"/>
      <c r="ND20" s="343"/>
      <c r="NE20" s="343"/>
      <c r="NF20" s="343"/>
      <c r="NG20" s="343"/>
      <c r="NH20" s="343"/>
      <c r="NI20" s="343"/>
      <c r="NJ20" s="343"/>
      <c r="NK20" s="343"/>
      <c r="NL20" s="343"/>
      <c r="NM20" s="343"/>
      <c r="NN20" s="343"/>
      <c r="NO20" s="343"/>
      <c r="NP20" s="343"/>
      <c r="NQ20" s="343"/>
      <c r="NR20" s="343"/>
      <c r="NS20" s="343"/>
      <c r="NT20" s="343"/>
      <c r="NU20" s="343"/>
      <c r="NV20" s="343"/>
      <c r="NW20" s="343"/>
      <c r="NX20" s="343"/>
      <c r="NY20" s="343"/>
      <c r="NZ20" s="343"/>
      <c r="OA20" s="343"/>
      <c r="OB20" s="343"/>
      <c r="OC20" s="343"/>
      <c r="OD20" s="343"/>
      <c r="OE20" s="343"/>
      <c r="OF20" s="343"/>
      <c r="OG20" s="343"/>
      <c r="OH20" s="343"/>
      <c r="OI20" s="343"/>
      <c r="OJ20" s="343"/>
      <c r="OK20" s="343"/>
    </row>
    <row r="21" spans="1:401" s="25" customFormat="1" ht="15.75" customHeight="1" x14ac:dyDescent="0.2">
      <c r="A21" s="305">
        <v>15</v>
      </c>
      <c r="B21" s="306" t="s">
        <v>18</v>
      </c>
      <c r="C21" s="307">
        <v>1790442</v>
      </c>
      <c r="D21" s="307">
        <v>-278</v>
      </c>
      <c r="E21" s="307"/>
      <c r="F21" s="307">
        <v>0</v>
      </c>
      <c r="G21" s="307">
        <v>0</v>
      </c>
      <c r="H21" s="307">
        <v>0</v>
      </c>
      <c r="I21" s="307">
        <v>0</v>
      </c>
      <c r="J21" s="307">
        <v>0</v>
      </c>
      <c r="K21" s="307">
        <v>0</v>
      </c>
      <c r="L21" s="307">
        <v>0</v>
      </c>
      <c r="M21" s="307">
        <v>0</v>
      </c>
      <c r="N21" s="307">
        <v>0</v>
      </c>
      <c r="O21" s="307">
        <v>0</v>
      </c>
      <c r="P21" s="307">
        <v>0</v>
      </c>
      <c r="Q21" s="307">
        <v>-119355</v>
      </c>
      <c r="R21" s="307">
        <v>0</v>
      </c>
      <c r="S21" s="307">
        <v>0</v>
      </c>
      <c r="T21" s="307">
        <v>0</v>
      </c>
      <c r="U21" s="307">
        <v>0</v>
      </c>
      <c r="V21" s="307">
        <v>0</v>
      </c>
      <c r="W21" s="307">
        <v>0</v>
      </c>
      <c r="X21" s="307">
        <v>0</v>
      </c>
      <c r="Y21" s="307">
        <v>0</v>
      </c>
      <c r="Z21" s="307">
        <v>0</v>
      </c>
      <c r="AA21" s="307">
        <v>0</v>
      </c>
      <c r="AB21" s="307">
        <v>0</v>
      </c>
      <c r="AC21" s="307">
        <v>0</v>
      </c>
      <c r="AD21" s="307">
        <v>0</v>
      </c>
      <c r="AE21" s="462">
        <v>0</v>
      </c>
      <c r="AF21" s="462">
        <v>0</v>
      </c>
      <c r="AG21" s="656">
        <v>0</v>
      </c>
      <c r="AH21" s="656">
        <v>0</v>
      </c>
      <c r="AI21" s="996">
        <v>0</v>
      </c>
      <c r="AJ21" s="1135">
        <v>0</v>
      </c>
      <c r="AK21" s="1135">
        <v>0</v>
      </c>
      <c r="AL21" s="996">
        <v>0</v>
      </c>
      <c r="AM21" s="996">
        <v>0</v>
      </c>
      <c r="AN21" s="996">
        <v>0</v>
      </c>
      <c r="AO21" s="307">
        <v>-3611</v>
      </c>
      <c r="AP21" s="307">
        <v>-1204</v>
      </c>
      <c r="AQ21" s="308">
        <v>-124448</v>
      </c>
      <c r="AR21" s="309">
        <v>1665994</v>
      </c>
      <c r="AS21" s="307"/>
      <c r="AT21" s="307"/>
      <c r="AU21" s="307">
        <v>0</v>
      </c>
      <c r="AV21" s="307">
        <v>0</v>
      </c>
      <c r="AW21" s="307">
        <v>0</v>
      </c>
      <c r="AX21" s="307">
        <v>0</v>
      </c>
      <c r="AY21" s="307">
        <v>0</v>
      </c>
      <c r="AZ21" s="307">
        <v>0</v>
      </c>
      <c r="BA21" s="307">
        <v>0</v>
      </c>
      <c r="BB21" s="307">
        <v>0</v>
      </c>
      <c r="BC21" s="307">
        <v>0</v>
      </c>
      <c r="BD21" s="307">
        <v>0</v>
      </c>
      <c r="BE21" s="307">
        <v>0</v>
      </c>
      <c r="BF21" s="307">
        <v>-3590</v>
      </c>
      <c r="BG21" s="307">
        <v>0</v>
      </c>
      <c r="BH21" s="307">
        <v>0</v>
      </c>
      <c r="BI21" s="307">
        <v>0</v>
      </c>
      <c r="BJ21" s="307">
        <v>0</v>
      </c>
      <c r="BK21" s="307">
        <v>0</v>
      </c>
      <c r="BL21" s="307">
        <v>0</v>
      </c>
      <c r="BM21" s="307">
        <v>0</v>
      </c>
      <c r="BN21" s="307">
        <v>0</v>
      </c>
      <c r="BO21" s="307">
        <v>0</v>
      </c>
      <c r="BP21" s="307">
        <v>0</v>
      </c>
      <c r="BQ21" s="307">
        <v>0</v>
      </c>
      <c r="BR21" s="307">
        <v>0</v>
      </c>
      <c r="BS21" s="307">
        <v>0</v>
      </c>
      <c r="BT21" s="462">
        <v>0</v>
      </c>
      <c r="BU21" s="462">
        <v>0</v>
      </c>
      <c r="BV21" s="656">
        <v>0</v>
      </c>
      <c r="BW21" s="656">
        <v>0</v>
      </c>
      <c r="BX21" s="996">
        <v>0</v>
      </c>
      <c r="BY21" s="1135">
        <v>0</v>
      </c>
      <c r="BZ21" s="1135">
        <v>0</v>
      </c>
      <c r="CA21" s="1135">
        <v>0</v>
      </c>
      <c r="CB21" s="1135">
        <v>0</v>
      </c>
      <c r="CC21" s="1135">
        <v>0</v>
      </c>
      <c r="CD21" s="307">
        <v>-109</v>
      </c>
      <c r="CE21" s="307">
        <v>-36</v>
      </c>
      <c r="CF21" s="307">
        <v>-3735</v>
      </c>
      <c r="CG21" s="2222">
        <v>1662259</v>
      </c>
      <c r="CH21" s="2166"/>
      <c r="CI21" s="2166"/>
      <c r="CJ21" s="343"/>
      <c r="CK21" s="343"/>
      <c r="CL21" s="343"/>
      <c r="CM21" s="343"/>
      <c r="CN21" s="343"/>
      <c r="CO21" s="2234"/>
      <c r="CP21" s="343"/>
      <c r="CQ21" s="343"/>
      <c r="CR21" s="343"/>
      <c r="CS21" s="343"/>
      <c r="CT21" s="343"/>
      <c r="CU21" s="343"/>
      <c r="CV21" s="343"/>
      <c r="CW21" s="343"/>
      <c r="CX21" s="343"/>
      <c r="CY21" s="343"/>
      <c r="CZ21" s="343"/>
      <c r="DA21" s="343"/>
      <c r="DB21" s="343"/>
      <c r="DC21" s="343"/>
      <c r="DD21" s="343"/>
      <c r="DE21" s="343"/>
      <c r="DF21" s="343"/>
      <c r="DG21" s="343"/>
      <c r="DH21" s="343"/>
      <c r="DI21" s="343"/>
      <c r="DJ21" s="343"/>
      <c r="DK21" s="343"/>
      <c r="DL21" s="343"/>
      <c r="DM21" s="343"/>
      <c r="DN21" s="343"/>
      <c r="DO21" s="343"/>
      <c r="DP21" s="343"/>
      <c r="DQ21" s="343"/>
      <c r="DR21" s="343"/>
      <c r="DS21" s="343"/>
      <c r="DT21" s="343"/>
      <c r="DU21" s="343"/>
      <c r="DV21" s="343"/>
      <c r="DW21" s="343"/>
      <c r="DX21" s="343"/>
      <c r="DY21" s="343"/>
      <c r="DZ21" s="343"/>
      <c r="EA21" s="343"/>
      <c r="EB21" s="343"/>
      <c r="EC21" s="343"/>
      <c r="ED21" s="343"/>
      <c r="EE21" s="343"/>
      <c r="EF21" s="343"/>
      <c r="EG21" s="343"/>
      <c r="EH21" s="343"/>
      <c r="EI21" s="343"/>
      <c r="EJ21" s="343"/>
      <c r="EK21" s="343"/>
      <c r="EL21" s="343"/>
      <c r="EM21" s="343"/>
      <c r="EN21" s="343"/>
      <c r="EO21" s="343"/>
      <c r="EP21" s="343"/>
      <c r="EQ21" s="343"/>
      <c r="ER21" s="343"/>
      <c r="ES21" s="343"/>
      <c r="ET21" s="343"/>
      <c r="EU21" s="343"/>
      <c r="EV21" s="343"/>
      <c r="EW21" s="343"/>
      <c r="EX21" s="343"/>
      <c r="EY21" s="343"/>
      <c r="EZ21" s="343"/>
      <c r="FA21" s="343"/>
      <c r="FB21" s="343"/>
      <c r="FC21" s="343"/>
      <c r="FD21" s="343"/>
      <c r="FE21" s="343"/>
      <c r="FF21" s="343"/>
      <c r="FG21" s="343"/>
      <c r="FH21" s="343"/>
      <c r="FI21" s="343"/>
      <c r="FJ21" s="343"/>
      <c r="FK21" s="343"/>
      <c r="FL21" s="343"/>
      <c r="FM21" s="343"/>
      <c r="FN21" s="343"/>
      <c r="FO21" s="343"/>
      <c r="FP21" s="343"/>
      <c r="FQ21" s="343"/>
      <c r="FR21" s="343"/>
      <c r="FS21" s="343"/>
      <c r="FT21" s="343"/>
      <c r="FU21" s="343"/>
      <c r="FV21" s="343"/>
      <c r="FW21" s="343"/>
      <c r="FX21" s="343"/>
      <c r="FY21" s="343"/>
      <c r="FZ21" s="343"/>
      <c r="GA21" s="343"/>
      <c r="GB21" s="343"/>
      <c r="GC21" s="343"/>
      <c r="GD21" s="343"/>
      <c r="GE21" s="343"/>
      <c r="GF21" s="343"/>
      <c r="GG21" s="343"/>
      <c r="GH21" s="343"/>
      <c r="GI21" s="343"/>
      <c r="GJ21" s="343"/>
      <c r="GK21" s="343"/>
      <c r="GL21" s="343"/>
      <c r="GM21" s="343"/>
      <c r="GN21" s="343"/>
      <c r="GO21" s="343"/>
      <c r="GP21" s="343"/>
      <c r="GQ21" s="343"/>
      <c r="GR21" s="343"/>
      <c r="GS21" s="343"/>
      <c r="GT21" s="343"/>
      <c r="GU21" s="343"/>
      <c r="GV21" s="343"/>
      <c r="GW21" s="343"/>
      <c r="GX21" s="343"/>
      <c r="GY21" s="343"/>
      <c r="GZ21" s="343"/>
      <c r="HA21" s="343"/>
      <c r="HB21" s="343"/>
      <c r="HC21" s="343"/>
      <c r="HD21" s="343"/>
      <c r="HE21" s="343"/>
      <c r="HF21" s="343"/>
      <c r="HG21" s="343"/>
      <c r="HH21" s="343"/>
      <c r="HI21" s="343"/>
      <c r="HJ21" s="343"/>
      <c r="HK21" s="343"/>
      <c r="HL21" s="343"/>
      <c r="HM21" s="343"/>
      <c r="HN21" s="343"/>
      <c r="HO21" s="343"/>
      <c r="HP21" s="343"/>
      <c r="HQ21" s="343"/>
      <c r="HR21" s="343"/>
      <c r="HS21" s="343"/>
      <c r="HT21" s="343"/>
      <c r="HU21" s="343"/>
      <c r="HV21" s="343"/>
      <c r="HW21" s="343"/>
      <c r="HX21" s="343"/>
      <c r="HY21" s="343"/>
      <c r="HZ21" s="343"/>
      <c r="IA21" s="343"/>
      <c r="IB21" s="343"/>
      <c r="IC21" s="343"/>
      <c r="ID21" s="343"/>
      <c r="IE21" s="343"/>
      <c r="IF21" s="343"/>
      <c r="IG21" s="343"/>
      <c r="IH21" s="343"/>
      <c r="II21" s="343"/>
      <c r="IJ21" s="343"/>
      <c r="IK21" s="343"/>
      <c r="IL21" s="343"/>
      <c r="IM21" s="343"/>
      <c r="IN21" s="343"/>
      <c r="IO21" s="343"/>
      <c r="IP21" s="343"/>
      <c r="IQ21" s="343"/>
      <c r="IR21" s="343"/>
      <c r="IS21" s="343"/>
      <c r="IT21" s="343"/>
      <c r="IU21" s="343"/>
      <c r="IV21" s="343"/>
      <c r="IW21" s="343"/>
      <c r="IX21" s="343"/>
      <c r="IY21" s="343"/>
      <c r="IZ21" s="343"/>
      <c r="JA21" s="343"/>
      <c r="JB21" s="343"/>
      <c r="JC21" s="343"/>
      <c r="JD21" s="343"/>
      <c r="JE21" s="343"/>
      <c r="JF21" s="343"/>
      <c r="JG21" s="343"/>
      <c r="JH21" s="343"/>
      <c r="JI21" s="343"/>
      <c r="JJ21" s="343"/>
      <c r="JK21" s="343"/>
      <c r="JL21" s="343"/>
      <c r="JM21" s="343"/>
      <c r="JN21" s="343"/>
      <c r="JO21" s="343"/>
      <c r="JP21" s="343"/>
      <c r="JQ21" s="343"/>
      <c r="JR21" s="343"/>
      <c r="JS21" s="343"/>
      <c r="JT21" s="343"/>
      <c r="JU21" s="343"/>
      <c r="JV21" s="343"/>
      <c r="JW21" s="343"/>
      <c r="JX21" s="343"/>
      <c r="JY21" s="343"/>
      <c r="JZ21" s="343"/>
      <c r="KA21" s="343"/>
      <c r="KB21" s="343"/>
      <c r="KC21" s="343"/>
      <c r="KD21" s="343"/>
      <c r="KE21" s="343"/>
      <c r="KF21" s="343"/>
      <c r="KG21" s="343"/>
      <c r="KH21" s="343"/>
      <c r="KI21" s="343"/>
      <c r="KJ21" s="343"/>
      <c r="KK21" s="343"/>
      <c r="KL21" s="343"/>
      <c r="KM21" s="343"/>
      <c r="KN21" s="343"/>
      <c r="KO21" s="343"/>
      <c r="KP21" s="343"/>
      <c r="KQ21" s="343"/>
      <c r="KR21" s="343"/>
      <c r="KS21" s="343"/>
      <c r="KT21" s="343"/>
      <c r="KU21" s="343"/>
      <c r="KV21" s="343"/>
      <c r="KW21" s="343"/>
      <c r="KX21" s="343"/>
      <c r="KY21" s="343"/>
      <c r="KZ21" s="343"/>
      <c r="LA21" s="343"/>
      <c r="LB21" s="343"/>
      <c r="LC21" s="343"/>
      <c r="LD21" s="343"/>
      <c r="LE21" s="343"/>
      <c r="LF21" s="343"/>
      <c r="LG21" s="343"/>
      <c r="LH21" s="343"/>
      <c r="LI21" s="343"/>
      <c r="LJ21" s="343"/>
      <c r="LK21" s="343"/>
      <c r="LL21" s="343"/>
      <c r="LM21" s="343"/>
      <c r="LN21" s="343"/>
      <c r="LO21" s="343"/>
      <c r="LP21" s="343"/>
      <c r="LQ21" s="343"/>
      <c r="LR21" s="343"/>
      <c r="LS21" s="343"/>
      <c r="LT21" s="343"/>
      <c r="LU21" s="343"/>
      <c r="LV21" s="343"/>
      <c r="LW21" s="343"/>
      <c r="LX21" s="343"/>
      <c r="LY21" s="343"/>
      <c r="LZ21" s="343"/>
      <c r="MA21" s="343"/>
      <c r="MB21" s="343"/>
      <c r="MC21" s="343"/>
      <c r="MD21" s="343"/>
      <c r="ME21" s="343"/>
      <c r="MF21" s="343"/>
      <c r="MG21" s="343"/>
      <c r="MH21" s="343"/>
      <c r="MI21" s="343"/>
      <c r="MJ21" s="343"/>
      <c r="MK21" s="343"/>
      <c r="ML21" s="343"/>
      <c r="MM21" s="343"/>
      <c r="MN21" s="343"/>
      <c r="MO21" s="343"/>
      <c r="MP21" s="343"/>
      <c r="MQ21" s="343"/>
      <c r="MR21" s="343"/>
      <c r="MS21" s="343"/>
      <c r="MT21" s="343"/>
      <c r="MU21" s="343"/>
      <c r="MV21" s="343"/>
      <c r="MW21" s="343"/>
      <c r="MX21" s="343"/>
      <c r="MY21" s="343"/>
      <c r="MZ21" s="343"/>
      <c r="NA21" s="343"/>
      <c r="NB21" s="343"/>
      <c r="NC21" s="343"/>
      <c r="ND21" s="343"/>
      <c r="NE21" s="343"/>
      <c r="NF21" s="343"/>
      <c r="NG21" s="343"/>
      <c r="NH21" s="343"/>
      <c r="NI21" s="343"/>
      <c r="NJ21" s="343"/>
      <c r="NK21" s="343"/>
      <c r="NL21" s="343"/>
      <c r="NM21" s="343"/>
      <c r="NN21" s="343"/>
      <c r="NO21" s="343"/>
      <c r="NP21" s="343"/>
      <c r="NQ21" s="343"/>
      <c r="NR21" s="343"/>
      <c r="NS21" s="343"/>
      <c r="NT21" s="343"/>
      <c r="NU21" s="343"/>
      <c r="NV21" s="343"/>
      <c r="NW21" s="343"/>
      <c r="NX21" s="343"/>
      <c r="NY21" s="343"/>
      <c r="NZ21" s="343"/>
      <c r="OA21" s="343"/>
      <c r="OB21" s="343"/>
      <c r="OC21" s="343"/>
      <c r="OD21" s="343"/>
      <c r="OE21" s="343"/>
      <c r="OF21" s="343"/>
      <c r="OG21" s="343"/>
      <c r="OH21" s="343"/>
      <c r="OI21" s="343"/>
      <c r="OJ21" s="343"/>
      <c r="OK21" s="343"/>
    </row>
    <row r="22" spans="1:401" s="25" customFormat="1" ht="15.75" customHeight="1" x14ac:dyDescent="0.2">
      <c r="A22" s="314">
        <v>16</v>
      </c>
      <c r="B22" s="315" t="s">
        <v>19</v>
      </c>
      <c r="C22" s="71">
        <v>1459767</v>
      </c>
      <c r="D22" s="71">
        <v>-1090</v>
      </c>
      <c r="E22" s="71"/>
      <c r="F22" s="71">
        <v>0</v>
      </c>
      <c r="G22" s="71">
        <v>0</v>
      </c>
      <c r="H22" s="71">
        <v>0</v>
      </c>
      <c r="I22" s="71">
        <v>0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0</v>
      </c>
      <c r="Z22" s="71">
        <v>0</v>
      </c>
      <c r="AA22" s="71">
        <v>0</v>
      </c>
      <c r="AB22" s="71">
        <v>0</v>
      </c>
      <c r="AC22" s="71">
        <v>0</v>
      </c>
      <c r="AD22" s="71">
        <v>0</v>
      </c>
      <c r="AE22" s="71">
        <v>0</v>
      </c>
      <c r="AF22" s="71">
        <v>0</v>
      </c>
      <c r="AG22" s="71">
        <v>0</v>
      </c>
      <c r="AH22" s="71">
        <v>0</v>
      </c>
      <c r="AI22" s="71">
        <v>0</v>
      </c>
      <c r="AJ22" s="71">
        <v>0</v>
      </c>
      <c r="AK22" s="71">
        <v>0</v>
      </c>
      <c r="AL22" s="71">
        <v>0</v>
      </c>
      <c r="AM22" s="71">
        <v>0</v>
      </c>
      <c r="AN22" s="71">
        <v>-11367</v>
      </c>
      <c r="AO22" s="71">
        <v>-17844</v>
      </c>
      <c r="AP22" s="71">
        <v>-30929</v>
      </c>
      <c r="AQ22" s="316">
        <v>-61230</v>
      </c>
      <c r="AR22" s="317">
        <v>1398537</v>
      </c>
      <c r="AS22" s="71"/>
      <c r="AT22" s="71"/>
      <c r="AU22" s="71">
        <v>0</v>
      </c>
      <c r="AV22" s="71">
        <v>0</v>
      </c>
      <c r="AW22" s="71">
        <v>0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0</v>
      </c>
      <c r="BJ22" s="71">
        <v>0</v>
      </c>
      <c r="BK22" s="71">
        <v>0</v>
      </c>
      <c r="BL22" s="71">
        <v>0</v>
      </c>
      <c r="BM22" s="71">
        <v>0</v>
      </c>
      <c r="BN22" s="71">
        <v>0</v>
      </c>
      <c r="BO22" s="71">
        <v>0</v>
      </c>
      <c r="BP22" s="71">
        <v>0</v>
      </c>
      <c r="BQ22" s="71">
        <v>0</v>
      </c>
      <c r="BR22" s="71">
        <v>0</v>
      </c>
      <c r="BS22" s="71">
        <v>0</v>
      </c>
      <c r="BT22" s="71">
        <v>0</v>
      </c>
      <c r="BU22" s="71">
        <v>0</v>
      </c>
      <c r="BV22" s="71">
        <v>0</v>
      </c>
      <c r="BW22" s="71">
        <v>0</v>
      </c>
      <c r="BX22" s="71">
        <v>0</v>
      </c>
      <c r="BY22" s="71">
        <v>0</v>
      </c>
      <c r="BZ22" s="71">
        <v>0</v>
      </c>
      <c r="CA22" s="71">
        <v>0</v>
      </c>
      <c r="CB22" s="71">
        <v>0</v>
      </c>
      <c r="CC22" s="71">
        <v>-342</v>
      </c>
      <c r="CD22" s="71">
        <v>-537</v>
      </c>
      <c r="CE22" s="71">
        <v>-930</v>
      </c>
      <c r="CF22" s="71">
        <v>-1809</v>
      </c>
      <c r="CG22" s="2221">
        <v>1396728</v>
      </c>
      <c r="CH22" s="2166"/>
      <c r="CI22" s="2166"/>
      <c r="CJ22" s="343"/>
      <c r="CK22" s="343"/>
      <c r="CL22" s="343"/>
      <c r="CM22" s="343"/>
      <c r="CN22" s="343"/>
      <c r="CO22" s="2234"/>
      <c r="CP22" s="343"/>
      <c r="CQ22" s="343"/>
      <c r="CR22" s="343"/>
      <c r="CS22" s="343"/>
      <c r="CT22" s="343"/>
      <c r="CU22" s="343"/>
      <c r="CV22" s="343"/>
      <c r="CW22" s="343"/>
      <c r="CX22" s="343"/>
      <c r="CY22" s="343"/>
      <c r="CZ22" s="343"/>
      <c r="DA22" s="343"/>
      <c r="DB22" s="343"/>
      <c r="DC22" s="343"/>
      <c r="DD22" s="343"/>
      <c r="DE22" s="343"/>
      <c r="DF22" s="343"/>
      <c r="DG22" s="343"/>
      <c r="DH22" s="343"/>
      <c r="DI22" s="343"/>
      <c r="DJ22" s="343"/>
      <c r="DK22" s="343"/>
      <c r="DL22" s="343"/>
      <c r="DM22" s="343"/>
      <c r="DN22" s="343"/>
      <c r="DO22" s="343"/>
      <c r="DP22" s="343"/>
      <c r="DQ22" s="343"/>
      <c r="DR22" s="343"/>
      <c r="DS22" s="343"/>
      <c r="DT22" s="343"/>
      <c r="DU22" s="343"/>
      <c r="DV22" s="343"/>
      <c r="DW22" s="343"/>
      <c r="DX22" s="343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3"/>
      <c r="EM22" s="343"/>
      <c r="EN22" s="343"/>
      <c r="EO22" s="343"/>
      <c r="EP22" s="343"/>
      <c r="EQ22" s="343"/>
      <c r="ER22" s="343"/>
      <c r="ES22" s="343"/>
      <c r="ET22" s="343"/>
      <c r="EU22" s="343"/>
      <c r="EV22" s="343"/>
      <c r="EW22" s="343"/>
      <c r="EX22" s="343"/>
      <c r="EY22" s="343"/>
      <c r="EZ22" s="343"/>
      <c r="FA22" s="343"/>
      <c r="FB22" s="343"/>
      <c r="FC22" s="343"/>
      <c r="FD22" s="343"/>
      <c r="FE22" s="343"/>
      <c r="FF22" s="343"/>
      <c r="FG22" s="343"/>
      <c r="FH22" s="343"/>
      <c r="FI22" s="343"/>
      <c r="FJ22" s="343"/>
      <c r="FK22" s="343"/>
      <c r="FL22" s="343"/>
      <c r="FM22" s="343"/>
      <c r="FN22" s="343"/>
      <c r="FO22" s="343"/>
      <c r="FP22" s="343"/>
      <c r="FQ22" s="343"/>
      <c r="FR22" s="343"/>
      <c r="FS22" s="343"/>
      <c r="FT22" s="343"/>
      <c r="FU22" s="343"/>
      <c r="FV22" s="343"/>
      <c r="FW22" s="343"/>
      <c r="FX22" s="343"/>
      <c r="FY22" s="343"/>
      <c r="FZ22" s="343"/>
      <c r="GA22" s="343"/>
      <c r="GB22" s="343"/>
      <c r="GC22" s="343"/>
      <c r="GD22" s="343"/>
      <c r="GE22" s="343"/>
      <c r="GF22" s="343"/>
      <c r="GG22" s="343"/>
      <c r="GH22" s="343"/>
      <c r="GI22" s="343"/>
      <c r="GJ22" s="343"/>
      <c r="GK22" s="343"/>
      <c r="GL22" s="343"/>
      <c r="GM22" s="343"/>
      <c r="GN22" s="343"/>
      <c r="GO22" s="343"/>
      <c r="GP22" s="343"/>
      <c r="GQ22" s="343"/>
      <c r="GR22" s="343"/>
      <c r="GS22" s="343"/>
      <c r="GT22" s="343"/>
      <c r="GU22" s="343"/>
      <c r="GV22" s="343"/>
      <c r="GW22" s="343"/>
      <c r="GX22" s="343"/>
      <c r="GY22" s="343"/>
      <c r="GZ22" s="343"/>
      <c r="HA22" s="343"/>
      <c r="HB22" s="343"/>
      <c r="HC22" s="343"/>
      <c r="HD22" s="343"/>
      <c r="HE22" s="343"/>
      <c r="HF22" s="343"/>
      <c r="HG22" s="343"/>
      <c r="HH22" s="343"/>
      <c r="HI22" s="343"/>
      <c r="HJ22" s="343"/>
      <c r="HK22" s="343"/>
      <c r="HL22" s="343"/>
      <c r="HM22" s="343"/>
      <c r="HN22" s="343"/>
      <c r="HO22" s="343"/>
      <c r="HP22" s="343"/>
      <c r="HQ22" s="343"/>
      <c r="HR22" s="343"/>
      <c r="HS22" s="343"/>
      <c r="HT22" s="343"/>
      <c r="HU22" s="343"/>
      <c r="HV22" s="343"/>
      <c r="HW22" s="343"/>
      <c r="HX22" s="343"/>
      <c r="HY22" s="343"/>
      <c r="HZ22" s="343"/>
      <c r="IA22" s="343"/>
      <c r="IB22" s="343"/>
      <c r="IC22" s="343"/>
      <c r="ID22" s="343"/>
      <c r="IE22" s="343"/>
      <c r="IF22" s="343"/>
      <c r="IG22" s="343"/>
      <c r="IH22" s="343"/>
      <c r="II22" s="343"/>
      <c r="IJ22" s="343"/>
      <c r="IK22" s="343"/>
      <c r="IL22" s="343"/>
      <c r="IM22" s="343"/>
      <c r="IN22" s="343"/>
      <c r="IO22" s="343"/>
      <c r="IP22" s="343"/>
      <c r="IQ22" s="343"/>
      <c r="IR22" s="343"/>
      <c r="IS22" s="343"/>
      <c r="IT22" s="343"/>
      <c r="IU22" s="343"/>
      <c r="IV22" s="343"/>
      <c r="IW22" s="343"/>
      <c r="IX22" s="343"/>
      <c r="IY22" s="343"/>
      <c r="IZ22" s="343"/>
      <c r="JA22" s="343"/>
      <c r="JB22" s="343"/>
      <c r="JC22" s="343"/>
      <c r="JD22" s="343"/>
      <c r="JE22" s="343"/>
      <c r="JF22" s="343"/>
      <c r="JG22" s="343"/>
      <c r="JH22" s="343"/>
      <c r="JI22" s="343"/>
      <c r="JJ22" s="343"/>
      <c r="JK22" s="343"/>
      <c r="JL22" s="343"/>
      <c r="JM22" s="343"/>
      <c r="JN22" s="343"/>
      <c r="JO22" s="343"/>
      <c r="JP22" s="343"/>
      <c r="JQ22" s="343"/>
      <c r="JR22" s="343"/>
      <c r="JS22" s="343"/>
      <c r="JT22" s="343"/>
      <c r="JU22" s="343"/>
      <c r="JV22" s="343"/>
      <c r="JW22" s="343"/>
      <c r="JX22" s="343"/>
      <c r="JY22" s="343"/>
      <c r="JZ22" s="343"/>
      <c r="KA22" s="343"/>
      <c r="KB22" s="343"/>
      <c r="KC22" s="343"/>
      <c r="KD22" s="343"/>
      <c r="KE22" s="343"/>
      <c r="KF22" s="343"/>
      <c r="KG22" s="343"/>
      <c r="KH22" s="343"/>
      <c r="KI22" s="343"/>
      <c r="KJ22" s="343"/>
      <c r="KK22" s="343"/>
      <c r="KL22" s="343"/>
      <c r="KM22" s="343"/>
      <c r="KN22" s="343"/>
      <c r="KO22" s="343"/>
      <c r="KP22" s="343"/>
      <c r="KQ22" s="343"/>
      <c r="KR22" s="343"/>
      <c r="KS22" s="343"/>
      <c r="KT22" s="343"/>
      <c r="KU22" s="343"/>
      <c r="KV22" s="343"/>
      <c r="KW22" s="343"/>
      <c r="KX22" s="343"/>
      <c r="KY22" s="343"/>
      <c r="KZ22" s="343"/>
      <c r="LA22" s="343"/>
      <c r="LB22" s="343"/>
      <c r="LC22" s="343"/>
      <c r="LD22" s="343"/>
      <c r="LE22" s="343"/>
      <c r="LF22" s="343"/>
      <c r="LG22" s="343"/>
      <c r="LH22" s="343"/>
      <c r="LI22" s="343"/>
      <c r="LJ22" s="343"/>
      <c r="LK22" s="343"/>
      <c r="LL22" s="343"/>
      <c r="LM22" s="343"/>
      <c r="LN22" s="343"/>
      <c r="LO22" s="343"/>
      <c r="LP22" s="343"/>
      <c r="LQ22" s="343"/>
      <c r="LR22" s="343"/>
      <c r="LS22" s="343"/>
      <c r="LT22" s="343"/>
      <c r="LU22" s="343"/>
      <c r="LV22" s="343"/>
      <c r="LW22" s="343"/>
      <c r="LX22" s="343"/>
      <c r="LY22" s="343"/>
      <c r="LZ22" s="343"/>
      <c r="MA22" s="343"/>
      <c r="MB22" s="343"/>
      <c r="MC22" s="343"/>
      <c r="MD22" s="343"/>
      <c r="ME22" s="343"/>
      <c r="MF22" s="343"/>
      <c r="MG22" s="343"/>
      <c r="MH22" s="343"/>
      <c r="MI22" s="343"/>
      <c r="MJ22" s="343"/>
      <c r="MK22" s="343"/>
      <c r="ML22" s="343"/>
      <c r="MM22" s="343"/>
      <c r="MN22" s="343"/>
      <c r="MO22" s="343"/>
      <c r="MP22" s="343"/>
      <c r="MQ22" s="343"/>
      <c r="MR22" s="343"/>
      <c r="MS22" s="343"/>
      <c r="MT22" s="343"/>
      <c r="MU22" s="343"/>
      <c r="MV22" s="343"/>
      <c r="MW22" s="343"/>
      <c r="MX22" s="343"/>
      <c r="MY22" s="343"/>
      <c r="MZ22" s="343"/>
      <c r="NA22" s="343"/>
      <c r="NB22" s="343"/>
      <c r="NC22" s="343"/>
      <c r="ND22" s="343"/>
      <c r="NE22" s="343"/>
      <c r="NF22" s="343"/>
      <c r="NG22" s="343"/>
      <c r="NH22" s="343"/>
      <c r="NI22" s="343"/>
      <c r="NJ22" s="343"/>
      <c r="NK22" s="343"/>
      <c r="NL22" s="343"/>
      <c r="NM22" s="343"/>
      <c r="NN22" s="343"/>
      <c r="NO22" s="343"/>
      <c r="NP22" s="343"/>
      <c r="NQ22" s="343"/>
      <c r="NR22" s="343"/>
      <c r="NS22" s="343"/>
      <c r="NT22" s="343"/>
      <c r="NU22" s="343"/>
      <c r="NV22" s="343"/>
      <c r="NW22" s="343"/>
      <c r="NX22" s="343"/>
      <c r="NY22" s="343"/>
      <c r="NZ22" s="343"/>
      <c r="OA22" s="343"/>
      <c r="OB22" s="343"/>
      <c r="OC22" s="343"/>
      <c r="OD22" s="343"/>
      <c r="OE22" s="343"/>
      <c r="OF22" s="343"/>
      <c r="OG22" s="343"/>
      <c r="OH22" s="343"/>
      <c r="OI22" s="343"/>
      <c r="OJ22" s="343"/>
      <c r="OK22" s="343"/>
    </row>
    <row r="23" spans="1:401" s="25" customFormat="1" ht="15.75" customHeight="1" x14ac:dyDescent="0.2">
      <c r="A23" s="314">
        <v>17</v>
      </c>
      <c r="B23" s="315" t="s">
        <v>20</v>
      </c>
      <c r="C23" s="71">
        <v>15298744</v>
      </c>
      <c r="D23" s="71">
        <v>-8180</v>
      </c>
      <c r="E23" s="71">
        <v>-595912</v>
      </c>
      <c r="F23" s="71">
        <v>-413822</v>
      </c>
      <c r="G23" s="71">
        <v>0</v>
      </c>
      <c r="H23" s="71">
        <v>0</v>
      </c>
      <c r="I23" s="71">
        <v>0</v>
      </c>
      <c r="J23" s="71">
        <v>0</v>
      </c>
      <c r="K23" s="71">
        <v>0</v>
      </c>
      <c r="L23" s="71">
        <v>0</v>
      </c>
      <c r="M23" s="71">
        <v>0</v>
      </c>
      <c r="N23" s="71">
        <v>-233072</v>
      </c>
      <c r="O23" s="71">
        <v>0</v>
      </c>
      <c r="P23" s="71">
        <v>-508954</v>
      </c>
      <c r="Q23" s="71">
        <v>0</v>
      </c>
      <c r="R23" s="71">
        <v>-151418</v>
      </c>
      <c r="S23" s="71">
        <v>-185507</v>
      </c>
      <c r="T23" s="71">
        <v>-57079</v>
      </c>
      <c r="U23" s="71">
        <v>0</v>
      </c>
      <c r="V23" s="71">
        <v>0</v>
      </c>
      <c r="W23" s="71">
        <v>0</v>
      </c>
      <c r="X23" s="71">
        <v>-793</v>
      </c>
      <c r="Y23" s="71">
        <v>0</v>
      </c>
      <c r="Z23" s="71">
        <v>-556520</v>
      </c>
      <c r="AA23" s="71">
        <v>0</v>
      </c>
      <c r="AB23" s="71">
        <v>0</v>
      </c>
      <c r="AC23" s="71">
        <v>0</v>
      </c>
      <c r="AD23" s="71">
        <v>-344059</v>
      </c>
      <c r="AE23" s="71">
        <v>0</v>
      </c>
      <c r="AF23" s="71">
        <v>0</v>
      </c>
      <c r="AG23" s="71">
        <v>-284602</v>
      </c>
      <c r="AH23" s="71">
        <v>0</v>
      </c>
      <c r="AI23" s="71">
        <v>0</v>
      </c>
      <c r="AJ23" s="71">
        <v>-23783</v>
      </c>
      <c r="AK23" s="71">
        <v>0</v>
      </c>
      <c r="AL23" s="71">
        <v>-107816</v>
      </c>
      <c r="AM23" s="71">
        <v>-440776</v>
      </c>
      <c r="AN23" s="71">
        <v>0</v>
      </c>
      <c r="AO23" s="71">
        <v>-85618</v>
      </c>
      <c r="AP23" s="71">
        <v>-226175</v>
      </c>
      <c r="AQ23" s="316">
        <v>-4224086</v>
      </c>
      <c r="AR23" s="317">
        <v>11074658</v>
      </c>
      <c r="AS23" s="71">
        <v>-61278</v>
      </c>
      <c r="AT23" s="71">
        <v>-8754</v>
      </c>
      <c r="AU23" s="71">
        <v>-12446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-7010</v>
      </c>
      <c r="BD23" s="71">
        <v>0</v>
      </c>
      <c r="BE23" s="71">
        <v>-15307</v>
      </c>
      <c r="BF23" s="71">
        <v>0</v>
      </c>
      <c r="BG23" s="71">
        <v>-4554</v>
      </c>
      <c r="BH23" s="71">
        <v>-5579</v>
      </c>
      <c r="BI23" s="71">
        <v>-1717</v>
      </c>
      <c r="BJ23" s="71">
        <v>0</v>
      </c>
      <c r="BK23" s="71">
        <v>0</v>
      </c>
      <c r="BL23" s="71">
        <v>0</v>
      </c>
      <c r="BM23" s="71">
        <v>-24</v>
      </c>
      <c r="BN23" s="71">
        <v>0</v>
      </c>
      <c r="BO23" s="71">
        <v>-16737</v>
      </c>
      <c r="BP23" s="71">
        <v>0</v>
      </c>
      <c r="BQ23" s="71">
        <v>0</v>
      </c>
      <c r="BR23" s="71">
        <v>0</v>
      </c>
      <c r="BS23" s="71">
        <v>-10348</v>
      </c>
      <c r="BT23" s="71">
        <v>0</v>
      </c>
      <c r="BU23" s="71">
        <v>0</v>
      </c>
      <c r="BV23" s="71">
        <v>-8559</v>
      </c>
      <c r="BW23" s="71">
        <v>0</v>
      </c>
      <c r="BX23" s="71">
        <v>0</v>
      </c>
      <c r="BY23" s="71">
        <v>-715</v>
      </c>
      <c r="BZ23" s="71">
        <v>0</v>
      </c>
      <c r="CA23" s="71">
        <v>-3243</v>
      </c>
      <c r="CB23" s="71">
        <v>-13256</v>
      </c>
      <c r="CC23" s="71">
        <v>0</v>
      </c>
      <c r="CD23" s="71">
        <v>-2575</v>
      </c>
      <c r="CE23" s="71">
        <v>-6802</v>
      </c>
      <c r="CF23" s="71">
        <v>-117626</v>
      </c>
      <c r="CG23" s="2221">
        <v>10895754</v>
      </c>
      <c r="CH23" s="2166"/>
      <c r="CI23" s="2166"/>
      <c r="CJ23" s="343"/>
      <c r="CK23" s="343"/>
      <c r="CL23" s="343"/>
      <c r="CM23" s="343"/>
      <c r="CN23" s="343"/>
      <c r="CO23" s="2234"/>
      <c r="CP23" s="1240"/>
      <c r="CQ23" s="2235"/>
      <c r="CR23" s="343"/>
      <c r="CS23" s="343"/>
      <c r="CT23" s="343"/>
      <c r="CU23" s="343"/>
      <c r="CV23" s="343"/>
      <c r="CW23" s="343"/>
      <c r="CX23" s="343"/>
      <c r="CY23" s="343"/>
      <c r="CZ23" s="343"/>
      <c r="DA23" s="343"/>
      <c r="DB23" s="343"/>
      <c r="DC23" s="343"/>
      <c r="DD23" s="343"/>
      <c r="DE23" s="343"/>
      <c r="DF23" s="343"/>
      <c r="DG23" s="343"/>
      <c r="DH23" s="343"/>
      <c r="DI23" s="343"/>
      <c r="DJ23" s="343"/>
      <c r="DK23" s="343"/>
      <c r="DL23" s="343"/>
      <c r="DM23" s="343"/>
      <c r="DN23" s="343"/>
      <c r="DO23" s="343"/>
      <c r="DP23" s="343"/>
      <c r="DQ23" s="343"/>
      <c r="DR23" s="343"/>
      <c r="DS23" s="343"/>
      <c r="DT23" s="343"/>
      <c r="DU23" s="343"/>
      <c r="DV23" s="343"/>
      <c r="DW23" s="343"/>
      <c r="DX23" s="343"/>
      <c r="DY23" s="343"/>
      <c r="DZ23" s="343"/>
      <c r="EA23" s="343"/>
      <c r="EB23" s="343"/>
      <c r="EC23" s="343"/>
      <c r="ED23" s="343"/>
      <c r="EE23" s="343"/>
      <c r="EF23" s="343"/>
      <c r="EG23" s="343"/>
      <c r="EH23" s="343"/>
      <c r="EI23" s="343"/>
      <c r="EJ23" s="343"/>
      <c r="EK23" s="343"/>
      <c r="EL23" s="343"/>
      <c r="EM23" s="343"/>
      <c r="EN23" s="343"/>
      <c r="EO23" s="343"/>
      <c r="EP23" s="343"/>
      <c r="EQ23" s="343"/>
      <c r="ER23" s="343"/>
      <c r="ES23" s="343"/>
      <c r="ET23" s="343"/>
      <c r="EU23" s="343"/>
      <c r="EV23" s="343"/>
      <c r="EW23" s="343"/>
      <c r="EX23" s="343"/>
      <c r="EY23" s="343"/>
      <c r="EZ23" s="343"/>
      <c r="FA23" s="343"/>
      <c r="FB23" s="343"/>
      <c r="FC23" s="343"/>
      <c r="FD23" s="343"/>
      <c r="FE23" s="343"/>
      <c r="FF23" s="343"/>
      <c r="FG23" s="343"/>
      <c r="FH23" s="343"/>
      <c r="FI23" s="343"/>
      <c r="FJ23" s="343"/>
      <c r="FK23" s="343"/>
      <c r="FL23" s="343"/>
      <c r="FM23" s="343"/>
      <c r="FN23" s="343"/>
      <c r="FO23" s="343"/>
      <c r="FP23" s="343"/>
      <c r="FQ23" s="343"/>
      <c r="FR23" s="343"/>
      <c r="FS23" s="343"/>
      <c r="FT23" s="343"/>
      <c r="FU23" s="343"/>
      <c r="FV23" s="343"/>
      <c r="FW23" s="343"/>
      <c r="FX23" s="343"/>
      <c r="FY23" s="343"/>
      <c r="FZ23" s="343"/>
      <c r="GA23" s="343"/>
      <c r="GB23" s="343"/>
      <c r="GC23" s="343"/>
      <c r="GD23" s="343"/>
      <c r="GE23" s="343"/>
      <c r="GF23" s="343"/>
      <c r="GG23" s="343"/>
      <c r="GH23" s="343"/>
      <c r="GI23" s="343"/>
      <c r="GJ23" s="343"/>
      <c r="GK23" s="343"/>
      <c r="GL23" s="343"/>
      <c r="GM23" s="343"/>
      <c r="GN23" s="343"/>
      <c r="GO23" s="343"/>
      <c r="GP23" s="343"/>
      <c r="GQ23" s="343"/>
      <c r="GR23" s="343"/>
      <c r="GS23" s="343"/>
      <c r="GT23" s="343"/>
      <c r="GU23" s="343"/>
      <c r="GV23" s="343"/>
      <c r="GW23" s="343"/>
      <c r="GX23" s="343"/>
      <c r="GY23" s="343"/>
      <c r="GZ23" s="343"/>
      <c r="HA23" s="343"/>
      <c r="HB23" s="343"/>
      <c r="HC23" s="343"/>
      <c r="HD23" s="343"/>
      <c r="HE23" s="343"/>
      <c r="HF23" s="343"/>
      <c r="HG23" s="343"/>
      <c r="HH23" s="343"/>
      <c r="HI23" s="343"/>
      <c r="HJ23" s="343"/>
      <c r="HK23" s="343"/>
      <c r="HL23" s="343"/>
      <c r="HM23" s="343"/>
      <c r="HN23" s="343"/>
      <c r="HO23" s="343"/>
      <c r="HP23" s="343"/>
      <c r="HQ23" s="343"/>
      <c r="HR23" s="343"/>
      <c r="HS23" s="343"/>
      <c r="HT23" s="343"/>
      <c r="HU23" s="343"/>
      <c r="HV23" s="343"/>
      <c r="HW23" s="343"/>
      <c r="HX23" s="343"/>
      <c r="HY23" s="343"/>
      <c r="HZ23" s="343"/>
      <c r="IA23" s="343"/>
      <c r="IB23" s="343"/>
      <c r="IC23" s="343"/>
      <c r="ID23" s="343"/>
      <c r="IE23" s="343"/>
      <c r="IF23" s="343"/>
      <c r="IG23" s="343"/>
      <c r="IH23" s="343"/>
      <c r="II23" s="343"/>
      <c r="IJ23" s="343"/>
      <c r="IK23" s="343"/>
      <c r="IL23" s="343"/>
      <c r="IM23" s="343"/>
      <c r="IN23" s="343"/>
      <c r="IO23" s="343"/>
      <c r="IP23" s="343"/>
      <c r="IQ23" s="343"/>
      <c r="IR23" s="343"/>
      <c r="IS23" s="343"/>
      <c r="IT23" s="343"/>
      <c r="IU23" s="343"/>
      <c r="IV23" s="343"/>
      <c r="IW23" s="343"/>
      <c r="IX23" s="343"/>
      <c r="IY23" s="343"/>
      <c r="IZ23" s="343"/>
      <c r="JA23" s="343"/>
      <c r="JB23" s="343"/>
      <c r="JC23" s="343"/>
      <c r="JD23" s="343"/>
      <c r="JE23" s="343"/>
      <c r="JF23" s="343"/>
      <c r="JG23" s="343"/>
      <c r="JH23" s="343"/>
      <c r="JI23" s="343"/>
      <c r="JJ23" s="343"/>
      <c r="JK23" s="343"/>
      <c r="JL23" s="343"/>
      <c r="JM23" s="343"/>
      <c r="JN23" s="343"/>
      <c r="JO23" s="343"/>
      <c r="JP23" s="343"/>
      <c r="JQ23" s="343"/>
      <c r="JR23" s="343"/>
      <c r="JS23" s="343"/>
      <c r="JT23" s="343"/>
      <c r="JU23" s="343"/>
      <c r="JV23" s="343"/>
      <c r="JW23" s="343"/>
      <c r="JX23" s="343"/>
      <c r="JY23" s="343"/>
      <c r="JZ23" s="343"/>
      <c r="KA23" s="343"/>
      <c r="KB23" s="343"/>
      <c r="KC23" s="343"/>
      <c r="KD23" s="343"/>
      <c r="KE23" s="343"/>
      <c r="KF23" s="343"/>
      <c r="KG23" s="343"/>
      <c r="KH23" s="343"/>
      <c r="KI23" s="343"/>
      <c r="KJ23" s="343"/>
      <c r="KK23" s="343"/>
      <c r="KL23" s="343"/>
      <c r="KM23" s="343"/>
      <c r="KN23" s="343"/>
      <c r="KO23" s="343"/>
      <c r="KP23" s="343"/>
      <c r="KQ23" s="343"/>
      <c r="KR23" s="343"/>
      <c r="KS23" s="343"/>
      <c r="KT23" s="343"/>
      <c r="KU23" s="343"/>
      <c r="KV23" s="343"/>
      <c r="KW23" s="343"/>
      <c r="KX23" s="343"/>
      <c r="KY23" s="343"/>
      <c r="KZ23" s="343"/>
      <c r="LA23" s="343"/>
      <c r="LB23" s="343"/>
      <c r="LC23" s="343"/>
      <c r="LD23" s="343"/>
      <c r="LE23" s="343"/>
      <c r="LF23" s="343"/>
      <c r="LG23" s="343"/>
      <c r="LH23" s="343"/>
      <c r="LI23" s="343"/>
      <c r="LJ23" s="343"/>
      <c r="LK23" s="343"/>
      <c r="LL23" s="343"/>
      <c r="LM23" s="343"/>
      <c r="LN23" s="343"/>
      <c r="LO23" s="343"/>
      <c r="LP23" s="343"/>
      <c r="LQ23" s="343"/>
      <c r="LR23" s="343"/>
      <c r="LS23" s="343"/>
      <c r="LT23" s="343"/>
      <c r="LU23" s="343"/>
      <c r="LV23" s="343"/>
      <c r="LW23" s="343"/>
      <c r="LX23" s="343"/>
      <c r="LY23" s="343"/>
      <c r="LZ23" s="343"/>
      <c r="MA23" s="343"/>
      <c r="MB23" s="343"/>
      <c r="MC23" s="343"/>
      <c r="MD23" s="343"/>
      <c r="ME23" s="343"/>
      <c r="MF23" s="343"/>
      <c r="MG23" s="343"/>
      <c r="MH23" s="343"/>
      <c r="MI23" s="343"/>
      <c r="MJ23" s="343"/>
      <c r="MK23" s="343"/>
      <c r="ML23" s="343"/>
      <c r="MM23" s="343"/>
      <c r="MN23" s="343"/>
      <c r="MO23" s="343"/>
      <c r="MP23" s="343"/>
      <c r="MQ23" s="343"/>
      <c r="MR23" s="343"/>
      <c r="MS23" s="343"/>
      <c r="MT23" s="343"/>
      <c r="MU23" s="343"/>
      <c r="MV23" s="343"/>
      <c r="MW23" s="343"/>
      <c r="MX23" s="343"/>
      <c r="MY23" s="343"/>
      <c r="MZ23" s="343"/>
      <c r="NA23" s="343"/>
      <c r="NB23" s="343"/>
      <c r="NC23" s="343"/>
      <c r="ND23" s="343"/>
      <c r="NE23" s="343"/>
      <c r="NF23" s="343"/>
      <c r="NG23" s="343"/>
      <c r="NH23" s="343"/>
      <c r="NI23" s="343"/>
      <c r="NJ23" s="343"/>
      <c r="NK23" s="343"/>
      <c r="NL23" s="343"/>
      <c r="NM23" s="343"/>
      <c r="NN23" s="343"/>
      <c r="NO23" s="343"/>
      <c r="NP23" s="343"/>
      <c r="NQ23" s="343"/>
      <c r="NR23" s="343"/>
      <c r="NS23" s="343"/>
      <c r="NT23" s="343"/>
      <c r="NU23" s="343"/>
      <c r="NV23" s="343"/>
      <c r="NW23" s="343"/>
      <c r="NX23" s="343"/>
      <c r="NY23" s="343"/>
      <c r="NZ23" s="343"/>
      <c r="OA23" s="343"/>
      <c r="OB23" s="343"/>
      <c r="OC23" s="343"/>
      <c r="OD23" s="343"/>
      <c r="OE23" s="343"/>
      <c r="OF23" s="343"/>
      <c r="OG23" s="343"/>
      <c r="OH23" s="343"/>
      <c r="OI23" s="343"/>
      <c r="OJ23" s="343"/>
      <c r="OK23" s="343"/>
    </row>
    <row r="24" spans="1:401" s="25" customFormat="1" ht="15.75" customHeight="1" x14ac:dyDescent="0.2">
      <c r="A24" s="314">
        <v>18</v>
      </c>
      <c r="B24" s="315" t="s">
        <v>21</v>
      </c>
      <c r="C24" s="71">
        <v>503705</v>
      </c>
      <c r="D24" s="71">
        <v>-114</v>
      </c>
      <c r="E24" s="71"/>
      <c r="F24" s="71">
        <v>0</v>
      </c>
      <c r="G24" s="71">
        <v>0</v>
      </c>
      <c r="H24" s="71">
        <v>0</v>
      </c>
      <c r="I24" s="71">
        <v>0</v>
      </c>
      <c r="J24" s="71">
        <v>0</v>
      </c>
      <c r="K24" s="71">
        <v>0</v>
      </c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0</v>
      </c>
      <c r="X24" s="71">
        <v>0</v>
      </c>
      <c r="Y24" s="71">
        <v>0</v>
      </c>
      <c r="Z24" s="71">
        <v>0</v>
      </c>
      <c r="AA24" s="71">
        <v>0</v>
      </c>
      <c r="AB24" s="71">
        <v>0</v>
      </c>
      <c r="AC24" s="71">
        <v>0</v>
      </c>
      <c r="AD24" s="71">
        <v>0</v>
      </c>
      <c r="AE24" s="71">
        <v>0</v>
      </c>
      <c r="AF24" s="71">
        <v>0</v>
      </c>
      <c r="AG24" s="71">
        <v>0</v>
      </c>
      <c r="AH24" s="71">
        <v>0</v>
      </c>
      <c r="AI24" s="71">
        <v>0</v>
      </c>
      <c r="AJ24" s="71">
        <v>0</v>
      </c>
      <c r="AK24" s="71">
        <v>0</v>
      </c>
      <c r="AL24" s="71">
        <v>0</v>
      </c>
      <c r="AM24" s="71">
        <v>0</v>
      </c>
      <c r="AN24" s="71">
        <v>0</v>
      </c>
      <c r="AO24" s="71">
        <v>-1205</v>
      </c>
      <c r="AP24" s="71">
        <v>0</v>
      </c>
      <c r="AQ24" s="316">
        <v>-1319</v>
      </c>
      <c r="AR24" s="317">
        <v>502386</v>
      </c>
      <c r="AS24" s="71"/>
      <c r="AT24" s="71"/>
      <c r="AU24" s="71">
        <v>0</v>
      </c>
      <c r="AV24" s="71">
        <v>0</v>
      </c>
      <c r="AW24" s="71">
        <v>0</v>
      </c>
      <c r="AX24" s="71">
        <v>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0</v>
      </c>
      <c r="BK24" s="71">
        <v>0</v>
      </c>
      <c r="BL24" s="71">
        <v>0</v>
      </c>
      <c r="BM24" s="71">
        <v>0</v>
      </c>
      <c r="BN24" s="71">
        <v>0</v>
      </c>
      <c r="BO24" s="71">
        <v>0</v>
      </c>
      <c r="BP24" s="71">
        <v>0</v>
      </c>
      <c r="BQ24" s="71">
        <v>0</v>
      </c>
      <c r="BR24" s="71">
        <v>0</v>
      </c>
      <c r="BS24" s="71">
        <v>0</v>
      </c>
      <c r="BT24" s="71">
        <v>0</v>
      </c>
      <c r="BU24" s="71">
        <v>0</v>
      </c>
      <c r="BV24" s="71">
        <v>0</v>
      </c>
      <c r="BW24" s="71">
        <v>0</v>
      </c>
      <c r="BX24" s="71">
        <v>0</v>
      </c>
      <c r="BY24" s="71">
        <v>0</v>
      </c>
      <c r="BZ24" s="71">
        <v>0</v>
      </c>
      <c r="CA24" s="71">
        <v>0</v>
      </c>
      <c r="CB24" s="71">
        <v>0</v>
      </c>
      <c r="CC24" s="71">
        <v>0</v>
      </c>
      <c r="CD24" s="71">
        <v>-36</v>
      </c>
      <c r="CE24" s="71">
        <v>0</v>
      </c>
      <c r="CF24" s="71">
        <v>-36</v>
      </c>
      <c r="CG24" s="2221">
        <v>502350</v>
      </c>
      <c r="CH24" s="2166"/>
      <c r="CI24" s="2166"/>
      <c r="CJ24" s="343"/>
      <c r="CK24" s="343"/>
      <c r="CL24" s="343"/>
      <c r="CM24" s="343"/>
      <c r="CN24" s="343"/>
      <c r="CO24" s="2234"/>
      <c r="CP24" s="343"/>
      <c r="CQ24" s="343"/>
      <c r="CR24" s="343"/>
      <c r="CS24" s="343"/>
      <c r="CT24" s="343"/>
      <c r="CU24" s="343"/>
      <c r="CV24" s="343"/>
      <c r="CW24" s="343"/>
      <c r="CX24" s="343"/>
      <c r="CY24" s="343"/>
      <c r="CZ24" s="343"/>
      <c r="DA24" s="343"/>
      <c r="DB24" s="343"/>
      <c r="DC24" s="343"/>
      <c r="DD24" s="343"/>
      <c r="DE24" s="343"/>
      <c r="DF24" s="343"/>
      <c r="DG24" s="343"/>
      <c r="DH24" s="343"/>
      <c r="DI24" s="343"/>
      <c r="DJ24" s="343"/>
      <c r="DK24" s="343"/>
      <c r="DL24" s="343"/>
      <c r="DM24" s="343"/>
      <c r="DN24" s="343"/>
      <c r="DO24" s="343"/>
      <c r="DP24" s="343"/>
      <c r="DQ24" s="343"/>
      <c r="DR24" s="343"/>
      <c r="DS24" s="343"/>
      <c r="DT24" s="343"/>
      <c r="DU24" s="343"/>
      <c r="DV24" s="343"/>
      <c r="DW24" s="343"/>
      <c r="DX24" s="343"/>
      <c r="DY24" s="343"/>
      <c r="DZ24" s="343"/>
      <c r="EA24" s="343"/>
      <c r="EB24" s="343"/>
      <c r="EC24" s="343"/>
      <c r="ED24" s="343"/>
      <c r="EE24" s="343"/>
      <c r="EF24" s="343"/>
      <c r="EG24" s="343"/>
      <c r="EH24" s="343"/>
      <c r="EI24" s="343"/>
      <c r="EJ24" s="343"/>
      <c r="EK24" s="343"/>
      <c r="EL24" s="343"/>
      <c r="EM24" s="343"/>
      <c r="EN24" s="343"/>
      <c r="EO24" s="343"/>
      <c r="EP24" s="343"/>
      <c r="EQ24" s="343"/>
      <c r="ER24" s="343"/>
      <c r="ES24" s="343"/>
      <c r="ET24" s="343"/>
      <c r="EU24" s="343"/>
      <c r="EV24" s="343"/>
      <c r="EW24" s="343"/>
      <c r="EX24" s="343"/>
      <c r="EY24" s="343"/>
      <c r="EZ24" s="343"/>
      <c r="FA24" s="343"/>
      <c r="FB24" s="343"/>
      <c r="FC24" s="343"/>
      <c r="FD24" s="343"/>
      <c r="FE24" s="343"/>
      <c r="FF24" s="343"/>
      <c r="FG24" s="343"/>
      <c r="FH24" s="343"/>
      <c r="FI24" s="343"/>
      <c r="FJ24" s="343"/>
      <c r="FK24" s="343"/>
      <c r="FL24" s="343"/>
      <c r="FM24" s="343"/>
      <c r="FN24" s="343"/>
      <c r="FO24" s="343"/>
      <c r="FP24" s="343"/>
      <c r="FQ24" s="343"/>
      <c r="FR24" s="343"/>
      <c r="FS24" s="343"/>
      <c r="FT24" s="343"/>
      <c r="FU24" s="343"/>
      <c r="FV24" s="343"/>
      <c r="FW24" s="343"/>
      <c r="FX24" s="343"/>
      <c r="FY24" s="343"/>
      <c r="FZ24" s="343"/>
      <c r="GA24" s="343"/>
      <c r="GB24" s="343"/>
      <c r="GC24" s="343"/>
      <c r="GD24" s="343"/>
      <c r="GE24" s="343"/>
      <c r="GF24" s="343"/>
      <c r="GG24" s="343"/>
      <c r="GH24" s="343"/>
      <c r="GI24" s="343"/>
      <c r="GJ24" s="343"/>
      <c r="GK24" s="343"/>
      <c r="GL24" s="343"/>
      <c r="GM24" s="343"/>
      <c r="GN24" s="343"/>
      <c r="GO24" s="343"/>
      <c r="GP24" s="343"/>
      <c r="GQ24" s="343"/>
      <c r="GR24" s="343"/>
      <c r="GS24" s="343"/>
      <c r="GT24" s="343"/>
      <c r="GU24" s="343"/>
      <c r="GV24" s="343"/>
      <c r="GW24" s="343"/>
      <c r="GX24" s="343"/>
      <c r="GY24" s="343"/>
      <c r="GZ24" s="343"/>
      <c r="HA24" s="343"/>
      <c r="HB24" s="343"/>
      <c r="HC24" s="343"/>
      <c r="HD24" s="343"/>
      <c r="HE24" s="343"/>
      <c r="HF24" s="343"/>
      <c r="HG24" s="343"/>
      <c r="HH24" s="343"/>
      <c r="HI24" s="343"/>
      <c r="HJ24" s="343"/>
      <c r="HK24" s="343"/>
      <c r="HL24" s="343"/>
      <c r="HM24" s="343"/>
      <c r="HN24" s="343"/>
      <c r="HO24" s="343"/>
      <c r="HP24" s="343"/>
      <c r="HQ24" s="343"/>
      <c r="HR24" s="343"/>
      <c r="HS24" s="343"/>
      <c r="HT24" s="343"/>
      <c r="HU24" s="343"/>
      <c r="HV24" s="343"/>
      <c r="HW24" s="343"/>
      <c r="HX24" s="343"/>
      <c r="HY24" s="343"/>
      <c r="HZ24" s="343"/>
      <c r="IA24" s="343"/>
      <c r="IB24" s="343"/>
      <c r="IC24" s="343"/>
      <c r="ID24" s="343"/>
      <c r="IE24" s="343"/>
      <c r="IF24" s="343"/>
      <c r="IG24" s="343"/>
      <c r="IH24" s="343"/>
      <c r="II24" s="343"/>
      <c r="IJ24" s="343"/>
      <c r="IK24" s="343"/>
      <c r="IL24" s="343"/>
      <c r="IM24" s="343"/>
      <c r="IN24" s="343"/>
      <c r="IO24" s="343"/>
      <c r="IP24" s="343"/>
      <c r="IQ24" s="343"/>
      <c r="IR24" s="343"/>
      <c r="IS24" s="343"/>
      <c r="IT24" s="343"/>
      <c r="IU24" s="343"/>
      <c r="IV24" s="343"/>
      <c r="IW24" s="343"/>
      <c r="IX24" s="343"/>
      <c r="IY24" s="343"/>
      <c r="IZ24" s="343"/>
      <c r="JA24" s="343"/>
      <c r="JB24" s="343"/>
      <c r="JC24" s="343"/>
      <c r="JD24" s="343"/>
      <c r="JE24" s="343"/>
      <c r="JF24" s="343"/>
      <c r="JG24" s="343"/>
      <c r="JH24" s="343"/>
      <c r="JI24" s="343"/>
      <c r="JJ24" s="343"/>
      <c r="JK24" s="343"/>
      <c r="JL24" s="343"/>
      <c r="JM24" s="343"/>
      <c r="JN24" s="343"/>
      <c r="JO24" s="343"/>
      <c r="JP24" s="343"/>
      <c r="JQ24" s="343"/>
      <c r="JR24" s="343"/>
      <c r="JS24" s="343"/>
      <c r="JT24" s="343"/>
      <c r="JU24" s="343"/>
      <c r="JV24" s="343"/>
      <c r="JW24" s="343"/>
      <c r="JX24" s="343"/>
      <c r="JY24" s="343"/>
      <c r="JZ24" s="343"/>
      <c r="KA24" s="343"/>
      <c r="KB24" s="343"/>
      <c r="KC24" s="343"/>
      <c r="KD24" s="343"/>
      <c r="KE24" s="343"/>
      <c r="KF24" s="343"/>
      <c r="KG24" s="343"/>
      <c r="KH24" s="343"/>
      <c r="KI24" s="343"/>
      <c r="KJ24" s="343"/>
      <c r="KK24" s="343"/>
      <c r="KL24" s="343"/>
      <c r="KM24" s="343"/>
      <c r="KN24" s="343"/>
      <c r="KO24" s="343"/>
      <c r="KP24" s="343"/>
      <c r="KQ24" s="343"/>
      <c r="KR24" s="343"/>
      <c r="KS24" s="343"/>
      <c r="KT24" s="343"/>
      <c r="KU24" s="343"/>
      <c r="KV24" s="343"/>
      <c r="KW24" s="343"/>
      <c r="KX24" s="343"/>
      <c r="KY24" s="343"/>
      <c r="KZ24" s="343"/>
      <c r="LA24" s="343"/>
      <c r="LB24" s="343"/>
      <c r="LC24" s="343"/>
      <c r="LD24" s="343"/>
      <c r="LE24" s="343"/>
      <c r="LF24" s="343"/>
      <c r="LG24" s="343"/>
      <c r="LH24" s="343"/>
      <c r="LI24" s="343"/>
      <c r="LJ24" s="343"/>
      <c r="LK24" s="343"/>
      <c r="LL24" s="343"/>
      <c r="LM24" s="343"/>
      <c r="LN24" s="343"/>
      <c r="LO24" s="343"/>
      <c r="LP24" s="343"/>
      <c r="LQ24" s="343"/>
      <c r="LR24" s="343"/>
      <c r="LS24" s="343"/>
      <c r="LT24" s="343"/>
      <c r="LU24" s="343"/>
      <c r="LV24" s="343"/>
      <c r="LW24" s="343"/>
      <c r="LX24" s="343"/>
      <c r="LY24" s="343"/>
      <c r="LZ24" s="343"/>
      <c r="MA24" s="343"/>
      <c r="MB24" s="343"/>
      <c r="MC24" s="343"/>
      <c r="MD24" s="343"/>
      <c r="ME24" s="343"/>
      <c r="MF24" s="343"/>
      <c r="MG24" s="343"/>
      <c r="MH24" s="343"/>
      <c r="MI24" s="343"/>
      <c r="MJ24" s="343"/>
      <c r="MK24" s="343"/>
      <c r="ML24" s="343"/>
      <c r="MM24" s="343"/>
      <c r="MN24" s="343"/>
      <c r="MO24" s="343"/>
      <c r="MP24" s="343"/>
      <c r="MQ24" s="343"/>
      <c r="MR24" s="343"/>
      <c r="MS24" s="343"/>
      <c r="MT24" s="343"/>
      <c r="MU24" s="343"/>
      <c r="MV24" s="343"/>
      <c r="MW24" s="343"/>
      <c r="MX24" s="343"/>
      <c r="MY24" s="343"/>
      <c r="MZ24" s="343"/>
      <c r="NA24" s="343"/>
      <c r="NB24" s="343"/>
      <c r="NC24" s="343"/>
      <c r="ND24" s="343"/>
      <c r="NE24" s="343"/>
      <c r="NF24" s="343"/>
      <c r="NG24" s="343"/>
      <c r="NH24" s="343"/>
      <c r="NI24" s="343"/>
      <c r="NJ24" s="343"/>
      <c r="NK24" s="343"/>
      <c r="NL24" s="343"/>
      <c r="NM24" s="343"/>
      <c r="NN24" s="343"/>
      <c r="NO24" s="343"/>
      <c r="NP24" s="343"/>
      <c r="NQ24" s="343"/>
      <c r="NR24" s="343"/>
      <c r="NS24" s="343"/>
      <c r="NT24" s="343"/>
      <c r="NU24" s="343"/>
      <c r="NV24" s="343"/>
      <c r="NW24" s="343"/>
      <c r="NX24" s="343"/>
      <c r="NY24" s="343"/>
      <c r="NZ24" s="343"/>
      <c r="OA24" s="343"/>
      <c r="OB24" s="343"/>
      <c r="OC24" s="343"/>
      <c r="OD24" s="343"/>
      <c r="OE24" s="343"/>
      <c r="OF24" s="343"/>
      <c r="OG24" s="343"/>
      <c r="OH24" s="343"/>
      <c r="OI24" s="343"/>
      <c r="OJ24" s="343"/>
      <c r="OK24" s="343"/>
    </row>
    <row r="25" spans="1:401" s="25" customFormat="1" ht="15.75" customHeight="1" x14ac:dyDescent="0.2">
      <c r="A25" s="314">
        <v>19</v>
      </c>
      <c r="B25" s="315" t="s">
        <v>22</v>
      </c>
      <c r="C25" s="71">
        <v>821910</v>
      </c>
      <c r="D25" s="71">
        <v>0</v>
      </c>
      <c r="E25" s="71"/>
      <c r="F25" s="71">
        <v>0</v>
      </c>
      <c r="G25" s="71">
        <v>0</v>
      </c>
      <c r="H25" s="71">
        <v>0</v>
      </c>
      <c r="I25" s="71">
        <v>0</v>
      </c>
      <c r="J25" s="71">
        <v>0</v>
      </c>
      <c r="K25" s="71">
        <v>0</v>
      </c>
      <c r="L25" s="71">
        <v>0</v>
      </c>
      <c r="M25" s="71">
        <v>0</v>
      </c>
      <c r="N25" s="71">
        <v>-2508</v>
      </c>
      <c r="O25" s="71">
        <v>0</v>
      </c>
      <c r="P25" s="71">
        <v>0</v>
      </c>
      <c r="Q25" s="71">
        <v>0</v>
      </c>
      <c r="R25" s="71">
        <v>0</v>
      </c>
      <c r="S25" s="71">
        <v>-5516</v>
      </c>
      <c r="T25" s="71">
        <v>0</v>
      </c>
      <c r="U25" s="71">
        <v>0</v>
      </c>
      <c r="V25" s="71">
        <v>0</v>
      </c>
      <c r="W25" s="71">
        <v>0</v>
      </c>
      <c r="X25" s="71">
        <v>0</v>
      </c>
      <c r="Y25" s="71">
        <v>0</v>
      </c>
      <c r="Z25" s="71">
        <v>0</v>
      </c>
      <c r="AA25" s="71">
        <v>0</v>
      </c>
      <c r="AB25" s="71">
        <v>0</v>
      </c>
      <c r="AC25" s="71">
        <v>0</v>
      </c>
      <c r="AD25" s="71">
        <v>0</v>
      </c>
      <c r="AE25" s="71">
        <v>0</v>
      </c>
      <c r="AF25" s="71">
        <v>0</v>
      </c>
      <c r="AG25" s="71">
        <v>-1003</v>
      </c>
      <c r="AH25" s="71">
        <v>0</v>
      </c>
      <c r="AI25" s="71">
        <v>0</v>
      </c>
      <c r="AJ25" s="71">
        <v>0</v>
      </c>
      <c r="AK25" s="71">
        <v>0</v>
      </c>
      <c r="AL25" s="71">
        <v>0</v>
      </c>
      <c r="AM25" s="71">
        <v>0</v>
      </c>
      <c r="AN25" s="71">
        <v>0</v>
      </c>
      <c r="AO25" s="71">
        <v>-1805</v>
      </c>
      <c r="AP25" s="71">
        <v>-10381</v>
      </c>
      <c r="AQ25" s="316">
        <v>-21213</v>
      </c>
      <c r="AR25" s="317">
        <v>800697</v>
      </c>
      <c r="AS25" s="71"/>
      <c r="AT25" s="71"/>
      <c r="AU25" s="71">
        <v>0</v>
      </c>
      <c r="AV25" s="71">
        <v>0</v>
      </c>
      <c r="AW25" s="71">
        <v>0</v>
      </c>
      <c r="AX25" s="71">
        <v>0</v>
      </c>
      <c r="AY25" s="71">
        <v>0</v>
      </c>
      <c r="AZ25" s="71">
        <v>0</v>
      </c>
      <c r="BA25" s="71">
        <v>0</v>
      </c>
      <c r="BB25" s="71">
        <v>0</v>
      </c>
      <c r="BC25" s="71">
        <v>-75</v>
      </c>
      <c r="BD25" s="71">
        <v>0</v>
      </c>
      <c r="BE25" s="71">
        <v>0</v>
      </c>
      <c r="BF25" s="71">
        <v>0</v>
      </c>
      <c r="BG25" s="71">
        <v>0</v>
      </c>
      <c r="BH25" s="71">
        <v>-166</v>
      </c>
      <c r="BI25" s="71">
        <v>0</v>
      </c>
      <c r="BJ25" s="71">
        <v>0</v>
      </c>
      <c r="BK25" s="71">
        <v>0</v>
      </c>
      <c r="BL25" s="71">
        <v>0</v>
      </c>
      <c r="BM25" s="71">
        <v>0</v>
      </c>
      <c r="BN25" s="71">
        <v>0</v>
      </c>
      <c r="BO25" s="71">
        <v>0</v>
      </c>
      <c r="BP25" s="71">
        <v>0</v>
      </c>
      <c r="BQ25" s="71">
        <v>0</v>
      </c>
      <c r="BR25" s="71">
        <v>0</v>
      </c>
      <c r="BS25" s="71">
        <v>0</v>
      </c>
      <c r="BT25" s="71">
        <v>0</v>
      </c>
      <c r="BU25" s="71">
        <v>0</v>
      </c>
      <c r="BV25" s="71">
        <v>-30</v>
      </c>
      <c r="BW25" s="71">
        <v>0</v>
      </c>
      <c r="BX25" s="71">
        <v>0</v>
      </c>
      <c r="BY25" s="71">
        <v>0</v>
      </c>
      <c r="BZ25" s="71">
        <v>0</v>
      </c>
      <c r="CA25" s="71">
        <v>0</v>
      </c>
      <c r="CB25" s="71">
        <v>0</v>
      </c>
      <c r="CC25" s="71">
        <v>0</v>
      </c>
      <c r="CD25" s="71">
        <v>-54</v>
      </c>
      <c r="CE25" s="71">
        <v>-312</v>
      </c>
      <c r="CF25" s="71">
        <v>-637</v>
      </c>
      <c r="CG25" s="2221">
        <v>800060</v>
      </c>
      <c r="CH25" s="2166"/>
      <c r="CI25" s="2166"/>
      <c r="CJ25" s="343"/>
      <c r="CK25" s="343"/>
      <c r="CL25" s="343"/>
      <c r="CM25" s="343"/>
      <c r="CN25" s="343"/>
      <c r="CO25" s="2234"/>
      <c r="CP25" s="343"/>
      <c r="CQ25" s="343"/>
      <c r="CR25" s="343"/>
      <c r="CS25" s="343"/>
      <c r="CT25" s="343"/>
      <c r="CU25" s="343"/>
      <c r="CV25" s="343"/>
      <c r="CW25" s="343"/>
      <c r="CX25" s="343"/>
      <c r="CY25" s="343"/>
      <c r="CZ25" s="343"/>
      <c r="DA25" s="343"/>
      <c r="DB25" s="343"/>
      <c r="DC25" s="343"/>
      <c r="DD25" s="343"/>
      <c r="DE25" s="343"/>
      <c r="DF25" s="343"/>
      <c r="DG25" s="343"/>
      <c r="DH25" s="343"/>
      <c r="DI25" s="343"/>
      <c r="DJ25" s="343"/>
      <c r="DK25" s="343"/>
      <c r="DL25" s="343"/>
      <c r="DM25" s="343"/>
      <c r="DN25" s="343"/>
      <c r="DO25" s="343"/>
      <c r="DP25" s="343"/>
      <c r="DQ25" s="343"/>
      <c r="DR25" s="343"/>
      <c r="DS25" s="343"/>
      <c r="DT25" s="343"/>
      <c r="DU25" s="343"/>
      <c r="DV25" s="343"/>
      <c r="DW25" s="343"/>
      <c r="DX25" s="343"/>
      <c r="DY25" s="343"/>
      <c r="DZ25" s="343"/>
      <c r="EA25" s="343"/>
      <c r="EB25" s="343"/>
      <c r="EC25" s="343"/>
      <c r="ED25" s="343"/>
      <c r="EE25" s="343"/>
      <c r="EF25" s="343"/>
      <c r="EG25" s="343"/>
      <c r="EH25" s="343"/>
      <c r="EI25" s="343"/>
      <c r="EJ25" s="343"/>
      <c r="EK25" s="343"/>
      <c r="EL25" s="343"/>
      <c r="EM25" s="343"/>
      <c r="EN25" s="343"/>
      <c r="EO25" s="343"/>
      <c r="EP25" s="343"/>
      <c r="EQ25" s="343"/>
      <c r="ER25" s="343"/>
      <c r="ES25" s="343"/>
      <c r="ET25" s="343"/>
      <c r="EU25" s="343"/>
      <c r="EV25" s="343"/>
      <c r="EW25" s="343"/>
      <c r="EX25" s="343"/>
      <c r="EY25" s="343"/>
      <c r="EZ25" s="343"/>
      <c r="FA25" s="343"/>
      <c r="FB25" s="343"/>
      <c r="FC25" s="343"/>
      <c r="FD25" s="343"/>
      <c r="FE25" s="343"/>
      <c r="FF25" s="343"/>
      <c r="FG25" s="343"/>
      <c r="FH25" s="343"/>
      <c r="FI25" s="343"/>
      <c r="FJ25" s="343"/>
      <c r="FK25" s="343"/>
      <c r="FL25" s="343"/>
      <c r="FM25" s="343"/>
      <c r="FN25" s="343"/>
      <c r="FO25" s="343"/>
      <c r="FP25" s="343"/>
      <c r="FQ25" s="343"/>
      <c r="FR25" s="343"/>
      <c r="FS25" s="343"/>
      <c r="FT25" s="343"/>
      <c r="FU25" s="343"/>
      <c r="FV25" s="343"/>
      <c r="FW25" s="343"/>
      <c r="FX25" s="343"/>
      <c r="FY25" s="343"/>
      <c r="FZ25" s="343"/>
      <c r="GA25" s="343"/>
      <c r="GB25" s="343"/>
      <c r="GC25" s="343"/>
      <c r="GD25" s="343"/>
      <c r="GE25" s="343"/>
      <c r="GF25" s="343"/>
      <c r="GG25" s="343"/>
      <c r="GH25" s="343"/>
      <c r="GI25" s="343"/>
      <c r="GJ25" s="343"/>
      <c r="GK25" s="343"/>
      <c r="GL25" s="343"/>
      <c r="GM25" s="343"/>
      <c r="GN25" s="343"/>
      <c r="GO25" s="343"/>
      <c r="GP25" s="343"/>
      <c r="GQ25" s="343"/>
      <c r="GR25" s="343"/>
      <c r="GS25" s="343"/>
      <c r="GT25" s="343"/>
      <c r="GU25" s="343"/>
      <c r="GV25" s="343"/>
      <c r="GW25" s="343"/>
      <c r="GX25" s="343"/>
      <c r="GY25" s="343"/>
      <c r="GZ25" s="343"/>
      <c r="HA25" s="343"/>
      <c r="HB25" s="343"/>
      <c r="HC25" s="343"/>
      <c r="HD25" s="343"/>
      <c r="HE25" s="343"/>
      <c r="HF25" s="343"/>
      <c r="HG25" s="343"/>
      <c r="HH25" s="343"/>
      <c r="HI25" s="343"/>
      <c r="HJ25" s="343"/>
      <c r="HK25" s="343"/>
      <c r="HL25" s="343"/>
      <c r="HM25" s="343"/>
      <c r="HN25" s="343"/>
      <c r="HO25" s="343"/>
      <c r="HP25" s="343"/>
      <c r="HQ25" s="343"/>
      <c r="HR25" s="343"/>
      <c r="HS25" s="343"/>
      <c r="HT25" s="343"/>
      <c r="HU25" s="343"/>
      <c r="HV25" s="343"/>
      <c r="HW25" s="343"/>
      <c r="HX25" s="343"/>
      <c r="HY25" s="343"/>
      <c r="HZ25" s="343"/>
      <c r="IA25" s="343"/>
      <c r="IB25" s="343"/>
      <c r="IC25" s="343"/>
      <c r="ID25" s="343"/>
      <c r="IE25" s="343"/>
      <c r="IF25" s="343"/>
      <c r="IG25" s="343"/>
      <c r="IH25" s="343"/>
      <c r="II25" s="343"/>
      <c r="IJ25" s="343"/>
      <c r="IK25" s="343"/>
      <c r="IL25" s="343"/>
      <c r="IM25" s="343"/>
      <c r="IN25" s="343"/>
      <c r="IO25" s="343"/>
      <c r="IP25" s="343"/>
      <c r="IQ25" s="343"/>
      <c r="IR25" s="343"/>
      <c r="IS25" s="343"/>
      <c r="IT25" s="343"/>
      <c r="IU25" s="343"/>
      <c r="IV25" s="343"/>
      <c r="IW25" s="343"/>
      <c r="IX25" s="343"/>
      <c r="IY25" s="343"/>
      <c r="IZ25" s="343"/>
      <c r="JA25" s="343"/>
      <c r="JB25" s="343"/>
      <c r="JC25" s="343"/>
      <c r="JD25" s="343"/>
      <c r="JE25" s="343"/>
      <c r="JF25" s="343"/>
      <c r="JG25" s="343"/>
      <c r="JH25" s="343"/>
      <c r="JI25" s="343"/>
      <c r="JJ25" s="343"/>
      <c r="JK25" s="343"/>
      <c r="JL25" s="343"/>
      <c r="JM25" s="343"/>
      <c r="JN25" s="343"/>
      <c r="JO25" s="343"/>
      <c r="JP25" s="343"/>
      <c r="JQ25" s="343"/>
      <c r="JR25" s="343"/>
      <c r="JS25" s="343"/>
      <c r="JT25" s="343"/>
      <c r="JU25" s="343"/>
      <c r="JV25" s="343"/>
      <c r="JW25" s="343"/>
      <c r="JX25" s="343"/>
      <c r="JY25" s="343"/>
      <c r="JZ25" s="343"/>
      <c r="KA25" s="343"/>
      <c r="KB25" s="343"/>
      <c r="KC25" s="343"/>
      <c r="KD25" s="343"/>
      <c r="KE25" s="343"/>
      <c r="KF25" s="343"/>
      <c r="KG25" s="343"/>
      <c r="KH25" s="343"/>
      <c r="KI25" s="343"/>
      <c r="KJ25" s="343"/>
      <c r="KK25" s="343"/>
      <c r="KL25" s="343"/>
      <c r="KM25" s="343"/>
      <c r="KN25" s="343"/>
      <c r="KO25" s="343"/>
      <c r="KP25" s="343"/>
      <c r="KQ25" s="343"/>
      <c r="KR25" s="343"/>
      <c r="KS25" s="343"/>
      <c r="KT25" s="343"/>
      <c r="KU25" s="343"/>
      <c r="KV25" s="343"/>
      <c r="KW25" s="343"/>
      <c r="KX25" s="343"/>
      <c r="KY25" s="343"/>
      <c r="KZ25" s="343"/>
      <c r="LA25" s="343"/>
      <c r="LB25" s="343"/>
      <c r="LC25" s="343"/>
      <c r="LD25" s="343"/>
      <c r="LE25" s="343"/>
      <c r="LF25" s="343"/>
      <c r="LG25" s="343"/>
      <c r="LH25" s="343"/>
      <c r="LI25" s="343"/>
      <c r="LJ25" s="343"/>
      <c r="LK25" s="343"/>
      <c r="LL25" s="343"/>
      <c r="LM25" s="343"/>
      <c r="LN25" s="343"/>
      <c r="LO25" s="343"/>
      <c r="LP25" s="343"/>
      <c r="LQ25" s="343"/>
      <c r="LR25" s="343"/>
      <c r="LS25" s="343"/>
      <c r="LT25" s="343"/>
      <c r="LU25" s="343"/>
      <c r="LV25" s="343"/>
      <c r="LW25" s="343"/>
      <c r="LX25" s="343"/>
      <c r="LY25" s="343"/>
      <c r="LZ25" s="343"/>
      <c r="MA25" s="343"/>
      <c r="MB25" s="343"/>
      <c r="MC25" s="343"/>
      <c r="MD25" s="343"/>
      <c r="ME25" s="343"/>
      <c r="MF25" s="343"/>
      <c r="MG25" s="343"/>
      <c r="MH25" s="343"/>
      <c r="MI25" s="343"/>
      <c r="MJ25" s="343"/>
      <c r="MK25" s="343"/>
      <c r="ML25" s="343"/>
      <c r="MM25" s="343"/>
      <c r="MN25" s="343"/>
      <c r="MO25" s="343"/>
      <c r="MP25" s="343"/>
      <c r="MQ25" s="343"/>
      <c r="MR25" s="343"/>
      <c r="MS25" s="343"/>
      <c r="MT25" s="343"/>
      <c r="MU25" s="343"/>
      <c r="MV25" s="343"/>
      <c r="MW25" s="343"/>
      <c r="MX25" s="343"/>
      <c r="MY25" s="343"/>
      <c r="MZ25" s="343"/>
      <c r="NA25" s="343"/>
      <c r="NB25" s="343"/>
      <c r="NC25" s="343"/>
      <c r="ND25" s="343"/>
      <c r="NE25" s="343"/>
      <c r="NF25" s="343"/>
      <c r="NG25" s="343"/>
      <c r="NH25" s="343"/>
      <c r="NI25" s="343"/>
      <c r="NJ25" s="343"/>
      <c r="NK25" s="343"/>
      <c r="NL25" s="343"/>
      <c r="NM25" s="343"/>
      <c r="NN25" s="343"/>
      <c r="NO25" s="343"/>
      <c r="NP25" s="343"/>
      <c r="NQ25" s="343"/>
      <c r="NR25" s="343"/>
      <c r="NS25" s="343"/>
      <c r="NT25" s="343"/>
      <c r="NU25" s="343"/>
      <c r="NV25" s="343"/>
      <c r="NW25" s="343"/>
      <c r="NX25" s="343"/>
      <c r="NY25" s="343"/>
      <c r="NZ25" s="343"/>
      <c r="OA25" s="343"/>
      <c r="OB25" s="343"/>
      <c r="OC25" s="343"/>
      <c r="OD25" s="343"/>
      <c r="OE25" s="343"/>
      <c r="OF25" s="343"/>
      <c r="OG25" s="343"/>
      <c r="OH25" s="343"/>
      <c r="OI25" s="343"/>
      <c r="OJ25" s="343"/>
      <c r="OK25" s="343"/>
    </row>
    <row r="26" spans="1:401" s="25" customFormat="1" ht="15.75" customHeight="1" x14ac:dyDescent="0.2">
      <c r="A26" s="305">
        <v>20</v>
      </c>
      <c r="B26" s="306" t="s">
        <v>23</v>
      </c>
      <c r="C26" s="307">
        <v>3373305</v>
      </c>
      <c r="D26" s="307">
        <v>-604</v>
      </c>
      <c r="E26" s="307"/>
      <c r="F26" s="307">
        <v>0</v>
      </c>
      <c r="G26" s="307">
        <v>0</v>
      </c>
      <c r="H26" s="307">
        <v>0</v>
      </c>
      <c r="I26" s="307">
        <v>0</v>
      </c>
      <c r="J26" s="307">
        <v>0</v>
      </c>
      <c r="K26" s="307">
        <v>0</v>
      </c>
      <c r="L26" s="307">
        <v>-1079</v>
      </c>
      <c r="M26" s="307">
        <v>0</v>
      </c>
      <c r="N26" s="307">
        <v>0</v>
      </c>
      <c r="O26" s="307">
        <v>0</v>
      </c>
      <c r="P26" s="307">
        <v>0</v>
      </c>
      <c r="Q26" s="307">
        <v>0</v>
      </c>
      <c r="R26" s="307">
        <v>0</v>
      </c>
      <c r="S26" s="307">
        <v>0</v>
      </c>
      <c r="T26" s="307">
        <v>0</v>
      </c>
      <c r="U26" s="307">
        <v>0</v>
      </c>
      <c r="V26" s="307">
        <v>0</v>
      </c>
      <c r="W26" s="307">
        <v>0</v>
      </c>
      <c r="X26" s="307">
        <v>-270</v>
      </c>
      <c r="Y26" s="307">
        <v>0</v>
      </c>
      <c r="Z26" s="307">
        <v>0</v>
      </c>
      <c r="AA26" s="307">
        <v>0</v>
      </c>
      <c r="AB26" s="307">
        <v>0</v>
      </c>
      <c r="AC26" s="307">
        <v>0</v>
      </c>
      <c r="AD26" s="307">
        <v>0</v>
      </c>
      <c r="AE26" s="462">
        <v>0</v>
      </c>
      <c r="AF26" s="462">
        <v>0</v>
      </c>
      <c r="AG26" s="656">
        <v>0</v>
      </c>
      <c r="AH26" s="656">
        <v>0</v>
      </c>
      <c r="AI26" s="996">
        <v>0</v>
      </c>
      <c r="AJ26" s="1135">
        <v>0</v>
      </c>
      <c r="AK26" s="1135">
        <v>0</v>
      </c>
      <c r="AL26" s="996">
        <v>0</v>
      </c>
      <c r="AM26" s="996">
        <v>0</v>
      </c>
      <c r="AN26" s="996">
        <v>0</v>
      </c>
      <c r="AO26" s="307">
        <v>-3400</v>
      </c>
      <c r="AP26" s="307">
        <v>-4614</v>
      </c>
      <c r="AQ26" s="308">
        <v>-9967</v>
      </c>
      <c r="AR26" s="309">
        <v>3363338</v>
      </c>
      <c r="AS26" s="307"/>
      <c r="AT26" s="307"/>
      <c r="AU26" s="307">
        <v>0</v>
      </c>
      <c r="AV26" s="307">
        <v>0</v>
      </c>
      <c r="AW26" s="307">
        <v>0</v>
      </c>
      <c r="AX26" s="307">
        <v>0</v>
      </c>
      <c r="AY26" s="307">
        <v>0</v>
      </c>
      <c r="AZ26" s="307">
        <v>0</v>
      </c>
      <c r="BA26" s="307">
        <v>-32</v>
      </c>
      <c r="BB26" s="307">
        <v>0</v>
      </c>
      <c r="BC26" s="307">
        <v>0</v>
      </c>
      <c r="BD26" s="307">
        <v>0</v>
      </c>
      <c r="BE26" s="307">
        <v>0</v>
      </c>
      <c r="BF26" s="307">
        <v>0</v>
      </c>
      <c r="BG26" s="307">
        <v>0</v>
      </c>
      <c r="BH26" s="307">
        <v>0</v>
      </c>
      <c r="BI26" s="307">
        <v>0</v>
      </c>
      <c r="BJ26" s="307">
        <v>0</v>
      </c>
      <c r="BK26" s="307">
        <v>0</v>
      </c>
      <c r="BL26" s="307">
        <v>0</v>
      </c>
      <c r="BM26" s="307">
        <v>-8</v>
      </c>
      <c r="BN26" s="307">
        <v>0</v>
      </c>
      <c r="BO26" s="307">
        <v>0</v>
      </c>
      <c r="BP26" s="307">
        <v>0</v>
      </c>
      <c r="BQ26" s="307">
        <v>0</v>
      </c>
      <c r="BR26" s="307">
        <v>0</v>
      </c>
      <c r="BS26" s="307">
        <v>0</v>
      </c>
      <c r="BT26" s="462">
        <v>0</v>
      </c>
      <c r="BU26" s="462">
        <v>0</v>
      </c>
      <c r="BV26" s="656">
        <v>0</v>
      </c>
      <c r="BW26" s="656">
        <v>0</v>
      </c>
      <c r="BX26" s="996">
        <v>0</v>
      </c>
      <c r="BY26" s="1135">
        <v>0</v>
      </c>
      <c r="BZ26" s="1135">
        <v>0</v>
      </c>
      <c r="CA26" s="1135">
        <v>0</v>
      </c>
      <c r="CB26" s="1135">
        <v>0</v>
      </c>
      <c r="CC26" s="1135">
        <v>0</v>
      </c>
      <c r="CD26" s="307">
        <v>-102</v>
      </c>
      <c r="CE26" s="307">
        <v>-139</v>
      </c>
      <c r="CF26" s="307">
        <v>-281</v>
      </c>
      <c r="CG26" s="2222">
        <v>3363057</v>
      </c>
      <c r="CH26" s="2166"/>
      <c r="CI26" s="2166"/>
      <c r="CJ26" s="343"/>
      <c r="CK26" s="343"/>
      <c r="CL26" s="343"/>
      <c r="CM26" s="343"/>
      <c r="CN26" s="343"/>
      <c r="CO26" s="2234"/>
      <c r="CP26" s="343"/>
      <c r="CQ26" s="343"/>
      <c r="CR26" s="343"/>
      <c r="CS26" s="343"/>
      <c r="CT26" s="343"/>
      <c r="CU26" s="343"/>
      <c r="CV26" s="343"/>
      <c r="CW26" s="343"/>
      <c r="CX26" s="343"/>
      <c r="CY26" s="343"/>
      <c r="CZ26" s="343"/>
      <c r="DA26" s="343"/>
      <c r="DB26" s="343"/>
      <c r="DC26" s="343"/>
      <c r="DD26" s="343"/>
      <c r="DE26" s="343"/>
      <c r="DF26" s="343"/>
      <c r="DG26" s="343"/>
      <c r="DH26" s="343"/>
      <c r="DI26" s="343"/>
      <c r="DJ26" s="343"/>
      <c r="DK26" s="343"/>
      <c r="DL26" s="343"/>
      <c r="DM26" s="343"/>
      <c r="DN26" s="343"/>
      <c r="DO26" s="343"/>
      <c r="DP26" s="343"/>
      <c r="DQ26" s="343"/>
      <c r="DR26" s="343"/>
      <c r="DS26" s="343"/>
      <c r="DT26" s="343"/>
      <c r="DU26" s="343"/>
      <c r="DV26" s="343"/>
      <c r="DW26" s="343"/>
      <c r="DX26" s="343"/>
      <c r="DY26" s="343"/>
      <c r="DZ26" s="343"/>
      <c r="EA26" s="343"/>
      <c r="EB26" s="343"/>
      <c r="EC26" s="343"/>
      <c r="ED26" s="343"/>
      <c r="EE26" s="343"/>
      <c r="EF26" s="343"/>
      <c r="EG26" s="343"/>
      <c r="EH26" s="343"/>
      <c r="EI26" s="343"/>
      <c r="EJ26" s="343"/>
      <c r="EK26" s="343"/>
      <c r="EL26" s="343"/>
      <c r="EM26" s="343"/>
      <c r="EN26" s="343"/>
      <c r="EO26" s="343"/>
      <c r="EP26" s="343"/>
      <c r="EQ26" s="343"/>
      <c r="ER26" s="343"/>
      <c r="ES26" s="343"/>
      <c r="ET26" s="343"/>
      <c r="EU26" s="343"/>
      <c r="EV26" s="343"/>
      <c r="EW26" s="343"/>
      <c r="EX26" s="343"/>
      <c r="EY26" s="343"/>
      <c r="EZ26" s="343"/>
      <c r="FA26" s="343"/>
      <c r="FB26" s="343"/>
      <c r="FC26" s="343"/>
      <c r="FD26" s="343"/>
      <c r="FE26" s="343"/>
      <c r="FF26" s="343"/>
      <c r="FG26" s="343"/>
      <c r="FH26" s="343"/>
      <c r="FI26" s="343"/>
      <c r="FJ26" s="343"/>
      <c r="FK26" s="343"/>
      <c r="FL26" s="343"/>
      <c r="FM26" s="343"/>
      <c r="FN26" s="343"/>
      <c r="FO26" s="343"/>
      <c r="FP26" s="343"/>
      <c r="FQ26" s="343"/>
      <c r="FR26" s="343"/>
      <c r="FS26" s="343"/>
      <c r="FT26" s="343"/>
      <c r="FU26" s="343"/>
      <c r="FV26" s="343"/>
      <c r="FW26" s="343"/>
      <c r="FX26" s="343"/>
      <c r="FY26" s="343"/>
      <c r="FZ26" s="343"/>
      <c r="GA26" s="343"/>
      <c r="GB26" s="343"/>
      <c r="GC26" s="343"/>
      <c r="GD26" s="343"/>
      <c r="GE26" s="343"/>
      <c r="GF26" s="343"/>
      <c r="GG26" s="343"/>
      <c r="GH26" s="343"/>
      <c r="GI26" s="343"/>
      <c r="GJ26" s="343"/>
      <c r="GK26" s="343"/>
      <c r="GL26" s="343"/>
      <c r="GM26" s="343"/>
      <c r="GN26" s="343"/>
      <c r="GO26" s="343"/>
      <c r="GP26" s="343"/>
      <c r="GQ26" s="343"/>
      <c r="GR26" s="343"/>
      <c r="GS26" s="343"/>
      <c r="GT26" s="343"/>
      <c r="GU26" s="343"/>
      <c r="GV26" s="343"/>
      <c r="GW26" s="343"/>
      <c r="GX26" s="343"/>
      <c r="GY26" s="343"/>
      <c r="GZ26" s="343"/>
      <c r="HA26" s="343"/>
      <c r="HB26" s="343"/>
      <c r="HC26" s="343"/>
      <c r="HD26" s="343"/>
      <c r="HE26" s="343"/>
      <c r="HF26" s="343"/>
      <c r="HG26" s="343"/>
      <c r="HH26" s="343"/>
      <c r="HI26" s="343"/>
      <c r="HJ26" s="343"/>
      <c r="HK26" s="343"/>
      <c r="HL26" s="343"/>
      <c r="HM26" s="343"/>
      <c r="HN26" s="343"/>
      <c r="HO26" s="343"/>
      <c r="HP26" s="343"/>
      <c r="HQ26" s="343"/>
      <c r="HR26" s="343"/>
      <c r="HS26" s="343"/>
      <c r="HT26" s="343"/>
      <c r="HU26" s="343"/>
      <c r="HV26" s="343"/>
      <c r="HW26" s="343"/>
      <c r="HX26" s="343"/>
      <c r="HY26" s="343"/>
      <c r="HZ26" s="343"/>
      <c r="IA26" s="343"/>
      <c r="IB26" s="343"/>
      <c r="IC26" s="343"/>
      <c r="ID26" s="343"/>
      <c r="IE26" s="343"/>
      <c r="IF26" s="343"/>
      <c r="IG26" s="343"/>
      <c r="IH26" s="343"/>
      <c r="II26" s="343"/>
      <c r="IJ26" s="343"/>
      <c r="IK26" s="343"/>
      <c r="IL26" s="343"/>
      <c r="IM26" s="343"/>
      <c r="IN26" s="343"/>
      <c r="IO26" s="343"/>
      <c r="IP26" s="343"/>
      <c r="IQ26" s="343"/>
      <c r="IR26" s="343"/>
      <c r="IS26" s="343"/>
      <c r="IT26" s="343"/>
      <c r="IU26" s="343"/>
      <c r="IV26" s="343"/>
      <c r="IW26" s="343"/>
      <c r="IX26" s="343"/>
      <c r="IY26" s="343"/>
      <c r="IZ26" s="343"/>
      <c r="JA26" s="343"/>
      <c r="JB26" s="343"/>
      <c r="JC26" s="343"/>
      <c r="JD26" s="343"/>
      <c r="JE26" s="343"/>
      <c r="JF26" s="343"/>
      <c r="JG26" s="343"/>
      <c r="JH26" s="343"/>
      <c r="JI26" s="343"/>
      <c r="JJ26" s="343"/>
      <c r="JK26" s="343"/>
      <c r="JL26" s="343"/>
      <c r="JM26" s="343"/>
      <c r="JN26" s="343"/>
      <c r="JO26" s="343"/>
      <c r="JP26" s="343"/>
      <c r="JQ26" s="343"/>
      <c r="JR26" s="343"/>
      <c r="JS26" s="343"/>
      <c r="JT26" s="343"/>
      <c r="JU26" s="343"/>
      <c r="JV26" s="343"/>
      <c r="JW26" s="343"/>
      <c r="JX26" s="343"/>
      <c r="JY26" s="343"/>
      <c r="JZ26" s="343"/>
      <c r="KA26" s="343"/>
      <c r="KB26" s="343"/>
      <c r="KC26" s="343"/>
      <c r="KD26" s="343"/>
      <c r="KE26" s="343"/>
      <c r="KF26" s="343"/>
      <c r="KG26" s="343"/>
      <c r="KH26" s="343"/>
      <c r="KI26" s="343"/>
      <c r="KJ26" s="343"/>
      <c r="KK26" s="343"/>
      <c r="KL26" s="343"/>
      <c r="KM26" s="343"/>
      <c r="KN26" s="343"/>
      <c r="KO26" s="343"/>
      <c r="KP26" s="343"/>
      <c r="KQ26" s="343"/>
      <c r="KR26" s="343"/>
      <c r="KS26" s="343"/>
      <c r="KT26" s="343"/>
      <c r="KU26" s="343"/>
      <c r="KV26" s="343"/>
      <c r="KW26" s="343"/>
      <c r="KX26" s="343"/>
      <c r="KY26" s="343"/>
      <c r="KZ26" s="343"/>
      <c r="LA26" s="343"/>
      <c r="LB26" s="343"/>
      <c r="LC26" s="343"/>
      <c r="LD26" s="343"/>
      <c r="LE26" s="343"/>
      <c r="LF26" s="343"/>
      <c r="LG26" s="343"/>
      <c r="LH26" s="343"/>
      <c r="LI26" s="343"/>
      <c r="LJ26" s="343"/>
      <c r="LK26" s="343"/>
      <c r="LL26" s="343"/>
      <c r="LM26" s="343"/>
      <c r="LN26" s="343"/>
      <c r="LO26" s="343"/>
      <c r="LP26" s="343"/>
      <c r="LQ26" s="343"/>
      <c r="LR26" s="343"/>
      <c r="LS26" s="343"/>
      <c r="LT26" s="343"/>
      <c r="LU26" s="343"/>
      <c r="LV26" s="343"/>
      <c r="LW26" s="343"/>
      <c r="LX26" s="343"/>
      <c r="LY26" s="343"/>
      <c r="LZ26" s="343"/>
      <c r="MA26" s="343"/>
      <c r="MB26" s="343"/>
      <c r="MC26" s="343"/>
      <c r="MD26" s="343"/>
      <c r="ME26" s="343"/>
      <c r="MF26" s="343"/>
      <c r="MG26" s="343"/>
      <c r="MH26" s="343"/>
      <c r="MI26" s="343"/>
      <c r="MJ26" s="343"/>
      <c r="MK26" s="343"/>
      <c r="ML26" s="343"/>
      <c r="MM26" s="343"/>
      <c r="MN26" s="343"/>
      <c r="MO26" s="343"/>
      <c r="MP26" s="343"/>
      <c r="MQ26" s="343"/>
      <c r="MR26" s="343"/>
      <c r="MS26" s="343"/>
      <c r="MT26" s="343"/>
      <c r="MU26" s="343"/>
      <c r="MV26" s="343"/>
      <c r="MW26" s="343"/>
      <c r="MX26" s="343"/>
      <c r="MY26" s="343"/>
      <c r="MZ26" s="343"/>
      <c r="NA26" s="343"/>
      <c r="NB26" s="343"/>
      <c r="NC26" s="343"/>
      <c r="ND26" s="343"/>
      <c r="NE26" s="343"/>
      <c r="NF26" s="343"/>
      <c r="NG26" s="343"/>
      <c r="NH26" s="343"/>
      <c r="NI26" s="343"/>
      <c r="NJ26" s="343"/>
      <c r="NK26" s="343"/>
      <c r="NL26" s="343"/>
      <c r="NM26" s="343"/>
      <c r="NN26" s="343"/>
      <c r="NO26" s="343"/>
      <c r="NP26" s="343"/>
      <c r="NQ26" s="343"/>
      <c r="NR26" s="343"/>
      <c r="NS26" s="343"/>
      <c r="NT26" s="343"/>
      <c r="NU26" s="343"/>
      <c r="NV26" s="343"/>
      <c r="NW26" s="343"/>
      <c r="NX26" s="343"/>
      <c r="NY26" s="343"/>
      <c r="NZ26" s="343"/>
      <c r="OA26" s="343"/>
      <c r="OB26" s="343"/>
      <c r="OC26" s="343"/>
      <c r="OD26" s="343"/>
      <c r="OE26" s="343"/>
      <c r="OF26" s="343"/>
      <c r="OG26" s="343"/>
      <c r="OH26" s="343"/>
      <c r="OI26" s="343"/>
      <c r="OJ26" s="343"/>
      <c r="OK26" s="343"/>
    </row>
    <row r="27" spans="1:401" s="25" customFormat="1" ht="15.75" customHeight="1" x14ac:dyDescent="0.2">
      <c r="A27" s="314">
        <v>21</v>
      </c>
      <c r="B27" s="315" t="s">
        <v>24</v>
      </c>
      <c r="C27" s="71">
        <v>1729365</v>
      </c>
      <c r="D27" s="71">
        <v>-351</v>
      </c>
      <c r="E27" s="71"/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-292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-1052</v>
      </c>
      <c r="AP27" s="71">
        <v>-6311</v>
      </c>
      <c r="AQ27" s="316">
        <v>-8006</v>
      </c>
      <c r="AR27" s="317">
        <v>1721359</v>
      </c>
      <c r="AS27" s="71"/>
      <c r="AT27" s="71"/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-9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-32</v>
      </c>
      <c r="CE27" s="71">
        <v>-190</v>
      </c>
      <c r="CF27" s="71">
        <v>-231</v>
      </c>
      <c r="CG27" s="2221">
        <v>1721128</v>
      </c>
      <c r="CH27" s="2166"/>
      <c r="CI27" s="2166"/>
      <c r="CJ27" s="343"/>
      <c r="CK27" s="343"/>
      <c r="CL27" s="343"/>
      <c r="CM27" s="343"/>
      <c r="CN27" s="343"/>
      <c r="CO27" s="2234"/>
      <c r="CP27" s="343"/>
      <c r="CQ27" s="343"/>
      <c r="CR27" s="343"/>
      <c r="CS27" s="343"/>
      <c r="CT27" s="343"/>
      <c r="CU27" s="343"/>
      <c r="CV27" s="343"/>
      <c r="CW27" s="343"/>
      <c r="CX27" s="343"/>
      <c r="CY27" s="343"/>
      <c r="CZ27" s="343"/>
      <c r="DA27" s="343"/>
      <c r="DB27" s="343"/>
      <c r="DC27" s="343"/>
      <c r="DD27" s="343"/>
      <c r="DE27" s="343"/>
      <c r="DF27" s="343"/>
      <c r="DG27" s="343"/>
      <c r="DH27" s="343"/>
      <c r="DI27" s="343"/>
      <c r="DJ27" s="343"/>
      <c r="DK27" s="343"/>
      <c r="DL27" s="343"/>
      <c r="DM27" s="343"/>
      <c r="DN27" s="343"/>
      <c r="DO27" s="343"/>
      <c r="DP27" s="343"/>
      <c r="DQ27" s="343"/>
      <c r="DR27" s="343"/>
      <c r="DS27" s="343"/>
      <c r="DT27" s="343"/>
      <c r="DU27" s="343"/>
      <c r="DV27" s="343"/>
      <c r="DW27" s="343"/>
      <c r="DX27" s="343"/>
      <c r="DY27" s="343"/>
      <c r="DZ27" s="343"/>
      <c r="EA27" s="343"/>
      <c r="EB27" s="343"/>
      <c r="EC27" s="343"/>
      <c r="ED27" s="343"/>
      <c r="EE27" s="343"/>
      <c r="EF27" s="343"/>
      <c r="EG27" s="343"/>
      <c r="EH27" s="343"/>
      <c r="EI27" s="343"/>
      <c r="EJ27" s="343"/>
      <c r="EK27" s="343"/>
      <c r="EL27" s="343"/>
      <c r="EM27" s="343"/>
      <c r="EN27" s="343"/>
      <c r="EO27" s="343"/>
      <c r="EP27" s="343"/>
      <c r="EQ27" s="343"/>
      <c r="ER27" s="343"/>
      <c r="ES27" s="343"/>
      <c r="ET27" s="343"/>
      <c r="EU27" s="343"/>
      <c r="EV27" s="343"/>
      <c r="EW27" s="343"/>
      <c r="EX27" s="343"/>
      <c r="EY27" s="343"/>
      <c r="EZ27" s="343"/>
      <c r="FA27" s="343"/>
      <c r="FB27" s="343"/>
      <c r="FC27" s="343"/>
      <c r="FD27" s="343"/>
      <c r="FE27" s="343"/>
      <c r="FF27" s="343"/>
      <c r="FG27" s="343"/>
      <c r="FH27" s="343"/>
      <c r="FI27" s="343"/>
      <c r="FJ27" s="343"/>
      <c r="FK27" s="343"/>
      <c r="FL27" s="343"/>
      <c r="FM27" s="343"/>
      <c r="FN27" s="343"/>
      <c r="FO27" s="343"/>
      <c r="FP27" s="343"/>
      <c r="FQ27" s="343"/>
      <c r="FR27" s="343"/>
      <c r="FS27" s="343"/>
      <c r="FT27" s="343"/>
      <c r="FU27" s="343"/>
      <c r="FV27" s="343"/>
      <c r="FW27" s="343"/>
      <c r="FX27" s="343"/>
      <c r="FY27" s="343"/>
      <c r="FZ27" s="343"/>
      <c r="GA27" s="343"/>
      <c r="GB27" s="343"/>
      <c r="GC27" s="343"/>
      <c r="GD27" s="343"/>
      <c r="GE27" s="343"/>
      <c r="GF27" s="343"/>
      <c r="GG27" s="343"/>
      <c r="GH27" s="343"/>
      <c r="GI27" s="343"/>
      <c r="GJ27" s="343"/>
      <c r="GK27" s="343"/>
      <c r="GL27" s="343"/>
      <c r="GM27" s="343"/>
      <c r="GN27" s="343"/>
      <c r="GO27" s="343"/>
      <c r="GP27" s="343"/>
      <c r="GQ27" s="343"/>
      <c r="GR27" s="343"/>
      <c r="GS27" s="343"/>
      <c r="GT27" s="343"/>
      <c r="GU27" s="343"/>
      <c r="GV27" s="343"/>
      <c r="GW27" s="343"/>
      <c r="GX27" s="343"/>
      <c r="GY27" s="343"/>
      <c r="GZ27" s="343"/>
      <c r="HA27" s="343"/>
      <c r="HB27" s="343"/>
      <c r="HC27" s="343"/>
      <c r="HD27" s="343"/>
      <c r="HE27" s="343"/>
      <c r="HF27" s="343"/>
      <c r="HG27" s="343"/>
      <c r="HH27" s="343"/>
      <c r="HI27" s="343"/>
      <c r="HJ27" s="343"/>
      <c r="HK27" s="343"/>
      <c r="HL27" s="343"/>
      <c r="HM27" s="343"/>
      <c r="HN27" s="343"/>
      <c r="HO27" s="343"/>
      <c r="HP27" s="343"/>
      <c r="HQ27" s="343"/>
      <c r="HR27" s="343"/>
      <c r="HS27" s="343"/>
      <c r="HT27" s="343"/>
      <c r="HU27" s="343"/>
      <c r="HV27" s="343"/>
      <c r="HW27" s="343"/>
      <c r="HX27" s="343"/>
      <c r="HY27" s="343"/>
      <c r="HZ27" s="343"/>
      <c r="IA27" s="343"/>
      <c r="IB27" s="343"/>
      <c r="IC27" s="343"/>
      <c r="ID27" s="343"/>
      <c r="IE27" s="343"/>
      <c r="IF27" s="343"/>
      <c r="IG27" s="343"/>
      <c r="IH27" s="343"/>
      <c r="II27" s="343"/>
      <c r="IJ27" s="343"/>
      <c r="IK27" s="343"/>
      <c r="IL27" s="343"/>
      <c r="IM27" s="343"/>
      <c r="IN27" s="343"/>
      <c r="IO27" s="343"/>
      <c r="IP27" s="343"/>
      <c r="IQ27" s="343"/>
      <c r="IR27" s="343"/>
      <c r="IS27" s="343"/>
      <c r="IT27" s="343"/>
      <c r="IU27" s="343"/>
      <c r="IV27" s="343"/>
      <c r="IW27" s="343"/>
      <c r="IX27" s="343"/>
      <c r="IY27" s="343"/>
      <c r="IZ27" s="343"/>
      <c r="JA27" s="343"/>
      <c r="JB27" s="343"/>
      <c r="JC27" s="343"/>
      <c r="JD27" s="343"/>
      <c r="JE27" s="343"/>
      <c r="JF27" s="343"/>
      <c r="JG27" s="343"/>
      <c r="JH27" s="343"/>
      <c r="JI27" s="343"/>
      <c r="JJ27" s="343"/>
      <c r="JK27" s="343"/>
      <c r="JL27" s="343"/>
      <c r="JM27" s="343"/>
      <c r="JN27" s="343"/>
      <c r="JO27" s="343"/>
      <c r="JP27" s="343"/>
      <c r="JQ27" s="343"/>
      <c r="JR27" s="343"/>
      <c r="JS27" s="343"/>
      <c r="JT27" s="343"/>
      <c r="JU27" s="343"/>
      <c r="JV27" s="343"/>
      <c r="JW27" s="343"/>
      <c r="JX27" s="343"/>
      <c r="JY27" s="343"/>
      <c r="JZ27" s="343"/>
      <c r="KA27" s="343"/>
      <c r="KB27" s="343"/>
      <c r="KC27" s="343"/>
      <c r="KD27" s="343"/>
      <c r="KE27" s="343"/>
      <c r="KF27" s="343"/>
      <c r="KG27" s="343"/>
      <c r="KH27" s="343"/>
      <c r="KI27" s="343"/>
      <c r="KJ27" s="343"/>
      <c r="KK27" s="343"/>
      <c r="KL27" s="343"/>
      <c r="KM27" s="343"/>
      <c r="KN27" s="343"/>
      <c r="KO27" s="343"/>
      <c r="KP27" s="343"/>
      <c r="KQ27" s="343"/>
      <c r="KR27" s="343"/>
      <c r="KS27" s="343"/>
      <c r="KT27" s="343"/>
      <c r="KU27" s="343"/>
      <c r="KV27" s="343"/>
      <c r="KW27" s="343"/>
      <c r="KX27" s="343"/>
      <c r="KY27" s="343"/>
      <c r="KZ27" s="343"/>
      <c r="LA27" s="343"/>
      <c r="LB27" s="343"/>
      <c r="LC27" s="343"/>
      <c r="LD27" s="343"/>
      <c r="LE27" s="343"/>
      <c r="LF27" s="343"/>
      <c r="LG27" s="343"/>
      <c r="LH27" s="343"/>
      <c r="LI27" s="343"/>
      <c r="LJ27" s="343"/>
      <c r="LK27" s="343"/>
      <c r="LL27" s="343"/>
      <c r="LM27" s="343"/>
      <c r="LN27" s="343"/>
      <c r="LO27" s="343"/>
      <c r="LP27" s="343"/>
      <c r="LQ27" s="343"/>
      <c r="LR27" s="343"/>
      <c r="LS27" s="343"/>
      <c r="LT27" s="343"/>
      <c r="LU27" s="343"/>
      <c r="LV27" s="343"/>
      <c r="LW27" s="343"/>
      <c r="LX27" s="343"/>
      <c r="LY27" s="343"/>
      <c r="LZ27" s="343"/>
      <c r="MA27" s="343"/>
      <c r="MB27" s="343"/>
      <c r="MC27" s="343"/>
      <c r="MD27" s="343"/>
      <c r="ME27" s="343"/>
      <c r="MF27" s="343"/>
      <c r="MG27" s="343"/>
      <c r="MH27" s="343"/>
      <c r="MI27" s="343"/>
      <c r="MJ27" s="343"/>
      <c r="MK27" s="343"/>
      <c r="ML27" s="343"/>
      <c r="MM27" s="343"/>
      <c r="MN27" s="343"/>
      <c r="MO27" s="343"/>
      <c r="MP27" s="343"/>
      <c r="MQ27" s="343"/>
      <c r="MR27" s="343"/>
      <c r="MS27" s="343"/>
      <c r="MT27" s="343"/>
      <c r="MU27" s="343"/>
      <c r="MV27" s="343"/>
      <c r="MW27" s="343"/>
      <c r="MX27" s="343"/>
      <c r="MY27" s="343"/>
      <c r="MZ27" s="343"/>
      <c r="NA27" s="343"/>
      <c r="NB27" s="343"/>
      <c r="NC27" s="343"/>
      <c r="ND27" s="343"/>
      <c r="NE27" s="343"/>
      <c r="NF27" s="343"/>
      <c r="NG27" s="343"/>
      <c r="NH27" s="343"/>
      <c r="NI27" s="343"/>
      <c r="NJ27" s="343"/>
      <c r="NK27" s="343"/>
      <c r="NL27" s="343"/>
      <c r="NM27" s="343"/>
      <c r="NN27" s="343"/>
      <c r="NO27" s="343"/>
      <c r="NP27" s="343"/>
      <c r="NQ27" s="343"/>
      <c r="NR27" s="343"/>
      <c r="NS27" s="343"/>
      <c r="NT27" s="343"/>
      <c r="NU27" s="343"/>
      <c r="NV27" s="343"/>
      <c r="NW27" s="343"/>
      <c r="NX27" s="343"/>
      <c r="NY27" s="343"/>
      <c r="NZ27" s="343"/>
      <c r="OA27" s="343"/>
      <c r="OB27" s="343"/>
      <c r="OC27" s="343"/>
      <c r="OD27" s="343"/>
      <c r="OE27" s="343"/>
      <c r="OF27" s="343"/>
      <c r="OG27" s="343"/>
      <c r="OH27" s="343"/>
      <c r="OI27" s="343"/>
      <c r="OJ27" s="343"/>
      <c r="OK27" s="343"/>
    </row>
    <row r="28" spans="1:401" s="25" customFormat="1" ht="15.75" customHeight="1" x14ac:dyDescent="0.2">
      <c r="A28" s="314">
        <v>22</v>
      </c>
      <c r="B28" s="315" t="s">
        <v>25</v>
      </c>
      <c r="C28" s="71">
        <v>1890292</v>
      </c>
      <c r="D28" s="71">
        <v>-152</v>
      </c>
      <c r="E28" s="71"/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-333</v>
      </c>
      <c r="AP28" s="71">
        <v>-1332</v>
      </c>
      <c r="AQ28" s="316">
        <v>-1817</v>
      </c>
      <c r="AR28" s="317">
        <v>1888475</v>
      </c>
      <c r="AS28" s="71"/>
      <c r="AT28" s="71"/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-10</v>
      </c>
      <c r="CE28" s="71">
        <v>-40</v>
      </c>
      <c r="CF28" s="71">
        <v>-50</v>
      </c>
      <c r="CG28" s="2221">
        <v>1888425</v>
      </c>
      <c r="CH28" s="2166"/>
      <c r="CI28" s="2166"/>
      <c r="CJ28" s="343"/>
      <c r="CK28" s="343"/>
      <c r="CL28" s="343"/>
      <c r="CM28" s="343"/>
      <c r="CN28" s="343"/>
      <c r="CO28" s="2234"/>
      <c r="CP28" s="343"/>
      <c r="CQ28" s="343"/>
      <c r="CR28" s="343"/>
      <c r="CS28" s="343"/>
      <c r="CT28" s="343"/>
      <c r="CU28" s="343"/>
      <c r="CV28" s="343"/>
      <c r="CW28" s="343"/>
      <c r="CX28" s="343"/>
      <c r="CY28" s="343"/>
      <c r="CZ28" s="343"/>
      <c r="DA28" s="343"/>
      <c r="DB28" s="343"/>
      <c r="DC28" s="343"/>
      <c r="DD28" s="343"/>
      <c r="DE28" s="343"/>
      <c r="DF28" s="343"/>
      <c r="DG28" s="343"/>
      <c r="DH28" s="343"/>
      <c r="DI28" s="343"/>
      <c r="DJ28" s="343"/>
      <c r="DK28" s="343"/>
      <c r="DL28" s="343"/>
      <c r="DM28" s="343"/>
      <c r="DN28" s="343"/>
      <c r="DO28" s="343"/>
      <c r="DP28" s="343"/>
      <c r="DQ28" s="343"/>
      <c r="DR28" s="343"/>
      <c r="DS28" s="343"/>
      <c r="DT28" s="343"/>
      <c r="DU28" s="343"/>
      <c r="DV28" s="343"/>
      <c r="DW28" s="343"/>
      <c r="DX28" s="343"/>
      <c r="DY28" s="343"/>
      <c r="DZ28" s="343"/>
      <c r="EA28" s="343"/>
      <c r="EB28" s="343"/>
      <c r="EC28" s="343"/>
      <c r="ED28" s="343"/>
      <c r="EE28" s="343"/>
      <c r="EF28" s="343"/>
      <c r="EG28" s="343"/>
      <c r="EH28" s="343"/>
      <c r="EI28" s="343"/>
      <c r="EJ28" s="343"/>
      <c r="EK28" s="343"/>
      <c r="EL28" s="343"/>
      <c r="EM28" s="343"/>
      <c r="EN28" s="343"/>
      <c r="EO28" s="343"/>
      <c r="EP28" s="343"/>
      <c r="EQ28" s="343"/>
      <c r="ER28" s="343"/>
      <c r="ES28" s="343"/>
      <c r="ET28" s="343"/>
      <c r="EU28" s="343"/>
      <c r="EV28" s="343"/>
      <c r="EW28" s="343"/>
      <c r="EX28" s="343"/>
      <c r="EY28" s="343"/>
      <c r="EZ28" s="343"/>
      <c r="FA28" s="343"/>
      <c r="FB28" s="343"/>
      <c r="FC28" s="343"/>
      <c r="FD28" s="343"/>
      <c r="FE28" s="343"/>
      <c r="FF28" s="343"/>
      <c r="FG28" s="343"/>
      <c r="FH28" s="343"/>
      <c r="FI28" s="343"/>
      <c r="FJ28" s="343"/>
      <c r="FK28" s="343"/>
      <c r="FL28" s="343"/>
      <c r="FM28" s="343"/>
      <c r="FN28" s="343"/>
      <c r="FO28" s="343"/>
      <c r="FP28" s="343"/>
      <c r="FQ28" s="343"/>
      <c r="FR28" s="343"/>
      <c r="FS28" s="343"/>
      <c r="FT28" s="343"/>
      <c r="FU28" s="343"/>
      <c r="FV28" s="343"/>
      <c r="FW28" s="343"/>
      <c r="FX28" s="343"/>
      <c r="FY28" s="343"/>
      <c r="FZ28" s="343"/>
      <c r="GA28" s="343"/>
      <c r="GB28" s="343"/>
      <c r="GC28" s="343"/>
      <c r="GD28" s="343"/>
      <c r="GE28" s="343"/>
      <c r="GF28" s="343"/>
      <c r="GG28" s="343"/>
      <c r="GH28" s="343"/>
      <c r="GI28" s="343"/>
      <c r="GJ28" s="343"/>
      <c r="GK28" s="343"/>
      <c r="GL28" s="343"/>
      <c r="GM28" s="343"/>
      <c r="GN28" s="343"/>
      <c r="GO28" s="343"/>
      <c r="GP28" s="343"/>
      <c r="GQ28" s="343"/>
      <c r="GR28" s="343"/>
      <c r="GS28" s="343"/>
      <c r="GT28" s="343"/>
      <c r="GU28" s="343"/>
      <c r="GV28" s="343"/>
      <c r="GW28" s="343"/>
      <c r="GX28" s="343"/>
      <c r="GY28" s="343"/>
      <c r="GZ28" s="343"/>
      <c r="HA28" s="343"/>
      <c r="HB28" s="343"/>
      <c r="HC28" s="343"/>
      <c r="HD28" s="343"/>
      <c r="HE28" s="343"/>
      <c r="HF28" s="343"/>
      <c r="HG28" s="343"/>
      <c r="HH28" s="343"/>
      <c r="HI28" s="343"/>
      <c r="HJ28" s="343"/>
      <c r="HK28" s="343"/>
      <c r="HL28" s="343"/>
      <c r="HM28" s="343"/>
      <c r="HN28" s="343"/>
      <c r="HO28" s="343"/>
      <c r="HP28" s="343"/>
      <c r="HQ28" s="343"/>
      <c r="HR28" s="343"/>
      <c r="HS28" s="343"/>
      <c r="HT28" s="343"/>
      <c r="HU28" s="343"/>
      <c r="HV28" s="343"/>
      <c r="HW28" s="343"/>
      <c r="HX28" s="343"/>
      <c r="HY28" s="343"/>
      <c r="HZ28" s="343"/>
      <c r="IA28" s="343"/>
      <c r="IB28" s="343"/>
      <c r="IC28" s="343"/>
      <c r="ID28" s="343"/>
      <c r="IE28" s="343"/>
      <c r="IF28" s="343"/>
      <c r="IG28" s="343"/>
      <c r="IH28" s="343"/>
      <c r="II28" s="343"/>
      <c r="IJ28" s="343"/>
      <c r="IK28" s="343"/>
      <c r="IL28" s="343"/>
      <c r="IM28" s="343"/>
      <c r="IN28" s="343"/>
      <c r="IO28" s="343"/>
      <c r="IP28" s="343"/>
      <c r="IQ28" s="343"/>
      <c r="IR28" s="343"/>
      <c r="IS28" s="343"/>
      <c r="IT28" s="343"/>
      <c r="IU28" s="343"/>
      <c r="IV28" s="343"/>
      <c r="IW28" s="343"/>
      <c r="IX28" s="343"/>
      <c r="IY28" s="343"/>
      <c r="IZ28" s="343"/>
      <c r="JA28" s="343"/>
      <c r="JB28" s="343"/>
      <c r="JC28" s="343"/>
      <c r="JD28" s="343"/>
      <c r="JE28" s="343"/>
      <c r="JF28" s="343"/>
      <c r="JG28" s="343"/>
      <c r="JH28" s="343"/>
      <c r="JI28" s="343"/>
      <c r="JJ28" s="343"/>
      <c r="JK28" s="343"/>
      <c r="JL28" s="343"/>
      <c r="JM28" s="343"/>
      <c r="JN28" s="343"/>
      <c r="JO28" s="343"/>
      <c r="JP28" s="343"/>
      <c r="JQ28" s="343"/>
      <c r="JR28" s="343"/>
      <c r="JS28" s="343"/>
      <c r="JT28" s="343"/>
      <c r="JU28" s="343"/>
      <c r="JV28" s="343"/>
      <c r="JW28" s="343"/>
      <c r="JX28" s="343"/>
      <c r="JY28" s="343"/>
      <c r="JZ28" s="343"/>
      <c r="KA28" s="343"/>
      <c r="KB28" s="343"/>
      <c r="KC28" s="343"/>
      <c r="KD28" s="343"/>
      <c r="KE28" s="343"/>
      <c r="KF28" s="343"/>
      <c r="KG28" s="343"/>
      <c r="KH28" s="343"/>
      <c r="KI28" s="343"/>
      <c r="KJ28" s="343"/>
      <c r="KK28" s="343"/>
      <c r="KL28" s="343"/>
      <c r="KM28" s="343"/>
      <c r="KN28" s="343"/>
      <c r="KO28" s="343"/>
      <c r="KP28" s="343"/>
      <c r="KQ28" s="343"/>
      <c r="KR28" s="343"/>
      <c r="KS28" s="343"/>
      <c r="KT28" s="343"/>
      <c r="KU28" s="343"/>
      <c r="KV28" s="343"/>
      <c r="KW28" s="343"/>
      <c r="KX28" s="343"/>
      <c r="KY28" s="343"/>
      <c r="KZ28" s="343"/>
      <c r="LA28" s="343"/>
      <c r="LB28" s="343"/>
      <c r="LC28" s="343"/>
      <c r="LD28" s="343"/>
      <c r="LE28" s="343"/>
      <c r="LF28" s="343"/>
      <c r="LG28" s="343"/>
      <c r="LH28" s="343"/>
      <c r="LI28" s="343"/>
      <c r="LJ28" s="343"/>
      <c r="LK28" s="343"/>
      <c r="LL28" s="343"/>
      <c r="LM28" s="343"/>
      <c r="LN28" s="343"/>
      <c r="LO28" s="343"/>
      <c r="LP28" s="343"/>
      <c r="LQ28" s="343"/>
      <c r="LR28" s="343"/>
      <c r="LS28" s="343"/>
      <c r="LT28" s="343"/>
      <c r="LU28" s="343"/>
      <c r="LV28" s="343"/>
      <c r="LW28" s="343"/>
      <c r="LX28" s="343"/>
      <c r="LY28" s="343"/>
      <c r="LZ28" s="343"/>
      <c r="MA28" s="343"/>
      <c r="MB28" s="343"/>
      <c r="MC28" s="343"/>
      <c r="MD28" s="343"/>
      <c r="ME28" s="343"/>
      <c r="MF28" s="343"/>
      <c r="MG28" s="343"/>
      <c r="MH28" s="343"/>
      <c r="MI28" s="343"/>
      <c r="MJ28" s="343"/>
      <c r="MK28" s="343"/>
      <c r="ML28" s="343"/>
      <c r="MM28" s="343"/>
      <c r="MN28" s="343"/>
      <c r="MO28" s="343"/>
      <c r="MP28" s="343"/>
      <c r="MQ28" s="343"/>
      <c r="MR28" s="343"/>
      <c r="MS28" s="343"/>
      <c r="MT28" s="343"/>
      <c r="MU28" s="343"/>
      <c r="MV28" s="343"/>
      <c r="MW28" s="343"/>
      <c r="MX28" s="343"/>
      <c r="MY28" s="343"/>
      <c r="MZ28" s="343"/>
      <c r="NA28" s="343"/>
      <c r="NB28" s="343"/>
      <c r="NC28" s="343"/>
      <c r="ND28" s="343"/>
      <c r="NE28" s="343"/>
      <c r="NF28" s="343"/>
      <c r="NG28" s="343"/>
      <c r="NH28" s="343"/>
      <c r="NI28" s="343"/>
      <c r="NJ28" s="343"/>
      <c r="NK28" s="343"/>
      <c r="NL28" s="343"/>
      <c r="NM28" s="343"/>
      <c r="NN28" s="343"/>
      <c r="NO28" s="343"/>
      <c r="NP28" s="343"/>
      <c r="NQ28" s="343"/>
      <c r="NR28" s="343"/>
      <c r="NS28" s="343"/>
      <c r="NT28" s="343"/>
      <c r="NU28" s="343"/>
      <c r="NV28" s="343"/>
      <c r="NW28" s="343"/>
      <c r="NX28" s="343"/>
      <c r="NY28" s="343"/>
      <c r="NZ28" s="343"/>
      <c r="OA28" s="343"/>
      <c r="OB28" s="343"/>
      <c r="OC28" s="343"/>
      <c r="OD28" s="343"/>
      <c r="OE28" s="343"/>
      <c r="OF28" s="343"/>
      <c r="OG28" s="343"/>
      <c r="OH28" s="343"/>
      <c r="OI28" s="343"/>
      <c r="OJ28" s="343"/>
      <c r="OK28" s="343"/>
    </row>
    <row r="29" spans="1:401" s="25" customFormat="1" ht="15.75" customHeight="1" x14ac:dyDescent="0.2">
      <c r="A29" s="314">
        <v>23</v>
      </c>
      <c r="B29" s="315" t="s">
        <v>26</v>
      </c>
      <c r="C29" s="71">
        <v>6169351</v>
      </c>
      <c r="D29" s="71">
        <v>-1763</v>
      </c>
      <c r="E29" s="71"/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-46056</v>
      </c>
      <c r="X29" s="71">
        <v>-1142</v>
      </c>
      <c r="Y29" s="71">
        <v>-761</v>
      </c>
      <c r="Z29" s="71">
        <v>0</v>
      </c>
      <c r="AA29" s="71">
        <v>-381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-12675</v>
      </c>
      <c r="AP29" s="71">
        <v>-15073</v>
      </c>
      <c r="AQ29" s="316">
        <v>-77851</v>
      </c>
      <c r="AR29" s="317">
        <v>6091500</v>
      </c>
      <c r="AS29" s="71"/>
      <c r="AT29" s="71"/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-1385</v>
      </c>
      <c r="BM29" s="71">
        <v>-34</v>
      </c>
      <c r="BN29" s="71">
        <v>-23</v>
      </c>
      <c r="BO29" s="71">
        <v>0</v>
      </c>
      <c r="BP29" s="71">
        <v>-11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-381</v>
      </c>
      <c r="CE29" s="71">
        <v>-453</v>
      </c>
      <c r="CF29" s="71">
        <v>-2287</v>
      </c>
      <c r="CG29" s="2221">
        <v>6089213</v>
      </c>
      <c r="CH29" s="2166"/>
      <c r="CI29" s="2166"/>
      <c r="CJ29" s="343"/>
      <c r="CK29" s="343"/>
      <c r="CL29" s="343"/>
      <c r="CM29" s="343"/>
      <c r="CN29" s="343"/>
      <c r="CO29" s="2234"/>
      <c r="CP29" s="343"/>
      <c r="CQ29" s="343"/>
      <c r="CR29" s="343"/>
      <c r="CS29" s="343"/>
      <c r="CT29" s="343"/>
      <c r="CU29" s="343"/>
      <c r="CV29" s="343"/>
      <c r="CW29" s="343"/>
      <c r="CX29" s="343"/>
      <c r="CY29" s="343"/>
      <c r="CZ29" s="343"/>
      <c r="DA29" s="343"/>
      <c r="DB29" s="343"/>
      <c r="DC29" s="343"/>
      <c r="DD29" s="343"/>
      <c r="DE29" s="343"/>
      <c r="DF29" s="343"/>
      <c r="DG29" s="343"/>
      <c r="DH29" s="343"/>
      <c r="DI29" s="343"/>
      <c r="DJ29" s="343"/>
      <c r="DK29" s="343"/>
      <c r="DL29" s="343"/>
      <c r="DM29" s="343"/>
      <c r="DN29" s="343"/>
      <c r="DO29" s="343"/>
      <c r="DP29" s="343"/>
      <c r="DQ29" s="343"/>
      <c r="DR29" s="343"/>
      <c r="DS29" s="343"/>
      <c r="DT29" s="343"/>
      <c r="DU29" s="343"/>
      <c r="DV29" s="343"/>
      <c r="DW29" s="343"/>
      <c r="DX29" s="343"/>
      <c r="DY29" s="343"/>
      <c r="DZ29" s="343"/>
      <c r="EA29" s="343"/>
      <c r="EB29" s="343"/>
      <c r="EC29" s="343"/>
      <c r="ED29" s="343"/>
      <c r="EE29" s="343"/>
      <c r="EF29" s="343"/>
      <c r="EG29" s="343"/>
      <c r="EH29" s="343"/>
      <c r="EI29" s="343"/>
      <c r="EJ29" s="343"/>
      <c r="EK29" s="343"/>
      <c r="EL29" s="343"/>
      <c r="EM29" s="343"/>
      <c r="EN29" s="343"/>
      <c r="EO29" s="343"/>
      <c r="EP29" s="343"/>
      <c r="EQ29" s="343"/>
      <c r="ER29" s="343"/>
      <c r="ES29" s="343"/>
      <c r="ET29" s="343"/>
      <c r="EU29" s="343"/>
      <c r="EV29" s="343"/>
      <c r="EW29" s="343"/>
      <c r="EX29" s="343"/>
      <c r="EY29" s="343"/>
      <c r="EZ29" s="343"/>
      <c r="FA29" s="343"/>
      <c r="FB29" s="343"/>
      <c r="FC29" s="343"/>
      <c r="FD29" s="343"/>
      <c r="FE29" s="343"/>
      <c r="FF29" s="343"/>
      <c r="FG29" s="343"/>
      <c r="FH29" s="343"/>
      <c r="FI29" s="343"/>
      <c r="FJ29" s="343"/>
      <c r="FK29" s="343"/>
      <c r="FL29" s="343"/>
      <c r="FM29" s="343"/>
      <c r="FN29" s="343"/>
      <c r="FO29" s="343"/>
      <c r="FP29" s="343"/>
      <c r="FQ29" s="343"/>
      <c r="FR29" s="343"/>
      <c r="FS29" s="343"/>
      <c r="FT29" s="343"/>
      <c r="FU29" s="343"/>
      <c r="FV29" s="343"/>
      <c r="FW29" s="343"/>
      <c r="FX29" s="343"/>
      <c r="FY29" s="343"/>
      <c r="FZ29" s="343"/>
      <c r="GA29" s="343"/>
      <c r="GB29" s="343"/>
      <c r="GC29" s="343"/>
      <c r="GD29" s="343"/>
      <c r="GE29" s="343"/>
      <c r="GF29" s="343"/>
      <c r="GG29" s="343"/>
      <c r="GH29" s="343"/>
      <c r="GI29" s="343"/>
      <c r="GJ29" s="343"/>
      <c r="GK29" s="343"/>
      <c r="GL29" s="343"/>
      <c r="GM29" s="343"/>
      <c r="GN29" s="343"/>
      <c r="GO29" s="343"/>
      <c r="GP29" s="343"/>
      <c r="GQ29" s="343"/>
      <c r="GR29" s="343"/>
      <c r="GS29" s="343"/>
      <c r="GT29" s="343"/>
      <c r="GU29" s="343"/>
      <c r="GV29" s="343"/>
      <c r="GW29" s="343"/>
      <c r="GX29" s="343"/>
      <c r="GY29" s="343"/>
      <c r="GZ29" s="343"/>
      <c r="HA29" s="343"/>
      <c r="HB29" s="343"/>
      <c r="HC29" s="343"/>
      <c r="HD29" s="343"/>
      <c r="HE29" s="343"/>
      <c r="HF29" s="343"/>
      <c r="HG29" s="343"/>
      <c r="HH29" s="343"/>
      <c r="HI29" s="343"/>
      <c r="HJ29" s="343"/>
      <c r="HK29" s="343"/>
      <c r="HL29" s="343"/>
      <c r="HM29" s="343"/>
      <c r="HN29" s="343"/>
      <c r="HO29" s="343"/>
      <c r="HP29" s="343"/>
      <c r="HQ29" s="343"/>
      <c r="HR29" s="343"/>
      <c r="HS29" s="343"/>
      <c r="HT29" s="343"/>
      <c r="HU29" s="343"/>
      <c r="HV29" s="343"/>
      <c r="HW29" s="343"/>
      <c r="HX29" s="343"/>
      <c r="HY29" s="343"/>
      <c r="HZ29" s="343"/>
      <c r="IA29" s="343"/>
      <c r="IB29" s="343"/>
      <c r="IC29" s="343"/>
      <c r="ID29" s="343"/>
      <c r="IE29" s="343"/>
      <c r="IF29" s="343"/>
      <c r="IG29" s="343"/>
      <c r="IH29" s="343"/>
      <c r="II29" s="343"/>
      <c r="IJ29" s="343"/>
      <c r="IK29" s="343"/>
      <c r="IL29" s="343"/>
      <c r="IM29" s="343"/>
      <c r="IN29" s="343"/>
      <c r="IO29" s="343"/>
      <c r="IP29" s="343"/>
      <c r="IQ29" s="343"/>
      <c r="IR29" s="343"/>
      <c r="IS29" s="343"/>
      <c r="IT29" s="343"/>
      <c r="IU29" s="343"/>
      <c r="IV29" s="343"/>
      <c r="IW29" s="343"/>
      <c r="IX29" s="343"/>
      <c r="IY29" s="343"/>
      <c r="IZ29" s="343"/>
      <c r="JA29" s="343"/>
      <c r="JB29" s="343"/>
      <c r="JC29" s="343"/>
      <c r="JD29" s="343"/>
      <c r="JE29" s="343"/>
      <c r="JF29" s="343"/>
      <c r="JG29" s="343"/>
      <c r="JH29" s="343"/>
      <c r="JI29" s="343"/>
      <c r="JJ29" s="343"/>
      <c r="JK29" s="343"/>
      <c r="JL29" s="343"/>
      <c r="JM29" s="343"/>
      <c r="JN29" s="343"/>
      <c r="JO29" s="343"/>
      <c r="JP29" s="343"/>
      <c r="JQ29" s="343"/>
      <c r="JR29" s="343"/>
      <c r="JS29" s="343"/>
      <c r="JT29" s="343"/>
      <c r="JU29" s="343"/>
      <c r="JV29" s="343"/>
      <c r="JW29" s="343"/>
      <c r="JX29" s="343"/>
      <c r="JY29" s="343"/>
      <c r="JZ29" s="343"/>
      <c r="KA29" s="343"/>
      <c r="KB29" s="343"/>
      <c r="KC29" s="343"/>
      <c r="KD29" s="343"/>
      <c r="KE29" s="343"/>
      <c r="KF29" s="343"/>
      <c r="KG29" s="343"/>
      <c r="KH29" s="343"/>
      <c r="KI29" s="343"/>
      <c r="KJ29" s="343"/>
      <c r="KK29" s="343"/>
      <c r="KL29" s="343"/>
      <c r="KM29" s="343"/>
      <c r="KN29" s="343"/>
      <c r="KO29" s="343"/>
      <c r="KP29" s="343"/>
      <c r="KQ29" s="343"/>
      <c r="KR29" s="343"/>
      <c r="KS29" s="343"/>
      <c r="KT29" s="343"/>
      <c r="KU29" s="343"/>
      <c r="KV29" s="343"/>
      <c r="KW29" s="343"/>
      <c r="KX29" s="343"/>
      <c r="KY29" s="343"/>
      <c r="KZ29" s="343"/>
      <c r="LA29" s="343"/>
      <c r="LB29" s="343"/>
      <c r="LC29" s="343"/>
      <c r="LD29" s="343"/>
      <c r="LE29" s="343"/>
      <c r="LF29" s="343"/>
      <c r="LG29" s="343"/>
      <c r="LH29" s="343"/>
      <c r="LI29" s="343"/>
      <c r="LJ29" s="343"/>
      <c r="LK29" s="343"/>
      <c r="LL29" s="343"/>
      <c r="LM29" s="343"/>
      <c r="LN29" s="343"/>
      <c r="LO29" s="343"/>
      <c r="LP29" s="343"/>
      <c r="LQ29" s="343"/>
      <c r="LR29" s="343"/>
      <c r="LS29" s="343"/>
      <c r="LT29" s="343"/>
      <c r="LU29" s="343"/>
      <c r="LV29" s="343"/>
      <c r="LW29" s="343"/>
      <c r="LX29" s="343"/>
      <c r="LY29" s="343"/>
      <c r="LZ29" s="343"/>
      <c r="MA29" s="343"/>
      <c r="MB29" s="343"/>
      <c r="MC29" s="343"/>
      <c r="MD29" s="343"/>
      <c r="ME29" s="343"/>
      <c r="MF29" s="343"/>
      <c r="MG29" s="343"/>
      <c r="MH29" s="343"/>
      <c r="MI29" s="343"/>
      <c r="MJ29" s="343"/>
      <c r="MK29" s="343"/>
      <c r="ML29" s="343"/>
      <c r="MM29" s="343"/>
      <c r="MN29" s="343"/>
      <c r="MO29" s="343"/>
      <c r="MP29" s="343"/>
      <c r="MQ29" s="343"/>
      <c r="MR29" s="343"/>
      <c r="MS29" s="343"/>
      <c r="MT29" s="343"/>
      <c r="MU29" s="343"/>
      <c r="MV29" s="343"/>
      <c r="MW29" s="343"/>
      <c r="MX29" s="343"/>
      <c r="MY29" s="343"/>
      <c r="MZ29" s="343"/>
      <c r="NA29" s="343"/>
      <c r="NB29" s="343"/>
      <c r="NC29" s="343"/>
      <c r="ND29" s="343"/>
      <c r="NE29" s="343"/>
      <c r="NF29" s="343"/>
      <c r="NG29" s="343"/>
      <c r="NH29" s="343"/>
      <c r="NI29" s="343"/>
      <c r="NJ29" s="343"/>
      <c r="NK29" s="343"/>
      <c r="NL29" s="343"/>
      <c r="NM29" s="343"/>
      <c r="NN29" s="343"/>
      <c r="NO29" s="343"/>
      <c r="NP29" s="343"/>
      <c r="NQ29" s="343"/>
      <c r="NR29" s="343"/>
      <c r="NS29" s="343"/>
      <c r="NT29" s="343"/>
      <c r="NU29" s="343"/>
      <c r="NV29" s="343"/>
      <c r="NW29" s="343"/>
      <c r="NX29" s="343"/>
      <c r="NY29" s="343"/>
      <c r="NZ29" s="343"/>
      <c r="OA29" s="343"/>
      <c r="OB29" s="343"/>
      <c r="OC29" s="343"/>
      <c r="OD29" s="343"/>
      <c r="OE29" s="343"/>
      <c r="OF29" s="343"/>
      <c r="OG29" s="343"/>
      <c r="OH29" s="343"/>
      <c r="OI29" s="343"/>
      <c r="OJ29" s="343"/>
      <c r="OK29" s="343"/>
    </row>
    <row r="30" spans="1:401" s="25" customFormat="1" ht="15.75" customHeight="1" x14ac:dyDescent="0.2">
      <c r="A30" s="314">
        <v>24</v>
      </c>
      <c r="B30" s="315" t="s">
        <v>27</v>
      </c>
      <c r="C30" s="71">
        <v>1179600</v>
      </c>
      <c r="D30" s="71">
        <v>-232</v>
      </c>
      <c r="E30" s="71"/>
      <c r="F30" s="71">
        <v>-5042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-11766</v>
      </c>
      <c r="O30" s="71">
        <v>0</v>
      </c>
      <c r="P30" s="71">
        <v>-3362</v>
      </c>
      <c r="Q30" s="71">
        <v>0</v>
      </c>
      <c r="R30" s="71">
        <v>0</v>
      </c>
      <c r="S30" s="71">
        <v>0</v>
      </c>
      <c r="T30" s="71">
        <v>-290776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1">
        <v>0</v>
      </c>
      <c r="AB30" s="71">
        <v>0</v>
      </c>
      <c r="AC30" s="71">
        <v>0</v>
      </c>
      <c r="AD30" s="71">
        <v>0</v>
      </c>
      <c r="AE30" s="71">
        <v>0</v>
      </c>
      <c r="AF30" s="71">
        <v>0</v>
      </c>
      <c r="AG30" s="71">
        <v>0</v>
      </c>
      <c r="AH30" s="71">
        <v>0</v>
      </c>
      <c r="AI30" s="71">
        <v>0</v>
      </c>
      <c r="AJ30" s="71"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-1513</v>
      </c>
      <c r="AP30" s="71">
        <v>-16640</v>
      </c>
      <c r="AQ30" s="316">
        <v>-329331</v>
      </c>
      <c r="AR30" s="317">
        <v>850269</v>
      </c>
      <c r="AS30" s="71"/>
      <c r="AT30" s="71"/>
      <c r="AU30" s="71">
        <v>-152</v>
      </c>
      <c r="AV30" s="71">
        <v>0</v>
      </c>
      <c r="AW30" s="71">
        <v>0</v>
      </c>
      <c r="AX30" s="71">
        <v>0</v>
      </c>
      <c r="AY30" s="71">
        <v>0</v>
      </c>
      <c r="AZ30" s="71">
        <v>0</v>
      </c>
      <c r="BA30" s="71">
        <v>0</v>
      </c>
      <c r="BB30" s="71">
        <v>0</v>
      </c>
      <c r="BC30" s="71">
        <v>-354</v>
      </c>
      <c r="BD30" s="71">
        <v>0</v>
      </c>
      <c r="BE30" s="71">
        <v>-101</v>
      </c>
      <c r="BF30" s="71">
        <v>0</v>
      </c>
      <c r="BG30" s="71">
        <v>0</v>
      </c>
      <c r="BH30" s="71">
        <v>0</v>
      </c>
      <c r="BI30" s="71">
        <v>-8745</v>
      </c>
      <c r="BJ30" s="71">
        <v>0</v>
      </c>
      <c r="BK30" s="71">
        <v>0</v>
      </c>
      <c r="BL30" s="71">
        <v>0</v>
      </c>
      <c r="BM30" s="71">
        <v>0</v>
      </c>
      <c r="BN30" s="71">
        <v>0</v>
      </c>
      <c r="BO30" s="71">
        <v>0</v>
      </c>
      <c r="BP30" s="71">
        <v>0</v>
      </c>
      <c r="BQ30" s="71">
        <v>0</v>
      </c>
      <c r="BR30" s="71">
        <v>0</v>
      </c>
      <c r="BS30" s="71">
        <v>0</v>
      </c>
      <c r="BT30" s="71">
        <v>0</v>
      </c>
      <c r="BU30" s="71">
        <v>0</v>
      </c>
      <c r="BV30" s="71">
        <v>0</v>
      </c>
      <c r="BW30" s="71">
        <v>0</v>
      </c>
      <c r="BX30" s="71">
        <v>0</v>
      </c>
      <c r="BY30" s="71">
        <v>0</v>
      </c>
      <c r="BZ30" s="71">
        <v>0</v>
      </c>
      <c r="CA30" s="71">
        <v>0</v>
      </c>
      <c r="CB30" s="71">
        <v>0</v>
      </c>
      <c r="CC30" s="71">
        <v>0</v>
      </c>
      <c r="CD30" s="71">
        <v>-45</v>
      </c>
      <c r="CE30" s="71">
        <v>-500</v>
      </c>
      <c r="CF30" s="71">
        <v>-9897</v>
      </c>
      <c r="CG30" s="2221">
        <v>840372</v>
      </c>
      <c r="CH30" s="2166"/>
      <c r="CI30" s="2166"/>
      <c r="CJ30" s="343"/>
      <c r="CK30" s="343"/>
      <c r="CL30" s="343"/>
      <c r="CM30" s="343"/>
      <c r="CN30" s="343"/>
      <c r="CO30" s="2234"/>
      <c r="CP30" s="343"/>
      <c r="CQ30" s="343"/>
      <c r="CR30" s="343"/>
      <c r="CS30" s="343"/>
      <c r="CT30" s="343"/>
      <c r="CU30" s="343"/>
      <c r="CV30" s="343"/>
      <c r="CW30" s="343"/>
      <c r="CX30" s="343"/>
      <c r="CY30" s="343"/>
      <c r="CZ30" s="343"/>
      <c r="DA30" s="343"/>
      <c r="DB30" s="343"/>
      <c r="DC30" s="343"/>
      <c r="DD30" s="343"/>
      <c r="DE30" s="343"/>
      <c r="DF30" s="343"/>
      <c r="DG30" s="343"/>
      <c r="DH30" s="343"/>
      <c r="DI30" s="343"/>
      <c r="DJ30" s="343"/>
      <c r="DK30" s="343"/>
      <c r="DL30" s="343"/>
      <c r="DM30" s="343"/>
      <c r="DN30" s="343"/>
      <c r="DO30" s="343"/>
      <c r="DP30" s="343"/>
      <c r="DQ30" s="343"/>
      <c r="DR30" s="343"/>
      <c r="DS30" s="343"/>
      <c r="DT30" s="343"/>
      <c r="DU30" s="343"/>
      <c r="DV30" s="343"/>
      <c r="DW30" s="343"/>
      <c r="DX30" s="343"/>
      <c r="DY30" s="343"/>
      <c r="DZ30" s="343"/>
      <c r="EA30" s="343"/>
      <c r="EB30" s="343"/>
      <c r="EC30" s="343"/>
      <c r="ED30" s="343"/>
      <c r="EE30" s="343"/>
      <c r="EF30" s="343"/>
      <c r="EG30" s="343"/>
      <c r="EH30" s="343"/>
      <c r="EI30" s="343"/>
      <c r="EJ30" s="343"/>
      <c r="EK30" s="343"/>
      <c r="EL30" s="343"/>
      <c r="EM30" s="343"/>
      <c r="EN30" s="343"/>
      <c r="EO30" s="343"/>
      <c r="EP30" s="343"/>
      <c r="EQ30" s="343"/>
      <c r="ER30" s="343"/>
      <c r="ES30" s="343"/>
      <c r="ET30" s="343"/>
      <c r="EU30" s="343"/>
      <c r="EV30" s="343"/>
      <c r="EW30" s="343"/>
      <c r="EX30" s="343"/>
      <c r="EY30" s="343"/>
      <c r="EZ30" s="343"/>
      <c r="FA30" s="343"/>
      <c r="FB30" s="343"/>
      <c r="FC30" s="343"/>
      <c r="FD30" s="343"/>
      <c r="FE30" s="343"/>
      <c r="FF30" s="343"/>
      <c r="FG30" s="343"/>
      <c r="FH30" s="343"/>
      <c r="FI30" s="343"/>
      <c r="FJ30" s="343"/>
      <c r="FK30" s="343"/>
      <c r="FL30" s="343"/>
      <c r="FM30" s="343"/>
      <c r="FN30" s="343"/>
      <c r="FO30" s="343"/>
      <c r="FP30" s="343"/>
      <c r="FQ30" s="343"/>
      <c r="FR30" s="343"/>
      <c r="FS30" s="343"/>
      <c r="FT30" s="343"/>
      <c r="FU30" s="343"/>
      <c r="FV30" s="343"/>
      <c r="FW30" s="343"/>
      <c r="FX30" s="343"/>
      <c r="FY30" s="343"/>
      <c r="FZ30" s="343"/>
      <c r="GA30" s="343"/>
      <c r="GB30" s="343"/>
      <c r="GC30" s="343"/>
      <c r="GD30" s="343"/>
      <c r="GE30" s="343"/>
      <c r="GF30" s="343"/>
      <c r="GG30" s="343"/>
      <c r="GH30" s="343"/>
      <c r="GI30" s="343"/>
      <c r="GJ30" s="343"/>
      <c r="GK30" s="343"/>
      <c r="GL30" s="343"/>
      <c r="GM30" s="343"/>
      <c r="GN30" s="343"/>
      <c r="GO30" s="343"/>
      <c r="GP30" s="343"/>
      <c r="GQ30" s="343"/>
      <c r="GR30" s="343"/>
      <c r="GS30" s="343"/>
      <c r="GT30" s="343"/>
      <c r="GU30" s="343"/>
      <c r="GV30" s="343"/>
      <c r="GW30" s="343"/>
      <c r="GX30" s="343"/>
      <c r="GY30" s="343"/>
      <c r="GZ30" s="343"/>
      <c r="HA30" s="343"/>
      <c r="HB30" s="343"/>
      <c r="HC30" s="343"/>
      <c r="HD30" s="343"/>
      <c r="HE30" s="343"/>
      <c r="HF30" s="343"/>
      <c r="HG30" s="343"/>
      <c r="HH30" s="343"/>
      <c r="HI30" s="343"/>
      <c r="HJ30" s="343"/>
      <c r="HK30" s="343"/>
      <c r="HL30" s="343"/>
      <c r="HM30" s="343"/>
      <c r="HN30" s="343"/>
      <c r="HO30" s="343"/>
      <c r="HP30" s="343"/>
      <c r="HQ30" s="343"/>
      <c r="HR30" s="343"/>
      <c r="HS30" s="343"/>
      <c r="HT30" s="343"/>
      <c r="HU30" s="343"/>
      <c r="HV30" s="343"/>
      <c r="HW30" s="343"/>
      <c r="HX30" s="343"/>
      <c r="HY30" s="343"/>
      <c r="HZ30" s="343"/>
      <c r="IA30" s="343"/>
      <c r="IB30" s="343"/>
      <c r="IC30" s="343"/>
      <c r="ID30" s="343"/>
      <c r="IE30" s="343"/>
      <c r="IF30" s="343"/>
      <c r="IG30" s="343"/>
      <c r="IH30" s="343"/>
      <c r="II30" s="343"/>
      <c r="IJ30" s="343"/>
      <c r="IK30" s="343"/>
      <c r="IL30" s="343"/>
      <c r="IM30" s="343"/>
      <c r="IN30" s="343"/>
      <c r="IO30" s="343"/>
      <c r="IP30" s="343"/>
      <c r="IQ30" s="343"/>
      <c r="IR30" s="343"/>
      <c r="IS30" s="343"/>
      <c r="IT30" s="343"/>
      <c r="IU30" s="343"/>
      <c r="IV30" s="343"/>
      <c r="IW30" s="343"/>
      <c r="IX30" s="343"/>
      <c r="IY30" s="343"/>
      <c r="IZ30" s="343"/>
      <c r="JA30" s="343"/>
      <c r="JB30" s="343"/>
      <c r="JC30" s="343"/>
      <c r="JD30" s="343"/>
      <c r="JE30" s="343"/>
      <c r="JF30" s="343"/>
      <c r="JG30" s="343"/>
      <c r="JH30" s="343"/>
      <c r="JI30" s="343"/>
      <c r="JJ30" s="343"/>
      <c r="JK30" s="343"/>
      <c r="JL30" s="343"/>
      <c r="JM30" s="343"/>
      <c r="JN30" s="343"/>
      <c r="JO30" s="343"/>
      <c r="JP30" s="343"/>
      <c r="JQ30" s="343"/>
      <c r="JR30" s="343"/>
      <c r="JS30" s="343"/>
      <c r="JT30" s="343"/>
      <c r="JU30" s="343"/>
      <c r="JV30" s="343"/>
      <c r="JW30" s="343"/>
      <c r="JX30" s="343"/>
      <c r="JY30" s="343"/>
      <c r="JZ30" s="343"/>
      <c r="KA30" s="343"/>
      <c r="KB30" s="343"/>
      <c r="KC30" s="343"/>
      <c r="KD30" s="343"/>
      <c r="KE30" s="343"/>
      <c r="KF30" s="343"/>
      <c r="KG30" s="343"/>
      <c r="KH30" s="343"/>
      <c r="KI30" s="343"/>
      <c r="KJ30" s="343"/>
      <c r="KK30" s="343"/>
      <c r="KL30" s="343"/>
      <c r="KM30" s="343"/>
      <c r="KN30" s="343"/>
      <c r="KO30" s="343"/>
      <c r="KP30" s="343"/>
      <c r="KQ30" s="343"/>
      <c r="KR30" s="343"/>
      <c r="KS30" s="343"/>
      <c r="KT30" s="343"/>
      <c r="KU30" s="343"/>
      <c r="KV30" s="343"/>
      <c r="KW30" s="343"/>
      <c r="KX30" s="343"/>
      <c r="KY30" s="343"/>
      <c r="KZ30" s="343"/>
      <c r="LA30" s="343"/>
      <c r="LB30" s="343"/>
      <c r="LC30" s="343"/>
      <c r="LD30" s="343"/>
      <c r="LE30" s="343"/>
      <c r="LF30" s="343"/>
      <c r="LG30" s="343"/>
      <c r="LH30" s="343"/>
      <c r="LI30" s="343"/>
      <c r="LJ30" s="343"/>
      <c r="LK30" s="343"/>
      <c r="LL30" s="343"/>
      <c r="LM30" s="343"/>
      <c r="LN30" s="343"/>
      <c r="LO30" s="343"/>
      <c r="LP30" s="343"/>
      <c r="LQ30" s="343"/>
      <c r="LR30" s="343"/>
      <c r="LS30" s="343"/>
      <c r="LT30" s="343"/>
      <c r="LU30" s="343"/>
      <c r="LV30" s="343"/>
      <c r="LW30" s="343"/>
      <c r="LX30" s="343"/>
      <c r="LY30" s="343"/>
      <c r="LZ30" s="343"/>
      <c r="MA30" s="343"/>
      <c r="MB30" s="343"/>
      <c r="MC30" s="343"/>
      <c r="MD30" s="343"/>
      <c r="ME30" s="343"/>
      <c r="MF30" s="343"/>
      <c r="MG30" s="343"/>
      <c r="MH30" s="343"/>
      <c r="MI30" s="343"/>
      <c r="MJ30" s="343"/>
      <c r="MK30" s="343"/>
      <c r="ML30" s="343"/>
      <c r="MM30" s="343"/>
      <c r="MN30" s="343"/>
      <c r="MO30" s="343"/>
      <c r="MP30" s="343"/>
      <c r="MQ30" s="343"/>
      <c r="MR30" s="343"/>
      <c r="MS30" s="343"/>
      <c r="MT30" s="343"/>
      <c r="MU30" s="343"/>
      <c r="MV30" s="343"/>
      <c r="MW30" s="343"/>
      <c r="MX30" s="343"/>
      <c r="MY30" s="343"/>
      <c r="MZ30" s="343"/>
      <c r="NA30" s="343"/>
      <c r="NB30" s="343"/>
      <c r="NC30" s="343"/>
      <c r="ND30" s="343"/>
      <c r="NE30" s="343"/>
      <c r="NF30" s="343"/>
      <c r="NG30" s="343"/>
      <c r="NH30" s="343"/>
      <c r="NI30" s="343"/>
      <c r="NJ30" s="343"/>
      <c r="NK30" s="343"/>
      <c r="NL30" s="343"/>
      <c r="NM30" s="343"/>
      <c r="NN30" s="343"/>
      <c r="NO30" s="343"/>
      <c r="NP30" s="343"/>
      <c r="NQ30" s="343"/>
      <c r="NR30" s="343"/>
      <c r="NS30" s="343"/>
      <c r="NT30" s="343"/>
      <c r="NU30" s="343"/>
      <c r="NV30" s="343"/>
      <c r="NW30" s="343"/>
      <c r="NX30" s="343"/>
      <c r="NY30" s="343"/>
      <c r="NZ30" s="343"/>
      <c r="OA30" s="343"/>
      <c r="OB30" s="343"/>
      <c r="OC30" s="343"/>
      <c r="OD30" s="343"/>
      <c r="OE30" s="343"/>
      <c r="OF30" s="343"/>
      <c r="OG30" s="343"/>
      <c r="OH30" s="343"/>
      <c r="OI30" s="343"/>
      <c r="OJ30" s="343"/>
      <c r="OK30" s="343"/>
    </row>
    <row r="31" spans="1:401" s="25" customFormat="1" ht="15.75" customHeight="1" x14ac:dyDescent="0.2">
      <c r="A31" s="305">
        <v>25</v>
      </c>
      <c r="B31" s="306" t="s">
        <v>28</v>
      </c>
      <c r="C31" s="307">
        <v>1142236</v>
      </c>
      <c r="D31" s="307">
        <v>0</v>
      </c>
      <c r="E31" s="307"/>
      <c r="F31" s="307">
        <v>0</v>
      </c>
      <c r="G31" s="307">
        <v>-448</v>
      </c>
      <c r="H31" s="307">
        <v>0</v>
      </c>
      <c r="I31" s="307">
        <v>0</v>
      </c>
      <c r="J31" s="307">
        <v>0</v>
      </c>
      <c r="K31" s="307">
        <v>0</v>
      </c>
      <c r="L31" s="307">
        <v>0</v>
      </c>
      <c r="M31" s="307">
        <v>0</v>
      </c>
      <c r="N31" s="307">
        <v>0</v>
      </c>
      <c r="O31" s="307">
        <v>0</v>
      </c>
      <c r="P31" s="307">
        <v>0</v>
      </c>
      <c r="Q31" s="307">
        <v>0</v>
      </c>
      <c r="R31" s="307">
        <v>0</v>
      </c>
      <c r="S31" s="307">
        <v>0</v>
      </c>
      <c r="T31" s="307">
        <v>0</v>
      </c>
      <c r="U31" s="307">
        <v>0</v>
      </c>
      <c r="V31" s="307">
        <v>0</v>
      </c>
      <c r="W31" s="307">
        <v>0</v>
      </c>
      <c r="X31" s="307">
        <v>0</v>
      </c>
      <c r="Y31" s="307">
        <v>0</v>
      </c>
      <c r="Z31" s="307">
        <v>0</v>
      </c>
      <c r="AA31" s="307">
        <v>-12548</v>
      </c>
      <c r="AB31" s="307">
        <v>0</v>
      </c>
      <c r="AC31" s="307">
        <v>0</v>
      </c>
      <c r="AD31" s="307">
        <v>0</v>
      </c>
      <c r="AE31" s="462">
        <v>0</v>
      </c>
      <c r="AF31" s="462">
        <v>0</v>
      </c>
      <c r="AG31" s="656">
        <v>0</v>
      </c>
      <c r="AH31" s="656">
        <v>0</v>
      </c>
      <c r="AI31" s="996">
        <v>0</v>
      </c>
      <c r="AJ31" s="1135">
        <v>0</v>
      </c>
      <c r="AK31" s="1135">
        <v>0</v>
      </c>
      <c r="AL31" s="996">
        <v>0</v>
      </c>
      <c r="AM31" s="996">
        <v>0</v>
      </c>
      <c r="AN31" s="996">
        <v>0</v>
      </c>
      <c r="AO31" s="307">
        <v>-8470</v>
      </c>
      <c r="AP31" s="307">
        <v>-3227</v>
      </c>
      <c r="AQ31" s="308">
        <v>-24693</v>
      </c>
      <c r="AR31" s="309">
        <v>1117543</v>
      </c>
      <c r="AS31" s="307"/>
      <c r="AT31" s="307"/>
      <c r="AU31" s="307">
        <v>0</v>
      </c>
      <c r="AV31" s="307">
        <v>-13</v>
      </c>
      <c r="AW31" s="307">
        <v>0</v>
      </c>
      <c r="AX31" s="307">
        <v>0</v>
      </c>
      <c r="AY31" s="307">
        <v>0</v>
      </c>
      <c r="AZ31" s="307">
        <v>0</v>
      </c>
      <c r="BA31" s="307">
        <v>0</v>
      </c>
      <c r="BB31" s="307">
        <v>0</v>
      </c>
      <c r="BC31" s="307">
        <v>0</v>
      </c>
      <c r="BD31" s="307">
        <v>0</v>
      </c>
      <c r="BE31" s="307">
        <v>0</v>
      </c>
      <c r="BF31" s="307">
        <v>0</v>
      </c>
      <c r="BG31" s="307">
        <v>0</v>
      </c>
      <c r="BH31" s="307">
        <v>0</v>
      </c>
      <c r="BI31" s="307">
        <v>0</v>
      </c>
      <c r="BJ31" s="307">
        <v>0</v>
      </c>
      <c r="BK31" s="307">
        <v>0</v>
      </c>
      <c r="BL31" s="307">
        <v>0</v>
      </c>
      <c r="BM31" s="307">
        <v>0</v>
      </c>
      <c r="BN31" s="307">
        <v>0</v>
      </c>
      <c r="BO31" s="307">
        <v>0</v>
      </c>
      <c r="BP31" s="307">
        <v>-377</v>
      </c>
      <c r="BQ31" s="307">
        <v>0</v>
      </c>
      <c r="BR31" s="307">
        <v>0</v>
      </c>
      <c r="BS31" s="307">
        <v>0</v>
      </c>
      <c r="BT31" s="462">
        <v>0</v>
      </c>
      <c r="BU31" s="462">
        <v>0</v>
      </c>
      <c r="BV31" s="656">
        <v>0</v>
      </c>
      <c r="BW31" s="656">
        <v>0</v>
      </c>
      <c r="BX31" s="996">
        <v>0</v>
      </c>
      <c r="BY31" s="1135">
        <v>0</v>
      </c>
      <c r="BZ31" s="1135">
        <v>0</v>
      </c>
      <c r="CA31" s="1135">
        <v>0</v>
      </c>
      <c r="CB31" s="1135">
        <v>0</v>
      </c>
      <c r="CC31" s="1135">
        <v>0</v>
      </c>
      <c r="CD31" s="307">
        <v>-255</v>
      </c>
      <c r="CE31" s="307">
        <v>-97</v>
      </c>
      <c r="CF31" s="307">
        <v>-742</v>
      </c>
      <c r="CG31" s="2222">
        <v>1116801</v>
      </c>
      <c r="CH31" s="2166"/>
      <c r="CI31" s="2166"/>
      <c r="CJ31" s="343"/>
      <c r="CK31" s="343"/>
      <c r="CL31" s="343"/>
      <c r="CM31" s="343"/>
      <c r="CN31" s="343"/>
      <c r="CO31" s="2234"/>
      <c r="CP31" s="343"/>
      <c r="CQ31" s="343"/>
      <c r="CR31" s="343"/>
      <c r="CS31" s="343"/>
      <c r="CT31" s="343"/>
      <c r="CU31" s="343"/>
      <c r="CV31" s="343"/>
      <c r="CW31" s="343"/>
      <c r="CX31" s="343"/>
      <c r="CY31" s="343"/>
      <c r="CZ31" s="343"/>
      <c r="DA31" s="343"/>
      <c r="DB31" s="343"/>
      <c r="DC31" s="343"/>
      <c r="DD31" s="343"/>
      <c r="DE31" s="343"/>
      <c r="DF31" s="343"/>
      <c r="DG31" s="343"/>
      <c r="DH31" s="343"/>
      <c r="DI31" s="343"/>
      <c r="DJ31" s="343"/>
      <c r="DK31" s="343"/>
      <c r="DL31" s="343"/>
      <c r="DM31" s="343"/>
      <c r="DN31" s="343"/>
      <c r="DO31" s="343"/>
      <c r="DP31" s="343"/>
      <c r="DQ31" s="343"/>
      <c r="DR31" s="343"/>
      <c r="DS31" s="343"/>
      <c r="DT31" s="343"/>
      <c r="DU31" s="343"/>
      <c r="DV31" s="343"/>
      <c r="DW31" s="343"/>
      <c r="DX31" s="343"/>
      <c r="DY31" s="343"/>
      <c r="DZ31" s="343"/>
      <c r="EA31" s="343"/>
      <c r="EB31" s="343"/>
      <c r="EC31" s="343"/>
      <c r="ED31" s="343"/>
      <c r="EE31" s="343"/>
      <c r="EF31" s="343"/>
      <c r="EG31" s="343"/>
      <c r="EH31" s="343"/>
      <c r="EI31" s="343"/>
      <c r="EJ31" s="343"/>
      <c r="EK31" s="343"/>
      <c r="EL31" s="343"/>
      <c r="EM31" s="343"/>
      <c r="EN31" s="343"/>
      <c r="EO31" s="343"/>
      <c r="EP31" s="343"/>
      <c r="EQ31" s="343"/>
      <c r="ER31" s="343"/>
      <c r="ES31" s="343"/>
      <c r="ET31" s="343"/>
      <c r="EU31" s="343"/>
      <c r="EV31" s="343"/>
      <c r="EW31" s="343"/>
      <c r="EX31" s="343"/>
      <c r="EY31" s="343"/>
      <c r="EZ31" s="343"/>
      <c r="FA31" s="343"/>
      <c r="FB31" s="343"/>
      <c r="FC31" s="343"/>
      <c r="FD31" s="343"/>
      <c r="FE31" s="343"/>
      <c r="FF31" s="343"/>
      <c r="FG31" s="343"/>
      <c r="FH31" s="343"/>
      <c r="FI31" s="343"/>
      <c r="FJ31" s="343"/>
      <c r="FK31" s="343"/>
      <c r="FL31" s="343"/>
      <c r="FM31" s="343"/>
      <c r="FN31" s="343"/>
      <c r="FO31" s="343"/>
      <c r="FP31" s="343"/>
      <c r="FQ31" s="343"/>
      <c r="FR31" s="343"/>
      <c r="FS31" s="343"/>
      <c r="FT31" s="343"/>
      <c r="FU31" s="343"/>
      <c r="FV31" s="343"/>
      <c r="FW31" s="343"/>
      <c r="FX31" s="343"/>
      <c r="FY31" s="343"/>
      <c r="FZ31" s="343"/>
      <c r="GA31" s="343"/>
      <c r="GB31" s="343"/>
      <c r="GC31" s="343"/>
      <c r="GD31" s="343"/>
      <c r="GE31" s="343"/>
      <c r="GF31" s="343"/>
      <c r="GG31" s="343"/>
      <c r="GH31" s="343"/>
      <c r="GI31" s="343"/>
      <c r="GJ31" s="343"/>
      <c r="GK31" s="343"/>
      <c r="GL31" s="343"/>
      <c r="GM31" s="343"/>
      <c r="GN31" s="343"/>
      <c r="GO31" s="343"/>
      <c r="GP31" s="343"/>
      <c r="GQ31" s="343"/>
      <c r="GR31" s="343"/>
      <c r="GS31" s="343"/>
      <c r="GT31" s="343"/>
      <c r="GU31" s="343"/>
      <c r="GV31" s="343"/>
      <c r="GW31" s="343"/>
      <c r="GX31" s="343"/>
      <c r="GY31" s="343"/>
      <c r="GZ31" s="343"/>
      <c r="HA31" s="343"/>
      <c r="HB31" s="343"/>
      <c r="HC31" s="343"/>
      <c r="HD31" s="343"/>
      <c r="HE31" s="343"/>
      <c r="HF31" s="343"/>
      <c r="HG31" s="343"/>
      <c r="HH31" s="343"/>
      <c r="HI31" s="343"/>
      <c r="HJ31" s="343"/>
      <c r="HK31" s="343"/>
      <c r="HL31" s="343"/>
      <c r="HM31" s="343"/>
      <c r="HN31" s="343"/>
      <c r="HO31" s="343"/>
      <c r="HP31" s="343"/>
      <c r="HQ31" s="343"/>
      <c r="HR31" s="343"/>
      <c r="HS31" s="343"/>
      <c r="HT31" s="343"/>
      <c r="HU31" s="343"/>
      <c r="HV31" s="343"/>
      <c r="HW31" s="343"/>
      <c r="HX31" s="343"/>
      <c r="HY31" s="343"/>
      <c r="HZ31" s="343"/>
      <c r="IA31" s="343"/>
      <c r="IB31" s="343"/>
      <c r="IC31" s="343"/>
      <c r="ID31" s="343"/>
      <c r="IE31" s="343"/>
      <c r="IF31" s="343"/>
      <c r="IG31" s="343"/>
      <c r="IH31" s="343"/>
      <c r="II31" s="343"/>
      <c r="IJ31" s="343"/>
      <c r="IK31" s="343"/>
      <c r="IL31" s="343"/>
      <c r="IM31" s="343"/>
      <c r="IN31" s="343"/>
      <c r="IO31" s="343"/>
      <c r="IP31" s="343"/>
      <c r="IQ31" s="343"/>
      <c r="IR31" s="343"/>
      <c r="IS31" s="343"/>
      <c r="IT31" s="343"/>
      <c r="IU31" s="343"/>
      <c r="IV31" s="343"/>
      <c r="IW31" s="343"/>
      <c r="IX31" s="343"/>
      <c r="IY31" s="343"/>
      <c r="IZ31" s="343"/>
      <c r="JA31" s="343"/>
      <c r="JB31" s="343"/>
      <c r="JC31" s="343"/>
      <c r="JD31" s="343"/>
      <c r="JE31" s="343"/>
      <c r="JF31" s="343"/>
      <c r="JG31" s="343"/>
      <c r="JH31" s="343"/>
      <c r="JI31" s="343"/>
      <c r="JJ31" s="343"/>
      <c r="JK31" s="343"/>
      <c r="JL31" s="343"/>
      <c r="JM31" s="343"/>
      <c r="JN31" s="343"/>
      <c r="JO31" s="343"/>
      <c r="JP31" s="343"/>
      <c r="JQ31" s="343"/>
      <c r="JR31" s="343"/>
      <c r="JS31" s="343"/>
      <c r="JT31" s="343"/>
      <c r="JU31" s="343"/>
      <c r="JV31" s="343"/>
      <c r="JW31" s="343"/>
      <c r="JX31" s="343"/>
      <c r="JY31" s="343"/>
      <c r="JZ31" s="343"/>
      <c r="KA31" s="343"/>
      <c r="KB31" s="343"/>
      <c r="KC31" s="343"/>
      <c r="KD31" s="343"/>
      <c r="KE31" s="343"/>
      <c r="KF31" s="343"/>
      <c r="KG31" s="343"/>
      <c r="KH31" s="343"/>
      <c r="KI31" s="343"/>
      <c r="KJ31" s="343"/>
      <c r="KK31" s="343"/>
      <c r="KL31" s="343"/>
      <c r="KM31" s="343"/>
      <c r="KN31" s="343"/>
      <c r="KO31" s="343"/>
      <c r="KP31" s="343"/>
      <c r="KQ31" s="343"/>
      <c r="KR31" s="343"/>
      <c r="KS31" s="343"/>
      <c r="KT31" s="343"/>
      <c r="KU31" s="343"/>
      <c r="KV31" s="343"/>
      <c r="KW31" s="343"/>
      <c r="KX31" s="343"/>
      <c r="KY31" s="343"/>
      <c r="KZ31" s="343"/>
      <c r="LA31" s="343"/>
      <c r="LB31" s="343"/>
      <c r="LC31" s="343"/>
      <c r="LD31" s="343"/>
      <c r="LE31" s="343"/>
      <c r="LF31" s="343"/>
      <c r="LG31" s="343"/>
      <c r="LH31" s="343"/>
      <c r="LI31" s="343"/>
      <c r="LJ31" s="343"/>
      <c r="LK31" s="343"/>
      <c r="LL31" s="343"/>
      <c r="LM31" s="343"/>
      <c r="LN31" s="343"/>
      <c r="LO31" s="343"/>
      <c r="LP31" s="343"/>
      <c r="LQ31" s="343"/>
      <c r="LR31" s="343"/>
      <c r="LS31" s="343"/>
      <c r="LT31" s="343"/>
      <c r="LU31" s="343"/>
      <c r="LV31" s="343"/>
      <c r="LW31" s="343"/>
      <c r="LX31" s="343"/>
      <c r="LY31" s="343"/>
      <c r="LZ31" s="343"/>
      <c r="MA31" s="343"/>
      <c r="MB31" s="343"/>
      <c r="MC31" s="343"/>
      <c r="MD31" s="343"/>
      <c r="ME31" s="343"/>
      <c r="MF31" s="343"/>
      <c r="MG31" s="343"/>
      <c r="MH31" s="343"/>
      <c r="MI31" s="343"/>
      <c r="MJ31" s="343"/>
      <c r="MK31" s="343"/>
      <c r="ML31" s="343"/>
      <c r="MM31" s="343"/>
      <c r="MN31" s="343"/>
      <c r="MO31" s="343"/>
      <c r="MP31" s="343"/>
      <c r="MQ31" s="343"/>
      <c r="MR31" s="343"/>
      <c r="MS31" s="343"/>
      <c r="MT31" s="343"/>
      <c r="MU31" s="343"/>
      <c r="MV31" s="343"/>
      <c r="MW31" s="343"/>
      <c r="MX31" s="343"/>
      <c r="MY31" s="343"/>
      <c r="MZ31" s="343"/>
      <c r="NA31" s="343"/>
      <c r="NB31" s="343"/>
      <c r="NC31" s="343"/>
      <c r="ND31" s="343"/>
      <c r="NE31" s="343"/>
      <c r="NF31" s="343"/>
      <c r="NG31" s="343"/>
      <c r="NH31" s="343"/>
      <c r="NI31" s="343"/>
      <c r="NJ31" s="343"/>
      <c r="NK31" s="343"/>
      <c r="NL31" s="343"/>
      <c r="NM31" s="343"/>
      <c r="NN31" s="343"/>
      <c r="NO31" s="343"/>
      <c r="NP31" s="343"/>
      <c r="NQ31" s="343"/>
      <c r="NR31" s="343"/>
      <c r="NS31" s="343"/>
      <c r="NT31" s="343"/>
      <c r="NU31" s="343"/>
      <c r="NV31" s="343"/>
      <c r="NW31" s="343"/>
      <c r="NX31" s="343"/>
      <c r="NY31" s="343"/>
      <c r="NZ31" s="343"/>
      <c r="OA31" s="343"/>
      <c r="OB31" s="343"/>
      <c r="OC31" s="343"/>
      <c r="OD31" s="343"/>
      <c r="OE31" s="343"/>
      <c r="OF31" s="343"/>
      <c r="OG31" s="343"/>
      <c r="OH31" s="343"/>
      <c r="OI31" s="343"/>
      <c r="OJ31" s="343"/>
      <c r="OK31" s="343"/>
    </row>
    <row r="32" spans="1:401" s="25" customFormat="1" ht="15.75" customHeight="1" x14ac:dyDescent="0.2">
      <c r="A32" s="314">
        <v>26</v>
      </c>
      <c r="B32" s="315" t="s">
        <v>29</v>
      </c>
      <c r="C32" s="71">
        <v>20064490</v>
      </c>
      <c r="D32" s="71">
        <v>-4217</v>
      </c>
      <c r="E32" s="71"/>
      <c r="F32" s="71">
        <v>0</v>
      </c>
      <c r="G32" s="71">
        <v>0</v>
      </c>
      <c r="H32" s="71">
        <v>-26773</v>
      </c>
      <c r="I32" s="71">
        <v>-396117</v>
      </c>
      <c r="J32" s="71">
        <v>-127171</v>
      </c>
      <c r="K32" s="71">
        <v>0</v>
      </c>
      <c r="L32" s="71">
        <v>0</v>
      </c>
      <c r="M32" s="71">
        <v>0</v>
      </c>
      <c r="N32" s="71">
        <v>0</v>
      </c>
      <c r="O32" s="71">
        <v>-74842</v>
      </c>
      <c r="P32" s="71">
        <v>0</v>
      </c>
      <c r="Q32" s="71">
        <v>0</v>
      </c>
      <c r="R32" s="71">
        <v>0</v>
      </c>
      <c r="S32" s="71">
        <v>0</v>
      </c>
      <c r="T32" s="71">
        <v>-9127</v>
      </c>
      <c r="U32" s="71">
        <v>0</v>
      </c>
      <c r="V32" s="71">
        <v>0</v>
      </c>
      <c r="W32" s="71">
        <v>0</v>
      </c>
      <c r="X32" s="71">
        <v>-3042</v>
      </c>
      <c r="Y32" s="71">
        <v>0</v>
      </c>
      <c r="Z32" s="71">
        <v>0</v>
      </c>
      <c r="AA32" s="71">
        <v>0</v>
      </c>
      <c r="AB32" s="71">
        <v>-8519</v>
      </c>
      <c r="AC32" s="71">
        <v>0</v>
      </c>
      <c r="AD32" s="71">
        <v>0</v>
      </c>
      <c r="AE32" s="71">
        <v>-14603</v>
      </c>
      <c r="AF32" s="71">
        <v>-606650</v>
      </c>
      <c r="AG32" s="71">
        <v>0</v>
      </c>
      <c r="AH32" s="71">
        <v>0</v>
      </c>
      <c r="AI32" s="71">
        <v>0</v>
      </c>
      <c r="AJ32" s="71">
        <v>0</v>
      </c>
      <c r="AK32" s="71">
        <v>0</v>
      </c>
      <c r="AL32" s="71">
        <v>0</v>
      </c>
      <c r="AM32" s="71">
        <v>0</v>
      </c>
      <c r="AN32" s="71">
        <v>0</v>
      </c>
      <c r="AO32" s="71">
        <v>-112264</v>
      </c>
      <c r="AP32" s="71">
        <v>-159360</v>
      </c>
      <c r="AQ32" s="316">
        <v>-1542685</v>
      </c>
      <c r="AR32" s="317">
        <v>18521805</v>
      </c>
      <c r="AS32" s="71"/>
      <c r="AT32" s="71"/>
      <c r="AU32" s="71">
        <v>0</v>
      </c>
      <c r="AV32" s="71">
        <v>0</v>
      </c>
      <c r="AW32" s="71">
        <v>-805</v>
      </c>
      <c r="AX32" s="71">
        <v>-11913</v>
      </c>
      <c r="AY32" s="71">
        <v>-3825</v>
      </c>
      <c r="AZ32" s="71">
        <v>0</v>
      </c>
      <c r="BA32" s="71">
        <v>0</v>
      </c>
      <c r="BB32" s="71">
        <v>0</v>
      </c>
      <c r="BC32" s="71">
        <v>0</v>
      </c>
      <c r="BD32" s="71">
        <v>-2251</v>
      </c>
      <c r="BE32" s="71">
        <v>0</v>
      </c>
      <c r="BF32" s="71">
        <v>0</v>
      </c>
      <c r="BG32" s="71">
        <v>0</v>
      </c>
      <c r="BH32" s="71">
        <v>0</v>
      </c>
      <c r="BI32" s="71">
        <v>-275</v>
      </c>
      <c r="BJ32" s="71">
        <v>0</v>
      </c>
      <c r="BK32" s="71">
        <v>0</v>
      </c>
      <c r="BL32" s="71">
        <v>0</v>
      </c>
      <c r="BM32" s="71">
        <v>-92</v>
      </c>
      <c r="BN32" s="71">
        <v>0</v>
      </c>
      <c r="BO32" s="71">
        <v>0</v>
      </c>
      <c r="BP32" s="71">
        <v>0</v>
      </c>
      <c r="BQ32" s="71">
        <v>-256</v>
      </c>
      <c r="BR32" s="71">
        <v>0</v>
      </c>
      <c r="BS32" s="71">
        <v>0</v>
      </c>
      <c r="BT32" s="71">
        <v>-439</v>
      </c>
      <c r="BU32" s="71">
        <v>-18245</v>
      </c>
      <c r="BV32" s="71">
        <v>0</v>
      </c>
      <c r="BW32" s="71">
        <v>0</v>
      </c>
      <c r="BX32" s="71">
        <v>0</v>
      </c>
      <c r="BY32" s="71">
        <v>0</v>
      </c>
      <c r="BZ32" s="71">
        <v>0</v>
      </c>
      <c r="CA32" s="71">
        <v>0</v>
      </c>
      <c r="CB32" s="71">
        <v>0</v>
      </c>
      <c r="CC32" s="71">
        <v>0</v>
      </c>
      <c r="CD32" s="71">
        <v>-3376</v>
      </c>
      <c r="CE32" s="71">
        <v>-4793</v>
      </c>
      <c r="CF32" s="71">
        <v>-46270</v>
      </c>
      <c r="CG32" s="2221">
        <v>18475535</v>
      </c>
      <c r="CH32" s="2166"/>
      <c r="CI32" s="2166"/>
      <c r="CJ32" s="343"/>
      <c r="CK32" s="343"/>
      <c r="CL32" s="343"/>
      <c r="CM32" s="343"/>
      <c r="CN32" s="343"/>
      <c r="CO32" s="2234"/>
      <c r="CP32" s="343"/>
      <c r="CQ32" s="343"/>
      <c r="CR32" s="343"/>
      <c r="CS32" s="343"/>
      <c r="CT32" s="343"/>
      <c r="CU32" s="343"/>
      <c r="CV32" s="343"/>
      <c r="CW32" s="343"/>
      <c r="CX32" s="343"/>
      <c r="CY32" s="343"/>
      <c r="CZ32" s="343"/>
      <c r="DA32" s="343"/>
      <c r="DB32" s="343"/>
      <c r="DC32" s="343"/>
      <c r="DD32" s="343"/>
      <c r="DE32" s="343"/>
      <c r="DF32" s="343"/>
      <c r="DG32" s="343"/>
      <c r="DH32" s="343"/>
      <c r="DI32" s="343"/>
      <c r="DJ32" s="343"/>
      <c r="DK32" s="343"/>
      <c r="DL32" s="343"/>
      <c r="DM32" s="343"/>
      <c r="DN32" s="343"/>
      <c r="DO32" s="343"/>
      <c r="DP32" s="343"/>
      <c r="DQ32" s="343"/>
      <c r="DR32" s="343"/>
      <c r="DS32" s="343"/>
      <c r="DT32" s="343"/>
      <c r="DU32" s="343"/>
      <c r="DV32" s="343"/>
      <c r="DW32" s="343"/>
      <c r="DX32" s="343"/>
      <c r="DY32" s="343"/>
      <c r="DZ32" s="343"/>
      <c r="EA32" s="343"/>
      <c r="EB32" s="343"/>
      <c r="EC32" s="343"/>
      <c r="ED32" s="343"/>
      <c r="EE32" s="343"/>
      <c r="EF32" s="343"/>
      <c r="EG32" s="343"/>
      <c r="EH32" s="343"/>
      <c r="EI32" s="343"/>
      <c r="EJ32" s="343"/>
      <c r="EK32" s="343"/>
      <c r="EL32" s="343"/>
      <c r="EM32" s="343"/>
      <c r="EN32" s="343"/>
      <c r="EO32" s="343"/>
      <c r="EP32" s="343"/>
      <c r="EQ32" s="343"/>
      <c r="ER32" s="343"/>
      <c r="ES32" s="343"/>
      <c r="ET32" s="343"/>
      <c r="EU32" s="343"/>
      <c r="EV32" s="343"/>
      <c r="EW32" s="343"/>
      <c r="EX32" s="343"/>
      <c r="EY32" s="343"/>
      <c r="EZ32" s="343"/>
      <c r="FA32" s="343"/>
      <c r="FB32" s="343"/>
      <c r="FC32" s="343"/>
      <c r="FD32" s="343"/>
      <c r="FE32" s="343"/>
      <c r="FF32" s="343"/>
      <c r="FG32" s="343"/>
      <c r="FH32" s="343"/>
      <c r="FI32" s="343"/>
      <c r="FJ32" s="343"/>
      <c r="FK32" s="343"/>
      <c r="FL32" s="343"/>
      <c r="FM32" s="343"/>
      <c r="FN32" s="343"/>
      <c r="FO32" s="343"/>
      <c r="FP32" s="343"/>
      <c r="FQ32" s="343"/>
      <c r="FR32" s="343"/>
      <c r="FS32" s="343"/>
      <c r="FT32" s="343"/>
      <c r="FU32" s="343"/>
      <c r="FV32" s="343"/>
      <c r="FW32" s="343"/>
      <c r="FX32" s="343"/>
      <c r="FY32" s="343"/>
      <c r="FZ32" s="343"/>
      <c r="GA32" s="343"/>
      <c r="GB32" s="343"/>
      <c r="GC32" s="343"/>
      <c r="GD32" s="343"/>
      <c r="GE32" s="343"/>
      <c r="GF32" s="343"/>
      <c r="GG32" s="343"/>
      <c r="GH32" s="343"/>
      <c r="GI32" s="343"/>
      <c r="GJ32" s="343"/>
      <c r="GK32" s="343"/>
      <c r="GL32" s="343"/>
      <c r="GM32" s="343"/>
      <c r="GN32" s="343"/>
      <c r="GO32" s="343"/>
      <c r="GP32" s="343"/>
      <c r="GQ32" s="343"/>
      <c r="GR32" s="343"/>
      <c r="GS32" s="343"/>
      <c r="GT32" s="343"/>
      <c r="GU32" s="343"/>
      <c r="GV32" s="343"/>
      <c r="GW32" s="343"/>
      <c r="GX32" s="343"/>
      <c r="GY32" s="343"/>
      <c r="GZ32" s="343"/>
      <c r="HA32" s="343"/>
      <c r="HB32" s="343"/>
      <c r="HC32" s="343"/>
      <c r="HD32" s="343"/>
      <c r="HE32" s="343"/>
      <c r="HF32" s="343"/>
      <c r="HG32" s="343"/>
      <c r="HH32" s="343"/>
      <c r="HI32" s="343"/>
      <c r="HJ32" s="343"/>
      <c r="HK32" s="343"/>
      <c r="HL32" s="343"/>
      <c r="HM32" s="343"/>
      <c r="HN32" s="343"/>
      <c r="HO32" s="343"/>
      <c r="HP32" s="343"/>
      <c r="HQ32" s="343"/>
      <c r="HR32" s="343"/>
      <c r="HS32" s="343"/>
      <c r="HT32" s="343"/>
      <c r="HU32" s="343"/>
      <c r="HV32" s="343"/>
      <c r="HW32" s="343"/>
      <c r="HX32" s="343"/>
      <c r="HY32" s="343"/>
      <c r="HZ32" s="343"/>
      <c r="IA32" s="343"/>
      <c r="IB32" s="343"/>
      <c r="IC32" s="343"/>
      <c r="ID32" s="343"/>
      <c r="IE32" s="343"/>
      <c r="IF32" s="343"/>
      <c r="IG32" s="343"/>
      <c r="IH32" s="343"/>
      <c r="II32" s="343"/>
      <c r="IJ32" s="343"/>
      <c r="IK32" s="343"/>
      <c r="IL32" s="343"/>
      <c r="IM32" s="343"/>
      <c r="IN32" s="343"/>
      <c r="IO32" s="343"/>
      <c r="IP32" s="343"/>
      <c r="IQ32" s="343"/>
      <c r="IR32" s="343"/>
      <c r="IS32" s="343"/>
      <c r="IT32" s="343"/>
      <c r="IU32" s="343"/>
      <c r="IV32" s="343"/>
      <c r="IW32" s="343"/>
      <c r="IX32" s="343"/>
      <c r="IY32" s="343"/>
      <c r="IZ32" s="343"/>
      <c r="JA32" s="343"/>
      <c r="JB32" s="343"/>
      <c r="JC32" s="343"/>
      <c r="JD32" s="343"/>
      <c r="JE32" s="343"/>
      <c r="JF32" s="343"/>
      <c r="JG32" s="343"/>
      <c r="JH32" s="343"/>
      <c r="JI32" s="343"/>
      <c r="JJ32" s="343"/>
      <c r="JK32" s="343"/>
      <c r="JL32" s="343"/>
      <c r="JM32" s="343"/>
      <c r="JN32" s="343"/>
      <c r="JO32" s="343"/>
      <c r="JP32" s="343"/>
      <c r="JQ32" s="343"/>
      <c r="JR32" s="343"/>
      <c r="JS32" s="343"/>
      <c r="JT32" s="343"/>
      <c r="JU32" s="343"/>
      <c r="JV32" s="343"/>
      <c r="JW32" s="343"/>
      <c r="JX32" s="343"/>
      <c r="JY32" s="343"/>
      <c r="JZ32" s="343"/>
      <c r="KA32" s="343"/>
      <c r="KB32" s="343"/>
      <c r="KC32" s="343"/>
      <c r="KD32" s="343"/>
      <c r="KE32" s="343"/>
      <c r="KF32" s="343"/>
      <c r="KG32" s="343"/>
      <c r="KH32" s="343"/>
      <c r="KI32" s="343"/>
      <c r="KJ32" s="343"/>
      <c r="KK32" s="343"/>
      <c r="KL32" s="343"/>
      <c r="KM32" s="343"/>
      <c r="KN32" s="343"/>
      <c r="KO32" s="343"/>
      <c r="KP32" s="343"/>
      <c r="KQ32" s="343"/>
      <c r="KR32" s="343"/>
      <c r="KS32" s="343"/>
      <c r="KT32" s="343"/>
      <c r="KU32" s="343"/>
      <c r="KV32" s="343"/>
      <c r="KW32" s="343"/>
      <c r="KX32" s="343"/>
      <c r="KY32" s="343"/>
      <c r="KZ32" s="343"/>
      <c r="LA32" s="343"/>
      <c r="LB32" s="343"/>
      <c r="LC32" s="343"/>
      <c r="LD32" s="343"/>
      <c r="LE32" s="343"/>
      <c r="LF32" s="343"/>
      <c r="LG32" s="343"/>
      <c r="LH32" s="343"/>
      <c r="LI32" s="343"/>
      <c r="LJ32" s="343"/>
      <c r="LK32" s="343"/>
      <c r="LL32" s="343"/>
      <c r="LM32" s="343"/>
      <c r="LN32" s="343"/>
      <c r="LO32" s="343"/>
      <c r="LP32" s="343"/>
      <c r="LQ32" s="343"/>
      <c r="LR32" s="343"/>
      <c r="LS32" s="343"/>
      <c r="LT32" s="343"/>
      <c r="LU32" s="343"/>
      <c r="LV32" s="343"/>
      <c r="LW32" s="343"/>
      <c r="LX32" s="343"/>
      <c r="LY32" s="343"/>
      <c r="LZ32" s="343"/>
      <c r="MA32" s="343"/>
      <c r="MB32" s="343"/>
      <c r="MC32" s="343"/>
      <c r="MD32" s="343"/>
      <c r="ME32" s="343"/>
      <c r="MF32" s="343"/>
      <c r="MG32" s="343"/>
      <c r="MH32" s="343"/>
      <c r="MI32" s="343"/>
      <c r="MJ32" s="343"/>
      <c r="MK32" s="343"/>
      <c r="ML32" s="343"/>
      <c r="MM32" s="343"/>
      <c r="MN32" s="343"/>
      <c r="MO32" s="343"/>
      <c r="MP32" s="343"/>
      <c r="MQ32" s="343"/>
      <c r="MR32" s="343"/>
      <c r="MS32" s="343"/>
      <c r="MT32" s="343"/>
      <c r="MU32" s="343"/>
      <c r="MV32" s="343"/>
      <c r="MW32" s="343"/>
      <c r="MX32" s="343"/>
      <c r="MY32" s="343"/>
      <c r="MZ32" s="343"/>
      <c r="NA32" s="343"/>
      <c r="NB32" s="343"/>
      <c r="NC32" s="343"/>
      <c r="ND32" s="343"/>
      <c r="NE32" s="343"/>
      <c r="NF32" s="343"/>
      <c r="NG32" s="343"/>
      <c r="NH32" s="343"/>
      <c r="NI32" s="343"/>
      <c r="NJ32" s="343"/>
      <c r="NK32" s="343"/>
      <c r="NL32" s="343"/>
      <c r="NM32" s="343"/>
      <c r="NN32" s="343"/>
      <c r="NO32" s="343"/>
      <c r="NP32" s="343"/>
      <c r="NQ32" s="343"/>
      <c r="NR32" s="343"/>
      <c r="NS32" s="343"/>
      <c r="NT32" s="343"/>
      <c r="NU32" s="343"/>
      <c r="NV32" s="343"/>
      <c r="NW32" s="343"/>
      <c r="NX32" s="343"/>
      <c r="NY32" s="343"/>
      <c r="NZ32" s="343"/>
      <c r="OA32" s="343"/>
      <c r="OB32" s="343"/>
      <c r="OC32" s="343"/>
      <c r="OD32" s="343"/>
      <c r="OE32" s="343"/>
      <c r="OF32" s="343"/>
      <c r="OG32" s="343"/>
      <c r="OH32" s="343"/>
      <c r="OI32" s="343"/>
      <c r="OJ32" s="343"/>
      <c r="OK32" s="343"/>
    </row>
    <row r="33" spans="1:401" s="25" customFormat="1" ht="15.75" customHeight="1" x14ac:dyDescent="0.2">
      <c r="A33" s="314">
        <v>27</v>
      </c>
      <c r="B33" s="315" t="s">
        <v>30</v>
      </c>
      <c r="C33" s="71">
        <v>3146924</v>
      </c>
      <c r="D33" s="71">
        <v>-289</v>
      </c>
      <c r="E33" s="71"/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71">
        <v>-1164</v>
      </c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1">
        <v>0</v>
      </c>
      <c r="X33" s="71">
        <v>0</v>
      </c>
      <c r="Y33" s="71">
        <v>0</v>
      </c>
      <c r="Z33" s="71">
        <v>0</v>
      </c>
      <c r="AA33" s="71">
        <v>0</v>
      </c>
      <c r="AB33" s="71">
        <v>0</v>
      </c>
      <c r="AC33" s="71">
        <v>0</v>
      </c>
      <c r="AD33" s="71">
        <v>0</v>
      </c>
      <c r="AE33" s="71">
        <v>0</v>
      </c>
      <c r="AF33" s="71">
        <v>0</v>
      </c>
      <c r="AG33" s="71">
        <v>0</v>
      </c>
      <c r="AH33" s="71">
        <v>0</v>
      </c>
      <c r="AI33" s="71">
        <v>0</v>
      </c>
      <c r="AJ33" s="71">
        <v>0</v>
      </c>
      <c r="AK33" s="71">
        <v>0</v>
      </c>
      <c r="AL33" s="71">
        <v>0</v>
      </c>
      <c r="AM33" s="71">
        <v>0</v>
      </c>
      <c r="AN33" s="71">
        <v>0</v>
      </c>
      <c r="AO33" s="71">
        <v>-4888</v>
      </c>
      <c r="AP33" s="71">
        <v>-3841</v>
      </c>
      <c r="AQ33" s="316">
        <v>-10182</v>
      </c>
      <c r="AR33" s="317">
        <v>3136742</v>
      </c>
      <c r="AS33" s="71"/>
      <c r="AT33" s="71"/>
      <c r="AU33" s="71">
        <v>0</v>
      </c>
      <c r="AV33" s="71">
        <v>0</v>
      </c>
      <c r="AW33" s="71">
        <v>0</v>
      </c>
      <c r="AX33" s="71">
        <v>0</v>
      </c>
      <c r="AY33" s="71">
        <v>0</v>
      </c>
      <c r="AZ33" s="71">
        <v>-35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0</v>
      </c>
      <c r="BJ33" s="71">
        <v>0</v>
      </c>
      <c r="BK33" s="71">
        <v>0</v>
      </c>
      <c r="BL33" s="71">
        <v>0</v>
      </c>
      <c r="BM33" s="71">
        <v>0</v>
      </c>
      <c r="BN33" s="71">
        <v>0</v>
      </c>
      <c r="BO33" s="71">
        <v>0</v>
      </c>
      <c r="BP33" s="71">
        <v>0</v>
      </c>
      <c r="BQ33" s="71">
        <v>0</v>
      </c>
      <c r="BR33" s="71">
        <v>0</v>
      </c>
      <c r="BS33" s="71">
        <v>0</v>
      </c>
      <c r="BT33" s="71">
        <v>0</v>
      </c>
      <c r="BU33" s="71">
        <v>0</v>
      </c>
      <c r="BV33" s="71">
        <v>0</v>
      </c>
      <c r="BW33" s="71">
        <v>0</v>
      </c>
      <c r="BX33" s="71">
        <v>0</v>
      </c>
      <c r="BY33" s="71">
        <v>0</v>
      </c>
      <c r="BZ33" s="71">
        <v>0</v>
      </c>
      <c r="CA33" s="71">
        <v>0</v>
      </c>
      <c r="CB33" s="71">
        <v>0</v>
      </c>
      <c r="CC33" s="71">
        <v>0</v>
      </c>
      <c r="CD33" s="71">
        <v>-147</v>
      </c>
      <c r="CE33" s="71">
        <v>-116</v>
      </c>
      <c r="CF33" s="71">
        <v>-298</v>
      </c>
      <c r="CG33" s="2221">
        <v>3136444</v>
      </c>
      <c r="CH33" s="2166"/>
      <c r="CI33" s="2166"/>
      <c r="CJ33" s="343"/>
      <c r="CK33" s="343"/>
      <c r="CL33" s="343"/>
      <c r="CM33" s="343"/>
      <c r="CN33" s="343"/>
      <c r="CO33" s="2234"/>
      <c r="CP33" s="343"/>
      <c r="CQ33" s="343"/>
      <c r="CR33" s="343"/>
      <c r="CS33" s="343"/>
      <c r="CT33" s="343"/>
      <c r="CU33" s="343"/>
      <c r="CV33" s="343"/>
      <c r="CW33" s="343"/>
      <c r="CX33" s="343"/>
      <c r="CY33" s="343"/>
      <c r="CZ33" s="343"/>
      <c r="DA33" s="343"/>
      <c r="DB33" s="343"/>
      <c r="DC33" s="343"/>
      <c r="DD33" s="343"/>
      <c r="DE33" s="343"/>
      <c r="DF33" s="343"/>
      <c r="DG33" s="343"/>
      <c r="DH33" s="343"/>
      <c r="DI33" s="343"/>
      <c r="DJ33" s="343"/>
      <c r="DK33" s="343"/>
      <c r="DL33" s="343"/>
      <c r="DM33" s="343"/>
      <c r="DN33" s="343"/>
      <c r="DO33" s="343"/>
      <c r="DP33" s="343"/>
      <c r="DQ33" s="343"/>
      <c r="DR33" s="343"/>
      <c r="DS33" s="343"/>
      <c r="DT33" s="343"/>
      <c r="DU33" s="343"/>
      <c r="DV33" s="343"/>
      <c r="DW33" s="343"/>
      <c r="DX33" s="343"/>
      <c r="DY33" s="343"/>
      <c r="DZ33" s="343"/>
      <c r="EA33" s="343"/>
      <c r="EB33" s="343"/>
      <c r="EC33" s="343"/>
      <c r="ED33" s="343"/>
      <c r="EE33" s="343"/>
      <c r="EF33" s="343"/>
      <c r="EG33" s="343"/>
      <c r="EH33" s="343"/>
      <c r="EI33" s="343"/>
      <c r="EJ33" s="343"/>
      <c r="EK33" s="343"/>
      <c r="EL33" s="343"/>
      <c r="EM33" s="343"/>
      <c r="EN33" s="343"/>
      <c r="EO33" s="343"/>
      <c r="EP33" s="343"/>
      <c r="EQ33" s="343"/>
      <c r="ER33" s="343"/>
      <c r="ES33" s="343"/>
      <c r="ET33" s="343"/>
      <c r="EU33" s="343"/>
      <c r="EV33" s="343"/>
      <c r="EW33" s="343"/>
      <c r="EX33" s="343"/>
      <c r="EY33" s="343"/>
      <c r="EZ33" s="343"/>
      <c r="FA33" s="343"/>
      <c r="FB33" s="343"/>
      <c r="FC33" s="343"/>
      <c r="FD33" s="343"/>
      <c r="FE33" s="343"/>
      <c r="FF33" s="343"/>
      <c r="FG33" s="343"/>
      <c r="FH33" s="343"/>
      <c r="FI33" s="343"/>
      <c r="FJ33" s="343"/>
      <c r="FK33" s="343"/>
      <c r="FL33" s="343"/>
      <c r="FM33" s="343"/>
      <c r="FN33" s="343"/>
      <c r="FO33" s="343"/>
      <c r="FP33" s="343"/>
      <c r="FQ33" s="343"/>
      <c r="FR33" s="343"/>
      <c r="FS33" s="343"/>
      <c r="FT33" s="343"/>
      <c r="FU33" s="343"/>
      <c r="FV33" s="343"/>
      <c r="FW33" s="343"/>
      <c r="FX33" s="343"/>
      <c r="FY33" s="343"/>
      <c r="FZ33" s="343"/>
      <c r="GA33" s="343"/>
      <c r="GB33" s="343"/>
      <c r="GC33" s="343"/>
      <c r="GD33" s="343"/>
      <c r="GE33" s="343"/>
      <c r="GF33" s="343"/>
      <c r="GG33" s="343"/>
      <c r="GH33" s="343"/>
      <c r="GI33" s="343"/>
      <c r="GJ33" s="343"/>
      <c r="GK33" s="343"/>
      <c r="GL33" s="343"/>
      <c r="GM33" s="343"/>
      <c r="GN33" s="343"/>
      <c r="GO33" s="343"/>
      <c r="GP33" s="343"/>
      <c r="GQ33" s="343"/>
      <c r="GR33" s="343"/>
      <c r="GS33" s="343"/>
      <c r="GT33" s="343"/>
      <c r="GU33" s="343"/>
      <c r="GV33" s="343"/>
      <c r="GW33" s="343"/>
      <c r="GX33" s="343"/>
      <c r="GY33" s="343"/>
      <c r="GZ33" s="343"/>
      <c r="HA33" s="343"/>
      <c r="HB33" s="343"/>
      <c r="HC33" s="343"/>
      <c r="HD33" s="343"/>
      <c r="HE33" s="343"/>
      <c r="HF33" s="343"/>
      <c r="HG33" s="343"/>
      <c r="HH33" s="343"/>
      <c r="HI33" s="343"/>
      <c r="HJ33" s="343"/>
      <c r="HK33" s="343"/>
      <c r="HL33" s="343"/>
      <c r="HM33" s="343"/>
      <c r="HN33" s="343"/>
      <c r="HO33" s="343"/>
      <c r="HP33" s="343"/>
      <c r="HQ33" s="343"/>
      <c r="HR33" s="343"/>
      <c r="HS33" s="343"/>
      <c r="HT33" s="343"/>
      <c r="HU33" s="343"/>
      <c r="HV33" s="343"/>
      <c r="HW33" s="343"/>
      <c r="HX33" s="343"/>
      <c r="HY33" s="343"/>
      <c r="HZ33" s="343"/>
      <c r="IA33" s="343"/>
      <c r="IB33" s="343"/>
      <c r="IC33" s="343"/>
      <c r="ID33" s="343"/>
      <c r="IE33" s="343"/>
      <c r="IF33" s="343"/>
      <c r="IG33" s="343"/>
      <c r="IH33" s="343"/>
      <c r="II33" s="343"/>
      <c r="IJ33" s="343"/>
      <c r="IK33" s="343"/>
      <c r="IL33" s="343"/>
      <c r="IM33" s="343"/>
      <c r="IN33" s="343"/>
      <c r="IO33" s="343"/>
      <c r="IP33" s="343"/>
      <c r="IQ33" s="343"/>
      <c r="IR33" s="343"/>
      <c r="IS33" s="343"/>
      <c r="IT33" s="343"/>
      <c r="IU33" s="343"/>
      <c r="IV33" s="343"/>
      <c r="IW33" s="343"/>
      <c r="IX33" s="343"/>
      <c r="IY33" s="343"/>
      <c r="IZ33" s="343"/>
      <c r="JA33" s="343"/>
      <c r="JB33" s="343"/>
      <c r="JC33" s="343"/>
      <c r="JD33" s="343"/>
      <c r="JE33" s="343"/>
      <c r="JF33" s="343"/>
      <c r="JG33" s="343"/>
      <c r="JH33" s="343"/>
      <c r="JI33" s="343"/>
      <c r="JJ33" s="343"/>
      <c r="JK33" s="343"/>
      <c r="JL33" s="343"/>
      <c r="JM33" s="343"/>
      <c r="JN33" s="343"/>
      <c r="JO33" s="343"/>
      <c r="JP33" s="343"/>
      <c r="JQ33" s="343"/>
      <c r="JR33" s="343"/>
      <c r="JS33" s="343"/>
      <c r="JT33" s="343"/>
      <c r="JU33" s="343"/>
      <c r="JV33" s="343"/>
      <c r="JW33" s="343"/>
      <c r="JX33" s="343"/>
      <c r="JY33" s="343"/>
      <c r="JZ33" s="343"/>
      <c r="KA33" s="343"/>
      <c r="KB33" s="343"/>
      <c r="KC33" s="343"/>
      <c r="KD33" s="343"/>
      <c r="KE33" s="343"/>
      <c r="KF33" s="343"/>
      <c r="KG33" s="343"/>
      <c r="KH33" s="343"/>
      <c r="KI33" s="343"/>
      <c r="KJ33" s="343"/>
      <c r="KK33" s="343"/>
      <c r="KL33" s="343"/>
      <c r="KM33" s="343"/>
      <c r="KN33" s="343"/>
      <c r="KO33" s="343"/>
      <c r="KP33" s="343"/>
      <c r="KQ33" s="343"/>
      <c r="KR33" s="343"/>
      <c r="KS33" s="343"/>
      <c r="KT33" s="343"/>
      <c r="KU33" s="343"/>
      <c r="KV33" s="343"/>
      <c r="KW33" s="343"/>
      <c r="KX33" s="343"/>
      <c r="KY33" s="343"/>
      <c r="KZ33" s="343"/>
      <c r="LA33" s="343"/>
      <c r="LB33" s="343"/>
      <c r="LC33" s="343"/>
      <c r="LD33" s="343"/>
      <c r="LE33" s="343"/>
      <c r="LF33" s="343"/>
      <c r="LG33" s="343"/>
      <c r="LH33" s="343"/>
      <c r="LI33" s="343"/>
      <c r="LJ33" s="343"/>
      <c r="LK33" s="343"/>
      <c r="LL33" s="343"/>
      <c r="LM33" s="343"/>
      <c r="LN33" s="343"/>
      <c r="LO33" s="343"/>
      <c r="LP33" s="343"/>
      <c r="LQ33" s="343"/>
      <c r="LR33" s="343"/>
      <c r="LS33" s="343"/>
      <c r="LT33" s="343"/>
      <c r="LU33" s="343"/>
      <c r="LV33" s="343"/>
      <c r="LW33" s="343"/>
      <c r="LX33" s="343"/>
      <c r="LY33" s="343"/>
      <c r="LZ33" s="343"/>
      <c r="MA33" s="343"/>
      <c r="MB33" s="343"/>
      <c r="MC33" s="343"/>
      <c r="MD33" s="343"/>
      <c r="ME33" s="343"/>
      <c r="MF33" s="343"/>
      <c r="MG33" s="343"/>
      <c r="MH33" s="343"/>
      <c r="MI33" s="343"/>
      <c r="MJ33" s="343"/>
      <c r="MK33" s="343"/>
      <c r="ML33" s="343"/>
      <c r="MM33" s="343"/>
      <c r="MN33" s="343"/>
      <c r="MO33" s="343"/>
      <c r="MP33" s="343"/>
      <c r="MQ33" s="343"/>
      <c r="MR33" s="343"/>
      <c r="MS33" s="343"/>
      <c r="MT33" s="343"/>
      <c r="MU33" s="343"/>
      <c r="MV33" s="343"/>
      <c r="MW33" s="343"/>
      <c r="MX33" s="343"/>
      <c r="MY33" s="343"/>
      <c r="MZ33" s="343"/>
      <c r="NA33" s="343"/>
      <c r="NB33" s="343"/>
      <c r="NC33" s="343"/>
      <c r="ND33" s="343"/>
      <c r="NE33" s="343"/>
      <c r="NF33" s="343"/>
      <c r="NG33" s="343"/>
      <c r="NH33" s="343"/>
      <c r="NI33" s="343"/>
      <c r="NJ33" s="343"/>
      <c r="NK33" s="343"/>
      <c r="NL33" s="343"/>
      <c r="NM33" s="343"/>
      <c r="NN33" s="343"/>
      <c r="NO33" s="343"/>
      <c r="NP33" s="343"/>
      <c r="NQ33" s="343"/>
      <c r="NR33" s="343"/>
      <c r="NS33" s="343"/>
      <c r="NT33" s="343"/>
      <c r="NU33" s="343"/>
      <c r="NV33" s="343"/>
      <c r="NW33" s="343"/>
      <c r="NX33" s="343"/>
      <c r="NY33" s="343"/>
      <c r="NZ33" s="343"/>
      <c r="OA33" s="343"/>
      <c r="OB33" s="343"/>
      <c r="OC33" s="343"/>
      <c r="OD33" s="343"/>
      <c r="OE33" s="343"/>
      <c r="OF33" s="343"/>
      <c r="OG33" s="343"/>
      <c r="OH33" s="343"/>
      <c r="OI33" s="343"/>
      <c r="OJ33" s="343"/>
      <c r="OK33" s="343"/>
    </row>
    <row r="34" spans="1:401" s="25" customFormat="1" ht="15.75" customHeight="1" x14ac:dyDescent="0.2">
      <c r="A34" s="314">
        <v>28</v>
      </c>
      <c r="B34" s="315" t="s">
        <v>31</v>
      </c>
      <c r="C34" s="71">
        <v>13159628</v>
      </c>
      <c r="D34" s="71">
        <v>-3494</v>
      </c>
      <c r="E34" s="71"/>
      <c r="F34" s="71">
        <v>0</v>
      </c>
      <c r="G34" s="71">
        <v>0</v>
      </c>
      <c r="H34" s="71">
        <v>0</v>
      </c>
      <c r="I34" s="71">
        <v>0</v>
      </c>
      <c r="J34" s="71">
        <v>0</v>
      </c>
      <c r="K34" s="71">
        <v>-576</v>
      </c>
      <c r="L34" s="71">
        <v>-576</v>
      </c>
      <c r="M34" s="71">
        <v>-576</v>
      </c>
      <c r="N34" s="71">
        <v>-576</v>
      </c>
      <c r="O34" s="71">
        <v>0</v>
      </c>
      <c r="P34" s="71">
        <v>0</v>
      </c>
      <c r="Q34" s="71">
        <v>0</v>
      </c>
      <c r="R34" s="71">
        <v>0</v>
      </c>
      <c r="S34" s="71">
        <v>0</v>
      </c>
      <c r="T34" s="71">
        <v>0</v>
      </c>
      <c r="U34" s="71">
        <v>0</v>
      </c>
      <c r="V34" s="71">
        <v>0</v>
      </c>
      <c r="W34" s="71">
        <v>-869667</v>
      </c>
      <c r="X34" s="71">
        <v>-622178</v>
      </c>
      <c r="Y34" s="71">
        <v>-343608</v>
      </c>
      <c r="Z34" s="71">
        <v>0</v>
      </c>
      <c r="AA34" s="71">
        <v>0</v>
      </c>
      <c r="AB34" s="71">
        <v>0</v>
      </c>
      <c r="AC34" s="71">
        <v>-29353</v>
      </c>
      <c r="AD34" s="71">
        <v>0</v>
      </c>
      <c r="AE34" s="71">
        <v>0</v>
      </c>
      <c r="AF34" s="71">
        <v>0</v>
      </c>
      <c r="AG34" s="71">
        <v>0</v>
      </c>
      <c r="AH34" s="71">
        <v>0</v>
      </c>
      <c r="AI34" s="71">
        <v>-576</v>
      </c>
      <c r="AJ34" s="71">
        <v>0</v>
      </c>
      <c r="AK34" s="71">
        <v>0</v>
      </c>
      <c r="AL34" s="71">
        <v>0</v>
      </c>
      <c r="AM34" s="71">
        <v>0</v>
      </c>
      <c r="AN34" s="71">
        <v>0</v>
      </c>
      <c r="AO34" s="71">
        <v>-42476</v>
      </c>
      <c r="AP34" s="71">
        <v>-90132</v>
      </c>
      <c r="AQ34" s="316">
        <v>-2003788</v>
      </c>
      <c r="AR34" s="317">
        <v>11155840</v>
      </c>
      <c r="AS34" s="71"/>
      <c r="AT34" s="71"/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-17</v>
      </c>
      <c r="BA34" s="71">
        <v>-17</v>
      </c>
      <c r="BB34" s="71">
        <v>-17</v>
      </c>
      <c r="BC34" s="71">
        <v>-17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71">
        <v>0</v>
      </c>
      <c r="BJ34" s="71">
        <v>0</v>
      </c>
      <c r="BK34" s="71">
        <v>0</v>
      </c>
      <c r="BL34" s="71">
        <v>-26155</v>
      </c>
      <c r="BM34" s="71">
        <v>-18712</v>
      </c>
      <c r="BN34" s="71">
        <v>-10334</v>
      </c>
      <c r="BO34" s="71">
        <v>0</v>
      </c>
      <c r="BP34" s="71">
        <v>0</v>
      </c>
      <c r="BQ34" s="71">
        <v>0</v>
      </c>
      <c r="BR34" s="71">
        <v>-883</v>
      </c>
      <c r="BS34" s="71">
        <v>0</v>
      </c>
      <c r="BT34" s="71">
        <v>0</v>
      </c>
      <c r="BU34" s="71">
        <v>0</v>
      </c>
      <c r="BV34" s="71">
        <v>0</v>
      </c>
      <c r="BW34" s="71">
        <v>0</v>
      </c>
      <c r="BX34" s="71">
        <v>-17</v>
      </c>
      <c r="BY34" s="71">
        <v>0</v>
      </c>
      <c r="BZ34" s="71">
        <v>0</v>
      </c>
      <c r="CA34" s="71">
        <v>0</v>
      </c>
      <c r="CB34" s="71">
        <v>0</v>
      </c>
      <c r="CC34" s="71">
        <v>0</v>
      </c>
      <c r="CD34" s="71">
        <v>-1277</v>
      </c>
      <c r="CE34" s="71">
        <v>-2711</v>
      </c>
      <c r="CF34" s="71">
        <v>-60157</v>
      </c>
      <c r="CG34" s="2221">
        <v>11095683</v>
      </c>
      <c r="CH34" s="2166"/>
      <c r="CI34" s="2166"/>
      <c r="CJ34" s="343"/>
      <c r="CK34" s="343"/>
      <c r="CL34" s="343"/>
      <c r="CM34" s="343"/>
      <c r="CN34" s="343"/>
      <c r="CO34" s="2234"/>
      <c r="CP34" s="343"/>
      <c r="CQ34" s="343"/>
      <c r="CR34" s="343"/>
      <c r="CS34" s="343"/>
      <c r="CT34" s="343"/>
      <c r="CU34" s="343"/>
      <c r="CV34" s="343"/>
      <c r="CW34" s="343"/>
      <c r="CX34" s="343"/>
      <c r="CY34" s="343"/>
      <c r="CZ34" s="343"/>
      <c r="DA34" s="343"/>
      <c r="DB34" s="343"/>
      <c r="DC34" s="343"/>
      <c r="DD34" s="343"/>
      <c r="DE34" s="343"/>
      <c r="DF34" s="343"/>
      <c r="DG34" s="343"/>
      <c r="DH34" s="343"/>
      <c r="DI34" s="343"/>
      <c r="DJ34" s="343"/>
      <c r="DK34" s="343"/>
      <c r="DL34" s="343"/>
      <c r="DM34" s="343"/>
      <c r="DN34" s="343"/>
      <c r="DO34" s="343"/>
      <c r="DP34" s="343"/>
      <c r="DQ34" s="343"/>
      <c r="DR34" s="343"/>
      <c r="DS34" s="343"/>
      <c r="DT34" s="343"/>
      <c r="DU34" s="343"/>
      <c r="DV34" s="343"/>
      <c r="DW34" s="343"/>
      <c r="DX34" s="343"/>
      <c r="DY34" s="343"/>
      <c r="DZ34" s="343"/>
      <c r="EA34" s="343"/>
      <c r="EB34" s="343"/>
      <c r="EC34" s="343"/>
      <c r="ED34" s="343"/>
      <c r="EE34" s="343"/>
      <c r="EF34" s="343"/>
      <c r="EG34" s="343"/>
      <c r="EH34" s="343"/>
      <c r="EI34" s="343"/>
      <c r="EJ34" s="343"/>
      <c r="EK34" s="343"/>
      <c r="EL34" s="343"/>
      <c r="EM34" s="343"/>
      <c r="EN34" s="343"/>
      <c r="EO34" s="343"/>
      <c r="EP34" s="343"/>
      <c r="EQ34" s="343"/>
      <c r="ER34" s="343"/>
      <c r="ES34" s="343"/>
      <c r="ET34" s="343"/>
      <c r="EU34" s="343"/>
      <c r="EV34" s="343"/>
      <c r="EW34" s="343"/>
      <c r="EX34" s="343"/>
      <c r="EY34" s="343"/>
      <c r="EZ34" s="343"/>
      <c r="FA34" s="343"/>
      <c r="FB34" s="343"/>
      <c r="FC34" s="343"/>
      <c r="FD34" s="343"/>
      <c r="FE34" s="343"/>
      <c r="FF34" s="343"/>
      <c r="FG34" s="343"/>
      <c r="FH34" s="343"/>
      <c r="FI34" s="343"/>
      <c r="FJ34" s="343"/>
      <c r="FK34" s="343"/>
      <c r="FL34" s="343"/>
      <c r="FM34" s="343"/>
      <c r="FN34" s="343"/>
      <c r="FO34" s="343"/>
      <c r="FP34" s="343"/>
      <c r="FQ34" s="343"/>
      <c r="FR34" s="343"/>
      <c r="FS34" s="343"/>
      <c r="FT34" s="343"/>
      <c r="FU34" s="343"/>
      <c r="FV34" s="343"/>
      <c r="FW34" s="343"/>
      <c r="FX34" s="343"/>
      <c r="FY34" s="343"/>
      <c r="FZ34" s="343"/>
      <c r="GA34" s="343"/>
      <c r="GB34" s="343"/>
      <c r="GC34" s="343"/>
      <c r="GD34" s="343"/>
      <c r="GE34" s="343"/>
      <c r="GF34" s="343"/>
      <c r="GG34" s="343"/>
      <c r="GH34" s="343"/>
      <c r="GI34" s="343"/>
      <c r="GJ34" s="343"/>
      <c r="GK34" s="343"/>
      <c r="GL34" s="343"/>
      <c r="GM34" s="343"/>
      <c r="GN34" s="343"/>
      <c r="GO34" s="343"/>
      <c r="GP34" s="343"/>
      <c r="GQ34" s="343"/>
      <c r="GR34" s="343"/>
      <c r="GS34" s="343"/>
      <c r="GT34" s="343"/>
      <c r="GU34" s="343"/>
      <c r="GV34" s="343"/>
      <c r="GW34" s="343"/>
      <c r="GX34" s="343"/>
      <c r="GY34" s="343"/>
      <c r="GZ34" s="343"/>
      <c r="HA34" s="343"/>
      <c r="HB34" s="343"/>
      <c r="HC34" s="343"/>
      <c r="HD34" s="343"/>
      <c r="HE34" s="343"/>
      <c r="HF34" s="343"/>
      <c r="HG34" s="343"/>
      <c r="HH34" s="343"/>
      <c r="HI34" s="343"/>
      <c r="HJ34" s="343"/>
      <c r="HK34" s="343"/>
      <c r="HL34" s="343"/>
      <c r="HM34" s="343"/>
      <c r="HN34" s="343"/>
      <c r="HO34" s="343"/>
      <c r="HP34" s="343"/>
      <c r="HQ34" s="343"/>
      <c r="HR34" s="343"/>
      <c r="HS34" s="343"/>
      <c r="HT34" s="343"/>
      <c r="HU34" s="343"/>
      <c r="HV34" s="343"/>
      <c r="HW34" s="343"/>
      <c r="HX34" s="343"/>
      <c r="HY34" s="343"/>
      <c r="HZ34" s="343"/>
      <c r="IA34" s="343"/>
      <c r="IB34" s="343"/>
      <c r="IC34" s="343"/>
      <c r="ID34" s="343"/>
      <c r="IE34" s="343"/>
      <c r="IF34" s="343"/>
      <c r="IG34" s="343"/>
      <c r="IH34" s="343"/>
      <c r="II34" s="343"/>
      <c r="IJ34" s="343"/>
      <c r="IK34" s="343"/>
      <c r="IL34" s="343"/>
      <c r="IM34" s="343"/>
      <c r="IN34" s="343"/>
      <c r="IO34" s="343"/>
      <c r="IP34" s="343"/>
      <c r="IQ34" s="343"/>
      <c r="IR34" s="343"/>
      <c r="IS34" s="343"/>
      <c r="IT34" s="343"/>
      <c r="IU34" s="343"/>
      <c r="IV34" s="343"/>
      <c r="IW34" s="343"/>
      <c r="IX34" s="343"/>
      <c r="IY34" s="343"/>
      <c r="IZ34" s="343"/>
      <c r="JA34" s="343"/>
      <c r="JB34" s="343"/>
      <c r="JC34" s="343"/>
      <c r="JD34" s="343"/>
      <c r="JE34" s="343"/>
      <c r="JF34" s="343"/>
      <c r="JG34" s="343"/>
      <c r="JH34" s="343"/>
      <c r="JI34" s="343"/>
      <c r="JJ34" s="343"/>
      <c r="JK34" s="343"/>
      <c r="JL34" s="343"/>
      <c r="JM34" s="343"/>
      <c r="JN34" s="343"/>
      <c r="JO34" s="343"/>
      <c r="JP34" s="343"/>
      <c r="JQ34" s="343"/>
      <c r="JR34" s="343"/>
      <c r="JS34" s="343"/>
      <c r="JT34" s="343"/>
      <c r="JU34" s="343"/>
      <c r="JV34" s="343"/>
      <c r="JW34" s="343"/>
      <c r="JX34" s="343"/>
      <c r="JY34" s="343"/>
      <c r="JZ34" s="343"/>
      <c r="KA34" s="343"/>
      <c r="KB34" s="343"/>
      <c r="KC34" s="343"/>
      <c r="KD34" s="343"/>
      <c r="KE34" s="343"/>
      <c r="KF34" s="343"/>
      <c r="KG34" s="343"/>
      <c r="KH34" s="343"/>
      <c r="KI34" s="343"/>
      <c r="KJ34" s="343"/>
      <c r="KK34" s="343"/>
      <c r="KL34" s="343"/>
      <c r="KM34" s="343"/>
      <c r="KN34" s="343"/>
      <c r="KO34" s="343"/>
      <c r="KP34" s="343"/>
      <c r="KQ34" s="343"/>
      <c r="KR34" s="343"/>
      <c r="KS34" s="343"/>
      <c r="KT34" s="343"/>
      <c r="KU34" s="343"/>
      <c r="KV34" s="343"/>
      <c r="KW34" s="343"/>
      <c r="KX34" s="343"/>
      <c r="KY34" s="343"/>
      <c r="KZ34" s="343"/>
      <c r="LA34" s="343"/>
      <c r="LB34" s="343"/>
      <c r="LC34" s="343"/>
      <c r="LD34" s="343"/>
      <c r="LE34" s="343"/>
      <c r="LF34" s="343"/>
      <c r="LG34" s="343"/>
      <c r="LH34" s="343"/>
      <c r="LI34" s="343"/>
      <c r="LJ34" s="343"/>
      <c r="LK34" s="343"/>
      <c r="LL34" s="343"/>
      <c r="LM34" s="343"/>
      <c r="LN34" s="343"/>
      <c r="LO34" s="343"/>
      <c r="LP34" s="343"/>
      <c r="LQ34" s="343"/>
      <c r="LR34" s="343"/>
      <c r="LS34" s="343"/>
      <c r="LT34" s="343"/>
      <c r="LU34" s="343"/>
      <c r="LV34" s="343"/>
      <c r="LW34" s="343"/>
      <c r="LX34" s="343"/>
      <c r="LY34" s="343"/>
      <c r="LZ34" s="343"/>
      <c r="MA34" s="343"/>
      <c r="MB34" s="343"/>
      <c r="MC34" s="343"/>
      <c r="MD34" s="343"/>
      <c r="ME34" s="343"/>
      <c r="MF34" s="343"/>
      <c r="MG34" s="343"/>
      <c r="MH34" s="343"/>
      <c r="MI34" s="343"/>
      <c r="MJ34" s="343"/>
      <c r="MK34" s="343"/>
      <c r="ML34" s="343"/>
      <c r="MM34" s="343"/>
      <c r="MN34" s="343"/>
      <c r="MO34" s="343"/>
      <c r="MP34" s="343"/>
      <c r="MQ34" s="343"/>
      <c r="MR34" s="343"/>
      <c r="MS34" s="343"/>
      <c r="MT34" s="343"/>
      <c r="MU34" s="343"/>
      <c r="MV34" s="343"/>
      <c r="MW34" s="343"/>
      <c r="MX34" s="343"/>
      <c r="MY34" s="343"/>
      <c r="MZ34" s="343"/>
      <c r="NA34" s="343"/>
      <c r="NB34" s="343"/>
      <c r="NC34" s="343"/>
      <c r="ND34" s="343"/>
      <c r="NE34" s="343"/>
      <c r="NF34" s="343"/>
      <c r="NG34" s="343"/>
      <c r="NH34" s="343"/>
      <c r="NI34" s="343"/>
      <c r="NJ34" s="343"/>
      <c r="NK34" s="343"/>
      <c r="NL34" s="343"/>
      <c r="NM34" s="343"/>
      <c r="NN34" s="343"/>
      <c r="NO34" s="343"/>
      <c r="NP34" s="343"/>
      <c r="NQ34" s="343"/>
      <c r="NR34" s="343"/>
      <c r="NS34" s="343"/>
      <c r="NT34" s="343"/>
      <c r="NU34" s="343"/>
      <c r="NV34" s="343"/>
      <c r="NW34" s="343"/>
      <c r="NX34" s="343"/>
      <c r="NY34" s="343"/>
      <c r="NZ34" s="343"/>
      <c r="OA34" s="343"/>
      <c r="OB34" s="343"/>
      <c r="OC34" s="343"/>
      <c r="OD34" s="343"/>
      <c r="OE34" s="343"/>
      <c r="OF34" s="343"/>
      <c r="OG34" s="343"/>
      <c r="OH34" s="343"/>
      <c r="OI34" s="343"/>
      <c r="OJ34" s="343"/>
      <c r="OK34" s="343"/>
    </row>
    <row r="35" spans="1:401" s="25" customFormat="1" ht="15.75" customHeight="1" x14ac:dyDescent="0.2">
      <c r="A35" s="314">
        <v>29</v>
      </c>
      <c r="B35" s="315" t="s">
        <v>32</v>
      </c>
      <c r="C35" s="71">
        <v>6714795</v>
      </c>
      <c r="D35" s="71">
        <v>-1209</v>
      </c>
      <c r="E35" s="71"/>
      <c r="F35" s="71">
        <v>0</v>
      </c>
      <c r="G35" s="71">
        <v>0</v>
      </c>
      <c r="H35" s="71">
        <v>0</v>
      </c>
      <c r="I35" s="71">
        <v>0</v>
      </c>
      <c r="J35" s="71">
        <v>0</v>
      </c>
      <c r="K35" s="71">
        <v>0</v>
      </c>
      <c r="L35" s="71">
        <v>0</v>
      </c>
      <c r="M35" s="71">
        <v>-493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v>0</v>
      </c>
      <c r="T35" s="71">
        <v>-29571</v>
      </c>
      <c r="U35" s="71">
        <v>0</v>
      </c>
      <c r="V35" s="71">
        <v>0</v>
      </c>
      <c r="W35" s="71">
        <v>-493</v>
      </c>
      <c r="X35" s="71">
        <v>-3450</v>
      </c>
      <c r="Y35" s="71">
        <v>0</v>
      </c>
      <c r="Z35" s="71">
        <v>0</v>
      </c>
      <c r="AA35" s="71">
        <v>0</v>
      </c>
      <c r="AB35" s="71">
        <v>0</v>
      </c>
      <c r="AC35" s="71">
        <v>0</v>
      </c>
      <c r="AD35" s="71">
        <v>0</v>
      </c>
      <c r="AE35" s="71">
        <v>0</v>
      </c>
      <c r="AF35" s="71">
        <v>0</v>
      </c>
      <c r="AG35" s="71">
        <v>0</v>
      </c>
      <c r="AH35" s="71">
        <v>0</v>
      </c>
      <c r="AI35" s="71">
        <v>0</v>
      </c>
      <c r="AJ35" s="71">
        <v>0</v>
      </c>
      <c r="AK35" s="71">
        <v>0</v>
      </c>
      <c r="AL35" s="71">
        <v>0</v>
      </c>
      <c r="AM35" s="71">
        <v>0</v>
      </c>
      <c r="AN35" s="71">
        <v>0</v>
      </c>
      <c r="AO35" s="71">
        <v>-14194</v>
      </c>
      <c r="AP35" s="71">
        <v>-35042</v>
      </c>
      <c r="AQ35" s="316">
        <v>-84452</v>
      </c>
      <c r="AR35" s="317">
        <v>6630343</v>
      </c>
      <c r="AS35" s="71"/>
      <c r="AT35" s="71"/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0</v>
      </c>
      <c r="BA35" s="71">
        <v>0</v>
      </c>
      <c r="BB35" s="71">
        <v>-15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71">
        <v>-889</v>
      </c>
      <c r="BJ35" s="71">
        <v>0</v>
      </c>
      <c r="BK35" s="71">
        <v>0</v>
      </c>
      <c r="BL35" s="71">
        <v>-15</v>
      </c>
      <c r="BM35" s="71">
        <v>-104</v>
      </c>
      <c r="BN35" s="71">
        <v>0</v>
      </c>
      <c r="BO35" s="71">
        <v>0</v>
      </c>
      <c r="BP35" s="71">
        <v>0</v>
      </c>
      <c r="BQ35" s="71">
        <v>0</v>
      </c>
      <c r="BR35" s="71">
        <v>0</v>
      </c>
      <c r="BS35" s="71">
        <v>0</v>
      </c>
      <c r="BT35" s="71">
        <v>0</v>
      </c>
      <c r="BU35" s="71">
        <v>0</v>
      </c>
      <c r="BV35" s="71">
        <v>0</v>
      </c>
      <c r="BW35" s="71">
        <v>0</v>
      </c>
      <c r="BX35" s="71">
        <v>0</v>
      </c>
      <c r="BY35" s="71">
        <v>0</v>
      </c>
      <c r="BZ35" s="71">
        <v>0</v>
      </c>
      <c r="CA35" s="71">
        <v>0</v>
      </c>
      <c r="CB35" s="71">
        <v>0</v>
      </c>
      <c r="CC35" s="71">
        <v>0</v>
      </c>
      <c r="CD35" s="71">
        <v>-427</v>
      </c>
      <c r="CE35" s="71">
        <v>-1054</v>
      </c>
      <c r="CF35" s="71">
        <v>-2504</v>
      </c>
      <c r="CG35" s="2221">
        <v>6627839</v>
      </c>
      <c r="CH35" s="2166"/>
      <c r="CI35" s="2166"/>
      <c r="CJ35" s="343"/>
      <c r="CK35" s="343"/>
      <c r="CL35" s="343"/>
      <c r="CM35" s="343"/>
      <c r="CN35" s="343"/>
      <c r="CO35" s="2234"/>
      <c r="CP35" s="343"/>
      <c r="CQ35" s="343"/>
      <c r="CR35" s="343"/>
      <c r="CS35" s="343"/>
      <c r="CT35" s="343"/>
      <c r="CU35" s="343"/>
      <c r="CV35" s="343"/>
      <c r="CW35" s="343"/>
      <c r="CX35" s="343"/>
      <c r="CY35" s="343"/>
      <c r="CZ35" s="343"/>
      <c r="DA35" s="343"/>
      <c r="DB35" s="343"/>
      <c r="DC35" s="343"/>
      <c r="DD35" s="343"/>
      <c r="DE35" s="343"/>
      <c r="DF35" s="343"/>
      <c r="DG35" s="343"/>
      <c r="DH35" s="343"/>
      <c r="DI35" s="343"/>
      <c r="DJ35" s="343"/>
      <c r="DK35" s="343"/>
      <c r="DL35" s="343"/>
      <c r="DM35" s="343"/>
      <c r="DN35" s="343"/>
      <c r="DO35" s="343"/>
      <c r="DP35" s="343"/>
      <c r="DQ35" s="343"/>
      <c r="DR35" s="343"/>
      <c r="DS35" s="343"/>
      <c r="DT35" s="343"/>
      <c r="DU35" s="343"/>
      <c r="DV35" s="343"/>
      <c r="DW35" s="343"/>
      <c r="DX35" s="343"/>
      <c r="DY35" s="343"/>
      <c r="DZ35" s="343"/>
      <c r="EA35" s="343"/>
      <c r="EB35" s="343"/>
      <c r="EC35" s="343"/>
      <c r="ED35" s="343"/>
      <c r="EE35" s="343"/>
      <c r="EF35" s="343"/>
      <c r="EG35" s="343"/>
      <c r="EH35" s="343"/>
      <c r="EI35" s="343"/>
      <c r="EJ35" s="343"/>
      <c r="EK35" s="343"/>
      <c r="EL35" s="343"/>
      <c r="EM35" s="343"/>
      <c r="EN35" s="343"/>
      <c r="EO35" s="343"/>
      <c r="EP35" s="343"/>
      <c r="EQ35" s="343"/>
      <c r="ER35" s="343"/>
      <c r="ES35" s="343"/>
      <c r="ET35" s="343"/>
      <c r="EU35" s="343"/>
      <c r="EV35" s="343"/>
      <c r="EW35" s="343"/>
      <c r="EX35" s="343"/>
      <c r="EY35" s="343"/>
      <c r="EZ35" s="343"/>
      <c r="FA35" s="343"/>
      <c r="FB35" s="343"/>
      <c r="FC35" s="343"/>
      <c r="FD35" s="343"/>
      <c r="FE35" s="343"/>
      <c r="FF35" s="343"/>
      <c r="FG35" s="343"/>
      <c r="FH35" s="343"/>
      <c r="FI35" s="343"/>
      <c r="FJ35" s="343"/>
      <c r="FK35" s="343"/>
      <c r="FL35" s="343"/>
      <c r="FM35" s="343"/>
      <c r="FN35" s="343"/>
      <c r="FO35" s="343"/>
      <c r="FP35" s="343"/>
      <c r="FQ35" s="343"/>
      <c r="FR35" s="343"/>
      <c r="FS35" s="343"/>
      <c r="FT35" s="343"/>
      <c r="FU35" s="343"/>
      <c r="FV35" s="343"/>
      <c r="FW35" s="343"/>
      <c r="FX35" s="343"/>
      <c r="FY35" s="343"/>
      <c r="FZ35" s="343"/>
      <c r="GA35" s="343"/>
      <c r="GB35" s="343"/>
      <c r="GC35" s="343"/>
      <c r="GD35" s="343"/>
      <c r="GE35" s="343"/>
      <c r="GF35" s="343"/>
      <c r="GG35" s="343"/>
      <c r="GH35" s="343"/>
      <c r="GI35" s="343"/>
      <c r="GJ35" s="343"/>
      <c r="GK35" s="343"/>
      <c r="GL35" s="343"/>
      <c r="GM35" s="343"/>
      <c r="GN35" s="343"/>
      <c r="GO35" s="343"/>
      <c r="GP35" s="343"/>
      <c r="GQ35" s="343"/>
      <c r="GR35" s="343"/>
      <c r="GS35" s="343"/>
      <c r="GT35" s="343"/>
      <c r="GU35" s="343"/>
      <c r="GV35" s="343"/>
      <c r="GW35" s="343"/>
      <c r="GX35" s="343"/>
      <c r="GY35" s="343"/>
      <c r="GZ35" s="343"/>
      <c r="HA35" s="343"/>
      <c r="HB35" s="343"/>
      <c r="HC35" s="343"/>
      <c r="HD35" s="343"/>
      <c r="HE35" s="343"/>
      <c r="HF35" s="343"/>
      <c r="HG35" s="343"/>
      <c r="HH35" s="343"/>
      <c r="HI35" s="343"/>
      <c r="HJ35" s="343"/>
      <c r="HK35" s="343"/>
      <c r="HL35" s="343"/>
      <c r="HM35" s="343"/>
      <c r="HN35" s="343"/>
      <c r="HO35" s="343"/>
      <c r="HP35" s="343"/>
      <c r="HQ35" s="343"/>
      <c r="HR35" s="343"/>
      <c r="HS35" s="343"/>
      <c r="HT35" s="343"/>
      <c r="HU35" s="343"/>
      <c r="HV35" s="343"/>
      <c r="HW35" s="343"/>
      <c r="HX35" s="343"/>
      <c r="HY35" s="343"/>
      <c r="HZ35" s="343"/>
      <c r="IA35" s="343"/>
      <c r="IB35" s="343"/>
      <c r="IC35" s="343"/>
      <c r="ID35" s="343"/>
      <c r="IE35" s="343"/>
      <c r="IF35" s="343"/>
      <c r="IG35" s="343"/>
      <c r="IH35" s="343"/>
      <c r="II35" s="343"/>
      <c r="IJ35" s="343"/>
      <c r="IK35" s="343"/>
      <c r="IL35" s="343"/>
      <c r="IM35" s="343"/>
      <c r="IN35" s="343"/>
      <c r="IO35" s="343"/>
      <c r="IP35" s="343"/>
      <c r="IQ35" s="343"/>
      <c r="IR35" s="343"/>
      <c r="IS35" s="343"/>
      <c r="IT35" s="343"/>
      <c r="IU35" s="343"/>
      <c r="IV35" s="343"/>
      <c r="IW35" s="343"/>
      <c r="IX35" s="343"/>
      <c r="IY35" s="343"/>
      <c r="IZ35" s="343"/>
      <c r="JA35" s="343"/>
      <c r="JB35" s="343"/>
      <c r="JC35" s="343"/>
      <c r="JD35" s="343"/>
      <c r="JE35" s="343"/>
      <c r="JF35" s="343"/>
      <c r="JG35" s="343"/>
      <c r="JH35" s="343"/>
      <c r="JI35" s="343"/>
      <c r="JJ35" s="343"/>
      <c r="JK35" s="343"/>
      <c r="JL35" s="343"/>
      <c r="JM35" s="343"/>
      <c r="JN35" s="343"/>
      <c r="JO35" s="343"/>
      <c r="JP35" s="343"/>
      <c r="JQ35" s="343"/>
      <c r="JR35" s="343"/>
      <c r="JS35" s="343"/>
      <c r="JT35" s="343"/>
      <c r="JU35" s="343"/>
      <c r="JV35" s="343"/>
      <c r="JW35" s="343"/>
      <c r="JX35" s="343"/>
      <c r="JY35" s="343"/>
      <c r="JZ35" s="343"/>
      <c r="KA35" s="343"/>
      <c r="KB35" s="343"/>
      <c r="KC35" s="343"/>
      <c r="KD35" s="343"/>
      <c r="KE35" s="343"/>
      <c r="KF35" s="343"/>
      <c r="KG35" s="343"/>
      <c r="KH35" s="343"/>
      <c r="KI35" s="343"/>
      <c r="KJ35" s="343"/>
      <c r="KK35" s="343"/>
      <c r="KL35" s="343"/>
      <c r="KM35" s="343"/>
      <c r="KN35" s="343"/>
      <c r="KO35" s="343"/>
      <c r="KP35" s="343"/>
      <c r="KQ35" s="343"/>
      <c r="KR35" s="343"/>
      <c r="KS35" s="343"/>
      <c r="KT35" s="343"/>
      <c r="KU35" s="343"/>
      <c r="KV35" s="343"/>
      <c r="KW35" s="343"/>
      <c r="KX35" s="343"/>
      <c r="KY35" s="343"/>
      <c r="KZ35" s="343"/>
      <c r="LA35" s="343"/>
      <c r="LB35" s="343"/>
      <c r="LC35" s="343"/>
      <c r="LD35" s="343"/>
      <c r="LE35" s="343"/>
      <c r="LF35" s="343"/>
      <c r="LG35" s="343"/>
      <c r="LH35" s="343"/>
      <c r="LI35" s="343"/>
      <c r="LJ35" s="343"/>
      <c r="LK35" s="343"/>
      <c r="LL35" s="343"/>
      <c r="LM35" s="343"/>
      <c r="LN35" s="343"/>
      <c r="LO35" s="343"/>
      <c r="LP35" s="343"/>
      <c r="LQ35" s="343"/>
      <c r="LR35" s="343"/>
      <c r="LS35" s="343"/>
      <c r="LT35" s="343"/>
      <c r="LU35" s="343"/>
      <c r="LV35" s="343"/>
      <c r="LW35" s="343"/>
      <c r="LX35" s="343"/>
      <c r="LY35" s="343"/>
      <c r="LZ35" s="343"/>
      <c r="MA35" s="343"/>
      <c r="MB35" s="343"/>
      <c r="MC35" s="343"/>
      <c r="MD35" s="343"/>
      <c r="ME35" s="343"/>
      <c r="MF35" s="343"/>
      <c r="MG35" s="343"/>
      <c r="MH35" s="343"/>
      <c r="MI35" s="343"/>
      <c r="MJ35" s="343"/>
      <c r="MK35" s="343"/>
      <c r="ML35" s="343"/>
      <c r="MM35" s="343"/>
      <c r="MN35" s="343"/>
      <c r="MO35" s="343"/>
      <c r="MP35" s="343"/>
      <c r="MQ35" s="343"/>
      <c r="MR35" s="343"/>
      <c r="MS35" s="343"/>
      <c r="MT35" s="343"/>
      <c r="MU35" s="343"/>
      <c r="MV35" s="343"/>
      <c r="MW35" s="343"/>
      <c r="MX35" s="343"/>
      <c r="MY35" s="343"/>
      <c r="MZ35" s="343"/>
      <c r="NA35" s="343"/>
      <c r="NB35" s="343"/>
      <c r="NC35" s="343"/>
      <c r="ND35" s="343"/>
      <c r="NE35" s="343"/>
      <c r="NF35" s="343"/>
      <c r="NG35" s="343"/>
      <c r="NH35" s="343"/>
      <c r="NI35" s="343"/>
      <c r="NJ35" s="343"/>
      <c r="NK35" s="343"/>
      <c r="NL35" s="343"/>
      <c r="NM35" s="343"/>
      <c r="NN35" s="343"/>
      <c r="NO35" s="343"/>
      <c r="NP35" s="343"/>
      <c r="NQ35" s="343"/>
      <c r="NR35" s="343"/>
      <c r="NS35" s="343"/>
      <c r="NT35" s="343"/>
      <c r="NU35" s="343"/>
      <c r="NV35" s="343"/>
      <c r="NW35" s="343"/>
      <c r="NX35" s="343"/>
      <c r="NY35" s="343"/>
      <c r="NZ35" s="343"/>
      <c r="OA35" s="343"/>
      <c r="OB35" s="343"/>
      <c r="OC35" s="343"/>
      <c r="OD35" s="343"/>
      <c r="OE35" s="343"/>
      <c r="OF35" s="343"/>
      <c r="OG35" s="343"/>
      <c r="OH35" s="343"/>
      <c r="OI35" s="343"/>
      <c r="OJ35" s="343"/>
      <c r="OK35" s="343"/>
    </row>
    <row r="36" spans="1:401" s="25" customFormat="1" ht="15.75" customHeight="1" x14ac:dyDescent="0.2">
      <c r="A36" s="305">
        <v>30</v>
      </c>
      <c r="B36" s="306" t="s">
        <v>33</v>
      </c>
      <c r="C36" s="307">
        <v>1500575</v>
      </c>
      <c r="D36" s="307">
        <v>0</v>
      </c>
      <c r="E36" s="307"/>
      <c r="F36" s="307">
        <v>0</v>
      </c>
      <c r="G36" s="307">
        <v>0</v>
      </c>
      <c r="H36" s="307">
        <v>0</v>
      </c>
      <c r="I36" s="307">
        <v>0</v>
      </c>
      <c r="J36" s="307">
        <v>0</v>
      </c>
      <c r="K36" s="307">
        <v>0</v>
      </c>
      <c r="L36" s="307">
        <v>0</v>
      </c>
      <c r="M36" s="307">
        <v>0</v>
      </c>
      <c r="N36" s="307">
        <v>0</v>
      </c>
      <c r="O36" s="307">
        <v>0</v>
      </c>
      <c r="P36" s="307">
        <v>0</v>
      </c>
      <c r="Q36" s="307">
        <v>0</v>
      </c>
      <c r="R36" s="307">
        <v>0</v>
      </c>
      <c r="S36" s="307">
        <v>0</v>
      </c>
      <c r="T36" s="307">
        <v>0</v>
      </c>
      <c r="U36" s="307">
        <v>0</v>
      </c>
      <c r="V36" s="307">
        <v>0</v>
      </c>
      <c r="W36" s="307">
        <v>0</v>
      </c>
      <c r="X36" s="307">
        <v>0</v>
      </c>
      <c r="Y36" s="307">
        <v>0</v>
      </c>
      <c r="Z36" s="307">
        <v>0</v>
      </c>
      <c r="AA36" s="307">
        <v>0</v>
      </c>
      <c r="AB36" s="307">
        <v>0</v>
      </c>
      <c r="AC36" s="307">
        <v>0</v>
      </c>
      <c r="AD36" s="307">
        <v>0</v>
      </c>
      <c r="AE36" s="462">
        <v>0</v>
      </c>
      <c r="AF36" s="462">
        <v>0</v>
      </c>
      <c r="AG36" s="656">
        <v>0</v>
      </c>
      <c r="AH36" s="656">
        <v>0</v>
      </c>
      <c r="AI36" s="996">
        <v>0</v>
      </c>
      <c r="AJ36" s="1135">
        <v>0</v>
      </c>
      <c r="AK36" s="1135">
        <v>0</v>
      </c>
      <c r="AL36" s="996">
        <v>0</v>
      </c>
      <c r="AM36" s="996">
        <v>0</v>
      </c>
      <c r="AN36" s="996">
        <v>0</v>
      </c>
      <c r="AO36" s="307">
        <v>-1996</v>
      </c>
      <c r="AP36" s="307">
        <v>-5987</v>
      </c>
      <c r="AQ36" s="308">
        <v>-7983</v>
      </c>
      <c r="AR36" s="309">
        <v>1492592</v>
      </c>
      <c r="AS36" s="307"/>
      <c r="AT36" s="307"/>
      <c r="AU36" s="307">
        <v>0</v>
      </c>
      <c r="AV36" s="307">
        <v>0</v>
      </c>
      <c r="AW36" s="307">
        <v>0</v>
      </c>
      <c r="AX36" s="307">
        <v>0</v>
      </c>
      <c r="AY36" s="307">
        <v>0</v>
      </c>
      <c r="AZ36" s="307">
        <v>0</v>
      </c>
      <c r="BA36" s="307">
        <v>0</v>
      </c>
      <c r="BB36" s="307">
        <v>0</v>
      </c>
      <c r="BC36" s="307">
        <v>0</v>
      </c>
      <c r="BD36" s="307">
        <v>0</v>
      </c>
      <c r="BE36" s="307">
        <v>0</v>
      </c>
      <c r="BF36" s="307">
        <v>0</v>
      </c>
      <c r="BG36" s="307">
        <v>0</v>
      </c>
      <c r="BH36" s="307">
        <v>0</v>
      </c>
      <c r="BI36" s="307">
        <v>0</v>
      </c>
      <c r="BJ36" s="307">
        <v>0</v>
      </c>
      <c r="BK36" s="307">
        <v>0</v>
      </c>
      <c r="BL36" s="307">
        <v>0</v>
      </c>
      <c r="BM36" s="307">
        <v>0</v>
      </c>
      <c r="BN36" s="307">
        <v>0</v>
      </c>
      <c r="BO36" s="307">
        <v>0</v>
      </c>
      <c r="BP36" s="307">
        <v>0</v>
      </c>
      <c r="BQ36" s="307">
        <v>0</v>
      </c>
      <c r="BR36" s="307">
        <v>0</v>
      </c>
      <c r="BS36" s="307">
        <v>0</v>
      </c>
      <c r="BT36" s="462">
        <v>0</v>
      </c>
      <c r="BU36" s="462">
        <v>0</v>
      </c>
      <c r="BV36" s="656">
        <v>0</v>
      </c>
      <c r="BW36" s="656">
        <v>0</v>
      </c>
      <c r="BX36" s="996">
        <v>0</v>
      </c>
      <c r="BY36" s="1135">
        <v>0</v>
      </c>
      <c r="BZ36" s="1135">
        <v>0</v>
      </c>
      <c r="CA36" s="1135">
        <v>0</v>
      </c>
      <c r="CB36" s="1135">
        <v>0</v>
      </c>
      <c r="CC36" s="1135">
        <v>0</v>
      </c>
      <c r="CD36" s="307">
        <v>-60</v>
      </c>
      <c r="CE36" s="307">
        <v>-180</v>
      </c>
      <c r="CF36" s="307">
        <v>-240</v>
      </c>
      <c r="CG36" s="2222">
        <v>1492352</v>
      </c>
      <c r="CH36" s="2166"/>
      <c r="CI36" s="2166"/>
      <c r="CJ36" s="343"/>
      <c r="CK36" s="343"/>
      <c r="CL36" s="343"/>
      <c r="CM36" s="343"/>
      <c r="CN36" s="343"/>
      <c r="CO36" s="2234"/>
      <c r="CP36" s="343"/>
      <c r="CQ36" s="343"/>
      <c r="CR36" s="343"/>
      <c r="CS36" s="343"/>
      <c r="CT36" s="343"/>
      <c r="CU36" s="343"/>
      <c r="CV36" s="343"/>
      <c r="CW36" s="343"/>
      <c r="CX36" s="343"/>
      <c r="CY36" s="343"/>
      <c r="CZ36" s="343"/>
      <c r="DA36" s="343"/>
      <c r="DB36" s="343"/>
      <c r="DC36" s="343"/>
      <c r="DD36" s="343"/>
      <c r="DE36" s="343"/>
      <c r="DF36" s="343"/>
      <c r="DG36" s="343"/>
      <c r="DH36" s="343"/>
      <c r="DI36" s="343"/>
      <c r="DJ36" s="343"/>
      <c r="DK36" s="343"/>
      <c r="DL36" s="343"/>
      <c r="DM36" s="343"/>
      <c r="DN36" s="343"/>
      <c r="DO36" s="343"/>
      <c r="DP36" s="343"/>
      <c r="DQ36" s="343"/>
      <c r="DR36" s="343"/>
      <c r="DS36" s="343"/>
      <c r="DT36" s="343"/>
      <c r="DU36" s="343"/>
      <c r="DV36" s="343"/>
      <c r="DW36" s="343"/>
      <c r="DX36" s="343"/>
      <c r="DY36" s="343"/>
      <c r="DZ36" s="343"/>
      <c r="EA36" s="343"/>
      <c r="EB36" s="343"/>
      <c r="EC36" s="343"/>
      <c r="ED36" s="343"/>
      <c r="EE36" s="343"/>
      <c r="EF36" s="343"/>
      <c r="EG36" s="343"/>
      <c r="EH36" s="343"/>
      <c r="EI36" s="343"/>
      <c r="EJ36" s="343"/>
      <c r="EK36" s="343"/>
      <c r="EL36" s="343"/>
      <c r="EM36" s="343"/>
      <c r="EN36" s="343"/>
      <c r="EO36" s="343"/>
      <c r="EP36" s="343"/>
      <c r="EQ36" s="343"/>
      <c r="ER36" s="343"/>
      <c r="ES36" s="343"/>
      <c r="ET36" s="343"/>
      <c r="EU36" s="343"/>
      <c r="EV36" s="343"/>
      <c r="EW36" s="343"/>
      <c r="EX36" s="343"/>
      <c r="EY36" s="343"/>
      <c r="EZ36" s="343"/>
      <c r="FA36" s="343"/>
      <c r="FB36" s="343"/>
      <c r="FC36" s="343"/>
      <c r="FD36" s="343"/>
      <c r="FE36" s="343"/>
      <c r="FF36" s="343"/>
      <c r="FG36" s="343"/>
      <c r="FH36" s="343"/>
      <c r="FI36" s="343"/>
      <c r="FJ36" s="343"/>
      <c r="FK36" s="343"/>
      <c r="FL36" s="343"/>
      <c r="FM36" s="343"/>
      <c r="FN36" s="343"/>
      <c r="FO36" s="343"/>
      <c r="FP36" s="343"/>
      <c r="FQ36" s="343"/>
      <c r="FR36" s="343"/>
      <c r="FS36" s="343"/>
      <c r="FT36" s="343"/>
      <c r="FU36" s="343"/>
      <c r="FV36" s="343"/>
      <c r="FW36" s="343"/>
      <c r="FX36" s="343"/>
      <c r="FY36" s="343"/>
      <c r="FZ36" s="343"/>
      <c r="GA36" s="343"/>
      <c r="GB36" s="343"/>
      <c r="GC36" s="343"/>
      <c r="GD36" s="343"/>
      <c r="GE36" s="343"/>
      <c r="GF36" s="343"/>
      <c r="GG36" s="343"/>
      <c r="GH36" s="343"/>
      <c r="GI36" s="343"/>
      <c r="GJ36" s="343"/>
      <c r="GK36" s="343"/>
      <c r="GL36" s="343"/>
      <c r="GM36" s="343"/>
      <c r="GN36" s="343"/>
      <c r="GO36" s="343"/>
      <c r="GP36" s="343"/>
      <c r="GQ36" s="343"/>
      <c r="GR36" s="343"/>
      <c r="GS36" s="343"/>
      <c r="GT36" s="343"/>
      <c r="GU36" s="343"/>
      <c r="GV36" s="343"/>
      <c r="GW36" s="343"/>
      <c r="GX36" s="343"/>
      <c r="GY36" s="343"/>
      <c r="GZ36" s="343"/>
      <c r="HA36" s="343"/>
      <c r="HB36" s="343"/>
      <c r="HC36" s="343"/>
      <c r="HD36" s="343"/>
      <c r="HE36" s="343"/>
      <c r="HF36" s="343"/>
      <c r="HG36" s="343"/>
      <c r="HH36" s="343"/>
      <c r="HI36" s="343"/>
      <c r="HJ36" s="343"/>
      <c r="HK36" s="343"/>
      <c r="HL36" s="343"/>
      <c r="HM36" s="343"/>
      <c r="HN36" s="343"/>
      <c r="HO36" s="343"/>
      <c r="HP36" s="343"/>
      <c r="HQ36" s="343"/>
      <c r="HR36" s="343"/>
      <c r="HS36" s="343"/>
      <c r="HT36" s="343"/>
      <c r="HU36" s="343"/>
      <c r="HV36" s="343"/>
      <c r="HW36" s="343"/>
      <c r="HX36" s="343"/>
      <c r="HY36" s="343"/>
      <c r="HZ36" s="343"/>
      <c r="IA36" s="343"/>
      <c r="IB36" s="343"/>
      <c r="IC36" s="343"/>
      <c r="ID36" s="343"/>
      <c r="IE36" s="343"/>
      <c r="IF36" s="343"/>
      <c r="IG36" s="343"/>
      <c r="IH36" s="343"/>
      <c r="II36" s="343"/>
      <c r="IJ36" s="343"/>
      <c r="IK36" s="343"/>
      <c r="IL36" s="343"/>
      <c r="IM36" s="343"/>
      <c r="IN36" s="343"/>
      <c r="IO36" s="343"/>
      <c r="IP36" s="343"/>
      <c r="IQ36" s="343"/>
      <c r="IR36" s="343"/>
      <c r="IS36" s="343"/>
      <c r="IT36" s="343"/>
      <c r="IU36" s="343"/>
      <c r="IV36" s="343"/>
      <c r="IW36" s="343"/>
      <c r="IX36" s="343"/>
      <c r="IY36" s="343"/>
      <c r="IZ36" s="343"/>
      <c r="JA36" s="343"/>
      <c r="JB36" s="343"/>
      <c r="JC36" s="343"/>
      <c r="JD36" s="343"/>
      <c r="JE36" s="343"/>
      <c r="JF36" s="343"/>
      <c r="JG36" s="343"/>
      <c r="JH36" s="343"/>
      <c r="JI36" s="343"/>
      <c r="JJ36" s="343"/>
      <c r="JK36" s="343"/>
      <c r="JL36" s="343"/>
      <c r="JM36" s="343"/>
      <c r="JN36" s="343"/>
      <c r="JO36" s="343"/>
      <c r="JP36" s="343"/>
      <c r="JQ36" s="343"/>
      <c r="JR36" s="343"/>
      <c r="JS36" s="343"/>
      <c r="JT36" s="343"/>
      <c r="JU36" s="343"/>
      <c r="JV36" s="343"/>
      <c r="JW36" s="343"/>
      <c r="JX36" s="343"/>
      <c r="JY36" s="343"/>
      <c r="JZ36" s="343"/>
      <c r="KA36" s="343"/>
      <c r="KB36" s="343"/>
      <c r="KC36" s="343"/>
      <c r="KD36" s="343"/>
      <c r="KE36" s="343"/>
      <c r="KF36" s="343"/>
      <c r="KG36" s="343"/>
      <c r="KH36" s="343"/>
      <c r="KI36" s="343"/>
      <c r="KJ36" s="343"/>
      <c r="KK36" s="343"/>
      <c r="KL36" s="343"/>
      <c r="KM36" s="343"/>
      <c r="KN36" s="343"/>
      <c r="KO36" s="343"/>
      <c r="KP36" s="343"/>
      <c r="KQ36" s="343"/>
      <c r="KR36" s="343"/>
      <c r="KS36" s="343"/>
      <c r="KT36" s="343"/>
      <c r="KU36" s="343"/>
      <c r="KV36" s="343"/>
      <c r="KW36" s="343"/>
      <c r="KX36" s="343"/>
      <c r="KY36" s="343"/>
      <c r="KZ36" s="343"/>
      <c r="LA36" s="343"/>
      <c r="LB36" s="343"/>
      <c r="LC36" s="343"/>
      <c r="LD36" s="343"/>
      <c r="LE36" s="343"/>
      <c r="LF36" s="343"/>
      <c r="LG36" s="343"/>
      <c r="LH36" s="343"/>
      <c r="LI36" s="343"/>
      <c r="LJ36" s="343"/>
      <c r="LK36" s="343"/>
      <c r="LL36" s="343"/>
      <c r="LM36" s="343"/>
      <c r="LN36" s="343"/>
      <c r="LO36" s="343"/>
      <c r="LP36" s="343"/>
      <c r="LQ36" s="343"/>
      <c r="LR36" s="343"/>
      <c r="LS36" s="343"/>
      <c r="LT36" s="343"/>
      <c r="LU36" s="343"/>
      <c r="LV36" s="343"/>
      <c r="LW36" s="343"/>
      <c r="LX36" s="343"/>
      <c r="LY36" s="343"/>
      <c r="LZ36" s="343"/>
      <c r="MA36" s="343"/>
      <c r="MB36" s="343"/>
      <c r="MC36" s="343"/>
      <c r="MD36" s="343"/>
      <c r="ME36" s="343"/>
      <c r="MF36" s="343"/>
      <c r="MG36" s="343"/>
      <c r="MH36" s="343"/>
      <c r="MI36" s="343"/>
      <c r="MJ36" s="343"/>
      <c r="MK36" s="343"/>
      <c r="ML36" s="343"/>
      <c r="MM36" s="343"/>
      <c r="MN36" s="343"/>
      <c r="MO36" s="343"/>
      <c r="MP36" s="343"/>
      <c r="MQ36" s="343"/>
      <c r="MR36" s="343"/>
      <c r="MS36" s="343"/>
      <c r="MT36" s="343"/>
      <c r="MU36" s="343"/>
      <c r="MV36" s="343"/>
      <c r="MW36" s="343"/>
      <c r="MX36" s="343"/>
      <c r="MY36" s="343"/>
      <c r="MZ36" s="343"/>
      <c r="NA36" s="343"/>
      <c r="NB36" s="343"/>
      <c r="NC36" s="343"/>
      <c r="ND36" s="343"/>
      <c r="NE36" s="343"/>
      <c r="NF36" s="343"/>
      <c r="NG36" s="343"/>
      <c r="NH36" s="343"/>
      <c r="NI36" s="343"/>
      <c r="NJ36" s="343"/>
      <c r="NK36" s="343"/>
      <c r="NL36" s="343"/>
      <c r="NM36" s="343"/>
      <c r="NN36" s="343"/>
      <c r="NO36" s="343"/>
      <c r="NP36" s="343"/>
      <c r="NQ36" s="343"/>
      <c r="NR36" s="343"/>
      <c r="NS36" s="343"/>
      <c r="NT36" s="343"/>
      <c r="NU36" s="343"/>
      <c r="NV36" s="343"/>
      <c r="NW36" s="343"/>
      <c r="NX36" s="343"/>
      <c r="NY36" s="343"/>
      <c r="NZ36" s="343"/>
      <c r="OA36" s="343"/>
      <c r="OB36" s="343"/>
      <c r="OC36" s="343"/>
      <c r="OD36" s="343"/>
      <c r="OE36" s="343"/>
      <c r="OF36" s="343"/>
      <c r="OG36" s="343"/>
      <c r="OH36" s="343"/>
      <c r="OI36" s="343"/>
      <c r="OJ36" s="343"/>
      <c r="OK36" s="343"/>
    </row>
    <row r="37" spans="1:401" s="25" customFormat="1" ht="15.75" customHeight="1" x14ac:dyDescent="0.2">
      <c r="A37" s="314">
        <v>31</v>
      </c>
      <c r="B37" s="315" t="s">
        <v>34</v>
      </c>
      <c r="C37" s="71">
        <v>2843661</v>
      </c>
      <c r="D37" s="71">
        <v>-92</v>
      </c>
      <c r="E37" s="71"/>
      <c r="F37" s="71">
        <v>0</v>
      </c>
      <c r="G37" s="71">
        <v>-41221</v>
      </c>
      <c r="H37" s="71">
        <v>0</v>
      </c>
      <c r="I37" s="71">
        <v>0</v>
      </c>
      <c r="J37" s="71">
        <v>0</v>
      </c>
      <c r="K37" s="71">
        <v>0</v>
      </c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</v>
      </c>
      <c r="V37" s="71">
        <v>-2096</v>
      </c>
      <c r="W37" s="71">
        <v>0</v>
      </c>
      <c r="X37" s="71">
        <v>0</v>
      </c>
      <c r="Y37" s="71">
        <v>0</v>
      </c>
      <c r="Z37" s="71">
        <v>0</v>
      </c>
      <c r="AA37" s="71">
        <v>-370991</v>
      </c>
      <c r="AB37" s="71">
        <v>0</v>
      </c>
      <c r="AC37" s="71">
        <v>0</v>
      </c>
      <c r="AD37" s="71">
        <v>0</v>
      </c>
      <c r="AE37" s="71">
        <v>0</v>
      </c>
      <c r="AF37" s="71">
        <v>0</v>
      </c>
      <c r="AG37" s="71">
        <v>0</v>
      </c>
      <c r="AH37" s="71">
        <v>0</v>
      </c>
      <c r="AI37" s="71">
        <v>0</v>
      </c>
      <c r="AJ37" s="71">
        <v>0</v>
      </c>
      <c r="AK37" s="1388">
        <v>0</v>
      </c>
      <c r="AL37" s="1388">
        <v>0</v>
      </c>
      <c r="AM37" s="1388">
        <v>0</v>
      </c>
      <c r="AN37" s="1388">
        <v>0</v>
      </c>
      <c r="AO37" s="71">
        <v>-11318</v>
      </c>
      <c r="AP37" s="71">
        <v>-13834</v>
      </c>
      <c r="AQ37" s="316">
        <v>-439552</v>
      </c>
      <c r="AR37" s="317">
        <v>2404109</v>
      </c>
      <c r="AS37" s="71"/>
      <c r="AT37" s="71"/>
      <c r="AU37" s="71">
        <v>0</v>
      </c>
      <c r="AV37" s="71">
        <v>-1240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0</v>
      </c>
      <c r="BK37" s="71">
        <v>-63</v>
      </c>
      <c r="BL37" s="71">
        <v>0</v>
      </c>
      <c r="BM37" s="71">
        <v>0</v>
      </c>
      <c r="BN37" s="71">
        <v>0</v>
      </c>
      <c r="BO37" s="71">
        <v>0</v>
      </c>
      <c r="BP37" s="71">
        <v>-11158</v>
      </c>
      <c r="BQ37" s="71">
        <v>0</v>
      </c>
      <c r="BR37" s="71">
        <v>0</v>
      </c>
      <c r="BS37" s="71">
        <v>0</v>
      </c>
      <c r="BT37" s="71">
        <v>0</v>
      </c>
      <c r="BU37" s="71">
        <v>0</v>
      </c>
      <c r="BV37" s="71">
        <v>0</v>
      </c>
      <c r="BW37" s="71">
        <v>0</v>
      </c>
      <c r="BX37" s="71">
        <v>0</v>
      </c>
      <c r="BY37" s="71">
        <v>0</v>
      </c>
      <c r="BZ37" s="71">
        <v>0</v>
      </c>
      <c r="CA37" s="71">
        <v>0</v>
      </c>
      <c r="CB37" s="71">
        <v>0</v>
      </c>
      <c r="CC37" s="71">
        <v>0</v>
      </c>
      <c r="CD37" s="71">
        <v>-340</v>
      </c>
      <c r="CE37" s="71">
        <v>-416</v>
      </c>
      <c r="CF37" s="71">
        <v>-13217</v>
      </c>
      <c r="CG37" s="2221">
        <v>2390892</v>
      </c>
      <c r="CH37" s="2166"/>
      <c r="CI37" s="2166"/>
      <c r="CJ37" s="343"/>
      <c r="CK37" s="343"/>
      <c r="CL37" s="343"/>
      <c r="CM37" s="343"/>
      <c r="CN37" s="343"/>
      <c r="CO37" s="2234"/>
      <c r="CP37" s="343"/>
      <c r="CQ37" s="343"/>
      <c r="CR37" s="343"/>
      <c r="CS37" s="343"/>
      <c r="CT37" s="343"/>
      <c r="CU37" s="343"/>
      <c r="CV37" s="343"/>
      <c r="CW37" s="343"/>
      <c r="CX37" s="343"/>
      <c r="CY37" s="343"/>
      <c r="CZ37" s="343"/>
      <c r="DA37" s="343"/>
      <c r="DB37" s="343"/>
      <c r="DC37" s="343"/>
      <c r="DD37" s="343"/>
      <c r="DE37" s="343"/>
      <c r="DF37" s="343"/>
      <c r="DG37" s="343"/>
      <c r="DH37" s="343"/>
      <c r="DI37" s="343"/>
      <c r="DJ37" s="343"/>
      <c r="DK37" s="343"/>
      <c r="DL37" s="343"/>
      <c r="DM37" s="343"/>
      <c r="DN37" s="343"/>
      <c r="DO37" s="343"/>
      <c r="DP37" s="343"/>
      <c r="DQ37" s="343"/>
      <c r="DR37" s="343"/>
      <c r="DS37" s="343"/>
      <c r="DT37" s="343"/>
      <c r="DU37" s="343"/>
      <c r="DV37" s="343"/>
      <c r="DW37" s="343"/>
      <c r="DX37" s="343"/>
      <c r="DY37" s="343"/>
      <c r="DZ37" s="343"/>
      <c r="EA37" s="343"/>
      <c r="EB37" s="343"/>
      <c r="EC37" s="343"/>
      <c r="ED37" s="343"/>
      <c r="EE37" s="343"/>
      <c r="EF37" s="343"/>
      <c r="EG37" s="343"/>
      <c r="EH37" s="343"/>
      <c r="EI37" s="343"/>
      <c r="EJ37" s="343"/>
      <c r="EK37" s="343"/>
      <c r="EL37" s="343"/>
      <c r="EM37" s="343"/>
      <c r="EN37" s="343"/>
      <c r="EO37" s="343"/>
      <c r="EP37" s="343"/>
      <c r="EQ37" s="343"/>
      <c r="ER37" s="343"/>
      <c r="ES37" s="343"/>
      <c r="ET37" s="343"/>
      <c r="EU37" s="343"/>
      <c r="EV37" s="343"/>
      <c r="EW37" s="343"/>
      <c r="EX37" s="343"/>
      <c r="EY37" s="343"/>
      <c r="EZ37" s="343"/>
      <c r="FA37" s="343"/>
      <c r="FB37" s="343"/>
      <c r="FC37" s="343"/>
      <c r="FD37" s="343"/>
      <c r="FE37" s="343"/>
      <c r="FF37" s="343"/>
      <c r="FG37" s="343"/>
      <c r="FH37" s="343"/>
      <c r="FI37" s="343"/>
      <c r="FJ37" s="343"/>
      <c r="FK37" s="343"/>
      <c r="FL37" s="343"/>
      <c r="FM37" s="343"/>
      <c r="FN37" s="343"/>
      <c r="FO37" s="343"/>
      <c r="FP37" s="343"/>
      <c r="FQ37" s="343"/>
      <c r="FR37" s="343"/>
      <c r="FS37" s="343"/>
      <c r="FT37" s="343"/>
      <c r="FU37" s="343"/>
      <c r="FV37" s="343"/>
      <c r="FW37" s="343"/>
      <c r="FX37" s="343"/>
      <c r="FY37" s="343"/>
      <c r="FZ37" s="343"/>
      <c r="GA37" s="343"/>
      <c r="GB37" s="343"/>
      <c r="GC37" s="343"/>
      <c r="GD37" s="343"/>
      <c r="GE37" s="343"/>
      <c r="GF37" s="343"/>
      <c r="GG37" s="343"/>
      <c r="GH37" s="343"/>
      <c r="GI37" s="343"/>
      <c r="GJ37" s="343"/>
      <c r="GK37" s="343"/>
      <c r="GL37" s="343"/>
      <c r="GM37" s="343"/>
      <c r="GN37" s="343"/>
      <c r="GO37" s="343"/>
      <c r="GP37" s="343"/>
      <c r="GQ37" s="343"/>
      <c r="GR37" s="343"/>
      <c r="GS37" s="343"/>
      <c r="GT37" s="343"/>
      <c r="GU37" s="343"/>
      <c r="GV37" s="343"/>
      <c r="GW37" s="343"/>
      <c r="GX37" s="343"/>
      <c r="GY37" s="343"/>
      <c r="GZ37" s="343"/>
      <c r="HA37" s="343"/>
      <c r="HB37" s="343"/>
      <c r="HC37" s="343"/>
      <c r="HD37" s="343"/>
      <c r="HE37" s="343"/>
      <c r="HF37" s="343"/>
      <c r="HG37" s="343"/>
      <c r="HH37" s="343"/>
      <c r="HI37" s="343"/>
      <c r="HJ37" s="343"/>
      <c r="HK37" s="343"/>
      <c r="HL37" s="343"/>
      <c r="HM37" s="343"/>
      <c r="HN37" s="343"/>
      <c r="HO37" s="343"/>
      <c r="HP37" s="343"/>
      <c r="HQ37" s="343"/>
      <c r="HR37" s="343"/>
      <c r="HS37" s="343"/>
      <c r="HT37" s="343"/>
      <c r="HU37" s="343"/>
      <c r="HV37" s="343"/>
      <c r="HW37" s="343"/>
      <c r="HX37" s="343"/>
      <c r="HY37" s="343"/>
      <c r="HZ37" s="343"/>
      <c r="IA37" s="343"/>
      <c r="IB37" s="343"/>
      <c r="IC37" s="343"/>
      <c r="ID37" s="343"/>
      <c r="IE37" s="343"/>
      <c r="IF37" s="343"/>
      <c r="IG37" s="343"/>
      <c r="IH37" s="343"/>
      <c r="II37" s="343"/>
      <c r="IJ37" s="343"/>
      <c r="IK37" s="343"/>
      <c r="IL37" s="343"/>
      <c r="IM37" s="343"/>
      <c r="IN37" s="343"/>
      <c r="IO37" s="343"/>
      <c r="IP37" s="343"/>
      <c r="IQ37" s="343"/>
      <c r="IR37" s="343"/>
      <c r="IS37" s="343"/>
      <c r="IT37" s="343"/>
      <c r="IU37" s="343"/>
      <c r="IV37" s="343"/>
      <c r="IW37" s="343"/>
      <c r="IX37" s="343"/>
      <c r="IY37" s="343"/>
      <c r="IZ37" s="343"/>
      <c r="JA37" s="343"/>
      <c r="JB37" s="343"/>
      <c r="JC37" s="343"/>
      <c r="JD37" s="343"/>
      <c r="JE37" s="343"/>
      <c r="JF37" s="343"/>
      <c r="JG37" s="343"/>
      <c r="JH37" s="343"/>
      <c r="JI37" s="343"/>
      <c r="JJ37" s="343"/>
      <c r="JK37" s="343"/>
      <c r="JL37" s="343"/>
      <c r="JM37" s="343"/>
      <c r="JN37" s="343"/>
      <c r="JO37" s="343"/>
      <c r="JP37" s="343"/>
      <c r="JQ37" s="343"/>
      <c r="JR37" s="343"/>
      <c r="JS37" s="343"/>
      <c r="JT37" s="343"/>
      <c r="JU37" s="343"/>
      <c r="JV37" s="343"/>
      <c r="JW37" s="343"/>
      <c r="JX37" s="343"/>
      <c r="JY37" s="343"/>
      <c r="JZ37" s="343"/>
      <c r="KA37" s="343"/>
      <c r="KB37" s="343"/>
      <c r="KC37" s="343"/>
      <c r="KD37" s="343"/>
      <c r="KE37" s="343"/>
      <c r="KF37" s="343"/>
      <c r="KG37" s="343"/>
      <c r="KH37" s="343"/>
      <c r="KI37" s="343"/>
      <c r="KJ37" s="343"/>
      <c r="KK37" s="343"/>
      <c r="KL37" s="343"/>
      <c r="KM37" s="343"/>
      <c r="KN37" s="343"/>
      <c r="KO37" s="343"/>
      <c r="KP37" s="343"/>
      <c r="KQ37" s="343"/>
      <c r="KR37" s="343"/>
      <c r="KS37" s="343"/>
      <c r="KT37" s="343"/>
      <c r="KU37" s="343"/>
      <c r="KV37" s="343"/>
      <c r="KW37" s="343"/>
      <c r="KX37" s="343"/>
      <c r="KY37" s="343"/>
      <c r="KZ37" s="343"/>
      <c r="LA37" s="343"/>
      <c r="LB37" s="343"/>
      <c r="LC37" s="343"/>
      <c r="LD37" s="343"/>
      <c r="LE37" s="343"/>
      <c r="LF37" s="343"/>
      <c r="LG37" s="343"/>
      <c r="LH37" s="343"/>
      <c r="LI37" s="343"/>
      <c r="LJ37" s="343"/>
      <c r="LK37" s="343"/>
      <c r="LL37" s="343"/>
      <c r="LM37" s="343"/>
      <c r="LN37" s="343"/>
      <c r="LO37" s="343"/>
      <c r="LP37" s="343"/>
      <c r="LQ37" s="343"/>
      <c r="LR37" s="343"/>
      <c r="LS37" s="343"/>
      <c r="LT37" s="343"/>
      <c r="LU37" s="343"/>
      <c r="LV37" s="343"/>
      <c r="LW37" s="343"/>
      <c r="LX37" s="343"/>
      <c r="LY37" s="343"/>
      <c r="LZ37" s="343"/>
      <c r="MA37" s="343"/>
      <c r="MB37" s="343"/>
      <c r="MC37" s="343"/>
      <c r="MD37" s="343"/>
      <c r="ME37" s="343"/>
      <c r="MF37" s="343"/>
      <c r="MG37" s="343"/>
      <c r="MH37" s="343"/>
      <c r="MI37" s="343"/>
      <c r="MJ37" s="343"/>
      <c r="MK37" s="343"/>
      <c r="ML37" s="343"/>
      <c r="MM37" s="343"/>
      <c r="MN37" s="343"/>
      <c r="MO37" s="343"/>
      <c r="MP37" s="343"/>
      <c r="MQ37" s="343"/>
      <c r="MR37" s="343"/>
      <c r="MS37" s="343"/>
      <c r="MT37" s="343"/>
      <c r="MU37" s="343"/>
      <c r="MV37" s="343"/>
      <c r="MW37" s="343"/>
      <c r="MX37" s="343"/>
      <c r="MY37" s="343"/>
      <c r="MZ37" s="343"/>
      <c r="NA37" s="343"/>
      <c r="NB37" s="343"/>
      <c r="NC37" s="343"/>
      <c r="ND37" s="343"/>
      <c r="NE37" s="343"/>
      <c r="NF37" s="343"/>
      <c r="NG37" s="343"/>
      <c r="NH37" s="343"/>
      <c r="NI37" s="343"/>
      <c r="NJ37" s="343"/>
      <c r="NK37" s="343"/>
      <c r="NL37" s="343"/>
      <c r="NM37" s="343"/>
      <c r="NN37" s="343"/>
      <c r="NO37" s="343"/>
      <c r="NP37" s="343"/>
      <c r="NQ37" s="343"/>
      <c r="NR37" s="343"/>
      <c r="NS37" s="343"/>
      <c r="NT37" s="343"/>
      <c r="NU37" s="343"/>
      <c r="NV37" s="343"/>
      <c r="NW37" s="343"/>
      <c r="NX37" s="343"/>
      <c r="NY37" s="343"/>
      <c r="NZ37" s="343"/>
      <c r="OA37" s="343"/>
      <c r="OB37" s="343"/>
      <c r="OC37" s="343"/>
      <c r="OD37" s="343"/>
      <c r="OE37" s="343"/>
      <c r="OF37" s="343"/>
      <c r="OG37" s="343"/>
      <c r="OH37" s="343"/>
      <c r="OI37" s="343"/>
      <c r="OJ37" s="343"/>
      <c r="OK37" s="343"/>
    </row>
    <row r="38" spans="1:401" s="25" customFormat="1" ht="15.75" customHeight="1" x14ac:dyDescent="0.2">
      <c r="A38" s="314">
        <v>32</v>
      </c>
      <c r="B38" s="315" t="s">
        <v>35</v>
      </c>
      <c r="C38" s="71">
        <v>15814791</v>
      </c>
      <c r="D38" s="71">
        <v>-336</v>
      </c>
      <c r="E38" s="71"/>
      <c r="F38" s="71">
        <v>-3334</v>
      </c>
      <c r="G38" s="71">
        <v>0</v>
      </c>
      <c r="H38" s="71">
        <v>0</v>
      </c>
      <c r="I38" s="71">
        <v>0</v>
      </c>
      <c r="J38" s="71">
        <v>0</v>
      </c>
      <c r="K38" s="71">
        <v>0</v>
      </c>
      <c r="L38" s="71">
        <v>0</v>
      </c>
      <c r="M38" s="71">
        <v>0</v>
      </c>
      <c r="N38" s="71">
        <v>-3334</v>
      </c>
      <c r="O38" s="71">
        <v>0</v>
      </c>
      <c r="P38" s="71">
        <v>-303</v>
      </c>
      <c r="Q38" s="71">
        <v>0</v>
      </c>
      <c r="R38" s="71">
        <v>0</v>
      </c>
      <c r="S38" s="71">
        <v>-1212</v>
      </c>
      <c r="T38" s="71">
        <v>-1515</v>
      </c>
      <c r="U38" s="71">
        <v>0</v>
      </c>
      <c r="V38" s="71">
        <v>0</v>
      </c>
      <c r="W38" s="71">
        <v>0</v>
      </c>
      <c r="X38" s="71">
        <v>0</v>
      </c>
      <c r="Y38" s="71">
        <v>0</v>
      </c>
      <c r="Z38" s="71">
        <v>-3637</v>
      </c>
      <c r="AA38" s="71">
        <v>0</v>
      </c>
      <c r="AB38" s="71">
        <v>0</v>
      </c>
      <c r="AC38" s="71">
        <v>0</v>
      </c>
      <c r="AD38" s="71">
        <v>0</v>
      </c>
      <c r="AE38" s="71">
        <v>0</v>
      </c>
      <c r="AF38" s="71">
        <v>0</v>
      </c>
      <c r="AG38" s="71">
        <v>-909</v>
      </c>
      <c r="AH38" s="71">
        <v>0</v>
      </c>
      <c r="AI38" s="71">
        <v>0</v>
      </c>
      <c r="AJ38" s="71">
        <v>0</v>
      </c>
      <c r="AK38" s="71">
        <v>0</v>
      </c>
      <c r="AL38" s="71">
        <v>-3940</v>
      </c>
      <c r="AM38" s="71">
        <v>0</v>
      </c>
      <c r="AN38" s="71">
        <v>0</v>
      </c>
      <c r="AO38" s="71">
        <v>-18548</v>
      </c>
      <c r="AP38" s="71">
        <v>-89467</v>
      </c>
      <c r="AQ38" s="316">
        <v>-126535</v>
      </c>
      <c r="AR38" s="317">
        <v>15688256</v>
      </c>
      <c r="AS38" s="71"/>
      <c r="AT38" s="71"/>
      <c r="AU38" s="71">
        <v>-100</v>
      </c>
      <c r="AV38" s="71">
        <v>0</v>
      </c>
      <c r="AW38" s="71">
        <v>0</v>
      </c>
      <c r="AX38" s="71">
        <v>0</v>
      </c>
      <c r="AY38" s="71">
        <v>0</v>
      </c>
      <c r="AZ38" s="71">
        <v>0</v>
      </c>
      <c r="BA38" s="71">
        <v>0</v>
      </c>
      <c r="BB38" s="71">
        <v>0</v>
      </c>
      <c r="BC38" s="71">
        <v>-100</v>
      </c>
      <c r="BD38" s="71">
        <v>0</v>
      </c>
      <c r="BE38" s="71">
        <v>-9</v>
      </c>
      <c r="BF38" s="71">
        <v>0</v>
      </c>
      <c r="BG38" s="71">
        <v>0</v>
      </c>
      <c r="BH38" s="71">
        <v>-36</v>
      </c>
      <c r="BI38" s="71">
        <v>-46</v>
      </c>
      <c r="BJ38" s="71">
        <v>0</v>
      </c>
      <c r="BK38" s="71">
        <v>0</v>
      </c>
      <c r="BL38" s="71">
        <v>0</v>
      </c>
      <c r="BM38" s="71">
        <v>0</v>
      </c>
      <c r="BN38" s="71">
        <v>0</v>
      </c>
      <c r="BO38" s="71">
        <v>-109</v>
      </c>
      <c r="BP38" s="71">
        <v>0</v>
      </c>
      <c r="BQ38" s="71">
        <v>0</v>
      </c>
      <c r="BR38" s="71">
        <v>0</v>
      </c>
      <c r="BS38" s="71">
        <v>0</v>
      </c>
      <c r="BT38" s="71">
        <v>0</v>
      </c>
      <c r="BU38" s="71">
        <v>0</v>
      </c>
      <c r="BV38" s="71">
        <v>-27</v>
      </c>
      <c r="BW38" s="71">
        <v>0</v>
      </c>
      <c r="BX38" s="71">
        <v>0</v>
      </c>
      <c r="BY38" s="71">
        <v>0</v>
      </c>
      <c r="BZ38" s="71">
        <v>0</v>
      </c>
      <c r="CA38" s="71">
        <v>-118</v>
      </c>
      <c r="CB38" s="71">
        <v>0</v>
      </c>
      <c r="CC38" s="71">
        <v>0</v>
      </c>
      <c r="CD38" s="71">
        <v>-558</v>
      </c>
      <c r="CE38" s="71">
        <v>-2691</v>
      </c>
      <c r="CF38" s="71">
        <v>-3794</v>
      </c>
      <c r="CG38" s="2221">
        <v>15684462</v>
      </c>
      <c r="CH38" s="2166"/>
      <c r="CI38" s="2166"/>
      <c r="CJ38" s="343"/>
      <c r="CK38" s="343"/>
      <c r="CL38" s="343"/>
      <c r="CM38" s="343"/>
      <c r="CN38" s="343"/>
      <c r="CO38" s="2234"/>
      <c r="CP38" s="343"/>
      <c r="CQ38" s="343"/>
      <c r="CR38" s="343"/>
      <c r="CS38" s="343"/>
      <c r="CT38" s="343"/>
      <c r="CU38" s="343"/>
      <c r="CV38" s="343"/>
      <c r="CW38" s="343"/>
      <c r="CX38" s="343"/>
      <c r="CY38" s="343"/>
      <c r="CZ38" s="343"/>
      <c r="DA38" s="343"/>
      <c r="DB38" s="343"/>
      <c r="DC38" s="343"/>
      <c r="DD38" s="343"/>
      <c r="DE38" s="343"/>
      <c r="DF38" s="343"/>
      <c r="DG38" s="343"/>
      <c r="DH38" s="343"/>
      <c r="DI38" s="343"/>
      <c r="DJ38" s="343"/>
      <c r="DK38" s="343"/>
      <c r="DL38" s="343"/>
      <c r="DM38" s="343"/>
      <c r="DN38" s="343"/>
      <c r="DO38" s="343"/>
      <c r="DP38" s="343"/>
      <c r="DQ38" s="343"/>
      <c r="DR38" s="343"/>
      <c r="DS38" s="343"/>
      <c r="DT38" s="343"/>
      <c r="DU38" s="343"/>
      <c r="DV38" s="343"/>
      <c r="DW38" s="343"/>
      <c r="DX38" s="343"/>
      <c r="DY38" s="343"/>
      <c r="DZ38" s="343"/>
      <c r="EA38" s="343"/>
      <c r="EB38" s="343"/>
      <c r="EC38" s="343"/>
      <c r="ED38" s="343"/>
      <c r="EE38" s="343"/>
      <c r="EF38" s="343"/>
      <c r="EG38" s="343"/>
      <c r="EH38" s="343"/>
      <c r="EI38" s="343"/>
      <c r="EJ38" s="343"/>
      <c r="EK38" s="343"/>
      <c r="EL38" s="343"/>
      <c r="EM38" s="343"/>
      <c r="EN38" s="343"/>
      <c r="EO38" s="343"/>
      <c r="EP38" s="343"/>
      <c r="EQ38" s="343"/>
      <c r="ER38" s="343"/>
      <c r="ES38" s="343"/>
      <c r="ET38" s="343"/>
      <c r="EU38" s="343"/>
      <c r="EV38" s="343"/>
      <c r="EW38" s="343"/>
      <c r="EX38" s="343"/>
      <c r="EY38" s="343"/>
      <c r="EZ38" s="343"/>
      <c r="FA38" s="343"/>
      <c r="FB38" s="343"/>
      <c r="FC38" s="343"/>
      <c r="FD38" s="343"/>
      <c r="FE38" s="343"/>
      <c r="FF38" s="343"/>
      <c r="FG38" s="343"/>
      <c r="FH38" s="343"/>
      <c r="FI38" s="343"/>
      <c r="FJ38" s="343"/>
      <c r="FK38" s="343"/>
      <c r="FL38" s="343"/>
      <c r="FM38" s="343"/>
      <c r="FN38" s="343"/>
      <c r="FO38" s="343"/>
      <c r="FP38" s="343"/>
      <c r="FQ38" s="343"/>
      <c r="FR38" s="343"/>
      <c r="FS38" s="343"/>
      <c r="FT38" s="343"/>
      <c r="FU38" s="343"/>
      <c r="FV38" s="343"/>
      <c r="FW38" s="343"/>
      <c r="FX38" s="343"/>
      <c r="FY38" s="343"/>
      <c r="FZ38" s="343"/>
      <c r="GA38" s="343"/>
      <c r="GB38" s="343"/>
      <c r="GC38" s="343"/>
      <c r="GD38" s="343"/>
      <c r="GE38" s="343"/>
      <c r="GF38" s="343"/>
      <c r="GG38" s="343"/>
      <c r="GH38" s="343"/>
      <c r="GI38" s="343"/>
      <c r="GJ38" s="343"/>
      <c r="GK38" s="343"/>
      <c r="GL38" s="343"/>
      <c r="GM38" s="343"/>
      <c r="GN38" s="343"/>
      <c r="GO38" s="343"/>
      <c r="GP38" s="343"/>
      <c r="GQ38" s="343"/>
      <c r="GR38" s="343"/>
      <c r="GS38" s="343"/>
      <c r="GT38" s="343"/>
      <c r="GU38" s="343"/>
      <c r="GV38" s="343"/>
      <c r="GW38" s="343"/>
      <c r="GX38" s="343"/>
      <c r="GY38" s="343"/>
      <c r="GZ38" s="343"/>
      <c r="HA38" s="343"/>
      <c r="HB38" s="343"/>
      <c r="HC38" s="343"/>
      <c r="HD38" s="343"/>
      <c r="HE38" s="343"/>
      <c r="HF38" s="343"/>
      <c r="HG38" s="343"/>
      <c r="HH38" s="343"/>
      <c r="HI38" s="343"/>
      <c r="HJ38" s="343"/>
      <c r="HK38" s="343"/>
      <c r="HL38" s="343"/>
      <c r="HM38" s="343"/>
      <c r="HN38" s="343"/>
      <c r="HO38" s="343"/>
      <c r="HP38" s="343"/>
      <c r="HQ38" s="343"/>
      <c r="HR38" s="343"/>
      <c r="HS38" s="343"/>
      <c r="HT38" s="343"/>
      <c r="HU38" s="343"/>
      <c r="HV38" s="343"/>
      <c r="HW38" s="343"/>
      <c r="HX38" s="343"/>
      <c r="HY38" s="343"/>
      <c r="HZ38" s="343"/>
      <c r="IA38" s="343"/>
      <c r="IB38" s="343"/>
      <c r="IC38" s="343"/>
      <c r="ID38" s="343"/>
      <c r="IE38" s="343"/>
      <c r="IF38" s="343"/>
      <c r="IG38" s="343"/>
      <c r="IH38" s="343"/>
      <c r="II38" s="343"/>
      <c r="IJ38" s="343"/>
      <c r="IK38" s="343"/>
      <c r="IL38" s="343"/>
      <c r="IM38" s="343"/>
      <c r="IN38" s="343"/>
      <c r="IO38" s="343"/>
      <c r="IP38" s="343"/>
      <c r="IQ38" s="343"/>
      <c r="IR38" s="343"/>
      <c r="IS38" s="343"/>
      <c r="IT38" s="343"/>
      <c r="IU38" s="343"/>
      <c r="IV38" s="343"/>
      <c r="IW38" s="343"/>
      <c r="IX38" s="343"/>
      <c r="IY38" s="343"/>
      <c r="IZ38" s="343"/>
      <c r="JA38" s="343"/>
      <c r="JB38" s="343"/>
      <c r="JC38" s="343"/>
      <c r="JD38" s="343"/>
      <c r="JE38" s="343"/>
      <c r="JF38" s="343"/>
      <c r="JG38" s="343"/>
      <c r="JH38" s="343"/>
      <c r="JI38" s="343"/>
      <c r="JJ38" s="343"/>
      <c r="JK38" s="343"/>
      <c r="JL38" s="343"/>
      <c r="JM38" s="343"/>
      <c r="JN38" s="343"/>
      <c r="JO38" s="343"/>
      <c r="JP38" s="343"/>
      <c r="JQ38" s="343"/>
      <c r="JR38" s="343"/>
      <c r="JS38" s="343"/>
      <c r="JT38" s="343"/>
      <c r="JU38" s="343"/>
      <c r="JV38" s="343"/>
      <c r="JW38" s="343"/>
      <c r="JX38" s="343"/>
      <c r="JY38" s="343"/>
      <c r="JZ38" s="343"/>
      <c r="KA38" s="343"/>
      <c r="KB38" s="343"/>
      <c r="KC38" s="343"/>
      <c r="KD38" s="343"/>
      <c r="KE38" s="343"/>
      <c r="KF38" s="343"/>
      <c r="KG38" s="343"/>
      <c r="KH38" s="343"/>
      <c r="KI38" s="343"/>
      <c r="KJ38" s="343"/>
      <c r="KK38" s="343"/>
      <c r="KL38" s="343"/>
      <c r="KM38" s="343"/>
      <c r="KN38" s="343"/>
      <c r="KO38" s="343"/>
      <c r="KP38" s="343"/>
      <c r="KQ38" s="343"/>
      <c r="KR38" s="343"/>
      <c r="KS38" s="343"/>
      <c r="KT38" s="343"/>
      <c r="KU38" s="343"/>
      <c r="KV38" s="343"/>
      <c r="KW38" s="343"/>
      <c r="KX38" s="343"/>
      <c r="KY38" s="343"/>
      <c r="KZ38" s="343"/>
      <c r="LA38" s="343"/>
      <c r="LB38" s="343"/>
      <c r="LC38" s="343"/>
      <c r="LD38" s="343"/>
      <c r="LE38" s="343"/>
      <c r="LF38" s="343"/>
      <c r="LG38" s="343"/>
      <c r="LH38" s="343"/>
      <c r="LI38" s="343"/>
      <c r="LJ38" s="343"/>
      <c r="LK38" s="343"/>
      <c r="LL38" s="343"/>
      <c r="LM38" s="343"/>
      <c r="LN38" s="343"/>
      <c r="LO38" s="343"/>
      <c r="LP38" s="343"/>
      <c r="LQ38" s="343"/>
      <c r="LR38" s="343"/>
      <c r="LS38" s="343"/>
      <c r="LT38" s="343"/>
      <c r="LU38" s="343"/>
      <c r="LV38" s="343"/>
      <c r="LW38" s="343"/>
      <c r="LX38" s="343"/>
      <c r="LY38" s="343"/>
      <c r="LZ38" s="343"/>
      <c r="MA38" s="343"/>
      <c r="MB38" s="343"/>
      <c r="MC38" s="343"/>
      <c r="MD38" s="343"/>
      <c r="ME38" s="343"/>
      <c r="MF38" s="343"/>
      <c r="MG38" s="343"/>
      <c r="MH38" s="343"/>
      <c r="MI38" s="343"/>
      <c r="MJ38" s="343"/>
      <c r="MK38" s="343"/>
      <c r="ML38" s="343"/>
      <c r="MM38" s="343"/>
      <c r="MN38" s="343"/>
      <c r="MO38" s="343"/>
      <c r="MP38" s="343"/>
      <c r="MQ38" s="343"/>
      <c r="MR38" s="343"/>
      <c r="MS38" s="343"/>
      <c r="MT38" s="343"/>
      <c r="MU38" s="343"/>
      <c r="MV38" s="343"/>
      <c r="MW38" s="343"/>
      <c r="MX38" s="343"/>
      <c r="MY38" s="343"/>
      <c r="MZ38" s="343"/>
      <c r="NA38" s="343"/>
      <c r="NB38" s="343"/>
      <c r="NC38" s="343"/>
      <c r="ND38" s="343"/>
      <c r="NE38" s="343"/>
      <c r="NF38" s="343"/>
      <c r="NG38" s="343"/>
      <c r="NH38" s="343"/>
      <c r="NI38" s="343"/>
      <c r="NJ38" s="343"/>
      <c r="NK38" s="343"/>
      <c r="NL38" s="343"/>
      <c r="NM38" s="343"/>
      <c r="NN38" s="343"/>
      <c r="NO38" s="343"/>
      <c r="NP38" s="343"/>
      <c r="NQ38" s="343"/>
      <c r="NR38" s="343"/>
      <c r="NS38" s="343"/>
      <c r="NT38" s="343"/>
      <c r="NU38" s="343"/>
      <c r="NV38" s="343"/>
      <c r="NW38" s="343"/>
      <c r="NX38" s="343"/>
      <c r="NY38" s="343"/>
      <c r="NZ38" s="343"/>
      <c r="OA38" s="343"/>
      <c r="OB38" s="343"/>
      <c r="OC38" s="343"/>
      <c r="OD38" s="343"/>
      <c r="OE38" s="343"/>
      <c r="OF38" s="343"/>
      <c r="OG38" s="343"/>
      <c r="OH38" s="343"/>
      <c r="OI38" s="343"/>
      <c r="OJ38" s="343"/>
      <c r="OK38" s="343"/>
    </row>
    <row r="39" spans="1:401" s="25" customFormat="1" ht="15.75" customHeight="1" x14ac:dyDescent="0.2">
      <c r="A39" s="314">
        <v>33</v>
      </c>
      <c r="B39" s="315" t="s">
        <v>36</v>
      </c>
      <c r="C39" s="71">
        <v>719121</v>
      </c>
      <c r="D39" s="71">
        <v>-345</v>
      </c>
      <c r="E39" s="71"/>
      <c r="F39" s="71">
        <v>0</v>
      </c>
      <c r="G39" s="71">
        <v>0</v>
      </c>
      <c r="H39" s="71">
        <v>0</v>
      </c>
      <c r="I39" s="71">
        <v>0</v>
      </c>
      <c r="J39" s="71">
        <v>0</v>
      </c>
      <c r="K39" s="71">
        <v>0</v>
      </c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>
        <v>0</v>
      </c>
      <c r="AC39" s="71">
        <v>0</v>
      </c>
      <c r="AD39" s="71">
        <v>0</v>
      </c>
      <c r="AE39" s="71">
        <v>0</v>
      </c>
      <c r="AF39" s="71">
        <v>0</v>
      </c>
      <c r="AG39" s="71">
        <v>0</v>
      </c>
      <c r="AH39" s="71">
        <v>0</v>
      </c>
      <c r="AI39" s="71">
        <v>0</v>
      </c>
      <c r="AJ39" s="71">
        <v>-396</v>
      </c>
      <c r="AK39" s="71">
        <v>0</v>
      </c>
      <c r="AL39" s="71">
        <v>0</v>
      </c>
      <c r="AM39" s="71">
        <v>0</v>
      </c>
      <c r="AN39" s="71">
        <v>0</v>
      </c>
      <c r="AO39" s="71">
        <v>-1425</v>
      </c>
      <c r="AP39" s="71">
        <v>-12466</v>
      </c>
      <c r="AQ39" s="316">
        <v>-14632</v>
      </c>
      <c r="AR39" s="317">
        <v>704489</v>
      </c>
      <c r="AS39" s="71"/>
      <c r="AT39" s="71"/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0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0</v>
      </c>
      <c r="BG39" s="71">
        <v>0</v>
      </c>
      <c r="BH39" s="71">
        <v>0</v>
      </c>
      <c r="BI39" s="71">
        <v>0</v>
      </c>
      <c r="BJ39" s="71">
        <v>0</v>
      </c>
      <c r="BK39" s="71">
        <v>0</v>
      </c>
      <c r="BL39" s="71">
        <v>0</v>
      </c>
      <c r="BM39" s="71">
        <v>0</v>
      </c>
      <c r="BN39" s="71">
        <v>0</v>
      </c>
      <c r="BO39" s="71">
        <v>0</v>
      </c>
      <c r="BP39" s="71">
        <v>0</v>
      </c>
      <c r="BQ39" s="71">
        <v>0</v>
      </c>
      <c r="BR39" s="71">
        <v>0</v>
      </c>
      <c r="BS39" s="71">
        <v>0</v>
      </c>
      <c r="BT39" s="71">
        <v>0</v>
      </c>
      <c r="BU39" s="71">
        <v>0</v>
      </c>
      <c r="BV39" s="71">
        <v>0</v>
      </c>
      <c r="BW39" s="71">
        <v>0</v>
      </c>
      <c r="BX39" s="71">
        <v>0</v>
      </c>
      <c r="BY39" s="71">
        <v>-12</v>
      </c>
      <c r="BZ39" s="71">
        <v>0</v>
      </c>
      <c r="CA39" s="71">
        <v>0</v>
      </c>
      <c r="CB39" s="71">
        <v>0</v>
      </c>
      <c r="CC39" s="71">
        <v>0</v>
      </c>
      <c r="CD39" s="71">
        <v>-43</v>
      </c>
      <c r="CE39" s="71">
        <v>-375</v>
      </c>
      <c r="CF39" s="71">
        <v>-430</v>
      </c>
      <c r="CG39" s="2221">
        <v>704059</v>
      </c>
      <c r="CH39" s="2166"/>
      <c r="CI39" s="2166"/>
      <c r="CJ39" s="343"/>
      <c r="CK39" s="343"/>
      <c r="CL39" s="343"/>
      <c r="CM39" s="343"/>
      <c r="CN39" s="343"/>
      <c r="CO39" s="2234"/>
      <c r="CP39" s="1240"/>
      <c r="CQ39" s="2235"/>
      <c r="CR39" s="343"/>
      <c r="CS39" s="343"/>
      <c r="CT39" s="343"/>
      <c r="CU39" s="343"/>
      <c r="CV39" s="343"/>
      <c r="CW39" s="343"/>
      <c r="CX39" s="343"/>
      <c r="CY39" s="343"/>
      <c r="CZ39" s="343"/>
      <c r="DA39" s="343"/>
      <c r="DB39" s="343"/>
      <c r="DC39" s="343"/>
      <c r="DD39" s="343"/>
      <c r="DE39" s="343"/>
      <c r="DF39" s="343"/>
      <c r="DG39" s="343"/>
      <c r="DH39" s="343"/>
      <c r="DI39" s="343"/>
      <c r="DJ39" s="343"/>
      <c r="DK39" s="343"/>
      <c r="DL39" s="343"/>
      <c r="DM39" s="343"/>
      <c r="DN39" s="343"/>
      <c r="DO39" s="343"/>
      <c r="DP39" s="343"/>
      <c r="DQ39" s="343"/>
      <c r="DR39" s="343"/>
      <c r="DS39" s="343"/>
      <c r="DT39" s="343"/>
      <c r="DU39" s="343"/>
      <c r="DV39" s="343"/>
      <c r="DW39" s="343"/>
      <c r="DX39" s="343"/>
      <c r="DY39" s="343"/>
      <c r="DZ39" s="343"/>
      <c r="EA39" s="343"/>
      <c r="EB39" s="343"/>
      <c r="EC39" s="343"/>
      <c r="ED39" s="343"/>
      <c r="EE39" s="343"/>
      <c r="EF39" s="343"/>
      <c r="EG39" s="343"/>
      <c r="EH39" s="343"/>
      <c r="EI39" s="343"/>
      <c r="EJ39" s="343"/>
      <c r="EK39" s="343"/>
      <c r="EL39" s="343"/>
      <c r="EM39" s="343"/>
      <c r="EN39" s="343"/>
      <c r="EO39" s="343"/>
      <c r="EP39" s="343"/>
      <c r="EQ39" s="343"/>
      <c r="ER39" s="343"/>
      <c r="ES39" s="343"/>
      <c r="ET39" s="343"/>
      <c r="EU39" s="343"/>
      <c r="EV39" s="343"/>
      <c r="EW39" s="343"/>
      <c r="EX39" s="343"/>
      <c r="EY39" s="343"/>
      <c r="EZ39" s="343"/>
      <c r="FA39" s="343"/>
      <c r="FB39" s="343"/>
      <c r="FC39" s="343"/>
      <c r="FD39" s="343"/>
      <c r="FE39" s="343"/>
      <c r="FF39" s="343"/>
      <c r="FG39" s="343"/>
      <c r="FH39" s="343"/>
      <c r="FI39" s="343"/>
      <c r="FJ39" s="343"/>
      <c r="FK39" s="343"/>
      <c r="FL39" s="343"/>
      <c r="FM39" s="343"/>
      <c r="FN39" s="343"/>
      <c r="FO39" s="343"/>
      <c r="FP39" s="343"/>
      <c r="FQ39" s="343"/>
      <c r="FR39" s="343"/>
      <c r="FS39" s="343"/>
      <c r="FT39" s="343"/>
      <c r="FU39" s="343"/>
      <c r="FV39" s="343"/>
      <c r="FW39" s="343"/>
      <c r="FX39" s="343"/>
      <c r="FY39" s="343"/>
      <c r="FZ39" s="343"/>
      <c r="GA39" s="343"/>
      <c r="GB39" s="343"/>
      <c r="GC39" s="343"/>
      <c r="GD39" s="343"/>
      <c r="GE39" s="343"/>
      <c r="GF39" s="343"/>
      <c r="GG39" s="343"/>
      <c r="GH39" s="343"/>
      <c r="GI39" s="343"/>
      <c r="GJ39" s="343"/>
      <c r="GK39" s="343"/>
      <c r="GL39" s="343"/>
      <c r="GM39" s="343"/>
      <c r="GN39" s="343"/>
      <c r="GO39" s="343"/>
      <c r="GP39" s="343"/>
      <c r="GQ39" s="343"/>
      <c r="GR39" s="343"/>
      <c r="GS39" s="343"/>
      <c r="GT39" s="343"/>
      <c r="GU39" s="343"/>
      <c r="GV39" s="343"/>
      <c r="GW39" s="343"/>
      <c r="GX39" s="343"/>
      <c r="GY39" s="343"/>
      <c r="GZ39" s="343"/>
      <c r="HA39" s="343"/>
      <c r="HB39" s="343"/>
      <c r="HC39" s="343"/>
      <c r="HD39" s="343"/>
      <c r="HE39" s="343"/>
      <c r="HF39" s="343"/>
      <c r="HG39" s="343"/>
      <c r="HH39" s="343"/>
      <c r="HI39" s="343"/>
      <c r="HJ39" s="343"/>
      <c r="HK39" s="343"/>
      <c r="HL39" s="343"/>
      <c r="HM39" s="343"/>
      <c r="HN39" s="343"/>
      <c r="HO39" s="343"/>
      <c r="HP39" s="343"/>
      <c r="HQ39" s="343"/>
      <c r="HR39" s="343"/>
      <c r="HS39" s="343"/>
      <c r="HT39" s="343"/>
      <c r="HU39" s="343"/>
      <c r="HV39" s="343"/>
      <c r="HW39" s="343"/>
      <c r="HX39" s="343"/>
      <c r="HY39" s="343"/>
      <c r="HZ39" s="343"/>
      <c r="IA39" s="343"/>
      <c r="IB39" s="343"/>
      <c r="IC39" s="343"/>
      <c r="ID39" s="343"/>
      <c r="IE39" s="343"/>
      <c r="IF39" s="343"/>
      <c r="IG39" s="343"/>
      <c r="IH39" s="343"/>
      <c r="II39" s="343"/>
      <c r="IJ39" s="343"/>
      <c r="IK39" s="343"/>
      <c r="IL39" s="343"/>
      <c r="IM39" s="343"/>
      <c r="IN39" s="343"/>
      <c r="IO39" s="343"/>
      <c r="IP39" s="343"/>
      <c r="IQ39" s="343"/>
      <c r="IR39" s="343"/>
      <c r="IS39" s="343"/>
      <c r="IT39" s="343"/>
      <c r="IU39" s="343"/>
      <c r="IV39" s="343"/>
      <c r="IW39" s="343"/>
      <c r="IX39" s="343"/>
      <c r="IY39" s="343"/>
      <c r="IZ39" s="343"/>
      <c r="JA39" s="343"/>
      <c r="JB39" s="343"/>
      <c r="JC39" s="343"/>
      <c r="JD39" s="343"/>
      <c r="JE39" s="343"/>
      <c r="JF39" s="343"/>
      <c r="JG39" s="343"/>
      <c r="JH39" s="343"/>
      <c r="JI39" s="343"/>
      <c r="JJ39" s="343"/>
      <c r="JK39" s="343"/>
      <c r="JL39" s="343"/>
      <c r="JM39" s="343"/>
      <c r="JN39" s="343"/>
      <c r="JO39" s="343"/>
      <c r="JP39" s="343"/>
      <c r="JQ39" s="343"/>
      <c r="JR39" s="343"/>
      <c r="JS39" s="343"/>
      <c r="JT39" s="343"/>
      <c r="JU39" s="343"/>
      <c r="JV39" s="343"/>
      <c r="JW39" s="343"/>
      <c r="JX39" s="343"/>
      <c r="JY39" s="343"/>
      <c r="JZ39" s="343"/>
      <c r="KA39" s="343"/>
      <c r="KB39" s="343"/>
      <c r="KC39" s="343"/>
      <c r="KD39" s="343"/>
      <c r="KE39" s="343"/>
      <c r="KF39" s="343"/>
      <c r="KG39" s="343"/>
      <c r="KH39" s="343"/>
      <c r="KI39" s="343"/>
      <c r="KJ39" s="343"/>
      <c r="KK39" s="343"/>
      <c r="KL39" s="343"/>
      <c r="KM39" s="343"/>
      <c r="KN39" s="343"/>
      <c r="KO39" s="343"/>
      <c r="KP39" s="343"/>
      <c r="KQ39" s="343"/>
      <c r="KR39" s="343"/>
      <c r="KS39" s="343"/>
      <c r="KT39" s="343"/>
      <c r="KU39" s="343"/>
      <c r="KV39" s="343"/>
      <c r="KW39" s="343"/>
      <c r="KX39" s="343"/>
      <c r="KY39" s="343"/>
      <c r="KZ39" s="343"/>
      <c r="LA39" s="343"/>
      <c r="LB39" s="343"/>
      <c r="LC39" s="343"/>
      <c r="LD39" s="343"/>
      <c r="LE39" s="343"/>
      <c r="LF39" s="343"/>
      <c r="LG39" s="343"/>
      <c r="LH39" s="343"/>
      <c r="LI39" s="343"/>
      <c r="LJ39" s="343"/>
      <c r="LK39" s="343"/>
      <c r="LL39" s="343"/>
      <c r="LM39" s="343"/>
      <c r="LN39" s="343"/>
      <c r="LO39" s="343"/>
      <c r="LP39" s="343"/>
      <c r="LQ39" s="343"/>
      <c r="LR39" s="343"/>
      <c r="LS39" s="343"/>
      <c r="LT39" s="343"/>
      <c r="LU39" s="343"/>
      <c r="LV39" s="343"/>
      <c r="LW39" s="343"/>
      <c r="LX39" s="343"/>
      <c r="LY39" s="343"/>
      <c r="LZ39" s="343"/>
      <c r="MA39" s="343"/>
      <c r="MB39" s="343"/>
      <c r="MC39" s="343"/>
      <c r="MD39" s="343"/>
      <c r="ME39" s="343"/>
      <c r="MF39" s="343"/>
      <c r="MG39" s="343"/>
      <c r="MH39" s="343"/>
      <c r="MI39" s="343"/>
      <c r="MJ39" s="343"/>
      <c r="MK39" s="343"/>
      <c r="ML39" s="343"/>
      <c r="MM39" s="343"/>
      <c r="MN39" s="343"/>
      <c r="MO39" s="343"/>
      <c r="MP39" s="343"/>
      <c r="MQ39" s="343"/>
      <c r="MR39" s="343"/>
      <c r="MS39" s="343"/>
      <c r="MT39" s="343"/>
      <c r="MU39" s="343"/>
      <c r="MV39" s="343"/>
      <c r="MW39" s="34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43"/>
      <c r="NO39" s="343"/>
      <c r="NP39" s="343"/>
      <c r="NQ39" s="343"/>
      <c r="NR39" s="343"/>
      <c r="NS39" s="343"/>
      <c r="NT39" s="343"/>
      <c r="NU39" s="343"/>
      <c r="NV39" s="343"/>
      <c r="NW39" s="343"/>
      <c r="NX39" s="343"/>
      <c r="NY39" s="343"/>
      <c r="NZ39" s="343"/>
      <c r="OA39" s="343"/>
      <c r="OB39" s="343"/>
      <c r="OC39" s="343"/>
      <c r="OD39" s="343"/>
      <c r="OE39" s="343"/>
      <c r="OF39" s="343"/>
      <c r="OG39" s="343"/>
      <c r="OH39" s="343"/>
      <c r="OI39" s="343"/>
      <c r="OJ39" s="343"/>
      <c r="OK39" s="343"/>
    </row>
    <row r="40" spans="1:401" s="25" customFormat="1" ht="15.75" customHeight="1" x14ac:dyDescent="0.2">
      <c r="A40" s="314">
        <v>34</v>
      </c>
      <c r="B40" s="315" t="s">
        <v>37</v>
      </c>
      <c r="C40" s="71">
        <v>1970520</v>
      </c>
      <c r="D40" s="71">
        <v>-146</v>
      </c>
      <c r="E40" s="71"/>
      <c r="F40" s="71">
        <v>0</v>
      </c>
      <c r="G40" s="71">
        <v>-413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>
        <v>0</v>
      </c>
      <c r="AC40" s="71">
        <v>0</v>
      </c>
      <c r="AD40" s="71">
        <v>0</v>
      </c>
      <c r="AE40" s="71">
        <v>0</v>
      </c>
      <c r="AF40" s="71">
        <v>0</v>
      </c>
      <c r="AG40" s="71">
        <v>0</v>
      </c>
      <c r="AH40" s="71">
        <v>0</v>
      </c>
      <c r="AI40" s="71">
        <v>0</v>
      </c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71">
        <v>-11143</v>
      </c>
      <c r="AP40" s="71">
        <v>-14115</v>
      </c>
      <c r="AQ40" s="316">
        <v>-25817</v>
      </c>
      <c r="AR40" s="317">
        <v>1944703</v>
      </c>
      <c r="AS40" s="71"/>
      <c r="AT40" s="71"/>
      <c r="AU40" s="71">
        <v>0</v>
      </c>
      <c r="AV40" s="71">
        <v>-12</v>
      </c>
      <c r="AW40" s="71">
        <v>0</v>
      </c>
      <c r="AX40" s="71">
        <v>0</v>
      </c>
      <c r="AY40" s="71">
        <v>0</v>
      </c>
      <c r="AZ40" s="71">
        <v>0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0</v>
      </c>
      <c r="BG40" s="71">
        <v>0</v>
      </c>
      <c r="BH40" s="71">
        <v>0</v>
      </c>
      <c r="BI40" s="71">
        <v>0</v>
      </c>
      <c r="BJ40" s="71">
        <v>0</v>
      </c>
      <c r="BK40" s="71">
        <v>0</v>
      </c>
      <c r="BL40" s="71">
        <v>0</v>
      </c>
      <c r="BM40" s="71">
        <v>0</v>
      </c>
      <c r="BN40" s="71">
        <v>0</v>
      </c>
      <c r="BO40" s="71">
        <v>0</v>
      </c>
      <c r="BP40" s="71">
        <v>0</v>
      </c>
      <c r="BQ40" s="71">
        <v>0</v>
      </c>
      <c r="BR40" s="71">
        <v>0</v>
      </c>
      <c r="BS40" s="71">
        <v>0</v>
      </c>
      <c r="BT40" s="71">
        <v>0</v>
      </c>
      <c r="BU40" s="71">
        <v>0</v>
      </c>
      <c r="BV40" s="71">
        <v>0</v>
      </c>
      <c r="BW40" s="71">
        <v>0</v>
      </c>
      <c r="BX40" s="71">
        <v>0</v>
      </c>
      <c r="BY40" s="71">
        <v>0</v>
      </c>
      <c r="BZ40" s="71">
        <v>0</v>
      </c>
      <c r="CA40" s="71">
        <v>0</v>
      </c>
      <c r="CB40" s="71">
        <v>0</v>
      </c>
      <c r="CC40" s="71">
        <v>0</v>
      </c>
      <c r="CD40" s="71">
        <v>-335</v>
      </c>
      <c r="CE40" s="71">
        <v>-425</v>
      </c>
      <c r="CF40" s="71">
        <v>-772</v>
      </c>
      <c r="CG40" s="2221">
        <v>1943931</v>
      </c>
      <c r="CH40" s="2166"/>
      <c r="CI40" s="2166"/>
      <c r="CJ40" s="343"/>
      <c r="CK40" s="343"/>
      <c r="CL40" s="343"/>
      <c r="CM40" s="343"/>
      <c r="CN40" s="343"/>
      <c r="CO40" s="2234"/>
      <c r="CP40" s="343"/>
      <c r="CQ40" s="343"/>
      <c r="CR40" s="343"/>
      <c r="CS40" s="343"/>
      <c r="CT40" s="343"/>
      <c r="CU40" s="343"/>
      <c r="CV40" s="343"/>
      <c r="CW40" s="343"/>
      <c r="CX40" s="343"/>
      <c r="CY40" s="343"/>
      <c r="CZ40" s="343"/>
      <c r="DA40" s="343"/>
      <c r="DB40" s="343"/>
      <c r="DC40" s="343"/>
      <c r="DD40" s="343"/>
      <c r="DE40" s="343"/>
      <c r="DF40" s="343"/>
      <c r="DG40" s="343"/>
      <c r="DH40" s="343"/>
      <c r="DI40" s="343"/>
      <c r="DJ40" s="343"/>
      <c r="DK40" s="343"/>
      <c r="DL40" s="343"/>
      <c r="DM40" s="343"/>
      <c r="DN40" s="343"/>
      <c r="DO40" s="343"/>
      <c r="DP40" s="343"/>
      <c r="DQ40" s="343"/>
      <c r="DR40" s="343"/>
      <c r="DS40" s="343"/>
      <c r="DT40" s="343"/>
      <c r="DU40" s="343"/>
      <c r="DV40" s="343"/>
      <c r="DW40" s="343"/>
      <c r="DX40" s="343"/>
      <c r="DY40" s="343"/>
      <c r="DZ40" s="343"/>
      <c r="EA40" s="343"/>
      <c r="EB40" s="343"/>
      <c r="EC40" s="343"/>
      <c r="ED40" s="343"/>
      <c r="EE40" s="343"/>
      <c r="EF40" s="343"/>
      <c r="EG40" s="343"/>
      <c r="EH40" s="343"/>
      <c r="EI40" s="343"/>
      <c r="EJ40" s="343"/>
      <c r="EK40" s="343"/>
      <c r="EL40" s="343"/>
      <c r="EM40" s="343"/>
      <c r="EN40" s="343"/>
      <c r="EO40" s="343"/>
      <c r="EP40" s="343"/>
      <c r="EQ40" s="343"/>
      <c r="ER40" s="343"/>
      <c r="ES40" s="343"/>
      <c r="ET40" s="343"/>
      <c r="EU40" s="343"/>
      <c r="EV40" s="343"/>
      <c r="EW40" s="343"/>
      <c r="EX40" s="343"/>
      <c r="EY40" s="343"/>
      <c r="EZ40" s="343"/>
      <c r="FA40" s="343"/>
      <c r="FB40" s="343"/>
      <c r="FC40" s="343"/>
      <c r="FD40" s="343"/>
      <c r="FE40" s="343"/>
      <c r="FF40" s="343"/>
      <c r="FG40" s="343"/>
      <c r="FH40" s="343"/>
      <c r="FI40" s="343"/>
      <c r="FJ40" s="343"/>
      <c r="FK40" s="343"/>
      <c r="FL40" s="343"/>
      <c r="FM40" s="343"/>
      <c r="FN40" s="343"/>
      <c r="FO40" s="343"/>
      <c r="FP40" s="343"/>
      <c r="FQ40" s="343"/>
      <c r="FR40" s="343"/>
      <c r="FS40" s="343"/>
      <c r="FT40" s="343"/>
      <c r="FU40" s="343"/>
      <c r="FV40" s="343"/>
      <c r="FW40" s="343"/>
      <c r="FX40" s="343"/>
      <c r="FY40" s="343"/>
      <c r="FZ40" s="343"/>
      <c r="GA40" s="343"/>
      <c r="GB40" s="343"/>
      <c r="GC40" s="343"/>
      <c r="GD40" s="343"/>
      <c r="GE40" s="343"/>
      <c r="GF40" s="343"/>
      <c r="GG40" s="343"/>
      <c r="GH40" s="343"/>
      <c r="GI40" s="343"/>
      <c r="GJ40" s="343"/>
      <c r="GK40" s="343"/>
      <c r="GL40" s="343"/>
      <c r="GM40" s="343"/>
      <c r="GN40" s="343"/>
      <c r="GO40" s="343"/>
      <c r="GP40" s="343"/>
      <c r="GQ40" s="343"/>
      <c r="GR40" s="343"/>
      <c r="GS40" s="343"/>
      <c r="GT40" s="343"/>
      <c r="GU40" s="343"/>
      <c r="GV40" s="343"/>
      <c r="GW40" s="343"/>
      <c r="GX40" s="343"/>
      <c r="GY40" s="343"/>
      <c r="GZ40" s="343"/>
      <c r="HA40" s="343"/>
      <c r="HB40" s="343"/>
      <c r="HC40" s="343"/>
      <c r="HD40" s="343"/>
      <c r="HE40" s="343"/>
      <c r="HF40" s="343"/>
      <c r="HG40" s="343"/>
      <c r="HH40" s="343"/>
      <c r="HI40" s="343"/>
      <c r="HJ40" s="343"/>
      <c r="HK40" s="343"/>
      <c r="HL40" s="343"/>
      <c r="HM40" s="343"/>
      <c r="HN40" s="343"/>
      <c r="HO40" s="343"/>
      <c r="HP40" s="343"/>
      <c r="HQ40" s="343"/>
      <c r="HR40" s="343"/>
      <c r="HS40" s="343"/>
      <c r="HT40" s="343"/>
      <c r="HU40" s="343"/>
      <c r="HV40" s="343"/>
      <c r="HW40" s="343"/>
      <c r="HX40" s="343"/>
      <c r="HY40" s="343"/>
      <c r="HZ40" s="343"/>
      <c r="IA40" s="343"/>
      <c r="IB40" s="343"/>
      <c r="IC40" s="343"/>
      <c r="ID40" s="343"/>
      <c r="IE40" s="343"/>
      <c r="IF40" s="343"/>
      <c r="IG40" s="343"/>
      <c r="IH40" s="343"/>
      <c r="II40" s="343"/>
      <c r="IJ40" s="343"/>
      <c r="IK40" s="343"/>
      <c r="IL40" s="343"/>
      <c r="IM40" s="343"/>
      <c r="IN40" s="343"/>
      <c r="IO40" s="343"/>
      <c r="IP40" s="343"/>
      <c r="IQ40" s="343"/>
      <c r="IR40" s="343"/>
      <c r="IS40" s="343"/>
      <c r="IT40" s="343"/>
      <c r="IU40" s="343"/>
      <c r="IV40" s="343"/>
      <c r="IW40" s="343"/>
      <c r="IX40" s="343"/>
      <c r="IY40" s="343"/>
      <c r="IZ40" s="343"/>
      <c r="JA40" s="343"/>
      <c r="JB40" s="343"/>
      <c r="JC40" s="343"/>
      <c r="JD40" s="343"/>
      <c r="JE40" s="343"/>
      <c r="JF40" s="343"/>
      <c r="JG40" s="343"/>
      <c r="JH40" s="343"/>
      <c r="JI40" s="343"/>
      <c r="JJ40" s="343"/>
      <c r="JK40" s="343"/>
      <c r="JL40" s="343"/>
      <c r="JM40" s="343"/>
      <c r="JN40" s="343"/>
      <c r="JO40" s="343"/>
      <c r="JP40" s="343"/>
      <c r="JQ40" s="343"/>
      <c r="JR40" s="343"/>
      <c r="JS40" s="343"/>
      <c r="JT40" s="343"/>
      <c r="JU40" s="343"/>
      <c r="JV40" s="343"/>
      <c r="JW40" s="343"/>
      <c r="JX40" s="343"/>
      <c r="JY40" s="343"/>
      <c r="JZ40" s="343"/>
      <c r="KA40" s="343"/>
      <c r="KB40" s="343"/>
      <c r="KC40" s="343"/>
      <c r="KD40" s="343"/>
      <c r="KE40" s="343"/>
      <c r="KF40" s="343"/>
      <c r="KG40" s="343"/>
      <c r="KH40" s="343"/>
      <c r="KI40" s="343"/>
      <c r="KJ40" s="343"/>
      <c r="KK40" s="343"/>
      <c r="KL40" s="343"/>
      <c r="KM40" s="343"/>
      <c r="KN40" s="343"/>
      <c r="KO40" s="343"/>
      <c r="KP40" s="343"/>
      <c r="KQ40" s="343"/>
      <c r="KR40" s="343"/>
      <c r="KS40" s="343"/>
      <c r="KT40" s="343"/>
      <c r="KU40" s="343"/>
      <c r="KV40" s="343"/>
      <c r="KW40" s="343"/>
      <c r="KX40" s="343"/>
      <c r="KY40" s="343"/>
      <c r="KZ40" s="343"/>
      <c r="LA40" s="343"/>
      <c r="LB40" s="343"/>
      <c r="LC40" s="343"/>
      <c r="LD40" s="343"/>
      <c r="LE40" s="343"/>
      <c r="LF40" s="343"/>
      <c r="LG40" s="343"/>
      <c r="LH40" s="343"/>
      <c r="LI40" s="343"/>
      <c r="LJ40" s="343"/>
      <c r="LK40" s="343"/>
      <c r="LL40" s="343"/>
      <c r="LM40" s="343"/>
      <c r="LN40" s="343"/>
      <c r="LO40" s="343"/>
      <c r="LP40" s="343"/>
      <c r="LQ40" s="343"/>
      <c r="LR40" s="343"/>
      <c r="LS40" s="343"/>
      <c r="LT40" s="343"/>
      <c r="LU40" s="343"/>
      <c r="LV40" s="343"/>
      <c r="LW40" s="343"/>
      <c r="LX40" s="343"/>
      <c r="LY40" s="343"/>
      <c r="LZ40" s="343"/>
      <c r="MA40" s="343"/>
      <c r="MB40" s="343"/>
      <c r="MC40" s="343"/>
      <c r="MD40" s="343"/>
      <c r="ME40" s="343"/>
      <c r="MF40" s="343"/>
      <c r="MG40" s="343"/>
      <c r="MH40" s="343"/>
      <c r="MI40" s="343"/>
      <c r="MJ40" s="343"/>
      <c r="MK40" s="343"/>
      <c r="ML40" s="343"/>
      <c r="MM40" s="343"/>
      <c r="MN40" s="343"/>
      <c r="MO40" s="343"/>
      <c r="MP40" s="343"/>
      <c r="MQ40" s="343"/>
      <c r="MR40" s="343"/>
      <c r="MS40" s="343"/>
      <c r="MT40" s="343"/>
      <c r="MU40" s="343"/>
      <c r="MV40" s="343"/>
      <c r="MW40" s="34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43"/>
      <c r="NO40" s="343"/>
      <c r="NP40" s="343"/>
      <c r="NQ40" s="343"/>
      <c r="NR40" s="343"/>
      <c r="NS40" s="343"/>
      <c r="NT40" s="343"/>
      <c r="NU40" s="343"/>
      <c r="NV40" s="343"/>
      <c r="NW40" s="343"/>
      <c r="NX40" s="343"/>
      <c r="NY40" s="343"/>
      <c r="NZ40" s="343"/>
      <c r="OA40" s="343"/>
      <c r="OB40" s="343"/>
      <c r="OC40" s="343"/>
      <c r="OD40" s="343"/>
      <c r="OE40" s="343"/>
      <c r="OF40" s="343"/>
      <c r="OG40" s="343"/>
      <c r="OH40" s="343"/>
      <c r="OI40" s="343"/>
      <c r="OJ40" s="343"/>
      <c r="OK40" s="343"/>
    </row>
    <row r="41" spans="1:401" s="25" customFormat="1" ht="15.75" customHeight="1" x14ac:dyDescent="0.2">
      <c r="A41" s="305">
        <v>35</v>
      </c>
      <c r="B41" s="306" t="s">
        <v>38</v>
      </c>
      <c r="C41" s="307">
        <v>2458144</v>
      </c>
      <c r="D41" s="307">
        <v>-156</v>
      </c>
      <c r="E41" s="307"/>
      <c r="F41" s="307">
        <v>0</v>
      </c>
      <c r="G41" s="307">
        <v>0</v>
      </c>
      <c r="H41" s="307">
        <v>0</v>
      </c>
      <c r="I41" s="307">
        <v>0</v>
      </c>
      <c r="J41" s="307">
        <v>0</v>
      </c>
      <c r="K41" s="307">
        <v>0</v>
      </c>
      <c r="L41" s="307">
        <v>0</v>
      </c>
      <c r="M41" s="307">
        <v>0</v>
      </c>
      <c r="N41" s="307">
        <v>0</v>
      </c>
      <c r="O41" s="307">
        <v>0</v>
      </c>
      <c r="P41" s="307">
        <v>0</v>
      </c>
      <c r="Q41" s="307">
        <v>0</v>
      </c>
      <c r="R41" s="307">
        <v>0</v>
      </c>
      <c r="S41" s="307">
        <v>0</v>
      </c>
      <c r="T41" s="307">
        <v>0</v>
      </c>
      <c r="U41" s="307">
        <v>0</v>
      </c>
      <c r="V41" s="307">
        <v>0</v>
      </c>
      <c r="W41" s="307">
        <v>0</v>
      </c>
      <c r="X41" s="307">
        <v>0</v>
      </c>
      <c r="Y41" s="307">
        <v>0</v>
      </c>
      <c r="Z41" s="307">
        <v>0</v>
      </c>
      <c r="AA41" s="307">
        <v>0</v>
      </c>
      <c r="AB41" s="307">
        <v>0</v>
      </c>
      <c r="AC41" s="307">
        <v>0</v>
      </c>
      <c r="AD41" s="307">
        <v>0</v>
      </c>
      <c r="AE41" s="462">
        <v>0</v>
      </c>
      <c r="AF41" s="462">
        <v>0</v>
      </c>
      <c r="AG41" s="656">
        <v>0</v>
      </c>
      <c r="AH41" s="656">
        <v>0</v>
      </c>
      <c r="AI41" s="996">
        <v>0</v>
      </c>
      <c r="AJ41" s="1135">
        <v>0</v>
      </c>
      <c r="AK41" s="1135">
        <v>0</v>
      </c>
      <c r="AL41" s="996">
        <v>0</v>
      </c>
      <c r="AM41" s="996">
        <v>0</v>
      </c>
      <c r="AN41" s="996">
        <v>0</v>
      </c>
      <c r="AO41" s="307">
        <v>-11663</v>
      </c>
      <c r="AP41" s="307">
        <v>-3042</v>
      </c>
      <c r="AQ41" s="308">
        <v>-14861</v>
      </c>
      <c r="AR41" s="309">
        <v>2443283</v>
      </c>
      <c r="AS41" s="307"/>
      <c r="AT41" s="307"/>
      <c r="AU41" s="307">
        <v>0</v>
      </c>
      <c r="AV41" s="307">
        <v>0</v>
      </c>
      <c r="AW41" s="307">
        <v>0</v>
      </c>
      <c r="AX41" s="307">
        <v>0</v>
      </c>
      <c r="AY41" s="307">
        <v>0</v>
      </c>
      <c r="AZ41" s="307">
        <v>0</v>
      </c>
      <c r="BA41" s="307">
        <v>0</v>
      </c>
      <c r="BB41" s="307">
        <v>0</v>
      </c>
      <c r="BC41" s="307">
        <v>0</v>
      </c>
      <c r="BD41" s="307">
        <v>0</v>
      </c>
      <c r="BE41" s="307">
        <v>0</v>
      </c>
      <c r="BF41" s="307">
        <v>0</v>
      </c>
      <c r="BG41" s="307">
        <v>0</v>
      </c>
      <c r="BH41" s="307">
        <v>0</v>
      </c>
      <c r="BI41" s="307">
        <v>0</v>
      </c>
      <c r="BJ41" s="307">
        <v>0</v>
      </c>
      <c r="BK41" s="307">
        <v>0</v>
      </c>
      <c r="BL41" s="307">
        <v>0</v>
      </c>
      <c r="BM41" s="307">
        <v>0</v>
      </c>
      <c r="BN41" s="307">
        <v>0</v>
      </c>
      <c r="BO41" s="307">
        <v>0</v>
      </c>
      <c r="BP41" s="307">
        <v>0</v>
      </c>
      <c r="BQ41" s="307">
        <v>0</v>
      </c>
      <c r="BR41" s="307">
        <v>0</v>
      </c>
      <c r="BS41" s="307">
        <v>0</v>
      </c>
      <c r="BT41" s="462">
        <v>0</v>
      </c>
      <c r="BU41" s="462">
        <v>0</v>
      </c>
      <c r="BV41" s="656">
        <v>0</v>
      </c>
      <c r="BW41" s="656">
        <v>0</v>
      </c>
      <c r="BX41" s="996">
        <v>0</v>
      </c>
      <c r="BY41" s="1135">
        <v>0</v>
      </c>
      <c r="BZ41" s="1135">
        <v>0</v>
      </c>
      <c r="CA41" s="1135">
        <v>0</v>
      </c>
      <c r="CB41" s="1135">
        <v>0</v>
      </c>
      <c r="CC41" s="1135">
        <v>0</v>
      </c>
      <c r="CD41" s="307">
        <v>-351</v>
      </c>
      <c r="CE41" s="307">
        <v>-92</v>
      </c>
      <c r="CF41" s="307">
        <v>-443</v>
      </c>
      <c r="CG41" s="2222">
        <v>2442840</v>
      </c>
      <c r="CH41" s="2166"/>
      <c r="CI41" s="2166"/>
      <c r="CJ41" s="343"/>
      <c r="CK41" s="343"/>
      <c r="CL41" s="343"/>
      <c r="CM41" s="343"/>
      <c r="CN41" s="343"/>
      <c r="CO41" s="2234"/>
      <c r="CP41" s="343"/>
      <c r="CQ41" s="343"/>
      <c r="CR41" s="343"/>
      <c r="CS41" s="343"/>
      <c r="CT41" s="343"/>
      <c r="CU41" s="343"/>
      <c r="CV41" s="343"/>
      <c r="CW41" s="343"/>
      <c r="CX41" s="343"/>
      <c r="CY41" s="343"/>
      <c r="CZ41" s="343"/>
      <c r="DA41" s="343"/>
      <c r="DB41" s="343"/>
      <c r="DC41" s="343"/>
      <c r="DD41" s="343"/>
      <c r="DE41" s="343"/>
      <c r="DF41" s="343"/>
      <c r="DG41" s="343"/>
      <c r="DH41" s="343"/>
      <c r="DI41" s="343"/>
      <c r="DJ41" s="343"/>
      <c r="DK41" s="343"/>
      <c r="DL41" s="343"/>
      <c r="DM41" s="343"/>
      <c r="DN41" s="343"/>
      <c r="DO41" s="343"/>
      <c r="DP41" s="343"/>
      <c r="DQ41" s="343"/>
      <c r="DR41" s="343"/>
      <c r="DS41" s="343"/>
      <c r="DT41" s="343"/>
      <c r="DU41" s="343"/>
      <c r="DV41" s="343"/>
      <c r="DW41" s="343"/>
      <c r="DX41" s="343"/>
      <c r="DY41" s="343"/>
      <c r="DZ41" s="343"/>
      <c r="EA41" s="343"/>
      <c r="EB41" s="343"/>
      <c r="EC41" s="343"/>
      <c r="ED41" s="343"/>
      <c r="EE41" s="343"/>
      <c r="EF41" s="343"/>
      <c r="EG41" s="343"/>
      <c r="EH41" s="343"/>
      <c r="EI41" s="343"/>
      <c r="EJ41" s="343"/>
      <c r="EK41" s="343"/>
      <c r="EL41" s="343"/>
      <c r="EM41" s="343"/>
      <c r="EN41" s="343"/>
      <c r="EO41" s="343"/>
      <c r="EP41" s="343"/>
      <c r="EQ41" s="343"/>
      <c r="ER41" s="343"/>
      <c r="ES41" s="343"/>
      <c r="ET41" s="343"/>
      <c r="EU41" s="343"/>
      <c r="EV41" s="343"/>
      <c r="EW41" s="343"/>
      <c r="EX41" s="343"/>
      <c r="EY41" s="343"/>
      <c r="EZ41" s="343"/>
      <c r="FA41" s="343"/>
      <c r="FB41" s="343"/>
      <c r="FC41" s="343"/>
      <c r="FD41" s="343"/>
      <c r="FE41" s="343"/>
      <c r="FF41" s="343"/>
      <c r="FG41" s="343"/>
      <c r="FH41" s="343"/>
      <c r="FI41" s="343"/>
      <c r="FJ41" s="343"/>
      <c r="FK41" s="343"/>
      <c r="FL41" s="343"/>
      <c r="FM41" s="343"/>
      <c r="FN41" s="343"/>
      <c r="FO41" s="343"/>
      <c r="FP41" s="343"/>
      <c r="FQ41" s="343"/>
      <c r="FR41" s="343"/>
      <c r="FS41" s="343"/>
      <c r="FT41" s="343"/>
      <c r="FU41" s="343"/>
      <c r="FV41" s="343"/>
      <c r="FW41" s="343"/>
      <c r="FX41" s="343"/>
      <c r="FY41" s="343"/>
      <c r="FZ41" s="343"/>
      <c r="GA41" s="343"/>
      <c r="GB41" s="343"/>
      <c r="GC41" s="343"/>
      <c r="GD41" s="343"/>
      <c r="GE41" s="343"/>
      <c r="GF41" s="343"/>
      <c r="GG41" s="343"/>
      <c r="GH41" s="343"/>
      <c r="GI41" s="343"/>
      <c r="GJ41" s="343"/>
      <c r="GK41" s="343"/>
      <c r="GL41" s="343"/>
      <c r="GM41" s="343"/>
      <c r="GN41" s="343"/>
      <c r="GO41" s="343"/>
      <c r="GP41" s="343"/>
      <c r="GQ41" s="343"/>
      <c r="GR41" s="343"/>
      <c r="GS41" s="343"/>
      <c r="GT41" s="343"/>
      <c r="GU41" s="343"/>
      <c r="GV41" s="343"/>
      <c r="GW41" s="343"/>
      <c r="GX41" s="343"/>
      <c r="GY41" s="343"/>
      <c r="GZ41" s="343"/>
      <c r="HA41" s="343"/>
      <c r="HB41" s="343"/>
      <c r="HC41" s="343"/>
      <c r="HD41" s="343"/>
      <c r="HE41" s="343"/>
      <c r="HF41" s="343"/>
      <c r="HG41" s="343"/>
      <c r="HH41" s="343"/>
      <c r="HI41" s="343"/>
      <c r="HJ41" s="343"/>
      <c r="HK41" s="343"/>
      <c r="HL41" s="343"/>
      <c r="HM41" s="343"/>
      <c r="HN41" s="343"/>
      <c r="HO41" s="343"/>
      <c r="HP41" s="343"/>
      <c r="HQ41" s="343"/>
      <c r="HR41" s="343"/>
      <c r="HS41" s="343"/>
      <c r="HT41" s="343"/>
      <c r="HU41" s="343"/>
      <c r="HV41" s="343"/>
      <c r="HW41" s="343"/>
      <c r="HX41" s="343"/>
      <c r="HY41" s="343"/>
      <c r="HZ41" s="343"/>
      <c r="IA41" s="343"/>
      <c r="IB41" s="343"/>
      <c r="IC41" s="343"/>
      <c r="ID41" s="343"/>
      <c r="IE41" s="343"/>
      <c r="IF41" s="343"/>
      <c r="IG41" s="343"/>
      <c r="IH41" s="343"/>
      <c r="II41" s="343"/>
      <c r="IJ41" s="343"/>
      <c r="IK41" s="343"/>
      <c r="IL41" s="343"/>
      <c r="IM41" s="343"/>
      <c r="IN41" s="343"/>
      <c r="IO41" s="343"/>
      <c r="IP41" s="343"/>
      <c r="IQ41" s="343"/>
      <c r="IR41" s="343"/>
      <c r="IS41" s="343"/>
      <c r="IT41" s="343"/>
      <c r="IU41" s="343"/>
      <c r="IV41" s="343"/>
      <c r="IW41" s="343"/>
      <c r="IX41" s="343"/>
      <c r="IY41" s="343"/>
      <c r="IZ41" s="343"/>
      <c r="JA41" s="343"/>
      <c r="JB41" s="343"/>
      <c r="JC41" s="343"/>
      <c r="JD41" s="343"/>
      <c r="JE41" s="343"/>
      <c r="JF41" s="343"/>
      <c r="JG41" s="343"/>
      <c r="JH41" s="343"/>
      <c r="JI41" s="343"/>
      <c r="JJ41" s="343"/>
      <c r="JK41" s="343"/>
      <c r="JL41" s="343"/>
      <c r="JM41" s="343"/>
      <c r="JN41" s="343"/>
      <c r="JO41" s="343"/>
      <c r="JP41" s="343"/>
      <c r="JQ41" s="343"/>
      <c r="JR41" s="343"/>
      <c r="JS41" s="343"/>
      <c r="JT41" s="343"/>
      <c r="JU41" s="343"/>
      <c r="JV41" s="343"/>
      <c r="JW41" s="343"/>
      <c r="JX41" s="343"/>
      <c r="JY41" s="343"/>
      <c r="JZ41" s="343"/>
      <c r="KA41" s="343"/>
      <c r="KB41" s="343"/>
      <c r="KC41" s="343"/>
      <c r="KD41" s="343"/>
      <c r="KE41" s="343"/>
      <c r="KF41" s="343"/>
      <c r="KG41" s="343"/>
      <c r="KH41" s="343"/>
      <c r="KI41" s="343"/>
      <c r="KJ41" s="343"/>
      <c r="KK41" s="343"/>
      <c r="KL41" s="343"/>
      <c r="KM41" s="343"/>
      <c r="KN41" s="343"/>
      <c r="KO41" s="343"/>
      <c r="KP41" s="343"/>
      <c r="KQ41" s="343"/>
      <c r="KR41" s="343"/>
      <c r="KS41" s="343"/>
      <c r="KT41" s="343"/>
      <c r="KU41" s="343"/>
      <c r="KV41" s="343"/>
      <c r="KW41" s="343"/>
      <c r="KX41" s="343"/>
      <c r="KY41" s="343"/>
      <c r="KZ41" s="343"/>
      <c r="LA41" s="343"/>
      <c r="LB41" s="343"/>
      <c r="LC41" s="343"/>
      <c r="LD41" s="343"/>
      <c r="LE41" s="343"/>
      <c r="LF41" s="343"/>
      <c r="LG41" s="343"/>
      <c r="LH41" s="343"/>
      <c r="LI41" s="343"/>
      <c r="LJ41" s="343"/>
      <c r="LK41" s="343"/>
      <c r="LL41" s="343"/>
      <c r="LM41" s="343"/>
      <c r="LN41" s="343"/>
      <c r="LO41" s="343"/>
      <c r="LP41" s="343"/>
      <c r="LQ41" s="343"/>
      <c r="LR41" s="343"/>
      <c r="LS41" s="343"/>
      <c r="LT41" s="343"/>
      <c r="LU41" s="343"/>
      <c r="LV41" s="343"/>
      <c r="LW41" s="343"/>
      <c r="LX41" s="343"/>
      <c r="LY41" s="343"/>
      <c r="LZ41" s="343"/>
      <c r="MA41" s="343"/>
      <c r="MB41" s="343"/>
      <c r="MC41" s="343"/>
      <c r="MD41" s="343"/>
      <c r="ME41" s="343"/>
      <c r="MF41" s="343"/>
      <c r="MG41" s="343"/>
      <c r="MH41" s="343"/>
      <c r="MI41" s="343"/>
      <c r="MJ41" s="343"/>
      <c r="MK41" s="343"/>
      <c r="ML41" s="343"/>
      <c r="MM41" s="343"/>
      <c r="MN41" s="343"/>
      <c r="MO41" s="343"/>
      <c r="MP41" s="343"/>
      <c r="MQ41" s="343"/>
      <c r="MR41" s="343"/>
      <c r="MS41" s="343"/>
      <c r="MT41" s="343"/>
      <c r="MU41" s="343"/>
      <c r="MV41" s="343"/>
      <c r="MW41" s="343"/>
      <c r="MX41" s="343"/>
      <c r="MY41" s="343"/>
      <c r="MZ41" s="343"/>
      <c r="NA41" s="343"/>
      <c r="NB41" s="343"/>
      <c r="NC41" s="343"/>
      <c r="ND41" s="343"/>
      <c r="NE41" s="343"/>
      <c r="NF41" s="343"/>
      <c r="NG41" s="343"/>
      <c r="NH41" s="343"/>
      <c r="NI41" s="343"/>
      <c r="NJ41" s="343"/>
      <c r="NK41" s="343"/>
      <c r="NL41" s="343"/>
      <c r="NM41" s="343"/>
      <c r="NN41" s="343"/>
      <c r="NO41" s="343"/>
      <c r="NP41" s="343"/>
      <c r="NQ41" s="343"/>
      <c r="NR41" s="343"/>
      <c r="NS41" s="343"/>
      <c r="NT41" s="343"/>
      <c r="NU41" s="343"/>
      <c r="NV41" s="343"/>
      <c r="NW41" s="343"/>
      <c r="NX41" s="343"/>
      <c r="NY41" s="343"/>
      <c r="NZ41" s="343"/>
      <c r="OA41" s="343"/>
      <c r="OB41" s="343"/>
      <c r="OC41" s="343"/>
      <c r="OD41" s="343"/>
      <c r="OE41" s="343"/>
      <c r="OF41" s="343"/>
      <c r="OG41" s="343"/>
      <c r="OH41" s="343"/>
      <c r="OI41" s="343"/>
      <c r="OJ41" s="343"/>
      <c r="OK41" s="343"/>
    </row>
    <row r="42" spans="1:401" s="25" customFormat="1" ht="15.75" customHeight="1" x14ac:dyDescent="0.2">
      <c r="A42" s="314">
        <v>36</v>
      </c>
      <c r="B42" s="275" t="s">
        <v>39</v>
      </c>
      <c r="C42" s="71">
        <v>18712363</v>
      </c>
      <c r="D42" s="71">
        <v>-8961</v>
      </c>
      <c r="E42" s="71"/>
      <c r="F42" s="71">
        <v>0</v>
      </c>
      <c r="G42" s="71">
        <v>0</v>
      </c>
      <c r="H42" s="71">
        <v>-182754</v>
      </c>
      <c r="I42" s="71">
        <v>-119413</v>
      </c>
      <c r="J42" s="71">
        <v>-396042</v>
      </c>
      <c r="K42" s="71">
        <v>0</v>
      </c>
      <c r="L42" s="71">
        <v>0</v>
      </c>
      <c r="M42" s="71">
        <v>0</v>
      </c>
      <c r="N42" s="71">
        <v>0</v>
      </c>
      <c r="O42" s="71">
        <v>-4354</v>
      </c>
      <c r="P42" s="71">
        <v>0</v>
      </c>
      <c r="Q42" s="71">
        <v>0</v>
      </c>
      <c r="R42" s="71">
        <v>0</v>
      </c>
      <c r="S42" s="71">
        <v>0</v>
      </c>
      <c r="T42" s="71">
        <v>-3110</v>
      </c>
      <c r="U42" s="71">
        <v>0</v>
      </c>
      <c r="V42" s="71">
        <v>0</v>
      </c>
      <c r="W42" s="71">
        <v>0</v>
      </c>
      <c r="X42" s="71">
        <v>-622</v>
      </c>
      <c r="Y42" s="71">
        <v>0</v>
      </c>
      <c r="Z42" s="71">
        <v>0</v>
      </c>
      <c r="AA42" s="71">
        <v>0</v>
      </c>
      <c r="AB42" s="71">
        <v>-75255</v>
      </c>
      <c r="AC42" s="71">
        <v>0</v>
      </c>
      <c r="AD42" s="71">
        <v>0</v>
      </c>
      <c r="AE42" s="71">
        <v>-156729</v>
      </c>
      <c r="AF42" s="71">
        <v>-58463</v>
      </c>
      <c r="AG42" s="71">
        <v>0</v>
      </c>
      <c r="AH42" s="71">
        <v>0</v>
      </c>
      <c r="AI42" s="71">
        <v>0</v>
      </c>
      <c r="AJ42" s="71">
        <v>0</v>
      </c>
      <c r="AK42" s="71">
        <v>-1244</v>
      </c>
      <c r="AL42" s="71">
        <v>0</v>
      </c>
      <c r="AM42" s="71">
        <v>0</v>
      </c>
      <c r="AN42" s="71">
        <v>0</v>
      </c>
      <c r="AO42" s="71">
        <v>-58773</v>
      </c>
      <c r="AP42" s="71">
        <v>-52056</v>
      </c>
      <c r="AQ42" s="316">
        <v>-1117776</v>
      </c>
      <c r="AR42" s="317">
        <v>17594587</v>
      </c>
      <c r="AS42" s="71"/>
      <c r="AT42" s="71"/>
      <c r="AU42" s="71">
        <v>0</v>
      </c>
      <c r="AV42" s="71">
        <v>0</v>
      </c>
      <c r="AW42" s="71">
        <v>-5496</v>
      </c>
      <c r="AX42" s="71">
        <v>-3591</v>
      </c>
      <c r="AY42" s="71">
        <v>-11911</v>
      </c>
      <c r="AZ42" s="71">
        <v>0</v>
      </c>
      <c r="BA42" s="71">
        <v>0</v>
      </c>
      <c r="BB42" s="71">
        <v>0</v>
      </c>
      <c r="BC42" s="71">
        <v>0</v>
      </c>
      <c r="BD42" s="71">
        <v>-131</v>
      </c>
      <c r="BE42" s="71">
        <v>0</v>
      </c>
      <c r="BF42" s="71">
        <v>0</v>
      </c>
      <c r="BG42" s="71">
        <v>0</v>
      </c>
      <c r="BH42" s="71">
        <v>0</v>
      </c>
      <c r="BI42" s="71">
        <v>-94</v>
      </c>
      <c r="BJ42" s="71">
        <v>0</v>
      </c>
      <c r="BK42" s="71">
        <v>0</v>
      </c>
      <c r="BL42" s="71">
        <v>0</v>
      </c>
      <c r="BM42" s="71">
        <v>-19</v>
      </c>
      <c r="BN42" s="71">
        <v>0</v>
      </c>
      <c r="BO42" s="71">
        <v>0</v>
      </c>
      <c r="BP42" s="71">
        <v>0</v>
      </c>
      <c r="BQ42" s="71">
        <v>-2263</v>
      </c>
      <c r="BR42" s="71">
        <v>0</v>
      </c>
      <c r="BS42" s="71">
        <v>0</v>
      </c>
      <c r="BT42" s="71">
        <v>-4714</v>
      </c>
      <c r="BU42" s="71">
        <v>-1758</v>
      </c>
      <c r="BV42" s="71">
        <v>0</v>
      </c>
      <c r="BW42" s="71">
        <v>0</v>
      </c>
      <c r="BX42" s="71">
        <v>0</v>
      </c>
      <c r="BY42" s="71">
        <v>0</v>
      </c>
      <c r="BZ42" s="71">
        <v>-37</v>
      </c>
      <c r="CA42" s="71">
        <v>0</v>
      </c>
      <c r="CB42" s="71">
        <v>0</v>
      </c>
      <c r="CC42" s="71">
        <v>0</v>
      </c>
      <c r="CD42" s="71">
        <v>-1768</v>
      </c>
      <c r="CE42" s="71">
        <v>-1566</v>
      </c>
      <c r="CF42" s="71">
        <v>-33348</v>
      </c>
      <c r="CG42" s="2221">
        <v>17561239</v>
      </c>
      <c r="CH42" s="2166"/>
      <c r="CI42" s="2166"/>
      <c r="CJ42" s="343"/>
      <c r="CK42" s="343"/>
      <c r="CL42" s="343"/>
      <c r="CM42" s="343"/>
      <c r="CN42" s="343"/>
      <c r="CO42" s="2234"/>
      <c r="CP42" s="1240"/>
      <c r="CQ42" s="2235"/>
      <c r="CR42" s="343"/>
      <c r="CS42" s="343"/>
      <c r="CT42" s="343"/>
      <c r="CU42" s="343"/>
      <c r="CV42" s="343"/>
      <c r="CW42" s="343"/>
      <c r="CX42" s="343"/>
      <c r="CY42" s="343"/>
      <c r="CZ42" s="343"/>
      <c r="DA42" s="343"/>
      <c r="DB42" s="343"/>
      <c r="DC42" s="343"/>
      <c r="DD42" s="343"/>
      <c r="DE42" s="343"/>
      <c r="DF42" s="343"/>
      <c r="DG42" s="343"/>
      <c r="DH42" s="343"/>
      <c r="DI42" s="343"/>
      <c r="DJ42" s="343"/>
      <c r="DK42" s="343"/>
      <c r="DL42" s="343"/>
      <c r="DM42" s="343"/>
      <c r="DN42" s="343"/>
      <c r="DO42" s="343"/>
      <c r="DP42" s="343"/>
      <c r="DQ42" s="343"/>
      <c r="DR42" s="343"/>
      <c r="DS42" s="343"/>
      <c r="DT42" s="343"/>
      <c r="DU42" s="343"/>
      <c r="DV42" s="343"/>
      <c r="DW42" s="343"/>
      <c r="DX42" s="343"/>
      <c r="DY42" s="343"/>
      <c r="DZ42" s="343"/>
      <c r="EA42" s="343"/>
      <c r="EB42" s="343"/>
      <c r="EC42" s="343"/>
      <c r="ED42" s="343"/>
      <c r="EE42" s="343"/>
      <c r="EF42" s="343"/>
      <c r="EG42" s="343"/>
      <c r="EH42" s="343"/>
      <c r="EI42" s="343"/>
      <c r="EJ42" s="343"/>
      <c r="EK42" s="343"/>
      <c r="EL42" s="343"/>
      <c r="EM42" s="343"/>
      <c r="EN42" s="343"/>
      <c r="EO42" s="343"/>
      <c r="EP42" s="343"/>
      <c r="EQ42" s="343"/>
      <c r="ER42" s="343"/>
      <c r="ES42" s="343"/>
      <c r="ET42" s="343"/>
      <c r="EU42" s="343"/>
      <c r="EV42" s="343"/>
      <c r="EW42" s="343"/>
      <c r="EX42" s="343"/>
      <c r="EY42" s="343"/>
      <c r="EZ42" s="343"/>
      <c r="FA42" s="343"/>
      <c r="FB42" s="343"/>
      <c r="FC42" s="343"/>
      <c r="FD42" s="343"/>
      <c r="FE42" s="343"/>
      <c r="FF42" s="343"/>
      <c r="FG42" s="343"/>
      <c r="FH42" s="343"/>
      <c r="FI42" s="343"/>
      <c r="FJ42" s="343"/>
      <c r="FK42" s="343"/>
      <c r="FL42" s="343"/>
      <c r="FM42" s="343"/>
      <c r="FN42" s="343"/>
      <c r="FO42" s="343"/>
      <c r="FP42" s="343"/>
      <c r="FQ42" s="343"/>
      <c r="FR42" s="343"/>
      <c r="FS42" s="343"/>
      <c r="FT42" s="343"/>
      <c r="FU42" s="343"/>
      <c r="FV42" s="343"/>
      <c r="FW42" s="343"/>
      <c r="FX42" s="343"/>
      <c r="FY42" s="343"/>
      <c r="FZ42" s="343"/>
      <c r="GA42" s="343"/>
      <c r="GB42" s="343"/>
      <c r="GC42" s="343"/>
      <c r="GD42" s="343"/>
      <c r="GE42" s="343"/>
      <c r="GF42" s="343"/>
      <c r="GG42" s="343"/>
      <c r="GH42" s="343"/>
      <c r="GI42" s="343"/>
      <c r="GJ42" s="343"/>
      <c r="GK42" s="343"/>
      <c r="GL42" s="343"/>
      <c r="GM42" s="343"/>
      <c r="GN42" s="343"/>
      <c r="GO42" s="343"/>
      <c r="GP42" s="343"/>
      <c r="GQ42" s="343"/>
      <c r="GR42" s="343"/>
      <c r="GS42" s="343"/>
      <c r="GT42" s="343"/>
      <c r="GU42" s="343"/>
      <c r="GV42" s="343"/>
      <c r="GW42" s="343"/>
      <c r="GX42" s="343"/>
      <c r="GY42" s="343"/>
      <c r="GZ42" s="343"/>
      <c r="HA42" s="343"/>
      <c r="HB42" s="343"/>
      <c r="HC42" s="343"/>
      <c r="HD42" s="343"/>
      <c r="HE42" s="343"/>
      <c r="HF42" s="343"/>
      <c r="HG42" s="343"/>
      <c r="HH42" s="343"/>
      <c r="HI42" s="343"/>
      <c r="HJ42" s="343"/>
      <c r="HK42" s="343"/>
      <c r="HL42" s="343"/>
      <c r="HM42" s="343"/>
      <c r="HN42" s="343"/>
      <c r="HO42" s="343"/>
      <c r="HP42" s="343"/>
      <c r="HQ42" s="343"/>
      <c r="HR42" s="343"/>
      <c r="HS42" s="343"/>
      <c r="HT42" s="343"/>
      <c r="HU42" s="343"/>
      <c r="HV42" s="343"/>
      <c r="HW42" s="343"/>
      <c r="HX42" s="343"/>
      <c r="HY42" s="343"/>
      <c r="HZ42" s="343"/>
      <c r="IA42" s="343"/>
      <c r="IB42" s="343"/>
      <c r="IC42" s="343"/>
      <c r="ID42" s="343"/>
      <c r="IE42" s="343"/>
      <c r="IF42" s="343"/>
      <c r="IG42" s="343"/>
      <c r="IH42" s="343"/>
      <c r="II42" s="343"/>
      <c r="IJ42" s="343"/>
      <c r="IK42" s="343"/>
      <c r="IL42" s="343"/>
      <c r="IM42" s="343"/>
      <c r="IN42" s="343"/>
      <c r="IO42" s="343"/>
      <c r="IP42" s="343"/>
      <c r="IQ42" s="343"/>
      <c r="IR42" s="343"/>
      <c r="IS42" s="343"/>
      <c r="IT42" s="343"/>
      <c r="IU42" s="343"/>
      <c r="IV42" s="343"/>
      <c r="IW42" s="343"/>
      <c r="IX42" s="343"/>
      <c r="IY42" s="343"/>
      <c r="IZ42" s="343"/>
      <c r="JA42" s="343"/>
      <c r="JB42" s="343"/>
      <c r="JC42" s="343"/>
      <c r="JD42" s="343"/>
      <c r="JE42" s="343"/>
      <c r="JF42" s="343"/>
      <c r="JG42" s="343"/>
      <c r="JH42" s="343"/>
      <c r="JI42" s="343"/>
      <c r="JJ42" s="343"/>
      <c r="JK42" s="343"/>
      <c r="JL42" s="343"/>
      <c r="JM42" s="343"/>
      <c r="JN42" s="343"/>
      <c r="JO42" s="343"/>
      <c r="JP42" s="343"/>
      <c r="JQ42" s="343"/>
      <c r="JR42" s="343"/>
      <c r="JS42" s="343"/>
      <c r="JT42" s="343"/>
      <c r="JU42" s="343"/>
      <c r="JV42" s="343"/>
      <c r="JW42" s="343"/>
      <c r="JX42" s="343"/>
      <c r="JY42" s="343"/>
      <c r="JZ42" s="343"/>
      <c r="KA42" s="343"/>
      <c r="KB42" s="343"/>
      <c r="KC42" s="343"/>
      <c r="KD42" s="343"/>
      <c r="KE42" s="343"/>
      <c r="KF42" s="343"/>
      <c r="KG42" s="343"/>
      <c r="KH42" s="343"/>
      <c r="KI42" s="343"/>
      <c r="KJ42" s="343"/>
      <c r="KK42" s="343"/>
      <c r="KL42" s="343"/>
      <c r="KM42" s="343"/>
      <c r="KN42" s="343"/>
      <c r="KO42" s="343"/>
      <c r="KP42" s="343"/>
      <c r="KQ42" s="343"/>
      <c r="KR42" s="343"/>
      <c r="KS42" s="343"/>
      <c r="KT42" s="343"/>
      <c r="KU42" s="343"/>
      <c r="KV42" s="343"/>
      <c r="KW42" s="343"/>
      <c r="KX42" s="343"/>
      <c r="KY42" s="343"/>
      <c r="KZ42" s="343"/>
      <c r="LA42" s="343"/>
      <c r="LB42" s="343"/>
      <c r="LC42" s="343"/>
      <c r="LD42" s="343"/>
      <c r="LE42" s="343"/>
      <c r="LF42" s="343"/>
      <c r="LG42" s="343"/>
      <c r="LH42" s="343"/>
      <c r="LI42" s="343"/>
      <c r="LJ42" s="343"/>
      <c r="LK42" s="343"/>
      <c r="LL42" s="343"/>
      <c r="LM42" s="343"/>
      <c r="LN42" s="343"/>
      <c r="LO42" s="343"/>
      <c r="LP42" s="343"/>
      <c r="LQ42" s="343"/>
      <c r="LR42" s="343"/>
      <c r="LS42" s="343"/>
      <c r="LT42" s="343"/>
      <c r="LU42" s="343"/>
      <c r="LV42" s="343"/>
      <c r="LW42" s="343"/>
      <c r="LX42" s="343"/>
      <c r="LY42" s="343"/>
      <c r="LZ42" s="343"/>
      <c r="MA42" s="343"/>
      <c r="MB42" s="343"/>
      <c r="MC42" s="343"/>
      <c r="MD42" s="343"/>
      <c r="ME42" s="343"/>
      <c r="MF42" s="343"/>
      <c r="MG42" s="343"/>
      <c r="MH42" s="343"/>
      <c r="MI42" s="343"/>
      <c r="MJ42" s="343"/>
      <c r="MK42" s="343"/>
      <c r="ML42" s="343"/>
      <c r="MM42" s="343"/>
      <c r="MN42" s="343"/>
      <c r="MO42" s="343"/>
      <c r="MP42" s="343"/>
      <c r="MQ42" s="343"/>
      <c r="MR42" s="343"/>
      <c r="MS42" s="343"/>
      <c r="MT42" s="343"/>
      <c r="MU42" s="343"/>
      <c r="MV42" s="343"/>
      <c r="MW42" s="343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343"/>
      <c r="NO42" s="343"/>
      <c r="NP42" s="343"/>
      <c r="NQ42" s="343"/>
      <c r="NR42" s="343"/>
      <c r="NS42" s="343"/>
      <c r="NT42" s="343"/>
      <c r="NU42" s="343"/>
      <c r="NV42" s="343"/>
      <c r="NW42" s="343"/>
      <c r="NX42" s="343"/>
      <c r="NY42" s="343"/>
      <c r="NZ42" s="343"/>
      <c r="OA42" s="343"/>
      <c r="OB42" s="343"/>
      <c r="OC42" s="343"/>
      <c r="OD42" s="343"/>
      <c r="OE42" s="343"/>
      <c r="OF42" s="343"/>
      <c r="OG42" s="343"/>
      <c r="OH42" s="343"/>
      <c r="OI42" s="343"/>
      <c r="OJ42" s="343"/>
      <c r="OK42" s="343"/>
    </row>
    <row r="43" spans="1:401" s="25" customFormat="1" ht="15.75" customHeight="1" x14ac:dyDescent="0.2">
      <c r="A43" s="314">
        <v>37</v>
      </c>
      <c r="B43" s="315" t="s">
        <v>40</v>
      </c>
      <c r="C43" s="71">
        <v>10112281</v>
      </c>
      <c r="D43" s="71">
        <v>-1135</v>
      </c>
      <c r="E43" s="71"/>
      <c r="F43" s="71">
        <v>0</v>
      </c>
      <c r="G43" s="71">
        <v>-4438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v>0</v>
      </c>
      <c r="T43" s="71">
        <v>0</v>
      </c>
      <c r="U43" s="71">
        <v>0</v>
      </c>
      <c r="V43" s="71">
        <v>0</v>
      </c>
      <c r="W43" s="71">
        <v>0</v>
      </c>
      <c r="X43" s="71">
        <v>0</v>
      </c>
      <c r="Y43" s="71">
        <v>0</v>
      </c>
      <c r="Z43" s="71">
        <v>0</v>
      </c>
      <c r="AA43" s="71">
        <v>-888</v>
      </c>
      <c r="AB43" s="71">
        <v>0</v>
      </c>
      <c r="AC43" s="71">
        <v>0</v>
      </c>
      <c r="AD43" s="71">
        <v>0</v>
      </c>
      <c r="AE43" s="71">
        <v>0</v>
      </c>
      <c r="AF43" s="71">
        <v>0</v>
      </c>
      <c r="AG43" s="71">
        <v>0</v>
      </c>
      <c r="AH43" s="71">
        <v>0</v>
      </c>
      <c r="AI43" s="71">
        <v>0</v>
      </c>
      <c r="AJ43" s="71">
        <v>0</v>
      </c>
      <c r="AK43" s="71">
        <v>0</v>
      </c>
      <c r="AL43" s="71">
        <v>0</v>
      </c>
      <c r="AM43" s="71">
        <v>0</v>
      </c>
      <c r="AN43" s="71">
        <v>0</v>
      </c>
      <c r="AO43" s="71">
        <v>-10785</v>
      </c>
      <c r="AP43" s="71">
        <v>-25164</v>
      </c>
      <c r="AQ43" s="316">
        <v>-42410</v>
      </c>
      <c r="AR43" s="317">
        <v>10069871</v>
      </c>
      <c r="AS43" s="71"/>
      <c r="AT43" s="71"/>
      <c r="AU43" s="71">
        <v>0</v>
      </c>
      <c r="AV43" s="71">
        <v>-133</v>
      </c>
      <c r="AW43" s="71">
        <v>0</v>
      </c>
      <c r="AX43" s="71">
        <v>0</v>
      </c>
      <c r="AY43" s="71">
        <v>0</v>
      </c>
      <c r="AZ43" s="71">
        <v>0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0</v>
      </c>
      <c r="BG43" s="71">
        <v>0</v>
      </c>
      <c r="BH43" s="71">
        <v>0</v>
      </c>
      <c r="BI43" s="71">
        <v>0</v>
      </c>
      <c r="BJ43" s="71">
        <v>0</v>
      </c>
      <c r="BK43" s="71">
        <v>0</v>
      </c>
      <c r="BL43" s="71">
        <v>0</v>
      </c>
      <c r="BM43" s="71">
        <v>0</v>
      </c>
      <c r="BN43" s="71">
        <v>0</v>
      </c>
      <c r="BO43" s="71">
        <v>0</v>
      </c>
      <c r="BP43" s="71">
        <v>-27</v>
      </c>
      <c r="BQ43" s="71">
        <v>0</v>
      </c>
      <c r="BR43" s="71">
        <v>0</v>
      </c>
      <c r="BS43" s="71">
        <v>0</v>
      </c>
      <c r="BT43" s="71">
        <v>0</v>
      </c>
      <c r="BU43" s="71">
        <v>0</v>
      </c>
      <c r="BV43" s="71">
        <v>0</v>
      </c>
      <c r="BW43" s="71">
        <v>0</v>
      </c>
      <c r="BX43" s="71">
        <v>0</v>
      </c>
      <c r="BY43" s="71">
        <v>0</v>
      </c>
      <c r="BZ43" s="71">
        <v>0</v>
      </c>
      <c r="CA43" s="71">
        <v>0</v>
      </c>
      <c r="CB43" s="71">
        <v>0</v>
      </c>
      <c r="CC43" s="71">
        <v>0</v>
      </c>
      <c r="CD43" s="71">
        <v>-324</v>
      </c>
      <c r="CE43" s="71">
        <v>-757</v>
      </c>
      <c r="CF43" s="71">
        <v>-1241</v>
      </c>
      <c r="CG43" s="2221">
        <v>10068630</v>
      </c>
      <c r="CH43" s="2166"/>
      <c r="CI43" s="2166"/>
      <c r="CJ43" s="343"/>
      <c r="CK43" s="343"/>
      <c r="CL43" s="343"/>
      <c r="CM43" s="343"/>
      <c r="CN43" s="343"/>
      <c r="CO43" s="2234"/>
      <c r="CP43" s="343"/>
      <c r="CQ43" s="343"/>
      <c r="CR43" s="343"/>
      <c r="CS43" s="343"/>
      <c r="CT43" s="343"/>
      <c r="CU43" s="343"/>
      <c r="CV43" s="343"/>
      <c r="CW43" s="343"/>
      <c r="CX43" s="343"/>
      <c r="CY43" s="343"/>
      <c r="CZ43" s="343"/>
      <c r="DA43" s="343"/>
      <c r="DB43" s="343"/>
      <c r="DC43" s="343"/>
      <c r="DD43" s="343"/>
      <c r="DE43" s="343"/>
      <c r="DF43" s="343"/>
      <c r="DG43" s="343"/>
      <c r="DH43" s="343"/>
      <c r="DI43" s="343"/>
      <c r="DJ43" s="343"/>
      <c r="DK43" s="343"/>
      <c r="DL43" s="343"/>
      <c r="DM43" s="343"/>
      <c r="DN43" s="343"/>
      <c r="DO43" s="343"/>
      <c r="DP43" s="343"/>
      <c r="DQ43" s="343"/>
      <c r="DR43" s="343"/>
      <c r="DS43" s="343"/>
      <c r="DT43" s="343"/>
      <c r="DU43" s="343"/>
      <c r="DV43" s="343"/>
      <c r="DW43" s="343"/>
      <c r="DX43" s="343"/>
      <c r="DY43" s="343"/>
      <c r="DZ43" s="343"/>
      <c r="EA43" s="343"/>
      <c r="EB43" s="343"/>
      <c r="EC43" s="343"/>
      <c r="ED43" s="343"/>
      <c r="EE43" s="343"/>
      <c r="EF43" s="343"/>
      <c r="EG43" s="343"/>
      <c r="EH43" s="343"/>
      <c r="EI43" s="343"/>
      <c r="EJ43" s="343"/>
      <c r="EK43" s="343"/>
      <c r="EL43" s="343"/>
      <c r="EM43" s="343"/>
      <c r="EN43" s="343"/>
      <c r="EO43" s="343"/>
      <c r="EP43" s="343"/>
      <c r="EQ43" s="343"/>
      <c r="ER43" s="343"/>
      <c r="ES43" s="343"/>
      <c r="ET43" s="343"/>
      <c r="EU43" s="343"/>
      <c r="EV43" s="343"/>
      <c r="EW43" s="343"/>
      <c r="EX43" s="343"/>
      <c r="EY43" s="343"/>
      <c r="EZ43" s="343"/>
      <c r="FA43" s="343"/>
      <c r="FB43" s="343"/>
      <c r="FC43" s="343"/>
      <c r="FD43" s="343"/>
      <c r="FE43" s="343"/>
      <c r="FF43" s="343"/>
      <c r="FG43" s="343"/>
      <c r="FH43" s="343"/>
      <c r="FI43" s="343"/>
      <c r="FJ43" s="343"/>
      <c r="FK43" s="343"/>
      <c r="FL43" s="343"/>
      <c r="FM43" s="343"/>
      <c r="FN43" s="343"/>
      <c r="FO43" s="343"/>
      <c r="FP43" s="343"/>
      <c r="FQ43" s="343"/>
      <c r="FR43" s="343"/>
      <c r="FS43" s="343"/>
      <c r="FT43" s="343"/>
      <c r="FU43" s="343"/>
      <c r="FV43" s="343"/>
      <c r="FW43" s="343"/>
      <c r="FX43" s="343"/>
      <c r="FY43" s="343"/>
      <c r="FZ43" s="343"/>
      <c r="GA43" s="343"/>
      <c r="GB43" s="343"/>
      <c r="GC43" s="343"/>
      <c r="GD43" s="343"/>
      <c r="GE43" s="343"/>
      <c r="GF43" s="343"/>
      <c r="GG43" s="343"/>
      <c r="GH43" s="343"/>
      <c r="GI43" s="343"/>
      <c r="GJ43" s="343"/>
      <c r="GK43" s="343"/>
      <c r="GL43" s="343"/>
      <c r="GM43" s="343"/>
      <c r="GN43" s="343"/>
      <c r="GO43" s="343"/>
      <c r="GP43" s="343"/>
      <c r="GQ43" s="343"/>
      <c r="GR43" s="343"/>
      <c r="GS43" s="343"/>
      <c r="GT43" s="343"/>
      <c r="GU43" s="343"/>
      <c r="GV43" s="343"/>
      <c r="GW43" s="343"/>
      <c r="GX43" s="343"/>
      <c r="GY43" s="343"/>
      <c r="GZ43" s="343"/>
      <c r="HA43" s="343"/>
      <c r="HB43" s="343"/>
      <c r="HC43" s="343"/>
      <c r="HD43" s="343"/>
      <c r="HE43" s="343"/>
      <c r="HF43" s="343"/>
      <c r="HG43" s="343"/>
      <c r="HH43" s="343"/>
      <c r="HI43" s="343"/>
      <c r="HJ43" s="343"/>
      <c r="HK43" s="343"/>
      <c r="HL43" s="343"/>
      <c r="HM43" s="343"/>
      <c r="HN43" s="343"/>
      <c r="HO43" s="343"/>
      <c r="HP43" s="343"/>
      <c r="HQ43" s="343"/>
      <c r="HR43" s="343"/>
      <c r="HS43" s="343"/>
      <c r="HT43" s="343"/>
      <c r="HU43" s="343"/>
      <c r="HV43" s="343"/>
      <c r="HW43" s="343"/>
      <c r="HX43" s="343"/>
      <c r="HY43" s="343"/>
      <c r="HZ43" s="343"/>
      <c r="IA43" s="343"/>
      <c r="IB43" s="343"/>
      <c r="IC43" s="343"/>
      <c r="ID43" s="343"/>
      <c r="IE43" s="343"/>
      <c r="IF43" s="343"/>
      <c r="IG43" s="343"/>
      <c r="IH43" s="343"/>
      <c r="II43" s="343"/>
      <c r="IJ43" s="343"/>
      <c r="IK43" s="343"/>
      <c r="IL43" s="343"/>
      <c r="IM43" s="343"/>
      <c r="IN43" s="343"/>
      <c r="IO43" s="343"/>
      <c r="IP43" s="343"/>
      <c r="IQ43" s="343"/>
      <c r="IR43" s="343"/>
      <c r="IS43" s="343"/>
      <c r="IT43" s="343"/>
      <c r="IU43" s="343"/>
      <c r="IV43" s="343"/>
      <c r="IW43" s="343"/>
      <c r="IX43" s="343"/>
      <c r="IY43" s="343"/>
      <c r="IZ43" s="343"/>
      <c r="JA43" s="343"/>
      <c r="JB43" s="343"/>
      <c r="JC43" s="343"/>
      <c r="JD43" s="343"/>
      <c r="JE43" s="343"/>
      <c r="JF43" s="343"/>
      <c r="JG43" s="343"/>
      <c r="JH43" s="343"/>
      <c r="JI43" s="343"/>
      <c r="JJ43" s="343"/>
      <c r="JK43" s="343"/>
      <c r="JL43" s="343"/>
      <c r="JM43" s="343"/>
      <c r="JN43" s="343"/>
      <c r="JO43" s="343"/>
      <c r="JP43" s="343"/>
      <c r="JQ43" s="343"/>
      <c r="JR43" s="343"/>
      <c r="JS43" s="343"/>
      <c r="JT43" s="343"/>
      <c r="JU43" s="343"/>
      <c r="JV43" s="343"/>
      <c r="JW43" s="343"/>
      <c r="JX43" s="343"/>
      <c r="JY43" s="343"/>
      <c r="JZ43" s="343"/>
      <c r="KA43" s="343"/>
      <c r="KB43" s="343"/>
      <c r="KC43" s="343"/>
      <c r="KD43" s="343"/>
      <c r="KE43" s="343"/>
      <c r="KF43" s="343"/>
      <c r="KG43" s="343"/>
      <c r="KH43" s="343"/>
      <c r="KI43" s="343"/>
      <c r="KJ43" s="343"/>
      <c r="KK43" s="343"/>
      <c r="KL43" s="343"/>
      <c r="KM43" s="343"/>
      <c r="KN43" s="343"/>
      <c r="KO43" s="343"/>
      <c r="KP43" s="343"/>
      <c r="KQ43" s="343"/>
      <c r="KR43" s="343"/>
      <c r="KS43" s="343"/>
      <c r="KT43" s="343"/>
      <c r="KU43" s="343"/>
      <c r="KV43" s="343"/>
      <c r="KW43" s="343"/>
      <c r="KX43" s="343"/>
      <c r="KY43" s="343"/>
      <c r="KZ43" s="343"/>
      <c r="LA43" s="343"/>
      <c r="LB43" s="343"/>
      <c r="LC43" s="343"/>
      <c r="LD43" s="343"/>
      <c r="LE43" s="343"/>
      <c r="LF43" s="343"/>
      <c r="LG43" s="343"/>
      <c r="LH43" s="343"/>
      <c r="LI43" s="343"/>
      <c r="LJ43" s="343"/>
      <c r="LK43" s="343"/>
      <c r="LL43" s="343"/>
      <c r="LM43" s="343"/>
      <c r="LN43" s="343"/>
      <c r="LO43" s="343"/>
      <c r="LP43" s="343"/>
      <c r="LQ43" s="343"/>
      <c r="LR43" s="343"/>
      <c r="LS43" s="343"/>
      <c r="LT43" s="343"/>
      <c r="LU43" s="343"/>
      <c r="LV43" s="343"/>
      <c r="LW43" s="343"/>
      <c r="LX43" s="343"/>
      <c r="LY43" s="343"/>
      <c r="LZ43" s="343"/>
      <c r="MA43" s="343"/>
      <c r="MB43" s="343"/>
      <c r="MC43" s="343"/>
      <c r="MD43" s="343"/>
      <c r="ME43" s="343"/>
      <c r="MF43" s="343"/>
      <c r="MG43" s="343"/>
      <c r="MH43" s="343"/>
      <c r="MI43" s="343"/>
      <c r="MJ43" s="343"/>
      <c r="MK43" s="343"/>
      <c r="ML43" s="343"/>
      <c r="MM43" s="343"/>
      <c r="MN43" s="343"/>
      <c r="MO43" s="343"/>
      <c r="MP43" s="343"/>
      <c r="MQ43" s="343"/>
      <c r="MR43" s="343"/>
      <c r="MS43" s="343"/>
      <c r="MT43" s="343"/>
      <c r="MU43" s="343"/>
      <c r="MV43" s="343"/>
      <c r="MW43" s="343"/>
      <c r="MX43" s="343"/>
      <c r="MY43" s="343"/>
      <c r="MZ43" s="343"/>
      <c r="NA43" s="343"/>
      <c r="NB43" s="343"/>
      <c r="NC43" s="343"/>
      <c r="ND43" s="343"/>
      <c r="NE43" s="343"/>
      <c r="NF43" s="343"/>
      <c r="NG43" s="343"/>
      <c r="NH43" s="343"/>
      <c r="NI43" s="343"/>
      <c r="NJ43" s="343"/>
      <c r="NK43" s="343"/>
      <c r="NL43" s="343"/>
      <c r="NM43" s="343"/>
      <c r="NN43" s="343"/>
      <c r="NO43" s="343"/>
      <c r="NP43" s="343"/>
      <c r="NQ43" s="343"/>
      <c r="NR43" s="343"/>
      <c r="NS43" s="343"/>
      <c r="NT43" s="343"/>
      <c r="NU43" s="343"/>
      <c r="NV43" s="343"/>
      <c r="NW43" s="343"/>
      <c r="NX43" s="343"/>
      <c r="NY43" s="343"/>
      <c r="NZ43" s="343"/>
      <c r="OA43" s="343"/>
      <c r="OB43" s="343"/>
      <c r="OC43" s="343"/>
      <c r="OD43" s="343"/>
      <c r="OE43" s="343"/>
      <c r="OF43" s="343"/>
      <c r="OG43" s="343"/>
      <c r="OH43" s="343"/>
      <c r="OI43" s="343"/>
      <c r="OJ43" s="343"/>
      <c r="OK43" s="343"/>
    </row>
    <row r="44" spans="1:401" s="25" customFormat="1" ht="15.75" customHeight="1" x14ac:dyDescent="0.2">
      <c r="A44" s="314">
        <v>38</v>
      </c>
      <c r="B44" s="315" t="s">
        <v>41</v>
      </c>
      <c r="C44" s="71">
        <v>1151929</v>
      </c>
      <c r="D44" s="71">
        <v>0</v>
      </c>
      <c r="E44" s="71"/>
      <c r="F44" s="71">
        <v>0</v>
      </c>
      <c r="G44" s="71">
        <v>0</v>
      </c>
      <c r="H44" s="71">
        <v>0</v>
      </c>
      <c r="I44" s="71">
        <v>-18928</v>
      </c>
      <c r="J44" s="71">
        <v>-2704</v>
      </c>
      <c r="K44" s="71">
        <v>0</v>
      </c>
      <c r="L44" s="71">
        <v>0</v>
      </c>
      <c r="M44" s="71">
        <v>0</v>
      </c>
      <c r="N44" s="71">
        <v>0</v>
      </c>
      <c r="O44" s="71">
        <v>-1352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1">
        <v>0</v>
      </c>
      <c r="X44" s="71">
        <v>0</v>
      </c>
      <c r="Y44" s="71">
        <v>0</v>
      </c>
      <c r="Z44" s="71">
        <v>0</v>
      </c>
      <c r="AA44" s="71">
        <v>0</v>
      </c>
      <c r="AB44" s="71">
        <v>0</v>
      </c>
      <c r="AC44" s="71">
        <v>0</v>
      </c>
      <c r="AD44" s="71">
        <v>0</v>
      </c>
      <c r="AE44" s="71">
        <v>0</v>
      </c>
      <c r="AF44" s="71">
        <v>-6760</v>
      </c>
      <c r="AG44" s="71">
        <v>0</v>
      </c>
      <c r="AH44" s="71">
        <v>0</v>
      </c>
      <c r="AI44" s="71">
        <v>0</v>
      </c>
      <c r="AJ44" s="71">
        <v>0</v>
      </c>
      <c r="AK44" s="71">
        <v>0</v>
      </c>
      <c r="AL44" s="71">
        <v>0</v>
      </c>
      <c r="AM44" s="71">
        <v>0</v>
      </c>
      <c r="AN44" s="71">
        <v>0</v>
      </c>
      <c r="AO44" s="71">
        <v>-4867</v>
      </c>
      <c r="AP44" s="71">
        <v>-23120</v>
      </c>
      <c r="AQ44" s="316">
        <v>-57731</v>
      </c>
      <c r="AR44" s="317">
        <v>1094198</v>
      </c>
      <c r="AS44" s="71"/>
      <c r="AT44" s="71"/>
      <c r="AU44" s="71">
        <v>0</v>
      </c>
      <c r="AV44" s="71">
        <v>0</v>
      </c>
      <c r="AW44" s="71">
        <v>0</v>
      </c>
      <c r="AX44" s="71">
        <v>-569</v>
      </c>
      <c r="AY44" s="71">
        <v>-81</v>
      </c>
      <c r="AZ44" s="71">
        <v>0</v>
      </c>
      <c r="BA44" s="71">
        <v>0</v>
      </c>
      <c r="BB44" s="71">
        <v>0</v>
      </c>
      <c r="BC44" s="71">
        <v>0</v>
      </c>
      <c r="BD44" s="71">
        <v>-41</v>
      </c>
      <c r="BE44" s="71">
        <v>0</v>
      </c>
      <c r="BF44" s="71">
        <v>0</v>
      </c>
      <c r="BG44" s="71">
        <v>0</v>
      </c>
      <c r="BH44" s="71">
        <v>0</v>
      </c>
      <c r="BI44" s="71">
        <v>0</v>
      </c>
      <c r="BJ44" s="71">
        <v>0</v>
      </c>
      <c r="BK44" s="71">
        <v>0</v>
      </c>
      <c r="BL44" s="71">
        <v>0</v>
      </c>
      <c r="BM44" s="71">
        <v>0</v>
      </c>
      <c r="BN44" s="71">
        <v>0</v>
      </c>
      <c r="BO44" s="71">
        <v>0</v>
      </c>
      <c r="BP44" s="71">
        <v>0</v>
      </c>
      <c r="BQ44" s="71">
        <v>0</v>
      </c>
      <c r="BR44" s="71">
        <v>0</v>
      </c>
      <c r="BS44" s="71">
        <v>0</v>
      </c>
      <c r="BT44" s="71">
        <v>0</v>
      </c>
      <c r="BU44" s="71">
        <v>-203</v>
      </c>
      <c r="BV44" s="71">
        <v>0</v>
      </c>
      <c r="BW44" s="71">
        <v>0</v>
      </c>
      <c r="BX44" s="71">
        <v>0</v>
      </c>
      <c r="BY44" s="71">
        <v>0</v>
      </c>
      <c r="BZ44" s="71">
        <v>0</v>
      </c>
      <c r="CA44" s="71">
        <v>0</v>
      </c>
      <c r="CB44" s="71">
        <v>0</v>
      </c>
      <c r="CC44" s="71">
        <v>0</v>
      </c>
      <c r="CD44" s="71">
        <v>-146</v>
      </c>
      <c r="CE44" s="71">
        <v>-695</v>
      </c>
      <c r="CF44" s="71">
        <v>-1735</v>
      </c>
      <c r="CG44" s="2221">
        <v>1092463</v>
      </c>
      <c r="CH44" s="2166"/>
      <c r="CI44" s="2166"/>
      <c r="CJ44" s="343"/>
      <c r="CK44" s="343"/>
      <c r="CL44" s="343"/>
      <c r="CM44" s="343"/>
      <c r="CN44" s="343"/>
      <c r="CO44" s="2234"/>
      <c r="CP44" s="343"/>
      <c r="CQ44" s="343"/>
      <c r="CR44" s="343"/>
      <c r="CS44" s="343"/>
      <c r="CT44" s="343"/>
      <c r="CU44" s="343"/>
      <c r="CV44" s="343"/>
      <c r="CW44" s="343"/>
      <c r="CX44" s="343"/>
      <c r="CY44" s="343"/>
      <c r="CZ44" s="343"/>
      <c r="DA44" s="343"/>
      <c r="DB44" s="343"/>
      <c r="DC44" s="343"/>
      <c r="DD44" s="343"/>
      <c r="DE44" s="343"/>
      <c r="DF44" s="343"/>
      <c r="DG44" s="343"/>
      <c r="DH44" s="343"/>
      <c r="DI44" s="343"/>
      <c r="DJ44" s="343"/>
      <c r="DK44" s="343"/>
      <c r="DL44" s="343"/>
      <c r="DM44" s="343"/>
      <c r="DN44" s="343"/>
      <c r="DO44" s="343"/>
      <c r="DP44" s="343"/>
      <c r="DQ44" s="343"/>
      <c r="DR44" s="343"/>
      <c r="DS44" s="343"/>
      <c r="DT44" s="343"/>
      <c r="DU44" s="343"/>
      <c r="DV44" s="343"/>
      <c r="DW44" s="343"/>
      <c r="DX44" s="343"/>
      <c r="DY44" s="343"/>
      <c r="DZ44" s="343"/>
      <c r="EA44" s="343"/>
      <c r="EB44" s="343"/>
      <c r="EC44" s="343"/>
      <c r="ED44" s="343"/>
      <c r="EE44" s="343"/>
      <c r="EF44" s="343"/>
      <c r="EG44" s="343"/>
      <c r="EH44" s="343"/>
      <c r="EI44" s="343"/>
      <c r="EJ44" s="343"/>
      <c r="EK44" s="343"/>
      <c r="EL44" s="343"/>
      <c r="EM44" s="343"/>
      <c r="EN44" s="343"/>
      <c r="EO44" s="343"/>
      <c r="EP44" s="343"/>
      <c r="EQ44" s="343"/>
      <c r="ER44" s="343"/>
      <c r="ES44" s="343"/>
      <c r="ET44" s="343"/>
      <c r="EU44" s="343"/>
      <c r="EV44" s="343"/>
      <c r="EW44" s="343"/>
      <c r="EX44" s="343"/>
      <c r="EY44" s="343"/>
      <c r="EZ44" s="343"/>
      <c r="FA44" s="343"/>
      <c r="FB44" s="343"/>
      <c r="FC44" s="343"/>
      <c r="FD44" s="343"/>
      <c r="FE44" s="343"/>
      <c r="FF44" s="343"/>
      <c r="FG44" s="343"/>
      <c r="FH44" s="343"/>
      <c r="FI44" s="343"/>
      <c r="FJ44" s="343"/>
      <c r="FK44" s="343"/>
      <c r="FL44" s="343"/>
      <c r="FM44" s="343"/>
      <c r="FN44" s="343"/>
      <c r="FO44" s="343"/>
      <c r="FP44" s="343"/>
      <c r="FQ44" s="343"/>
      <c r="FR44" s="343"/>
      <c r="FS44" s="343"/>
      <c r="FT44" s="343"/>
      <c r="FU44" s="343"/>
      <c r="FV44" s="343"/>
      <c r="FW44" s="343"/>
      <c r="FX44" s="343"/>
      <c r="FY44" s="343"/>
      <c r="FZ44" s="343"/>
      <c r="GA44" s="343"/>
      <c r="GB44" s="343"/>
      <c r="GC44" s="343"/>
      <c r="GD44" s="343"/>
      <c r="GE44" s="343"/>
      <c r="GF44" s="343"/>
      <c r="GG44" s="343"/>
      <c r="GH44" s="343"/>
      <c r="GI44" s="343"/>
      <c r="GJ44" s="343"/>
      <c r="GK44" s="343"/>
      <c r="GL44" s="343"/>
      <c r="GM44" s="343"/>
      <c r="GN44" s="343"/>
      <c r="GO44" s="343"/>
      <c r="GP44" s="343"/>
      <c r="GQ44" s="343"/>
      <c r="GR44" s="343"/>
      <c r="GS44" s="343"/>
      <c r="GT44" s="343"/>
      <c r="GU44" s="343"/>
      <c r="GV44" s="343"/>
      <c r="GW44" s="343"/>
      <c r="GX44" s="343"/>
      <c r="GY44" s="343"/>
      <c r="GZ44" s="343"/>
      <c r="HA44" s="343"/>
      <c r="HB44" s="343"/>
      <c r="HC44" s="343"/>
      <c r="HD44" s="343"/>
      <c r="HE44" s="343"/>
      <c r="HF44" s="343"/>
      <c r="HG44" s="343"/>
      <c r="HH44" s="343"/>
      <c r="HI44" s="343"/>
      <c r="HJ44" s="343"/>
      <c r="HK44" s="343"/>
      <c r="HL44" s="343"/>
      <c r="HM44" s="343"/>
      <c r="HN44" s="343"/>
      <c r="HO44" s="343"/>
      <c r="HP44" s="343"/>
      <c r="HQ44" s="343"/>
      <c r="HR44" s="343"/>
      <c r="HS44" s="343"/>
      <c r="HT44" s="343"/>
      <c r="HU44" s="343"/>
      <c r="HV44" s="343"/>
      <c r="HW44" s="343"/>
      <c r="HX44" s="343"/>
      <c r="HY44" s="343"/>
      <c r="HZ44" s="343"/>
      <c r="IA44" s="343"/>
      <c r="IB44" s="343"/>
      <c r="IC44" s="343"/>
      <c r="ID44" s="343"/>
      <c r="IE44" s="343"/>
      <c r="IF44" s="343"/>
      <c r="IG44" s="343"/>
      <c r="IH44" s="343"/>
      <c r="II44" s="343"/>
      <c r="IJ44" s="343"/>
      <c r="IK44" s="343"/>
      <c r="IL44" s="343"/>
      <c r="IM44" s="343"/>
      <c r="IN44" s="343"/>
      <c r="IO44" s="343"/>
      <c r="IP44" s="343"/>
      <c r="IQ44" s="343"/>
      <c r="IR44" s="343"/>
      <c r="IS44" s="343"/>
      <c r="IT44" s="343"/>
      <c r="IU44" s="343"/>
      <c r="IV44" s="343"/>
      <c r="IW44" s="343"/>
      <c r="IX44" s="343"/>
      <c r="IY44" s="343"/>
      <c r="IZ44" s="343"/>
      <c r="JA44" s="343"/>
      <c r="JB44" s="343"/>
      <c r="JC44" s="343"/>
      <c r="JD44" s="343"/>
      <c r="JE44" s="343"/>
      <c r="JF44" s="343"/>
      <c r="JG44" s="343"/>
      <c r="JH44" s="343"/>
      <c r="JI44" s="343"/>
      <c r="JJ44" s="343"/>
      <c r="JK44" s="343"/>
      <c r="JL44" s="343"/>
      <c r="JM44" s="343"/>
      <c r="JN44" s="343"/>
      <c r="JO44" s="343"/>
      <c r="JP44" s="343"/>
      <c r="JQ44" s="343"/>
      <c r="JR44" s="343"/>
      <c r="JS44" s="343"/>
      <c r="JT44" s="343"/>
      <c r="JU44" s="343"/>
      <c r="JV44" s="343"/>
      <c r="JW44" s="343"/>
      <c r="JX44" s="343"/>
      <c r="JY44" s="343"/>
      <c r="JZ44" s="343"/>
      <c r="KA44" s="343"/>
      <c r="KB44" s="343"/>
      <c r="KC44" s="343"/>
      <c r="KD44" s="343"/>
      <c r="KE44" s="343"/>
      <c r="KF44" s="343"/>
      <c r="KG44" s="343"/>
      <c r="KH44" s="343"/>
      <c r="KI44" s="343"/>
      <c r="KJ44" s="343"/>
      <c r="KK44" s="343"/>
      <c r="KL44" s="343"/>
      <c r="KM44" s="343"/>
      <c r="KN44" s="343"/>
      <c r="KO44" s="343"/>
      <c r="KP44" s="343"/>
      <c r="KQ44" s="343"/>
      <c r="KR44" s="343"/>
      <c r="KS44" s="343"/>
      <c r="KT44" s="343"/>
      <c r="KU44" s="343"/>
      <c r="KV44" s="343"/>
      <c r="KW44" s="343"/>
      <c r="KX44" s="343"/>
      <c r="KY44" s="343"/>
      <c r="KZ44" s="343"/>
      <c r="LA44" s="343"/>
      <c r="LB44" s="343"/>
      <c r="LC44" s="343"/>
      <c r="LD44" s="343"/>
      <c r="LE44" s="343"/>
      <c r="LF44" s="343"/>
      <c r="LG44" s="343"/>
      <c r="LH44" s="343"/>
      <c r="LI44" s="343"/>
      <c r="LJ44" s="343"/>
      <c r="LK44" s="343"/>
      <c r="LL44" s="343"/>
      <c r="LM44" s="343"/>
      <c r="LN44" s="343"/>
      <c r="LO44" s="343"/>
      <c r="LP44" s="343"/>
      <c r="LQ44" s="343"/>
      <c r="LR44" s="343"/>
      <c r="LS44" s="343"/>
      <c r="LT44" s="343"/>
      <c r="LU44" s="343"/>
      <c r="LV44" s="343"/>
      <c r="LW44" s="343"/>
      <c r="LX44" s="343"/>
      <c r="LY44" s="343"/>
      <c r="LZ44" s="343"/>
      <c r="MA44" s="343"/>
      <c r="MB44" s="343"/>
      <c r="MC44" s="343"/>
      <c r="MD44" s="343"/>
      <c r="ME44" s="343"/>
      <c r="MF44" s="343"/>
      <c r="MG44" s="343"/>
      <c r="MH44" s="343"/>
      <c r="MI44" s="343"/>
      <c r="MJ44" s="343"/>
      <c r="MK44" s="343"/>
      <c r="ML44" s="343"/>
      <c r="MM44" s="343"/>
      <c r="MN44" s="343"/>
      <c r="MO44" s="343"/>
      <c r="MP44" s="343"/>
      <c r="MQ44" s="343"/>
      <c r="MR44" s="343"/>
      <c r="MS44" s="343"/>
      <c r="MT44" s="343"/>
      <c r="MU44" s="343"/>
      <c r="MV44" s="343"/>
      <c r="MW44" s="343"/>
      <c r="MX44" s="343"/>
      <c r="MY44" s="343"/>
      <c r="MZ44" s="343"/>
      <c r="NA44" s="343"/>
      <c r="NB44" s="343"/>
      <c r="NC44" s="343"/>
      <c r="ND44" s="343"/>
      <c r="NE44" s="343"/>
      <c r="NF44" s="343"/>
      <c r="NG44" s="343"/>
      <c r="NH44" s="343"/>
      <c r="NI44" s="343"/>
      <c r="NJ44" s="343"/>
      <c r="NK44" s="343"/>
      <c r="NL44" s="343"/>
      <c r="NM44" s="343"/>
      <c r="NN44" s="343"/>
      <c r="NO44" s="343"/>
      <c r="NP44" s="343"/>
      <c r="NQ44" s="343"/>
      <c r="NR44" s="343"/>
      <c r="NS44" s="343"/>
      <c r="NT44" s="343"/>
      <c r="NU44" s="343"/>
      <c r="NV44" s="343"/>
      <c r="NW44" s="343"/>
      <c r="NX44" s="343"/>
      <c r="NY44" s="343"/>
      <c r="NZ44" s="343"/>
      <c r="OA44" s="343"/>
      <c r="OB44" s="343"/>
      <c r="OC44" s="343"/>
      <c r="OD44" s="343"/>
      <c r="OE44" s="343"/>
      <c r="OF44" s="343"/>
      <c r="OG44" s="343"/>
      <c r="OH44" s="343"/>
      <c r="OI44" s="343"/>
      <c r="OJ44" s="343"/>
      <c r="OK44" s="343"/>
    </row>
    <row r="45" spans="1:401" s="25" customFormat="1" ht="15.75" customHeight="1" x14ac:dyDescent="0.2">
      <c r="A45" s="314">
        <v>39</v>
      </c>
      <c r="B45" s="315" t="s">
        <v>42</v>
      </c>
      <c r="C45" s="71">
        <v>934857</v>
      </c>
      <c r="D45" s="71">
        <v>-402</v>
      </c>
      <c r="E45" s="71"/>
      <c r="F45" s="71">
        <v>0</v>
      </c>
      <c r="G45" s="71">
        <v>0</v>
      </c>
      <c r="H45" s="71">
        <v>0</v>
      </c>
      <c r="I45" s="71">
        <v>0</v>
      </c>
      <c r="J45" s="71">
        <v>0</v>
      </c>
      <c r="K45" s="71">
        <v>0</v>
      </c>
      <c r="L45" s="71">
        <v>0</v>
      </c>
      <c r="M45" s="71">
        <v>0</v>
      </c>
      <c r="N45" s="71">
        <v>-4548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-758</v>
      </c>
      <c r="U45" s="71">
        <v>0</v>
      </c>
      <c r="V45" s="71">
        <v>0</v>
      </c>
      <c r="W45" s="71">
        <v>0</v>
      </c>
      <c r="X45" s="71">
        <v>0</v>
      </c>
      <c r="Y45" s="71">
        <v>0</v>
      </c>
      <c r="Z45" s="71">
        <v>0</v>
      </c>
      <c r="AA45" s="71">
        <v>0</v>
      </c>
      <c r="AB45" s="71">
        <v>0</v>
      </c>
      <c r="AC45" s="71">
        <v>0</v>
      </c>
      <c r="AD45" s="71">
        <v>0</v>
      </c>
      <c r="AE45" s="71">
        <v>0</v>
      </c>
      <c r="AF45" s="71">
        <v>0</v>
      </c>
      <c r="AG45" s="71">
        <v>0</v>
      </c>
      <c r="AH45" s="71">
        <v>0</v>
      </c>
      <c r="AI45" s="71">
        <v>0</v>
      </c>
      <c r="AJ45" s="71">
        <v>0</v>
      </c>
      <c r="AK45" s="71">
        <v>0</v>
      </c>
      <c r="AL45" s="71">
        <v>0</v>
      </c>
      <c r="AM45" s="71">
        <v>0</v>
      </c>
      <c r="AN45" s="71">
        <v>0</v>
      </c>
      <c r="AO45" s="71">
        <v>-7504</v>
      </c>
      <c r="AP45" s="71">
        <v>-10914</v>
      </c>
      <c r="AQ45" s="316">
        <v>-24126</v>
      </c>
      <c r="AR45" s="317">
        <v>910731</v>
      </c>
      <c r="AS45" s="71"/>
      <c r="AT45" s="71"/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-137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-23</v>
      </c>
      <c r="BJ45" s="71">
        <v>0</v>
      </c>
      <c r="BK45" s="71">
        <v>0</v>
      </c>
      <c r="BL45" s="71">
        <v>0</v>
      </c>
      <c r="BM45" s="71">
        <v>0</v>
      </c>
      <c r="BN45" s="71">
        <v>0</v>
      </c>
      <c r="BO45" s="71">
        <v>0</v>
      </c>
      <c r="BP45" s="71">
        <v>0</v>
      </c>
      <c r="BQ45" s="71">
        <v>0</v>
      </c>
      <c r="BR45" s="71">
        <v>0</v>
      </c>
      <c r="BS45" s="71">
        <v>0</v>
      </c>
      <c r="BT45" s="71">
        <v>0</v>
      </c>
      <c r="BU45" s="71">
        <v>0</v>
      </c>
      <c r="BV45" s="71">
        <v>0</v>
      </c>
      <c r="BW45" s="71">
        <v>0</v>
      </c>
      <c r="BX45" s="71">
        <v>0</v>
      </c>
      <c r="BY45" s="71">
        <v>0</v>
      </c>
      <c r="BZ45" s="71">
        <v>0</v>
      </c>
      <c r="CA45" s="71">
        <v>0</v>
      </c>
      <c r="CB45" s="71">
        <v>0</v>
      </c>
      <c r="CC45" s="71">
        <v>0</v>
      </c>
      <c r="CD45" s="71">
        <v>-226</v>
      </c>
      <c r="CE45" s="71">
        <v>-328</v>
      </c>
      <c r="CF45" s="71">
        <v>-714</v>
      </c>
      <c r="CG45" s="2221">
        <v>910017</v>
      </c>
      <c r="CH45" s="2166"/>
      <c r="CI45" s="2166"/>
      <c r="CJ45" s="343"/>
      <c r="CK45" s="343"/>
      <c r="CL45" s="343"/>
      <c r="CM45" s="343"/>
      <c r="CN45" s="343"/>
      <c r="CO45" s="2234"/>
      <c r="CP45" s="343"/>
      <c r="CQ45" s="343"/>
      <c r="CR45" s="343"/>
      <c r="CS45" s="343"/>
      <c r="CT45" s="343"/>
      <c r="CU45" s="343"/>
      <c r="CV45" s="343"/>
      <c r="CW45" s="343"/>
      <c r="CX45" s="343"/>
      <c r="CY45" s="343"/>
      <c r="CZ45" s="343"/>
      <c r="DA45" s="343"/>
      <c r="DB45" s="343"/>
      <c r="DC45" s="343"/>
      <c r="DD45" s="343"/>
      <c r="DE45" s="343"/>
      <c r="DF45" s="343"/>
      <c r="DG45" s="343"/>
      <c r="DH45" s="343"/>
      <c r="DI45" s="343"/>
      <c r="DJ45" s="343"/>
      <c r="DK45" s="343"/>
      <c r="DL45" s="343"/>
      <c r="DM45" s="343"/>
      <c r="DN45" s="343"/>
      <c r="DO45" s="343"/>
      <c r="DP45" s="343"/>
      <c r="DQ45" s="343"/>
      <c r="DR45" s="343"/>
      <c r="DS45" s="343"/>
      <c r="DT45" s="343"/>
      <c r="DU45" s="343"/>
      <c r="DV45" s="343"/>
      <c r="DW45" s="343"/>
      <c r="DX45" s="343"/>
      <c r="DY45" s="343"/>
      <c r="DZ45" s="343"/>
      <c r="EA45" s="343"/>
      <c r="EB45" s="343"/>
      <c r="EC45" s="343"/>
      <c r="ED45" s="343"/>
      <c r="EE45" s="343"/>
      <c r="EF45" s="343"/>
      <c r="EG45" s="343"/>
      <c r="EH45" s="343"/>
      <c r="EI45" s="343"/>
      <c r="EJ45" s="343"/>
      <c r="EK45" s="343"/>
      <c r="EL45" s="343"/>
      <c r="EM45" s="343"/>
      <c r="EN45" s="343"/>
      <c r="EO45" s="343"/>
      <c r="EP45" s="343"/>
      <c r="EQ45" s="343"/>
      <c r="ER45" s="343"/>
      <c r="ES45" s="343"/>
      <c r="ET45" s="343"/>
      <c r="EU45" s="343"/>
      <c r="EV45" s="343"/>
      <c r="EW45" s="343"/>
      <c r="EX45" s="343"/>
      <c r="EY45" s="343"/>
      <c r="EZ45" s="343"/>
      <c r="FA45" s="343"/>
      <c r="FB45" s="343"/>
      <c r="FC45" s="343"/>
      <c r="FD45" s="343"/>
      <c r="FE45" s="343"/>
      <c r="FF45" s="343"/>
      <c r="FG45" s="343"/>
      <c r="FH45" s="343"/>
      <c r="FI45" s="343"/>
      <c r="FJ45" s="343"/>
      <c r="FK45" s="343"/>
      <c r="FL45" s="343"/>
      <c r="FM45" s="343"/>
      <c r="FN45" s="343"/>
      <c r="FO45" s="343"/>
      <c r="FP45" s="343"/>
      <c r="FQ45" s="343"/>
      <c r="FR45" s="343"/>
      <c r="FS45" s="343"/>
      <c r="FT45" s="343"/>
      <c r="FU45" s="343"/>
      <c r="FV45" s="343"/>
      <c r="FW45" s="343"/>
      <c r="FX45" s="343"/>
      <c r="FY45" s="343"/>
      <c r="FZ45" s="343"/>
      <c r="GA45" s="343"/>
      <c r="GB45" s="343"/>
      <c r="GC45" s="343"/>
      <c r="GD45" s="343"/>
      <c r="GE45" s="343"/>
      <c r="GF45" s="343"/>
      <c r="GG45" s="343"/>
      <c r="GH45" s="343"/>
      <c r="GI45" s="343"/>
      <c r="GJ45" s="343"/>
      <c r="GK45" s="343"/>
      <c r="GL45" s="343"/>
      <c r="GM45" s="343"/>
      <c r="GN45" s="343"/>
      <c r="GO45" s="343"/>
      <c r="GP45" s="343"/>
      <c r="GQ45" s="343"/>
      <c r="GR45" s="343"/>
      <c r="GS45" s="343"/>
      <c r="GT45" s="343"/>
      <c r="GU45" s="343"/>
      <c r="GV45" s="343"/>
      <c r="GW45" s="343"/>
      <c r="GX45" s="343"/>
      <c r="GY45" s="343"/>
      <c r="GZ45" s="343"/>
      <c r="HA45" s="343"/>
      <c r="HB45" s="343"/>
      <c r="HC45" s="343"/>
      <c r="HD45" s="343"/>
      <c r="HE45" s="343"/>
      <c r="HF45" s="343"/>
      <c r="HG45" s="343"/>
      <c r="HH45" s="343"/>
      <c r="HI45" s="343"/>
      <c r="HJ45" s="343"/>
      <c r="HK45" s="343"/>
      <c r="HL45" s="343"/>
      <c r="HM45" s="343"/>
      <c r="HN45" s="343"/>
      <c r="HO45" s="343"/>
      <c r="HP45" s="343"/>
      <c r="HQ45" s="343"/>
      <c r="HR45" s="343"/>
      <c r="HS45" s="343"/>
      <c r="HT45" s="343"/>
      <c r="HU45" s="343"/>
      <c r="HV45" s="343"/>
      <c r="HW45" s="343"/>
      <c r="HX45" s="343"/>
      <c r="HY45" s="343"/>
      <c r="HZ45" s="343"/>
      <c r="IA45" s="343"/>
      <c r="IB45" s="343"/>
      <c r="IC45" s="343"/>
      <c r="ID45" s="343"/>
      <c r="IE45" s="343"/>
      <c r="IF45" s="343"/>
      <c r="IG45" s="343"/>
      <c r="IH45" s="343"/>
      <c r="II45" s="343"/>
      <c r="IJ45" s="343"/>
      <c r="IK45" s="343"/>
      <c r="IL45" s="343"/>
      <c r="IM45" s="343"/>
      <c r="IN45" s="343"/>
      <c r="IO45" s="343"/>
      <c r="IP45" s="343"/>
      <c r="IQ45" s="343"/>
      <c r="IR45" s="343"/>
      <c r="IS45" s="343"/>
      <c r="IT45" s="343"/>
      <c r="IU45" s="343"/>
      <c r="IV45" s="343"/>
      <c r="IW45" s="343"/>
      <c r="IX45" s="343"/>
      <c r="IY45" s="343"/>
      <c r="IZ45" s="343"/>
      <c r="JA45" s="343"/>
      <c r="JB45" s="343"/>
      <c r="JC45" s="343"/>
      <c r="JD45" s="343"/>
      <c r="JE45" s="343"/>
      <c r="JF45" s="343"/>
      <c r="JG45" s="343"/>
      <c r="JH45" s="343"/>
      <c r="JI45" s="343"/>
      <c r="JJ45" s="343"/>
      <c r="JK45" s="343"/>
      <c r="JL45" s="343"/>
      <c r="JM45" s="343"/>
      <c r="JN45" s="343"/>
      <c r="JO45" s="343"/>
      <c r="JP45" s="343"/>
      <c r="JQ45" s="343"/>
      <c r="JR45" s="343"/>
      <c r="JS45" s="343"/>
      <c r="JT45" s="343"/>
      <c r="JU45" s="343"/>
      <c r="JV45" s="343"/>
      <c r="JW45" s="343"/>
      <c r="JX45" s="343"/>
      <c r="JY45" s="343"/>
      <c r="JZ45" s="343"/>
      <c r="KA45" s="343"/>
      <c r="KB45" s="343"/>
      <c r="KC45" s="343"/>
      <c r="KD45" s="343"/>
      <c r="KE45" s="343"/>
      <c r="KF45" s="343"/>
      <c r="KG45" s="343"/>
      <c r="KH45" s="343"/>
      <c r="KI45" s="343"/>
      <c r="KJ45" s="343"/>
      <c r="KK45" s="343"/>
      <c r="KL45" s="343"/>
      <c r="KM45" s="343"/>
      <c r="KN45" s="343"/>
      <c r="KO45" s="343"/>
      <c r="KP45" s="343"/>
      <c r="KQ45" s="343"/>
      <c r="KR45" s="343"/>
      <c r="KS45" s="343"/>
      <c r="KT45" s="343"/>
      <c r="KU45" s="343"/>
      <c r="KV45" s="343"/>
      <c r="KW45" s="343"/>
      <c r="KX45" s="343"/>
      <c r="KY45" s="343"/>
      <c r="KZ45" s="343"/>
      <c r="LA45" s="343"/>
      <c r="LB45" s="343"/>
      <c r="LC45" s="343"/>
      <c r="LD45" s="343"/>
      <c r="LE45" s="343"/>
      <c r="LF45" s="343"/>
      <c r="LG45" s="343"/>
      <c r="LH45" s="343"/>
      <c r="LI45" s="343"/>
      <c r="LJ45" s="343"/>
      <c r="LK45" s="343"/>
      <c r="LL45" s="343"/>
      <c r="LM45" s="343"/>
      <c r="LN45" s="343"/>
      <c r="LO45" s="343"/>
      <c r="LP45" s="343"/>
      <c r="LQ45" s="343"/>
      <c r="LR45" s="343"/>
      <c r="LS45" s="343"/>
      <c r="LT45" s="343"/>
      <c r="LU45" s="343"/>
      <c r="LV45" s="343"/>
      <c r="LW45" s="343"/>
      <c r="LX45" s="343"/>
      <c r="LY45" s="343"/>
      <c r="LZ45" s="343"/>
      <c r="MA45" s="343"/>
      <c r="MB45" s="343"/>
      <c r="MC45" s="343"/>
      <c r="MD45" s="343"/>
      <c r="ME45" s="343"/>
      <c r="MF45" s="343"/>
      <c r="MG45" s="343"/>
      <c r="MH45" s="343"/>
      <c r="MI45" s="343"/>
      <c r="MJ45" s="343"/>
      <c r="MK45" s="343"/>
      <c r="ML45" s="343"/>
      <c r="MM45" s="343"/>
      <c r="MN45" s="343"/>
      <c r="MO45" s="343"/>
      <c r="MP45" s="343"/>
      <c r="MQ45" s="343"/>
      <c r="MR45" s="343"/>
      <c r="MS45" s="343"/>
      <c r="MT45" s="343"/>
      <c r="MU45" s="343"/>
      <c r="MV45" s="343"/>
      <c r="MW45" s="343"/>
      <c r="MX45" s="343"/>
      <c r="MY45" s="343"/>
      <c r="MZ45" s="343"/>
      <c r="NA45" s="343"/>
      <c r="NB45" s="343"/>
      <c r="NC45" s="343"/>
      <c r="ND45" s="343"/>
      <c r="NE45" s="343"/>
      <c r="NF45" s="343"/>
      <c r="NG45" s="343"/>
      <c r="NH45" s="343"/>
      <c r="NI45" s="343"/>
      <c r="NJ45" s="343"/>
      <c r="NK45" s="343"/>
      <c r="NL45" s="343"/>
      <c r="NM45" s="343"/>
      <c r="NN45" s="343"/>
      <c r="NO45" s="343"/>
      <c r="NP45" s="343"/>
      <c r="NQ45" s="343"/>
      <c r="NR45" s="343"/>
      <c r="NS45" s="343"/>
      <c r="NT45" s="343"/>
      <c r="NU45" s="343"/>
      <c r="NV45" s="343"/>
      <c r="NW45" s="343"/>
      <c r="NX45" s="343"/>
      <c r="NY45" s="343"/>
      <c r="NZ45" s="343"/>
      <c r="OA45" s="343"/>
      <c r="OB45" s="343"/>
      <c r="OC45" s="343"/>
      <c r="OD45" s="343"/>
      <c r="OE45" s="343"/>
      <c r="OF45" s="343"/>
      <c r="OG45" s="343"/>
      <c r="OH45" s="343"/>
      <c r="OI45" s="343"/>
      <c r="OJ45" s="343"/>
      <c r="OK45" s="343"/>
    </row>
    <row r="46" spans="1:401" s="25" customFormat="1" ht="15.75" customHeight="1" x14ac:dyDescent="0.2">
      <c r="A46" s="305">
        <v>40</v>
      </c>
      <c r="B46" s="306" t="s">
        <v>43</v>
      </c>
      <c r="C46" s="307">
        <v>11414053</v>
      </c>
      <c r="D46" s="307">
        <v>-1253</v>
      </c>
      <c r="E46" s="307"/>
      <c r="F46" s="307">
        <v>0</v>
      </c>
      <c r="G46" s="307">
        <v>0</v>
      </c>
      <c r="H46" s="307">
        <v>0</v>
      </c>
      <c r="I46" s="307">
        <v>0</v>
      </c>
      <c r="J46" s="307">
        <v>0</v>
      </c>
      <c r="K46" s="307">
        <v>0</v>
      </c>
      <c r="L46" s="307">
        <v>0</v>
      </c>
      <c r="M46" s="307">
        <v>0</v>
      </c>
      <c r="N46" s="307">
        <v>0</v>
      </c>
      <c r="O46" s="307">
        <v>0</v>
      </c>
      <c r="P46" s="307">
        <v>0</v>
      </c>
      <c r="Q46" s="307">
        <v>0</v>
      </c>
      <c r="R46" s="307">
        <v>0</v>
      </c>
      <c r="S46" s="307">
        <v>0</v>
      </c>
      <c r="T46" s="307">
        <v>0</v>
      </c>
      <c r="U46" s="307">
        <v>0</v>
      </c>
      <c r="V46" s="307">
        <v>0</v>
      </c>
      <c r="W46" s="307">
        <v>0</v>
      </c>
      <c r="X46" s="307">
        <v>0</v>
      </c>
      <c r="Y46" s="307">
        <v>0</v>
      </c>
      <c r="Z46" s="307">
        <v>0</v>
      </c>
      <c r="AA46" s="307">
        <v>0</v>
      </c>
      <c r="AB46" s="307">
        <v>0</v>
      </c>
      <c r="AC46" s="307">
        <v>0</v>
      </c>
      <c r="AD46" s="307">
        <v>0</v>
      </c>
      <c r="AE46" s="462">
        <v>0</v>
      </c>
      <c r="AF46" s="462">
        <v>0</v>
      </c>
      <c r="AG46" s="656">
        <v>0</v>
      </c>
      <c r="AH46" s="656">
        <v>-1430</v>
      </c>
      <c r="AI46" s="996">
        <v>0</v>
      </c>
      <c r="AJ46" s="1135">
        <v>0</v>
      </c>
      <c r="AK46" s="1135">
        <v>0</v>
      </c>
      <c r="AL46" s="996">
        <v>0</v>
      </c>
      <c r="AM46" s="996">
        <v>0</v>
      </c>
      <c r="AN46" s="996">
        <v>0</v>
      </c>
      <c r="AO46" s="307">
        <v>-19733</v>
      </c>
      <c r="AP46" s="307">
        <v>-23594</v>
      </c>
      <c r="AQ46" s="308">
        <v>-46010</v>
      </c>
      <c r="AR46" s="309">
        <v>11368043</v>
      </c>
      <c r="AS46" s="307"/>
      <c r="AT46" s="307"/>
      <c r="AU46" s="307">
        <v>0</v>
      </c>
      <c r="AV46" s="307">
        <v>0</v>
      </c>
      <c r="AW46" s="307">
        <v>0</v>
      </c>
      <c r="AX46" s="307">
        <v>0</v>
      </c>
      <c r="AY46" s="307">
        <v>0</v>
      </c>
      <c r="AZ46" s="307">
        <v>0</v>
      </c>
      <c r="BA46" s="307">
        <v>0</v>
      </c>
      <c r="BB46" s="307">
        <v>0</v>
      </c>
      <c r="BC46" s="307">
        <v>0</v>
      </c>
      <c r="BD46" s="307">
        <v>0</v>
      </c>
      <c r="BE46" s="307">
        <v>0</v>
      </c>
      <c r="BF46" s="307">
        <v>0</v>
      </c>
      <c r="BG46" s="307">
        <v>0</v>
      </c>
      <c r="BH46" s="307">
        <v>0</v>
      </c>
      <c r="BI46" s="307">
        <v>0</v>
      </c>
      <c r="BJ46" s="307">
        <v>0</v>
      </c>
      <c r="BK46" s="307">
        <v>0</v>
      </c>
      <c r="BL46" s="307">
        <v>0</v>
      </c>
      <c r="BM46" s="307">
        <v>0</v>
      </c>
      <c r="BN46" s="307">
        <v>0</v>
      </c>
      <c r="BO46" s="307">
        <v>0</v>
      </c>
      <c r="BP46" s="307">
        <v>0</v>
      </c>
      <c r="BQ46" s="307">
        <v>0</v>
      </c>
      <c r="BR46" s="307">
        <v>0</v>
      </c>
      <c r="BS46" s="307">
        <v>0</v>
      </c>
      <c r="BT46" s="462">
        <v>0</v>
      </c>
      <c r="BU46" s="462">
        <v>0</v>
      </c>
      <c r="BV46" s="656">
        <v>0</v>
      </c>
      <c r="BW46" s="656">
        <v>-43</v>
      </c>
      <c r="BX46" s="996">
        <v>0</v>
      </c>
      <c r="BY46" s="1135">
        <v>0</v>
      </c>
      <c r="BZ46" s="1135">
        <v>0</v>
      </c>
      <c r="CA46" s="1135">
        <v>0</v>
      </c>
      <c r="CB46" s="1135">
        <v>0</v>
      </c>
      <c r="CC46" s="1135">
        <v>0</v>
      </c>
      <c r="CD46" s="307">
        <v>-593</v>
      </c>
      <c r="CE46" s="307">
        <v>-710</v>
      </c>
      <c r="CF46" s="307">
        <v>-1346</v>
      </c>
      <c r="CG46" s="2222">
        <v>11366697</v>
      </c>
      <c r="CH46" s="2166"/>
      <c r="CI46" s="2166"/>
      <c r="CJ46" s="343"/>
      <c r="CK46" s="343"/>
      <c r="CL46" s="343"/>
      <c r="CM46" s="343"/>
      <c r="CN46" s="343"/>
      <c r="CO46" s="2234"/>
      <c r="CP46" s="343"/>
      <c r="CQ46" s="343"/>
      <c r="CR46" s="343"/>
      <c r="CS46" s="343"/>
      <c r="CT46" s="343"/>
      <c r="CU46" s="343"/>
      <c r="CV46" s="343"/>
      <c r="CW46" s="343"/>
      <c r="CX46" s="343"/>
      <c r="CY46" s="343"/>
      <c r="CZ46" s="343"/>
      <c r="DA46" s="343"/>
      <c r="DB46" s="343"/>
      <c r="DC46" s="343"/>
      <c r="DD46" s="343"/>
      <c r="DE46" s="343"/>
      <c r="DF46" s="343"/>
      <c r="DG46" s="343"/>
      <c r="DH46" s="343"/>
      <c r="DI46" s="343"/>
      <c r="DJ46" s="343"/>
      <c r="DK46" s="343"/>
      <c r="DL46" s="343"/>
      <c r="DM46" s="343"/>
      <c r="DN46" s="343"/>
      <c r="DO46" s="343"/>
      <c r="DP46" s="343"/>
      <c r="DQ46" s="343"/>
      <c r="DR46" s="343"/>
      <c r="DS46" s="343"/>
      <c r="DT46" s="343"/>
      <c r="DU46" s="343"/>
      <c r="DV46" s="343"/>
      <c r="DW46" s="343"/>
      <c r="DX46" s="343"/>
      <c r="DY46" s="343"/>
      <c r="DZ46" s="343"/>
      <c r="EA46" s="343"/>
      <c r="EB46" s="343"/>
      <c r="EC46" s="343"/>
      <c r="ED46" s="343"/>
      <c r="EE46" s="343"/>
      <c r="EF46" s="343"/>
      <c r="EG46" s="343"/>
      <c r="EH46" s="343"/>
      <c r="EI46" s="343"/>
      <c r="EJ46" s="343"/>
      <c r="EK46" s="343"/>
      <c r="EL46" s="343"/>
      <c r="EM46" s="343"/>
      <c r="EN46" s="343"/>
      <c r="EO46" s="343"/>
      <c r="EP46" s="343"/>
      <c r="EQ46" s="343"/>
      <c r="ER46" s="343"/>
      <c r="ES46" s="343"/>
      <c r="ET46" s="343"/>
      <c r="EU46" s="343"/>
      <c r="EV46" s="343"/>
      <c r="EW46" s="343"/>
      <c r="EX46" s="343"/>
      <c r="EY46" s="343"/>
      <c r="EZ46" s="343"/>
      <c r="FA46" s="343"/>
      <c r="FB46" s="343"/>
      <c r="FC46" s="343"/>
      <c r="FD46" s="343"/>
      <c r="FE46" s="343"/>
      <c r="FF46" s="343"/>
      <c r="FG46" s="343"/>
      <c r="FH46" s="343"/>
      <c r="FI46" s="343"/>
      <c r="FJ46" s="343"/>
      <c r="FK46" s="343"/>
      <c r="FL46" s="343"/>
      <c r="FM46" s="343"/>
      <c r="FN46" s="343"/>
      <c r="FO46" s="343"/>
      <c r="FP46" s="343"/>
      <c r="FQ46" s="343"/>
      <c r="FR46" s="343"/>
      <c r="FS46" s="343"/>
      <c r="FT46" s="343"/>
      <c r="FU46" s="343"/>
      <c r="FV46" s="343"/>
      <c r="FW46" s="343"/>
      <c r="FX46" s="343"/>
      <c r="FY46" s="343"/>
      <c r="FZ46" s="343"/>
      <c r="GA46" s="343"/>
      <c r="GB46" s="343"/>
      <c r="GC46" s="343"/>
      <c r="GD46" s="343"/>
      <c r="GE46" s="343"/>
      <c r="GF46" s="343"/>
      <c r="GG46" s="343"/>
      <c r="GH46" s="343"/>
      <c r="GI46" s="343"/>
      <c r="GJ46" s="343"/>
      <c r="GK46" s="343"/>
      <c r="GL46" s="343"/>
      <c r="GM46" s="343"/>
      <c r="GN46" s="343"/>
      <c r="GO46" s="343"/>
      <c r="GP46" s="343"/>
      <c r="GQ46" s="343"/>
      <c r="GR46" s="343"/>
      <c r="GS46" s="343"/>
      <c r="GT46" s="343"/>
      <c r="GU46" s="343"/>
      <c r="GV46" s="343"/>
      <c r="GW46" s="343"/>
      <c r="GX46" s="343"/>
      <c r="GY46" s="343"/>
      <c r="GZ46" s="343"/>
      <c r="HA46" s="343"/>
      <c r="HB46" s="343"/>
      <c r="HC46" s="343"/>
      <c r="HD46" s="343"/>
      <c r="HE46" s="343"/>
      <c r="HF46" s="343"/>
      <c r="HG46" s="343"/>
      <c r="HH46" s="343"/>
      <c r="HI46" s="343"/>
      <c r="HJ46" s="343"/>
      <c r="HK46" s="343"/>
      <c r="HL46" s="343"/>
      <c r="HM46" s="343"/>
      <c r="HN46" s="343"/>
      <c r="HO46" s="343"/>
      <c r="HP46" s="343"/>
      <c r="HQ46" s="343"/>
      <c r="HR46" s="343"/>
      <c r="HS46" s="343"/>
      <c r="HT46" s="343"/>
      <c r="HU46" s="343"/>
      <c r="HV46" s="343"/>
      <c r="HW46" s="343"/>
      <c r="HX46" s="343"/>
      <c r="HY46" s="343"/>
      <c r="HZ46" s="343"/>
      <c r="IA46" s="343"/>
      <c r="IB46" s="343"/>
      <c r="IC46" s="343"/>
      <c r="ID46" s="343"/>
      <c r="IE46" s="343"/>
      <c r="IF46" s="343"/>
      <c r="IG46" s="343"/>
      <c r="IH46" s="343"/>
      <c r="II46" s="343"/>
      <c r="IJ46" s="343"/>
      <c r="IK46" s="343"/>
      <c r="IL46" s="343"/>
      <c r="IM46" s="343"/>
      <c r="IN46" s="343"/>
      <c r="IO46" s="343"/>
      <c r="IP46" s="343"/>
      <c r="IQ46" s="343"/>
      <c r="IR46" s="343"/>
      <c r="IS46" s="343"/>
      <c r="IT46" s="343"/>
      <c r="IU46" s="343"/>
      <c r="IV46" s="343"/>
      <c r="IW46" s="343"/>
      <c r="IX46" s="343"/>
      <c r="IY46" s="343"/>
      <c r="IZ46" s="343"/>
      <c r="JA46" s="343"/>
      <c r="JB46" s="343"/>
      <c r="JC46" s="343"/>
      <c r="JD46" s="343"/>
      <c r="JE46" s="343"/>
      <c r="JF46" s="343"/>
      <c r="JG46" s="343"/>
      <c r="JH46" s="343"/>
      <c r="JI46" s="343"/>
      <c r="JJ46" s="343"/>
      <c r="JK46" s="343"/>
      <c r="JL46" s="343"/>
      <c r="JM46" s="343"/>
      <c r="JN46" s="343"/>
      <c r="JO46" s="343"/>
      <c r="JP46" s="343"/>
      <c r="JQ46" s="343"/>
      <c r="JR46" s="343"/>
      <c r="JS46" s="343"/>
      <c r="JT46" s="343"/>
      <c r="JU46" s="343"/>
      <c r="JV46" s="343"/>
      <c r="JW46" s="343"/>
      <c r="JX46" s="343"/>
      <c r="JY46" s="343"/>
      <c r="JZ46" s="343"/>
      <c r="KA46" s="343"/>
      <c r="KB46" s="343"/>
      <c r="KC46" s="343"/>
      <c r="KD46" s="343"/>
      <c r="KE46" s="343"/>
      <c r="KF46" s="343"/>
      <c r="KG46" s="343"/>
      <c r="KH46" s="343"/>
      <c r="KI46" s="343"/>
      <c r="KJ46" s="343"/>
      <c r="KK46" s="343"/>
      <c r="KL46" s="343"/>
      <c r="KM46" s="343"/>
      <c r="KN46" s="343"/>
      <c r="KO46" s="343"/>
      <c r="KP46" s="343"/>
      <c r="KQ46" s="343"/>
      <c r="KR46" s="343"/>
      <c r="KS46" s="343"/>
      <c r="KT46" s="343"/>
      <c r="KU46" s="343"/>
      <c r="KV46" s="343"/>
      <c r="KW46" s="343"/>
      <c r="KX46" s="343"/>
      <c r="KY46" s="343"/>
      <c r="KZ46" s="343"/>
      <c r="LA46" s="343"/>
      <c r="LB46" s="343"/>
      <c r="LC46" s="343"/>
      <c r="LD46" s="343"/>
      <c r="LE46" s="343"/>
      <c r="LF46" s="343"/>
      <c r="LG46" s="343"/>
      <c r="LH46" s="343"/>
      <c r="LI46" s="343"/>
      <c r="LJ46" s="343"/>
      <c r="LK46" s="343"/>
      <c r="LL46" s="343"/>
      <c r="LM46" s="343"/>
      <c r="LN46" s="343"/>
      <c r="LO46" s="343"/>
      <c r="LP46" s="343"/>
      <c r="LQ46" s="343"/>
      <c r="LR46" s="343"/>
      <c r="LS46" s="343"/>
      <c r="LT46" s="343"/>
      <c r="LU46" s="343"/>
      <c r="LV46" s="343"/>
      <c r="LW46" s="343"/>
      <c r="LX46" s="343"/>
      <c r="LY46" s="343"/>
      <c r="LZ46" s="343"/>
      <c r="MA46" s="343"/>
      <c r="MB46" s="343"/>
      <c r="MC46" s="343"/>
      <c r="MD46" s="343"/>
      <c r="ME46" s="343"/>
      <c r="MF46" s="343"/>
      <c r="MG46" s="343"/>
      <c r="MH46" s="343"/>
      <c r="MI46" s="343"/>
      <c r="MJ46" s="343"/>
      <c r="MK46" s="343"/>
      <c r="ML46" s="343"/>
      <c r="MM46" s="343"/>
      <c r="MN46" s="343"/>
      <c r="MO46" s="343"/>
      <c r="MP46" s="343"/>
      <c r="MQ46" s="343"/>
      <c r="MR46" s="343"/>
      <c r="MS46" s="343"/>
      <c r="MT46" s="343"/>
      <c r="MU46" s="343"/>
      <c r="MV46" s="343"/>
      <c r="MW46" s="343"/>
      <c r="MX46" s="343"/>
      <c r="MY46" s="343"/>
      <c r="MZ46" s="343"/>
      <c r="NA46" s="343"/>
      <c r="NB46" s="343"/>
      <c r="NC46" s="343"/>
      <c r="ND46" s="343"/>
      <c r="NE46" s="343"/>
      <c r="NF46" s="343"/>
      <c r="NG46" s="343"/>
      <c r="NH46" s="343"/>
      <c r="NI46" s="343"/>
      <c r="NJ46" s="343"/>
      <c r="NK46" s="343"/>
      <c r="NL46" s="343"/>
      <c r="NM46" s="343"/>
      <c r="NN46" s="343"/>
      <c r="NO46" s="343"/>
      <c r="NP46" s="343"/>
      <c r="NQ46" s="343"/>
      <c r="NR46" s="343"/>
      <c r="NS46" s="343"/>
      <c r="NT46" s="343"/>
      <c r="NU46" s="343"/>
      <c r="NV46" s="343"/>
      <c r="NW46" s="343"/>
      <c r="NX46" s="343"/>
      <c r="NY46" s="343"/>
      <c r="NZ46" s="343"/>
      <c r="OA46" s="343"/>
      <c r="OB46" s="343"/>
      <c r="OC46" s="343"/>
      <c r="OD46" s="343"/>
      <c r="OE46" s="343"/>
      <c r="OF46" s="343"/>
      <c r="OG46" s="343"/>
      <c r="OH46" s="343"/>
      <c r="OI46" s="343"/>
      <c r="OJ46" s="343"/>
      <c r="OK46" s="343"/>
    </row>
    <row r="47" spans="1:401" s="25" customFormat="1" ht="15.75" customHeight="1" x14ac:dyDescent="0.2">
      <c r="A47" s="314">
        <v>41</v>
      </c>
      <c r="B47" s="315" t="s">
        <v>44</v>
      </c>
      <c r="C47" s="71">
        <v>430165</v>
      </c>
      <c r="D47" s="71">
        <v>-355</v>
      </c>
      <c r="E47" s="71"/>
      <c r="F47" s="71">
        <v>0</v>
      </c>
      <c r="G47" s="71">
        <v>0</v>
      </c>
      <c r="H47" s="71">
        <v>0</v>
      </c>
      <c r="I47" s="71">
        <v>0</v>
      </c>
      <c r="J47" s="71">
        <v>0</v>
      </c>
      <c r="K47" s="71">
        <v>0</v>
      </c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71">
        <v>0</v>
      </c>
      <c r="V47" s="71">
        <v>0</v>
      </c>
      <c r="W47" s="71">
        <v>0</v>
      </c>
      <c r="X47" s="71">
        <v>0</v>
      </c>
      <c r="Y47" s="71">
        <v>0</v>
      </c>
      <c r="Z47" s="71">
        <v>0</v>
      </c>
      <c r="AA47" s="71">
        <v>0</v>
      </c>
      <c r="AB47" s="71">
        <v>0</v>
      </c>
      <c r="AC47" s="71">
        <v>0</v>
      </c>
      <c r="AD47" s="71">
        <v>0</v>
      </c>
      <c r="AE47" s="71">
        <v>0</v>
      </c>
      <c r="AF47" s="71">
        <v>0</v>
      </c>
      <c r="AG47" s="71">
        <v>0</v>
      </c>
      <c r="AH47" s="71">
        <v>0</v>
      </c>
      <c r="AI47" s="71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-6495</v>
      </c>
      <c r="AP47" s="71">
        <v>-2165</v>
      </c>
      <c r="AQ47" s="316">
        <v>-9015</v>
      </c>
      <c r="AR47" s="317">
        <v>421150</v>
      </c>
      <c r="AS47" s="71"/>
      <c r="AT47" s="71"/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0</v>
      </c>
      <c r="BJ47" s="71">
        <v>0</v>
      </c>
      <c r="BK47" s="71">
        <v>0</v>
      </c>
      <c r="BL47" s="71">
        <v>0</v>
      </c>
      <c r="BM47" s="71">
        <v>0</v>
      </c>
      <c r="BN47" s="71">
        <v>0</v>
      </c>
      <c r="BO47" s="71">
        <v>0</v>
      </c>
      <c r="BP47" s="71">
        <v>0</v>
      </c>
      <c r="BQ47" s="71">
        <v>0</v>
      </c>
      <c r="BR47" s="71">
        <v>0</v>
      </c>
      <c r="BS47" s="71">
        <v>0</v>
      </c>
      <c r="BT47" s="71">
        <v>0</v>
      </c>
      <c r="BU47" s="71">
        <v>0</v>
      </c>
      <c r="BV47" s="71">
        <v>0</v>
      </c>
      <c r="BW47" s="71">
        <v>0</v>
      </c>
      <c r="BX47" s="71">
        <v>0</v>
      </c>
      <c r="BY47" s="71">
        <v>0</v>
      </c>
      <c r="BZ47" s="71">
        <v>0</v>
      </c>
      <c r="CA47" s="71">
        <v>0</v>
      </c>
      <c r="CB47" s="71">
        <v>0</v>
      </c>
      <c r="CC47" s="71">
        <v>0</v>
      </c>
      <c r="CD47" s="71">
        <v>-195</v>
      </c>
      <c r="CE47" s="71">
        <v>-65</v>
      </c>
      <c r="CF47" s="71">
        <v>-260</v>
      </c>
      <c r="CG47" s="2221">
        <v>420890</v>
      </c>
      <c r="CH47" s="2166"/>
      <c r="CI47" s="2166"/>
      <c r="CJ47" s="343"/>
      <c r="CK47" s="343"/>
      <c r="CL47" s="343"/>
      <c r="CM47" s="343"/>
      <c r="CN47" s="343"/>
      <c r="CO47" s="2234"/>
      <c r="CP47" s="343"/>
      <c r="CQ47" s="343"/>
      <c r="CR47" s="343"/>
      <c r="CS47" s="343"/>
      <c r="CT47" s="343"/>
      <c r="CU47" s="343"/>
      <c r="CV47" s="343"/>
      <c r="CW47" s="343"/>
      <c r="CX47" s="343"/>
      <c r="CY47" s="343"/>
      <c r="CZ47" s="343"/>
      <c r="DA47" s="343"/>
      <c r="DB47" s="343"/>
      <c r="DC47" s="343"/>
      <c r="DD47" s="343"/>
      <c r="DE47" s="343"/>
      <c r="DF47" s="343"/>
      <c r="DG47" s="343"/>
      <c r="DH47" s="343"/>
      <c r="DI47" s="343"/>
      <c r="DJ47" s="343"/>
      <c r="DK47" s="343"/>
      <c r="DL47" s="343"/>
      <c r="DM47" s="343"/>
      <c r="DN47" s="343"/>
      <c r="DO47" s="343"/>
      <c r="DP47" s="343"/>
      <c r="DQ47" s="343"/>
      <c r="DR47" s="343"/>
      <c r="DS47" s="343"/>
      <c r="DT47" s="343"/>
      <c r="DU47" s="343"/>
      <c r="DV47" s="343"/>
      <c r="DW47" s="343"/>
      <c r="DX47" s="343"/>
      <c r="DY47" s="343"/>
      <c r="DZ47" s="343"/>
      <c r="EA47" s="343"/>
      <c r="EB47" s="343"/>
      <c r="EC47" s="343"/>
      <c r="ED47" s="343"/>
      <c r="EE47" s="343"/>
      <c r="EF47" s="343"/>
      <c r="EG47" s="343"/>
      <c r="EH47" s="343"/>
      <c r="EI47" s="343"/>
      <c r="EJ47" s="343"/>
      <c r="EK47" s="343"/>
      <c r="EL47" s="343"/>
      <c r="EM47" s="343"/>
      <c r="EN47" s="343"/>
      <c r="EO47" s="343"/>
      <c r="EP47" s="343"/>
      <c r="EQ47" s="343"/>
      <c r="ER47" s="343"/>
      <c r="ES47" s="343"/>
      <c r="ET47" s="343"/>
      <c r="EU47" s="343"/>
      <c r="EV47" s="343"/>
      <c r="EW47" s="343"/>
      <c r="EX47" s="343"/>
      <c r="EY47" s="343"/>
      <c r="EZ47" s="343"/>
      <c r="FA47" s="343"/>
      <c r="FB47" s="343"/>
      <c r="FC47" s="343"/>
      <c r="FD47" s="343"/>
      <c r="FE47" s="343"/>
      <c r="FF47" s="343"/>
      <c r="FG47" s="343"/>
      <c r="FH47" s="343"/>
      <c r="FI47" s="343"/>
      <c r="FJ47" s="343"/>
      <c r="FK47" s="343"/>
      <c r="FL47" s="343"/>
      <c r="FM47" s="343"/>
      <c r="FN47" s="343"/>
      <c r="FO47" s="343"/>
      <c r="FP47" s="343"/>
      <c r="FQ47" s="343"/>
      <c r="FR47" s="343"/>
      <c r="FS47" s="343"/>
      <c r="FT47" s="343"/>
      <c r="FU47" s="343"/>
      <c r="FV47" s="343"/>
      <c r="FW47" s="343"/>
      <c r="FX47" s="343"/>
      <c r="FY47" s="343"/>
      <c r="FZ47" s="343"/>
      <c r="GA47" s="343"/>
      <c r="GB47" s="343"/>
      <c r="GC47" s="343"/>
      <c r="GD47" s="343"/>
      <c r="GE47" s="343"/>
      <c r="GF47" s="343"/>
      <c r="GG47" s="343"/>
      <c r="GH47" s="343"/>
      <c r="GI47" s="343"/>
      <c r="GJ47" s="343"/>
      <c r="GK47" s="343"/>
      <c r="GL47" s="343"/>
      <c r="GM47" s="343"/>
      <c r="GN47" s="343"/>
      <c r="GO47" s="343"/>
      <c r="GP47" s="343"/>
      <c r="GQ47" s="343"/>
      <c r="GR47" s="343"/>
      <c r="GS47" s="343"/>
      <c r="GT47" s="343"/>
      <c r="GU47" s="343"/>
      <c r="GV47" s="343"/>
      <c r="GW47" s="343"/>
      <c r="GX47" s="343"/>
      <c r="GY47" s="343"/>
      <c r="GZ47" s="343"/>
      <c r="HA47" s="343"/>
      <c r="HB47" s="343"/>
      <c r="HC47" s="343"/>
      <c r="HD47" s="343"/>
      <c r="HE47" s="343"/>
      <c r="HF47" s="343"/>
      <c r="HG47" s="343"/>
      <c r="HH47" s="343"/>
      <c r="HI47" s="343"/>
      <c r="HJ47" s="343"/>
      <c r="HK47" s="343"/>
      <c r="HL47" s="343"/>
      <c r="HM47" s="343"/>
      <c r="HN47" s="343"/>
      <c r="HO47" s="343"/>
      <c r="HP47" s="343"/>
      <c r="HQ47" s="343"/>
      <c r="HR47" s="343"/>
      <c r="HS47" s="343"/>
      <c r="HT47" s="343"/>
      <c r="HU47" s="343"/>
      <c r="HV47" s="343"/>
      <c r="HW47" s="343"/>
      <c r="HX47" s="343"/>
      <c r="HY47" s="343"/>
      <c r="HZ47" s="343"/>
      <c r="IA47" s="343"/>
      <c r="IB47" s="343"/>
      <c r="IC47" s="343"/>
      <c r="ID47" s="343"/>
      <c r="IE47" s="343"/>
      <c r="IF47" s="343"/>
      <c r="IG47" s="343"/>
      <c r="IH47" s="343"/>
      <c r="II47" s="343"/>
      <c r="IJ47" s="343"/>
      <c r="IK47" s="343"/>
      <c r="IL47" s="343"/>
      <c r="IM47" s="343"/>
      <c r="IN47" s="343"/>
      <c r="IO47" s="343"/>
      <c r="IP47" s="343"/>
      <c r="IQ47" s="343"/>
      <c r="IR47" s="343"/>
      <c r="IS47" s="343"/>
      <c r="IT47" s="343"/>
      <c r="IU47" s="343"/>
      <c r="IV47" s="343"/>
      <c r="IW47" s="343"/>
      <c r="IX47" s="343"/>
      <c r="IY47" s="343"/>
      <c r="IZ47" s="343"/>
      <c r="JA47" s="343"/>
      <c r="JB47" s="343"/>
      <c r="JC47" s="343"/>
      <c r="JD47" s="343"/>
      <c r="JE47" s="343"/>
      <c r="JF47" s="343"/>
      <c r="JG47" s="343"/>
      <c r="JH47" s="343"/>
      <c r="JI47" s="343"/>
      <c r="JJ47" s="343"/>
      <c r="JK47" s="343"/>
      <c r="JL47" s="343"/>
      <c r="JM47" s="343"/>
      <c r="JN47" s="343"/>
      <c r="JO47" s="343"/>
      <c r="JP47" s="343"/>
      <c r="JQ47" s="343"/>
      <c r="JR47" s="343"/>
      <c r="JS47" s="343"/>
      <c r="JT47" s="343"/>
      <c r="JU47" s="343"/>
      <c r="JV47" s="343"/>
      <c r="JW47" s="343"/>
      <c r="JX47" s="343"/>
      <c r="JY47" s="343"/>
      <c r="JZ47" s="343"/>
      <c r="KA47" s="343"/>
      <c r="KB47" s="343"/>
      <c r="KC47" s="343"/>
      <c r="KD47" s="343"/>
      <c r="KE47" s="343"/>
      <c r="KF47" s="343"/>
      <c r="KG47" s="343"/>
      <c r="KH47" s="343"/>
      <c r="KI47" s="343"/>
      <c r="KJ47" s="343"/>
      <c r="KK47" s="343"/>
      <c r="KL47" s="343"/>
      <c r="KM47" s="343"/>
      <c r="KN47" s="343"/>
      <c r="KO47" s="343"/>
      <c r="KP47" s="343"/>
      <c r="KQ47" s="343"/>
      <c r="KR47" s="343"/>
      <c r="KS47" s="343"/>
      <c r="KT47" s="343"/>
      <c r="KU47" s="343"/>
      <c r="KV47" s="343"/>
      <c r="KW47" s="343"/>
      <c r="KX47" s="343"/>
      <c r="KY47" s="343"/>
      <c r="KZ47" s="343"/>
      <c r="LA47" s="343"/>
      <c r="LB47" s="343"/>
      <c r="LC47" s="343"/>
      <c r="LD47" s="343"/>
      <c r="LE47" s="343"/>
      <c r="LF47" s="343"/>
      <c r="LG47" s="343"/>
      <c r="LH47" s="343"/>
      <c r="LI47" s="343"/>
      <c r="LJ47" s="343"/>
      <c r="LK47" s="343"/>
      <c r="LL47" s="343"/>
      <c r="LM47" s="343"/>
      <c r="LN47" s="343"/>
      <c r="LO47" s="343"/>
      <c r="LP47" s="343"/>
      <c r="LQ47" s="343"/>
      <c r="LR47" s="343"/>
      <c r="LS47" s="343"/>
      <c r="LT47" s="343"/>
      <c r="LU47" s="343"/>
      <c r="LV47" s="343"/>
      <c r="LW47" s="343"/>
      <c r="LX47" s="343"/>
      <c r="LY47" s="343"/>
      <c r="LZ47" s="343"/>
      <c r="MA47" s="343"/>
      <c r="MB47" s="343"/>
      <c r="MC47" s="343"/>
      <c r="MD47" s="343"/>
      <c r="ME47" s="343"/>
      <c r="MF47" s="343"/>
      <c r="MG47" s="343"/>
      <c r="MH47" s="343"/>
      <c r="MI47" s="343"/>
      <c r="MJ47" s="343"/>
      <c r="MK47" s="343"/>
      <c r="ML47" s="343"/>
      <c r="MM47" s="343"/>
      <c r="MN47" s="343"/>
      <c r="MO47" s="343"/>
      <c r="MP47" s="343"/>
      <c r="MQ47" s="343"/>
      <c r="MR47" s="343"/>
      <c r="MS47" s="343"/>
      <c r="MT47" s="343"/>
      <c r="MU47" s="343"/>
      <c r="MV47" s="343"/>
      <c r="MW47" s="343"/>
      <c r="MX47" s="343"/>
      <c r="MY47" s="343"/>
      <c r="MZ47" s="343"/>
      <c r="NA47" s="343"/>
      <c r="NB47" s="343"/>
      <c r="NC47" s="343"/>
      <c r="ND47" s="343"/>
      <c r="NE47" s="343"/>
      <c r="NF47" s="343"/>
      <c r="NG47" s="343"/>
      <c r="NH47" s="343"/>
      <c r="NI47" s="343"/>
      <c r="NJ47" s="343"/>
      <c r="NK47" s="343"/>
      <c r="NL47" s="343"/>
      <c r="NM47" s="343"/>
      <c r="NN47" s="343"/>
      <c r="NO47" s="343"/>
      <c r="NP47" s="343"/>
      <c r="NQ47" s="343"/>
      <c r="NR47" s="343"/>
      <c r="NS47" s="343"/>
      <c r="NT47" s="343"/>
      <c r="NU47" s="343"/>
      <c r="NV47" s="343"/>
      <c r="NW47" s="343"/>
      <c r="NX47" s="343"/>
      <c r="NY47" s="343"/>
      <c r="NZ47" s="343"/>
      <c r="OA47" s="343"/>
      <c r="OB47" s="343"/>
      <c r="OC47" s="343"/>
      <c r="OD47" s="343"/>
      <c r="OE47" s="343"/>
      <c r="OF47" s="343"/>
      <c r="OG47" s="343"/>
      <c r="OH47" s="343"/>
      <c r="OI47" s="343"/>
      <c r="OJ47" s="343"/>
      <c r="OK47" s="343"/>
    </row>
    <row r="48" spans="1:401" s="25" customFormat="1" ht="15.75" customHeight="1" x14ac:dyDescent="0.2">
      <c r="A48" s="314">
        <v>42</v>
      </c>
      <c r="B48" s="315" t="s">
        <v>45</v>
      </c>
      <c r="C48" s="71">
        <v>1442504</v>
      </c>
      <c r="D48" s="71">
        <v>-337</v>
      </c>
      <c r="E48" s="71"/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1">
        <v>0</v>
      </c>
      <c r="X48" s="71">
        <v>0</v>
      </c>
      <c r="Y48" s="71">
        <v>0</v>
      </c>
      <c r="Z48" s="71">
        <v>0</v>
      </c>
      <c r="AA48" s="71">
        <v>0</v>
      </c>
      <c r="AB48" s="71">
        <v>0</v>
      </c>
      <c r="AC48" s="71">
        <v>0</v>
      </c>
      <c r="AD48" s="71">
        <v>0</v>
      </c>
      <c r="AE48" s="71">
        <v>0</v>
      </c>
      <c r="AF48" s="71">
        <v>0</v>
      </c>
      <c r="AG48" s="71">
        <v>0</v>
      </c>
      <c r="AH48" s="71">
        <v>0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-2200</v>
      </c>
      <c r="AP48" s="71">
        <v>-4839</v>
      </c>
      <c r="AQ48" s="316">
        <v>-7376</v>
      </c>
      <c r="AR48" s="317">
        <v>1435128</v>
      </c>
      <c r="AS48" s="71"/>
      <c r="AT48" s="71"/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71">
        <v>0</v>
      </c>
      <c r="BK48" s="71">
        <v>0</v>
      </c>
      <c r="BL48" s="71">
        <v>0</v>
      </c>
      <c r="BM48" s="71">
        <v>0</v>
      </c>
      <c r="BN48" s="71">
        <v>0</v>
      </c>
      <c r="BO48" s="71">
        <v>0</v>
      </c>
      <c r="BP48" s="71">
        <v>0</v>
      </c>
      <c r="BQ48" s="71">
        <v>0</v>
      </c>
      <c r="BR48" s="71">
        <v>0</v>
      </c>
      <c r="BS48" s="71">
        <v>0</v>
      </c>
      <c r="BT48" s="71">
        <v>0</v>
      </c>
      <c r="BU48" s="71">
        <v>0</v>
      </c>
      <c r="BV48" s="71">
        <v>0</v>
      </c>
      <c r="BW48" s="71">
        <v>0</v>
      </c>
      <c r="BX48" s="71">
        <v>0</v>
      </c>
      <c r="BY48" s="71">
        <v>0</v>
      </c>
      <c r="BZ48" s="71">
        <v>0</v>
      </c>
      <c r="CA48" s="71">
        <v>0</v>
      </c>
      <c r="CB48" s="71">
        <v>0</v>
      </c>
      <c r="CC48" s="71">
        <v>0</v>
      </c>
      <c r="CD48" s="71">
        <v>-66</v>
      </c>
      <c r="CE48" s="71">
        <v>-146</v>
      </c>
      <c r="CF48" s="71">
        <v>-212</v>
      </c>
      <c r="CG48" s="2221">
        <v>1434916</v>
      </c>
      <c r="CH48" s="2166"/>
      <c r="CI48" s="2166"/>
      <c r="CJ48" s="343"/>
      <c r="CK48" s="343"/>
      <c r="CL48" s="343"/>
      <c r="CM48" s="343"/>
      <c r="CN48" s="343"/>
      <c r="CO48" s="2234"/>
      <c r="CP48" s="343"/>
      <c r="CQ48" s="343"/>
      <c r="CR48" s="343"/>
      <c r="CS48" s="343"/>
      <c r="CT48" s="343"/>
      <c r="CU48" s="343"/>
      <c r="CV48" s="343"/>
      <c r="CW48" s="343"/>
      <c r="CX48" s="343"/>
      <c r="CY48" s="343"/>
      <c r="CZ48" s="343"/>
      <c r="DA48" s="343"/>
      <c r="DB48" s="343"/>
      <c r="DC48" s="343"/>
      <c r="DD48" s="343"/>
      <c r="DE48" s="343"/>
      <c r="DF48" s="343"/>
      <c r="DG48" s="343"/>
      <c r="DH48" s="343"/>
      <c r="DI48" s="343"/>
      <c r="DJ48" s="343"/>
      <c r="DK48" s="343"/>
      <c r="DL48" s="343"/>
      <c r="DM48" s="343"/>
      <c r="DN48" s="343"/>
      <c r="DO48" s="343"/>
      <c r="DP48" s="343"/>
      <c r="DQ48" s="343"/>
      <c r="DR48" s="343"/>
      <c r="DS48" s="343"/>
      <c r="DT48" s="343"/>
      <c r="DU48" s="343"/>
      <c r="DV48" s="343"/>
      <c r="DW48" s="343"/>
      <c r="DX48" s="343"/>
      <c r="DY48" s="343"/>
      <c r="DZ48" s="343"/>
      <c r="EA48" s="343"/>
      <c r="EB48" s="343"/>
      <c r="EC48" s="343"/>
      <c r="ED48" s="343"/>
      <c r="EE48" s="343"/>
      <c r="EF48" s="343"/>
      <c r="EG48" s="343"/>
      <c r="EH48" s="343"/>
      <c r="EI48" s="343"/>
      <c r="EJ48" s="343"/>
      <c r="EK48" s="343"/>
      <c r="EL48" s="343"/>
      <c r="EM48" s="343"/>
      <c r="EN48" s="343"/>
      <c r="EO48" s="343"/>
      <c r="EP48" s="343"/>
      <c r="EQ48" s="343"/>
      <c r="ER48" s="343"/>
      <c r="ES48" s="343"/>
      <c r="ET48" s="343"/>
      <c r="EU48" s="343"/>
      <c r="EV48" s="343"/>
      <c r="EW48" s="343"/>
      <c r="EX48" s="343"/>
      <c r="EY48" s="343"/>
      <c r="EZ48" s="343"/>
      <c r="FA48" s="343"/>
      <c r="FB48" s="343"/>
      <c r="FC48" s="343"/>
      <c r="FD48" s="343"/>
      <c r="FE48" s="343"/>
      <c r="FF48" s="343"/>
      <c r="FG48" s="343"/>
      <c r="FH48" s="343"/>
      <c r="FI48" s="343"/>
      <c r="FJ48" s="343"/>
      <c r="FK48" s="343"/>
      <c r="FL48" s="343"/>
      <c r="FM48" s="343"/>
      <c r="FN48" s="343"/>
      <c r="FO48" s="343"/>
      <c r="FP48" s="343"/>
      <c r="FQ48" s="343"/>
      <c r="FR48" s="343"/>
      <c r="FS48" s="343"/>
      <c r="FT48" s="343"/>
      <c r="FU48" s="343"/>
      <c r="FV48" s="343"/>
      <c r="FW48" s="343"/>
      <c r="FX48" s="343"/>
      <c r="FY48" s="343"/>
      <c r="FZ48" s="343"/>
      <c r="GA48" s="343"/>
      <c r="GB48" s="343"/>
      <c r="GC48" s="343"/>
      <c r="GD48" s="343"/>
      <c r="GE48" s="343"/>
      <c r="GF48" s="343"/>
      <c r="GG48" s="343"/>
      <c r="GH48" s="343"/>
      <c r="GI48" s="343"/>
      <c r="GJ48" s="343"/>
      <c r="GK48" s="343"/>
      <c r="GL48" s="343"/>
      <c r="GM48" s="343"/>
      <c r="GN48" s="343"/>
      <c r="GO48" s="343"/>
      <c r="GP48" s="343"/>
      <c r="GQ48" s="343"/>
      <c r="GR48" s="343"/>
      <c r="GS48" s="343"/>
      <c r="GT48" s="343"/>
      <c r="GU48" s="343"/>
      <c r="GV48" s="343"/>
      <c r="GW48" s="343"/>
      <c r="GX48" s="343"/>
      <c r="GY48" s="343"/>
      <c r="GZ48" s="343"/>
      <c r="HA48" s="343"/>
      <c r="HB48" s="343"/>
      <c r="HC48" s="343"/>
      <c r="HD48" s="343"/>
      <c r="HE48" s="343"/>
      <c r="HF48" s="343"/>
      <c r="HG48" s="343"/>
      <c r="HH48" s="343"/>
      <c r="HI48" s="343"/>
      <c r="HJ48" s="343"/>
      <c r="HK48" s="343"/>
      <c r="HL48" s="343"/>
      <c r="HM48" s="343"/>
      <c r="HN48" s="343"/>
      <c r="HO48" s="343"/>
      <c r="HP48" s="343"/>
      <c r="HQ48" s="343"/>
      <c r="HR48" s="343"/>
      <c r="HS48" s="343"/>
      <c r="HT48" s="343"/>
      <c r="HU48" s="343"/>
      <c r="HV48" s="343"/>
      <c r="HW48" s="343"/>
      <c r="HX48" s="343"/>
      <c r="HY48" s="343"/>
      <c r="HZ48" s="343"/>
      <c r="IA48" s="343"/>
      <c r="IB48" s="343"/>
      <c r="IC48" s="343"/>
      <c r="ID48" s="343"/>
      <c r="IE48" s="343"/>
      <c r="IF48" s="343"/>
      <c r="IG48" s="343"/>
      <c r="IH48" s="343"/>
      <c r="II48" s="343"/>
      <c r="IJ48" s="343"/>
      <c r="IK48" s="343"/>
      <c r="IL48" s="343"/>
      <c r="IM48" s="343"/>
      <c r="IN48" s="343"/>
      <c r="IO48" s="343"/>
      <c r="IP48" s="343"/>
      <c r="IQ48" s="343"/>
      <c r="IR48" s="343"/>
      <c r="IS48" s="343"/>
      <c r="IT48" s="343"/>
      <c r="IU48" s="343"/>
      <c r="IV48" s="343"/>
      <c r="IW48" s="343"/>
      <c r="IX48" s="343"/>
      <c r="IY48" s="343"/>
      <c r="IZ48" s="343"/>
      <c r="JA48" s="343"/>
      <c r="JB48" s="343"/>
      <c r="JC48" s="343"/>
      <c r="JD48" s="343"/>
      <c r="JE48" s="343"/>
      <c r="JF48" s="343"/>
      <c r="JG48" s="343"/>
      <c r="JH48" s="343"/>
      <c r="JI48" s="343"/>
      <c r="JJ48" s="343"/>
      <c r="JK48" s="343"/>
      <c r="JL48" s="343"/>
      <c r="JM48" s="343"/>
      <c r="JN48" s="343"/>
      <c r="JO48" s="343"/>
      <c r="JP48" s="343"/>
      <c r="JQ48" s="343"/>
      <c r="JR48" s="343"/>
      <c r="JS48" s="343"/>
      <c r="JT48" s="343"/>
      <c r="JU48" s="343"/>
      <c r="JV48" s="343"/>
      <c r="JW48" s="343"/>
      <c r="JX48" s="343"/>
      <c r="JY48" s="343"/>
      <c r="JZ48" s="343"/>
      <c r="KA48" s="343"/>
      <c r="KB48" s="343"/>
      <c r="KC48" s="343"/>
      <c r="KD48" s="343"/>
      <c r="KE48" s="343"/>
      <c r="KF48" s="343"/>
      <c r="KG48" s="343"/>
      <c r="KH48" s="343"/>
      <c r="KI48" s="343"/>
      <c r="KJ48" s="343"/>
      <c r="KK48" s="343"/>
      <c r="KL48" s="343"/>
      <c r="KM48" s="343"/>
      <c r="KN48" s="343"/>
      <c r="KO48" s="343"/>
      <c r="KP48" s="343"/>
      <c r="KQ48" s="343"/>
      <c r="KR48" s="343"/>
      <c r="KS48" s="343"/>
      <c r="KT48" s="343"/>
      <c r="KU48" s="343"/>
      <c r="KV48" s="343"/>
      <c r="KW48" s="343"/>
      <c r="KX48" s="343"/>
      <c r="KY48" s="343"/>
      <c r="KZ48" s="343"/>
      <c r="LA48" s="343"/>
      <c r="LB48" s="343"/>
      <c r="LC48" s="343"/>
      <c r="LD48" s="343"/>
      <c r="LE48" s="343"/>
      <c r="LF48" s="343"/>
      <c r="LG48" s="343"/>
      <c r="LH48" s="343"/>
      <c r="LI48" s="343"/>
      <c r="LJ48" s="343"/>
      <c r="LK48" s="343"/>
      <c r="LL48" s="343"/>
      <c r="LM48" s="343"/>
      <c r="LN48" s="343"/>
      <c r="LO48" s="343"/>
      <c r="LP48" s="343"/>
      <c r="LQ48" s="343"/>
      <c r="LR48" s="343"/>
      <c r="LS48" s="343"/>
      <c r="LT48" s="343"/>
      <c r="LU48" s="343"/>
      <c r="LV48" s="343"/>
      <c r="LW48" s="343"/>
      <c r="LX48" s="343"/>
      <c r="LY48" s="343"/>
      <c r="LZ48" s="343"/>
      <c r="MA48" s="343"/>
      <c r="MB48" s="343"/>
      <c r="MC48" s="343"/>
      <c r="MD48" s="343"/>
      <c r="ME48" s="343"/>
      <c r="MF48" s="343"/>
      <c r="MG48" s="343"/>
      <c r="MH48" s="343"/>
      <c r="MI48" s="343"/>
      <c r="MJ48" s="343"/>
      <c r="MK48" s="343"/>
      <c r="ML48" s="343"/>
      <c r="MM48" s="343"/>
      <c r="MN48" s="343"/>
      <c r="MO48" s="343"/>
      <c r="MP48" s="343"/>
      <c r="MQ48" s="343"/>
      <c r="MR48" s="343"/>
      <c r="MS48" s="343"/>
      <c r="MT48" s="343"/>
      <c r="MU48" s="343"/>
      <c r="MV48" s="343"/>
      <c r="MW48" s="343"/>
      <c r="MX48" s="343"/>
      <c r="MY48" s="343"/>
      <c r="MZ48" s="343"/>
      <c r="NA48" s="343"/>
      <c r="NB48" s="343"/>
      <c r="NC48" s="343"/>
      <c r="ND48" s="343"/>
      <c r="NE48" s="343"/>
      <c r="NF48" s="343"/>
      <c r="NG48" s="343"/>
      <c r="NH48" s="343"/>
      <c r="NI48" s="343"/>
      <c r="NJ48" s="343"/>
      <c r="NK48" s="343"/>
      <c r="NL48" s="343"/>
      <c r="NM48" s="343"/>
      <c r="NN48" s="343"/>
      <c r="NO48" s="343"/>
      <c r="NP48" s="343"/>
      <c r="NQ48" s="343"/>
      <c r="NR48" s="343"/>
      <c r="NS48" s="343"/>
      <c r="NT48" s="343"/>
      <c r="NU48" s="343"/>
      <c r="NV48" s="343"/>
      <c r="NW48" s="343"/>
      <c r="NX48" s="343"/>
      <c r="NY48" s="343"/>
      <c r="NZ48" s="343"/>
      <c r="OA48" s="343"/>
      <c r="OB48" s="343"/>
      <c r="OC48" s="343"/>
      <c r="OD48" s="343"/>
      <c r="OE48" s="343"/>
      <c r="OF48" s="343"/>
      <c r="OG48" s="343"/>
      <c r="OH48" s="343"/>
      <c r="OI48" s="343"/>
      <c r="OJ48" s="343"/>
      <c r="OK48" s="343"/>
    </row>
    <row r="49" spans="1:401" s="25" customFormat="1" ht="15.75" customHeight="1" x14ac:dyDescent="0.2">
      <c r="A49" s="314">
        <v>43</v>
      </c>
      <c r="B49" s="315" t="s">
        <v>46</v>
      </c>
      <c r="C49" s="71">
        <v>2037042</v>
      </c>
      <c r="D49" s="71">
        <v>-485</v>
      </c>
      <c r="E49" s="71"/>
      <c r="F49" s="71">
        <v>0</v>
      </c>
      <c r="G49" s="71">
        <v>0</v>
      </c>
      <c r="H49" s="71">
        <v>0</v>
      </c>
      <c r="I49" s="71">
        <v>0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1">
        <v>0</v>
      </c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-3223</v>
      </c>
      <c r="AP49" s="71">
        <v>-5525</v>
      </c>
      <c r="AQ49" s="316">
        <v>-9233</v>
      </c>
      <c r="AR49" s="317">
        <v>2027809</v>
      </c>
      <c r="AS49" s="71"/>
      <c r="AT49" s="71"/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1">
        <v>0</v>
      </c>
      <c r="BT49" s="71">
        <v>0</v>
      </c>
      <c r="BU49" s="71">
        <v>0</v>
      </c>
      <c r="BV49" s="71">
        <v>0</v>
      </c>
      <c r="BW49" s="71">
        <v>0</v>
      </c>
      <c r="BX49" s="71">
        <v>0</v>
      </c>
      <c r="BY49" s="71">
        <v>0</v>
      </c>
      <c r="BZ49" s="71">
        <v>0</v>
      </c>
      <c r="CA49" s="71">
        <v>0</v>
      </c>
      <c r="CB49" s="71">
        <v>0</v>
      </c>
      <c r="CC49" s="71">
        <v>0</v>
      </c>
      <c r="CD49" s="71">
        <v>-97</v>
      </c>
      <c r="CE49" s="71">
        <v>-166</v>
      </c>
      <c r="CF49" s="71">
        <v>-263</v>
      </c>
      <c r="CG49" s="2221">
        <v>2027546</v>
      </c>
      <c r="CH49" s="2166"/>
      <c r="CI49" s="2166"/>
      <c r="CJ49" s="343"/>
      <c r="CK49" s="343"/>
      <c r="CL49" s="343"/>
      <c r="CM49" s="343"/>
      <c r="CN49" s="343"/>
      <c r="CO49" s="2234"/>
      <c r="CP49" s="343"/>
      <c r="CQ49" s="343"/>
      <c r="CR49" s="343"/>
      <c r="CS49" s="343"/>
      <c r="CT49" s="343"/>
      <c r="CU49" s="343"/>
      <c r="CV49" s="343"/>
      <c r="CW49" s="343"/>
      <c r="CX49" s="343"/>
      <c r="CY49" s="343"/>
      <c r="CZ49" s="343"/>
      <c r="DA49" s="343"/>
      <c r="DB49" s="343"/>
      <c r="DC49" s="343"/>
      <c r="DD49" s="343"/>
      <c r="DE49" s="343"/>
      <c r="DF49" s="343"/>
      <c r="DG49" s="343"/>
      <c r="DH49" s="343"/>
      <c r="DI49" s="343"/>
      <c r="DJ49" s="343"/>
      <c r="DK49" s="343"/>
      <c r="DL49" s="343"/>
      <c r="DM49" s="343"/>
      <c r="DN49" s="343"/>
      <c r="DO49" s="343"/>
      <c r="DP49" s="343"/>
      <c r="DQ49" s="343"/>
      <c r="DR49" s="343"/>
      <c r="DS49" s="343"/>
      <c r="DT49" s="343"/>
      <c r="DU49" s="343"/>
      <c r="DV49" s="343"/>
      <c r="DW49" s="343"/>
      <c r="DX49" s="343"/>
      <c r="DY49" s="343"/>
      <c r="DZ49" s="343"/>
      <c r="EA49" s="343"/>
      <c r="EB49" s="343"/>
      <c r="EC49" s="343"/>
      <c r="ED49" s="343"/>
      <c r="EE49" s="343"/>
      <c r="EF49" s="343"/>
      <c r="EG49" s="343"/>
      <c r="EH49" s="343"/>
      <c r="EI49" s="343"/>
      <c r="EJ49" s="343"/>
      <c r="EK49" s="343"/>
      <c r="EL49" s="343"/>
      <c r="EM49" s="343"/>
      <c r="EN49" s="343"/>
      <c r="EO49" s="343"/>
      <c r="EP49" s="343"/>
      <c r="EQ49" s="343"/>
      <c r="ER49" s="343"/>
      <c r="ES49" s="343"/>
      <c r="ET49" s="343"/>
      <c r="EU49" s="343"/>
      <c r="EV49" s="343"/>
      <c r="EW49" s="343"/>
      <c r="EX49" s="343"/>
      <c r="EY49" s="343"/>
      <c r="EZ49" s="343"/>
      <c r="FA49" s="343"/>
      <c r="FB49" s="343"/>
      <c r="FC49" s="343"/>
      <c r="FD49" s="343"/>
      <c r="FE49" s="343"/>
      <c r="FF49" s="343"/>
      <c r="FG49" s="343"/>
      <c r="FH49" s="343"/>
      <c r="FI49" s="343"/>
      <c r="FJ49" s="343"/>
      <c r="FK49" s="343"/>
      <c r="FL49" s="343"/>
      <c r="FM49" s="343"/>
      <c r="FN49" s="343"/>
      <c r="FO49" s="343"/>
      <c r="FP49" s="343"/>
      <c r="FQ49" s="343"/>
      <c r="FR49" s="343"/>
      <c r="FS49" s="343"/>
      <c r="FT49" s="343"/>
      <c r="FU49" s="343"/>
      <c r="FV49" s="343"/>
      <c r="FW49" s="343"/>
      <c r="FX49" s="343"/>
      <c r="FY49" s="343"/>
      <c r="FZ49" s="343"/>
      <c r="GA49" s="343"/>
      <c r="GB49" s="343"/>
      <c r="GC49" s="343"/>
      <c r="GD49" s="343"/>
      <c r="GE49" s="343"/>
      <c r="GF49" s="343"/>
      <c r="GG49" s="343"/>
      <c r="GH49" s="343"/>
      <c r="GI49" s="343"/>
      <c r="GJ49" s="343"/>
      <c r="GK49" s="343"/>
      <c r="GL49" s="343"/>
      <c r="GM49" s="343"/>
      <c r="GN49" s="343"/>
      <c r="GO49" s="343"/>
      <c r="GP49" s="343"/>
      <c r="GQ49" s="343"/>
      <c r="GR49" s="343"/>
      <c r="GS49" s="343"/>
      <c r="GT49" s="343"/>
      <c r="GU49" s="343"/>
      <c r="GV49" s="343"/>
      <c r="GW49" s="343"/>
      <c r="GX49" s="343"/>
      <c r="GY49" s="343"/>
      <c r="GZ49" s="343"/>
      <c r="HA49" s="343"/>
      <c r="HB49" s="343"/>
      <c r="HC49" s="343"/>
      <c r="HD49" s="343"/>
      <c r="HE49" s="343"/>
      <c r="HF49" s="343"/>
      <c r="HG49" s="343"/>
      <c r="HH49" s="343"/>
      <c r="HI49" s="343"/>
      <c r="HJ49" s="343"/>
      <c r="HK49" s="343"/>
      <c r="HL49" s="343"/>
      <c r="HM49" s="343"/>
      <c r="HN49" s="343"/>
      <c r="HO49" s="343"/>
      <c r="HP49" s="343"/>
      <c r="HQ49" s="343"/>
      <c r="HR49" s="343"/>
      <c r="HS49" s="343"/>
      <c r="HT49" s="343"/>
      <c r="HU49" s="343"/>
      <c r="HV49" s="343"/>
      <c r="HW49" s="343"/>
      <c r="HX49" s="343"/>
      <c r="HY49" s="343"/>
      <c r="HZ49" s="343"/>
      <c r="IA49" s="343"/>
      <c r="IB49" s="343"/>
      <c r="IC49" s="343"/>
      <c r="ID49" s="343"/>
      <c r="IE49" s="343"/>
      <c r="IF49" s="343"/>
      <c r="IG49" s="343"/>
      <c r="IH49" s="343"/>
      <c r="II49" s="343"/>
      <c r="IJ49" s="343"/>
      <c r="IK49" s="343"/>
      <c r="IL49" s="343"/>
      <c r="IM49" s="343"/>
      <c r="IN49" s="343"/>
      <c r="IO49" s="343"/>
      <c r="IP49" s="343"/>
      <c r="IQ49" s="343"/>
      <c r="IR49" s="343"/>
      <c r="IS49" s="343"/>
      <c r="IT49" s="343"/>
      <c r="IU49" s="343"/>
      <c r="IV49" s="343"/>
      <c r="IW49" s="343"/>
      <c r="IX49" s="343"/>
      <c r="IY49" s="343"/>
      <c r="IZ49" s="343"/>
      <c r="JA49" s="343"/>
      <c r="JB49" s="343"/>
      <c r="JC49" s="343"/>
      <c r="JD49" s="343"/>
      <c r="JE49" s="343"/>
      <c r="JF49" s="343"/>
      <c r="JG49" s="343"/>
      <c r="JH49" s="343"/>
      <c r="JI49" s="343"/>
      <c r="JJ49" s="343"/>
      <c r="JK49" s="343"/>
      <c r="JL49" s="343"/>
      <c r="JM49" s="343"/>
      <c r="JN49" s="343"/>
      <c r="JO49" s="343"/>
      <c r="JP49" s="343"/>
      <c r="JQ49" s="343"/>
      <c r="JR49" s="343"/>
      <c r="JS49" s="343"/>
      <c r="JT49" s="343"/>
      <c r="JU49" s="343"/>
      <c r="JV49" s="343"/>
      <c r="JW49" s="343"/>
      <c r="JX49" s="343"/>
      <c r="JY49" s="343"/>
      <c r="JZ49" s="343"/>
      <c r="KA49" s="343"/>
      <c r="KB49" s="343"/>
      <c r="KC49" s="343"/>
      <c r="KD49" s="343"/>
      <c r="KE49" s="343"/>
      <c r="KF49" s="343"/>
      <c r="KG49" s="343"/>
      <c r="KH49" s="343"/>
      <c r="KI49" s="343"/>
      <c r="KJ49" s="343"/>
      <c r="KK49" s="343"/>
      <c r="KL49" s="343"/>
      <c r="KM49" s="343"/>
      <c r="KN49" s="343"/>
      <c r="KO49" s="343"/>
      <c r="KP49" s="343"/>
      <c r="KQ49" s="343"/>
      <c r="KR49" s="343"/>
      <c r="KS49" s="343"/>
      <c r="KT49" s="343"/>
      <c r="KU49" s="343"/>
      <c r="KV49" s="343"/>
      <c r="KW49" s="343"/>
      <c r="KX49" s="343"/>
      <c r="KY49" s="343"/>
      <c r="KZ49" s="343"/>
      <c r="LA49" s="343"/>
      <c r="LB49" s="343"/>
      <c r="LC49" s="343"/>
      <c r="LD49" s="343"/>
      <c r="LE49" s="343"/>
      <c r="LF49" s="343"/>
      <c r="LG49" s="343"/>
      <c r="LH49" s="343"/>
      <c r="LI49" s="343"/>
      <c r="LJ49" s="343"/>
      <c r="LK49" s="343"/>
      <c r="LL49" s="343"/>
      <c r="LM49" s="343"/>
      <c r="LN49" s="343"/>
      <c r="LO49" s="343"/>
      <c r="LP49" s="343"/>
      <c r="LQ49" s="343"/>
      <c r="LR49" s="343"/>
      <c r="LS49" s="343"/>
      <c r="LT49" s="343"/>
      <c r="LU49" s="343"/>
      <c r="LV49" s="343"/>
      <c r="LW49" s="343"/>
      <c r="LX49" s="343"/>
      <c r="LY49" s="343"/>
      <c r="LZ49" s="343"/>
      <c r="MA49" s="343"/>
      <c r="MB49" s="343"/>
      <c r="MC49" s="343"/>
      <c r="MD49" s="343"/>
      <c r="ME49" s="343"/>
      <c r="MF49" s="343"/>
      <c r="MG49" s="343"/>
      <c r="MH49" s="343"/>
      <c r="MI49" s="343"/>
      <c r="MJ49" s="343"/>
      <c r="MK49" s="343"/>
      <c r="ML49" s="343"/>
      <c r="MM49" s="343"/>
      <c r="MN49" s="343"/>
      <c r="MO49" s="343"/>
      <c r="MP49" s="343"/>
      <c r="MQ49" s="343"/>
      <c r="MR49" s="343"/>
      <c r="MS49" s="343"/>
      <c r="MT49" s="343"/>
      <c r="MU49" s="343"/>
      <c r="MV49" s="343"/>
      <c r="MW49" s="343"/>
      <c r="MX49" s="343"/>
      <c r="MY49" s="343"/>
      <c r="MZ49" s="343"/>
      <c r="NA49" s="343"/>
      <c r="NB49" s="343"/>
      <c r="NC49" s="343"/>
      <c r="ND49" s="343"/>
      <c r="NE49" s="343"/>
      <c r="NF49" s="343"/>
      <c r="NG49" s="343"/>
      <c r="NH49" s="343"/>
      <c r="NI49" s="343"/>
      <c r="NJ49" s="343"/>
      <c r="NK49" s="343"/>
      <c r="NL49" s="343"/>
      <c r="NM49" s="343"/>
      <c r="NN49" s="343"/>
      <c r="NO49" s="343"/>
      <c r="NP49" s="343"/>
      <c r="NQ49" s="343"/>
      <c r="NR49" s="343"/>
      <c r="NS49" s="343"/>
      <c r="NT49" s="343"/>
      <c r="NU49" s="343"/>
      <c r="NV49" s="343"/>
      <c r="NW49" s="343"/>
      <c r="NX49" s="343"/>
      <c r="NY49" s="343"/>
      <c r="NZ49" s="343"/>
      <c r="OA49" s="343"/>
      <c r="OB49" s="343"/>
      <c r="OC49" s="343"/>
      <c r="OD49" s="343"/>
      <c r="OE49" s="343"/>
      <c r="OF49" s="343"/>
      <c r="OG49" s="343"/>
      <c r="OH49" s="343"/>
      <c r="OI49" s="343"/>
      <c r="OJ49" s="343"/>
      <c r="OK49" s="343"/>
    </row>
    <row r="50" spans="1:401" s="25" customFormat="1" ht="15.75" customHeight="1" x14ac:dyDescent="0.2">
      <c r="A50" s="314">
        <v>44</v>
      </c>
      <c r="B50" s="315" t="s">
        <v>47</v>
      </c>
      <c r="C50" s="71">
        <v>4033731</v>
      </c>
      <c r="D50" s="71">
        <v>-225</v>
      </c>
      <c r="E50" s="71"/>
      <c r="F50" s="71">
        <v>0</v>
      </c>
      <c r="G50" s="71">
        <v>0</v>
      </c>
      <c r="H50" s="71">
        <v>-2485</v>
      </c>
      <c r="I50" s="71">
        <v>-2071</v>
      </c>
      <c r="J50" s="71">
        <v>-2071</v>
      </c>
      <c r="K50" s="71">
        <v>0</v>
      </c>
      <c r="L50" s="71">
        <v>0</v>
      </c>
      <c r="M50" s="71">
        <v>0</v>
      </c>
      <c r="N50" s="71">
        <v>0</v>
      </c>
      <c r="O50" s="71">
        <v>-414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1">
        <v>0</v>
      </c>
      <c r="X50" s="71">
        <v>0</v>
      </c>
      <c r="Y50" s="71">
        <v>0</v>
      </c>
      <c r="Z50" s="71">
        <v>0</v>
      </c>
      <c r="AA50" s="71">
        <v>0</v>
      </c>
      <c r="AB50" s="71">
        <v>-414</v>
      </c>
      <c r="AC50" s="71">
        <v>0</v>
      </c>
      <c r="AD50" s="71">
        <v>0</v>
      </c>
      <c r="AE50" s="71">
        <v>0</v>
      </c>
      <c r="AF50" s="71">
        <v>-1243</v>
      </c>
      <c r="AG50" s="71">
        <v>0</v>
      </c>
      <c r="AH50" s="71">
        <v>0</v>
      </c>
      <c r="AI50" s="71">
        <v>0</v>
      </c>
      <c r="AJ50" s="71">
        <v>0</v>
      </c>
      <c r="AK50" s="71">
        <v>-414</v>
      </c>
      <c r="AL50" s="71">
        <v>0</v>
      </c>
      <c r="AM50" s="71">
        <v>0</v>
      </c>
      <c r="AN50" s="71">
        <v>0</v>
      </c>
      <c r="AO50" s="71">
        <v>-9693</v>
      </c>
      <c r="AP50" s="71">
        <v>-6337</v>
      </c>
      <c r="AQ50" s="316">
        <v>-25367</v>
      </c>
      <c r="AR50" s="317">
        <v>4008364</v>
      </c>
      <c r="AS50" s="71"/>
      <c r="AT50" s="71"/>
      <c r="AU50" s="71">
        <v>0</v>
      </c>
      <c r="AV50" s="71">
        <v>0</v>
      </c>
      <c r="AW50" s="71">
        <v>-75</v>
      </c>
      <c r="AX50" s="71">
        <v>-62</v>
      </c>
      <c r="AY50" s="71">
        <v>-62</v>
      </c>
      <c r="AZ50" s="71">
        <v>0</v>
      </c>
      <c r="BA50" s="71">
        <v>0</v>
      </c>
      <c r="BB50" s="71">
        <v>0</v>
      </c>
      <c r="BC50" s="71">
        <v>0</v>
      </c>
      <c r="BD50" s="71">
        <v>-12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0</v>
      </c>
      <c r="BK50" s="71">
        <v>0</v>
      </c>
      <c r="BL50" s="71">
        <v>0</v>
      </c>
      <c r="BM50" s="71">
        <v>0</v>
      </c>
      <c r="BN50" s="71">
        <v>0</v>
      </c>
      <c r="BO50" s="71">
        <v>0</v>
      </c>
      <c r="BP50" s="71">
        <v>0</v>
      </c>
      <c r="BQ50" s="71">
        <v>-12</v>
      </c>
      <c r="BR50" s="71">
        <v>0</v>
      </c>
      <c r="BS50" s="71">
        <v>0</v>
      </c>
      <c r="BT50" s="71">
        <v>0</v>
      </c>
      <c r="BU50" s="71">
        <v>-37</v>
      </c>
      <c r="BV50" s="71">
        <v>0</v>
      </c>
      <c r="BW50" s="71">
        <v>0</v>
      </c>
      <c r="BX50" s="71">
        <v>0</v>
      </c>
      <c r="BY50" s="71">
        <v>0</v>
      </c>
      <c r="BZ50" s="71">
        <v>-12</v>
      </c>
      <c r="CA50" s="71">
        <v>0</v>
      </c>
      <c r="CB50" s="71">
        <v>0</v>
      </c>
      <c r="CC50" s="71">
        <v>0</v>
      </c>
      <c r="CD50" s="71">
        <v>-292</v>
      </c>
      <c r="CE50" s="71">
        <v>-191</v>
      </c>
      <c r="CF50" s="71">
        <v>-755</v>
      </c>
      <c r="CG50" s="2221">
        <v>4007609</v>
      </c>
      <c r="CH50" s="2166"/>
      <c r="CI50" s="2166"/>
      <c r="CJ50" s="343"/>
      <c r="CK50" s="343"/>
      <c r="CL50" s="343"/>
      <c r="CM50" s="343"/>
      <c r="CN50" s="343"/>
      <c r="CO50" s="2234"/>
      <c r="CP50" s="1240"/>
      <c r="CQ50" s="2235"/>
      <c r="CR50" s="343"/>
      <c r="CS50" s="343"/>
      <c r="CT50" s="343"/>
      <c r="CU50" s="343"/>
      <c r="CV50" s="343"/>
      <c r="CW50" s="343"/>
      <c r="CX50" s="343"/>
      <c r="CY50" s="343"/>
      <c r="CZ50" s="343"/>
      <c r="DA50" s="343"/>
      <c r="DB50" s="343"/>
      <c r="DC50" s="343"/>
      <c r="DD50" s="343"/>
      <c r="DE50" s="343"/>
      <c r="DF50" s="343"/>
      <c r="DG50" s="343"/>
      <c r="DH50" s="343"/>
      <c r="DI50" s="343"/>
      <c r="DJ50" s="343"/>
      <c r="DK50" s="343"/>
      <c r="DL50" s="343"/>
      <c r="DM50" s="343"/>
      <c r="DN50" s="343"/>
      <c r="DO50" s="343"/>
      <c r="DP50" s="343"/>
      <c r="DQ50" s="343"/>
      <c r="DR50" s="343"/>
      <c r="DS50" s="343"/>
      <c r="DT50" s="343"/>
      <c r="DU50" s="343"/>
      <c r="DV50" s="343"/>
      <c r="DW50" s="343"/>
      <c r="DX50" s="343"/>
      <c r="DY50" s="343"/>
      <c r="DZ50" s="343"/>
      <c r="EA50" s="343"/>
      <c r="EB50" s="343"/>
      <c r="EC50" s="343"/>
      <c r="ED50" s="343"/>
      <c r="EE50" s="343"/>
      <c r="EF50" s="343"/>
      <c r="EG50" s="343"/>
      <c r="EH50" s="343"/>
      <c r="EI50" s="343"/>
      <c r="EJ50" s="343"/>
      <c r="EK50" s="343"/>
      <c r="EL50" s="343"/>
      <c r="EM50" s="343"/>
      <c r="EN50" s="343"/>
      <c r="EO50" s="343"/>
      <c r="EP50" s="343"/>
      <c r="EQ50" s="343"/>
      <c r="ER50" s="343"/>
      <c r="ES50" s="343"/>
      <c r="ET50" s="343"/>
      <c r="EU50" s="343"/>
      <c r="EV50" s="343"/>
      <c r="EW50" s="343"/>
      <c r="EX50" s="343"/>
      <c r="EY50" s="343"/>
      <c r="EZ50" s="343"/>
      <c r="FA50" s="343"/>
      <c r="FB50" s="343"/>
      <c r="FC50" s="343"/>
      <c r="FD50" s="343"/>
      <c r="FE50" s="343"/>
      <c r="FF50" s="343"/>
      <c r="FG50" s="343"/>
      <c r="FH50" s="343"/>
      <c r="FI50" s="343"/>
      <c r="FJ50" s="343"/>
      <c r="FK50" s="343"/>
      <c r="FL50" s="343"/>
      <c r="FM50" s="343"/>
      <c r="FN50" s="343"/>
      <c r="FO50" s="343"/>
      <c r="FP50" s="343"/>
      <c r="FQ50" s="343"/>
      <c r="FR50" s="343"/>
      <c r="FS50" s="343"/>
      <c r="FT50" s="343"/>
      <c r="FU50" s="343"/>
      <c r="FV50" s="343"/>
      <c r="FW50" s="343"/>
      <c r="FX50" s="343"/>
      <c r="FY50" s="343"/>
      <c r="FZ50" s="343"/>
      <c r="GA50" s="343"/>
      <c r="GB50" s="343"/>
      <c r="GC50" s="343"/>
      <c r="GD50" s="343"/>
      <c r="GE50" s="343"/>
      <c r="GF50" s="343"/>
      <c r="GG50" s="343"/>
      <c r="GH50" s="343"/>
      <c r="GI50" s="343"/>
      <c r="GJ50" s="343"/>
      <c r="GK50" s="343"/>
      <c r="GL50" s="343"/>
      <c r="GM50" s="343"/>
      <c r="GN50" s="343"/>
      <c r="GO50" s="343"/>
      <c r="GP50" s="343"/>
      <c r="GQ50" s="343"/>
      <c r="GR50" s="343"/>
      <c r="GS50" s="343"/>
      <c r="GT50" s="343"/>
      <c r="GU50" s="343"/>
      <c r="GV50" s="343"/>
      <c r="GW50" s="343"/>
      <c r="GX50" s="343"/>
      <c r="GY50" s="343"/>
      <c r="GZ50" s="343"/>
      <c r="HA50" s="343"/>
      <c r="HB50" s="343"/>
      <c r="HC50" s="343"/>
      <c r="HD50" s="343"/>
      <c r="HE50" s="343"/>
      <c r="HF50" s="343"/>
      <c r="HG50" s="343"/>
      <c r="HH50" s="343"/>
      <c r="HI50" s="343"/>
      <c r="HJ50" s="343"/>
      <c r="HK50" s="343"/>
      <c r="HL50" s="343"/>
      <c r="HM50" s="343"/>
      <c r="HN50" s="343"/>
      <c r="HO50" s="343"/>
      <c r="HP50" s="343"/>
      <c r="HQ50" s="343"/>
      <c r="HR50" s="343"/>
      <c r="HS50" s="343"/>
      <c r="HT50" s="343"/>
      <c r="HU50" s="343"/>
      <c r="HV50" s="343"/>
      <c r="HW50" s="343"/>
      <c r="HX50" s="343"/>
      <c r="HY50" s="343"/>
      <c r="HZ50" s="343"/>
      <c r="IA50" s="343"/>
      <c r="IB50" s="343"/>
      <c r="IC50" s="343"/>
      <c r="ID50" s="343"/>
      <c r="IE50" s="343"/>
      <c r="IF50" s="343"/>
      <c r="IG50" s="343"/>
      <c r="IH50" s="343"/>
      <c r="II50" s="343"/>
      <c r="IJ50" s="343"/>
      <c r="IK50" s="343"/>
      <c r="IL50" s="343"/>
      <c r="IM50" s="343"/>
      <c r="IN50" s="343"/>
      <c r="IO50" s="343"/>
      <c r="IP50" s="343"/>
      <c r="IQ50" s="343"/>
      <c r="IR50" s="343"/>
      <c r="IS50" s="343"/>
      <c r="IT50" s="343"/>
      <c r="IU50" s="343"/>
      <c r="IV50" s="343"/>
      <c r="IW50" s="343"/>
      <c r="IX50" s="343"/>
      <c r="IY50" s="343"/>
      <c r="IZ50" s="343"/>
      <c r="JA50" s="343"/>
      <c r="JB50" s="343"/>
      <c r="JC50" s="343"/>
      <c r="JD50" s="343"/>
      <c r="JE50" s="343"/>
      <c r="JF50" s="343"/>
      <c r="JG50" s="343"/>
      <c r="JH50" s="343"/>
      <c r="JI50" s="343"/>
      <c r="JJ50" s="343"/>
      <c r="JK50" s="343"/>
      <c r="JL50" s="343"/>
      <c r="JM50" s="343"/>
      <c r="JN50" s="343"/>
      <c r="JO50" s="343"/>
      <c r="JP50" s="343"/>
      <c r="JQ50" s="343"/>
      <c r="JR50" s="343"/>
      <c r="JS50" s="343"/>
      <c r="JT50" s="343"/>
      <c r="JU50" s="343"/>
      <c r="JV50" s="343"/>
      <c r="JW50" s="343"/>
      <c r="JX50" s="343"/>
      <c r="JY50" s="343"/>
      <c r="JZ50" s="343"/>
      <c r="KA50" s="343"/>
      <c r="KB50" s="343"/>
      <c r="KC50" s="343"/>
      <c r="KD50" s="343"/>
      <c r="KE50" s="343"/>
      <c r="KF50" s="343"/>
      <c r="KG50" s="343"/>
      <c r="KH50" s="343"/>
      <c r="KI50" s="343"/>
      <c r="KJ50" s="343"/>
      <c r="KK50" s="343"/>
      <c r="KL50" s="343"/>
      <c r="KM50" s="343"/>
      <c r="KN50" s="343"/>
      <c r="KO50" s="343"/>
      <c r="KP50" s="343"/>
      <c r="KQ50" s="343"/>
      <c r="KR50" s="343"/>
      <c r="KS50" s="343"/>
      <c r="KT50" s="343"/>
      <c r="KU50" s="343"/>
      <c r="KV50" s="343"/>
      <c r="KW50" s="343"/>
      <c r="KX50" s="343"/>
      <c r="KY50" s="343"/>
      <c r="KZ50" s="343"/>
      <c r="LA50" s="343"/>
      <c r="LB50" s="343"/>
      <c r="LC50" s="343"/>
      <c r="LD50" s="343"/>
      <c r="LE50" s="343"/>
      <c r="LF50" s="343"/>
      <c r="LG50" s="343"/>
      <c r="LH50" s="343"/>
      <c r="LI50" s="343"/>
      <c r="LJ50" s="343"/>
      <c r="LK50" s="343"/>
      <c r="LL50" s="343"/>
      <c r="LM50" s="343"/>
      <c r="LN50" s="343"/>
      <c r="LO50" s="343"/>
      <c r="LP50" s="343"/>
      <c r="LQ50" s="343"/>
      <c r="LR50" s="343"/>
      <c r="LS50" s="343"/>
      <c r="LT50" s="343"/>
      <c r="LU50" s="343"/>
      <c r="LV50" s="343"/>
      <c r="LW50" s="343"/>
      <c r="LX50" s="343"/>
      <c r="LY50" s="343"/>
      <c r="LZ50" s="343"/>
      <c r="MA50" s="343"/>
      <c r="MB50" s="343"/>
      <c r="MC50" s="343"/>
      <c r="MD50" s="343"/>
      <c r="ME50" s="343"/>
      <c r="MF50" s="343"/>
      <c r="MG50" s="343"/>
      <c r="MH50" s="343"/>
      <c r="MI50" s="343"/>
      <c r="MJ50" s="343"/>
      <c r="MK50" s="343"/>
      <c r="ML50" s="343"/>
      <c r="MM50" s="343"/>
      <c r="MN50" s="343"/>
      <c r="MO50" s="343"/>
      <c r="MP50" s="343"/>
      <c r="MQ50" s="343"/>
      <c r="MR50" s="343"/>
      <c r="MS50" s="343"/>
      <c r="MT50" s="343"/>
      <c r="MU50" s="343"/>
      <c r="MV50" s="343"/>
      <c r="MW50" s="343"/>
      <c r="MX50" s="343"/>
      <c r="MY50" s="343"/>
      <c r="MZ50" s="343"/>
      <c r="NA50" s="343"/>
      <c r="NB50" s="343"/>
      <c r="NC50" s="343"/>
      <c r="ND50" s="343"/>
      <c r="NE50" s="343"/>
      <c r="NF50" s="343"/>
      <c r="NG50" s="343"/>
      <c r="NH50" s="343"/>
      <c r="NI50" s="343"/>
      <c r="NJ50" s="343"/>
      <c r="NK50" s="343"/>
      <c r="NL50" s="343"/>
      <c r="NM50" s="343"/>
      <c r="NN50" s="343"/>
      <c r="NO50" s="343"/>
      <c r="NP50" s="343"/>
      <c r="NQ50" s="343"/>
      <c r="NR50" s="343"/>
      <c r="NS50" s="343"/>
      <c r="NT50" s="343"/>
      <c r="NU50" s="343"/>
      <c r="NV50" s="343"/>
      <c r="NW50" s="343"/>
      <c r="NX50" s="343"/>
      <c r="NY50" s="343"/>
      <c r="NZ50" s="343"/>
      <c r="OA50" s="343"/>
      <c r="OB50" s="343"/>
      <c r="OC50" s="343"/>
      <c r="OD50" s="343"/>
      <c r="OE50" s="343"/>
      <c r="OF50" s="343"/>
      <c r="OG50" s="343"/>
      <c r="OH50" s="343"/>
      <c r="OI50" s="343"/>
      <c r="OJ50" s="343"/>
      <c r="OK50" s="343"/>
    </row>
    <row r="51" spans="1:401" s="25" customFormat="1" ht="15.75" customHeight="1" x14ac:dyDescent="0.2">
      <c r="A51" s="305">
        <v>45</v>
      </c>
      <c r="B51" s="306" t="s">
        <v>48</v>
      </c>
      <c r="C51" s="307">
        <v>2869084</v>
      </c>
      <c r="D51" s="307">
        <v>0</v>
      </c>
      <c r="E51" s="307"/>
      <c r="F51" s="307">
        <v>0</v>
      </c>
      <c r="G51" s="307">
        <v>0</v>
      </c>
      <c r="H51" s="307">
        <v>0</v>
      </c>
      <c r="I51" s="307">
        <v>0</v>
      </c>
      <c r="J51" s="307">
        <v>-8392</v>
      </c>
      <c r="K51" s="307">
        <v>0</v>
      </c>
      <c r="L51" s="307">
        <v>0</v>
      </c>
      <c r="M51" s="307">
        <v>0</v>
      </c>
      <c r="N51" s="307">
        <v>0</v>
      </c>
      <c r="O51" s="307">
        <v>-1399</v>
      </c>
      <c r="P51" s="307">
        <v>0</v>
      </c>
      <c r="Q51" s="307">
        <v>0</v>
      </c>
      <c r="R51" s="307">
        <v>0</v>
      </c>
      <c r="S51" s="307">
        <v>0</v>
      </c>
      <c r="T51" s="307">
        <v>0</v>
      </c>
      <c r="U51" s="307">
        <v>0</v>
      </c>
      <c r="V51" s="307">
        <v>0</v>
      </c>
      <c r="W51" s="307">
        <v>0</v>
      </c>
      <c r="X51" s="307">
        <v>-1399</v>
      </c>
      <c r="Y51" s="307">
        <v>0</v>
      </c>
      <c r="Z51" s="307">
        <v>0</v>
      </c>
      <c r="AA51" s="307">
        <v>0</v>
      </c>
      <c r="AB51" s="307">
        <v>0</v>
      </c>
      <c r="AC51" s="307">
        <v>0</v>
      </c>
      <c r="AD51" s="307">
        <v>0</v>
      </c>
      <c r="AE51" s="462">
        <v>0</v>
      </c>
      <c r="AF51" s="462">
        <v>0</v>
      </c>
      <c r="AG51" s="656">
        <v>0</v>
      </c>
      <c r="AH51" s="656">
        <v>0</v>
      </c>
      <c r="AI51" s="996">
        <v>0</v>
      </c>
      <c r="AJ51" s="1135">
        <v>0</v>
      </c>
      <c r="AK51" s="1135">
        <v>0</v>
      </c>
      <c r="AL51" s="996">
        <v>0</v>
      </c>
      <c r="AM51" s="996">
        <v>0</v>
      </c>
      <c r="AN51" s="996">
        <v>0</v>
      </c>
      <c r="AO51" s="307">
        <v>-20140</v>
      </c>
      <c r="AP51" s="307">
        <v>-26433</v>
      </c>
      <c r="AQ51" s="308">
        <v>-57763</v>
      </c>
      <c r="AR51" s="309">
        <v>2811321</v>
      </c>
      <c r="AS51" s="307"/>
      <c r="AT51" s="307"/>
      <c r="AU51" s="307">
        <v>0</v>
      </c>
      <c r="AV51" s="307">
        <v>0</v>
      </c>
      <c r="AW51" s="307">
        <v>0</v>
      </c>
      <c r="AX51" s="307">
        <v>0</v>
      </c>
      <c r="AY51" s="307">
        <v>-252</v>
      </c>
      <c r="AZ51" s="307">
        <v>0</v>
      </c>
      <c r="BA51" s="307">
        <v>0</v>
      </c>
      <c r="BB51" s="307">
        <v>0</v>
      </c>
      <c r="BC51" s="307">
        <v>0</v>
      </c>
      <c r="BD51" s="307">
        <v>-42</v>
      </c>
      <c r="BE51" s="307">
        <v>0</v>
      </c>
      <c r="BF51" s="307">
        <v>0</v>
      </c>
      <c r="BG51" s="307">
        <v>0</v>
      </c>
      <c r="BH51" s="307">
        <v>0</v>
      </c>
      <c r="BI51" s="307">
        <v>0</v>
      </c>
      <c r="BJ51" s="307">
        <v>0</v>
      </c>
      <c r="BK51" s="307">
        <v>0</v>
      </c>
      <c r="BL51" s="307">
        <v>0</v>
      </c>
      <c r="BM51" s="307">
        <v>-42</v>
      </c>
      <c r="BN51" s="307">
        <v>0</v>
      </c>
      <c r="BO51" s="307">
        <v>0</v>
      </c>
      <c r="BP51" s="307">
        <v>0</v>
      </c>
      <c r="BQ51" s="307">
        <v>0</v>
      </c>
      <c r="BR51" s="307">
        <v>0</v>
      </c>
      <c r="BS51" s="307">
        <v>0</v>
      </c>
      <c r="BT51" s="462">
        <v>0</v>
      </c>
      <c r="BU51" s="462">
        <v>0</v>
      </c>
      <c r="BV51" s="656">
        <v>0</v>
      </c>
      <c r="BW51" s="656">
        <v>0</v>
      </c>
      <c r="BX51" s="996">
        <v>0</v>
      </c>
      <c r="BY51" s="1135">
        <v>0</v>
      </c>
      <c r="BZ51" s="1135">
        <v>0</v>
      </c>
      <c r="CA51" s="1135">
        <v>0</v>
      </c>
      <c r="CB51" s="1135">
        <v>0</v>
      </c>
      <c r="CC51" s="1135">
        <v>0</v>
      </c>
      <c r="CD51" s="307">
        <v>-606</v>
      </c>
      <c r="CE51" s="307">
        <v>-795</v>
      </c>
      <c r="CF51" s="307">
        <v>-1737</v>
      </c>
      <c r="CG51" s="2222">
        <v>2809584</v>
      </c>
      <c r="CH51" s="2166"/>
      <c r="CI51" s="2166"/>
      <c r="CJ51" s="343"/>
      <c r="CK51" s="343"/>
      <c r="CL51" s="343"/>
      <c r="CM51" s="343"/>
      <c r="CN51" s="343"/>
      <c r="CO51" s="2234"/>
      <c r="CP51" s="343"/>
      <c r="CQ51" s="343"/>
      <c r="CR51" s="343"/>
      <c r="CS51" s="343"/>
      <c r="CT51" s="343"/>
      <c r="CU51" s="343"/>
      <c r="CV51" s="343"/>
      <c r="CW51" s="343"/>
      <c r="CX51" s="343"/>
      <c r="CY51" s="343"/>
      <c r="CZ51" s="343"/>
      <c r="DA51" s="343"/>
      <c r="DB51" s="343"/>
      <c r="DC51" s="343"/>
      <c r="DD51" s="343"/>
      <c r="DE51" s="343"/>
      <c r="DF51" s="343"/>
      <c r="DG51" s="343"/>
      <c r="DH51" s="343"/>
      <c r="DI51" s="343"/>
      <c r="DJ51" s="343"/>
      <c r="DK51" s="343"/>
      <c r="DL51" s="343"/>
      <c r="DM51" s="343"/>
      <c r="DN51" s="343"/>
      <c r="DO51" s="343"/>
      <c r="DP51" s="343"/>
      <c r="DQ51" s="343"/>
      <c r="DR51" s="343"/>
      <c r="DS51" s="343"/>
      <c r="DT51" s="343"/>
      <c r="DU51" s="343"/>
      <c r="DV51" s="343"/>
      <c r="DW51" s="343"/>
      <c r="DX51" s="343"/>
      <c r="DY51" s="343"/>
      <c r="DZ51" s="343"/>
      <c r="EA51" s="343"/>
      <c r="EB51" s="343"/>
      <c r="EC51" s="343"/>
      <c r="ED51" s="343"/>
      <c r="EE51" s="343"/>
      <c r="EF51" s="343"/>
      <c r="EG51" s="343"/>
      <c r="EH51" s="343"/>
      <c r="EI51" s="343"/>
      <c r="EJ51" s="343"/>
      <c r="EK51" s="343"/>
      <c r="EL51" s="343"/>
      <c r="EM51" s="343"/>
      <c r="EN51" s="343"/>
      <c r="EO51" s="343"/>
      <c r="EP51" s="343"/>
      <c r="EQ51" s="343"/>
      <c r="ER51" s="343"/>
      <c r="ES51" s="343"/>
      <c r="ET51" s="343"/>
      <c r="EU51" s="343"/>
      <c r="EV51" s="343"/>
      <c r="EW51" s="343"/>
      <c r="EX51" s="343"/>
      <c r="EY51" s="343"/>
      <c r="EZ51" s="343"/>
      <c r="FA51" s="343"/>
      <c r="FB51" s="343"/>
      <c r="FC51" s="343"/>
      <c r="FD51" s="343"/>
      <c r="FE51" s="343"/>
      <c r="FF51" s="343"/>
      <c r="FG51" s="343"/>
      <c r="FH51" s="343"/>
      <c r="FI51" s="343"/>
      <c r="FJ51" s="343"/>
      <c r="FK51" s="343"/>
      <c r="FL51" s="343"/>
      <c r="FM51" s="343"/>
      <c r="FN51" s="343"/>
      <c r="FO51" s="343"/>
      <c r="FP51" s="343"/>
      <c r="FQ51" s="343"/>
      <c r="FR51" s="343"/>
      <c r="FS51" s="343"/>
      <c r="FT51" s="343"/>
      <c r="FU51" s="343"/>
      <c r="FV51" s="343"/>
      <c r="FW51" s="343"/>
      <c r="FX51" s="343"/>
      <c r="FY51" s="343"/>
      <c r="FZ51" s="343"/>
      <c r="GA51" s="343"/>
      <c r="GB51" s="343"/>
      <c r="GC51" s="343"/>
      <c r="GD51" s="343"/>
      <c r="GE51" s="343"/>
      <c r="GF51" s="343"/>
      <c r="GG51" s="343"/>
      <c r="GH51" s="343"/>
      <c r="GI51" s="343"/>
      <c r="GJ51" s="343"/>
      <c r="GK51" s="343"/>
      <c r="GL51" s="343"/>
      <c r="GM51" s="343"/>
      <c r="GN51" s="343"/>
      <c r="GO51" s="343"/>
      <c r="GP51" s="343"/>
      <c r="GQ51" s="343"/>
      <c r="GR51" s="343"/>
      <c r="GS51" s="343"/>
      <c r="GT51" s="343"/>
      <c r="GU51" s="343"/>
      <c r="GV51" s="343"/>
      <c r="GW51" s="343"/>
      <c r="GX51" s="343"/>
      <c r="GY51" s="343"/>
      <c r="GZ51" s="343"/>
      <c r="HA51" s="343"/>
      <c r="HB51" s="343"/>
      <c r="HC51" s="343"/>
      <c r="HD51" s="343"/>
      <c r="HE51" s="343"/>
      <c r="HF51" s="343"/>
      <c r="HG51" s="343"/>
      <c r="HH51" s="343"/>
      <c r="HI51" s="343"/>
      <c r="HJ51" s="343"/>
      <c r="HK51" s="343"/>
      <c r="HL51" s="343"/>
      <c r="HM51" s="343"/>
      <c r="HN51" s="343"/>
      <c r="HO51" s="343"/>
      <c r="HP51" s="343"/>
      <c r="HQ51" s="343"/>
      <c r="HR51" s="343"/>
      <c r="HS51" s="343"/>
      <c r="HT51" s="343"/>
      <c r="HU51" s="343"/>
      <c r="HV51" s="343"/>
      <c r="HW51" s="343"/>
      <c r="HX51" s="343"/>
      <c r="HY51" s="343"/>
      <c r="HZ51" s="343"/>
      <c r="IA51" s="343"/>
      <c r="IB51" s="343"/>
      <c r="IC51" s="343"/>
      <c r="ID51" s="343"/>
      <c r="IE51" s="343"/>
      <c r="IF51" s="343"/>
      <c r="IG51" s="343"/>
      <c r="IH51" s="343"/>
      <c r="II51" s="343"/>
      <c r="IJ51" s="343"/>
      <c r="IK51" s="343"/>
      <c r="IL51" s="343"/>
      <c r="IM51" s="343"/>
      <c r="IN51" s="343"/>
      <c r="IO51" s="343"/>
      <c r="IP51" s="343"/>
      <c r="IQ51" s="343"/>
      <c r="IR51" s="343"/>
      <c r="IS51" s="343"/>
      <c r="IT51" s="343"/>
      <c r="IU51" s="343"/>
      <c r="IV51" s="343"/>
      <c r="IW51" s="343"/>
      <c r="IX51" s="343"/>
      <c r="IY51" s="343"/>
      <c r="IZ51" s="343"/>
      <c r="JA51" s="343"/>
      <c r="JB51" s="343"/>
      <c r="JC51" s="343"/>
      <c r="JD51" s="343"/>
      <c r="JE51" s="343"/>
      <c r="JF51" s="343"/>
      <c r="JG51" s="343"/>
      <c r="JH51" s="343"/>
      <c r="JI51" s="343"/>
      <c r="JJ51" s="343"/>
      <c r="JK51" s="343"/>
      <c r="JL51" s="343"/>
      <c r="JM51" s="343"/>
      <c r="JN51" s="343"/>
      <c r="JO51" s="343"/>
      <c r="JP51" s="343"/>
      <c r="JQ51" s="343"/>
      <c r="JR51" s="343"/>
      <c r="JS51" s="343"/>
      <c r="JT51" s="343"/>
      <c r="JU51" s="343"/>
      <c r="JV51" s="343"/>
      <c r="JW51" s="343"/>
      <c r="JX51" s="343"/>
      <c r="JY51" s="343"/>
      <c r="JZ51" s="343"/>
      <c r="KA51" s="343"/>
      <c r="KB51" s="343"/>
      <c r="KC51" s="343"/>
      <c r="KD51" s="343"/>
      <c r="KE51" s="343"/>
      <c r="KF51" s="343"/>
      <c r="KG51" s="343"/>
      <c r="KH51" s="343"/>
      <c r="KI51" s="343"/>
      <c r="KJ51" s="343"/>
      <c r="KK51" s="343"/>
      <c r="KL51" s="343"/>
      <c r="KM51" s="343"/>
      <c r="KN51" s="343"/>
      <c r="KO51" s="343"/>
      <c r="KP51" s="343"/>
      <c r="KQ51" s="343"/>
      <c r="KR51" s="343"/>
      <c r="KS51" s="343"/>
      <c r="KT51" s="343"/>
      <c r="KU51" s="343"/>
      <c r="KV51" s="343"/>
      <c r="KW51" s="343"/>
      <c r="KX51" s="343"/>
      <c r="KY51" s="343"/>
      <c r="KZ51" s="343"/>
      <c r="LA51" s="343"/>
      <c r="LB51" s="343"/>
      <c r="LC51" s="343"/>
      <c r="LD51" s="343"/>
      <c r="LE51" s="343"/>
      <c r="LF51" s="343"/>
      <c r="LG51" s="343"/>
      <c r="LH51" s="343"/>
      <c r="LI51" s="343"/>
      <c r="LJ51" s="343"/>
      <c r="LK51" s="343"/>
      <c r="LL51" s="343"/>
      <c r="LM51" s="343"/>
      <c r="LN51" s="343"/>
      <c r="LO51" s="343"/>
      <c r="LP51" s="343"/>
      <c r="LQ51" s="343"/>
      <c r="LR51" s="343"/>
      <c r="LS51" s="343"/>
      <c r="LT51" s="343"/>
      <c r="LU51" s="343"/>
      <c r="LV51" s="343"/>
      <c r="LW51" s="343"/>
      <c r="LX51" s="343"/>
      <c r="LY51" s="343"/>
      <c r="LZ51" s="343"/>
      <c r="MA51" s="343"/>
      <c r="MB51" s="343"/>
      <c r="MC51" s="343"/>
      <c r="MD51" s="343"/>
      <c r="ME51" s="343"/>
      <c r="MF51" s="343"/>
      <c r="MG51" s="343"/>
      <c r="MH51" s="343"/>
      <c r="MI51" s="343"/>
      <c r="MJ51" s="343"/>
      <c r="MK51" s="343"/>
      <c r="ML51" s="343"/>
      <c r="MM51" s="343"/>
      <c r="MN51" s="343"/>
      <c r="MO51" s="343"/>
      <c r="MP51" s="343"/>
      <c r="MQ51" s="343"/>
      <c r="MR51" s="343"/>
      <c r="MS51" s="343"/>
      <c r="MT51" s="343"/>
      <c r="MU51" s="343"/>
      <c r="MV51" s="343"/>
      <c r="MW51" s="343"/>
      <c r="MX51" s="343"/>
      <c r="MY51" s="343"/>
      <c r="MZ51" s="343"/>
      <c r="NA51" s="343"/>
      <c r="NB51" s="343"/>
      <c r="NC51" s="343"/>
      <c r="ND51" s="343"/>
      <c r="NE51" s="343"/>
      <c r="NF51" s="343"/>
      <c r="NG51" s="343"/>
      <c r="NH51" s="343"/>
      <c r="NI51" s="343"/>
      <c r="NJ51" s="343"/>
      <c r="NK51" s="343"/>
      <c r="NL51" s="343"/>
      <c r="NM51" s="343"/>
      <c r="NN51" s="343"/>
      <c r="NO51" s="343"/>
      <c r="NP51" s="343"/>
      <c r="NQ51" s="343"/>
      <c r="NR51" s="343"/>
      <c r="NS51" s="343"/>
      <c r="NT51" s="343"/>
      <c r="NU51" s="343"/>
      <c r="NV51" s="343"/>
      <c r="NW51" s="343"/>
      <c r="NX51" s="343"/>
      <c r="NY51" s="343"/>
      <c r="NZ51" s="343"/>
      <c r="OA51" s="343"/>
      <c r="OB51" s="343"/>
      <c r="OC51" s="343"/>
      <c r="OD51" s="343"/>
      <c r="OE51" s="343"/>
      <c r="OF51" s="343"/>
      <c r="OG51" s="343"/>
      <c r="OH51" s="343"/>
      <c r="OI51" s="343"/>
      <c r="OJ51" s="343"/>
      <c r="OK51" s="343"/>
    </row>
    <row r="52" spans="1:401" s="25" customFormat="1" ht="15.75" customHeight="1" x14ac:dyDescent="0.2">
      <c r="A52" s="314">
        <v>46</v>
      </c>
      <c r="B52" s="315" t="s">
        <v>49</v>
      </c>
      <c r="C52" s="71">
        <v>754473</v>
      </c>
      <c r="D52" s="71">
        <v>0</v>
      </c>
      <c r="E52" s="71"/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v>0</v>
      </c>
      <c r="T52" s="71">
        <v>0</v>
      </c>
      <c r="U52" s="71">
        <v>0</v>
      </c>
      <c r="V52" s="71">
        <v>0</v>
      </c>
      <c r="W52" s="71">
        <v>0</v>
      </c>
      <c r="X52" s="71">
        <v>0</v>
      </c>
      <c r="Y52" s="71">
        <v>0</v>
      </c>
      <c r="Z52" s="71">
        <v>0</v>
      </c>
      <c r="AA52" s="71">
        <v>0</v>
      </c>
      <c r="AB52" s="71">
        <v>0</v>
      </c>
      <c r="AC52" s="71">
        <v>0</v>
      </c>
      <c r="AD52" s="71">
        <v>0</v>
      </c>
      <c r="AE52" s="71">
        <v>0</v>
      </c>
      <c r="AF52" s="71">
        <v>0</v>
      </c>
      <c r="AG52" s="71">
        <v>0</v>
      </c>
      <c r="AH52" s="71">
        <v>0</v>
      </c>
      <c r="AI52" s="71">
        <v>0</v>
      </c>
      <c r="AJ52" s="71">
        <v>0</v>
      </c>
      <c r="AK52" s="71">
        <v>0</v>
      </c>
      <c r="AL52" s="71">
        <v>-329</v>
      </c>
      <c r="AM52" s="71">
        <v>0</v>
      </c>
      <c r="AN52" s="71">
        <v>0</v>
      </c>
      <c r="AO52" s="71">
        <v>-2664</v>
      </c>
      <c r="AP52" s="71">
        <v>-5921</v>
      </c>
      <c r="AQ52" s="316">
        <v>-8914</v>
      </c>
      <c r="AR52" s="317">
        <v>745559</v>
      </c>
      <c r="AS52" s="71"/>
      <c r="AT52" s="71"/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71">
        <v>0</v>
      </c>
      <c r="BK52" s="71">
        <v>0</v>
      </c>
      <c r="BL52" s="71">
        <v>0</v>
      </c>
      <c r="BM52" s="71">
        <v>0</v>
      </c>
      <c r="BN52" s="71">
        <v>0</v>
      </c>
      <c r="BO52" s="71">
        <v>0</v>
      </c>
      <c r="BP52" s="71">
        <v>0</v>
      </c>
      <c r="BQ52" s="71">
        <v>0</v>
      </c>
      <c r="BR52" s="71">
        <v>0</v>
      </c>
      <c r="BS52" s="71">
        <v>0</v>
      </c>
      <c r="BT52" s="71">
        <v>0</v>
      </c>
      <c r="BU52" s="71">
        <v>0</v>
      </c>
      <c r="BV52" s="71">
        <v>0</v>
      </c>
      <c r="BW52" s="71">
        <v>0</v>
      </c>
      <c r="BX52" s="71">
        <v>0</v>
      </c>
      <c r="BY52" s="71">
        <v>0</v>
      </c>
      <c r="BZ52" s="71">
        <v>0</v>
      </c>
      <c r="CA52" s="71">
        <v>-10</v>
      </c>
      <c r="CB52" s="71">
        <v>0</v>
      </c>
      <c r="CC52" s="71">
        <v>0</v>
      </c>
      <c r="CD52" s="71">
        <v>-80</v>
      </c>
      <c r="CE52" s="71">
        <v>-178</v>
      </c>
      <c r="CF52" s="71">
        <v>-268</v>
      </c>
      <c r="CG52" s="2221">
        <v>745291</v>
      </c>
      <c r="CH52" s="2166"/>
      <c r="CI52" s="2166"/>
      <c r="CJ52" s="343"/>
      <c r="CK52" s="343"/>
      <c r="CL52" s="343"/>
      <c r="CM52" s="343"/>
      <c r="CN52" s="343"/>
      <c r="CO52" s="2234"/>
      <c r="CP52" s="343"/>
      <c r="CQ52" s="343"/>
      <c r="CR52" s="343"/>
      <c r="CS52" s="343"/>
      <c r="CT52" s="343"/>
      <c r="CU52" s="343"/>
      <c r="CV52" s="343"/>
      <c r="CW52" s="343"/>
      <c r="CX52" s="343"/>
      <c r="CY52" s="343"/>
      <c r="CZ52" s="343"/>
      <c r="DA52" s="343"/>
      <c r="DB52" s="343"/>
      <c r="DC52" s="343"/>
      <c r="DD52" s="343"/>
      <c r="DE52" s="343"/>
      <c r="DF52" s="343"/>
      <c r="DG52" s="343"/>
      <c r="DH52" s="343"/>
      <c r="DI52" s="343"/>
      <c r="DJ52" s="343"/>
      <c r="DK52" s="343"/>
      <c r="DL52" s="343"/>
      <c r="DM52" s="343"/>
      <c r="DN52" s="343"/>
      <c r="DO52" s="343"/>
      <c r="DP52" s="343"/>
      <c r="DQ52" s="343"/>
      <c r="DR52" s="343"/>
      <c r="DS52" s="343"/>
      <c r="DT52" s="343"/>
      <c r="DU52" s="343"/>
      <c r="DV52" s="343"/>
      <c r="DW52" s="343"/>
      <c r="DX52" s="343"/>
      <c r="DY52" s="343"/>
      <c r="DZ52" s="343"/>
      <c r="EA52" s="343"/>
      <c r="EB52" s="343"/>
      <c r="EC52" s="343"/>
      <c r="ED52" s="343"/>
      <c r="EE52" s="343"/>
      <c r="EF52" s="343"/>
      <c r="EG52" s="343"/>
      <c r="EH52" s="343"/>
      <c r="EI52" s="343"/>
      <c r="EJ52" s="343"/>
      <c r="EK52" s="343"/>
      <c r="EL52" s="343"/>
      <c r="EM52" s="343"/>
      <c r="EN52" s="343"/>
      <c r="EO52" s="343"/>
      <c r="EP52" s="343"/>
      <c r="EQ52" s="343"/>
      <c r="ER52" s="343"/>
      <c r="ES52" s="343"/>
      <c r="ET52" s="343"/>
      <c r="EU52" s="343"/>
      <c r="EV52" s="343"/>
      <c r="EW52" s="343"/>
      <c r="EX52" s="343"/>
      <c r="EY52" s="343"/>
      <c r="EZ52" s="343"/>
      <c r="FA52" s="343"/>
      <c r="FB52" s="343"/>
      <c r="FC52" s="343"/>
      <c r="FD52" s="343"/>
      <c r="FE52" s="343"/>
      <c r="FF52" s="343"/>
      <c r="FG52" s="343"/>
      <c r="FH52" s="343"/>
      <c r="FI52" s="343"/>
      <c r="FJ52" s="343"/>
      <c r="FK52" s="343"/>
      <c r="FL52" s="343"/>
      <c r="FM52" s="343"/>
      <c r="FN52" s="343"/>
      <c r="FO52" s="343"/>
      <c r="FP52" s="343"/>
      <c r="FQ52" s="343"/>
      <c r="FR52" s="343"/>
      <c r="FS52" s="343"/>
      <c r="FT52" s="343"/>
      <c r="FU52" s="343"/>
      <c r="FV52" s="343"/>
      <c r="FW52" s="343"/>
      <c r="FX52" s="343"/>
      <c r="FY52" s="343"/>
      <c r="FZ52" s="343"/>
      <c r="GA52" s="343"/>
      <c r="GB52" s="343"/>
      <c r="GC52" s="343"/>
      <c r="GD52" s="343"/>
      <c r="GE52" s="343"/>
      <c r="GF52" s="343"/>
      <c r="GG52" s="343"/>
      <c r="GH52" s="343"/>
      <c r="GI52" s="343"/>
      <c r="GJ52" s="343"/>
      <c r="GK52" s="343"/>
      <c r="GL52" s="343"/>
      <c r="GM52" s="343"/>
      <c r="GN52" s="343"/>
      <c r="GO52" s="343"/>
      <c r="GP52" s="343"/>
      <c r="GQ52" s="343"/>
      <c r="GR52" s="343"/>
      <c r="GS52" s="343"/>
      <c r="GT52" s="343"/>
      <c r="GU52" s="343"/>
      <c r="GV52" s="343"/>
      <c r="GW52" s="343"/>
      <c r="GX52" s="343"/>
      <c r="GY52" s="343"/>
      <c r="GZ52" s="343"/>
      <c r="HA52" s="343"/>
      <c r="HB52" s="343"/>
      <c r="HC52" s="343"/>
      <c r="HD52" s="343"/>
      <c r="HE52" s="343"/>
      <c r="HF52" s="343"/>
      <c r="HG52" s="343"/>
      <c r="HH52" s="343"/>
      <c r="HI52" s="343"/>
      <c r="HJ52" s="343"/>
      <c r="HK52" s="343"/>
      <c r="HL52" s="343"/>
      <c r="HM52" s="343"/>
      <c r="HN52" s="343"/>
      <c r="HO52" s="343"/>
      <c r="HP52" s="343"/>
      <c r="HQ52" s="343"/>
      <c r="HR52" s="343"/>
      <c r="HS52" s="343"/>
      <c r="HT52" s="343"/>
      <c r="HU52" s="343"/>
      <c r="HV52" s="343"/>
      <c r="HW52" s="343"/>
      <c r="HX52" s="343"/>
      <c r="HY52" s="343"/>
      <c r="HZ52" s="343"/>
      <c r="IA52" s="343"/>
      <c r="IB52" s="343"/>
      <c r="IC52" s="343"/>
      <c r="ID52" s="343"/>
      <c r="IE52" s="343"/>
      <c r="IF52" s="343"/>
      <c r="IG52" s="343"/>
      <c r="IH52" s="343"/>
      <c r="II52" s="343"/>
      <c r="IJ52" s="343"/>
      <c r="IK52" s="343"/>
      <c r="IL52" s="343"/>
      <c r="IM52" s="343"/>
      <c r="IN52" s="343"/>
      <c r="IO52" s="343"/>
      <c r="IP52" s="343"/>
      <c r="IQ52" s="343"/>
      <c r="IR52" s="343"/>
      <c r="IS52" s="343"/>
      <c r="IT52" s="343"/>
      <c r="IU52" s="343"/>
      <c r="IV52" s="343"/>
      <c r="IW52" s="343"/>
      <c r="IX52" s="343"/>
      <c r="IY52" s="343"/>
      <c r="IZ52" s="343"/>
      <c r="JA52" s="343"/>
      <c r="JB52" s="343"/>
      <c r="JC52" s="343"/>
      <c r="JD52" s="343"/>
      <c r="JE52" s="343"/>
      <c r="JF52" s="343"/>
      <c r="JG52" s="343"/>
      <c r="JH52" s="343"/>
      <c r="JI52" s="343"/>
      <c r="JJ52" s="343"/>
      <c r="JK52" s="343"/>
      <c r="JL52" s="343"/>
      <c r="JM52" s="343"/>
      <c r="JN52" s="343"/>
      <c r="JO52" s="343"/>
      <c r="JP52" s="343"/>
      <c r="JQ52" s="343"/>
      <c r="JR52" s="343"/>
      <c r="JS52" s="343"/>
      <c r="JT52" s="343"/>
      <c r="JU52" s="343"/>
      <c r="JV52" s="343"/>
      <c r="JW52" s="343"/>
      <c r="JX52" s="343"/>
      <c r="JY52" s="343"/>
      <c r="JZ52" s="343"/>
      <c r="KA52" s="343"/>
      <c r="KB52" s="343"/>
      <c r="KC52" s="343"/>
      <c r="KD52" s="343"/>
      <c r="KE52" s="343"/>
      <c r="KF52" s="343"/>
      <c r="KG52" s="343"/>
      <c r="KH52" s="343"/>
      <c r="KI52" s="343"/>
      <c r="KJ52" s="343"/>
      <c r="KK52" s="343"/>
      <c r="KL52" s="343"/>
      <c r="KM52" s="343"/>
      <c r="KN52" s="343"/>
      <c r="KO52" s="343"/>
      <c r="KP52" s="343"/>
      <c r="KQ52" s="343"/>
      <c r="KR52" s="343"/>
      <c r="KS52" s="343"/>
      <c r="KT52" s="343"/>
      <c r="KU52" s="343"/>
      <c r="KV52" s="343"/>
      <c r="KW52" s="343"/>
      <c r="KX52" s="343"/>
      <c r="KY52" s="343"/>
      <c r="KZ52" s="343"/>
      <c r="LA52" s="343"/>
      <c r="LB52" s="343"/>
      <c r="LC52" s="343"/>
      <c r="LD52" s="343"/>
      <c r="LE52" s="343"/>
      <c r="LF52" s="343"/>
      <c r="LG52" s="343"/>
      <c r="LH52" s="343"/>
      <c r="LI52" s="343"/>
      <c r="LJ52" s="343"/>
      <c r="LK52" s="343"/>
      <c r="LL52" s="343"/>
      <c r="LM52" s="343"/>
      <c r="LN52" s="343"/>
      <c r="LO52" s="343"/>
      <c r="LP52" s="343"/>
      <c r="LQ52" s="343"/>
      <c r="LR52" s="343"/>
      <c r="LS52" s="343"/>
      <c r="LT52" s="343"/>
      <c r="LU52" s="343"/>
      <c r="LV52" s="343"/>
      <c r="LW52" s="343"/>
      <c r="LX52" s="343"/>
      <c r="LY52" s="343"/>
      <c r="LZ52" s="343"/>
      <c r="MA52" s="343"/>
      <c r="MB52" s="343"/>
      <c r="MC52" s="343"/>
      <c r="MD52" s="343"/>
      <c r="ME52" s="343"/>
      <c r="MF52" s="343"/>
      <c r="MG52" s="343"/>
      <c r="MH52" s="343"/>
      <c r="MI52" s="343"/>
      <c r="MJ52" s="343"/>
      <c r="MK52" s="343"/>
      <c r="ML52" s="343"/>
      <c r="MM52" s="343"/>
      <c r="MN52" s="343"/>
      <c r="MO52" s="343"/>
      <c r="MP52" s="343"/>
      <c r="MQ52" s="343"/>
      <c r="MR52" s="343"/>
      <c r="MS52" s="343"/>
      <c r="MT52" s="343"/>
      <c r="MU52" s="343"/>
      <c r="MV52" s="343"/>
      <c r="MW52" s="343"/>
      <c r="MX52" s="343"/>
      <c r="MY52" s="343"/>
      <c r="MZ52" s="343"/>
      <c r="NA52" s="343"/>
      <c r="NB52" s="343"/>
      <c r="NC52" s="343"/>
      <c r="ND52" s="343"/>
      <c r="NE52" s="343"/>
      <c r="NF52" s="343"/>
      <c r="NG52" s="343"/>
      <c r="NH52" s="343"/>
      <c r="NI52" s="343"/>
      <c r="NJ52" s="343"/>
      <c r="NK52" s="343"/>
      <c r="NL52" s="343"/>
      <c r="NM52" s="343"/>
      <c r="NN52" s="343"/>
      <c r="NO52" s="343"/>
      <c r="NP52" s="343"/>
      <c r="NQ52" s="343"/>
      <c r="NR52" s="343"/>
      <c r="NS52" s="343"/>
      <c r="NT52" s="343"/>
      <c r="NU52" s="343"/>
      <c r="NV52" s="343"/>
      <c r="NW52" s="343"/>
      <c r="NX52" s="343"/>
      <c r="NY52" s="343"/>
      <c r="NZ52" s="343"/>
      <c r="OA52" s="343"/>
      <c r="OB52" s="343"/>
      <c r="OC52" s="343"/>
      <c r="OD52" s="343"/>
      <c r="OE52" s="343"/>
      <c r="OF52" s="343"/>
      <c r="OG52" s="343"/>
      <c r="OH52" s="343"/>
      <c r="OI52" s="343"/>
      <c r="OJ52" s="343"/>
      <c r="OK52" s="343"/>
    </row>
    <row r="53" spans="1:401" s="25" customFormat="1" ht="15.75" customHeight="1" x14ac:dyDescent="0.2">
      <c r="A53" s="314">
        <v>47</v>
      </c>
      <c r="B53" s="315" t="s">
        <v>50</v>
      </c>
      <c r="C53" s="71">
        <v>1138648</v>
      </c>
      <c r="D53" s="71">
        <v>0</v>
      </c>
      <c r="E53" s="71"/>
      <c r="F53" s="71">
        <v>0</v>
      </c>
      <c r="G53" s="71">
        <v>0</v>
      </c>
      <c r="H53" s="71">
        <v>0</v>
      </c>
      <c r="I53" s="71">
        <v>0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0</v>
      </c>
      <c r="V53" s="71">
        <v>0</v>
      </c>
      <c r="W53" s="71">
        <v>0</v>
      </c>
      <c r="X53" s="71">
        <v>0</v>
      </c>
      <c r="Y53" s="71">
        <v>0</v>
      </c>
      <c r="Z53" s="71">
        <v>0</v>
      </c>
      <c r="AA53" s="71">
        <v>0</v>
      </c>
      <c r="AB53" s="71">
        <v>0</v>
      </c>
      <c r="AC53" s="71">
        <v>0</v>
      </c>
      <c r="AD53" s="71">
        <v>0</v>
      </c>
      <c r="AE53" s="71">
        <v>0</v>
      </c>
      <c r="AF53" s="71">
        <v>0</v>
      </c>
      <c r="AG53" s="71">
        <v>0</v>
      </c>
      <c r="AH53" s="71">
        <v>0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-3414</v>
      </c>
      <c r="AP53" s="71">
        <v>-4553</v>
      </c>
      <c r="AQ53" s="316">
        <v>-7967</v>
      </c>
      <c r="AR53" s="317">
        <v>1130681</v>
      </c>
      <c r="AS53" s="71"/>
      <c r="AT53" s="71"/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  <c r="BM53" s="71">
        <v>0</v>
      </c>
      <c r="BN53" s="71">
        <v>0</v>
      </c>
      <c r="BO53" s="71">
        <v>0</v>
      </c>
      <c r="BP53" s="71">
        <v>0</v>
      </c>
      <c r="BQ53" s="71">
        <v>0</v>
      </c>
      <c r="BR53" s="71">
        <v>0</v>
      </c>
      <c r="BS53" s="71">
        <v>0</v>
      </c>
      <c r="BT53" s="71">
        <v>0</v>
      </c>
      <c r="BU53" s="71">
        <v>0</v>
      </c>
      <c r="BV53" s="71">
        <v>0</v>
      </c>
      <c r="BW53" s="71">
        <v>0</v>
      </c>
      <c r="BX53" s="71">
        <v>0</v>
      </c>
      <c r="BY53" s="71">
        <v>0</v>
      </c>
      <c r="BZ53" s="71">
        <v>0</v>
      </c>
      <c r="CA53" s="71">
        <v>0</v>
      </c>
      <c r="CB53" s="71">
        <v>0</v>
      </c>
      <c r="CC53" s="71">
        <v>0</v>
      </c>
      <c r="CD53" s="71">
        <v>-103</v>
      </c>
      <c r="CE53" s="71">
        <v>-137</v>
      </c>
      <c r="CF53" s="71">
        <v>-240</v>
      </c>
      <c r="CG53" s="2221">
        <v>1130441</v>
      </c>
      <c r="CH53" s="2166"/>
      <c r="CI53" s="2166"/>
      <c r="CJ53" s="343"/>
      <c r="CK53" s="343"/>
      <c r="CL53" s="343"/>
      <c r="CM53" s="343"/>
      <c r="CN53" s="343"/>
      <c r="CO53" s="2234"/>
      <c r="CP53" s="343"/>
      <c r="CQ53" s="343"/>
      <c r="CR53" s="343"/>
      <c r="CS53" s="343"/>
      <c r="CT53" s="343"/>
      <c r="CU53" s="343"/>
      <c r="CV53" s="343"/>
      <c r="CW53" s="343"/>
      <c r="CX53" s="343"/>
      <c r="CY53" s="343"/>
      <c r="CZ53" s="343"/>
      <c r="DA53" s="343"/>
      <c r="DB53" s="343"/>
      <c r="DC53" s="343"/>
      <c r="DD53" s="343"/>
      <c r="DE53" s="343"/>
      <c r="DF53" s="343"/>
      <c r="DG53" s="343"/>
      <c r="DH53" s="343"/>
      <c r="DI53" s="343"/>
      <c r="DJ53" s="343"/>
      <c r="DK53" s="343"/>
      <c r="DL53" s="343"/>
      <c r="DM53" s="343"/>
      <c r="DN53" s="343"/>
      <c r="DO53" s="343"/>
      <c r="DP53" s="343"/>
      <c r="DQ53" s="343"/>
      <c r="DR53" s="343"/>
      <c r="DS53" s="343"/>
      <c r="DT53" s="343"/>
      <c r="DU53" s="343"/>
      <c r="DV53" s="343"/>
      <c r="DW53" s="343"/>
      <c r="DX53" s="343"/>
      <c r="DY53" s="343"/>
      <c r="DZ53" s="343"/>
      <c r="EA53" s="343"/>
      <c r="EB53" s="343"/>
      <c r="EC53" s="343"/>
      <c r="ED53" s="343"/>
      <c r="EE53" s="343"/>
      <c r="EF53" s="343"/>
      <c r="EG53" s="343"/>
      <c r="EH53" s="343"/>
      <c r="EI53" s="343"/>
      <c r="EJ53" s="343"/>
      <c r="EK53" s="343"/>
      <c r="EL53" s="343"/>
      <c r="EM53" s="343"/>
      <c r="EN53" s="343"/>
      <c r="EO53" s="343"/>
      <c r="EP53" s="343"/>
      <c r="EQ53" s="343"/>
      <c r="ER53" s="343"/>
      <c r="ES53" s="343"/>
      <c r="ET53" s="343"/>
      <c r="EU53" s="343"/>
      <c r="EV53" s="343"/>
      <c r="EW53" s="343"/>
      <c r="EX53" s="343"/>
      <c r="EY53" s="343"/>
      <c r="EZ53" s="343"/>
      <c r="FA53" s="343"/>
      <c r="FB53" s="343"/>
      <c r="FC53" s="343"/>
      <c r="FD53" s="343"/>
      <c r="FE53" s="343"/>
      <c r="FF53" s="343"/>
      <c r="FG53" s="343"/>
      <c r="FH53" s="343"/>
      <c r="FI53" s="343"/>
      <c r="FJ53" s="343"/>
      <c r="FK53" s="343"/>
      <c r="FL53" s="343"/>
      <c r="FM53" s="343"/>
      <c r="FN53" s="343"/>
      <c r="FO53" s="343"/>
      <c r="FP53" s="343"/>
      <c r="FQ53" s="343"/>
      <c r="FR53" s="343"/>
      <c r="FS53" s="343"/>
      <c r="FT53" s="343"/>
      <c r="FU53" s="343"/>
      <c r="FV53" s="343"/>
      <c r="FW53" s="343"/>
      <c r="FX53" s="343"/>
      <c r="FY53" s="343"/>
      <c r="FZ53" s="343"/>
      <c r="GA53" s="343"/>
      <c r="GB53" s="343"/>
      <c r="GC53" s="343"/>
      <c r="GD53" s="343"/>
      <c r="GE53" s="343"/>
      <c r="GF53" s="343"/>
      <c r="GG53" s="343"/>
      <c r="GH53" s="343"/>
      <c r="GI53" s="343"/>
      <c r="GJ53" s="343"/>
      <c r="GK53" s="343"/>
      <c r="GL53" s="343"/>
      <c r="GM53" s="343"/>
      <c r="GN53" s="343"/>
      <c r="GO53" s="343"/>
      <c r="GP53" s="343"/>
      <c r="GQ53" s="343"/>
      <c r="GR53" s="343"/>
      <c r="GS53" s="343"/>
      <c r="GT53" s="343"/>
      <c r="GU53" s="343"/>
      <c r="GV53" s="343"/>
      <c r="GW53" s="343"/>
      <c r="GX53" s="343"/>
      <c r="GY53" s="343"/>
      <c r="GZ53" s="343"/>
      <c r="HA53" s="343"/>
      <c r="HB53" s="343"/>
      <c r="HC53" s="343"/>
      <c r="HD53" s="343"/>
      <c r="HE53" s="343"/>
      <c r="HF53" s="343"/>
      <c r="HG53" s="343"/>
      <c r="HH53" s="343"/>
      <c r="HI53" s="343"/>
      <c r="HJ53" s="343"/>
      <c r="HK53" s="343"/>
      <c r="HL53" s="343"/>
      <c r="HM53" s="343"/>
      <c r="HN53" s="343"/>
      <c r="HO53" s="343"/>
      <c r="HP53" s="343"/>
      <c r="HQ53" s="343"/>
      <c r="HR53" s="343"/>
      <c r="HS53" s="343"/>
      <c r="HT53" s="343"/>
      <c r="HU53" s="343"/>
      <c r="HV53" s="343"/>
      <c r="HW53" s="343"/>
      <c r="HX53" s="343"/>
      <c r="HY53" s="343"/>
      <c r="HZ53" s="343"/>
      <c r="IA53" s="343"/>
      <c r="IB53" s="343"/>
      <c r="IC53" s="343"/>
      <c r="ID53" s="343"/>
      <c r="IE53" s="343"/>
      <c r="IF53" s="343"/>
      <c r="IG53" s="343"/>
      <c r="IH53" s="343"/>
      <c r="II53" s="343"/>
      <c r="IJ53" s="343"/>
      <c r="IK53" s="343"/>
      <c r="IL53" s="343"/>
      <c r="IM53" s="343"/>
      <c r="IN53" s="343"/>
      <c r="IO53" s="343"/>
      <c r="IP53" s="343"/>
      <c r="IQ53" s="343"/>
      <c r="IR53" s="343"/>
      <c r="IS53" s="343"/>
      <c r="IT53" s="343"/>
      <c r="IU53" s="343"/>
      <c r="IV53" s="343"/>
      <c r="IW53" s="343"/>
      <c r="IX53" s="343"/>
      <c r="IY53" s="343"/>
      <c r="IZ53" s="343"/>
      <c r="JA53" s="343"/>
      <c r="JB53" s="343"/>
      <c r="JC53" s="343"/>
      <c r="JD53" s="343"/>
      <c r="JE53" s="343"/>
      <c r="JF53" s="343"/>
      <c r="JG53" s="343"/>
      <c r="JH53" s="343"/>
      <c r="JI53" s="343"/>
      <c r="JJ53" s="343"/>
      <c r="JK53" s="343"/>
      <c r="JL53" s="343"/>
      <c r="JM53" s="343"/>
      <c r="JN53" s="343"/>
      <c r="JO53" s="343"/>
      <c r="JP53" s="343"/>
      <c r="JQ53" s="343"/>
      <c r="JR53" s="343"/>
      <c r="JS53" s="343"/>
      <c r="JT53" s="343"/>
      <c r="JU53" s="343"/>
      <c r="JV53" s="343"/>
      <c r="JW53" s="343"/>
      <c r="JX53" s="343"/>
      <c r="JY53" s="343"/>
      <c r="JZ53" s="343"/>
      <c r="KA53" s="343"/>
      <c r="KB53" s="343"/>
      <c r="KC53" s="343"/>
      <c r="KD53" s="343"/>
      <c r="KE53" s="343"/>
      <c r="KF53" s="343"/>
      <c r="KG53" s="343"/>
      <c r="KH53" s="343"/>
      <c r="KI53" s="343"/>
      <c r="KJ53" s="343"/>
      <c r="KK53" s="343"/>
      <c r="KL53" s="343"/>
      <c r="KM53" s="343"/>
      <c r="KN53" s="343"/>
      <c r="KO53" s="343"/>
      <c r="KP53" s="343"/>
      <c r="KQ53" s="343"/>
      <c r="KR53" s="343"/>
      <c r="KS53" s="343"/>
      <c r="KT53" s="343"/>
      <c r="KU53" s="343"/>
      <c r="KV53" s="343"/>
      <c r="KW53" s="343"/>
      <c r="KX53" s="343"/>
      <c r="KY53" s="343"/>
      <c r="KZ53" s="343"/>
      <c r="LA53" s="343"/>
      <c r="LB53" s="343"/>
      <c r="LC53" s="343"/>
      <c r="LD53" s="343"/>
      <c r="LE53" s="343"/>
      <c r="LF53" s="343"/>
      <c r="LG53" s="343"/>
      <c r="LH53" s="343"/>
      <c r="LI53" s="343"/>
      <c r="LJ53" s="343"/>
      <c r="LK53" s="343"/>
      <c r="LL53" s="343"/>
      <c r="LM53" s="343"/>
      <c r="LN53" s="343"/>
      <c r="LO53" s="343"/>
      <c r="LP53" s="343"/>
      <c r="LQ53" s="343"/>
      <c r="LR53" s="343"/>
      <c r="LS53" s="343"/>
      <c r="LT53" s="343"/>
      <c r="LU53" s="343"/>
      <c r="LV53" s="343"/>
      <c r="LW53" s="343"/>
      <c r="LX53" s="343"/>
      <c r="LY53" s="343"/>
      <c r="LZ53" s="343"/>
      <c r="MA53" s="343"/>
      <c r="MB53" s="343"/>
      <c r="MC53" s="343"/>
      <c r="MD53" s="343"/>
      <c r="ME53" s="343"/>
      <c r="MF53" s="343"/>
      <c r="MG53" s="343"/>
      <c r="MH53" s="343"/>
      <c r="MI53" s="343"/>
      <c r="MJ53" s="343"/>
      <c r="MK53" s="343"/>
      <c r="ML53" s="343"/>
      <c r="MM53" s="343"/>
      <c r="MN53" s="343"/>
      <c r="MO53" s="343"/>
      <c r="MP53" s="343"/>
      <c r="MQ53" s="343"/>
      <c r="MR53" s="343"/>
      <c r="MS53" s="343"/>
      <c r="MT53" s="343"/>
      <c r="MU53" s="343"/>
      <c r="MV53" s="343"/>
      <c r="MW53" s="343"/>
      <c r="MX53" s="343"/>
      <c r="MY53" s="343"/>
      <c r="MZ53" s="343"/>
      <c r="NA53" s="343"/>
      <c r="NB53" s="343"/>
      <c r="NC53" s="343"/>
      <c r="ND53" s="343"/>
      <c r="NE53" s="343"/>
      <c r="NF53" s="343"/>
      <c r="NG53" s="343"/>
      <c r="NH53" s="343"/>
      <c r="NI53" s="343"/>
      <c r="NJ53" s="343"/>
      <c r="NK53" s="343"/>
      <c r="NL53" s="343"/>
      <c r="NM53" s="343"/>
      <c r="NN53" s="343"/>
      <c r="NO53" s="343"/>
      <c r="NP53" s="343"/>
      <c r="NQ53" s="343"/>
      <c r="NR53" s="343"/>
      <c r="NS53" s="343"/>
      <c r="NT53" s="343"/>
      <c r="NU53" s="343"/>
      <c r="NV53" s="343"/>
      <c r="NW53" s="343"/>
      <c r="NX53" s="343"/>
      <c r="NY53" s="343"/>
      <c r="NZ53" s="343"/>
      <c r="OA53" s="343"/>
      <c r="OB53" s="343"/>
      <c r="OC53" s="343"/>
      <c r="OD53" s="343"/>
      <c r="OE53" s="343"/>
      <c r="OF53" s="343"/>
      <c r="OG53" s="343"/>
      <c r="OH53" s="343"/>
      <c r="OI53" s="343"/>
      <c r="OJ53" s="343"/>
      <c r="OK53" s="343"/>
    </row>
    <row r="54" spans="1:401" s="25" customFormat="1" ht="15.75" customHeight="1" x14ac:dyDescent="0.2">
      <c r="A54" s="314">
        <v>48</v>
      </c>
      <c r="B54" s="315" t="s">
        <v>73</v>
      </c>
      <c r="C54" s="71">
        <v>1792228</v>
      </c>
      <c r="D54" s="71">
        <v>-177</v>
      </c>
      <c r="E54" s="71"/>
      <c r="F54" s="71">
        <v>0</v>
      </c>
      <c r="G54" s="71">
        <v>0</v>
      </c>
      <c r="H54" s="71">
        <v>-1808</v>
      </c>
      <c r="I54" s="71">
        <v>0</v>
      </c>
      <c r="J54" s="71">
        <v>-904</v>
      </c>
      <c r="K54" s="71">
        <v>0</v>
      </c>
      <c r="L54" s="71">
        <v>0</v>
      </c>
      <c r="M54" s="71">
        <v>0</v>
      </c>
      <c r="N54" s="71">
        <v>-904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1">
        <v>0</v>
      </c>
      <c r="X54" s="71">
        <v>0</v>
      </c>
      <c r="Y54" s="71">
        <v>0</v>
      </c>
      <c r="Z54" s="71">
        <v>0</v>
      </c>
      <c r="AA54" s="71">
        <v>0</v>
      </c>
      <c r="AB54" s="71">
        <v>-2711</v>
      </c>
      <c r="AC54" s="71">
        <v>0</v>
      </c>
      <c r="AD54" s="71">
        <v>0</v>
      </c>
      <c r="AE54" s="71">
        <v>0</v>
      </c>
      <c r="AF54" s="71">
        <v>0</v>
      </c>
      <c r="AG54" s="71">
        <v>0</v>
      </c>
      <c r="AH54" s="71">
        <v>0</v>
      </c>
      <c r="AI54" s="71">
        <v>0</v>
      </c>
      <c r="AJ54" s="71">
        <v>0</v>
      </c>
      <c r="AK54" s="71">
        <v>0</v>
      </c>
      <c r="AL54" s="71">
        <v>0</v>
      </c>
      <c r="AM54" s="71">
        <v>0</v>
      </c>
      <c r="AN54" s="71">
        <v>0</v>
      </c>
      <c r="AO54" s="71">
        <v>-13828</v>
      </c>
      <c r="AP54" s="71">
        <v>-38232</v>
      </c>
      <c r="AQ54" s="316">
        <v>-58564</v>
      </c>
      <c r="AR54" s="317">
        <v>1733664</v>
      </c>
      <c r="AS54" s="71"/>
      <c r="AT54" s="71"/>
      <c r="AU54" s="71">
        <v>0</v>
      </c>
      <c r="AV54" s="71">
        <v>0</v>
      </c>
      <c r="AW54" s="71">
        <v>-54</v>
      </c>
      <c r="AX54" s="71">
        <v>0</v>
      </c>
      <c r="AY54" s="71">
        <v>-27</v>
      </c>
      <c r="AZ54" s="71">
        <v>0</v>
      </c>
      <c r="BA54" s="71">
        <v>0</v>
      </c>
      <c r="BB54" s="71">
        <v>0</v>
      </c>
      <c r="BC54" s="71">
        <v>-27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  <c r="BM54" s="71">
        <v>0</v>
      </c>
      <c r="BN54" s="71">
        <v>0</v>
      </c>
      <c r="BO54" s="71">
        <v>0</v>
      </c>
      <c r="BP54" s="71">
        <v>0</v>
      </c>
      <c r="BQ54" s="71">
        <v>-82</v>
      </c>
      <c r="BR54" s="71">
        <v>0</v>
      </c>
      <c r="BS54" s="71">
        <v>0</v>
      </c>
      <c r="BT54" s="71">
        <v>0</v>
      </c>
      <c r="BU54" s="71">
        <v>0</v>
      </c>
      <c r="BV54" s="71">
        <v>0</v>
      </c>
      <c r="BW54" s="71">
        <v>0</v>
      </c>
      <c r="BX54" s="71">
        <v>0</v>
      </c>
      <c r="BY54" s="71">
        <v>0</v>
      </c>
      <c r="BZ54" s="71">
        <v>0</v>
      </c>
      <c r="CA54" s="71">
        <v>0</v>
      </c>
      <c r="CB54" s="71">
        <v>0</v>
      </c>
      <c r="CC54" s="71">
        <v>0</v>
      </c>
      <c r="CD54" s="71">
        <v>-416</v>
      </c>
      <c r="CE54" s="71">
        <v>-1150</v>
      </c>
      <c r="CF54" s="71">
        <v>-1756</v>
      </c>
      <c r="CG54" s="2221">
        <v>1731908</v>
      </c>
      <c r="CH54" s="2166"/>
      <c r="CI54" s="2166"/>
      <c r="CJ54" s="343"/>
      <c r="CK54" s="343"/>
      <c r="CL54" s="343"/>
      <c r="CM54" s="343"/>
      <c r="CN54" s="343"/>
      <c r="CO54" s="2234"/>
      <c r="CP54" s="343"/>
      <c r="CQ54" s="343"/>
      <c r="CR54" s="343"/>
      <c r="CS54" s="343"/>
      <c r="CT54" s="343"/>
      <c r="CU54" s="343"/>
      <c r="CV54" s="343"/>
      <c r="CW54" s="343"/>
      <c r="CX54" s="343"/>
      <c r="CY54" s="343"/>
      <c r="CZ54" s="343"/>
      <c r="DA54" s="343"/>
      <c r="DB54" s="343"/>
      <c r="DC54" s="343"/>
      <c r="DD54" s="343"/>
      <c r="DE54" s="343"/>
      <c r="DF54" s="343"/>
      <c r="DG54" s="343"/>
      <c r="DH54" s="343"/>
      <c r="DI54" s="343"/>
      <c r="DJ54" s="343"/>
      <c r="DK54" s="343"/>
      <c r="DL54" s="343"/>
      <c r="DM54" s="343"/>
      <c r="DN54" s="343"/>
      <c r="DO54" s="343"/>
      <c r="DP54" s="343"/>
      <c r="DQ54" s="343"/>
      <c r="DR54" s="343"/>
      <c r="DS54" s="343"/>
      <c r="DT54" s="343"/>
      <c r="DU54" s="343"/>
      <c r="DV54" s="343"/>
      <c r="DW54" s="343"/>
      <c r="DX54" s="343"/>
      <c r="DY54" s="343"/>
      <c r="DZ54" s="343"/>
      <c r="EA54" s="343"/>
      <c r="EB54" s="343"/>
      <c r="EC54" s="343"/>
      <c r="ED54" s="343"/>
      <c r="EE54" s="343"/>
      <c r="EF54" s="343"/>
      <c r="EG54" s="343"/>
      <c r="EH54" s="343"/>
      <c r="EI54" s="343"/>
      <c r="EJ54" s="343"/>
      <c r="EK54" s="343"/>
      <c r="EL54" s="343"/>
      <c r="EM54" s="343"/>
      <c r="EN54" s="343"/>
      <c r="EO54" s="343"/>
      <c r="EP54" s="343"/>
      <c r="EQ54" s="343"/>
      <c r="ER54" s="343"/>
      <c r="ES54" s="343"/>
      <c r="ET54" s="343"/>
      <c r="EU54" s="343"/>
      <c r="EV54" s="343"/>
      <c r="EW54" s="343"/>
      <c r="EX54" s="343"/>
      <c r="EY54" s="343"/>
      <c r="EZ54" s="343"/>
      <c r="FA54" s="343"/>
      <c r="FB54" s="343"/>
      <c r="FC54" s="343"/>
      <c r="FD54" s="343"/>
      <c r="FE54" s="343"/>
      <c r="FF54" s="343"/>
      <c r="FG54" s="343"/>
      <c r="FH54" s="343"/>
      <c r="FI54" s="343"/>
      <c r="FJ54" s="343"/>
      <c r="FK54" s="343"/>
      <c r="FL54" s="343"/>
      <c r="FM54" s="343"/>
      <c r="FN54" s="343"/>
      <c r="FO54" s="343"/>
      <c r="FP54" s="343"/>
      <c r="FQ54" s="343"/>
      <c r="FR54" s="343"/>
      <c r="FS54" s="343"/>
      <c r="FT54" s="343"/>
      <c r="FU54" s="343"/>
      <c r="FV54" s="343"/>
      <c r="FW54" s="343"/>
      <c r="FX54" s="343"/>
      <c r="FY54" s="343"/>
      <c r="FZ54" s="343"/>
      <c r="GA54" s="343"/>
      <c r="GB54" s="343"/>
      <c r="GC54" s="343"/>
      <c r="GD54" s="343"/>
      <c r="GE54" s="343"/>
      <c r="GF54" s="343"/>
      <c r="GG54" s="343"/>
      <c r="GH54" s="343"/>
      <c r="GI54" s="343"/>
      <c r="GJ54" s="343"/>
      <c r="GK54" s="343"/>
      <c r="GL54" s="343"/>
      <c r="GM54" s="343"/>
      <c r="GN54" s="343"/>
      <c r="GO54" s="343"/>
      <c r="GP54" s="343"/>
      <c r="GQ54" s="343"/>
      <c r="GR54" s="343"/>
      <c r="GS54" s="343"/>
      <c r="GT54" s="343"/>
      <c r="GU54" s="343"/>
      <c r="GV54" s="343"/>
      <c r="GW54" s="343"/>
      <c r="GX54" s="343"/>
      <c r="GY54" s="343"/>
      <c r="GZ54" s="343"/>
      <c r="HA54" s="343"/>
      <c r="HB54" s="343"/>
      <c r="HC54" s="343"/>
      <c r="HD54" s="343"/>
      <c r="HE54" s="343"/>
      <c r="HF54" s="343"/>
      <c r="HG54" s="343"/>
      <c r="HH54" s="343"/>
      <c r="HI54" s="343"/>
      <c r="HJ54" s="343"/>
      <c r="HK54" s="343"/>
      <c r="HL54" s="343"/>
      <c r="HM54" s="343"/>
      <c r="HN54" s="343"/>
      <c r="HO54" s="343"/>
      <c r="HP54" s="343"/>
      <c r="HQ54" s="343"/>
      <c r="HR54" s="343"/>
      <c r="HS54" s="343"/>
      <c r="HT54" s="343"/>
      <c r="HU54" s="343"/>
      <c r="HV54" s="343"/>
      <c r="HW54" s="343"/>
      <c r="HX54" s="343"/>
      <c r="HY54" s="343"/>
      <c r="HZ54" s="343"/>
      <c r="IA54" s="343"/>
      <c r="IB54" s="343"/>
      <c r="IC54" s="343"/>
      <c r="ID54" s="343"/>
      <c r="IE54" s="343"/>
      <c r="IF54" s="343"/>
      <c r="IG54" s="343"/>
      <c r="IH54" s="343"/>
      <c r="II54" s="343"/>
      <c r="IJ54" s="343"/>
      <c r="IK54" s="343"/>
      <c r="IL54" s="343"/>
      <c r="IM54" s="343"/>
      <c r="IN54" s="343"/>
      <c r="IO54" s="343"/>
      <c r="IP54" s="343"/>
      <c r="IQ54" s="343"/>
      <c r="IR54" s="343"/>
      <c r="IS54" s="343"/>
      <c r="IT54" s="343"/>
      <c r="IU54" s="343"/>
      <c r="IV54" s="343"/>
      <c r="IW54" s="343"/>
      <c r="IX54" s="343"/>
      <c r="IY54" s="343"/>
      <c r="IZ54" s="343"/>
      <c r="JA54" s="343"/>
      <c r="JB54" s="343"/>
      <c r="JC54" s="343"/>
      <c r="JD54" s="343"/>
      <c r="JE54" s="343"/>
      <c r="JF54" s="343"/>
      <c r="JG54" s="343"/>
      <c r="JH54" s="343"/>
      <c r="JI54" s="343"/>
      <c r="JJ54" s="343"/>
      <c r="JK54" s="343"/>
      <c r="JL54" s="343"/>
      <c r="JM54" s="343"/>
      <c r="JN54" s="343"/>
      <c r="JO54" s="343"/>
      <c r="JP54" s="343"/>
      <c r="JQ54" s="343"/>
      <c r="JR54" s="343"/>
      <c r="JS54" s="343"/>
      <c r="JT54" s="343"/>
      <c r="JU54" s="343"/>
      <c r="JV54" s="343"/>
      <c r="JW54" s="343"/>
      <c r="JX54" s="343"/>
      <c r="JY54" s="343"/>
      <c r="JZ54" s="343"/>
      <c r="KA54" s="343"/>
      <c r="KB54" s="343"/>
      <c r="KC54" s="343"/>
      <c r="KD54" s="343"/>
      <c r="KE54" s="343"/>
      <c r="KF54" s="343"/>
      <c r="KG54" s="343"/>
      <c r="KH54" s="343"/>
      <c r="KI54" s="343"/>
      <c r="KJ54" s="343"/>
      <c r="KK54" s="343"/>
      <c r="KL54" s="343"/>
      <c r="KM54" s="343"/>
      <c r="KN54" s="343"/>
      <c r="KO54" s="343"/>
      <c r="KP54" s="343"/>
      <c r="KQ54" s="343"/>
      <c r="KR54" s="343"/>
      <c r="KS54" s="343"/>
      <c r="KT54" s="343"/>
      <c r="KU54" s="343"/>
      <c r="KV54" s="343"/>
      <c r="KW54" s="343"/>
      <c r="KX54" s="343"/>
      <c r="KY54" s="343"/>
      <c r="KZ54" s="343"/>
      <c r="LA54" s="343"/>
      <c r="LB54" s="343"/>
      <c r="LC54" s="343"/>
      <c r="LD54" s="343"/>
      <c r="LE54" s="343"/>
      <c r="LF54" s="343"/>
      <c r="LG54" s="343"/>
      <c r="LH54" s="343"/>
      <c r="LI54" s="343"/>
      <c r="LJ54" s="343"/>
      <c r="LK54" s="343"/>
      <c r="LL54" s="343"/>
      <c r="LM54" s="343"/>
      <c r="LN54" s="343"/>
      <c r="LO54" s="343"/>
      <c r="LP54" s="343"/>
      <c r="LQ54" s="343"/>
      <c r="LR54" s="343"/>
      <c r="LS54" s="343"/>
      <c r="LT54" s="343"/>
      <c r="LU54" s="343"/>
      <c r="LV54" s="343"/>
      <c r="LW54" s="343"/>
      <c r="LX54" s="343"/>
      <c r="LY54" s="343"/>
      <c r="LZ54" s="343"/>
      <c r="MA54" s="343"/>
      <c r="MB54" s="343"/>
      <c r="MC54" s="343"/>
      <c r="MD54" s="343"/>
      <c r="ME54" s="343"/>
      <c r="MF54" s="343"/>
      <c r="MG54" s="343"/>
      <c r="MH54" s="343"/>
      <c r="MI54" s="343"/>
      <c r="MJ54" s="343"/>
      <c r="MK54" s="343"/>
      <c r="ML54" s="343"/>
      <c r="MM54" s="343"/>
      <c r="MN54" s="343"/>
      <c r="MO54" s="343"/>
      <c r="MP54" s="343"/>
      <c r="MQ54" s="343"/>
      <c r="MR54" s="343"/>
      <c r="MS54" s="343"/>
      <c r="MT54" s="343"/>
      <c r="MU54" s="343"/>
      <c r="MV54" s="343"/>
      <c r="MW54" s="343"/>
      <c r="MX54" s="343"/>
      <c r="MY54" s="343"/>
      <c r="MZ54" s="343"/>
      <c r="NA54" s="343"/>
      <c r="NB54" s="343"/>
      <c r="NC54" s="343"/>
      <c r="ND54" s="343"/>
      <c r="NE54" s="343"/>
      <c r="NF54" s="343"/>
      <c r="NG54" s="343"/>
      <c r="NH54" s="343"/>
      <c r="NI54" s="343"/>
      <c r="NJ54" s="343"/>
      <c r="NK54" s="343"/>
      <c r="NL54" s="343"/>
      <c r="NM54" s="343"/>
      <c r="NN54" s="343"/>
      <c r="NO54" s="343"/>
      <c r="NP54" s="343"/>
      <c r="NQ54" s="343"/>
      <c r="NR54" s="343"/>
      <c r="NS54" s="343"/>
      <c r="NT54" s="343"/>
      <c r="NU54" s="343"/>
      <c r="NV54" s="343"/>
      <c r="NW54" s="343"/>
      <c r="NX54" s="343"/>
      <c r="NY54" s="343"/>
      <c r="NZ54" s="343"/>
      <c r="OA54" s="343"/>
      <c r="OB54" s="343"/>
      <c r="OC54" s="343"/>
      <c r="OD54" s="343"/>
      <c r="OE54" s="343"/>
      <c r="OF54" s="343"/>
      <c r="OG54" s="343"/>
      <c r="OH54" s="343"/>
      <c r="OI54" s="343"/>
      <c r="OJ54" s="343"/>
      <c r="OK54" s="343"/>
    </row>
    <row r="55" spans="1:401" s="25" customFormat="1" ht="15.75" customHeight="1" x14ac:dyDescent="0.2">
      <c r="A55" s="314">
        <v>49</v>
      </c>
      <c r="B55" s="315" t="s">
        <v>51</v>
      </c>
      <c r="C55" s="71">
        <v>6445280</v>
      </c>
      <c r="D55" s="71">
        <v>-2712</v>
      </c>
      <c r="E55" s="71"/>
      <c r="F55" s="71">
        <v>0</v>
      </c>
      <c r="G55" s="71">
        <v>0</v>
      </c>
      <c r="H55" s="71">
        <v>0</v>
      </c>
      <c r="I55" s="71">
        <v>0</v>
      </c>
      <c r="J55" s="71">
        <v>0</v>
      </c>
      <c r="K55" s="71">
        <v>0</v>
      </c>
      <c r="L55" s="71">
        <v>-92492</v>
      </c>
      <c r="M55" s="71">
        <v>0</v>
      </c>
      <c r="N55" s="71">
        <v>-873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1">
        <v>0</v>
      </c>
      <c r="V55" s="71">
        <v>0</v>
      </c>
      <c r="W55" s="71">
        <v>-3199</v>
      </c>
      <c r="X55" s="71">
        <v>-36648</v>
      </c>
      <c r="Y55" s="71">
        <v>-8144</v>
      </c>
      <c r="Z55" s="71">
        <v>0</v>
      </c>
      <c r="AA55" s="71">
        <v>-291</v>
      </c>
      <c r="AB55" s="71">
        <v>0</v>
      </c>
      <c r="AC55" s="71">
        <v>-582</v>
      </c>
      <c r="AD55" s="71">
        <v>0</v>
      </c>
      <c r="AE55" s="71">
        <v>0</v>
      </c>
      <c r="AF55" s="71">
        <v>0</v>
      </c>
      <c r="AG55" s="71">
        <v>0</v>
      </c>
      <c r="AH55" s="71">
        <v>-291</v>
      </c>
      <c r="AI55" s="71">
        <v>-75040</v>
      </c>
      <c r="AJ55" s="71">
        <v>0</v>
      </c>
      <c r="AK55" s="71">
        <v>0</v>
      </c>
      <c r="AL55" s="71">
        <v>0</v>
      </c>
      <c r="AM55" s="71">
        <v>0</v>
      </c>
      <c r="AN55" s="71">
        <v>0</v>
      </c>
      <c r="AO55" s="71">
        <v>-19109</v>
      </c>
      <c r="AP55" s="71">
        <v>-30365</v>
      </c>
      <c r="AQ55" s="316">
        <v>-269746</v>
      </c>
      <c r="AR55" s="317">
        <v>6175534</v>
      </c>
      <c r="AS55" s="71"/>
      <c r="AT55" s="71"/>
      <c r="AU55" s="71">
        <v>0</v>
      </c>
      <c r="AV55" s="71">
        <v>0</v>
      </c>
      <c r="AW55" s="71">
        <v>0</v>
      </c>
      <c r="AX55" s="71">
        <v>0</v>
      </c>
      <c r="AY55" s="71">
        <v>0</v>
      </c>
      <c r="AZ55" s="71">
        <v>0</v>
      </c>
      <c r="BA55" s="71">
        <v>-2782</v>
      </c>
      <c r="BB55" s="71">
        <v>0</v>
      </c>
      <c r="BC55" s="71">
        <v>-26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0</v>
      </c>
      <c r="BK55" s="71">
        <v>0</v>
      </c>
      <c r="BL55" s="71">
        <v>-96</v>
      </c>
      <c r="BM55" s="71">
        <v>-1102</v>
      </c>
      <c r="BN55" s="71">
        <v>-245</v>
      </c>
      <c r="BO55" s="71">
        <v>0</v>
      </c>
      <c r="BP55" s="71">
        <v>-9</v>
      </c>
      <c r="BQ55" s="71">
        <v>0</v>
      </c>
      <c r="BR55" s="71">
        <v>-17</v>
      </c>
      <c r="BS55" s="71">
        <v>0</v>
      </c>
      <c r="BT55" s="71">
        <v>0</v>
      </c>
      <c r="BU55" s="71">
        <v>0</v>
      </c>
      <c r="BV55" s="71">
        <v>0</v>
      </c>
      <c r="BW55" s="71">
        <v>-9</v>
      </c>
      <c r="BX55" s="71">
        <v>-2257</v>
      </c>
      <c r="BY55" s="71">
        <v>0</v>
      </c>
      <c r="BZ55" s="71">
        <v>0</v>
      </c>
      <c r="CA55" s="71">
        <v>0</v>
      </c>
      <c r="CB55" s="71">
        <v>0</v>
      </c>
      <c r="CC55" s="71">
        <v>0</v>
      </c>
      <c r="CD55" s="71">
        <v>-575</v>
      </c>
      <c r="CE55" s="71">
        <v>-913</v>
      </c>
      <c r="CF55" s="71">
        <v>-8031</v>
      </c>
      <c r="CG55" s="2221">
        <v>6167503</v>
      </c>
      <c r="CH55" s="2166"/>
      <c r="CI55" s="2166"/>
      <c r="CJ55" s="343"/>
      <c r="CK55" s="343"/>
      <c r="CL55" s="343"/>
      <c r="CM55" s="343"/>
      <c r="CN55" s="343"/>
      <c r="CO55" s="2234"/>
      <c r="CP55" s="343"/>
      <c r="CQ55" s="343"/>
      <c r="CR55" s="343"/>
      <c r="CS55" s="343"/>
      <c r="CT55" s="343"/>
      <c r="CU55" s="343"/>
      <c r="CV55" s="343"/>
      <c r="CW55" s="343"/>
      <c r="CX55" s="343"/>
      <c r="CY55" s="343"/>
      <c r="CZ55" s="343"/>
      <c r="DA55" s="343"/>
      <c r="DB55" s="343"/>
      <c r="DC55" s="343"/>
      <c r="DD55" s="343"/>
      <c r="DE55" s="343"/>
      <c r="DF55" s="343"/>
      <c r="DG55" s="343"/>
      <c r="DH55" s="343"/>
      <c r="DI55" s="343"/>
      <c r="DJ55" s="343"/>
      <c r="DK55" s="343"/>
      <c r="DL55" s="343"/>
      <c r="DM55" s="343"/>
      <c r="DN55" s="343"/>
      <c r="DO55" s="343"/>
      <c r="DP55" s="343"/>
      <c r="DQ55" s="343"/>
      <c r="DR55" s="343"/>
      <c r="DS55" s="343"/>
      <c r="DT55" s="343"/>
      <c r="DU55" s="343"/>
      <c r="DV55" s="343"/>
      <c r="DW55" s="343"/>
      <c r="DX55" s="343"/>
      <c r="DY55" s="343"/>
      <c r="DZ55" s="343"/>
      <c r="EA55" s="343"/>
      <c r="EB55" s="343"/>
      <c r="EC55" s="343"/>
      <c r="ED55" s="343"/>
      <c r="EE55" s="343"/>
      <c r="EF55" s="343"/>
      <c r="EG55" s="343"/>
      <c r="EH55" s="343"/>
      <c r="EI55" s="343"/>
      <c r="EJ55" s="343"/>
      <c r="EK55" s="343"/>
      <c r="EL55" s="343"/>
      <c r="EM55" s="343"/>
      <c r="EN55" s="343"/>
      <c r="EO55" s="343"/>
      <c r="EP55" s="343"/>
      <c r="EQ55" s="343"/>
      <c r="ER55" s="343"/>
      <c r="ES55" s="343"/>
      <c r="ET55" s="343"/>
      <c r="EU55" s="343"/>
      <c r="EV55" s="343"/>
      <c r="EW55" s="343"/>
      <c r="EX55" s="343"/>
      <c r="EY55" s="343"/>
      <c r="EZ55" s="343"/>
      <c r="FA55" s="343"/>
      <c r="FB55" s="343"/>
      <c r="FC55" s="343"/>
      <c r="FD55" s="343"/>
      <c r="FE55" s="343"/>
      <c r="FF55" s="343"/>
      <c r="FG55" s="343"/>
      <c r="FH55" s="343"/>
      <c r="FI55" s="343"/>
      <c r="FJ55" s="343"/>
      <c r="FK55" s="343"/>
      <c r="FL55" s="343"/>
      <c r="FM55" s="343"/>
      <c r="FN55" s="343"/>
      <c r="FO55" s="343"/>
      <c r="FP55" s="343"/>
      <c r="FQ55" s="343"/>
      <c r="FR55" s="343"/>
      <c r="FS55" s="343"/>
      <c r="FT55" s="343"/>
      <c r="FU55" s="343"/>
      <c r="FV55" s="343"/>
      <c r="FW55" s="343"/>
      <c r="FX55" s="343"/>
      <c r="FY55" s="343"/>
      <c r="FZ55" s="343"/>
      <c r="GA55" s="343"/>
      <c r="GB55" s="343"/>
      <c r="GC55" s="343"/>
      <c r="GD55" s="343"/>
      <c r="GE55" s="343"/>
      <c r="GF55" s="343"/>
      <c r="GG55" s="343"/>
      <c r="GH55" s="343"/>
      <c r="GI55" s="343"/>
      <c r="GJ55" s="343"/>
      <c r="GK55" s="343"/>
      <c r="GL55" s="343"/>
      <c r="GM55" s="343"/>
      <c r="GN55" s="343"/>
      <c r="GO55" s="343"/>
      <c r="GP55" s="343"/>
      <c r="GQ55" s="343"/>
      <c r="GR55" s="343"/>
      <c r="GS55" s="343"/>
      <c r="GT55" s="343"/>
      <c r="GU55" s="343"/>
      <c r="GV55" s="343"/>
      <c r="GW55" s="343"/>
      <c r="GX55" s="343"/>
      <c r="GY55" s="343"/>
      <c r="GZ55" s="343"/>
      <c r="HA55" s="343"/>
      <c r="HB55" s="343"/>
      <c r="HC55" s="343"/>
      <c r="HD55" s="343"/>
      <c r="HE55" s="343"/>
      <c r="HF55" s="343"/>
      <c r="HG55" s="343"/>
      <c r="HH55" s="343"/>
      <c r="HI55" s="343"/>
      <c r="HJ55" s="343"/>
      <c r="HK55" s="343"/>
      <c r="HL55" s="343"/>
      <c r="HM55" s="343"/>
      <c r="HN55" s="343"/>
      <c r="HO55" s="343"/>
      <c r="HP55" s="343"/>
      <c r="HQ55" s="343"/>
      <c r="HR55" s="343"/>
      <c r="HS55" s="343"/>
      <c r="HT55" s="343"/>
      <c r="HU55" s="343"/>
      <c r="HV55" s="343"/>
      <c r="HW55" s="343"/>
      <c r="HX55" s="343"/>
      <c r="HY55" s="343"/>
      <c r="HZ55" s="343"/>
      <c r="IA55" s="343"/>
      <c r="IB55" s="343"/>
      <c r="IC55" s="343"/>
      <c r="ID55" s="343"/>
      <c r="IE55" s="343"/>
      <c r="IF55" s="343"/>
      <c r="IG55" s="343"/>
      <c r="IH55" s="343"/>
      <c r="II55" s="343"/>
      <c r="IJ55" s="343"/>
      <c r="IK55" s="343"/>
      <c r="IL55" s="343"/>
      <c r="IM55" s="343"/>
      <c r="IN55" s="343"/>
      <c r="IO55" s="343"/>
      <c r="IP55" s="343"/>
      <c r="IQ55" s="343"/>
      <c r="IR55" s="343"/>
      <c r="IS55" s="343"/>
      <c r="IT55" s="343"/>
      <c r="IU55" s="343"/>
      <c r="IV55" s="343"/>
      <c r="IW55" s="343"/>
      <c r="IX55" s="343"/>
      <c r="IY55" s="343"/>
      <c r="IZ55" s="343"/>
      <c r="JA55" s="343"/>
      <c r="JB55" s="343"/>
      <c r="JC55" s="343"/>
      <c r="JD55" s="343"/>
      <c r="JE55" s="343"/>
      <c r="JF55" s="343"/>
      <c r="JG55" s="343"/>
      <c r="JH55" s="343"/>
      <c r="JI55" s="343"/>
      <c r="JJ55" s="343"/>
      <c r="JK55" s="343"/>
      <c r="JL55" s="343"/>
      <c r="JM55" s="343"/>
      <c r="JN55" s="343"/>
      <c r="JO55" s="343"/>
      <c r="JP55" s="343"/>
      <c r="JQ55" s="343"/>
      <c r="JR55" s="343"/>
      <c r="JS55" s="343"/>
      <c r="JT55" s="343"/>
      <c r="JU55" s="343"/>
      <c r="JV55" s="343"/>
      <c r="JW55" s="343"/>
      <c r="JX55" s="343"/>
      <c r="JY55" s="343"/>
      <c r="JZ55" s="343"/>
      <c r="KA55" s="343"/>
      <c r="KB55" s="343"/>
      <c r="KC55" s="343"/>
      <c r="KD55" s="343"/>
      <c r="KE55" s="343"/>
      <c r="KF55" s="343"/>
      <c r="KG55" s="343"/>
      <c r="KH55" s="343"/>
      <c r="KI55" s="343"/>
      <c r="KJ55" s="343"/>
      <c r="KK55" s="343"/>
      <c r="KL55" s="343"/>
      <c r="KM55" s="343"/>
      <c r="KN55" s="343"/>
      <c r="KO55" s="343"/>
      <c r="KP55" s="343"/>
      <c r="KQ55" s="343"/>
      <c r="KR55" s="343"/>
      <c r="KS55" s="343"/>
      <c r="KT55" s="343"/>
      <c r="KU55" s="343"/>
      <c r="KV55" s="343"/>
      <c r="KW55" s="343"/>
      <c r="KX55" s="343"/>
      <c r="KY55" s="343"/>
      <c r="KZ55" s="343"/>
      <c r="LA55" s="343"/>
      <c r="LB55" s="343"/>
      <c r="LC55" s="343"/>
      <c r="LD55" s="343"/>
      <c r="LE55" s="343"/>
      <c r="LF55" s="343"/>
      <c r="LG55" s="343"/>
      <c r="LH55" s="343"/>
      <c r="LI55" s="343"/>
      <c r="LJ55" s="343"/>
      <c r="LK55" s="343"/>
      <c r="LL55" s="343"/>
      <c r="LM55" s="343"/>
      <c r="LN55" s="343"/>
      <c r="LO55" s="343"/>
      <c r="LP55" s="343"/>
      <c r="LQ55" s="343"/>
      <c r="LR55" s="343"/>
      <c r="LS55" s="343"/>
      <c r="LT55" s="343"/>
      <c r="LU55" s="343"/>
      <c r="LV55" s="343"/>
      <c r="LW55" s="343"/>
      <c r="LX55" s="343"/>
      <c r="LY55" s="343"/>
      <c r="LZ55" s="343"/>
      <c r="MA55" s="343"/>
      <c r="MB55" s="343"/>
      <c r="MC55" s="343"/>
      <c r="MD55" s="343"/>
      <c r="ME55" s="343"/>
      <c r="MF55" s="343"/>
      <c r="MG55" s="343"/>
      <c r="MH55" s="343"/>
      <c r="MI55" s="343"/>
      <c r="MJ55" s="343"/>
      <c r="MK55" s="343"/>
      <c r="ML55" s="343"/>
      <c r="MM55" s="343"/>
      <c r="MN55" s="343"/>
      <c r="MO55" s="343"/>
      <c r="MP55" s="343"/>
      <c r="MQ55" s="343"/>
      <c r="MR55" s="343"/>
      <c r="MS55" s="343"/>
      <c r="MT55" s="343"/>
      <c r="MU55" s="343"/>
      <c r="MV55" s="343"/>
      <c r="MW55" s="343"/>
      <c r="MX55" s="343"/>
      <c r="MY55" s="343"/>
      <c r="MZ55" s="343"/>
      <c r="NA55" s="343"/>
      <c r="NB55" s="343"/>
      <c r="NC55" s="343"/>
      <c r="ND55" s="343"/>
      <c r="NE55" s="343"/>
      <c r="NF55" s="343"/>
      <c r="NG55" s="343"/>
      <c r="NH55" s="343"/>
      <c r="NI55" s="343"/>
      <c r="NJ55" s="343"/>
      <c r="NK55" s="343"/>
      <c r="NL55" s="343"/>
      <c r="NM55" s="343"/>
      <c r="NN55" s="343"/>
      <c r="NO55" s="343"/>
      <c r="NP55" s="343"/>
      <c r="NQ55" s="343"/>
      <c r="NR55" s="343"/>
      <c r="NS55" s="343"/>
      <c r="NT55" s="343"/>
      <c r="NU55" s="343"/>
      <c r="NV55" s="343"/>
      <c r="NW55" s="343"/>
      <c r="NX55" s="343"/>
      <c r="NY55" s="343"/>
      <c r="NZ55" s="343"/>
      <c r="OA55" s="343"/>
      <c r="OB55" s="343"/>
      <c r="OC55" s="343"/>
      <c r="OD55" s="343"/>
      <c r="OE55" s="343"/>
      <c r="OF55" s="343"/>
      <c r="OG55" s="343"/>
      <c r="OH55" s="343"/>
      <c r="OI55" s="343"/>
      <c r="OJ55" s="343"/>
      <c r="OK55" s="343"/>
    </row>
    <row r="56" spans="1:401" s="25" customFormat="1" ht="15.75" customHeight="1" x14ac:dyDescent="0.2">
      <c r="A56" s="305">
        <v>50</v>
      </c>
      <c r="B56" s="306" t="s">
        <v>52</v>
      </c>
      <c r="C56" s="307">
        <v>3648120</v>
      </c>
      <c r="D56" s="307">
        <v>0</v>
      </c>
      <c r="E56" s="307"/>
      <c r="F56" s="307">
        <v>0</v>
      </c>
      <c r="G56" s="307">
        <v>0</v>
      </c>
      <c r="H56" s="307">
        <v>0</v>
      </c>
      <c r="I56" s="307">
        <v>0</v>
      </c>
      <c r="J56" s="307">
        <v>0</v>
      </c>
      <c r="K56" s="307">
        <v>0</v>
      </c>
      <c r="L56" s="307">
        <v>-817</v>
      </c>
      <c r="M56" s="307">
        <v>0</v>
      </c>
      <c r="N56" s="307">
        <v>0</v>
      </c>
      <c r="O56" s="307">
        <v>0</v>
      </c>
      <c r="P56" s="307">
        <v>0</v>
      </c>
      <c r="Q56" s="307">
        <v>0</v>
      </c>
      <c r="R56" s="307">
        <v>0</v>
      </c>
      <c r="S56" s="307">
        <v>0</v>
      </c>
      <c r="T56" s="307">
        <v>0</v>
      </c>
      <c r="U56" s="307">
        <v>0</v>
      </c>
      <c r="V56" s="307">
        <v>0</v>
      </c>
      <c r="W56" s="307">
        <v>-38004</v>
      </c>
      <c r="X56" s="307">
        <v>-25336</v>
      </c>
      <c r="Y56" s="307">
        <v>-4086</v>
      </c>
      <c r="Z56" s="307">
        <v>0</v>
      </c>
      <c r="AA56" s="307">
        <v>0</v>
      </c>
      <c r="AB56" s="307">
        <v>0</v>
      </c>
      <c r="AC56" s="307">
        <v>0</v>
      </c>
      <c r="AD56" s="307">
        <v>0</v>
      </c>
      <c r="AE56" s="462">
        <v>0</v>
      </c>
      <c r="AF56" s="462">
        <v>0</v>
      </c>
      <c r="AG56" s="656">
        <v>0</v>
      </c>
      <c r="AH56" s="656">
        <v>0</v>
      </c>
      <c r="AI56" s="996">
        <v>0</v>
      </c>
      <c r="AJ56" s="1135">
        <v>0</v>
      </c>
      <c r="AK56" s="1135">
        <v>0</v>
      </c>
      <c r="AL56" s="996">
        <v>0</v>
      </c>
      <c r="AM56" s="996">
        <v>0</v>
      </c>
      <c r="AN56" s="996">
        <v>0</v>
      </c>
      <c r="AO56" s="307">
        <v>-12505</v>
      </c>
      <c r="AP56" s="307">
        <v>-15814</v>
      </c>
      <c r="AQ56" s="308">
        <v>-96562</v>
      </c>
      <c r="AR56" s="309">
        <v>3551558</v>
      </c>
      <c r="AS56" s="307"/>
      <c r="AT56" s="307"/>
      <c r="AU56" s="307">
        <v>0</v>
      </c>
      <c r="AV56" s="307">
        <v>0</v>
      </c>
      <c r="AW56" s="307">
        <v>0</v>
      </c>
      <c r="AX56" s="307">
        <v>0</v>
      </c>
      <c r="AY56" s="307">
        <v>0</v>
      </c>
      <c r="AZ56" s="307">
        <v>0</v>
      </c>
      <c r="BA56" s="307">
        <v>-25</v>
      </c>
      <c r="BB56" s="307">
        <v>0</v>
      </c>
      <c r="BC56" s="307">
        <v>0</v>
      </c>
      <c r="BD56" s="307">
        <v>0</v>
      </c>
      <c r="BE56" s="307">
        <v>0</v>
      </c>
      <c r="BF56" s="307">
        <v>0</v>
      </c>
      <c r="BG56" s="307">
        <v>0</v>
      </c>
      <c r="BH56" s="307">
        <v>0</v>
      </c>
      <c r="BI56" s="307">
        <v>0</v>
      </c>
      <c r="BJ56" s="307">
        <v>0</v>
      </c>
      <c r="BK56" s="307">
        <v>0</v>
      </c>
      <c r="BL56" s="307">
        <v>-1143</v>
      </c>
      <c r="BM56" s="307">
        <v>-762</v>
      </c>
      <c r="BN56" s="307">
        <v>-123</v>
      </c>
      <c r="BO56" s="307">
        <v>0</v>
      </c>
      <c r="BP56" s="307">
        <v>0</v>
      </c>
      <c r="BQ56" s="307">
        <v>0</v>
      </c>
      <c r="BR56" s="307">
        <v>0</v>
      </c>
      <c r="BS56" s="307">
        <v>0</v>
      </c>
      <c r="BT56" s="462">
        <v>0</v>
      </c>
      <c r="BU56" s="462">
        <v>0</v>
      </c>
      <c r="BV56" s="656">
        <v>0</v>
      </c>
      <c r="BW56" s="656">
        <v>0</v>
      </c>
      <c r="BX56" s="996">
        <v>0</v>
      </c>
      <c r="BY56" s="1135">
        <v>0</v>
      </c>
      <c r="BZ56" s="1135">
        <v>0</v>
      </c>
      <c r="CA56" s="1135">
        <v>0</v>
      </c>
      <c r="CB56" s="1135">
        <v>0</v>
      </c>
      <c r="CC56" s="1135">
        <v>0</v>
      </c>
      <c r="CD56" s="307">
        <v>-376</v>
      </c>
      <c r="CE56" s="307">
        <v>-476</v>
      </c>
      <c r="CF56" s="307">
        <v>-2905</v>
      </c>
      <c r="CG56" s="2222">
        <v>3548653</v>
      </c>
      <c r="CH56" s="2166"/>
      <c r="CI56" s="2166"/>
      <c r="CJ56" s="343"/>
      <c r="CK56" s="343"/>
      <c r="CL56" s="343"/>
      <c r="CM56" s="343"/>
      <c r="CN56" s="343"/>
      <c r="CO56" s="2234"/>
      <c r="CP56" s="343"/>
      <c r="CQ56" s="343"/>
      <c r="CR56" s="343"/>
      <c r="CS56" s="343"/>
      <c r="CT56" s="343"/>
      <c r="CU56" s="343"/>
      <c r="CV56" s="343"/>
      <c r="CW56" s="343"/>
      <c r="CX56" s="343"/>
      <c r="CY56" s="343"/>
      <c r="CZ56" s="343"/>
      <c r="DA56" s="343"/>
      <c r="DB56" s="343"/>
      <c r="DC56" s="343"/>
      <c r="DD56" s="343"/>
      <c r="DE56" s="343"/>
      <c r="DF56" s="343"/>
      <c r="DG56" s="343"/>
      <c r="DH56" s="343"/>
      <c r="DI56" s="343"/>
      <c r="DJ56" s="343"/>
      <c r="DK56" s="343"/>
      <c r="DL56" s="343"/>
      <c r="DM56" s="343"/>
      <c r="DN56" s="343"/>
      <c r="DO56" s="343"/>
      <c r="DP56" s="343"/>
      <c r="DQ56" s="343"/>
      <c r="DR56" s="343"/>
      <c r="DS56" s="343"/>
      <c r="DT56" s="343"/>
      <c r="DU56" s="343"/>
      <c r="DV56" s="343"/>
      <c r="DW56" s="343"/>
      <c r="DX56" s="343"/>
      <c r="DY56" s="343"/>
      <c r="DZ56" s="343"/>
      <c r="EA56" s="343"/>
      <c r="EB56" s="343"/>
      <c r="EC56" s="343"/>
      <c r="ED56" s="343"/>
      <c r="EE56" s="343"/>
      <c r="EF56" s="343"/>
      <c r="EG56" s="343"/>
      <c r="EH56" s="343"/>
      <c r="EI56" s="343"/>
      <c r="EJ56" s="343"/>
      <c r="EK56" s="343"/>
      <c r="EL56" s="343"/>
      <c r="EM56" s="343"/>
      <c r="EN56" s="343"/>
      <c r="EO56" s="343"/>
      <c r="EP56" s="343"/>
      <c r="EQ56" s="343"/>
      <c r="ER56" s="343"/>
      <c r="ES56" s="343"/>
      <c r="ET56" s="343"/>
      <c r="EU56" s="343"/>
      <c r="EV56" s="343"/>
      <c r="EW56" s="343"/>
      <c r="EX56" s="343"/>
      <c r="EY56" s="343"/>
      <c r="EZ56" s="343"/>
      <c r="FA56" s="343"/>
      <c r="FB56" s="343"/>
      <c r="FC56" s="343"/>
      <c r="FD56" s="343"/>
      <c r="FE56" s="343"/>
      <c r="FF56" s="343"/>
      <c r="FG56" s="343"/>
      <c r="FH56" s="343"/>
      <c r="FI56" s="343"/>
      <c r="FJ56" s="343"/>
      <c r="FK56" s="343"/>
      <c r="FL56" s="343"/>
      <c r="FM56" s="343"/>
      <c r="FN56" s="343"/>
      <c r="FO56" s="343"/>
      <c r="FP56" s="343"/>
      <c r="FQ56" s="343"/>
      <c r="FR56" s="343"/>
      <c r="FS56" s="343"/>
      <c r="FT56" s="343"/>
      <c r="FU56" s="343"/>
      <c r="FV56" s="343"/>
      <c r="FW56" s="343"/>
      <c r="FX56" s="343"/>
      <c r="FY56" s="343"/>
      <c r="FZ56" s="343"/>
      <c r="GA56" s="343"/>
      <c r="GB56" s="343"/>
      <c r="GC56" s="343"/>
      <c r="GD56" s="343"/>
      <c r="GE56" s="343"/>
      <c r="GF56" s="343"/>
      <c r="GG56" s="343"/>
      <c r="GH56" s="343"/>
      <c r="GI56" s="343"/>
      <c r="GJ56" s="343"/>
      <c r="GK56" s="343"/>
      <c r="GL56" s="343"/>
      <c r="GM56" s="343"/>
      <c r="GN56" s="343"/>
      <c r="GO56" s="343"/>
      <c r="GP56" s="343"/>
      <c r="GQ56" s="343"/>
      <c r="GR56" s="343"/>
      <c r="GS56" s="343"/>
      <c r="GT56" s="343"/>
      <c r="GU56" s="343"/>
      <c r="GV56" s="343"/>
      <c r="GW56" s="343"/>
      <c r="GX56" s="343"/>
      <c r="GY56" s="343"/>
      <c r="GZ56" s="343"/>
      <c r="HA56" s="343"/>
      <c r="HB56" s="343"/>
      <c r="HC56" s="343"/>
      <c r="HD56" s="343"/>
      <c r="HE56" s="343"/>
      <c r="HF56" s="343"/>
      <c r="HG56" s="343"/>
      <c r="HH56" s="343"/>
      <c r="HI56" s="343"/>
      <c r="HJ56" s="343"/>
      <c r="HK56" s="343"/>
      <c r="HL56" s="343"/>
      <c r="HM56" s="343"/>
      <c r="HN56" s="343"/>
      <c r="HO56" s="343"/>
      <c r="HP56" s="343"/>
      <c r="HQ56" s="343"/>
      <c r="HR56" s="343"/>
      <c r="HS56" s="343"/>
      <c r="HT56" s="343"/>
      <c r="HU56" s="343"/>
      <c r="HV56" s="343"/>
      <c r="HW56" s="343"/>
      <c r="HX56" s="343"/>
      <c r="HY56" s="343"/>
      <c r="HZ56" s="343"/>
      <c r="IA56" s="343"/>
      <c r="IB56" s="343"/>
      <c r="IC56" s="343"/>
      <c r="ID56" s="343"/>
      <c r="IE56" s="343"/>
      <c r="IF56" s="343"/>
      <c r="IG56" s="343"/>
      <c r="IH56" s="343"/>
      <c r="II56" s="343"/>
      <c r="IJ56" s="343"/>
      <c r="IK56" s="343"/>
      <c r="IL56" s="343"/>
      <c r="IM56" s="343"/>
      <c r="IN56" s="343"/>
      <c r="IO56" s="343"/>
      <c r="IP56" s="343"/>
      <c r="IQ56" s="343"/>
      <c r="IR56" s="343"/>
      <c r="IS56" s="343"/>
      <c r="IT56" s="343"/>
      <c r="IU56" s="343"/>
      <c r="IV56" s="343"/>
      <c r="IW56" s="343"/>
      <c r="IX56" s="343"/>
      <c r="IY56" s="343"/>
      <c r="IZ56" s="343"/>
      <c r="JA56" s="343"/>
      <c r="JB56" s="343"/>
      <c r="JC56" s="343"/>
      <c r="JD56" s="343"/>
      <c r="JE56" s="343"/>
      <c r="JF56" s="343"/>
      <c r="JG56" s="343"/>
      <c r="JH56" s="343"/>
      <c r="JI56" s="343"/>
      <c r="JJ56" s="343"/>
      <c r="JK56" s="343"/>
      <c r="JL56" s="343"/>
      <c r="JM56" s="343"/>
      <c r="JN56" s="343"/>
      <c r="JO56" s="343"/>
      <c r="JP56" s="343"/>
      <c r="JQ56" s="343"/>
      <c r="JR56" s="343"/>
      <c r="JS56" s="343"/>
      <c r="JT56" s="343"/>
      <c r="JU56" s="343"/>
      <c r="JV56" s="343"/>
      <c r="JW56" s="343"/>
      <c r="JX56" s="343"/>
      <c r="JY56" s="343"/>
      <c r="JZ56" s="343"/>
      <c r="KA56" s="343"/>
      <c r="KB56" s="343"/>
      <c r="KC56" s="343"/>
      <c r="KD56" s="343"/>
      <c r="KE56" s="343"/>
      <c r="KF56" s="343"/>
      <c r="KG56" s="343"/>
      <c r="KH56" s="343"/>
      <c r="KI56" s="343"/>
      <c r="KJ56" s="343"/>
      <c r="KK56" s="343"/>
      <c r="KL56" s="343"/>
      <c r="KM56" s="343"/>
      <c r="KN56" s="343"/>
      <c r="KO56" s="343"/>
      <c r="KP56" s="343"/>
      <c r="KQ56" s="343"/>
      <c r="KR56" s="343"/>
      <c r="KS56" s="343"/>
      <c r="KT56" s="343"/>
      <c r="KU56" s="343"/>
      <c r="KV56" s="343"/>
      <c r="KW56" s="343"/>
      <c r="KX56" s="343"/>
      <c r="KY56" s="343"/>
      <c r="KZ56" s="343"/>
      <c r="LA56" s="343"/>
      <c r="LB56" s="343"/>
      <c r="LC56" s="343"/>
      <c r="LD56" s="343"/>
      <c r="LE56" s="343"/>
      <c r="LF56" s="343"/>
      <c r="LG56" s="343"/>
      <c r="LH56" s="343"/>
      <c r="LI56" s="343"/>
      <c r="LJ56" s="343"/>
      <c r="LK56" s="343"/>
      <c r="LL56" s="343"/>
      <c r="LM56" s="343"/>
      <c r="LN56" s="343"/>
      <c r="LO56" s="343"/>
      <c r="LP56" s="343"/>
      <c r="LQ56" s="343"/>
      <c r="LR56" s="343"/>
      <c r="LS56" s="343"/>
      <c r="LT56" s="343"/>
      <c r="LU56" s="343"/>
      <c r="LV56" s="343"/>
      <c r="LW56" s="343"/>
      <c r="LX56" s="343"/>
      <c r="LY56" s="343"/>
      <c r="LZ56" s="343"/>
      <c r="MA56" s="343"/>
      <c r="MB56" s="343"/>
      <c r="MC56" s="343"/>
      <c r="MD56" s="343"/>
      <c r="ME56" s="343"/>
      <c r="MF56" s="343"/>
      <c r="MG56" s="343"/>
      <c r="MH56" s="343"/>
      <c r="MI56" s="343"/>
      <c r="MJ56" s="343"/>
      <c r="MK56" s="343"/>
      <c r="ML56" s="343"/>
      <c r="MM56" s="343"/>
      <c r="MN56" s="343"/>
      <c r="MO56" s="343"/>
      <c r="MP56" s="343"/>
      <c r="MQ56" s="343"/>
      <c r="MR56" s="343"/>
      <c r="MS56" s="343"/>
      <c r="MT56" s="343"/>
      <c r="MU56" s="343"/>
      <c r="MV56" s="343"/>
      <c r="MW56" s="343"/>
      <c r="MX56" s="343"/>
      <c r="MY56" s="343"/>
      <c r="MZ56" s="343"/>
      <c r="NA56" s="343"/>
      <c r="NB56" s="343"/>
      <c r="NC56" s="343"/>
      <c r="ND56" s="343"/>
      <c r="NE56" s="343"/>
      <c r="NF56" s="343"/>
      <c r="NG56" s="343"/>
      <c r="NH56" s="343"/>
      <c r="NI56" s="343"/>
      <c r="NJ56" s="343"/>
      <c r="NK56" s="343"/>
      <c r="NL56" s="343"/>
      <c r="NM56" s="343"/>
      <c r="NN56" s="343"/>
      <c r="NO56" s="343"/>
      <c r="NP56" s="343"/>
      <c r="NQ56" s="343"/>
      <c r="NR56" s="343"/>
      <c r="NS56" s="343"/>
      <c r="NT56" s="343"/>
      <c r="NU56" s="343"/>
      <c r="NV56" s="343"/>
      <c r="NW56" s="343"/>
      <c r="NX56" s="343"/>
      <c r="NY56" s="343"/>
      <c r="NZ56" s="343"/>
      <c r="OA56" s="343"/>
      <c r="OB56" s="343"/>
      <c r="OC56" s="343"/>
      <c r="OD56" s="343"/>
      <c r="OE56" s="343"/>
      <c r="OF56" s="343"/>
      <c r="OG56" s="343"/>
      <c r="OH56" s="343"/>
      <c r="OI56" s="343"/>
      <c r="OJ56" s="343"/>
      <c r="OK56" s="343"/>
    </row>
    <row r="57" spans="1:401" s="25" customFormat="1" ht="15.75" customHeight="1" x14ac:dyDescent="0.2">
      <c r="A57" s="314">
        <v>51</v>
      </c>
      <c r="B57" s="315" t="s">
        <v>53</v>
      </c>
      <c r="C57" s="71">
        <v>4162156</v>
      </c>
      <c r="D57" s="71">
        <v>-556</v>
      </c>
      <c r="E57" s="71"/>
      <c r="F57" s="71">
        <v>0</v>
      </c>
      <c r="G57" s="71">
        <v>0</v>
      </c>
      <c r="H57" s="71">
        <v>0</v>
      </c>
      <c r="I57" s="71">
        <v>0</v>
      </c>
      <c r="J57" s="71">
        <v>0</v>
      </c>
      <c r="K57" s="71">
        <v>0</v>
      </c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-1028</v>
      </c>
      <c r="U57" s="71">
        <v>0</v>
      </c>
      <c r="V57" s="71">
        <v>0</v>
      </c>
      <c r="W57" s="71">
        <v>0</v>
      </c>
      <c r="X57" s="71">
        <v>0</v>
      </c>
      <c r="Y57" s="71">
        <v>0</v>
      </c>
      <c r="Z57" s="71">
        <v>0</v>
      </c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-6016</v>
      </c>
      <c r="AP57" s="71">
        <v>-21751</v>
      </c>
      <c r="AQ57" s="316">
        <v>-29351</v>
      </c>
      <c r="AR57" s="317">
        <v>4132805</v>
      </c>
      <c r="AS57" s="71"/>
      <c r="AT57" s="71"/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0</v>
      </c>
      <c r="BG57" s="71">
        <v>0</v>
      </c>
      <c r="BH57" s="71">
        <v>0</v>
      </c>
      <c r="BI57" s="71">
        <v>-31</v>
      </c>
      <c r="BJ57" s="71">
        <v>0</v>
      </c>
      <c r="BK57" s="71">
        <v>0</v>
      </c>
      <c r="BL57" s="71">
        <v>0</v>
      </c>
      <c r="BM57" s="71">
        <v>0</v>
      </c>
      <c r="BN57" s="71">
        <v>0</v>
      </c>
      <c r="BO57" s="71">
        <v>0</v>
      </c>
      <c r="BP57" s="71">
        <v>0</v>
      </c>
      <c r="BQ57" s="71">
        <v>0</v>
      </c>
      <c r="BR57" s="71">
        <v>0</v>
      </c>
      <c r="BS57" s="71">
        <v>0</v>
      </c>
      <c r="BT57" s="71">
        <v>0</v>
      </c>
      <c r="BU57" s="71">
        <v>0</v>
      </c>
      <c r="BV57" s="71">
        <v>0</v>
      </c>
      <c r="BW57" s="71">
        <v>0</v>
      </c>
      <c r="BX57" s="71">
        <v>0</v>
      </c>
      <c r="BY57" s="71">
        <v>0</v>
      </c>
      <c r="BZ57" s="71">
        <v>0</v>
      </c>
      <c r="CA57" s="71">
        <v>0</v>
      </c>
      <c r="CB57" s="71">
        <v>0</v>
      </c>
      <c r="CC57" s="71">
        <v>0</v>
      </c>
      <c r="CD57" s="71">
        <v>-181</v>
      </c>
      <c r="CE57" s="71">
        <v>-654</v>
      </c>
      <c r="CF57" s="71">
        <v>-866</v>
      </c>
      <c r="CG57" s="2221">
        <v>4131939</v>
      </c>
      <c r="CH57" s="2166"/>
      <c r="CI57" s="2166"/>
      <c r="CJ57" s="343"/>
      <c r="CK57" s="343"/>
      <c r="CL57" s="343"/>
      <c r="CM57" s="343"/>
      <c r="CN57" s="343"/>
      <c r="CO57" s="2234"/>
      <c r="CP57" s="343"/>
      <c r="CQ57" s="343"/>
      <c r="CR57" s="343"/>
      <c r="CS57" s="343"/>
      <c r="CT57" s="343"/>
      <c r="CU57" s="343"/>
      <c r="CV57" s="343"/>
      <c r="CW57" s="343"/>
      <c r="CX57" s="343"/>
      <c r="CY57" s="343"/>
      <c r="CZ57" s="343"/>
      <c r="DA57" s="343"/>
      <c r="DB57" s="343"/>
      <c r="DC57" s="343"/>
      <c r="DD57" s="343"/>
      <c r="DE57" s="343"/>
      <c r="DF57" s="343"/>
      <c r="DG57" s="343"/>
      <c r="DH57" s="343"/>
      <c r="DI57" s="343"/>
      <c r="DJ57" s="343"/>
      <c r="DK57" s="343"/>
      <c r="DL57" s="343"/>
      <c r="DM57" s="343"/>
      <c r="DN57" s="343"/>
      <c r="DO57" s="343"/>
      <c r="DP57" s="343"/>
      <c r="DQ57" s="343"/>
      <c r="DR57" s="343"/>
      <c r="DS57" s="343"/>
      <c r="DT57" s="343"/>
      <c r="DU57" s="343"/>
      <c r="DV57" s="343"/>
      <c r="DW57" s="343"/>
      <c r="DX57" s="343"/>
      <c r="DY57" s="343"/>
      <c r="DZ57" s="343"/>
      <c r="EA57" s="343"/>
      <c r="EB57" s="343"/>
      <c r="EC57" s="343"/>
      <c r="ED57" s="343"/>
      <c r="EE57" s="343"/>
      <c r="EF57" s="343"/>
      <c r="EG57" s="343"/>
      <c r="EH57" s="343"/>
      <c r="EI57" s="343"/>
      <c r="EJ57" s="343"/>
      <c r="EK57" s="343"/>
      <c r="EL57" s="343"/>
      <c r="EM57" s="343"/>
      <c r="EN57" s="343"/>
      <c r="EO57" s="343"/>
      <c r="EP57" s="343"/>
      <c r="EQ57" s="343"/>
      <c r="ER57" s="343"/>
      <c r="ES57" s="343"/>
      <c r="ET57" s="343"/>
      <c r="EU57" s="343"/>
      <c r="EV57" s="343"/>
      <c r="EW57" s="343"/>
      <c r="EX57" s="343"/>
      <c r="EY57" s="343"/>
      <c r="EZ57" s="343"/>
      <c r="FA57" s="343"/>
      <c r="FB57" s="343"/>
      <c r="FC57" s="343"/>
      <c r="FD57" s="343"/>
      <c r="FE57" s="343"/>
      <c r="FF57" s="343"/>
      <c r="FG57" s="343"/>
      <c r="FH57" s="343"/>
      <c r="FI57" s="343"/>
      <c r="FJ57" s="343"/>
      <c r="FK57" s="343"/>
      <c r="FL57" s="343"/>
      <c r="FM57" s="343"/>
      <c r="FN57" s="343"/>
      <c r="FO57" s="343"/>
      <c r="FP57" s="343"/>
      <c r="FQ57" s="343"/>
      <c r="FR57" s="343"/>
      <c r="FS57" s="343"/>
      <c r="FT57" s="343"/>
      <c r="FU57" s="343"/>
      <c r="FV57" s="343"/>
      <c r="FW57" s="343"/>
      <c r="FX57" s="343"/>
      <c r="FY57" s="343"/>
      <c r="FZ57" s="343"/>
      <c r="GA57" s="343"/>
      <c r="GB57" s="343"/>
      <c r="GC57" s="343"/>
      <c r="GD57" s="343"/>
      <c r="GE57" s="343"/>
      <c r="GF57" s="343"/>
      <c r="GG57" s="343"/>
      <c r="GH57" s="343"/>
      <c r="GI57" s="343"/>
      <c r="GJ57" s="343"/>
      <c r="GK57" s="343"/>
      <c r="GL57" s="343"/>
      <c r="GM57" s="343"/>
      <c r="GN57" s="343"/>
      <c r="GO57" s="343"/>
      <c r="GP57" s="343"/>
      <c r="GQ57" s="343"/>
      <c r="GR57" s="343"/>
      <c r="GS57" s="343"/>
      <c r="GT57" s="343"/>
      <c r="GU57" s="343"/>
      <c r="GV57" s="343"/>
      <c r="GW57" s="343"/>
      <c r="GX57" s="343"/>
      <c r="GY57" s="343"/>
      <c r="GZ57" s="343"/>
      <c r="HA57" s="343"/>
      <c r="HB57" s="343"/>
      <c r="HC57" s="343"/>
      <c r="HD57" s="343"/>
      <c r="HE57" s="343"/>
      <c r="HF57" s="343"/>
      <c r="HG57" s="343"/>
      <c r="HH57" s="343"/>
      <c r="HI57" s="343"/>
      <c r="HJ57" s="343"/>
      <c r="HK57" s="343"/>
      <c r="HL57" s="343"/>
      <c r="HM57" s="343"/>
      <c r="HN57" s="343"/>
      <c r="HO57" s="343"/>
      <c r="HP57" s="343"/>
      <c r="HQ57" s="343"/>
      <c r="HR57" s="343"/>
      <c r="HS57" s="343"/>
      <c r="HT57" s="343"/>
      <c r="HU57" s="343"/>
      <c r="HV57" s="343"/>
      <c r="HW57" s="343"/>
      <c r="HX57" s="343"/>
      <c r="HY57" s="343"/>
      <c r="HZ57" s="343"/>
      <c r="IA57" s="343"/>
      <c r="IB57" s="343"/>
      <c r="IC57" s="343"/>
      <c r="ID57" s="343"/>
      <c r="IE57" s="343"/>
      <c r="IF57" s="343"/>
      <c r="IG57" s="343"/>
      <c r="IH57" s="343"/>
      <c r="II57" s="343"/>
      <c r="IJ57" s="343"/>
      <c r="IK57" s="343"/>
      <c r="IL57" s="343"/>
      <c r="IM57" s="343"/>
      <c r="IN57" s="343"/>
      <c r="IO57" s="343"/>
      <c r="IP57" s="343"/>
      <c r="IQ57" s="343"/>
      <c r="IR57" s="343"/>
      <c r="IS57" s="343"/>
      <c r="IT57" s="343"/>
      <c r="IU57" s="343"/>
      <c r="IV57" s="343"/>
      <c r="IW57" s="343"/>
      <c r="IX57" s="343"/>
      <c r="IY57" s="343"/>
      <c r="IZ57" s="343"/>
      <c r="JA57" s="343"/>
      <c r="JB57" s="343"/>
      <c r="JC57" s="343"/>
      <c r="JD57" s="343"/>
      <c r="JE57" s="343"/>
      <c r="JF57" s="343"/>
      <c r="JG57" s="343"/>
      <c r="JH57" s="343"/>
      <c r="JI57" s="343"/>
      <c r="JJ57" s="343"/>
      <c r="JK57" s="343"/>
      <c r="JL57" s="343"/>
      <c r="JM57" s="343"/>
      <c r="JN57" s="343"/>
      <c r="JO57" s="343"/>
      <c r="JP57" s="343"/>
      <c r="JQ57" s="343"/>
      <c r="JR57" s="343"/>
      <c r="JS57" s="343"/>
      <c r="JT57" s="343"/>
      <c r="JU57" s="343"/>
      <c r="JV57" s="343"/>
      <c r="JW57" s="343"/>
      <c r="JX57" s="343"/>
      <c r="JY57" s="343"/>
      <c r="JZ57" s="343"/>
      <c r="KA57" s="343"/>
      <c r="KB57" s="343"/>
      <c r="KC57" s="343"/>
      <c r="KD57" s="343"/>
      <c r="KE57" s="343"/>
      <c r="KF57" s="343"/>
      <c r="KG57" s="343"/>
      <c r="KH57" s="343"/>
      <c r="KI57" s="343"/>
      <c r="KJ57" s="343"/>
      <c r="KK57" s="343"/>
      <c r="KL57" s="343"/>
      <c r="KM57" s="343"/>
      <c r="KN57" s="343"/>
      <c r="KO57" s="343"/>
      <c r="KP57" s="343"/>
      <c r="KQ57" s="343"/>
      <c r="KR57" s="343"/>
      <c r="KS57" s="343"/>
      <c r="KT57" s="343"/>
      <c r="KU57" s="343"/>
      <c r="KV57" s="343"/>
      <c r="KW57" s="343"/>
      <c r="KX57" s="343"/>
      <c r="KY57" s="343"/>
      <c r="KZ57" s="343"/>
      <c r="LA57" s="343"/>
      <c r="LB57" s="343"/>
      <c r="LC57" s="343"/>
      <c r="LD57" s="343"/>
      <c r="LE57" s="343"/>
      <c r="LF57" s="343"/>
      <c r="LG57" s="343"/>
      <c r="LH57" s="343"/>
      <c r="LI57" s="343"/>
      <c r="LJ57" s="343"/>
      <c r="LK57" s="343"/>
      <c r="LL57" s="343"/>
      <c r="LM57" s="343"/>
      <c r="LN57" s="343"/>
      <c r="LO57" s="343"/>
      <c r="LP57" s="343"/>
      <c r="LQ57" s="343"/>
      <c r="LR57" s="343"/>
      <c r="LS57" s="343"/>
      <c r="LT57" s="343"/>
      <c r="LU57" s="343"/>
      <c r="LV57" s="343"/>
      <c r="LW57" s="343"/>
      <c r="LX57" s="343"/>
      <c r="LY57" s="343"/>
      <c r="LZ57" s="343"/>
      <c r="MA57" s="343"/>
      <c r="MB57" s="343"/>
      <c r="MC57" s="343"/>
      <c r="MD57" s="343"/>
      <c r="ME57" s="343"/>
      <c r="MF57" s="343"/>
      <c r="MG57" s="343"/>
      <c r="MH57" s="343"/>
      <c r="MI57" s="343"/>
      <c r="MJ57" s="343"/>
      <c r="MK57" s="343"/>
      <c r="ML57" s="343"/>
      <c r="MM57" s="343"/>
      <c r="MN57" s="343"/>
      <c r="MO57" s="343"/>
      <c r="MP57" s="343"/>
      <c r="MQ57" s="343"/>
      <c r="MR57" s="343"/>
      <c r="MS57" s="343"/>
      <c r="MT57" s="343"/>
      <c r="MU57" s="343"/>
      <c r="MV57" s="343"/>
      <c r="MW57" s="343"/>
      <c r="MX57" s="343"/>
      <c r="MY57" s="343"/>
      <c r="MZ57" s="343"/>
      <c r="NA57" s="343"/>
      <c r="NB57" s="343"/>
      <c r="NC57" s="343"/>
      <c r="ND57" s="343"/>
      <c r="NE57" s="343"/>
      <c r="NF57" s="343"/>
      <c r="NG57" s="343"/>
      <c r="NH57" s="343"/>
      <c r="NI57" s="343"/>
      <c r="NJ57" s="343"/>
      <c r="NK57" s="343"/>
      <c r="NL57" s="343"/>
      <c r="NM57" s="343"/>
      <c r="NN57" s="343"/>
      <c r="NO57" s="343"/>
      <c r="NP57" s="343"/>
      <c r="NQ57" s="343"/>
      <c r="NR57" s="343"/>
      <c r="NS57" s="343"/>
      <c r="NT57" s="343"/>
      <c r="NU57" s="343"/>
      <c r="NV57" s="343"/>
      <c r="NW57" s="343"/>
      <c r="NX57" s="343"/>
      <c r="NY57" s="343"/>
      <c r="NZ57" s="343"/>
      <c r="OA57" s="343"/>
      <c r="OB57" s="343"/>
      <c r="OC57" s="343"/>
      <c r="OD57" s="343"/>
      <c r="OE57" s="343"/>
      <c r="OF57" s="343"/>
      <c r="OG57" s="343"/>
      <c r="OH57" s="343"/>
      <c r="OI57" s="343"/>
      <c r="OJ57" s="343"/>
      <c r="OK57" s="343"/>
    </row>
    <row r="58" spans="1:401" s="25" customFormat="1" ht="15.75" customHeight="1" x14ac:dyDescent="0.2">
      <c r="A58" s="314">
        <v>52</v>
      </c>
      <c r="B58" s="315" t="s">
        <v>54</v>
      </c>
      <c r="C58" s="71">
        <v>18007117</v>
      </c>
      <c r="D58" s="71">
        <v>-1197</v>
      </c>
      <c r="E58" s="71"/>
      <c r="F58" s="71">
        <v>0</v>
      </c>
      <c r="G58" s="71">
        <v>0</v>
      </c>
      <c r="H58" s="71">
        <v>-670</v>
      </c>
      <c r="I58" s="71">
        <v>-1341</v>
      </c>
      <c r="J58" s="71">
        <v>-6033</v>
      </c>
      <c r="K58" s="71">
        <v>0</v>
      </c>
      <c r="L58" s="71">
        <v>0</v>
      </c>
      <c r="M58" s="71">
        <v>0</v>
      </c>
      <c r="N58" s="71">
        <v>-670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0</v>
      </c>
      <c r="Y58" s="71">
        <v>0</v>
      </c>
      <c r="Z58" s="71">
        <v>0</v>
      </c>
      <c r="AA58" s="71">
        <v>0</v>
      </c>
      <c r="AB58" s="71">
        <v>-670</v>
      </c>
      <c r="AC58" s="71">
        <v>0</v>
      </c>
      <c r="AD58" s="71">
        <v>0</v>
      </c>
      <c r="AE58" s="71">
        <v>-1341</v>
      </c>
      <c r="AF58" s="71">
        <v>-1341</v>
      </c>
      <c r="AG58" s="71">
        <v>0</v>
      </c>
      <c r="AH58" s="71">
        <v>0</v>
      </c>
      <c r="AI58" s="71">
        <v>0</v>
      </c>
      <c r="AJ58" s="71">
        <v>0</v>
      </c>
      <c r="AK58" s="71">
        <v>-66362</v>
      </c>
      <c r="AL58" s="71">
        <v>0</v>
      </c>
      <c r="AM58" s="71">
        <v>0</v>
      </c>
      <c r="AN58" s="71">
        <v>0</v>
      </c>
      <c r="AO58" s="71">
        <v>-74204</v>
      </c>
      <c r="AP58" s="71">
        <v>-212961</v>
      </c>
      <c r="AQ58" s="316">
        <v>-366790</v>
      </c>
      <c r="AR58" s="317">
        <v>17640327</v>
      </c>
      <c r="AS58" s="71"/>
      <c r="AT58" s="71"/>
      <c r="AU58" s="71">
        <v>0</v>
      </c>
      <c r="AV58" s="71">
        <v>0</v>
      </c>
      <c r="AW58" s="71">
        <v>-20</v>
      </c>
      <c r="AX58" s="71">
        <v>-40</v>
      </c>
      <c r="AY58" s="71">
        <v>-181</v>
      </c>
      <c r="AZ58" s="71">
        <v>0</v>
      </c>
      <c r="BA58" s="71">
        <v>0</v>
      </c>
      <c r="BB58" s="71">
        <v>0</v>
      </c>
      <c r="BC58" s="71">
        <v>-20</v>
      </c>
      <c r="BD58" s="71">
        <v>0</v>
      </c>
      <c r="BE58" s="71">
        <v>0</v>
      </c>
      <c r="BF58" s="71">
        <v>0</v>
      </c>
      <c r="BG58" s="71">
        <v>0</v>
      </c>
      <c r="BH58" s="71">
        <v>0</v>
      </c>
      <c r="BI58" s="71">
        <v>0</v>
      </c>
      <c r="BJ58" s="71">
        <v>0</v>
      </c>
      <c r="BK58" s="71">
        <v>0</v>
      </c>
      <c r="BL58" s="71">
        <v>0</v>
      </c>
      <c r="BM58" s="71">
        <v>0</v>
      </c>
      <c r="BN58" s="71">
        <v>0</v>
      </c>
      <c r="BO58" s="71">
        <v>0</v>
      </c>
      <c r="BP58" s="71">
        <v>0</v>
      </c>
      <c r="BQ58" s="71">
        <v>-20</v>
      </c>
      <c r="BR58" s="71">
        <v>0</v>
      </c>
      <c r="BS58" s="71">
        <v>0</v>
      </c>
      <c r="BT58" s="71">
        <v>-40</v>
      </c>
      <c r="BU58" s="71">
        <v>-40</v>
      </c>
      <c r="BV58" s="71">
        <v>0</v>
      </c>
      <c r="BW58" s="71">
        <v>0</v>
      </c>
      <c r="BX58" s="71">
        <v>0</v>
      </c>
      <c r="BY58" s="71">
        <v>0</v>
      </c>
      <c r="BZ58" s="71">
        <v>-1996</v>
      </c>
      <c r="CA58" s="71">
        <v>0</v>
      </c>
      <c r="CB58" s="71">
        <v>0</v>
      </c>
      <c r="CC58" s="71">
        <v>0</v>
      </c>
      <c r="CD58" s="71">
        <v>-2232</v>
      </c>
      <c r="CE58" s="71">
        <v>-6405</v>
      </c>
      <c r="CF58" s="71">
        <v>-10994</v>
      </c>
      <c r="CG58" s="2221">
        <v>17629333</v>
      </c>
      <c r="CH58" s="2166"/>
      <c r="CI58" s="2166"/>
      <c r="CJ58" s="343"/>
      <c r="CK58" s="343"/>
      <c r="CL58" s="343"/>
      <c r="CM58" s="343"/>
      <c r="CN58" s="343"/>
      <c r="CO58" s="2234"/>
      <c r="CP58" s="1240"/>
      <c r="CQ58" s="2235"/>
      <c r="CR58" s="343"/>
      <c r="CS58" s="343"/>
      <c r="CT58" s="343"/>
      <c r="CU58" s="343"/>
      <c r="CV58" s="343"/>
      <c r="CW58" s="343"/>
      <c r="CX58" s="343"/>
      <c r="CY58" s="343"/>
      <c r="CZ58" s="343"/>
      <c r="DA58" s="343"/>
      <c r="DB58" s="343"/>
      <c r="DC58" s="343"/>
      <c r="DD58" s="343"/>
      <c r="DE58" s="343"/>
      <c r="DF58" s="343"/>
      <c r="DG58" s="343"/>
      <c r="DH58" s="343"/>
      <c r="DI58" s="343"/>
      <c r="DJ58" s="343"/>
      <c r="DK58" s="343"/>
      <c r="DL58" s="343"/>
      <c r="DM58" s="343"/>
      <c r="DN58" s="343"/>
      <c r="DO58" s="343"/>
      <c r="DP58" s="343"/>
      <c r="DQ58" s="343"/>
      <c r="DR58" s="343"/>
      <c r="DS58" s="343"/>
      <c r="DT58" s="343"/>
      <c r="DU58" s="343"/>
      <c r="DV58" s="343"/>
      <c r="DW58" s="343"/>
      <c r="DX58" s="343"/>
      <c r="DY58" s="343"/>
      <c r="DZ58" s="343"/>
      <c r="EA58" s="343"/>
      <c r="EB58" s="343"/>
      <c r="EC58" s="343"/>
      <c r="ED58" s="343"/>
      <c r="EE58" s="343"/>
      <c r="EF58" s="343"/>
      <c r="EG58" s="343"/>
      <c r="EH58" s="343"/>
      <c r="EI58" s="343"/>
      <c r="EJ58" s="343"/>
      <c r="EK58" s="343"/>
      <c r="EL58" s="343"/>
      <c r="EM58" s="343"/>
      <c r="EN58" s="343"/>
      <c r="EO58" s="343"/>
      <c r="EP58" s="343"/>
      <c r="EQ58" s="343"/>
      <c r="ER58" s="343"/>
      <c r="ES58" s="343"/>
      <c r="ET58" s="343"/>
      <c r="EU58" s="343"/>
      <c r="EV58" s="343"/>
      <c r="EW58" s="343"/>
      <c r="EX58" s="343"/>
      <c r="EY58" s="343"/>
      <c r="EZ58" s="343"/>
      <c r="FA58" s="343"/>
      <c r="FB58" s="343"/>
      <c r="FC58" s="343"/>
      <c r="FD58" s="343"/>
      <c r="FE58" s="343"/>
      <c r="FF58" s="343"/>
      <c r="FG58" s="343"/>
      <c r="FH58" s="343"/>
      <c r="FI58" s="343"/>
      <c r="FJ58" s="343"/>
      <c r="FK58" s="343"/>
      <c r="FL58" s="343"/>
      <c r="FM58" s="343"/>
      <c r="FN58" s="343"/>
      <c r="FO58" s="343"/>
      <c r="FP58" s="343"/>
      <c r="FQ58" s="343"/>
      <c r="FR58" s="343"/>
      <c r="FS58" s="343"/>
      <c r="FT58" s="343"/>
      <c r="FU58" s="343"/>
      <c r="FV58" s="343"/>
      <c r="FW58" s="343"/>
      <c r="FX58" s="343"/>
      <c r="FY58" s="343"/>
      <c r="FZ58" s="343"/>
      <c r="GA58" s="343"/>
      <c r="GB58" s="343"/>
      <c r="GC58" s="343"/>
      <c r="GD58" s="343"/>
      <c r="GE58" s="343"/>
      <c r="GF58" s="343"/>
      <c r="GG58" s="343"/>
      <c r="GH58" s="343"/>
      <c r="GI58" s="343"/>
      <c r="GJ58" s="343"/>
      <c r="GK58" s="343"/>
      <c r="GL58" s="343"/>
      <c r="GM58" s="343"/>
      <c r="GN58" s="343"/>
      <c r="GO58" s="343"/>
      <c r="GP58" s="343"/>
      <c r="GQ58" s="343"/>
      <c r="GR58" s="343"/>
      <c r="GS58" s="343"/>
      <c r="GT58" s="343"/>
      <c r="GU58" s="343"/>
      <c r="GV58" s="343"/>
      <c r="GW58" s="343"/>
      <c r="GX58" s="343"/>
      <c r="GY58" s="343"/>
      <c r="GZ58" s="343"/>
      <c r="HA58" s="343"/>
      <c r="HB58" s="343"/>
      <c r="HC58" s="343"/>
      <c r="HD58" s="343"/>
      <c r="HE58" s="343"/>
      <c r="HF58" s="343"/>
      <c r="HG58" s="343"/>
      <c r="HH58" s="343"/>
      <c r="HI58" s="343"/>
      <c r="HJ58" s="343"/>
      <c r="HK58" s="343"/>
      <c r="HL58" s="343"/>
      <c r="HM58" s="343"/>
      <c r="HN58" s="343"/>
      <c r="HO58" s="343"/>
      <c r="HP58" s="343"/>
      <c r="HQ58" s="343"/>
      <c r="HR58" s="343"/>
      <c r="HS58" s="343"/>
      <c r="HT58" s="343"/>
      <c r="HU58" s="343"/>
      <c r="HV58" s="343"/>
      <c r="HW58" s="343"/>
      <c r="HX58" s="343"/>
      <c r="HY58" s="343"/>
      <c r="HZ58" s="343"/>
      <c r="IA58" s="343"/>
      <c r="IB58" s="343"/>
      <c r="IC58" s="343"/>
      <c r="ID58" s="343"/>
      <c r="IE58" s="343"/>
      <c r="IF58" s="343"/>
      <c r="IG58" s="343"/>
      <c r="IH58" s="343"/>
      <c r="II58" s="343"/>
      <c r="IJ58" s="343"/>
      <c r="IK58" s="343"/>
      <c r="IL58" s="343"/>
      <c r="IM58" s="343"/>
      <c r="IN58" s="343"/>
      <c r="IO58" s="343"/>
      <c r="IP58" s="343"/>
      <c r="IQ58" s="343"/>
      <c r="IR58" s="343"/>
      <c r="IS58" s="343"/>
      <c r="IT58" s="343"/>
      <c r="IU58" s="343"/>
      <c r="IV58" s="343"/>
      <c r="IW58" s="343"/>
      <c r="IX58" s="343"/>
      <c r="IY58" s="343"/>
      <c r="IZ58" s="343"/>
      <c r="JA58" s="343"/>
      <c r="JB58" s="343"/>
      <c r="JC58" s="343"/>
      <c r="JD58" s="343"/>
      <c r="JE58" s="343"/>
      <c r="JF58" s="343"/>
      <c r="JG58" s="343"/>
      <c r="JH58" s="343"/>
      <c r="JI58" s="343"/>
      <c r="JJ58" s="343"/>
      <c r="JK58" s="343"/>
      <c r="JL58" s="343"/>
      <c r="JM58" s="343"/>
      <c r="JN58" s="343"/>
      <c r="JO58" s="343"/>
      <c r="JP58" s="343"/>
      <c r="JQ58" s="343"/>
      <c r="JR58" s="343"/>
      <c r="JS58" s="343"/>
      <c r="JT58" s="343"/>
      <c r="JU58" s="343"/>
      <c r="JV58" s="343"/>
      <c r="JW58" s="343"/>
      <c r="JX58" s="343"/>
      <c r="JY58" s="343"/>
      <c r="JZ58" s="343"/>
      <c r="KA58" s="343"/>
      <c r="KB58" s="343"/>
      <c r="KC58" s="343"/>
      <c r="KD58" s="343"/>
      <c r="KE58" s="343"/>
      <c r="KF58" s="343"/>
      <c r="KG58" s="343"/>
      <c r="KH58" s="343"/>
      <c r="KI58" s="343"/>
      <c r="KJ58" s="343"/>
      <c r="KK58" s="343"/>
      <c r="KL58" s="343"/>
      <c r="KM58" s="343"/>
      <c r="KN58" s="343"/>
      <c r="KO58" s="343"/>
      <c r="KP58" s="343"/>
      <c r="KQ58" s="343"/>
      <c r="KR58" s="343"/>
      <c r="KS58" s="343"/>
      <c r="KT58" s="343"/>
      <c r="KU58" s="343"/>
      <c r="KV58" s="343"/>
      <c r="KW58" s="343"/>
      <c r="KX58" s="343"/>
      <c r="KY58" s="343"/>
      <c r="KZ58" s="343"/>
      <c r="LA58" s="343"/>
      <c r="LB58" s="343"/>
      <c r="LC58" s="343"/>
      <c r="LD58" s="343"/>
      <c r="LE58" s="343"/>
      <c r="LF58" s="343"/>
      <c r="LG58" s="343"/>
      <c r="LH58" s="343"/>
      <c r="LI58" s="343"/>
      <c r="LJ58" s="343"/>
      <c r="LK58" s="343"/>
      <c r="LL58" s="343"/>
      <c r="LM58" s="343"/>
      <c r="LN58" s="343"/>
      <c r="LO58" s="343"/>
      <c r="LP58" s="343"/>
      <c r="LQ58" s="343"/>
      <c r="LR58" s="343"/>
      <c r="LS58" s="343"/>
      <c r="LT58" s="343"/>
      <c r="LU58" s="343"/>
      <c r="LV58" s="343"/>
      <c r="LW58" s="343"/>
      <c r="LX58" s="343"/>
      <c r="LY58" s="343"/>
      <c r="LZ58" s="343"/>
      <c r="MA58" s="343"/>
      <c r="MB58" s="343"/>
      <c r="MC58" s="343"/>
      <c r="MD58" s="343"/>
      <c r="ME58" s="343"/>
      <c r="MF58" s="343"/>
      <c r="MG58" s="343"/>
      <c r="MH58" s="343"/>
      <c r="MI58" s="343"/>
      <c r="MJ58" s="343"/>
      <c r="MK58" s="343"/>
      <c r="ML58" s="343"/>
      <c r="MM58" s="343"/>
      <c r="MN58" s="343"/>
      <c r="MO58" s="343"/>
      <c r="MP58" s="343"/>
      <c r="MQ58" s="343"/>
      <c r="MR58" s="343"/>
      <c r="MS58" s="343"/>
      <c r="MT58" s="343"/>
      <c r="MU58" s="343"/>
      <c r="MV58" s="343"/>
      <c r="MW58" s="343"/>
      <c r="MX58" s="343"/>
      <c r="MY58" s="343"/>
      <c r="MZ58" s="343"/>
      <c r="NA58" s="343"/>
      <c r="NB58" s="343"/>
      <c r="NC58" s="343"/>
      <c r="ND58" s="343"/>
      <c r="NE58" s="343"/>
      <c r="NF58" s="343"/>
      <c r="NG58" s="343"/>
      <c r="NH58" s="343"/>
      <c r="NI58" s="343"/>
      <c r="NJ58" s="343"/>
      <c r="NK58" s="343"/>
      <c r="NL58" s="343"/>
      <c r="NM58" s="343"/>
      <c r="NN58" s="343"/>
      <c r="NO58" s="343"/>
      <c r="NP58" s="343"/>
      <c r="NQ58" s="343"/>
      <c r="NR58" s="343"/>
      <c r="NS58" s="343"/>
      <c r="NT58" s="343"/>
      <c r="NU58" s="343"/>
      <c r="NV58" s="343"/>
      <c r="NW58" s="343"/>
      <c r="NX58" s="343"/>
      <c r="NY58" s="343"/>
      <c r="NZ58" s="343"/>
      <c r="OA58" s="343"/>
      <c r="OB58" s="343"/>
      <c r="OC58" s="343"/>
      <c r="OD58" s="343"/>
      <c r="OE58" s="343"/>
      <c r="OF58" s="343"/>
      <c r="OG58" s="343"/>
      <c r="OH58" s="343"/>
      <c r="OI58" s="343"/>
      <c r="OJ58" s="343"/>
      <c r="OK58" s="343"/>
    </row>
    <row r="59" spans="1:401" s="25" customFormat="1" ht="15.75" customHeight="1" x14ac:dyDescent="0.2">
      <c r="A59" s="314">
        <v>53</v>
      </c>
      <c r="B59" s="315" t="s">
        <v>55</v>
      </c>
      <c r="C59" s="71">
        <v>10478799</v>
      </c>
      <c r="D59" s="71">
        <v>-446</v>
      </c>
      <c r="E59" s="71"/>
      <c r="F59" s="71">
        <v>0</v>
      </c>
      <c r="G59" s="71">
        <v>0</v>
      </c>
      <c r="H59" s="71">
        <v>0</v>
      </c>
      <c r="I59" s="71">
        <v>0</v>
      </c>
      <c r="J59" s="71">
        <v>0</v>
      </c>
      <c r="K59" s="71">
        <v>0</v>
      </c>
      <c r="L59" s="71">
        <v>0</v>
      </c>
      <c r="M59" s="71">
        <v>0</v>
      </c>
      <c r="N59" s="71">
        <v>-753</v>
      </c>
      <c r="O59" s="71">
        <v>0</v>
      </c>
      <c r="P59" s="71">
        <v>0</v>
      </c>
      <c r="Q59" s="71">
        <v>0</v>
      </c>
      <c r="R59" s="71">
        <v>-753</v>
      </c>
      <c r="S59" s="71">
        <v>0</v>
      </c>
      <c r="T59" s="71">
        <v>0</v>
      </c>
      <c r="U59" s="71">
        <v>0</v>
      </c>
      <c r="V59" s="71">
        <v>0</v>
      </c>
      <c r="W59" s="71">
        <v>0</v>
      </c>
      <c r="X59" s="71">
        <v>0</v>
      </c>
      <c r="Y59" s="71">
        <v>0</v>
      </c>
      <c r="Z59" s="71">
        <v>-753</v>
      </c>
      <c r="AA59" s="71">
        <v>0</v>
      </c>
      <c r="AB59" s="71">
        <v>0</v>
      </c>
      <c r="AC59" s="71">
        <v>0</v>
      </c>
      <c r="AD59" s="71">
        <v>0</v>
      </c>
      <c r="AE59" s="71">
        <v>0</v>
      </c>
      <c r="AF59" s="71">
        <v>0</v>
      </c>
      <c r="AG59" s="71">
        <v>0</v>
      </c>
      <c r="AH59" s="71">
        <v>0</v>
      </c>
      <c r="AI59" s="71">
        <v>0</v>
      </c>
      <c r="AJ59" s="71">
        <v>0</v>
      </c>
      <c r="AK59" s="71">
        <v>-4895</v>
      </c>
      <c r="AL59" s="71">
        <v>0</v>
      </c>
      <c r="AM59" s="71">
        <v>0</v>
      </c>
      <c r="AN59" s="71">
        <v>0</v>
      </c>
      <c r="AO59" s="71">
        <v>-19995</v>
      </c>
      <c r="AP59" s="71">
        <v>-78286</v>
      </c>
      <c r="AQ59" s="316">
        <v>-105881</v>
      </c>
      <c r="AR59" s="317">
        <v>10372918</v>
      </c>
      <c r="AS59" s="71"/>
      <c r="AT59" s="71"/>
      <c r="AU59" s="71">
        <v>0</v>
      </c>
      <c r="AV59" s="71">
        <v>0</v>
      </c>
      <c r="AW59" s="71">
        <v>0</v>
      </c>
      <c r="AX59" s="71">
        <v>0</v>
      </c>
      <c r="AY59" s="71">
        <v>0</v>
      </c>
      <c r="AZ59" s="71">
        <v>0</v>
      </c>
      <c r="BA59" s="71">
        <v>0</v>
      </c>
      <c r="BB59" s="71">
        <v>0</v>
      </c>
      <c r="BC59" s="71">
        <v>-23</v>
      </c>
      <c r="BD59" s="71">
        <v>0</v>
      </c>
      <c r="BE59" s="71">
        <v>0</v>
      </c>
      <c r="BF59" s="71">
        <v>0</v>
      </c>
      <c r="BG59" s="71">
        <v>-23</v>
      </c>
      <c r="BH59" s="71">
        <v>0</v>
      </c>
      <c r="BI59" s="71">
        <v>0</v>
      </c>
      <c r="BJ59" s="71">
        <v>0</v>
      </c>
      <c r="BK59" s="71">
        <v>0</v>
      </c>
      <c r="BL59" s="71">
        <v>0</v>
      </c>
      <c r="BM59" s="71">
        <v>0</v>
      </c>
      <c r="BN59" s="71">
        <v>0</v>
      </c>
      <c r="BO59" s="71">
        <v>-23</v>
      </c>
      <c r="BP59" s="71">
        <v>0</v>
      </c>
      <c r="BQ59" s="71">
        <v>0</v>
      </c>
      <c r="BR59" s="71">
        <v>0</v>
      </c>
      <c r="BS59" s="71">
        <v>0</v>
      </c>
      <c r="BT59" s="71">
        <v>0</v>
      </c>
      <c r="BU59" s="71">
        <v>0</v>
      </c>
      <c r="BV59" s="71">
        <v>0</v>
      </c>
      <c r="BW59" s="71">
        <v>0</v>
      </c>
      <c r="BX59" s="71">
        <v>0</v>
      </c>
      <c r="BY59" s="71">
        <v>0</v>
      </c>
      <c r="BZ59" s="71">
        <v>-147</v>
      </c>
      <c r="CA59" s="71">
        <v>0</v>
      </c>
      <c r="CB59" s="71">
        <v>0</v>
      </c>
      <c r="CC59" s="71">
        <v>0</v>
      </c>
      <c r="CD59" s="71">
        <v>-601</v>
      </c>
      <c r="CE59" s="71">
        <v>-2354</v>
      </c>
      <c r="CF59" s="71">
        <v>-3171</v>
      </c>
      <c r="CG59" s="2221">
        <v>10369747</v>
      </c>
      <c r="CH59" s="2166"/>
      <c r="CI59" s="2166"/>
      <c r="CJ59" s="343"/>
      <c r="CK59" s="343"/>
      <c r="CL59" s="343"/>
      <c r="CM59" s="343"/>
      <c r="CN59" s="343"/>
      <c r="CO59" s="2234"/>
      <c r="CP59" s="1240"/>
      <c r="CQ59" s="2235"/>
      <c r="CR59" s="343"/>
      <c r="CS59" s="343"/>
      <c r="CT59" s="343"/>
      <c r="CU59" s="343"/>
      <c r="CV59" s="343"/>
      <c r="CW59" s="343"/>
      <c r="CX59" s="343"/>
      <c r="CY59" s="343"/>
      <c r="CZ59" s="343"/>
      <c r="DA59" s="343"/>
      <c r="DB59" s="343"/>
      <c r="DC59" s="343"/>
      <c r="DD59" s="343"/>
      <c r="DE59" s="343"/>
      <c r="DF59" s="343"/>
      <c r="DG59" s="343"/>
      <c r="DH59" s="343"/>
      <c r="DI59" s="343"/>
      <c r="DJ59" s="343"/>
      <c r="DK59" s="343"/>
      <c r="DL59" s="343"/>
      <c r="DM59" s="343"/>
      <c r="DN59" s="343"/>
      <c r="DO59" s="343"/>
      <c r="DP59" s="343"/>
      <c r="DQ59" s="343"/>
      <c r="DR59" s="343"/>
      <c r="DS59" s="343"/>
      <c r="DT59" s="343"/>
      <c r="DU59" s="343"/>
      <c r="DV59" s="343"/>
      <c r="DW59" s="343"/>
      <c r="DX59" s="343"/>
      <c r="DY59" s="343"/>
      <c r="DZ59" s="343"/>
      <c r="EA59" s="343"/>
      <c r="EB59" s="343"/>
      <c r="EC59" s="343"/>
      <c r="ED59" s="343"/>
      <c r="EE59" s="343"/>
      <c r="EF59" s="343"/>
      <c r="EG59" s="343"/>
      <c r="EH59" s="343"/>
      <c r="EI59" s="343"/>
      <c r="EJ59" s="343"/>
      <c r="EK59" s="343"/>
      <c r="EL59" s="343"/>
      <c r="EM59" s="343"/>
      <c r="EN59" s="343"/>
      <c r="EO59" s="343"/>
      <c r="EP59" s="343"/>
      <c r="EQ59" s="343"/>
      <c r="ER59" s="343"/>
      <c r="ES59" s="343"/>
      <c r="ET59" s="343"/>
      <c r="EU59" s="343"/>
      <c r="EV59" s="343"/>
      <c r="EW59" s="343"/>
      <c r="EX59" s="343"/>
      <c r="EY59" s="343"/>
      <c r="EZ59" s="343"/>
      <c r="FA59" s="343"/>
      <c r="FB59" s="343"/>
      <c r="FC59" s="343"/>
      <c r="FD59" s="343"/>
      <c r="FE59" s="343"/>
      <c r="FF59" s="343"/>
      <c r="FG59" s="343"/>
      <c r="FH59" s="343"/>
      <c r="FI59" s="343"/>
      <c r="FJ59" s="343"/>
      <c r="FK59" s="343"/>
      <c r="FL59" s="343"/>
      <c r="FM59" s="343"/>
      <c r="FN59" s="343"/>
      <c r="FO59" s="343"/>
      <c r="FP59" s="343"/>
      <c r="FQ59" s="343"/>
      <c r="FR59" s="343"/>
      <c r="FS59" s="343"/>
      <c r="FT59" s="343"/>
      <c r="FU59" s="343"/>
      <c r="FV59" s="343"/>
      <c r="FW59" s="343"/>
      <c r="FX59" s="343"/>
      <c r="FY59" s="343"/>
      <c r="FZ59" s="343"/>
      <c r="GA59" s="343"/>
      <c r="GB59" s="343"/>
      <c r="GC59" s="343"/>
      <c r="GD59" s="343"/>
      <c r="GE59" s="343"/>
      <c r="GF59" s="343"/>
      <c r="GG59" s="343"/>
      <c r="GH59" s="343"/>
      <c r="GI59" s="343"/>
      <c r="GJ59" s="343"/>
      <c r="GK59" s="343"/>
      <c r="GL59" s="343"/>
      <c r="GM59" s="343"/>
      <c r="GN59" s="343"/>
      <c r="GO59" s="343"/>
      <c r="GP59" s="343"/>
      <c r="GQ59" s="343"/>
      <c r="GR59" s="343"/>
      <c r="GS59" s="343"/>
      <c r="GT59" s="343"/>
      <c r="GU59" s="343"/>
      <c r="GV59" s="343"/>
      <c r="GW59" s="343"/>
      <c r="GX59" s="343"/>
      <c r="GY59" s="343"/>
      <c r="GZ59" s="343"/>
      <c r="HA59" s="343"/>
      <c r="HB59" s="343"/>
      <c r="HC59" s="343"/>
      <c r="HD59" s="343"/>
      <c r="HE59" s="343"/>
      <c r="HF59" s="343"/>
      <c r="HG59" s="343"/>
      <c r="HH59" s="343"/>
      <c r="HI59" s="343"/>
      <c r="HJ59" s="343"/>
      <c r="HK59" s="343"/>
      <c r="HL59" s="343"/>
      <c r="HM59" s="343"/>
      <c r="HN59" s="343"/>
      <c r="HO59" s="343"/>
      <c r="HP59" s="343"/>
      <c r="HQ59" s="343"/>
      <c r="HR59" s="343"/>
      <c r="HS59" s="343"/>
      <c r="HT59" s="343"/>
      <c r="HU59" s="343"/>
      <c r="HV59" s="343"/>
      <c r="HW59" s="343"/>
      <c r="HX59" s="343"/>
      <c r="HY59" s="343"/>
      <c r="HZ59" s="343"/>
      <c r="IA59" s="343"/>
      <c r="IB59" s="343"/>
      <c r="IC59" s="343"/>
      <c r="ID59" s="343"/>
      <c r="IE59" s="343"/>
      <c r="IF59" s="343"/>
      <c r="IG59" s="343"/>
      <c r="IH59" s="343"/>
      <c r="II59" s="343"/>
      <c r="IJ59" s="343"/>
      <c r="IK59" s="343"/>
      <c r="IL59" s="343"/>
      <c r="IM59" s="343"/>
      <c r="IN59" s="343"/>
      <c r="IO59" s="343"/>
      <c r="IP59" s="343"/>
      <c r="IQ59" s="343"/>
      <c r="IR59" s="343"/>
      <c r="IS59" s="343"/>
      <c r="IT59" s="343"/>
      <c r="IU59" s="343"/>
      <c r="IV59" s="343"/>
      <c r="IW59" s="343"/>
      <c r="IX59" s="343"/>
      <c r="IY59" s="343"/>
      <c r="IZ59" s="343"/>
      <c r="JA59" s="343"/>
      <c r="JB59" s="343"/>
      <c r="JC59" s="343"/>
      <c r="JD59" s="343"/>
      <c r="JE59" s="343"/>
      <c r="JF59" s="343"/>
      <c r="JG59" s="343"/>
      <c r="JH59" s="343"/>
      <c r="JI59" s="343"/>
      <c r="JJ59" s="343"/>
      <c r="JK59" s="343"/>
      <c r="JL59" s="343"/>
      <c r="JM59" s="343"/>
      <c r="JN59" s="343"/>
      <c r="JO59" s="343"/>
      <c r="JP59" s="343"/>
      <c r="JQ59" s="343"/>
      <c r="JR59" s="343"/>
      <c r="JS59" s="343"/>
      <c r="JT59" s="343"/>
      <c r="JU59" s="343"/>
      <c r="JV59" s="343"/>
      <c r="JW59" s="343"/>
      <c r="JX59" s="343"/>
      <c r="JY59" s="343"/>
      <c r="JZ59" s="343"/>
      <c r="KA59" s="343"/>
      <c r="KB59" s="343"/>
      <c r="KC59" s="343"/>
      <c r="KD59" s="343"/>
      <c r="KE59" s="343"/>
      <c r="KF59" s="343"/>
      <c r="KG59" s="343"/>
      <c r="KH59" s="343"/>
      <c r="KI59" s="343"/>
      <c r="KJ59" s="343"/>
      <c r="KK59" s="343"/>
      <c r="KL59" s="343"/>
      <c r="KM59" s="343"/>
      <c r="KN59" s="343"/>
      <c r="KO59" s="343"/>
      <c r="KP59" s="343"/>
      <c r="KQ59" s="343"/>
      <c r="KR59" s="343"/>
      <c r="KS59" s="343"/>
      <c r="KT59" s="343"/>
      <c r="KU59" s="343"/>
      <c r="KV59" s="343"/>
      <c r="KW59" s="343"/>
      <c r="KX59" s="343"/>
      <c r="KY59" s="343"/>
      <c r="KZ59" s="343"/>
      <c r="LA59" s="343"/>
      <c r="LB59" s="343"/>
      <c r="LC59" s="343"/>
      <c r="LD59" s="343"/>
      <c r="LE59" s="343"/>
      <c r="LF59" s="343"/>
      <c r="LG59" s="343"/>
      <c r="LH59" s="343"/>
      <c r="LI59" s="343"/>
      <c r="LJ59" s="343"/>
      <c r="LK59" s="343"/>
      <c r="LL59" s="343"/>
      <c r="LM59" s="343"/>
      <c r="LN59" s="343"/>
      <c r="LO59" s="343"/>
      <c r="LP59" s="343"/>
      <c r="LQ59" s="343"/>
      <c r="LR59" s="343"/>
      <c r="LS59" s="343"/>
      <c r="LT59" s="343"/>
      <c r="LU59" s="343"/>
      <c r="LV59" s="343"/>
      <c r="LW59" s="343"/>
      <c r="LX59" s="343"/>
      <c r="LY59" s="343"/>
      <c r="LZ59" s="343"/>
      <c r="MA59" s="343"/>
      <c r="MB59" s="343"/>
      <c r="MC59" s="343"/>
      <c r="MD59" s="343"/>
      <c r="ME59" s="343"/>
      <c r="MF59" s="343"/>
      <c r="MG59" s="343"/>
      <c r="MH59" s="343"/>
      <c r="MI59" s="343"/>
      <c r="MJ59" s="343"/>
      <c r="MK59" s="343"/>
      <c r="ML59" s="343"/>
      <c r="MM59" s="343"/>
      <c r="MN59" s="343"/>
      <c r="MO59" s="343"/>
      <c r="MP59" s="343"/>
      <c r="MQ59" s="343"/>
      <c r="MR59" s="343"/>
      <c r="MS59" s="343"/>
      <c r="MT59" s="343"/>
      <c r="MU59" s="343"/>
      <c r="MV59" s="343"/>
      <c r="MW59" s="343"/>
      <c r="MX59" s="343"/>
      <c r="MY59" s="343"/>
      <c r="MZ59" s="343"/>
      <c r="NA59" s="343"/>
      <c r="NB59" s="343"/>
      <c r="NC59" s="343"/>
      <c r="ND59" s="343"/>
      <c r="NE59" s="343"/>
      <c r="NF59" s="343"/>
      <c r="NG59" s="343"/>
      <c r="NH59" s="343"/>
      <c r="NI59" s="343"/>
      <c r="NJ59" s="343"/>
      <c r="NK59" s="343"/>
      <c r="NL59" s="343"/>
      <c r="NM59" s="343"/>
      <c r="NN59" s="343"/>
      <c r="NO59" s="343"/>
      <c r="NP59" s="343"/>
      <c r="NQ59" s="343"/>
      <c r="NR59" s="343"/>
      <c r="NS59" s="343"/>
      <c r="NT59" s="343"/>
      <c r="NU59" s="343"/>
      <c r="NV59" s="343"/>
      <c r="NW59" s="343"/>
      <c r="NX59" s="343"/>
      <c r="NY59" s="343"/>
      <c r="NZ59" s="343"/>
      <c r="OA59" s="343"/>
      <c r="OB59" s="343"/>
      <c r="OC59" s="343"/>
      <c r="OD59" s="343"/>
      <c r="OE59" s="343"/>
      <c r="OF59" s="343"/>
      <c r="OG59" s="343"/>
      <c r="OH59" s="343"/>
      <c r="OI59" s="343"/>
      <c r="OJ59" s="343"/>
      <c r="OK59" s="343"/>
    </row>
    <row r="60" spans="1:401" s="25" customFormat="1" ht="15.75" customHeight="1" x14ac:dyDescent="0.2">
      <c r="A60" s="314">
        <v>54</v>
      </c>
      <c r="B60" s="315" t="s">
        <v>56</v>
      </c>
      <c r="C60" s="71">
        <v>195130</v>
      </c>
      <c r="D60" s="71">
        <v>-299</v>
      </c>
      <c r="E60" s="71"/>
      <c r="F60" s="71">
        <v>0</v>
      </c>
      <c r="G60" s="71">
        <v>0</v>
      </c>
      <c r="H60" s="71">
        <v>0</v>
      </c>
      <c r="I60" s="71">
        <v>0</v>
      </c>
      <c r="J60" s="71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-26224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1">
        <v>0</v>
      </c>
      <c r="X60" s="71">
        <v>0</v>
      </c>
      <c r="Y60" s="71">
        <v>0</v>
      </c>
      <c r="Z60" s="71">
        <v>0</v>
      </c>
      <c r="AA60" s="71">
        <v>0</v>
      </c>
      <c r="AB60" s="71">
        <v>0</v>
      </c>
      <c r="AC60" s="71">
        <v>0</v>
      </c>
      <c r="AD60" s="71">
        <v>0</v>
      </c>
      <c r="AE60" s="71">
        <v>0</v>
      </c>
      <c r="AF60" s="71">
        <v>0</v>
      </c>
      <c r="AG60" s="71">
        <v>0</v>
      </c>
      <c r="AH60" s="71">
        <v>0</v>
      </c>
      <c r="AI60" s="71">
        <v>0</v>
      </c>
      <c r="AJ60" s="71">
        <v>0</v>
      </c>
      <c r="AK60" s="71">
        <v>0</v>
      </c>
      <c r="AL60" s="71">
        <v>0</v>
      </c>
      <c r="AM60" s="71">
        <v>0</v>
      </c>
      <c r="AN60" s="71">
        <v>0</v>
      </c>
      <c r="AO60" s="71">
        <v>0</v>
      </c>
      <c r="AP60" s="71">
        <v>-605</v>
      </c>
      <c r="AQ60" s="316">
        <v>-27128</v>
      </c>
      <c r="AR60" s="317">
        <v>168002</v>
      </c>
      <c r="AS60" s="71"/>
      <c r="AT60" s="71"/>
      <c r="AU60" s="71">
        <v>0</v>
      </c>
      <c r="AV60" s="71">
        <v>0</v>
      </c>
      <c r="AW60" s="71">
        <v>0</v>
      </c>
      <c r="AX60" s="71">
        <v>0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0</v>
      </c>
      <c r="BE60" s="71">
        <v>0</v>
      </c>
      <c r="BF60" s="71">
        <v>-789</v>
      </c>
      <c r="BG60" s="71">
        <v>0</v>
      </c>
      <c r="BH60" s="71">
        <v>0</v>
      </c>
      <c r="BI60" s="71">
        <v>0</v>
      </c>
      <c r="BJ60" s="71">
        <v>0</v>
      </c>
      <c r="BK60" s="71">
        <v>0</v>
      </c>
      <c r="BL60" s="71">
        <v>0</v>
      </c>
      <c r="BM60" s="71">
        <v>0</v>
      </c>
      <c r="BN60" s="71">
        <v>0</v>
      </c>
      <c r="BO60" s="71">
        <v>0</v>
      </c>
      <c r="BP60" s="71">
        <v>0</v>
      </c>
      <c r="BQ60" s="71">
        <v>0</v>
      </c>
      <c r="BR60" s="71">
        <v>0</v>
      </c>
      <c r="BS60" s="71">
        <v>0</v>
      </c>
      <c r="BT60" s="71">
        <v>0</v>
      </c>
      <c r="BU60" s="71">
        <v>0</v>
      </c>
      <c r="BV60" s="71">
        <v>0</v>
      </c>
      <c r="BW60" s="71">
        <v>0</v>
      </c>
      <c r="BX60" s="71">
        <v>0</v>
      </c>
      <c r="BY60" s="71">
        <v>0</v>
      </c>
      <c r="BZ60" s="71">
        <v>0</v>
      </c>
      <c r="CA60" s="71">
        <v>0</v>
      </c>
      <c r="CB60" s="71">
        <v>0</v>
      </c>
      <c r="CC60" s="71">
        <v>0</v>
      </c>
      <c r="CD60" s="71">
        <v>0</v>
      </c>
      <c r="CE60" s="71">
        <v>-18</v>
      </c>
      <c r="CF60" s="71">
        <v>-807</v>
      </c>
      <c r="CG60" s="2221">
        <v>167195</v>
      </c>
      <c r="CH60" s="2166"/>
      <c r="CI60" s="2166"/>
      <c r="CJ60" s="343"/>
      <c r="CK60" s="343"/>
      <c r="CL60" s="343"/>
      <c r="CM60" s="343"/>
      <c r="CN60" s="343"/>
      <c r="CO60" s="2234"/>
      <c r="CP60" s="343"/>
      <c r="CQ60" s="343"/>
      <c r="CR60" s="343"/>
      <c r="CS60" s="343"/>
      <c r="CT60" s="343"/>
      <c r="CU60" s="343"/>
      <c r="CV60" s="343"/>
      <c r="CW60" s="343"/>
      <c r="CX60" s="343"/>
      <c r="CY60" s="343"/>
      <c r="CZ60" s="343"/>
      <c r="DA60" s="343"/>
      <c r="DB60" s="343"/>
      <c r="DC60" s="343"/>
      <c r="DD60" s="343"/>
      <c r="DE60" s="343"/>
      <c r="DF60" s="343"/>
      <c r="DG60" s="343"/>
      <c r="DH60" s="343"/>
      <c r="DI60" s="343"/>
      <c r="DJ60" s="343"/>
      <c r="DK60" s="343"/>
      <c r="DL60" s="343"/>
      <c r="DM60" s="343"/>
      <c r="DN60" s="343"/>
      <c r="DO60" s="343"/>
      <c r="DP60" s="343"/>
      <c r="DQ60" s="343"/>
      <c r="DR60" s="343"/>
      <c r="DS60" s="343"/>
      <c r="DT60" s="343"/>
      <c r="DU60" s="343"/>
      <c r="DV60" s="343"/>
      <c r="DW60" s="343"/>
      <c r="DX60" s="343"/>
      <c r="DY60" s="343"/>
      <c r="DZ60" s="343"/>
      <c r="EA60" s="343"/>
      <c r="EB60" s="343"/>
      <c r="EC60" s="343"/>
      <c r="ED60" s="343"/>
      <c r="EE60" s="343"/>
      <c r="EF60" s="343"/>
      <c r="EG60" s="343"/>
      <c r="EH60" s="343"/>
      <c r="EI60" s="343"/>
      <c r="EJ60" s="343"/>
      <c r="EK60" s="343"/>
      <c r="EL60" s="343"/>
      <c r="EM60" s="343"/>
      <c r="EN60" s="343"/>
      <c r="EO60" s="343"/>
      <c r="EP60" s="343"/>
      <c r="EQ60" s="343"/>
      <c r="ER60" s="343"/>
      <c r="ES60" s="343"/>
      <c r="ET60" s="343"/>
      <c r="EU60" s="343"/>
      <c r="EV60" s="343"/>
      <c r="EW60" s="343"/>
      <c r="EX60" s="343"/>
      <c r="EY60" s="343"/>
      <c r="EZ60" s="343"/>
      <c r="FA60" s="343"/>
      <c r="FB60" s="343"/>
      <c r="FC60" s="343"/>
      <c r="FD60" s="343"/>
      <c r="FE60" s="343"/>
      <c r="FF60" s="343"/>
      <c r="FG60" s="343"/>
      <c r="FH60" s="343"/>
      <c r="FI60" s="343"/>
      <c r="FJ60" s="343"/>
      <c r="FK60" s="343"/>
      <c r="FL60" s="343"/>
      <c r="FM60" s="343"/>
      <c r="FN60" s="343"/>
      <c r="FO60" s="343"/>
      <c r="FP60" s="343"/>
      <c r="FQ60" s="343"/>
      <c r="FR60" s="343"/>
      <c r="FS60" s="343"/>
      <c r="FT60" s="343"/>
      <c r="FU60" s="343"/>
      <c r="FV60" s="343"/>
      <c r="FW60" s="343"/>
      <c r="FX60" s="343"/>
      <c r="FY60" s="343"/>
      <c r="FZ60" s="343"/>
      <c r="GA60" s="343"/>
      <c r="GB60" s="343"/>
      <c r="GC60" s="343"/>
      <c r="GD60" s="343"/>
      <c r="GE60" s="343"/>
      <c r="GF60" s="343"/>
      <c r="GG60" s="343"/>
      <c r="GH60" s="343"/>
      <c r="GI60" s="343"/>
      <c r="GJ60" s="343"/>
      <c r="GK60" s="343"/>
      <c r="GL60" s="343"/>
      <c r="GM60" s="343"/>
      <c r="GN60" s="343"/>
      <c r="GO60" s="343"/>
      <c r="GP60" s="343"/>
      <c r="GQ60" s="343"/>
      <c r="GR60" s="343"/>
      <c r="GS60" s="343"/>
      <c r="GT60" s="343"/>
      <c r="GU60" s="343"/>
      <c r="GV60" s="343"/>
      <c r="GW60" s="343"/>
      <c r="GX60" s="343"/>
      <c r="GY60" s="343"/>
      <c r="GZ60" s="343"/>
      <c r="HA60" s="343"/>
      <c r="HB60" s="343"/>
      <c r="HC60" s="343"/>
      <c r="HD60" s="343"/>
      <c r="HE60" s="343"/>
      <c r="HF60" s="343"/>
      <c r="HG60" s="343"/>
      <c r="HH60" s="343"/>
      <c r="HI60" s="343"/>
      <c r="HJ60" s="343"/>
      <c r="HK60" s="343"/>
      <c r="HL60" s="343"/>
      <c r="HM60" s="343"/>
      <c r="HN60" s="343"/>
      <c r="HO60" s="343"/>
      <c r="HP60" s="343"/>
      <c r="HQ60" s="343"/>
      <c r="HR60" s="343"/>
      <c r="HS60" s="343"/>
      <c r="HT60" s="343"/>
      <c r="HU60" s="343"/>
      <c r="HV60" s="343"/>
      <c r="HW60" s="343"/>
      <c r="HX60" s="343"/>
      <c r="HY60" s="343"/>
      <c r="HZ60" s="343"/>
      <c r="IA60" s="343"/>
      <c r="IB60" s="343"/>
      <c r="IC60" s="343"/>
      <c r="ID60" s="343"/>
      <c r="IE60" s="343"/>
      <c r="IF60" s="343"/>
      <c r="IG60" s="343"/>
      <c r="IH60" s="343"/>
      <c r="II60" s="343"/>
      <c r="IJ60" s="343"/>
      <c r="IK60" s="343"/>
      <c r="IL60" s="343"/>
      <c r="IM60" s="343"/>
      <c r="IN60" s="343"/>
      <c r="IO60" s="343"/>
      <c r="IP60" s="343"/>
      <c r="IQ60" s="343"/>
      <c r="IR60" s="343"/>
      <c r="IS60" s="343"/>
      <c r="IT60" s="343"/>
      <c r="IU60" s="343"/>
      <c r="IV60" s="343"/>
      <c r="IW60" s="343"/>
      <c r="IX60" s="343"/>
      <c r="IY60" s="343"/>
      <c r="IZ60" s="343"/>
      <c r="JA60" s="343"/>
      <c r="JB60" s="343"/>
      <c r="JC60" s="343"/>
      <c r="JD60" s="343"/>
      <c r="JE60" s="343"/>
      <c r="JF60" s="343"/>
      <c r="JG60" s="343"/>
      <c r="JH60" s="343"/>
      <c r="JI60" s="343"/>
      <c r="JJ60" s="343"/>
      <c r="JK60" s="343"/>
      <c r="JL60" s="343"/>
      <c r="JM60" s="343"/>
      <c r="JN60" s="343"/>
      <c r="JO60" s="343"/>
      <c r="JP60" s="343"/>
      <c r="JQ60" s="343"/>
      <c r="JR60" s="343"/>
      <c r="JS60" s="343"/>
      <c r="JT60" s="343"/>
      <c r="JU60" s="343"/>
      <c r="JV60" s="343"/>
      <c r="JW60" s="343"/>
      <c r="JX60" s="343"/>
      <c r="JY60" s="343"/>
      <c r="JZ60" s="343"/>
      <c r="KA60" s="343"/>
      <c r="KB60" s="343"/>
      <c r="KC60" s="343"/>
      <c r="KD60" s="343"/>
      <c r="KE60" s="343"/>
      <c r="KF60" s="343"/>
      <c r="KG60" s="343"/>
      <c r="KH60" s="343"/>
      <c r="KI60" s="343"/>
      <c r="KJ60" s="343"/>
      <c r="KK60" s="343"/>
      <c r="KL60" s="343"/>
      <c r="KM60" s="343"/>
      <c r="KN60" s="343"/>
      <c r="KO60" s="343"/>
      <c r="KP60" s="343"/>
      <c r="KQ60" s="343"/>
      <c r="KR60" s="343"/>
      <c r="KS60" s="343"/>
      <c r="KT60" s="343"/>
      <c r="KU60" s="343"/>
      <c r="KV60" s="343"/>
      <c r="KW60" s="343"/>
      <c r="KX60" s="343"/>
      <c r="KY60" s="343"/>
      <c r="KZ60" s="343"/>
      <c r="LA60" s="343"/>
      <c r="LB60" s="343"/>
      <c r="LC60" s="343"/>
      <c r="LD60" s="343"/>
      <c r="LE60" s="343"/>
      <c r="LF60" s="343"/>
      <c r="LG60" s="343"/>
      <c r="LH60" s="343"/>
      <c r="LI60" s="343"/>
      <c r="LJ60" s="343"/>
      <c r="LK60" s="343"/>
      <c r="LL60" s="343"/>
      <c r="LM60" s="343"/>
      <c r="LN60" s="343"/>
      <c r="LO60" s="343"/>
      <c r="LP60" s="343"/>
      <c r="LQ60" s="343"/>
      <c r="LR60" s="343"/>
      <c r="LS60" s="343"/>
      <c r="LT60" s="343"/>
      <c r="LU60" s="343"/>
      <c r="LV60" s="343"/>
      <c r="LW60" s="343"/>
      <c r="LX60" s="343"/>
      <c r="LY60" s="343"/>
      <c r="LZ60" s="343"/>
      <c r="MA60" s="343"/>
      <c r="MB60" s="343"/>
      <c r="MC60" s="343"/>
      <c r="MD60" s="343"/>
      <c r="ME60" s="343"/>
      <c r="MF60" s="343"/>
      <c r="MG60" s="343"/>
      <c r="MH60" s="343"/>
      <c r="MI60" s="343"/>
      <c r="MJ60" s="343"/>
      <c r="MK60" s="343"/>
      <c r="ML60" s="343"/>
      <c r="MM60" s="343"/>
      <c r="MN60" s="343"/>
      <c r="MO60" s="343"/>
      <c r="MP60" s="343"/>
      <c r="MQ60" s="343"/>
      <c r="MR60" s="343"/>
      <c r="MS60" s="343"/>
      <c r="MT60" s="343"/>
      <c r="MU60" s="343"/>
      <c r="MV60" s="343"/>
      <c r="MW60" s="343"/>
      <c r="MX60" s="343"/>
      <c r="MY60" s="343"/>
      <c r="MZ60" s="343"/>
      <c r="NA60" s="343"/>
      <c r="NB60" s="343"/>
      <c r="NC60" s="343"/>
      <c r="ND60" s="343"/>
      <c r="NE60" s="343"/>
      <c r="NF60" s="343"/>
      <c r="NG60" s="343"/>
      <c r="NH60" s="343"/>
      <c r="NI60" s="343"/>
      <c r="NJ60" s="343"/>
      <c r="NK60" s="343"/>
      <c r="NL60" s="343"/>
      <c r="NM60" s="343"/>
      <c r="NN60" s="343"/>
      <c r="NO60" s="343"/>
      <c r="NP60" s="343"/>
      <c r="NQ60" s="343"/>
      <c r="NR60" s="343"/>
      <c r="NS60" s="343"/>
      <c r="NT60" s="343"/>
      <c r="NU60" s="343"/>
      <c r="NV60" s="343"/>
      <c r="NW60" s="343"/>
      <c r="NX60" s="343"/>
      <c r="NY60" s="343"/>
      <c r="NZ60" s="343"/>
      <c r="OA60" s="343"/>
      <c r="OB60" s="343"/>
      <c r="OC60" s="343"/>
      <c r="OD60" s="343"/>
      <c r="OE60" s="343"/>
      <c r="OF60" s="343"/>
      <c r="OG60" s="343"/>
      <c r="OH60" s="343"/>
      <c r="OI60" s="343"/>
      <c r="OJ60" s="343"/>
      <c r="OK60" s="343"/>
    </row>
    <row r="61" spans="1:401" s="25" customFormat="1" ht="15.75" customHeight="1" x14ac:dyDescent="0.2">
      <c r="A61" s="305">
        <v>55</v>
      </c>
      <c r="B61" s="306" t="s">
        <v>57</v>
      </c>
      <c r="C61" s="307">
        <v>6973794</v>
      </c>
      <c r="D61" s="307">
        <v>-1185</v>
      </c>
      <c r="E61" s="307"/>
      <c r="F61" s="307">
        <v>0</v>
      </c>
      <c r="G61" s="307">
        <v>0</v>
      </c>
      <c r="H61" s="307">
        <v>0</v>
      </c>
      <c r="I61" s="307">
        <v>0</v>
      </c>
      <c r="J61" s="307">
        <v>0</v>
      </c>
      <c r="K61" s="307">
        <v>0</v>
      </c>
      <c r="L61" s="307">
        <v>0</v>
      </c>
      <c r="M61" s="307">
        <v>0</v>
      </c>
      <c r="N61" s="307">
        <v>0</v>
      </c>
      <c r="O61" s="307">
        <v>0</v>
      </c>
      <c r="P61" s="307">
        <v>0</v>
      </c>
      <c r="Q61" s="307">
        <v>0</v>
      </c>
      <c r="R61" s="307">
        <v>0</v>
      </c>
      <c r="S61" s="307">
        <v>0</v>
      </c>
      <c r="T61" s="307">
        <v>-22520</v>
      </c>
      <c r="U61" s="307">
        <v>0</v>
      </c>
      <c r="V61" s="307">
        <v>0</v>
      </c>
      <c r="W61" s="307">
        <v>-1408</v>
      </c>
      <c r="X61" s="307">
        <v>-1408</v>
      </c>
      <c r="Y61" s="307">
        <v>0</v>
      </c>
      <c r="Z61" s="307">
        <v>0</v>
      </c>
      <c r="AA61" s="307">
        <v>0</v>
      </c>
      <c r="AB61" s="307">
        <v>0</v>
      </c>
      <c r="AC61" s="307">
        <v>0</v>
      </c>
      <c r="AD61" s="307">
        <v>0</v>
      </c>
      <c r="AE61" s="462">
        <v>0</v>
      </c>
      <c r="AF61" s="462">
        <v>0</v>
      </c>
      <c r="AG61" s="656">
        <v>0</v>
      </c>
      <c r="AH61" s="656">
        <v>0</v>
      </c>
      <c r="AI61" s="996">
        <v>0</v>
      </c>
      <c r="AJ61" s="1135">
        <v>0</v>
      </c>
      <c r="AK61" s="1135">
        <v>0</v>
      </c>
      <c r="AL61" s="996">
        <v>0</v>
      </c>
      <c r="AM61" s="996">
        <v>0</v>
      </c>
      <c r="AN61" s="996">
        <v>0</v>
      </c>
      <c r="AO61" s="307">
        <v>-28290</v>
      </c>
      <c r="AP61" s="307">
        <v>-58269</v>
      </c>
      <c r="AQ61" s="308">
        <v>-113080</v>
      </c>
      <c r="AR61" s="309">
        <v>6860714</v>
      </c>
      <c r="AS61" s="307"/>
      <c r="AT61" s="307"/>
      <c r="AU61" s="307">
        <v>0</v>
      </c>
      <c r="AV61" s="307">
        <v>0</v>
      </c>
      <c r="AW61" s="307">
        <v>0</v>
      </c>
      <c r="AX61" s="307">
        <v>0</v>
      </c>
      <c r="AY61" s="307">
        <v>0</v>
      </c>
      <c r="AZ61" s="307">
        <v>0</v>
      </c>
      <c r="BA61" s="307">
        <v>0</v>
      </c>
      <c r="BB61" s="307">
        <v>0</v>
      </c>
      <c r="BC61" s="307">
        <v>0</v>
      </c>
      <c r="BD61" s="307">
        <v>0</v>
      </c>
      <c r="BE61" s="307">
        <v>0</v>
      </c>
      <c r="BF61" s="307">
        <v>0</v>
      </c>
      <c r="BG61" s="307">
        <v>0</v>
      </c>
      <c r="BH61" s="307">
        <v>0</v>
      </c>
      <c r="BI61" s="307">
        <v>-677</v>
      </c>
      <c r="BJ61" s="307">
        <v>0</v>
      </c>
      <c r="BK61" s="307">
        <v>0</v>
      </c>
      <c r="BL61" s="307">
        <v>-42</v>
      </c>
      <c r="BM61" s="307">
        <v>-42</v>
      </c>
      <c r="BN61" s="307">
        <v>0</v>
      </c>
      <c r="BO61" s="307">
        <v>0</v>
      </c>
      <c r="BP61" s="307">
        <v>0</v>
      </c>
      <c r="BQ61" s="307">
        <v>0</v>
      </c>
      <c r="BR61" s="307">
        <v>0</v>
      </c>
      <c r="BS61" s="307">
        <v>0</v>
      </c>
      <c r="BT61" s="462">
        <v>0</v>
      </c>
      <c r="BU61" s="462">
        <v>0</v>
      </c>
      <c r="BV61" s="656">
        <v>0</v>
      </c>
      <c r="BW61" s="656">
        <v>0</v>
      </c>
      <c r="BX61" s="996">
        <v>0</v>
      </c>
      <c r="BY61" s="1135">
        <v>0</v>
      </c>
      <c r="BZ61" s="1135">
        <v>0</v>
      </c>
      <c r="CA61" s="1135">
        <v>0</v>
      </c>
      <c r="CB61" s="1135">
        <v>0</v>
      </c>
      <c r="CC61" s="1135">
        <v>0</v>
      </c>
      <c r="CD61" s="307">
        <v>-851</v>
      </c>
      <c r="CE61" s="307">
        <v>-1752</v>
      </c>
      <c r="CF61" s="307">
        <v>-3364</v>
      </c>
      <c r="CG61" s="2222">
        <v>6857350</v>
      </c>
      <c r="CH61" s="2166"/>
      <c r="CI61" s="2166"/>
      <c r="CJ61" s="343"/>
      <c r="CK61" s="343"/>
      <c r="CL61" s="343"/>
      <c r="CM61" s="343"/>
      <c r="CN61" s="343"/>
      <c r="CO61" s="2234"/>
      <c r="CP61" s="343"/>
      <c r="CQ61" s="343"/>
      <c r="CR61" s="343"/>
      <c r="CS61" s="343"/>
      <c r="CT61" s="343"/>
      <c r="CU61" s="343"/>
      <c r="CV61" s="343"/>
      <c r="CW61" s="343"/>
      <c r="CX61" s="343"/>
      <c r="CY61" s="343"/>
      <c r="CZ61" s="343"/>
      <c r="DA61" s="343"/>
      <c r="DB61" s="343"/>
      <c r="DC61" s="343"/>
      <c r="DD61" s="343"/>
      <c r="DE61" s="343"/>
      <c r="DF61" s="343"/>
      <c r="DG61" s="343"/>
      <c r="DH61" s="343"/>
      <c r="DI61" s="343"/>
      <c r="DJ61" s="343"/>
      <c r="DK61" s="343"/>
      <c r="DL61" s="343"/>
      <c r="DM61" s="343"/>
      <c r="DN61" s="343"/>
      <c r="DO61" s="343"/>
      <c r="DP61" s="343"/>
      <c r="DQ61" s="343"/>
      <c r="DR61" s="343"/>
      <c r="DS61" s="343"/>
      <c r="DT61" s="343"/>
      <c r="DU61" s="343"/>
      <c r="DV61" s="343"/>
      <c r="DW61" s="343"/>
      <c r="DX61" s="343"/>
      <c r="DY61" s="343"/>
      <c r="DZ61" s="343"/>
      <c r="EA61" s="343"/>
      <c r="EB61" s="343"/>
      <c r="EC61" s="343"/>
      <c r="ED61" s="343"/>
      <c r="EE61" s="343"/>
      <c r="EF61" s="343"/>
      <c r="EG61" s="343"/>
      <c r="EH61" s="343"/>
      <c r="EI61" s="343"/>
      <c r="EJ61" s="343"/>
      <c r="EK61" s="343"/>
      <c r="EL61" s="343"/>
      <c r="EM61" s="343"/>
      <c r="EN61" s="343"/>
      <c r="EO61" s="343"/>
      <c r="EP61" s="343"/>
      <c r="EQ61" s="343"/>
      <c r="ER61" s="343"/>
      <c r="ES61" s="343"/>
      <c r="ET61" s="343"/>
      <c r="EU61" s="343"/>
      <c r="EV61" s="343"/>
      <c r="EW61" s="343"/>
      <c r="EX61" s="343"/>
      <c r="EY61" s="343"/>
      <c r="EZ61" s="343"/>
      <c r="FA61" s="343"/>
      <c r="FB61" s="343"/>
      <c r="FC61" s="343"/>
      <c r="FD61" s="343"/>
      <c r="FE61" s="343"/>
      <c r="FF61" s="343"/>
      <c r="FG61" s="343"/>
      <c r="FH61" s="343"/>
      <c r="FI61" s="343"/>
      <c r="FJ61" s="343"/>
      <c r="FK61" s="343"/>
      <c r="FL61" s="343"/>
      <c r="FM61" s="343"/>
      <c r="FN61" s="343"/>
      <c r="FO61" s="343"/>
      <c r="FP61" s="343"/>
      <c r="FQ61" s="343"/>
      <c r="FR61" s="343"/>
      <c r="FS61" s="343"/>
      <c r="FT61" s="343"/>
      <c r="FU61" s="343"/>
      <c r="FV61" s="343"/>
      <c r="FW61" s="343"/>
      <c r="FX61" s="343"/>
      <c r="FY61" s="343"/>
      <c r="FZ61" s="343"/>
      <c r="GA61" s="343"/>
      <c r="GB61" s="343"/>
      <c r="GC61" s="343"/>
      <c r="GD61" s="343"/>
      <c r="GE61" s="343"/>
      <c r="GF61" s="343"/>
      <c r="GG61" s="343"/>
      <c r="GH61" s="343"/>
      <c r="GI61" s="343"/>
      <c r="GJ61" s="343"/>
      <c r="GK61" s="343"/>
      <c r="GL61" s="343"/>
      <c r="GM61" s="343"/>
      <c r="GN61" s="343"/>
      <c r="GO61" s="343"/>
      <c r="GP61" s="343"/>
      <c r="GQ61" s="343"/>
      <c r="GR61" s="343"/>
      <c r="GS61" s="343"/>
      <c r="GT61" s="343"/>
      <c r="GU61" s="343"/>
      <c r="GV61" s="343"/>
      <c r="GW61" s="343"/>
      <c r="GX61" s="343"/>
      <c r="GY61" s="343"/>
      <c r="GZ61" s="343"/>
      <c r="HA61" s="343"/>
      <c r="HB61" s="343"/>
      <c r="HC61" s="343"/>
      <c r="HD61" s="343"/>
      <c r="HE61" s="343"/>
      <c r="HF61" s="343"/>
      <c r="HG61" s="343"/>
      <c r="HH61" s="343"/>
      <c r="HI61" s="343"/>
      <c r="HJ61" s="343"/>
      <c r="HK61" s="343"/>
      <c r="HL61" s="343"/>
      <c r="HM61" s="343"/>
      <c r="HN61" s="343"/>
      <c r="HO61" s="343"/>
      <c r="HP61" s="343"/>
      <c r="HQ61" s="343"/>
      <c r="HR61" s="343"/>
      <c r="HS61" s="343"/>
      <c r="HT61" s="343"/>
      <c r="HU61" s="343"/>
      <c r="HV61" s="343"/>
      <c r="HW61" s="343"/>
      <c r="HX61" s="343"/>
      <c r="HY61" s="343"/>
      <c r="HZ61" s="343"/>
      <c r="IA61" s="343"/>
      <c r="IB61" s="343"/>
      <c r="IC61" s="343"/>
      <c r="ID61" s="343"/>
      <c r="IE61" s="343"/>
      <c r="IF61" s="343"/>
      <c r="IG61" s="343"/>
      <c r="IH61" s="343"/>
      <c r="II61" s="343"/>
      <c r="IJ61" s="343"/>
      <c r="IK61" s="343"/>
      <c r="IL61" s="343"/>
      <c r="IM61" s="343"/>
      <c r="IN61" s="343"/>
      <c r="IO61" s="343"/>
      <c r="IP61" s="343"/>
      <c r="IQ61" s="343"/>
      <c r="IR61" s="343"/>
      <c r="IS61" s="343"/>
      <c r="IT61" s="343"/>
      <c r="IU61" s="343"/>
      <c r="IV61" s="343"/>
      <c r="IW61" s="343"/>
      <c r="IX61" s="343"/>
      <c r="IY61" s="343"/>
      <c r="IZ61" s="343"/>
      <c r="JA61" s="343"/>
      <c r="JB61" s="343"/>
      <c r="JC61" s="343"/>
      <c r="JD61" s="343"/>
      <c r="JE61" s="343"/>
      <c r="JF61" s="343"/>
      <c r="JG61" s="343"/>
      <c r="JH61" s="343"/>
      <c r="JI61" s="343"/>
      <c r="JJ61" s="343"/>
      <c r="JK61" s="343"/>
      <c r="JL61" s="343"/>
      <c r="JM61" s="343"/>
      <c r="JN61" s="343"/>
      <c r="JO61" s="343"/>
      <c r="JP61" s="343"/>
      <c r="JQ61" s="343"/>
      <c r="JR61" s="343"/>
      <c r="JS61" s="343"/>
      <c r="JT61" s="343"/>
      <c r="JU61" s="343"/>
      <c r="JV61" s="343"/>
      <c r="JW61" s="343"/>
      <c r="JX61" s="343"/>
      <c r="JY61" s="343"/>
      <c r="JZ61" s="343"/>
      <c r="KA61" s="343"/>
      <c r="KB61" s="343"/>
      <c r="KC61" s="343"/>
      <c r="KD61" s="343"/>
      <c r="KE61" s="343"/>
      <c r="KF61" s="343"/>
      <c r="KG61" s="343"/>
      <c r="KH61" s="343"/>
      <c r="KI61" s="343"/>
      <c r="KJ61" s="343"/>
      <c r="KK61" s="343"/>
      <c r="KL61" s="343"/>
      <c r="KM61" s="343"/>
      <c r="KN61" s="343"/>
      <c r="KO61" s="343"/>
      <c r="KP61" s="343"/>
      <c r="KQ61" s="343"/>
      <c r="KR61" s="343"/>
      <c r="KS61" s="343"/>
      <c r="KT61" s="343"/>
      <c r="KU61" s="343"/>
      <c r="KV61" s="343"/>
      <c r="KW61" s="343"/>
      <c r="KX61" s="343"/>
      <c r="KY61" s="343"/>
      <c r="KZ61" s="343"/>
      <c r="LA61" s="343"/>
      <c r="LB61" s="343"/>
      <c r="LC61" s="343"/>
      <c r="LD61" s="343"/>
      <c r="LE61" s="343"/>
      <c r="LF61" s="343"/>
      <c r="LG61" s="343"/>
      <c r="LH61" s="343"/>
      <c r="LI61" s="343"/>
      <c r="LJ61" s="343"/>
      <c r="LK61" s="343"/>
      <c r="LL61" s="343"/>
      <c r="LM61" s="343"/>
      <c r="LN61" s="343"/>
      <c r="LO61" s="343"/>
      <c r="LP61" s="343"/>
      <c r="LQ61" s="343"/>
      <c r="LR61" s="343"/>
      <c r="LS61" s="343"/>
      <c r="LT61" s="343"/>
      <c r="LU61" s="343"/>
      <c r="LV61" s="343"/>
      <c r="LW61" s="343"/>
      <c r="LX61" s="343"/>
      <c r="LY61" s="343"/>
      <c r="LZ61" s="343"/>
      <c r="MA61" s="343"/>
      <c r="MB61" s="343"/>
      <c r="MC61" s="343"/>
      <c r="MD61" s="343"/>
      <c r="ME61" s="343"/>
      <c r="MF61" s="343"/>
      <c r="MG61" s="343"/>
      <c r="MH61" s="343"/>
      <c r="MI61" s="343"/>
      <c r="MJ61" s="343"/>
      <c r="MK61" s="343"/>
      <c r="ML61" s="343"/>
      <c r="MM61" s="343"/>
      <c r="MN61" s="343"/>
      <c r="MO61" s="343"/>
      <c r="MP61" s="343"/>
      <c r="MQ61" s="343"/>
      <c r="MR61" s="343"/>
      <c r="MS61" s="343"/>
      <c r="MT61" s="343"/>
      <c r="MU61" s="343"/>
      <c r="MV61" s="343"/>
      <c r="MW61" s="343"/>
      <c r="MX61" s="343"/>
      <c r="MY61" s="343"/>
      <c r="MZ61" s="343"/>
      <c r="NA61" s="343"/>
      <c r="NB61" s="343"/>
      <c r="NC61" s="343"/>
      <c r="ND61" s="343"/>
      <c r="NE61" s="343"/>
      <c r="NF61" s="343"/>
      <c r="NG61" s="343"/>
      <c r="NH61" s="343"/>
      <c r="NI61" s="343"/>
      <c r="NJ61" s="343"/>
      <c r="NK61" s="343"/>
      <c r="NL61" s="343"/>
      <c r="NM61" s="343"/>
      <c r="NN61" s="343"/>
      <c r="NO61" s="343"/>
      <c r="NP61" s="343"/>
      <c r="NQ61" s="343"/>
      <c r="NR61" s="343"/>
      <c r="NS61" s="343"/>
      <c r="NT61" s="343"/>
      <c r="NU61" s="343"/>
      <c r="NV61" s="343"/>
      <c r="NW61" s="343"/>
      <c r="NX61" s="343"/>
      <c r="NY61" s="343"/>
      <c r="NZ61" s="343"/>
      <c r="OA61" s="343"/>
      <c r="OB61" s="343"/>
      <c r="OC61" s="343"/>
      <c r="OD61" s="343"/>
      <c r="OE61" s="343"/>
      <c r="OF61" s="343"/>
      <c r="OG61" s="343"/>
      <c r="OH61" s="343"/>
      <c r="OI61" s="343"/>
      <c r="OJ61" s="343"/>
      <c r="OK61" s="343"/>
    </row>
    <row r="62" spans="1:401" s="25" customFormat="1" ht="15.75" customHeight="1" x14ac:dyDescent="0.2">
      <c r="A62" s="314">
        <v>56</v>
      </c>
      <c r="B62" s="315" t="s">
        <v>58</v>
      </c>
      <c r="C62" s="71">
        <v>1090459</v>
      </c>
      <c r="D62" s="71">
        <v>-291</v>
      </c>
      <c r="E62" s="71"/>
      <c r="F62" s="71">
        <v>0</v>
      </c>
      <c r="G62" s="71">
        <v>-403836</v>
      </c>
      <c r="H62" s="71">
        <v>0</v>
      </c>
      <c r="I62" s="71">
        <v>0</v>
      </c>
      <c r="J62" s="71">
        <v>0</v>
      </c>
      <c r="K62" s="71">
        <v>0</v>
      </c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-72403</v>
      </c>
      <c r="W62" s="71">
        <v>0</v>
      </c>
      <c r="X62" s="71">
        <v>0</v>
      </c>
      <c r="Y62" s="71">
        <v>0</v>
      </c>
      <c r="Z62" s="71">
        <v>0</v>
      </c>
      <c r="AA62" s="71">
        <v>-28332</v>
      </c>
      <c r="AB62" s="71">
        <v>0</v>
      </c>
      <c r="AC62" s="71">
        <v>0</v>
      </c>
      <c r="AD62" s="71">
        <v>0</v>
      </c>
      <c r="AE62" s="71">
        <v>0</v>
      </c>
      <c r="AF62" s="71">
        <v>0</v>
      </c>
      <c r="AG62" s="71">
        <v>0</v>
      </c>
      <c r="AH62" s="71">
        <v>0</v>
      </c>
      <c r="AI62" s="71">
        <v>0</v>
      </c>
      <c r="AJ62" s="71">
        <v>0</v>
      </c>
      <c r="AK62" s="71">
        <v>0</v>
      </c>
      <c r="AL62" s="71">
        <v>0</v>
      </c>
      <c r="AM62" s="71">
        <v>0</v>
      </c>
      <c r="AN62" s="71">
        <v>0</v>
      </c>
      <c r="AO62" s="71">
        <v>-4047</v>
      </c>
      <c r="AP62" s="71">
        <v>-2833</v>
      </c>
      <c r="AQ62" s="316">
        <v>-511742</v>
      </c>
      <c r="AR62" s="317">
        <v>578717</v>
      </c>
      <c r="AS62" s="71"/>
      <c r="AT62" s="71"/>
      <c r="AU62" s="71">
        <v>0</v>
      </c>
      <c r="AV62" s="71">
        <v>-12145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0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0</v>
      </c>
      <c r="BI62" s="71">
        <v>0</v>
      </c>
      <c r="BJ62" s="71">
        <v>0</v>
      </c>
      <c r="BK62" s="71">
        <v>-2178</v>
      </c>
      <c r="BL62" s="71">
        <v>0</v>
      </c>
      <c r="BM62" s="71">
        <v>0</v>
      </c>
      <c r="BN62" s="71">
        <v>0</v>
      </c>
      <c r="BO62" s="71">
        <v>0</v>
      </c>
      <c r="BP62" s="71">
        <v>-852</v>
      </c>
      <c r="BQ62" s="71">
        <v>0</v>
      </c>
      <c r="BR62" s="71">
        <v>0</v>
      </c>
      <c r="BS62" s="71">
        <v>0</v>
      </c>
      <c r="BT62" s="71">
        <v>0</v>
      </c>
      <c r="BU62" s="71">
        <v>0</v>
      </c>
      <c r="BV62" s="71">
        <v>0</v>
      </c>
      <c r="BW62" s="71">
        <v>0</v>
      </c>
      <c r="BX62" s="71">
        <v>0</v>
      </c>
      <c r="BY62" s="71">
        <v>0</v>
      </c>
      <c r="BZ62" s="71">
        <v>0</v>
      </c>
      <c r="CA62" s="71">
        <v>0</v>
      </c>
      <c r="CB62" s="71">
        <v>0</v>
      </c>
      <c r="CC62" s="71">
        <v>0</v>
      </c>
      <c r="CD62" s="71">
        <v>-122</v>
      </c>
      <c r="CE62" s="71">
        <v>-85</v>
      </c>
      <c r="CF62" s="71">
        <v>-15382</v>
      </c>
      <c r="CG62" s="2221">
        <v>563335</v>
      </c>
      <c r="CH62" s="2166"/>
      <c r="CI62" s="2166"/>
      <c r="CJ62" s="343"/>
      <c r="CK62" s="343"/>
      <c r="CL62" s="343"/>
      <c r="CM62" s="343"/>
      <c r="CN62" s="343"/>
      <c r="CO62" s="2234"/>
      <c r="CP62" s="343"/>
      <c r="CQ62" s="343"/>
      <c r="CR62" s="343"/>
      <c r="CS62" s="343"/>
      <c r="CT62" s="343"/>
      <c r="CU62" s="343"/>
      <c r="CV62" s="343"/>
      <c r="CW62" s="343"/>
      <c r="CX62" s="343"/>
      <c r="CY62" s="343"/>
      <c r="CZ62" s="343"/>
      <c r="DA62" s="343"/>
      <c r="DB62" s="343"/>
      <c r="DC62" s="343"/>
      <c r="DD62" s="343"/>
      <c r="DE62" s="343"/>
      <c r="DF62" s="343"/>
      <c r="DG62" s="343"/>
      <c r="DH62" s="343"/>
      <c r="DI62" s="343"/>
      <c r="DJ62" s="343"/>
      <c r="DK62" s="343"/>
      <c r="DL62" s="343"/>
      <c r="DM62" s="343"/>
      <c r="DN62" s="343"/>
      <c r="DO62" s="343"/>
      <c r="DP62" s="343"/>
      <c r="DQ62" s="343"/>
      <c r="DR62" s="343"/>
      <c r="DS62" s="343"/>
      <c r="DT62" s="343"/>
      <c r="DU62" s="343"/>
      <c r="DV62" s="343"/>
      <c r="DW62" s="343"/>
      <c r="DX62" s="343"/>
      <c r="DY62" s="343"/>
      <c r="DZ62" s="343"/>
      <c r="EA62" s="343"/>
      <c r="EB62" s="343"/>
      <c r="EC62" s="343"/>
      <c r="ED62" s="343"/>
      <c r="EE62" s="343"/>
      <c r="EF62" s="343"/>
      <c r="EG62" s="343"/>
      <c r="EH62" s="343"/>
      <c r="EI62" s="343"/>
      <c r="EJ62" s="343"/>
      <c r="EK62" s="343"/>
      <c r="EL62" s="343"/>
      <c r="EM62" s="343"/>
      <c r="EN62" s="343"/>
      <c r="EO62" s="343"/>
      <c r="EP62" s="343"/>
      <c r="EQ62" s="343"/>
      <c r="ER62" s="343"/>
      <c r="ES62" s="343"/>
      <c r="ET62" s="343"/>
      <c r="EU62" s="343"/>
      <c r="EV62" s="343"/>
      <c r="EW62" s="343"/>
      <c r="EX62" s="343"/>
      <c r="EY62" s="343"/>
      <c r="EZ62" s="343"/>
      <c r="FA62" s="343"/>
      <c r="FB62" s="343"/>
      <c r="FC62" s="343"/>
      <c r="FD62" s="343"/>
      <c r="FE62" s="343"/>
      <c r="FF62" s="343"/>
      <c r="FG62" s="343"/>
      <c r="FH62" s="343"/>
      <c r="FI62" s="343"/>
      <c r="FJ62" s="343"/>
      <c r="FK62" s="343"/>
      <c r="FL62" s="343"/>
      <c r="FM62" s="343"/>
      <c r="FN62" s="343"/>
      <c r="FO62" s="343"/>
      <c r="FP62" s="343"/>
      <c r="FQ62" s="343"/>
      <c r="FR62" s="343"/>
      <c r="FS62" s="343"/>
      <c r="FT62" s="343"/>
      <c r="FU62" s="343"/>
      <c r="FV62" s="343"/>
      <c r="FW62" s="343"/>
      <c r="FX62" s="343"/>
      <c r="FY62" s="343"/>
      <c r="FZ62" s="343"/>
      <c r="GA62" s="343"/>
      <c r="GB62" s="343"/>
      <c r="GC62" s="343"/>
      <c r="GD62" s="343"/>
      <c r="GE62" s="343"/>
      <c r="GF62" s="343"/>
      <c r="GG62" s="343"/>
      <c r="GH62" s="343"/>
      <c r="GI62" s="343"/>
      <c r="GJ62" s="343"/>
      <c r="GK62" s="343"/>
      <c r="GL62" s="343"/>
      <c r="GM62" s="343"/>
      <c r="GN62" s="343"/>
      <c r="GO62" s="343"/>
      <c r="GP62" s="343"/>
      <c r="GQ62" s="343"/>
      <c r="GR62" s="343"/>
      <c r="GS62" s="343"/>
      <c r="GT62" s="343"/>
      <c r="GU62" s="343"/>
      <c r="GV62" s="343"/>
      <c r="GW62" s="343"/>
      <c r="GX62" s="343"/>
      <c r="GY62" s="343"/>
      <c r="GZ62" s="343"/>
      <c r="HA62" s="343"/>
      <c r="HB62" s="343"/>
      <c r="HC62" s="343"/>
      <c r="HD62" s="343"/>
      <c r="HE62" s="343"/>
      <c r="HF62" s="343"/>
      <c r="HG62" s="343"/>
      <c r="HH62" s="343"/>
      <c r="HI62" s="343"/>
      <c r="HJ62" s="343"/>
      <c r="HK62" s="343"/>
      <c r="HL62" s="343"/>
      <c r="HM62" s="343"/>
      <c r="HN62" s="343"/>
      <c r="HO62" s="343"/>
      <c r="HP62" s="343"/>
      <c r="HQ62" s="343"/>
      <c r="HR62" s="343"/>
      <c r="HS62" s="343"/>
      <c r="HT62" s="343"/>
      <c r="HU62" s="343"/>
      <c r="HV62" s="343"/>
      <c r="HW62" s="343"/>
      <c r="HX62" s="343"/>
      <c r="HY62" s="343"/>
      <c r="HZ62" s="343"/>
      <c r="IA62" s="343"/>
      <c r="IB62" s="343"/>
      <c r="IC62" s="343"/>
      <c r="ID62" s="343"/>
      <c r="IE62" s="343"/>
      <c r="IF62" s="343"/>
      <c r="IG62" s="343"/>
      <c r="IH62" s="343"/>
      <c r="II62" s="343"/>
      <c r="IJ62" s="343"/>
      <c r="IK62" s="343"/>
      <c r="IL62" s="343"/>
      <c r="IM62" s="343"/>
      <c r="IN62" s="343"/>
      <c r="IO62" s="343"/>
      <c r="IP62" s="343"/>
      <c r="IQ62" s="343"/>
      <c r="IR62" s="343"/>
      <c r="IS62" s="343"/>
      <c r="IT62" s="343"/>
      <c r="IU62" s="343"/>
      <c r="IV62" s="343"/>
      <c r="IW62" s="343"/>
      <c r="IX62" s="343"/>
      <c r="IY62" s="343"/>
      <c r="IZ62" s="343"/>
      <c r="JA62" s="343"/>
      <c r="JB62" s="343"/>
      <c r="JC62" s="343"/>
      <c r="JD62" s="343"/>
      <c r="JE62" s="343"/>
      <c r="JF62" s="343"/>
      <c r="JG62" s="343"/>
      <c r="JH62" s="343"/>
      <c r="JI62" s="343"/>
      <c r="JJ62" s="343"/>
      <c r="JK62" s="343"/>
      <c r="JL62" s="343"/>
      <c r="JM62" s="343"/>
      <c r="JN62" s="343"/>
      <c r="JO62" s="343"/>
      <c r="JP62" s="343"/>
      <c r="JQ62" s="343"/>
      <c r="JR62" s="343"/>
      <c r="JS62" s="343"/>
      <c r="JT62" s="343"/>
      <c r="JU62" s="343"/>
      <c r="JV62" s="343"/>
      <c r="JW62" s="343"/>
      <c r="JX62" s="343"/>
      <c r="JY62" s="343"/>
      <c r="JZ62" s="343"/>
      <c r="KA62" s="343"/>
      <c r="KB62" s="343"/>
      <c r="KC62" s="343"/>
      <c r="KD62" s="343"/>
      <c r="KE62" s="343"/>
      <c r="KF62" s="343"/>
      <c r="KG62" s="343"/>
      <c r="KH62" s="343"/>
      <c r="KI62" s="343"/>
      <c r="KJ62" s="343"/>
      <c r="KK62" s="343"/>
      <c r="KL62" s="343"/>
      <c r="KM62" s="343"/>
      <c r="KN62" s="343"/>
      <c r="KO62" s="343"/>
      <c r="KP62" s="343"/>
      <c r="KQ62" s="343"/>
      <c r="KR62" s="343"/>
      <c r="KS62" s="343"/>
      <c r="KT62" s="343"/>
      <c r="KU62" s="343"/>
      <c r="KV62" s="343"/>
      <c r="KW62" s="343"/>
      <c r="KX62" s="343"/>
      <c r="KY62" s="343"/>
      <c r="KZ62" s="343"/>
      <c r="LA62" s="343"/>
      <c r="LB62" s="343"/>
      <c r="LC62" s="343"/>
      <c r="LD62" s="343"/>
      <c r="LE62" s="343"/>
      <c r="LF62" s="343"/>
      <c r="LG62" s="343"/>
      <c r="LH62" s="343"/>
      <c r="LI62" s="343"/>
      <c r="LJ62" s="343"/>
      <c r="LK62" s="343"/>
      <c r="LL62" s="343"/>
      <c r="LM62" s="343"/>
      <c r="LN62" s="343"/>
      <c r="LO62" s="343"/>
      <c r="LP62" s="343"/>
      <c r="LQ62" s="343"/>
      <c r="LR62" s="343"/>
      <c r="LS62" s="343"/>
      <c r="LT62" s="343"/>
      <c r="LU62" s="343"/>
      <c r="LV62" s="343"/>
      <c r="LW62" s="343"/>
      <c r="LX62" s="343"/>
      <c r="LY62" s="343"/>
      <c r="LZ62" s="343"/>
      <c r="MA62" s="343"/>
      <c r="MB62" s="343"/>
      <c r="MC62" s="343"/>
      <c r="MD62" s="343"/>
      <c r="ME62" s="343"/>
      <c r="MF62" s="343"/>
      <c r="MG62" s="343"/>
      <c r="MH62" s="343"/>
      <c r="MI62" s="343"/>
      <c r="MJ62" s="343"/>
      <c r="MK62" s="343"/>
      <c r="ML62" s="343"/>
      <c r="MM62" s="343"/>
      <c r="MN62" s="343"/>
      <c r="MO62" s="343"/>
      <c r="MP62" s="343"/>
      <c r="MQ62" s="343"/>
      <c r="MR62" s="343"/>
      <c r="MS62" s="343"/>
      <c r="MT62" s="343"/>
      <c r="MU62" s="343"/>
      <c r="MV62" s="343"/>
      <c r="MW62" s="343"/>
      <c r="MX62" s="343"/>
      <c r="MY62" s="343"/>
      <c r="MZ62" s="343"/>
      <c r="NA62" s="343"/>
      <c r="NB62" s="343"/>
      <c r="NC62" s="343"/>
      <c r="ND62" s="343"/>
      <c r="NE62" s="343"/>
      <c r="NF62" s="343"/>
      <c r="NG62" s="343"/>
      <c r="NH62" s="343"/>
      <c r="NI62" s="343"/>
      <c r="NJ62" s="343"/>
      <c r="NK62" s="343"/>
      <c r="NL62" s="343"/>
      <c r="NM62" s="343"/>
      <c r="NN62" s="343"/>
      <c r="NO62" s="343"/>
      <c r="NP62" s="343"/>
      <c r="NQ62" s="343"/>
      <c r="NR62" s="343"/>
      <c r="NS62" s="343"/>
      <c r="NT62" s="343"/>
      <c r="NU62" s="343"/>
      <c r="NV62" s="343"/>
      <c r="NW62" s="343"/>
      <c r="NX62" s="343"/>
      <c r="NY62" s="343"/>
      <c r="NZ62" s="343"/>
      <c r="OA62" s="343"/>
      <c r="OB62" s="343"/>
      <c r="OC62" s="343"/>
      <c r="OD62" s="343"/>
      <c r="OE62" s="343"/>
      <c r="OF62" s="343"/>
      <c r="OG62" s="343"/>
      <c r="OH62" s="343"/>
      <c r="OI62" s="343"/>
      <c r="OJ62" s="343"/>
      <c r="OK62" s="343"/>
    </row>
    <row r="63" spans="1:401" s="25" customFormat="1" ht="15.75" customHeight="1" x14ac:dyDescent="0.2">
      <c r="A63" s="314">
        <v>57</v>
      </c>
      <c r="B63" s="315" t="s">
        <v>59</v>
      </c>
      <c r="C63" s="71">
        <v>5287080</v>
      </c>
      <c r="D63" s="71">
        <v>-432</v>
      </c>
      <c r="E63" s="71"/>
      <c r="F63" s="71">
        <v>0</v>
      </c>
      <c r="G63" s="71">
        <v>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1">
        <v>-19311</v>
      </c>
      <c r="X63" s="71">
        <v>-502</v>
      </c>
      <c r="Y63" s="71">
        <v>0</v>
      </c>
      <c r="Z63" s="71">
        <v>0</v>
      </c>
      <c r="AA63" s="71">
        <v>0</v>
      </c>
      <c r="AB63" s="71">
        <v>0</v>
      </c>
      <c r="AC63" s="71">
        <v>-752</v>
      </c>
      <c r="AD63" s="71">
        <v>0</v>
      </c>
      <c r="AE63" s="71">
        <v>0</v>
      </c>
      <c r="AF63" s="71">
        <v>0</v>
      </c>
      <c r="AG63" s="71">
        <v>0</v>
      </c>
      <c r="AH63" s="71">
        <v>0</v>
      </c>
      <c r="AI63" s="71">
        <v>0</v>
      </c>
      <c r="AJ63" s="71">
        <v>0</v>
      </c>
      <c r="AK63" s="71">
        <v>0</v>
      </c>
      <c r="AL63" s="71">
        <v>0</v>
      </c>
      <c r="AM63" s="71">
        <v>0</v>
      </c>
      <c r="AN63" s="71">
        <v>0</v>
      </c>
      <c r="AO63" s="71">
        <v>-7223</v>
      </c>
      <c r="AP63" s="71">
        <v>-5417</v>
      </c>
      <c r="AQ63" s="316">
        <v>-33637</v>
      </c>
      <c r="AR63" s="317">
        <v>5253443</v>
      </c>
      <c r="AS63" s="71"/>
      <c r="AT63" s="71"/>
      <c r="AU63" s="71">
        <v>0</v>
      </c>
      <c r="AV63" s="71">
        <v>0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0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0</v>
      </c>
      <c r="BI63" s="71">
        <v>0</v>
      </c>
      <c r="BJ63" s="71">
        <v>0</v>
      </c>
      <c r="BK63" s="71">
        <v>0</v>
      </c>
      <c r="BL63" s="71">
        <v>-581</v>
      </c>
      <c r="BM63" s="71">
        <v>-15</v>
      </c>
      <c r="BN63" s="71">
        <v>0</v>
      </c>
      <c r="BO63" s="71">
        <v>0</v>
      </c>
      <c r="BP63" s="71">
        <v>0</v>
      </c>
      <c r="BQ63" s="71">
        <v>0</v>
      </c>
      <c r="BR63" s="71">
        <v>-23</v>
      </c>
      <c r="BS63" s="71">
        <v>0</v>
      </c>
      <c r="BT63" s="71">
        <v>0</v>
      </c>
      <c r="BU63" s="71">
        <v>0</v>
      </c>
      <c r="BV63" s="71">
        <v>0</v>
      </c>
      <c r="BW63" s="71">
        <v>0</v>
      </c>
      <c r="BX63" s="71">
        <v>0</v>
      </c>
      <c r="BY63" s="71">
        <v>0</v>
      </c>
      <c r="BZ63" s="71">
        <v>0</v>
      </c>
      <c r="CA63" s="71">
        <v>0</v>
      </c>
      <c r="CB63" s="71">
        <v>0</v>
      </c>
      <c r="CC63" s="71">
        <v>0</v>
      </c>
      <c r="CD63" s="71">
        <v>-217</v>
      </c>
      <c r="CE63" s="71">
        <v>-163</v>
      </c>
      <c r="CF63" s="71">
        <v>-999</v>
      </c>
      <c r="CG63" s="2221">
        <v>5252444</v>
      </c>
      <c r="CH63" s="2166"/>
      <c r="CI63" s="2166"/>
      <c r="CJ63" s="343"/>
      <c r="CK63" s="343"/>
      <c r="CL63" s="343"/>
      <c r="CM63" s="343"/>
      <c r="CN63" s="343"/>
      <c r="CO63" s="2234"/>
      <c r="CP63" s="343"/>
      <c r="CQ63" s="343"/>
      <c r="CR63" s="343"/>
      <c r="CS63" s="343"/>
      <c r="CT63" s="343"/>
      <c r="CU63" s="343"/>
      <c r="CV63" s="343"/>
      <c r="CW63" s="343"/>
      <c r="CX63" s="343"/>
      <c r="CY63" s="343"/>
      <c r="CZ63" s="343"/>
      <c r="DA63" s="343"/>
      <c r="DB63" s="343"/>
      <c r="DC63" s="343"/>
      <c r="DD63" s="343"/>
      <c r="DE63" s="343"/>
      <c r="DF63" s="343"/>
      <c r="DG63" s="343"/>
      <c r="DH63" s="343"/>
      <c r="DI63" s="343"/>
      <c r="DJ63" s="343"/>
      <c r="DK63" s="343"/>
      <c r="DL63" s="343"/>
      <c r="DM63" s="343"/>
      <c r="DN63" s="343"/>
      <c r="DO63" s="343"/>
      <c r="DP63" s="343"/>
      <c r="DQ63" s="343"/>
      <c r="DR63" s="343"/>
      <c r="DS63" s="343"/>
      <c r="DT63" s="343"/>
      <c r="DU63" s="343"/>
      <c r="DV63" s="343"/>
      <c r="DW63" s="343"/>
      <c r="DX63" s="343"/>
      <c r="DY63" s="343"/>
      <c r="DZ63" s="343"/>
      <c r="EA63" s="343"/>
      <c r="EB63" s="343"/>
      <c r="EC63" s="343"/>
      <c r="ED63" s="343"/>
      <c r="EE63" s="343"/>
      <c r="EF63" s="343"/>
      <c r="EG63" s="343"/>
      <c r="EH63" s="343"/>
      <c r="EI63" s="343"/>
      <c r="EJ63" s="343"/>
      <c r="EK63" s="343"/>
      <c r="EL63" s="343"/>
      <c r="EM63" s="343"/>
      <c r="EN63" s="343"/>
      <c r="EO63" s="343"/>
      <c r="EP63" s="343"/>
      <c r="EQ63" s="343"/>
      <c r="ER63" s="343"/>
      <c r="ES63" s="343"/>
      <c r="ET63" s="343"/>
      <c r="EU63" s="343"/>
      <c r="EV63" s="343"/>
      <c r="EW63" s="343"/>
      <c r="EX63" s="343"/>
      <c r="EY63" s="343"/>
      <c r="EZ63" s="343"/>
      <c r="FA63" s="343"/>
      <c r="FB63" s="343"/>
      <c r="FC63" s="343"/>
      <c r="FD63" s="343"/>
      <c r="FE63" s="343"/>
      <c r="FF63" s="343"/>
      <c r="FG63" s="343"/>
      <c r="FH63" s="343"/>
      <c r="FI63" s="343"/>
      <c r="FJ63" s="343"/>
      <c r="FK63" s="343"/>
      <c r="FL63" s="343"/>
      <c r="FM63" s="343"/>
      <c r="FN63" s="343"/>
      <c r="FO63" s="343"/>
      <c r="FP63" s="343"/>
      <c r="FQ63" s="343"/>
      <c r="FR63" s="343"/>
      <c r="FS63" s="343"/>
      <c r="FT63" s="343"/>
      <c r="FU63" s="343"/>
      <c r="FV63" s="343"/>
      <c r="FW63" s="343"/>
      <c r="FX63" s="343"/>
      <c r="FY63" s="343"/>
      <c r="FZ63" s="343"/>
      <c r="GA63" s="343"/>
      <c r="GB63" s="343"/>
      <c r="GC63" s="343"/>
      <c r="GD63" s="343"/>
      <c r="GE63" s="343"/>
      <c r="GF63" s="343"/>
      <c r="GG63" s="343"/>
      <c r="GH63" s="343"/>
      <c r="GI63" s="343"/>
      <c r="GJ63" s="343"/>
      <c r="GK63" s="343"/>
      <c r="GL63" s="343"/>
      <c r="GM63" s="343"/>
      <c r="GN63" s="343"/>
      <c r="GO63" s="343"/>
      <c r="GP63" s="343"/>
      <c r="GQ63" s="343"/>
      <c r="GR63" s="343"/>
      <c r="GS63" s="343"/>
      <c r="GT63" s="343"/>
      <c r="GU63" s="343"/>
      <c r="GV63" s="343"/>
      <c r="GW63" s="343"/>
      <c r="GX63" s="343"/>
      <c r="GY63" s="343"/>
      <c r="GZ63" s="343"/>
      <c r="HA63" s="343"/>
      <c r="HB63" s="343"/>
      <c r="HC63" s="343"/>
      <c r="HD63" s="343"/>
      <c r="HE63" s="343"/>
      <c r="HF63" s="343"/>
      <c r="HG63" s="343"/>
      <c r="HH63" s="343"/>
      <c r="HI63" s="343"/>
      <c r="HJ63" s="343"/>
      <c r="HK63" s="343"/>
      <c r="HL63" s="343"/>
      <c r="HM63" s="343"/>
      <c r="HN63" s="343"/>
      <c r="HO63" s="343"/>
      <c r="HP63" s="343"/>
      <c r="HQ63" s="343"/>
      <c r="HR63" s="343"/>
      <c r="HS63" s="343"/>
      <c r="HT63" s="343"/>
      <c r="HU63" s="343"/>
      <c r="HV63" s="343"/>
      <c r="HW63" s="343"/>
      <c r="HX63" s="343"/>
      <c r="HY63" s="343"/>
      <c r="HZ63" s="343"/>
      <c r="IA63" s="343"/>
      <c r="IB63" s="343"/>
      <c r="IC63" s="343"/>
      <c r="ID63" s="343"/>
      <c r="IE63" s="343"/>
      <c r="IF63" s="343"/>
      <c r="IG63" s="343"/>
      <c r="IH63" s="343"/>
      <c r="II63" s="343"/>
      <c r="IJ63" s="343"/>
      <c r="IK63" s="343"/>
      <c r="IL63" s="343"/>
      <c r="IM63" s="343"/>
      <c r="IN63" s="343"/>
      <c r="IO63" s="343"/>
      <c r="IP63" s="343"/>
      <c r="IQ63" s="343"/>
      <c r="IR63" s="343"/>
      <c r="IS63" s="343"/>
      <c r="IT63" s="343"/>
      <c r="IU63" s="343"/>
      <c r="IV63" s="343"/>
      <c r="IW63" s="343"/>
      <c r="IX63" s="343"/>
      <c r="IY63" s="343"/>
      <c r="IZ63" s="343"/>
      <c r="JA63" s="343"/>
      <c r="JB63" s="343"/>
      <c r="JC63" s="343"/>
      <c r="JD63" s="343"/>
      <c r="JE63" s="343"/>
      <c r="JF63" s="343"/>
      <c r="JG63" s="343"/>
      <c r="JH63" s="343"/>
      <c r="JI63" s="343"/>
      <c r="JJ63" s="343"/>
      <c r="JK63" s="343"/>
      <c r="JL63" s="343"/>
      <c r="JM63" s="343"/>
      <c r="JN63" s="343"/>
      <c r="JO63" s="343"/>
      <c r="JP63" s="343"/>
      <c r="JQ63" s="343"/>
      <c r="JR63" s="343"/>
      <c r="JS63" s="343"/>
      <c r="JT63" s="343"/>
      <c r="JU63" s="343"/>
      <c r="JV63" s="343"/>
      <c r="JW63" s="343"/>
      <c r="JX63" s="343"/>
      <c r="JY63" s="343"/>
      <c r="JZ63" s="343"/>
      <c r="KA63" s="343"/>
      <c r="KB63" s="343"/>
      <c r="KC63" s="343"/>
      <c r="KD63" s="343"/>
      <c r="KE63" s="343"/>
      <c r="KF63" s="343"/>
      <c r="KG63" s="343"/>
      <c r="KH63" s="343"/>
      <c r="KI63" s="343"/>
      <c r="KJ63" s="343"/>
      <c r="KK63" s="343"/>
      <c r="KL63" s="343"/>
      <c r="KM63" s="343"/>
      <c r="KN63" s="343"/>
      <c r="KO63" s="343"/>
      <c r="KP63" s="343"/>
      <c r="KQ63" s="343"/>
      <c r="KR63" s="343"/>
      <c r="KS63" s="343"/>
      <c r="KT63" s="343"/>
      <c r="KU63" s="343"/>
      <c r="KV63" s="343"/>
      <c r="KW63" s="343"/>
      <c r="KX63" s="343"/>
      <c r="KY63" s="343"/>
      <c r="KZ63" s="343"/>
      <c r="LA63" s="343"/>
      <c r="LB63" s="343"/>
      <c r="LC63" s="343"/>
      <c r="LD63" s="343"/>
      <c r="LE63" s="343"/>
      <c r="LF63" s="343"/>
      <c r="LG63" s="343"/>
      <c r="LH63" s="343"/>
      <c r="LI63" s="343"/>
      <c r="LJ63" s="343"/>
      <c r="LK63" s="343"/>
      <c r="LL63" s="343"/>
      <c r="LM63" s="343"/>
      <c r="LN63" s="343"/>
      <c r="LO63" s="343"/>
      <c r="LP63" s="343"/>
      <c r="LQ63" s="343"/>
      <c r="LR63" s="343"/>
      <c r="LS63" s="343"/>
      <c r="LT63" s="343"/>
      <c r="LU63" s="343"/>
      <c r="LV63" s="343"/>
      <c r="LW63" s="343"/>
      <c r="LX63" s="343"/>
      <c r="LY63" s="343"/>
      <c r="LZ63" s="343"/>
      <c r="MA63" s="343"/>
      <c r="MB63" s="343"/>
      <c r="MC63" s="343"/>
      <c r="MD63" s="343"/>
      <c r="ME63" s="343"/>
      <c r="MF63" s="343"/>
      <c r="MG63" s="343"/>
      <c r="MH63" s="343"/>
      <c r="MI63" s="343"/>
      <c r="MJ63" s="343"/>
      <c r="MK63" s="343"/>
      <c r="ML63" s="343"/>
      <c r="MM63" s="343"/>
      <c r="MN63" s="343"/>
      <c r="MO63" s="343"/>
      <c r="MP63" s="343"/>
      <c r="MQ63" s="343"/>
      <c r="MR63" s="343"/>
      <c r="MS63" s="343"/>
      <c r="MT63" s="343"/>
      <c r="MU63" s="343"/>
      <c r="MV63" s="343"/>
      <c r="MW63" s="343"/>
      <c r="MX63" s="343"/>
      <c r="MY63" s="343"/>
      <c r="MZ63" s="343"/>
      <c r="NA63" s="343"/>
      <c r="NB63" s="343"/>
      <c r="NC63" s="343"/>
      <c r="ND63" s="343"/>
      <c r="NE63" s="343"/>
      <c r="NF63" s="343"/>
      <c r="NG63" s="343"/>
      <c r="NH63" s="343"/>
      <c r="NI63" s="343"/>
      <c r="NJ63" s="343"/>
      <c r="NK63" s="343"/>
      <c r="NL63" s="343"/>
      <c r="NM63" s="343"/>
      <c r="NN63" s="343"/>
      <c r="NO63" s="343"/>
      <c r="NP63" s="343"/>
      <c r="NQ63" s="343"/>
      <c r="NR63" s="343"/>
      <c r="NS63" s="343"/>
      <c r="NT63" s="343"/>
      <c r="NU63" s="343"/>
      <c r="NV63" s="343"/>
      <c r="NW63" s="343"/>
      <c r="NX63" s="343"/>
      <c r="NY63" s="343"/>
      <c r="NZ63" s="343"/>
      <c r="OA63" s="343"/>
      <c r="OB63" s="343"/>
      <c r="OC63" s="343"/>
      <c r="OD63" s="343"/>
      <c r="OE63" s="343"/>
      <c r="OF63" s="343"/>
      <c r="OG63" s="343"/>
      <c r="OH63" s="343"/>
      <c r="OI63" s="343"/>
      <c r="OJ63" s="343"/>
      <c r="OK63" s="343"/>
    </row>
    <row r="64" spans="1:401" s="25" customFormat="1" ht="15.75" customHeight="1" x14ac:dyDescent="0.2">
      <c r="A64" s="314">
        <v>58</v>
      </c>
      <c r="B64" s="315" t="s">
        <v>60</v>
      </c>
      <c r="C64" s="71">
        <v>4544152</v>
      </c>
      <c r="D64" s="71">
        <v>0</v>
      </c>
      <c r="E64" s="71"/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v>0</v>
      </c>
      <c r="T64" s="71">
        <v>0</v>
      </c>
      <c r="U64" s="71">
        <v>0</v>
      </c>
      <c r="V64" s="71">
        <v>0</v>
      </c>
      <c r="W64" s="71">
        <v>0</v>
      </c>
      <c r="X64" s="71">
        <v>0</v>
      </c>
      <c r="Y64" s="71">
        <v>0</v>
      </c>
      <c r="Z64" s="71">
        <v>0</v>
      </c>
      <c r="AA64" s="71">
        <v>0</v>
      </c>
      <c r="AB64" s="71">
        <v>0</v>
      </c>
      <c r="AC64" s="71">
        <v>0</v>
      </c>
      <c r="AD64" s="71">
        <v>0</v>
      </c>
      <c r="AE64" s="71">
        <v>0</v>
      </c>
      <c r="AF64" s="71">
        <v>0</v>
      </c>
      <c r="AG64" s="71">
        <v>0</v>
      </c>
      <c r="AH64" s="71">
        <v>0</v>
      </c>
      <c r="AI64" s="71">
        <v>0</v>
      </c>
      <c r="AJ64" s="71">
        <v>0</v>
      </c>
      <c r="AK64" s="71">
        <v>0</v>
      </c>
      <c r="AL64" s="71">
        <v>0</v>
      </c>
      <c r="AM64" s="71">
        <v>0</v>
      </c>
      <c r="AN64" s="71">
        <v>0</v>
      </c>
      <c r="AO64" s="71">
        <v>-7227</v>
      </c>
      <c r="AP64" s="71">
        <v>-5732</v>
      </c>
      <c r="AQ64" s="316">
        <v>-12959</v>
      </c>
      <c r="AR64" s="317">
        <v>4531193</v>
      </c>
      <c r="AS64" s="71"/>
      <c r="AT64" s="71"/>
      <c r="AU64" s="71">
        <v>0</v>
      </c>
      <c r="AV64" s="71">
        <v>0</v>
      </c>
      <c r="AW64" s="71">
        <v>0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0</v>
      </c>
      <c r="BK64" s="71">
        <v>0</v>
      </c>
      <c r="BL64" s="71">
        <v>0</v>
      </c>
      <c r="BM64" s="71">
        <v>0</v>
      </c>
      <c r="BN64" s="71">
        <v>0</v>
      </c>
      <c r="BO64" s="71">
        <v>0</v>
      </c>
      <c r="BP64" s="71">
        <v>0</v>
      </c>
      <c r="BQ64" s="71">
        <v>0</v>
      </c>
      <c r="BR64" s="71">
        <v>0</v>
      </c>
      <c r="BS64" s="71">
        <v>0</v>
      </c>
      <c r="BT64" s="71">
        <v>0</v>
      </c>
      <c r="BU64" s="71">
        <v>0</v>
      </c>
      <c r="BV64" s="71">
        <v>0</v>
      </c>
      <c r="BW64" s="71">
        <v>0</v>
      </c>
      <c r="BX64" s="71">
        <v>0</v>
      </c>
      <c r="BY64" s="71">
        <v>0</v>
      </c>
      <c r="BZ64" s="71">
        <v>0</v>
      </c>
      <c r="CA64" s="71">
        <v>0</v>
      </c>
      <c r="CB64" s="71">
        <v>0</v>
      </c>
      <c r="CC64" s="71">
        <v>0</v>
      </c>
      <c r="CD64" s="71">
        <v>-217</v>
      </c>
      <c r="CE64" s="71">
        <v>-172</v>
      </c>
      <c r="CF64" s="71">
        <v>-389</v>
      </c>
      <c r="CG64" s="2221">
        <v>4530804</v>
      </c>
      <c r="CH64" s="2166"/>
      <c r="CI64" s="2166"/>
      <c r="CJ64" s="343"/>
      <c r="CK64" s="343"/>
      <c r="CL64" s="343"/>
      <c r="CM64" s="343"/>
      <c r="CN64" s="343"/>
      <c r="CO64" s="2234"/>
      <c r="CP64" s="343"/>
      <c r="CQ64" s="343"/>
      <c r="CR64" s="343"/>
      <c r="CS64" s="343"/>
      <c r="CT64" s="343"/>
      <c r="CU64" s="343"/>
      <c r="CV64" s="343"/>
      <c r="CW64" s="343"/>
      <c r="CX64" s="343"/>
      <c r="CY64" s="343"/>
      <c r="CZ64" s="343"/>
      <c r="DA64" s="343"/>
      <c r="DB64" s="343"/>
      <c r="DC64" s="343"/>
      <c r="DD64" s="343"/>
      <c r="DE64" s="343"/>
      <c r="DF64" s="343"/>
      <c r="DG64" s="343"/>
      <c r="DH64" s="343"/>
      <c r="DI64" s="343"/>
      <c r="DJ64" s="343"/>
      <c r="DK64" s="343"/>
      <c r="DL64" s="343"/>
      <c r="DM64" s="343"/>
      <c r="DN64" s="343"/>
      <c r="DO64" s="343"/>
      <c r="DP64" s="343"/>
      <c r="DQ64" s="343"/>
      <c r="DR64" s="343"/>
      <c r="DS64" s="343"/>
      <c r="DT64" s="343"/>
      <c r="DU64" s="343"/>
      <c r="DV64" s="343"/>
      <c r="DW64" s="343"/>
      <c r="DX64" s="343"/>
      <c r="DY64" s="343"/>
      <c r="DZ64" s="343"/>
      <c r="EA64" s="343"/>
      <c r="EB64" s="343"/>
      <c r="EC64" s="343"/>
      <c r="ED64" s="343"/>
      <c r="EE64" s="343"/>
      <c r="EF64" s="343"/>
      <c r="EG64" s="343"/>
      <c r="EH64" s="343"/>
      <c r="EI64" s="343"/>
      <c r="EJ64" s="343"/>
      <c r="EK64" s="343"/>
      <c r="EL64" s="343"/>
      <c r="EM64" s="343"/>
      <c r="EN64" s="343"/>
      <c r="EO64" s="343"/>
      <c r="EP64" s="343"/>
      <c r="EQ64" s="343"/>
      <c r="ER64" s="343"/>
      <c r="ES64" s="343"/>
      <c r="ET64" s="343"/>
      <c r="EU64" s="343"/>
      <c r="EV64" s="343"/>
      <c r="EW64" s="343"/>
      <c r="EX64" s="343"/>
      <c r="EY64" s="343"/>
      <c r="EZ64" s="343"/>
      <c r="FA64" s="343"/>
      <c r="FB64" s="343"/>
      <c r="FC64" s="343"/>
      <c r="FD64" s="343"/>
      <c r="FE64" s="343"/>
      <c r="FF64" s="343"/>
      <c r="FG64" s="343"/>
      <c r="FH64" s="343"/>
      <c r="FI64" s="343"/>
      <c r="FJ64" s="343"/>
      <c r="FK64" s="343"/>
      <c r="FL64" s="343"/>
      <c r="FM64" s="343"/>
      <c r="FN64" s="343"/>
      <c r="FO64" s="343"/>
      <c r="FP64" s="343"/>
      <c r="FQ64" s="343"/>
      <c r="FR64" s="343"/>
      <c r="FS64" s="343"/>
      <c r="FT64" s="343"/>
      <c r="FU64" s="343"/>
      <c r="FV64" s="343"/>
      <c r="FW64" s="343"/>
      <c r="FX64" s="343"/>
      <c r="FY64" s="343"/>
      <c r="FZ64" s="343"/>
      <c r="GA64" s="343"/>
      <c r="GB64" s="343"/>
      <c r="GC64" s="343"/>
      <c r="GD64" s="343"/>
      <c r="GE64" s="343"/>
      <c r="GF64" s="343"/>
      <c r="GG64" s="343"/>
      <c r="GH64" s="343"/>
      <c r="GI64" s="343"/>
      <c r="GJ64" s="343"/>
      <c r="GK64" s="343"/>
      <c r="GL64" s="343"/>
      <c r="GM64" s="343"/>
      <c r="GN64" s="343"/>
      <c r="GO64" s="343"/>
      <c r="GP64" s="343"/>
      <c r="GQ64" s="343"/>
      <c r="GR64" s="343"/>
      <c r="GS64" s="343"/>
      <c r="GT64" s="343"/>
      <c r="GU64" s="343"/>
      <c r="GV64" s="343"/>
      <c r="GW64" s="343"/>
      <c r="GX64" s="343"/>
      <c r="GY64" s="343"/>
      <c r="GZ64" s="343"/>
      <c r="HA64" s="343"/>
      <c r="HB64" s="343"/>
      <c r="HC64" s="343"/>
      <c r="HD64" s="343"/>
      <c r="HE64" s="343"/>
      <c r="HF64" s="343"/>
      <c r="HG64" s="343"/>
      <c r="HH64" s="343"/>
      <c r="HI64" s="343"/>
      <c r="HJ64" s="343"/>
      <c r="HK64" s="343"/>
      <c r="HL64" s="343"/>
      <c r="HM64" s="343"/>
      <c r="HN64" s="343"/>
      <c r="HO64" s="343"/>
      <c r="HP64" s="343"/>
      <c r="HQ64" s="343"/>
      <c r="HR64" s="343"/>
      <c r="HS64" s="343"/>
      <c r="HT64" s="343"/>
      <c r="HU64" s="343"/>
      <c r="HV64" s="343"/>
      <c r="HW64" s="343"/>
      <c r="HX64" s="343"/>
      <c r="HY64" s="343"/>
      <c r="HZ64" s="343"/>
      <c r="IA64" s="343"/>
      <c r="IB64" s="343"/>
      <c r="IC64" s="343"/>
      <c r="ID64" s="343"/>
      <c r="IE64" s="343"/>
      <c r="IF64" s="343"/>
      <c r="IG64" s="343"/>
      <c r="IH64" s="343"/>
      <c r="II64" s="343"/>
      <c r="IJ64" s="343"/>
      <c r="IK64" s="343"/>
      <c r="IL64" s="343"/>
      <c r="IM64" s="343"/>
      <c r="IN64" s="343"/>
      <c r="IO64" s="343"/>
      <c r="IP64" s="343"/>
      <c r="IQ64" s="343"/>
      <c r="IR64" s="343"/>
      <c r="IS64" s="343"/>
      <c r="IT64" s="343"/>
      <c r="IU64" s="343"/>
      <c r="IV64" s="343"/>
      <c r="IW64" s="343"/>
      <c r="IX64" s="343"/>
      <c r="IY64" s="343"/>
      <c r="IZ64" s="343"/>
      <c r="JA64" s="343"/>
      <c r="JB64" s="343"/>
      <c r="JC64" s="343"/>
      <c r="JD64" s="343"/>
      <c r="JE64" s="343"/>
      <c r="JF64" s="343"/>
      <c r="JG64" s="343"/>
      <c r="JH64" s="343"/>
      <c r="JI64" s="343"/>
      <c r="JJ64" s="343"/>
      <c r="JK64" s="343"/>
      <c r="JL64" s="343"/>
      <c r="JM64" s="343"/>
      <c r="JN64" s="343"/>
      <c r="JO64" s="343"/>
      <c r="JP64" s="343"/>
      <c r="JQ64" s="343"/>
      <c r="JR64" s="343"/>
      <c r="JS64" s="343"/>
      <c r="JT64" s="343"/>
      <c r="JU64" s="343"/>
      <c r="JV64" s="343"/>
      <c r="JW64" s="343"/>
      <c r="JX64" s="343"/>
      <c r="JY64" s="343"/>
      <c r="JZ64" s="343"/>
      <c r="KA64" s="343"/>
      <c r="KB64" s="343"/>
      <c r="KC64" s="343"/>
      <c r="KD64" s="343"/>
      <c r="KE64" s="343"/>
      <c r="KF64" s="343"/>
      <c r="KG64" s="343"/>
      <c r="KH64" s="343"/>
      <c r="KI64" s="343"/>
      <c r="KJ64" s="343"/>
      <c r="KK64" s="343"/>
      <c r="KL64" s="343"/>
      <c r="KM64" s="343"/>
      <c r="KN64" s="343"/>
      <c r="KO64" s="343"/>
      <c r="KP64" s="343"/>
      <c r="KQ64" s="343"/>
      <c r="KR64" s="343"/>
      <c r="KS64" s="343"/>
      <c r="KT64" s="343"/>
      <c r="KU64" s="343"/>
      <c r="KV64" s="343"/>
      <c r="KW64" s="343"/>
      <c r="KX64" s="343"/>
      <c r="KY64" s="343"/>
      <c r="KZ64" s="343"/>
      <c r="LA64" s="343"/>
      <c r="LB64" s="343"/>
      <c r="LC64" s="343"/>
      <c r="LD64" s="343"/>
      <c r="LE64" s="343"/>
      <c r="LF64" s="343"/>
      <c r="LG64" s="343"/>
      <c r="LH64" s="343"/>
      <c r="LI64" s="343"/>
      <c r="LJ64" s="343"/>
      <c r="LK64" s="343"/>
      <c r="LL64" s="343"/>
      <c r="LM64" s="343"/>
      <c r="LN64" s="343"/>
      <c r="LO64" s="343"/>
      <c r="LP64" s="343"/>
      <c r="LQ64" s="343"/>
      <c r="LR64" s="343"/>
      <c r="LS64" s="343"/>
      <c r="LT64" s="343"/>
      <c r="LU64" s="343"/>
      <c r="LV64" s="343"/>
      <c r="LW64" s="343"/>
      <c r="LX64" s="343"/>
      <c r="LY64" s="343"/>
      <c r="LZ64" s="343"/>
      <c r="MA64" s="343"/>
      <c r="MB64" s="343"/>
      <c r="MC64" s="343"/>
      <c r="MD64" s="343"/>
      <c r="ME64" s="343"/>
      <c r="MF64" s="343"/>
      <c r="MG64" s="343"/>
      <c r="MH64" s="343"/>
      <c r="MI64" s="343"/>
      <c r="MJ64" s="343"/>
      <c r="MK64" s="343"/>
      <c r="ML64" s="343"/>
      <c r="MM64" s="343"/>
      <c r="MN64" s="343"/>
      <c r="MO64" s="343"/>
      <c r="MP64" s="343"/>
      <c r="MQ64" s="343"/>
      <c r="MR64" s="343"/>
      <c r="MS64" s="343"/>
      <c r="MT64" s="343"/>
      <c r="MU64" s="343"/>
      <c r="MV64" s="343"/>
      <c r="MW64" s="343"/>
      <c r="MX64" s="343"/>
      <c r="MY64" s="343"/>
      <c r="MZ64" s="343"/>
      <c r="NA64" s="343"/>
      <c r="NB64" s="343"/>
      <c r="NC64" s="343"/>
      <c r="ND64" s="343"/>
      <c r="NE64" s="343"/>
      <c r="NF64" s="343"/>
      <c r="NG64" s="343"/>
      <c r="NH64" s="343"/>
      <c r="NI64" s="343"/>
      <c r="NJ64" s="343"/>
      <c r="NK64" s="343"/>
      <c r="NL64" s="343"/>
      <c r="NM64" s="343"/>
      <c r="NN64" s="343"/>
      <c r="NO64" s="343"/>
      <c r="NP64" s="343"/>
      <c r="NQ64" s="343"/>
      <c r="NR64" s="343"/>
      <c r="NS64" s="343"/>
      <c r="NT64" s="343"/>
      <c r="NU64" s="343"/>
      <c r="NV64" s="343"/>
      <c r="NW64" s="343"/>
      <c r="NX64" s="343"/>
      <c r="NY64" s="343"/>
      <c r="NZ64" s="343"/>
      <c r="OA64" s="343"/>
      <c r="OB64" s="343"/>
      <c r="OC64" s="343"/>
      <c r="OD64" s="343"/>
      <c r="OE64" s="343"/>
      <c r="OF64" s="343"/>
      <c r="OG64" s="343"/>
      <c r="OH64" s="343"/>
      <c r="OI64" s="343"/>
      <c r="OJ64" s="343"/>
      <c r="OK64" s="343"/>
    </row>
    <row r="65" spans="1:401" s="25" customFormat="1" ht="15.75" customHeight="1" x14ac:dyDescent="0.2">
      <c r="A65" s="314">
        <v>59</v>
      </c>
      <c r="B65" s="315" t="s">
        <v>61</v>
      </c>
      <c r="C65" s="71">
        <v>3161447</v>
      </c>
      <c r="D65" s="71">
        <v>-9</v>
      </c>
      <c r="E65" s="71"/>
      <c r="F65" s="71">
        <v>0</v>
      </c>
      <c r="G65" s="71">
        <v>0</v>
      </c>
      <c r="H65" s="71">
        <v>0</v>
      </c>
      <c r="I65" s="71">
        <v>0</v>
      </c>
      <c r="J65" s="71">
        <v>0</v>
      </c>
      <c r="K65" s="71">
        <v>0</v>
      </c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v>0</v>
      </c>
      <c r="T65" s="71">
        <v>0</v>
      </c>
      <c r="U65" s="71">
        <v>0</v>
      </c>
      <c r="V65" s="71">
        <v>0</v>
      </c>
      <c r="W65" s="71">
        <v>0</v>
      </c>
      <c r="X65" s="71">
        <v>0</v>
      </c>
      <c r="Y65" s="71">
        <v>0</v>
      </c>
      <c r="Z65" s="71">
        <v>0</v>
      </c>
      <c r="AA65" s="71">
        <v>0</v>
      </c>
      <c r="AB65" s="71">
        <v>0</v>
      </c>
      <c r="AC65" s="71">
        <v>0</v>
      </c>
      <c r="AD65" s="71">
        <v>0</v>
      </c>
      <c r="AE65" s="71">
        <v>0</v>
      </c>
      <c r="AF65" s="71">
        <v>0</v>
      </c>
      <c r="AG65" s="71">
        <v>0</v>
      </c>
      <c r="AH65" s="71">
        <v>0</v>
      </c>
      <c r="AI65" s="71">
        <v>0</v>
      </c>
      <c r="AJ65" s="71">
        <v>0</v>
      </c>
      <c r="AK65" s="71">
        <v>0</v>
      </c>
      <c r="AL65" s="71">
        <v>0</v>
      </c>
      <c r="AM65" s="71">
        <v>0</v>
      </c>
      <c r="AN65" s="71">
        <v>0</v>
      </c>
      <c r="AO65" s="71">
        <v>-1764</v>
      </c>
      <c r="AP65" s="71">
        <v>-6573</v>
      </c>
      <c r="AQ65" s="316">
        <v>-8346</v>
      </c>
      <c r="AR65" s="317">
        <v>3153101</v>
      </c>
      <c r="AS65" s="71"/>
      <c r="AT65" s="71"/>
      <c r="AU65" s="71">
        <v>0</v>
      </c>
      <c r="AV65" s="71">
        <v>0</v>
      </c>
      <c r="AW65" s="71">
        <v>0</v>
      </c>
      <c r="AX65" s="71">
        <v>0</v>
      </c>
      <c r="AY65" s="71">
        <v>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0</v>
      </c>
      <c r="BF65" s="71">
        <v>0</v>
      </c>
      <c r="BG65" s="71">
        <v>0</v>
      </c>
      <c r="BH65" s="71">
        <v>0</v>
      </c>
      <c r="BI65" s="71">
        <v>0</v>
      </c>
      <c r="BJ65" s="71">
        <v>0</v>
      </c>
      <c r="BK65" s="71">
        <v>0</v>
      </c>
      <c r="BL65" s="71">
        <v>0</v>
      </c>
      <c r="BM65" s="71">
        <v>0</v>
      </c>
      <c r="BN65" s="71">
        <v>0</v>
      </c>
      <c r="BO65" s="71">
        <v>0</v>
      </c>
      <c r="BP65" s="71">
        <v>0</v>
      </c>
      <c r="BQ65" s="71">
        <v>0</v>
      </c>
      <c r="BR65" s="71">
        <v>0</v>
      </c>
      <c r="BS65" s="71">
        <v>0</v>
      </c>
      <c r="BT65" s="71">
        <v>0</v>
      </c>
      <c r="BU65" s="71">
        <v>0</v>
      </c>
      <c r="BV65" s="71">
        <v>0</v>
      </c>
      <c r="BW65" s="71">
        <v>0</v>
      </c>
      <c r="BX65" s="71">
        <v>0</v>
      </c>
      <c r="BY65" s="71">
        <v>0</v>
      </c>
      <c r="BZ65" s="71">
        <v>0</v>
      </c>
      <c r="CA65" s="71">
        <v>0</v>
      </c>
      <c r="CB65" s="71">
        <v>0</v>
      </c>
      <c r="CC65" s="71">
        <v>0</v>
      </c>
      <c r="CD65" s="71">
        <v>-53</v>
      </c>
      <c r="CE65" s="71">
        <v>-198</v>
      </c>
      <c r="CF65" s="71">
        <v>-251</v>
      </c>
      <c r="CG65" s="2221">
        <v>3152850</v>
      </c>
      <c r="CH65" s="2166"/>
      <c r="CI65" s="2166"/>
      <c r="CJ65" s="343"/>
      <c r="CK65" s="343"/>
      <c r="CL65" s="343"/>
      <c r="CM65" s="343"/>
      <c r="CN65" s="343"/>
      <c r="CO65" s="2234"/>
      <c r="CP65" s="343"/>
      <c r="CQ65" s="343"/>
      <c r="CR65" s="343"/>
      <c r="CS65" s="343"/>
      <c r="CT65" s="343"/>
      <c r="CU65" s="343"/>
      <c r="CV65" s="343"/>
      <c r="CW65" s="343"/>
      <c r="CX65" s="343"/>
      <c r="CY65" s="343"/>
      <c r="CZ65" s="343"/>
      <c r="DA65" s="343"/>
      <c r="DB65" s="343"/>
      <c r="DC65" s="343"/>
      <c r="DD65" s="343"/>
      <c r="DE65" s="343"/>
      <c r="DF65" s="343"/>
      <c r="DG65" s="343"/>
      <c r="DH65" s="343"/>
      <c r="DI65" s="343"/>
      <c r="DJ65" s="343"/>
      <c r="DK65" s="343"/>
      <c r="DL65" s="343"/>
      <c r="DM65" s="343"/>
      <c r="DN65" s="343"/>
      <c r="DO65" s="343"/>
      <c r="DP65" s="343"/>
      <c r="DQ65" s="343"/>
      <c r="DR65" s="343"/>
      <c r="DS65" s="343"/>
      <c r="DT65" s="343"/>
      <c r="DU65" s="343"/>
      <c r="DV65" s="343"/>
      <c r="DW65" s="343"/>
      <c r="DX65" s="343"/>
      <c r="DY65" s="343"/>
      <c r="DZ65" s="343"/>
      <c r="EA65" s="343"/>
      <c r="EB65" s="343"/>
      <c r="EC65" s="343"/>
      <c r="ED65" s="343"/>
      <c r="EE65" s="343"/>
      <c r="EF65" s="343"/>
      <c r="EG65" s="343"/>
      <c r="EH65" s="343"/>
      <c r="EI65" s="343"/>
      <c r="EJ65" s="343"/>
      <c r="EK65" s="343"/>
      <c r="EL65" s="343"/>
      <c r="EM65" s="343"/>
      <c r="EN65" s="343"/>
      <c r="EO65" s="343"/>
      <c r="EP65" s="343"/>
      <c r="EQ65" s="343"/>
      <c r="ER65" s="343"/>
      <c r="ES65" s="343"/>
      <c r="ET65" s="343"/>
      <c r="EU65" s="343"/>
      <c r="EV65" s="343"/>
      <c r="EW65" s="343"/>
      <c r="EX65" s="343"/>
      <c r="EY65" s="343"/>
      <c r="EZ65" s="343"/>
      <c r="FA65" s="343"/>
      <c r="FB65" s="343"/>
      <c r="FC65" s="343"/>
      <c r="FD65" s="343"/>
      <c r="FE65" s="343"/>
      <c r="FF65" s="343"/>
      <c r="FG65" s="343"/>
      <c r="FH65" s="343"/>
      <c r="FI65" s="343"/>
      <c r="FJ65" s="343"/>
      <c r="FK65" s="343"/>
      <c r="FL65" s="343"/>
      <c r="FM65" s="343"/>
      <c r="FN65" s="343"/>
      <c r="FO65" s="343"/>
      <c r="FP65" s="343"/>
      <c r="FQ65" s="343"/>
      <c r="FR65" s="343"/>
      <c r="FS65" s="343"/>
      <c r="FT65" s="343"/>
      <c r="FU65" s="343"/>
      <c r="FV65" s="343"/>
      <c r="FW65" s="343"/>
      <c r="FX65" s="343"/>
      <c r="FY65" s="343"/>
      <c r="FZ65" s="343"/>
      <c r="GA65" s="343"/>
      <c r="GB65" s="343"/>
      <c r="GC65" s="343"/>
      <c r="GD65" s="343"/>
      <c r="GE65" s="343"/>
      <c r="GF65" s="343"/>
      <c r="GG65" s="343"/>
      <c r="GH65" s="343"/>
      <c r="GI65" s="343"/>
      <c r="GJ65" s="343"/>
      <c r="GK65" s="343"/>
      <c r="GL65" s="343"/>
      <c r="GM65" s="343"/>
      <c r="GN65" s="343"/>
      <c r="GO65" s="343"/>
      <c r="GP65" s="343"/>
      <c r="GQ65" s="343"/>
      <c r="GR65" s="343"/>
      <c r="GS65" s="343"/>
      <c r="GT65" s="343"/>
      <c r="GU65" s="343"/>
      <c r="GV65" s="343"/>
      <c r="GW65" s="343"/>
      <c r="GX65" s="343"/>
      <c r="GY65" s="343"/>
      <c r="GZ65" s="343"/>
      <c r="HA65" s="343"/>
      <c r="HB65" s="343"/>
      <c r="HC65" s="343"/>
      <c r="HD65" s="343"/>
      <c r="HE65" s="343"/>
      <c r="HF65" s="343"/>
      <c r="HG65" s="343"/>
      <c r="HH65" s="343"/>
      <c r="HI65" s="343"/>
      <c r="HJ65" s="343"/>
      <c r="HK65" s="343"/>
      <c r="HL65" s="343"/>
      <c r="HM65" s="343"/>
      <c r="HN65" s="343"/>
      <c r="HO65" s="343"/>
      <c r="HP65" s="343"/>
      <c r="HQ65" s="343"/>
      <c r="HR65" s="343"/>
      <c r="HS65" s="343"/>
      <c r="HT65" s="343"/>
      <c r="HU65" s="343"/>
      <c r="HV65" s="343"/>
      <c r="HW65" s="343"/>
      <c r="HX65" s="343"/>
      <c r="HY65" s="343"/>
      <c r="HZ65" s="343"/>
      <c r="IA65" s="343"/>
      <c r="IB65" s="343"/>
      <c r="IC65" s="343"/>
      <c r="ID65" s="343"/>
      <c r="IE65" s="343"/>
      <c r="IF65" s="343"/>
      <c r="IG65" s="343"/>
      <c r="IH65" s="343"/>
      <c r="II65" s="343"/>
      <c r="IJ65" s="343"/>
      <c r="IK65" s="343"/>
      <c r="IL65" s="343"/>
      <c r="IM65" s="343"/>
      <c r="IN65" s="343"/>
      <c r="IO65" s="343"/>
      <c r="IP65" s="343"/>
      <c r="IQ65" s="343"/>
      <c r="IR65" s="343"/>
      <c r="IS65" s="343"/>
      <c r="IT65" s="343"/>
      <c r="IU65" s="343"/>
      <c r="IV65" s="343"/>
      <c r="IW65" s="343"/>
      <c r="IX65" s="343"/>
      <c r="IY65" s="343"/>
      <c r="IZ65" s="343"/>
      <c r="JA65" s="343"/>
      <c r="JB65" s="343"/>
      <c r="JC65" s="343"/>
      <c r="JD65" s="343"/>
      <c r="JE65" s="343"/>
      <c r="JF65" s="343"/>
      <c r="JG65" s="343"/>
      <c r="JH65" s="343"/>
      <c r="JI65" s="343"/>
      <c r="JJ65" s="343"/>
      <c r="JK65" s="343"/>
      <c r="JL65" s="343"/>
      <c r="JM65" s="343"/>
      <c r="JN65" s="343"/>
      <c r="JO65" s="343"/>
      <c r="JP65" s="343"/>
      <c r="JQ65" s="343"/>
      <c r="JR65" s="343"/>
      <c r="JS65" s="343"/>
      <c r="JT65" s="343"/>
      <c r="JU65" s="343"/>
      <c r="JV65" s="343"/>
      <c r="JW65" s="343"/>
      <c r="JX65" s="343"/>
      <c r="JY65" s="343"/>
      <c r="JZ65" s="343"/>
      <c r="KA65" s="343"/>
      <c r="KB65" s="343"/>
      <c r="KC65" s="343"/>
      <c r="KD65" s="343"/>
      <c r="KE65" s="343"/>
      <c r="KF65" s="343"/>
      <c r="KG65" s="343"/>
      <c r="KH65" s="343"/>
      <c r="KI65" s="343"/>
      <c r="KJ65" s="343"/>
      <c r="KK65" s="343"/>
      <c r="KL65" s="343"/>
      <c r="KM65" s="343"/>
      <c r="KN65" s="343"/>
      <c r="KO65" s="343"/>
      <c r="KP65" s="343"/>
      <c r="KQ65" s="343"/>
      <c r="KR65" s="343"/>
      <c r="KS65" s="343"/>
      <c r="KT65" s="343"/>
      <c r="KU65" s="343"/>
      <c r="KV65" s="343"/>
      <c r="KW65" s="343"/>
      <c r="KX65" s="343"/>
      <c r="KY65" s="343"/>
      <c r="KZ65" s="343"/>
      <c r="LA65" s="343"/>
      <c r="LB65" s="343"/>
      <c r="LC65" s="343"/>
      <c r="LD65" s="343"/>
      <c r="LE65" s="343"/>
      <c r="LF65" s="343"/>
      <c r="LG65" s="343"/>
      <c r="LH65" s="343"/>
      <c r="LI65" s="343"/>
      <c r="LJ65" s="343"/>
      <c r="LK65" s="343"/>
      <c r="LL65" s="343"/>
      <c r="LM65" s="343"/>
      <c r="LN65" s="343"/>
      <c r="LO65" s="343"/>
      <c r="LP65" s="343"/>
      <c r="LQ65" s="343"/>
      <c r="LR65" s="343"/>
      <c r="LS65" s="343"/>
      <c r="LT65" s="343"/>
      <c r="LU65" s="343"/>
      <c r="LV65" s="343"/>
      <c r="LW65" s="343"/>
      <c r="LX65" s="343"/>
      <c r="LY65" s="343"/>
      <c r="LZ65" s="343"/>
      <c r="MA65" s="343"/>
      <c r="MB65" s="343"/>
      <c r="MC65" s="343"/>
      <c r="MD65" s="343"/>
      <c r="ME65" s="343"/>
      <c r="MF65" s="343"/>
      <c r="MG65" s="343"/>
      <c r="MH65" s="343"/>
      <c r="MI65" s="343"/>
      <c r="MJ65" s="343"/>
      <c r="MK65" s="343"/>
      <c r="ML65" s="343"/>
      <c r="MM65" s="343"/>
      <c r="MN65" s="343"/>
      <c r="MO65" s="343"/>
      <c r="MP65" s="343"/>
      <c r="MQ65" s="343"/>
      <c r="MR65" s="343"/>
      <c r="MS65" s="343"/>
      <c r="MT65" s="343"/>
      <c r="MU65" s="343"/>
      <c r="MV65" s="343"/>
      <c r="MW65" s="343"/>
      <c r="MX65" s="343"/>
      <c r="MY65" s="343"/>
      <c r="MZ65" s="343"/>
      <c r="NA65" s="343"/>
      <c r="NB65" s="343"/>
      <c r="NC65" s="343"/>
      <c r="ND65" s="343"/>
      <c r="NE65" s="343"/>
      <c r="NF65" s="343"/>
      <c r="NG65" s="343"/>
      <c r="NH65" s="343"/>
      <c r="NI65" s="343"/>
      <c r="NJ65" s="343"/>
      <c r="NK65" s="343"/>
      <c r="NL65" s="343"/>
      <c r="NM65" s="343"/>
      <c r="NN65" s="343"/>
      <c r="NO65" s="343"/>
      <c r="NP65" s="343"/>
      <c r="NQ65" s="343"/>
      <c r="NR65" s="343"/>
      <c r="NS65" s="343"/>
      <c r="NT65" s="343"/>
      <c r="NU65" s="343"/>
      <c r="NV65" s="343"/>
      <c r="NW65" s="343"/>
      <c r="NX65" s="343"/>
      <c r="NY65" s="343"/>
      <c r="NZ65" s="343"/>
      <c r="OA65" s="343"/>
      <c r="OB65" s="343"/>
      <c r="OC65" s="343"/>
      <c r="OD65" s="343"/>
      <c r="OE65" s="343"/>
      <c r="OF65" s="343"/>
      <c r="OG65" s="343"/>
      <c r="OH65" s="343"/>
      <c r="OI65" s="343"/>
      <c r="OJ65" s="343"/>
      <c r="OK65" s="343"/>
    </row>
    <row r="66" spans="1:401" s="25" customFormat="1" ht="15.75" customHeight="1" x14ac:dyDescent="0.2">
      <c r="A66" s="305">
        <v>60</v>
      </c>
      <c r="B66" s="306" t="s">
        <v>62</v>
      </c>
      <c r="C66" s="307">
        <v>2917880</v>
      </c>
      <c r="D66" s="307">
        <v>-308</v>
      </c>
      <c r="E66" s="307"/>
      <c r="F66" s="307">
        <v>0</v>
      </c>
      <c r="G66" s="307">
        <v>0</v>
      </c>
      <c r="H66" s="307">
        <v>0</v>
      </c>
      <c r="I66" s="307">
        <v>0</v>
      </c>
      <c r="J66" s="307">
        <v>0</v>
      </c>
      <c r="K66" s="307">
        <v>0</v>
      </c>
      <c r="L66" s="307">
        <v>0</v>
      </c>
      <c r="M66" s="307">
        <v>0</v>
      </c>
      <c r="N66" s="307">
        <v>0</v>
      </c>
      <c r="O66" s="307">
        <v>0</v>
      </c>
      <c r="P66" s="307">
        <v>0</v>
      </c>
      <c r="Q66" s="307">
        <v>0</v>
      </c>
      <c r="R66" s="307">
        <v>0</v>
      </c>
      <c r="S66" s="307">
        <v>0</v>
      </c>
      <c r="T66" s="307">
        <v>0</v>
      </c>
      <c r="U66" s="307">
        <v>0</v>
      </c>
      <c r="V66" s="307">
        <v>0</v>
      </c>
      <c r="W66" s="307">
        <v>0</v>
      </c>
      <c r="X66" s="307">
        <v>0</v>
      </c>
      <c r="Y66" s="307">
        <v>0</v>
      </c>
      <c r="Z66" s="307">
        <v>0</v>
      </c>
      <c r="AA66" s="307">
        <v>-1492</v>
      </c>
      <c r="AB66" s="307">
        <v>0</v>
      </c>
      <c r="AC66" s="307">
        <v>0</v>
      </c>
      <c r="AD66" s="307">
        <v>0</v>
      </c>
      <c r="AE66" s="462">
        <v>0</v>
      </c>
      <c r="AF66" s="462">
        <v>0</v>
      </c>
      <c r="AG66" s="656">
        <v>0</v>
      </c>
      <c r="AH66" s="656">
        <v>0</v>
      </c>
      <c r="AI66" s="996">
        <v>0</v>
      </c>
      <c r="AJ66" s="1135">
        <v>0</v>
      </c>
      <c r="AK66" s="1135">
        <v>0</v>
      </c>
      <c r="AL66" s="996">
        <v>0</v>
      </c>
      <c r="AM66" s="996">
        <v>0</v>
      </c>
      <c r="AN66" s="996">
        <v>0</v>
      </c>
      <c r="AO66" s="307">
        <v>-1790</v>
      </c>
      <c r="AP66" s="307">
        <v>-8056</v>
      </c>
      <c r="AQ66" s="308">
        <v>-11646</v>
      </c>
      <c r="AR66" s="309">
        <v>2906234</v>
      </c>
      <c r="AS66" s="307"/>
      <c r="AT66" s="307"/>
      <c r="AU66" s="307">
        <v>0</v>
      </c>
      <c r="AV66" s="307">
        <v>0</v>
      </c>
      <c r="AW66" s="307">
        <v>0</v>
      </c>
      <c r="AX66" s="307">
        <v>0</v>
      </c>
      <c r="AY66" s="307">
        <v>0</v>
      </c>
      <c r="AZ66" s="307">
        <v>0</v>
      </c>
      <c r="BA66" s="307">
        <v>0</v>
      </c>
      <c r="BB66" s="307">
        <v>0</v>
      </c>
      <c r="BC66" s="307">
        <v>0</v>
      </c>
      <c r="BD66" s="307">
        <v>0</v>
      </c>
      <c r="BE66" s="307">
        <v>0</v>
      </c>
      <c r="BF66" s="307">
        <v>0</v>
      </c>
      <c r="BG66" s="307">
        <v>0</v>
      </c>
      <c r="BH66" s="307">
        <v>0</v>
      </c>
      <c r="BI66" s="307">
        <v>0</v>
      </c>
      <c r="BJ66" s="307">
        <v>0</v>
      </c>
      <c r="BK66" s="307">
        <v>0</v>
      </c>
      <c r="BL66" s="307">
        <v>0</v>
      </c>
      <c r="BM66" s="307">
        <v>0</v>
      </c>
      <c r="BN66" s="307">
        <v>0</v>
      </c>
      <c r="BO66" s="307">
        <v>0</v>
      </c>
      <c r="BP66" s="307">
        <v>-45</v>
      </c>
      <c r="BQ66" s="307">
        <v>0</v>
      </c>
      <c r="BR66" s="307">
        <v>0</v>
      </c>
      <c r="BS66" s="307">
        <v>0</v>
      </c>
      <c r="BT66" s="462">
        <v>0</v>
      </c>
      <c r="BU66" s="462">
        <v>0</v>
      </c>
      <c r="BV66" s="656">
        <v>0</v>
      </c>
      <c r="BW66" s="656">
        <v>0</v>
      </c>
      <c r="BX66" s="996">
        <v>0</v>
      </c>
      <c r="BY66" s="1135">
        <v>0</v>
      </c>
      <c r="BZ66" s="1135">
        <v>0</v>
      </c>
      <c r="CA66" s="1135">
        <v>0</v>
      </c>
      <c r="CB66" s="1135">
        <v>0</v>
      </c>
      <c r="CC66" s="1135">
        <v>0</v>
      </c>
      <c r="CD66" s="307">
        <v>-54</v>
      </c>
      <c r="CE66" s="307">
        <v>-242</v>
      </c>
      <c r="CF66" s="307">
        <v>-341</v>
      </c>
      <c r="CG66" s="2222">
        <v>2905893</v>
      </c>
      <c r="CH66" s="2166"/>
      <c r="CI66" s="2166"/>
      <c r="CJ66" s="343"/>
      <c r="CK66" s="343"/>
      <c r="CL66" s="343"/>
      <c r="CM66" s="343"/>
      <c r="CN66" s="343"/>
      <c r="CO66" s="2234"/>
      <c r="CP66" s="343"/>
      <c r="CQ66" s="343"/>
      <c r="CR66" s="343"/>
      <c r="CS66" s="343"/>
      <c r="CT66" s="343"/>
      <c r="CU66" s="343"/>
      <c r="CV66" s="343"/>
      <c r="CW66" s="343"/>
      <c r="CX66" s="343"/>
      <c r="CY66" s="343"/>
      <c r="CZ66" s="343"/>
      <c r="DA66" s="343"/>
      <c r="DB66" s="343"/>
      <c r="DC66" s="343"/>
      <c r="DD66" s="343"/>
      <c r="DE66" s="343"/>
      <c r="DF66" s="343"/>
      <c r="DG66" s="343"/>
      <c r="DH66" s="343"/>
      <c r="DI66" s="343"/>
      <c r="DJ66" s="343"/>
      <c r="DK66" s="343"/>
      <c r="DL66" s="343"/>
      <c r="DM66" s="343"/>
      <c r="DN66" s="343"/>
      <c r="DO66" s="343"/>
      <c r="DP66" s="343"/>
      <c r="DQ66" s="343"/>
      <c r="DR66" s="343"/>
      <c r="DS66" s="343"/>
      <c r="DT66" s="343"/>
      <c r="DU66" s="343"/>
      <c r="DV66" s="343"/>
      <c r="DW66" s="343"/>
      <c r="DX66" s="343"/>
      <c r="DY66" s="343"/>
      <c r="DZ66" s="343"/>
      <c r="EA66" s="343"/>
      <c r="EB66" s="343"/>
      <c r="EC66" s="343"/>
      <c r="ED66" s="343"/>
      <c r="EE66" s="343"/>
      <c r="EF66" s="343"/>
      <c r="EG66" s="343"/>
      <c r="EH66" s="343"/>
      <c r="EI66" s="343"/>
      <c r="EJ66" s="343"/>
      <c r="EK66" s="343"/>
      <c r="EL66" s="343"/>
      <c r="EM66" s="343"/>
      <c r="EN66" s="343"/>
      <c r="EO66" s="343"/>
      <c r="EP66" s="343"/>
      <c r="EQ66" s="343"/>
      <c r="ER66" s="343"/>
      <c r="ES66" s="343"/>
      <c r="ET66" s="343"/>
      <c r="EU66" s="343"/>
      <c r="EV66" s="343"/>
      <c r="EW66" s="343"/>
      <c r="EX66" s="343"/>
      <c r="EY66" s="343"/>
      <c r="EZ66" s="343"/>
      <c r="FA66" s="343"/>
      <c r="FB66" s="343"/>
      <c r="FC66" s="343"/>
      <c r="FD66" s="343"/>
      <c r="FE66" s="343"/>
      <c r="FF66" s="343"/>
      <c r="FG66" s="343"/>
      <c r="FH66" s="343"/>
      <c r="FI66" s="343"/>
      <c r="FJ66" s="343"/>
      <c r="FK66" s="343"/>
      <c r="FL66" s="343"/>
      <c r="FM66" s="343"/>
      <c r="FN66" s="343"/>
      <c r="FO66" s="343"/>
      <c r="FP66" s="343"/>
      <c r="FQ66" s="343"/>
      <c r="FR66" s="343"/>
      <c r="FS66" s="343"/>
      <c r="FT66" s="343"/>
      <c r="FU66" s="343"/>
      <c r="FV66" s="343"/>
      <c r="FW66" s="343"/>
      <c r="FX66" s="343"/>
      <c r="FY66" s="343"/>
      <c r="FZ66" s="343"/>
      <c r="GA66" s="343"/>
      <c r="GB66" s="343"/>
      <c r="GC66" s="343"/>
      <c r="GD66" s="343"/>
      <c r="GE66" s="343"/>
      <c r="GF66" s="343"/>
      <c r="GG66" s="343"/>
      <c r="GH66" s="343"/>
      <c r="GI66" s="343"/>
      <c r="GJ66" s="343"/>
      <c r="GK66" s="343"/>
      <c r="GL66" s="343"/>
      <c r="GM66" s="343"/>
      <c r="GN66" s="343"/>
      <c r="GO66" s="343"/>
      <c r="GP66" s="343"/>
      <c r="GQ66" s="343"/>
      <c r="GR66" s="343"/>
      <c r="GS66" s="343"/>
      <c r="GT66" s="343"/>
      <c r="GU66" s="343"/>
      <c r="GV66" s="343"/>
      <c r="GW66" s="343"/>
      <c r="GX66" s="343"/>
      <c r="GY66" s="343"/>
      <c r="GZ66" s="343"/>
      <c r="HA66" s="343"/>
      <c r="HB66" s="343"/>
      <c r="HC66" s="343"/>
      <c r="HD66" s="343"/>
      <c r="HE66" s="343"/>
      <c r="HF66" s="343"/>
      <c r="HG66" s="343"/>
      <c r="HH66" s="343"/>
      <c r="HI66" s="343"/>
      <c r="HJ66" s="343"/>
      <c r="HK66" s="343"/>
      <c r="HL66" s="343"/>
      <c r="HM66" s="343"/>
      <c r="HN66" s="343"/>
      <c r="HO66" s="343"/>
      <c r="HP66" s="343"/>
      <c r="HQ66" s="343"/>
      <c r="HR66" s="343"/>
      <c r="HS66" s="343"/>
      <c r="HT66" s="343"/>
      <c r="HU66" s="343"/>
      <c r="HV66" s="343"/>
      <c r="HW66" s="343"/>
      <c r="HX66" s="343"/>
      <c r="HY66" s="343"/>
      <c r="HZ66" s="343"/>
      <c r="IA66" s="343"/>
      <c r="IB66" s="343"/>
      <c r="IC66" s="343"/>
      <c r="ID66" s="343"/>
      <c r="IE66" s="343"/>
      <c r="IF66" s="343"/>
      <c r="IG66" s="343"/>
      <c r="IH66" s="343"/>
      <c r="II66" s="343"/>
      <c r="IJ66" s="343"/>
      <c r="IK66" s="343"/>
      <c r="IL66" s="343"/>
      <c r="IM66" s="343"/>
      <c r="IN66" s="343"/>
      <c r="IO66" s="343"/>
      <c r="IP66" s="343"/>
      <c r="IQ66" s="343"/>
      <c r="IR66" s="343"/>
      <c r="IS66" s="343"/>
      <c r="IT66" s="343"/>
      <c r="IU66" s="343"/>
      <c r="IV66" s="343"/>
      <c r="IW66" s="343"/>
      <c r="IX66" s="343"/>
      <c r="IY66" s="343"/>
      <c r="IZ66" s="343"/>
      <c r="JA66" s="343"/>
      <c r="JB66" s="343"/>
      <c r="JC66" s="343"/>
      <c r="JD66" s="343"/>
      <c r="JE66" s="343"/>
      <c r="JF66" s="343"/>
      <c r="JG66" s="343"/>
      <c r="JH66" s="343"/>
      <c r="JI66" s="343"/>
      <c r="JJ66" s="343"/>
      <c r="JK66" s="343"/>
      <c r="JL66" s="343"/>
      <c r="JM66" s="343"/>
      <c r="JN66" s="343"/>
      <c r="JO66" s="343"/>
      <c r="JP66" s="343"/>
      <c r="JQ66" s="343"/>
      <c r="JR66" s="343"/>
      <c r="JS66" s="343"/>
      <c r="JT66" s="343"/>
      <c r="JU66" s="343"/>
      <c r="JV66" s="343"/>
      <c r="JW66" s="343"/>
      <c r="JX66" s="343"/>
      <c r="JY66" s="343"/>
      <c r="JZ66" s="343"/>
      <c r="KA66" s="343"/>
      <c r="KB66" s="343"/>
      <c r="KC66" s="343"/>
      <c r="KD66" s="343"/>
      <c r="KE66" s="343"/>
      <c r="KF66" s="343"/>
      <c r="KG66" s="343"/>
      <c r="KH66" s="343"/>
      <c r="KI66" s="343"/>
      <c r="KJ66" s="343"/>
      <c r="KK66" s="343"/>
      <c r="KL66" s="343"/>
      <c r="KM66" s="343"/>
      <c r="KN66" s="343"/>
      <c r="KO66" s="343"/>
      <c r="KP66" s="343"/>
      <c r="KQ66" s="343"/>
      <c r="KR66" s="343"/>
      <c r="KS66" s="343"/>
      <c r="KT66" s="343"/>
      <c r="KU66" s="343"/>
      <c r="KV66" s="343"/>
      <c r="KW66" s="343"/>
      <c r="KX66" s="343"/>
      <c r="KY66" s="343"/>
      <c r="KZ66" s="343"/>
      <c r="LA66" s="343"/>
      <c r="LB66" s="343"/>
      <c r="LC66" s="343"/>
      <c r="LD66" s="343"/>
      <c r="LE66" s="343"/>
      <c r="LF66" s="343"/>
      <c r="LG66" s="343"/>
      <c r="LH66" s="343"/>
      <c r="LI66" s="343"/>
      <c r="LJ66" s="343"/>
      <c r="LK66" s="343"/>
      <c r="LL66" s="343"/>
      <c r="LM66" s="343"/>
      <c r="LN66" s="343"/>
      <c r="LO66" s="343"/>
      <c r="LP66" s="343"/>
      <c r="LQ66" s="343"/>
      <c r="LR66" s="343"/>
      <c r="LS66" s="343"/>
      <c r="LT66" s="343"/>
      <c r="LU66" s="343"/>
      <c r="LV66" s="343"/>
      <c r="LW66" s="343"/>
      <c r="LX66" s="343"/>
      <c r="LY66" s="343"/>
      <c r="LZ66" s="343"/>
      <c r="MA66" s="343"/>
      <c r="MB66" s="343"/>
      <c r="MC66" s="343"/>
      <c r="MD66" s="343"/>
      <c r="ME66" s="343"/>
      <c r="MF66" s="343"/>
      <c r="MG66" s="343"/>
      <c r="MH66" s="343"/>
      <c r="MI66" s="343"/>
      <c r="MJ66" s="343"/>
      <c r="MK66" s="343"/>
      <c r="ML66" s="343"/>
      <c r="MM66" s="343"/>
      <c r="MN66" s="343"/>
      <c r="MO66" s="343"/>
      <c r="MP66" s="343"/>
      <c r="MQ66" s="343"/>
      <c r="MR66" s="343"/>
      <c r="MS66" s="343"/>
      <c r="MT66" s="343"/>
      <c r="MU66" s="343"/>
      <c r="MV66" s="343"/>
      <c r="MW66" s="343"/>
      <c r="MX66" s="343"/>
      <c r="MY66" s="343"/>
      <c r="MZ66" s="343"/>
      <c r="NA66" s="343"/>
      <c r="NB66" s="343"/>
      <c r="NC66" s="343"/>
      <c r="ND66" s="343"/>
      <c r="NE66" s="343"/>
      <c r="NF66" s="343"/>
      <c r="NG66" s="343"/>
      <c r="NH66" s="343"/>
      <c r="NI66" s="343"/>
      <c r="NJ66" s="343"/>
      <c r="NK66" s="343"/>
      <c r="NL66" s="343"/>
      <c r="NM66" s="343"/>
      <c r="NN66" s="343"/>
      <c r="NO66" s="343"/>
      <c r="NP66" s="343"/>
      <c r="NQ66" s="343"/>
      <c r="NR66" s="343"/>
      <c r="NS66" s="343"/>
      <c r="NT66" s="343"/>
      <c r="NU66" s="343"/>
      <c r="NV66" s="343"/>
      <c r="NW66" s="343"/>
      <c r="NX66" s="343"/>
      <c r="NY66" s="343"/>
      <c r="NZ66" s="343"/>
      <c r="OA66" s="343"/>
      <c r="OB66" s="343"/>
      <c r="OC66" s="343"/>
      <c r="OD66" s="343"/>
      <c r="OE66" s="343"/>
      <c r="OF66" s="343"/>
      <c r="OG66" s="343"/>
      <c r="OH66" s="343"/>
      <c r="OI66" s="343"/>
      <c r="OJ66" s="343"/>
      <c r="OK66" s="343"/>
    </row>
    <row r="67" spans="1:401" s="25" customFormat="1" ht="15.75" customHeight="1" x14ac:dyDescent="0.2">
      <c r="A67" s="314">
        <v>61</v>
      </c>
      <c r="B67" s="315" t="s">
        <v>63</v>
      </c>
      <c r="C67" s="71">
        <v>1443292</v>
      </c>
      <c r="D67" s="71">
        <v>-494</v>
      </c>
      <c r="E67" s="71"/>
      <c r="F67" s="71">
        <v>-2032</v>
      </c>
      <c r="G67" s="71">
        <v>0</v>
      </c>
      <c r="H67" s="71">
        <v>0</v>
      </c>
      <c r="I67" s="71">
        <v>0</v>
      </c>
      <c r="J67" s="71">
        <v>0</v>
      </c>
      <c r="K67" s="71">
        <v>0</v>
      </c>
      <c r="L67" s="71">
        <v>0</v>
      </c>
      <c r="M67" s="71">
        <v>0</v>
      </c>
      <c r="N67" s="71">
        <v>-18287</v>
      </c>
      <c r="O67" s="71">
        <v>0</v>
      </c>
      <c r="P67" s="71">
        <v>-1016</v>
      </c>
      <c r="Q67" s="71">
        <v>0</v>
      </c>
      <c r="R67" s="71">
        <v>0</v>
      </c>
      <c r="S67" s="71">
        <v>0</v>
      </c>
      <c r="T67" s="71">
        <v>-25399</v>
      </c>
      <c r="U67" s="71">
        <v>0</v>
      </c>
      <c r="V67" s="71">
        <v>0</v>
      </c>
      <c r="W67" s="71">
        <v>0</v>
      </c>
      <c r="X67" s="71">
        <v>0</v>
      </c>
      <c r="Y67" s="71">
        <v>0</v>
      </c>
      <c r="Z67" s="71">
        <v>-1016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1">
        <v>0</v>
      </c>
      <c r="AG67" s="71">
        <v>0</v>
      </c>
      <c r="AH67" s="71">
        <v>0</v>
      </c>
      <c r="AI67" s="71">
        <v>0</v>
      </c>
      <c r="AJ67" s="71">
        <v>-1016</v>
      </c>
      <c r="AK67" s="71">
        <v>0</v>
      </c>
      <c r="AL67" s="71">
        <v>-2032</v>
      </c>
      <c r="AM67" s="71">
        <v>0</v>
      </c>
      <c r="AN67" s="71">
        <v>0</v>
      </c>
      <c r="AO67" s="71">
        <v>-7315</v>
      </c>
      <c r="AP67" s="71">
        <v>-35660</v>
      </c>
      <c r="AQ67" s="316">
        <v>-94267</v>
      </c>
      <c r="AR67" s="317">
        <v>1349025</v>
      </c>
      <c r="AS67" s="71"/>
      <c r="AT67" s="71"/>
      <c r="AU67" s="71">
        <v>-61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-550</v>
      </c>
      <c r="BD67" s="71">
        <v>0</v>
      </c>
      <c r="BE67" s="71">
        <v>-31</v>
      </c>
      <c r="BF67" s="71">
        <v>0</v>
      </c>
      <c r="BG67" s="71">
        <v>0</v>
      </c>
      <c r="BH67" s="71">
        <v>0</v>
      </c>
      <c r="BI67" s="71">
        <v>-764</v>
      </c>
      <c r="BJ67" s="71">
        <v>0</v>
      </c>
      <c r="BK67" s="71">
        <v>0</v>
      </c>
      <c r="BL67" s="71">
        <v>0</v>
      </c>
      <c r="BM67" s="71">
        <v>0</v>
      </c>
      <c r="BN67" s="71">
        <v>0</v>
      </c>
      <c r="BO67" s="71">
        <v>-31</v>
      </c>
      <c r="BP67" s="71">
        <v>0</v>
      </c>
      <c r="BQ67" s="71">
        <v>0</v>
      </c>
      <c r="BR67" s="71">
        <v>0</v>
      </c>
      <c r="BS67" s="71">
        <v>0</v>
      </c>
      <c r="BT67" s="71">
        <v>0</v>
      </c>
      <c r="BU67" s="71">
        <v>0</v>
      </c>
      <c r="BV67" s="71">
        <v>0</v>
      </c>
      <c r="BW67" s="71">
        <v>0</v>
      </c>
      <c r="BX67" s="71">
        <v>0</v>
      </c>
      <c r="BY67" s="71">
        <v>-31</v>
      </c>
      <c r="BZ67" s="71">
        <v>0</v>
      </c>
      <c r="CA67" s="71">
        <v>-61</v>
      </c>
      <c r="CB67" s="71">
        <v>0</v>
      </c>
      <c r="CC67" s="71">
        <v>0</v>
      </c>
      <c r="CD67" s="71">
        <v>-220</v>
      </c>
      <c r="CE67" s="71">
        <v>-1072</v>
      </c>
      <c r="CF67" s="71">
        <v>-2821</v>
      </c>
      <c r="CG67" s="2221">
        <v>1346204</v>
      </c>
      <c r="CH67" s="2166"/>
      <c r="CI67" s="2166"/>
      <c r="CJ67" s="343"/>
      <c r="CK67" s="343"/>
      <c r="CL67" s="343"/>
      <c r="CM67" s="343"/>
      <c r="CN67" s="343"/>
      <c r="CO67" s="2234"/>
      <c r="CP67" s="1240"/>
      <c r="CQ67" s="2235"/>
      <c r="CR67" s="343"/>
      <c r="CS67" s="343"/>
      <c r="CT67" s="343"/>
      <c r="CU67" s="343"/>
      <c r="CV67" s="343"/>
      <c r="CW67" s="343"/>
      <c r="CX67" s="343"/>
      <c r="CY67" s="343"/>
      <c r="CZ67" s="343"/>
      <c r="DA67" s="343"/>
      <c r="DB67" s="343"/>
      <c r="DC67" s="343"/>
      <c r="DD67" s="343"/>
      <c r="DE67" s="343"/>
      <c r="DF67" s="343"/>
      <c r="DG67" s="343"/>
      <c r="DH67" s="343"/>
      <c r="DI67" s="343"/>
      <c r="DJ67" s="343"/>
      <c r="DK67" s="343"/>
      <c r="DL67" s="343"/>
      <c r="DM67" s="343"/>
      <c r="DN67" s="343"/>
      <c r="DO67" s="343"/>
      <c r="DP67" s="343"/>
      <c r="DQ67" s="343"/>
      <c r="DR67" s="343"/>
      <c r="DS67" s="343"/>
      <c r="DT67" s="343"/>
      <c r="DU67" s="343"/>
      <c r="DV67" s="343"/>
      <c r="DW67" s="343"/>
      <c r="DX67" s="343"/>
      <c r="DY67" s="343"/>
      <c r="DZ67" s="343"/>
      <c r="EA67" s="343"/>
      <c r="EB67" s="343"/>
      <c r="EC67" s="343"/>
      <c r="ED67" s="343"/>
      <c r="EE67" s="343"/>
      <c r="EF67" s="343"/>
      <c r="EG67" s="343"/>
      <c r="EH67" s="343"/>
      <c r="EI67" s="343"/>
      <c r="EJ67" s="343"/>
      <c r="EK67" s="343"/>
      <c r="EL67" s="343"/>
      <c r="EM67" s="343"/>
      <c r="EN67" s="343"/>
      <c r="EO67" s="343"/>
      <c r="EP67" s="343"/>
      <c r="EQ67" s="343"/>
      <c r="ER67" s="343"/>
      <c r="ES67" s="343"/>
      <c r="ET67" s="343"/>
      <c r="EU67" s="343"/>
      <c r="EV67" s="343"/>
      <c r="EW67" s="343"/>
      <c r="EX67" s="343"/>
      <c r="EY67" s="343"/>
      <c r="EZ67" s="343"/>
      <c r="FA67" s="343"/>
      <c r="FB67" s="343"/>
      <c r="FC67" s="343"/>
      <c r="FD67" s="343"/>
      <c r="FE67" s="343"/>
      <c r="FF67" s="343"/>
      <c r="FG67" s="343"/>
      <c r="FH67" s="343"/>
      <c r="FI67" s="343"/>
      <c r="FJ67" s="343"/>
      <c r="FK67" s="343"/>
      <c r="FL67" s="343"/>
      <c r="FM67" s="343"/>
      <c r="FN67" s="343"/>
      <c r="FO67" s="343"/>
      <c r="FP67" s="343"/>
      <c r="FQ67" s="343"/>
      <c r="FR67" s="343"/>
      <c r="FS67" s="343"/>
      <c r="FT67" s="343"/>
      <c r="FU67" s="343"/>
      <c r="FV67" s="343"/>
      <c r="FW67" s="343"/>
      <c r="FX67" s="343"/>
      <c r="FY67" s="343"/>
      <c r="FZ67" s="343"/>
      <c r="GA67" s="343"/>
      <c r="GB67" s="343"/>
      <c r="GC67" s="343"/>
      <c r="GD67" s="343"/>
      <c r="GE67" s="343"/>
      <c r="GF67" s="343"/>
      <c r="GG67" s="343"/>
      <c r="GH67" s="343"/>
      <c r="GI67" s="343"/>
      <c r="GJ67" s="343"/>
      <c r="GK67" s="343"/>
      <c r="GL67" s="343"/>
      <c r="GM67" s="343"/>
      <c r="GN67" s="343"/>
      <c r="GO67" s="343"/>
      <c r="GP67" s="343"/>
      <c r="GQ67" s="343"/>
      <c r="GR67" s="343"/>
      <c r="GS67" s="343"/>
      <c r="GT67" s="343"/>
      <c r="GU67" s="343"/>
      <c r="GV67" s="343"/>
      <c r="GW67" s="343"/>
      <c r="GX67" s="343"/>
      <c r="GY67" s="343"/>
      <c r="GZ67" s="343"/>
      <c r="HA67" s="343"/>
      <c r="HB67" s="343"/>
      <c r="HC67" s="343"/>
      <c r="HD67" s="343"/>
      <c r="HE67" s="343"/>
      <c r="HF67" s="343"/>
      <c r="HG67" s="343"/>
      <c r="HH67" s="343"/>
      <c r="HI67" s="343"/>
      <c r="HJ67" s="343"/>
      <c r="HK67" s="343"/>
      <c r="HL67" s="343"/>
      <c r="HM67" s="343"/>
      <c r="HN67" s="343"/>
      <c r="HO67" s="343"/>
      <c r="HP67" s="343"/>
      <c r="HQ67" s="343"/>
      <c r="HR67" s="343"/>
      <c r="HS67" s="343"/>
      <c r="HT67" s="343"/>
      <c r="HU67" s="343"/>
      <c r="HV67" s="343"/>
      <c r="HW67" s="343"/>
      <c r="HX67" s="343"/>
      <c r="HY67" s="343"/>
      <c r="HZ67" s="343"/>
      <c r="IA67" s="343"/>
      <c r="IB67" s="343"/>
      <c r="IC67" s="343"/>
      <c r="ID67" s="343"/>
      <c r="IE67" s="343"/>
      <c r="IF67" s="343"/>
      <c r="IG67" s="343"/>
      <c r="IH67" s="343"/>
      <c r="II67" s="343"/>
      <c r="IJ67" s="343"/>
      <c r="IK67" s="343"/>
      <c r="IL67" s="343"/>
      <c r="IM67" s="343"/>
      <c r="IN67" s="343"/>
      <c r="IO67" s="343"/>
      <c r="IP67" s="343"/>
      <c r="IQ67" s="343"/>
      <c r="IR67" s="343"/>
      <c r="IS67" s="343"/>
      <c r="IT67" s="343"/>
      <c r="IU67" s="343"/>
      <c r="IV67" s="343"/>
      <c r="IW67" s="343"/>
      <c r="IX67" s="343"/>
      <c r="IY67" s="343"/>
      <c r="IZ67" s="343"/>
      <c r="JA67" s="343"/>
      <c r="JB67" s="343"/>
      <c r="JC67" s="343"/>
      <c r="JD67" s="343"/>
      <c r="JE67" s="343"/>
      <c r="JF67" s="343"/>
      <c r="JG67" s="343"/>
      <c r="JH67" s="343"/>
      <c r="JI67" s="343"/>
      <c r="JJ67" s="343"/>
      <c r="JK67" s="343"/>
      <c r="JL67" s="343"/>
      <c r="JM67" s="343"/>
      <c r="JN67" s="343"/>
      <c r="JO67" s="343"/>
      <c r="JP67" s="343"/>
      <c r="JQ67" s="343"/>
      <c r="JR67" s="343"/>
      <c r="JS67" s="343"/>
      <c r="JT67" s="343"/>
      <c r="JU67" s="343"/>
      <c r="JV67" s="343"/>
      <c r="JW67" s="343"/>
      <c r="JX67" s="343"/>
      <c r="JY67" s="343"/>
      <c r="JZ67" s="343"/>
      <c r="KA67" s="343"/>
      <c r="KB67" s="343"/>
      <c r="KC67" s="343"/>
      <c r="KD67" s="343"/>
      <c r="KE67" s="343"/>
      <c r="KF67" s="343"/>
      <c r="KG67" s="343"/>
      <c r="KH67" s="343"/>
      <c r="KI67" s="343"/>
      <c r="KJ67" s="343"/>
      <c r="KK67" s="343"/>
      <c r="KL67" s="343"/>
      <c r="KM67" s="343"/>
      <c r="KN67" s="343"/>
      <c r="KO67" s="343"/>
      <c r="KP67" s="343"/>
      <c r="KQ67" s="343"/>
      <c r="KR67" s="343"/>
      <c r="KS67" s="343"/>
      <c r="KT67" s="343"/>
      <c r="KU67" s="343"/>
      <c r="KV67" s="343"/>
      <c r="KW67" s="343"/>
      <c r="KX67" s="343"/>
      <c r="KY67" s="343"/>
      <c r="KZ67" s="343"/>
      <c r="LA67" s="343"/>
      <c r="LB67" s="343"/>
      <c r="LC67" s="343"/>
      <c r="LD67" s="343"/>
      <c r="LE67" s="343"/>
      <c r="LF67" s="343"/>
      <c r="LG67" s="343"/>
      <c r="LH67" s="343"/>
      <c r="LI67" s="343"/>
      <c r="LJ67" s="343"/>
      <c r="LK67" s="343"/>
      <c r="LL67" s="343"/>
      <c r="LM67" s="343"/>
      <c r="LN67" s="343"/>
      <c r="LO67" s="343"/>
      <c r="LP67" s="343"/>
      <c r="LQ67" s="343"/>
      <c r="LR67" s="343"/>
      <c r="LS67" s="343"/>
      <c r="LT67" s="343"/>
      <c r="LU67" s="343"/>
      <c r="LV67" s="343"/>
      <c r="LW67" s="343"/>
      <c r="LX67" s="343"/>
      <c r="LY67" s="343"/>
      <c r="LZ67" s="343"/>
      <c r="MA67" s="343"/>
      <c r="MB67" s="343"/>
      <c r="MC67" s="343"/>
      <c r="MD67" s="343"/>
      <c r="ME67" s="343"/>
      <c r="MF67" s="343"/>
      <c r="MG67" s="343"/>
      <c r="MH67" s="343"/>
      <c r="MI67" s="343"/>
      <c r="MJ67" s="343"/>
      <c r="MK67" s="343"/>
      <c r="ML67" s="343"/>
      <c r="MM67" s="343"/>
      <c r="MN67" s="343"/>
      <c r="MO67" s="343"/>
      <c r="MP67" s="343"/>
      <c r="MQ67" s="343"/>
      <c r="MR67" s="343"/>
      <c r="MS67" s="343"/>
      <c r="MT67" s="343"/>
      <c r="MU67" s="343"/>
      <c r="MV67" s="343"/>
      <c r="MW67" s="343"/>
      <c r="MX67" s="343"/>
      <c r="MY67" s="343"/>
      <c r="MZ67" s="343"/>
      <c r="NA67" s="343"/>
      <c r="NB67" s="343"/>
      <c r="NC67" s="343"/>
      <c r="ND67" s="343"/>
      <c r="NE67" s="343"/>
      <c r="NF67" s="343"/>
      <c r="NG67" s="343"/>
      <c r="NH67" s="343"/>
      <c r="NI67" s="343"/>
      <c r="NJ67" s="343"/>
      <c r="NK67" s="343"/>
      <c r="NL67" s="343"/>
      <c r="NM67" s="343"/>
      <c r="NN67" s="343"/>
      <c r="NO67" s="343"/>
      <c r="NP67" s="343"/>
      <c r="NQ67" s="343"/>
      <c r="NR67" s="343"/>
      <c r="NS67" s="343"/>
      <c r="NT67" s="343"/>
      <c r="NU67" s="343"/>
      <c r="NV67" s="343"/>
      <c r="NW67" s="343"/>
      <c r="NX67" s="343"/>
      <c r="NY67" s="343"/>
      <c r="NZ67" s="343"/>
      <c r="OA67" s="343"/>
      <c r="OB67" s="343"/>
      <c r="OC67" s="343"/>
      <c r="OD67" s="343"/>
      <c r="OE67" s="343"/>
      <c r="OF67" s="343"/>
      <c r="OG67" s="343"/>
      <c r="OH67" s="343"/>
      <c r="OI67" s="343"/>
      <c r="OJ67" s="343"/>
      <c r="OK67" s="343"/>
    </row>
    <row r="68" spans="1:401" s="25" customFormat="1" ht="15.75" customHeight="1" x14ac:dyDescent="0.2">
      <c r="A68" s="314">
        <v>62</v>
      </c>
      <c r="B68" s="315" t="s">
        <v>64</v>
      </c>
      <c r="C68" s="71">
        <v>1059170</v>
      </c>
      <c r="D68" s="71">
        <v>-286</v>
      </c>
      <c r="E68" s="71"/>
      <c r="F68" s="71">
        <v>0</v>
      </c>
      <c r="G68" s="71">
        <v>0</v>
      </c>
      <c r="H68" s="71">
        <v>0</v>
      </c>
      <c r="I68" s="71">
        <v>0</v>
      </c>
      <c r="J68" s="71">
        <v>0</v>
      </c>
      <c r="K68" s="71">
        <v>0</v>
      </c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1">
        <v>0</v>
      </c>
      <c r="X68" s="71">
        <v>0</v>
      </c>
      <c r="Y68" s="71">
        <v>0</v>
      </c>
      <c r="Z68" s="71">
        <v>0</v>
      </c>
      <c r="AA68" s="71">
        <v>0</v>
      </c>
      <c r="AB68" s="71">
        <v>0</v>
      </c>
      <c r="AC68" s="71">
        <v>0</v>
      </c>
      <c r="AD68" s="71">
        <v>0</v>
      </c>
      <c r="AE68" s="71">
        <v>0</v>
      </c>
      <c r="AF68" s="71">
        <v>0</v>
      </c>
      <c r="AG68" s="71">
        <v>0</v>
      </c>
      <c r="AH68" s="71">
        <v>0</v>
      </c>
      <c r="AI68" s="71">
        <v>0</v>
      </c>
      <c r="AJ68" s="71">
        <v>0</v>
      </c>
      <c r="AK68" s="71">
        <v>0</v>
      </c>
      <c r="AL68" s="71">
        <v>0</v>
      </c>
      <c r="AM68" s="71">
        <v>0</v>
      </c>
      <c r="AN68" s="71">
        <v>0</v>
      </c>
      <c r="AO68" s="71">
        <v>-524</v>
      </c>
      <c r="AP68" s="71">
        <v>-3404</v>
      </c>
      <c r="AQ68" s="316">
        <v>-4214</v>
      </c>
      <c r="AR68" s="317">
        <v>1054956</v>
      </c>
      <c r="AS68" s="71"/>
      <c r="AT68" s="71"/>
      <c r="AU68" s="71">
        <v>0</v>
      </c>
      <c r="AV68" s="71">
        <v>0</v>
      </c>
      <c r="AW68" s="71">
        <v>0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0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0</v>
      </c>
      <c r="BJ68" s="71">
        <v>0</v>
      </c>
      <c r="BK68" s="71">
        <v>0</v>
      </c>
      <c r="BL68" s="71">
        <v>0</v>
      </c>
      <c r="BM68" s="71">
        <v>0</v>
      </c>
      <c r="BN68" s="71">
        <v>0</v>
      </c>
      <c r="BO68" s="71">
        <v>0</v>
      </c>
      <c r="BP68" s="71">
        <v>0</v>
      </c>
      <c r="BQ68" s="71">
        <v>0</v>
      </c>
      <c r="BR68" s="71">
        <v>0</v>
      </c>
      <c r="BS68" s="71">
        <v>0</v>
      </c>
      <c r="BT68" s="71">
        <v>0</v>
      </c>
      <c r="BU68" s="71">
        <v>0</v>
      </c>
      <c r="BV68" s="71">
        <v>0</v>
      </c>
      <c r="BW68" s="71">
        <v>0</v>
      </c>
      <c r="BX68" s="71">
        <v>0</v>
      </c>
      <c r="BY68" s="71">
        <v>0</v>
      </c>
      <c r="BZ68" s="71">
        <v>0</v>
      </c>
      <c r="CA68" s="71">
        <v>0</v>
      </c>
      <c r="CB68" s="71">
        <v>0</v>
      </c>
      <c r="CC68" s="71">
        <v>0</v>
      </c>
      <c r="CD68" s="71">
        <v>-16</v>
      </c>
      <c r="CE68" s="71">
        <v>-102</v>
      </c>
      <c r="CF68" s="71">
        <v>-118</v>
      </c>
      <c r="CG68" s="2221">
        <v>1054838</v>
      </c>
      <c r="CH68" s="2166"/>
      <c r="CI68" s="2166"/>
      <c r="CJ68" s="343"/>
      <c r="CK68" s="343"/>
      <c r="CL68" s="343"/>
      <c r="CM68" s="343"/>
      <c r="CN68" s="343"/>
      <c r="CO68" s="2234"/>
      <c r="CP68" s="343"/>
      <c r="CQ68" s="343"/>
      <c r="CR68" s="343"/>
      <c r="CS68" s="343"/>
      <c r="CT68" s="343"/>
      <c r="CU68" s="343"/>
      <c r="CV68" s="343"/>
      <c r="CW68" s="343"/>
      <c r="CX68" s="343"/>
      <c r="CY68" s="343"/>
      <c r="CZ68" s="343"/>
      <c r="DA68" s="343"/>
      <c r="DB68" s="343"/>
      <c r="DC68" s="343"/>
      <c r="DD68" s="343"/>
      <c r="DE68" s="343"/>
      <c r="DF68" s="343"/>
      <c r="DG68" s="343"/>
      <c r="DH68" s="343"/>
      <c r="DI68" s="343"/>
      <c r="DJ68" s="343"/>
      <c r="DK68" s="343"/>
      <c r="DL68" s="343"/>
      <c r="DM68" s="343"/>
      <c r="DN68" s="343"/>
      <c r="DO68" s="343"/>
      <c r="DP68" s="343"/>
      <c r="DQ68" s="343"/>
      <c r="DR68" s="343"/>
      <c r="DS68" s="343"/>
      <c r="DT68" s="343"/>
      <c r="DU68" s="343"/>
      <c r="DV68" s="343"/>
      <c r="DW68" s="343"/>
      <c r="DX68" s="343"/>
      <c r="DY68" s="343"/>
      <c r="DZ68" s="343"/>
      <c r="EA68" s="343"/>
      <c r="EB68" s="343"/>
      <c r="EC68" s="343"/>
      <c r="ED68" s="343"/>
      <c r="EE68" s="343"/>
      <c r="EF68" s="343"/>
      <c r="EG68" s="343"/>
      <c r="EH68" s="343"/>
      <c r="EI68" s="343"/>
      <c r="EJ68" s="343"/>
      <c r="EK68" s="343"/>
      <c r="EL68" s="343"/>
      <c r="EM68" s="343"/>
      <c r="EN68" s="343"/>
      <c r="EO68" s="343"/>
      <c r="EP68" s="343"/>
      <c r="EQ68" s="343"/>
      <c r="ER68" s="343"/>
      <c r="ES68" s="343"/>
      <c r="ET68" s="343"/>
      <c r="EU68" s="343"/>
      <c r="EV68" s="343"/>
      <c r="EW68" s="343"/>
      <c r="EX68" s="343"/>
      <c r="EY68" s="343"/>
      <c r="EZ68" s="343"/>
      <c r="FA68" s="343"/>
      <c r="FB68" s="343"/>
      <c r="FC68" s="343"/>
      <c r="FD68" s="343"/>
      <c r="FE68" s="343"/>
      <c r="FF68" s="343"/>
      <c r="FG68" s="343"/>
      <c r="FH68" s="343"/>
      <c r="FI68" s="343"/>
      <c r="FJ68" s="343"/>
      <c r="FK68" s="343"/>
      <c r="FL68" s="343"/>
      <c r="FM68" s="343"/>
      <c r="FN68" s="343"/>
      <c r="FO68" s="343"/>
      <c r="FP68" s="343"/>
      <c r="FQ68" s="343"/>
      <c r="FR68" s="343"/>
      <c r="FS68" s="343"/>
      <c r="FT68" s="343"/>
      <c r="FU68" s="343"/>
      <c r="FV68" s="343"/>
      <c r="FW68" s="343"/>
      <c r="FX68" s="343"/>
      <c r="FY68" s="343"/>
      <c r="FZ68" s="343"/>
      <c r="GA68" s="343"/>
      <c r="GB68" s="343"/>
      <c r="GC68" s="343"/>
      <c r="GD68" s="343"/>
      <c r="GE68" s="343"/>
      <c r="GF68" s="343"/>
      <c r="GG68" s="343"/>
      <c r="GH68" s="343"/>
      <c r="GI68" s="343"/>
      <c r="GJ68" s="343"/>
      <c r="GK68" s="343"/>
      <c r="GL68" s="343"/>
      <c r="GM68" s="343"/>
      <c r="GN68" s="343"/>
      <c r="GO68" s="343"/>
      <c r="GP68" s="343"/>
      <c r="GQ68" s="343"/>
      <c r="GR68" s="343"/>
      <c r="GS68" s="343"/>
      <c r="GT68" s="343"/>
      <c r="GU68" s="343"/>
      <c r="GV68" s="343"/>
      <c r="GW68" s="343"/>
      <c r="GX68" s="343"/>
      <c r="GY68" s="343"/>
      <c r="GZ68" s="343"/>
      <c r="HA68" s="343"/>
      <c r="HB68" s="343"/>
      <c r="HC68" s="343"/>
      <c r="HD68" s="343"/>
      <c r="HE68" s="343"/>
      <c r="HF68" s="343"/>
      <c r="HG68" s="343"/>
      <c r="HH68" s="343"/>
      <c r="HI68" s="343"/>
      <c r="HJ68" s="343"/>
      <c r="HK68" s="343"/>
      <c r="HL68" s="343"/>
      <c r="HM68" s="343"/>
      <c r="HN68" s="343"/>
      <c r="HO68" s="343"/>
      <c r="HP68" s="343"/>
      <c r="HQ68" s="343"/>
      <c r="HR68" s="343"/>
      <c r="HS68" s="343"/>
      <c r="HT68" s="343"/>
      <c r="HU68" s="343"/>
      <c r="HV68" s="343"/>
      <c r="HW68" s="343"/>
      <c r="HX68" s="343"/>
      <c r="HY68" s="343"/>
      <c r="HZ68" s="343"/>
      <c r="IA68" s="343"/>
      <c r="IB68" s="343"/>
      <c r="IC68" s="343"/>
      <c r="ID68" s="343"/>
      <c r="IE68" s="343"/>
      <c r="IF68" s="343"/>
      <c r="IG68" s="343"/>
      <c r="IH68" s="343"/>
      <c r="II68" s="343"/>
      <c r="IJ68" s="343"/>
      <c r="IK68" s="343"/>
      <c r="IL68" s="343"/>
      <c r="IM68" s="343"/>
      <c r="IN68" s="343"/>
      <c r="IO68" s="343"/>
      <c r="IP68" s="343"/>
      <c r="IQ68" s="343"/>
      <c r="IR68" s="343"/>
      <c r="IS68" s="343"/>
      <c r="IT68" s="343"/>
      <c r="IU68" s="343"/>
      <c r="IV68" s="343"/>
      <c r="IW68" s="343"/>
      <c r="IX68" s="343"/>
      <c r="IY68" s="343"/>
      <c r="IZ68" s="343"/>
      <c r="JA68" s="343"/>
      <c r="JB68" s="343"/>
      <c r="JC68" s="343"/>
      <c r="JD68" s="343"/>
      <c r="JE68" s="343"/>
      <c r="JF68" s="343"/>
      <c r="JG68" s="343"/>
      <c r="JH68" s="343"/>
      <c r="JI68" s="343"/>
      <c r="JJ68" s="343"/>
      <c r="JK68" s="343"/>
      <c r="JL68" s="343"/>
      <c r="JM68" s="343"/>
      <c r="JN68" s="343"/>
      <c r="JO68" s="343"/>
      <c r="JP68" s="343"/>
      <c r="JQ68" s="343"/>
      <c r="JR68" s="343"/>
      <c r="JS68" s="343"/>
      <c r="JT68" s="343"/>
      <c r="JU68" s="343"/>
      <c r="JV68" s="343"/>
      <c r="JW68" s="343"/>
      <c r="JX68" s="343"/>
      <c r="JY68" s="343"/>
      <c r="JZ68" s="343"/>
      <c r="KA68" s="343"/>
      <c r="KB68" s="343"/>
      <c r="KC68" s="343"/>
      <c r="KD68" s="343"/>
      <c r="KE68" s="343"/>
      <c r="KF68" s="343"/>
      <c r="KG68" s="343"/>
      <c r="KH68" s="343"/>
      <c r="KI68" s="343"/>
      <c r="KJ68" s="343"/>
      <c r="KK68" s="343"/>
      <c r="KL68" s="343"/>
      <c r="KM68" s="343"/>
      <c r="KN68" s="343"/>
      <c r="KO68" s="343"/>
      <c r="KP68" s="343"/>
      <c r="KQ68" s="343"/>
      <c r="KR68" s="343"/>
      <c r="KS68" s="343"/>
      <c r="KT68" s="343"/>
      <c r="KU68" s="343"/>
      <c r="KV68" s="343"/>
      <c r="KW68" s="343"/>
      <c r="KX68" s="343"/>
      <c r="KY68" s="343"/>
      <c r="KZ68" s="343"/>
      <c r="LA68" s="343"/>
      <c r="LB68" s="343"/>
      <c r="LC68" s="343"/>
      <c r="LD68" s="343"/>
      <c r="LE68" s="343"/>
      <c r="LF68" s="343"/>
      <c r="LG68" s="343"/>
      <c r="LH68" s="343"/>
      <c r="LI68" s="343"/>
      <c r="LJ68" s="343"/>
      <c r="LK68" s="343"/>
      <c r="LL68" s="343"/>
      <c r="LM68" s="343"/>
      <c r="LN68" s="343"/>
      <c r="LO68" s="343"/>
      <c r="LP68" s="343"/>
      <c r="LQ68" s="343"/>
      <c r="LR68" s="343"/>
      <c r="LS68" s="343"/>
      <c r="LT68" s="343"/>
      <c r="LU68" s="343"/>
      <c r="LV68" s="343"/>
      <c r="LW68" s="343"/>
      <c r="LX68" s="343"/>
      <c r="LY68" s="343"/>
      <c r="LZ68" s="343"/>
      <c r="MA68" s="343"/>
      <c r="MB68" s="343"/>
      <c r="MC68" s="343"/>
      <c r="MD68" s="343"/>
      <c r="ME68" s="343"/>
      <c r="MF68" s="343"/>
      <c r="MG68" s="343"/>
      <c r="MH68" s="343"/>
      <c r="MI68" s="343"/>
      <c r="MJ68" s="343"/>
      <c r="MK68" s="343"/>
      <c r="ML68" s="343"/>
      <c r="MM68" s="343"/>
      <c r="MN68" s="343"/>
      <c r="MO68" s="343"/>
      <c r="MP68" s="343"/>
      <c r="MQ68" s="343"/>
      <c r="MR68" s="343"/>
      <c r="MS68" s="343"/>
      <c r="MT68" s="343"/>
      <c r="MU68" s="343"/>
      <c r="MV68" s="343"/>
      <c r="MW68" s="343"/>
      <c r="MX68" s="343"/>
      <c r="MY68" s="343"/>
      <c r="MZ68" s="343"/>
      <c r="NA68" s="343"/>
      <c r="NB68" s="343"/>
      <c r="NC68" s="343"/>
      <c r="ND68" s="343"/>
      <c r="NE68" s="343"/>
      <c r="NF68" s="343"/>
      <c r="NG68" s="343"/>
      <c r="NH68" s="343"/>
      <c r="NI68" s="343"/>
      <c r="NJ68" s="343"/>
      <c r="NK68" s="343"/>
      <c r="NL68" s="343"/>
      <c r="NM68" s="343"/>
      <c r="NN68" s="343"/>
      <c r="NO68" s="343"/>
      <c r="NP68" s="343"/>
      <c r="NQ68" s="343"/>
      <c r="NR68" s="343"/>
      <c r="NS68" s="343"/>
      <c r="NT68" s="343"/>
      <c r="NU68" s="343"/>
      <c r="NV68" s="343"/>
      <c r="NW68" s="343"/>
      <c r="NX68" s="343"/>
      <c r="NY68" s="343"/>
      <c r="NZ68" s="343"/>
      <c r="OA68" s="343"/>
      <c r="OB68" s="343"/>
      <c r="OC68" s="343"/>
      <c r="OD68" s="343"/>
      <c r="OE68" s="343"/>
      <c r="OF68" s="343"/>
      <c r="OG68" s="343"/>
      <c r="OH68" s="343"/>
      <c r="OI68" s="343"/>
      <c r="OJ68" s="343"/>
      <c r="OK68" s="343"/>
    </row>
    <row r="69" spans="1:401" s="25" customFormat="1" ht="15.75" customHeight="1" x14ac:dyDescent="0.2">
      <c r="A69" s="314">
        <v>63</v>
      </c>
      <c r="B69" s="315" t="s">
        <v>65</v>
      </c>
      <c r="C69" s="71">
        <v>853427</v>
      </c>
      <c r="D69" s="71">
        <v>0</v>
      </c>
      <c r="E69" s="71"/>
      <c r="F69" s="71">
        <v>0</v>
      </c>
      <c r="G69" s="71">
        <v>0</v>
      </c>
      <c r="H69" s="71">
        <v>0</v>
      </c>
      <c r="I69" s="71">
        <v>0</v>
      </c>
      <c r="J69" s="71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-1085</v>
      </c>
      <c r="T69" s="71">
        <v>0</v>
      </c>
      <c r="U69" s="71">
        <v>0</v>
      </c>
      <c r="V69" s="71">
        <v>0</v>
      </c>
      <c r="W69" s="71">
        <v>0</v>
      </c>
      <c r="X69" s="71">
        <v>0</v>
      </c>
      <c r="Y69" s="71">
        <v>0</v>
      </c>
      <c r="Z69" s="71">
        <v>0</v>
      </c>
      <c r="AA69" s="71">
        <v>0</v>
      </c>
      <c r="AB69" s="71">
        <v>0</v>
      </c>
      <c r="AC69" s="71">
        <v>0</v>
      </c>
      <c r="AD69" s="71">
        <v>0</v>
      </c>
      <c r="AE69" s="71">
        <v>0</v>
      </c>
      <c r="AF69" s="71">
        <v>0</v>
      </c>
      <c r="AG69" s="71">
        <v>0</v>
      </c>
      <c r="AH69" s="71">
        <v>0</v>
      </c>
      <c r="AI69" s="71">
        <v>0</v>
      </c>
      <c r="AJ69" s="71">
        <v>0</v>
      </c>
      <c r="AK69" s="71">
        <v>0</v>
      </c>
      <c r="AL69" s="71">
        <v>0</v>
      </c>
      <c r="AM69" s="71">
        <v>0</v>
      </c>
      <c r="AN69" s="71">
        <v>0</v>
      </c>
      <c r="AO69" s="71">
        <v>-3908</v>
      </c>
      <c r="AP69" s="71">
        <v>-14654</v>
      </c>
      <c r="AQ69" s="316">
        <v>-19647</v>
      </c>
      <c r="AR69" s="317">
        <v>833780</v>
      </c>
      <c r="AS69" s="71"/>
      <c r="AT69" s="71"/>
      <c r="AU69" s="71">
        <v>0</v>
      </c>
      <c r="AV69" s="71">
        <v>0</v>
      </c>
      <c r="AW69" s="71">
        <v>0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0</v>
      </c>
      <c r="BD69" s="71">
        <v>0</v>
      </c>
      <c r="BE69" s="71">
        <v>0</v>
      </c>
      <c r="BF69" s="71">
        <v>0</v>
      </c>
      <c r="BG69" s="71">
        <v>0</v>
      </c>
      <c r="BH69" s="71">
        <v>-33</v>
      </c>
      <c r="BI69" s="71">
        <v>0</v>
      </c>
      <c r="BJ69" s="71">
        <v>0</v>
      </c>
      <c r="BK69" s="71">
        <v>0</v>
      </c>
      <c r="BL69" s="71">
        <v>0</v>
      </c>
      <c r="BM69" s="71">
        <v>0</v>
      </c>
      <c r="BN69" s="71">
        <v>0</v>
      </c>
      <c r="BO69" s="71">
        <v>0</v>
      </c>
      <c r="BP69" s="71">
        <v>0</v>
      </c>
      <c r="BQ69" s="71">
        <v>0</v>
      </c>
      <c r="BR69" s="71">
        <v>0</v>
      </c>
      <c r="BS69" s="71">
        <v>0</v>
      </c>
      <c r="BT69" s="71">
        <v>0</v>
      </c>
      <c r="BU69" s="71">
        <v>0</v>
      </c>
      <c r="BV69" s="71">
        <v>0</v>
      </c>
      <c r="BW69" s="71">
        <v>0</v>
      </c>
      <c r="BX69" s="71">
        <v>0</v>
      </c>
      <c r="BY69" s="71">
        <v>0</v>
      </c>
      <c r="BZ69" s="71">
        <v>0</v>
      </c>
      <c r="CA69" s="71">
        <v>0</v>
      </c>
      <c r="CB69" s="71">
        <v>0</v>
      </c>
      <c r="CC69" s="71">
        <v>0</v>
      </c>
      <c r="CD69" s="71">
        <v>-118</v>
      </c>
      <c r="CE69" s="71">
        <v>-441</v>
      </c>
      <c r="CF69" s="71">
        <v>-592</v>
      </c>
      <c r="CG69" s="2221">
        <v>833188</v>
      </c>
      <c r="CH69" s="2166"/>
      <c r="CI69" s="2166"/>
      <c r="CJ69" s="343"/>
      <c r="CK69" s="343"/>
      <c r="CL69" s="343"/>
      <c r="CM69" s="343"/>
      <c r="CN69" s="343"/>
      <c r="CO69" s="2234"/>
      <c r="CP69" s="343"/>
      <c r="CQ69" s="343"/>
      <c r="CR69" s="343"/>
      <c r="CS69" s="343"/>
      <c r="CT69" s="343"/>
      <c r="CU69" s="343"/>
      <c r="CV69" s="343"/>
      <c r="CW69" s="343"/>
      <c r="CX69" s="343"/>
      <c r="CY69" s="343"/>
      <c r="CZ69" s="343"/>
      <c r="DA69" s="343"/>
      <c r="DB69" s="343"/>
      <c r="DC69" s="343"/>
      <c r="DD69" s="343"/>
      <c r="DE69" s="343"/>
      <c r="DF69" s="343"/>
      <c r="DG69" s="343"/>
      <c r="DH69" s="343"/>
      <c r="DI69" s="343"/>
      <c r="DJ69" s="343"/>
      <c r="DK69" s="343"/>
      <c r="DL69" s="343"/>
      <c r="DM69" s="343"/>
      <c r="DN69" s="343"/>
      <c r="DO69" s="343"/>
      <c r="DP69" s="343"/>
      <c r="DQ69" s="343"/>
      <c r="DR69" s="343"/>
      <c r="DS69" s="343"/>
      <c r="DT69" s="343"/>
      <c r="DU69" s="343"/>
      <c r="DV69" s="343"/>
      <c r="DW69" s="343"/>
      <c r="DX69" s="343"/>
      <c r="DY69" s="343"/>
      <c r="DZ69" s="343"/>
      <c r="EA69" s="343"/>
      <c r="EB69" s="343"/>
      <c r="EC69" s="343"/>
      <c r="ED69" s="343"/>
      <c r="EE69" s="343"/>
      <c r="EF69" s="343"/>
      <c r="EG69" s="343"/>
      <c r="EH69" s="343"/>
      <c r="EI69" s="343"/>
      <c r="EJ69" s="343"/>
      <c r="EK69" s="343"/>
      <c r="EL69" s="343"/>
      <c r="EM69" s="343"/>
      <c r="EN69" s="343"/>
      <c r="EO69" s="343"/>
      <c r="EP69" s="343"/>
      <c r="EQ69" s="343"/>
      <c r="ER69" s="343"/>
      <c r="ES69" s="343"/>
      <c r="ET69" s="343"/>
      <c r="EU69" s="343"/>
      <c r="EV69" s="343"/>
      <c r="EW69" s="343"/>
      <c r="EX69" s="343"/>
      <c r="EY69" s="343"/>
      <c r="EZ69" s="343"/>
      <c r="FA69" s="343"/>
      <c r="FB69" s="343"/>
      <c r="FC69" s="343"/>
      <c r="FD69" s="343"/>
      <c r="FE69" s="343"/>
      <c r="FF69" s="343"/>
      <c r="FG69" s="343"/>
      <c r="FH69" s="343"/>
      <c r="FI69" s="343"/>
      <c r="FJ69" s="343"/>
      <c r="FK69" s="343"/>
      <c r="FL69" s="343"/>
      <c r="FM69" s="343"/>
      <c r="FN69" s="343"/>
      <c r="FO69" s="343"/>
      <c r="FP69" s="343"/>
      <c r="FQ69" s="343"/>
      <c r="FR69" s="343"/>
      <c r="FS69" s="343"/>
      <c r="FT69" s="343"/>
      <c r="FU69" s="343"/>
      <c r="FV69" s="343"/>
      <c r="FW69" s="343"/>
      <c r="FX69" s="343"/>
      <c r="FY69" s="343"/>
      <c r="FZ69" s="343"/>
      <c r="GA69" s="343"/>
      <c r="GB69" s="343"/>
      <c r="GC69" s="343"/>
      <c r="GD69" s="343"/>
      <c r="GE69" s="343"/>
      <c r="GF69" s="343"/>
      <c r="GG69" s="343"/>
      <c r="GH69" s="343"/>
      <c r="GI69" s="343"/>
      <c r="GJ69" s="343"/>
      <c r="GK69" s="343"/>
      <c r="GL69" s="343"/>
      <c r="GM69" s="343"/>
      <c r="GN69" s="343"/>
      <c r="GO69" s="343"/>
      <c r="GP69" s="343"/>
      <c r="GQ69" s="343"/>
      <c r="GR69" s="343"/>
      <c r="GS69" s="343"/>
      <c r="GT69" s="343"/>
      <c r="GU69" s="343"/>
      <c r="GV69" s="343"/>
      <c r="GW69" s="343"/>
      <c r="GX69" s="343"/>
      <c r="GY69" s="343"/>
      <c r="GZ69" s="343"/>
      <c r="HA69" s="343"/>
      <c r="HB69" s="343"/>
      <c r="HC69" s="343"/>
      <c r="HD69" s="343"/>
      <c r="HE69" s="343"/>
      <c r="HF69" s="343"/>
      <c r="HG69" s="343"/>
      <c r="HH69" s="343"/>
      <c r="HI69" s="343"/>
      <c r="HJ69" s="343"/>
      <c r="HK69" s="343"/>
      <c r="HL69" s="343"/>
      <c r="HM69" s="343"/>
      <c r="HN69" s="343"/>
      <c r="HO69" s="343"/>
      <c r="HP69" s="343"/>
      <c r="HQ69" s="343"/>
      <c r="HR69" s="343"/>
      <c r="HS69" s="343"/>
      <c r="HT69" s="343"/>
      <c r="HU69" s="343"/>
      <c r="HV69" s="343"/>
      <c r="HW69" s="343"/>
      <c r="HX69" s="343"/>
      <c r="HY69" s="343"/>
      <c r="HZ69" s="343"/>
      <c r="IA69" s="343"/>
      <c r="IB69" s="343"/>
      <c r="IC69" s="343"/>
      <c r="ID69" s="343"/>
      <c r="IE69" s="343"/>
      <c r="IF69" s="343"/>
      <c r="IG69" s="343"/>
      <c r="IH69" s="343"/>
      <c r="II69" s="343"/>
      <c r="IJ69" s="343"/>
      <c r="IK69" s="343"/>
      <c r="IL69" s="343"/>
      <c r="IM69" s="343"/>
      <c r="IN69" s="343"/>
      <c r="IO69" s="343"/>
      <c r="IP69" s="343"/>
      <c r="IQ69" s="343"/>
      <c r="IR69" s="343"/>
      <c r="IS69" s="343"/>
      <c r="IT69" s="343"/>
      <c r="IU69" s="343"/>
      <c r="IV69" s="343"/>
      <c r="IW69" s="343"/>
      <c r="IX69" s="343"/>
      <c r="IY69" s="343"/>
      <c r="IZ69" s="343"/>
      <c r="JA69" s="343"/>
      <c r="JB69" s="343"/>
      <c r="JC69" s="343"/>
      <c r="JD69" s="343"/>
      <c r="JE69" s="343"/>
      <c r="JF69" s="343"/>
      <c r="JG69" s="343"/>
      <c r="JH69" s="343"/>
      <c r="JI69" s="343"/>
      <c r="JJ69" s="343"/>
      <c r="JK69" s="343"/>
      <c r="JL69" s="343"/>
      <c r="JM69" s="343"/>
      <c r="JN69" s="343"/>
      <c r="JO69" s="343"/>
      <c r="JP69" s="343"/>
      <c r="JQ69" s="343"/>
      <c r="JR69" s="343"/>
      <c r="JS69" s="343"/>
      <c r="JT69" s="343"/>
      <c r="JU69" s="343"/>
      <c r="JV69" s="343"/>
      <c r="JW69" s="343"/>
      <c r="JX69" s="343"/>
      <c r="JY69" s="343"/>
      <c r="JZ69" s="343"/>
      <c r="KA69" s="343"/>
      <c r="KB69" s="343"/>
      <c r="KC69" s="343"/>
      <c r="KD69" s="343"/>
      <c r="KE69" s="343"/>
      <c r="KF69" s="343"/>
      <c r="KG69" s="343"/>
      <c r="KH69" s="343"/>
      <c r="KI69" s="343"/>
      <c r="KJ69" s="343"/>
      <c r="KK69" s="343"/>
      <c r="KL69" s="343"/>
      <c r="KM69" s="343"/>
      <c r="KN69" s="343"/>
      <c r="KO69" s="343"/>
      <c r="KP69" s="343"/>
      <c r="KQ69" s="343"/>
      <c r="KR69" s="343"/>
      <c r="KS69" s="343"/>
      <c r="KT69" s="343"/>
      <c r="KU69" s="343"/>
      <c r="KV69" s="343"/>
      <c r="KW69" s="343"/>
      <c r="KX69" s="343"/>
      <c r="KY69" s="343"/>
      <c r="KZ69" s="343"/>
      <c r="LA69" s="343"/>
      <c r="LB69" s="343"/>
      <c r="LC69" s="343"/>
      <c r="LD69" s="343"/>
      <c r="LE69" s="343"/>
      <c r="LF69" s="343"/>
      <c r="LG69" s="343"/>
      <c r="LH69" s="343"/>
      <c r="LI69" s="343"/>
      <c r="LJ69" s="343"/>
      <c r="LK69" s="343"/>
      <c r="LL69" s="343"/>
      <c r="LM69" s="343"/>
      <c r="LN69" s="343"/>
      <c r="LO69" s="343"/>
      <c r="LP69" s="343"/>
      <c r="LQ69" s="343"/>
      <c r="LR69" s="343"/>
      <c r="LS69" s="343"/>
      <c r="LT69" s="343"/>
      <c r="LU69" s="343"/>
      <c r="LV69" s="343"/>
      <c r="LW69" s="343"/>
      <c r="LX69" s="343"/>
      <c r="LY69" s="343"/>
      <c r="LZ69" s="343"/>
      <c r="MA69" s="343"/>
      <c r="MB69" s="343"/>
      <c r="MC69" s="343"/>
      <c r="MD69" s="343"/>
      <c r="ME69" s="343"/>
      <c r="MF69" s="343"/>
      <c r="MG69" s="343"/>
      <c r="MH69" s="343"/>
      <c r="MI69" s="343"/>
      <c r="MJ69" s="343"/>
      <c r="MK69" s="343"/>
      <c r="ML69" s="343"/>
      <c r="MM69" s="343"/>
      <c r="MN69" s="343"/>
      <c r="MO69" s="343"/>
      <c r="MP69" s="343"/>
      <c r="MQ69" s="343"/>
      <c r="MR69" s="343"/>
      <c r="MS69" s="343"/>
      <c r="MT69" s="343"/>
      <c r="MU69" s="343"/>
      <c r="MV69" s="343"/>
      <c r="MW69" s="343"/>
      <c r="MX69" s="343"/>
      <c r="MY69" s="343"/>
      <c r="MZ69" s="343"/>
      <c r="NA69" s="343"/>
      <c r="NB69" s="343"/>
      <c r="NC69" s="343"/>
      <c r="ND69" s="343"/>
      <c r="NE69" s="343"/>
      <c r="NF69" s="343"/>
      <c r="NG69" s="343"/>
      <c r="NH69" s="343"/>
      <c r="NI69" s="343"/>
      <c r="NJ69" s="343"/>
      <c r="NK69" s="343"/>
      <c r="NL69" s="343"/>
      <c r="NM69" s="343"/>
      <c r="NN69" s="343"/>
      <c r="NO69" s="343"/>
      <c r="NP69" s="343"/>
      <c r="NQ69" s="343"/>
      <c r="NR69" s="343"/>
      <c r="NS69" s="343"/>
      <c r="NT69" s="343"/>
      <c r="NU69" s="343"/>
      <c r="NV69" s="343"/>
      <c r="NW69" s="343"/>
      <c r="NX69" s="343"/>
      <c r="NY69" s="343"/>
      <c r="NZ69" s="343"/>
      <c r="OA69" s="343"/>
      <c r="OB69" s="343"/>
      <c r="OC69" s="343"/>
      <c r="OD69" s="343"/>
      <c r="OE69" s="343"/>
      <c r="OF69" s="343"/>
      <c r="OG69" s="343"/>
      <c r="OH69" s="343"/>
      <c r="OI69" s="343"/>
      <c r="OJ69" s="343"/>
      <c r="OK69" s="343"/>
    </row>
    <row r="70" spans="1:401" s="25" customFormat="1" ht="15.75" customHeight="1" x14ac:dyDescent="0.2">
      <c r="A70" s="314">
        <v>64</v>
      </c>
      <c r="B70" s="315" t="s">
        <v>66</v>
      </c>
      <c r="C70" s="71">
        <v>1223961</v>
      </c>
      <c r="D70" s="71">
        <v>0</v>
      </c>
      <c r="E70" s="71"/>
      <c r="F70" s="71">
        <v>0</v>
      </c>
      <c r="G70" s="71">
        <v>0</v>
      </c>
      <c r="H70" s="71">
        <v>0</v>
      </c>
      <c r="I70" s="71">
        <v>0</v>
      </c>
      <c r="J70" s="71">
        <v>0</v>
      </c>
      <c r="K70" s="71">
        <v>0</v>
      </c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v>0</v>
      </c>
      <c r="T70" s="71">
        <v>0</v>
      </c>
      <c r="U70" s="71">
        <v>0</v>
      </c>
      <c r="V70" s="71">
        <v>0</v>
      </c>
      <c r="W70" s="71">
        <v>0</v>
      </c>
      <c r="X70" s="71">
        <v>0</v>
      </c>
      <c r="Y70" s="71">
        <v>0</v>
      </c>
      <c r="Z70" s="71">
        <v>0</v>
      </c>
      <c r="AA70" s="71">
        <v>0</v>
      </c>
      <c r="AB70" s="71">
        <v>0</v>
      </c>
      <c r="AC70" s="71">
        <v>0</v>
      </c>
      <c r="AD70" s="71">
        <v>0</v>
      </c>
      <c r="AE70" s="71">
        <v>0</v>
      </c>
      <c r="AF70" s="71">
        <v>0</v>
      </c>
      <c r="AG70" s="71">
        <v>0</v>
      </c>
      <c r="AH70" s="71">
        <v>0</v>
      </c>
      <c r="AI70" s="71">
        <v>0</v>
      </c>
      <c r="AJ70" s="71">
        <v>0</v>
      </c>
      <c r="AK70" s="71">
        <v>0</v>
      </c>
      <c r="AL70" s="71">
        <v>0</v>
      </c>
      <c r="AM70" s="71">
        <v>0</v>
      </c>
      <c r="AN70" s="71">
        <v>0</v>
      </c>
      <c r="AO70" s="71">
        <v>-2255</v>
      </c>
      <c r="AP70" s="71">
        <v>-1691</v>
      </c>
      <c r="AQ70" s="316">
        <v>-3946</v>
      </c>
      <c r="AR70" s="317">
        <v>1220015</v>
      </c>
      <c r="AS70" s="71"/>
      <c r="AT70" s="71"/>
      <c r="AU70" s="71">
        <v>0</v>
      </c>
      <c r="AV70" s="71">
        <v>0</v>
      </c>
      <c r="AW70" s="71">
        <v>0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0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0</v>
      </c>
      <c r="BJ70" s="71">
        <v>0</v>
      </c>
      <c r="BK70" s="71">
        <v>0</v>
      </c>
      <c r="BL70" s="71">
        <v>0</v>
      </c>
      <c r="BM70" s="71">
        <v>0</v>
      </c>
      <c r="BN70" s="71">
        <v>0</v>
      </c>
      <c r="BO70" s="71">
        <v>0</v>
      </c>
      <c r="BP70" s="71">
        <v>0</v>
      </c>
      <c r="BQ70" s="71">
        <v>0</v>
      </c>
      <c r="BR70" s="71">
        <v>0</v>
      </c>
      <c r="BS70" s="71">
        <v>0</v>
      </c>
      <c r="BT70" s="71">
        <v>0</v>
      </c>
      <c r="BU70" s="71">
        <v>0</v>
      </c>
      <c r="BV70" s="71">
        <v>0</v>
      </c>
      <c r="BW70" s="71">
        <v>0</v>
      </c>
      <c r="BX70" s="71">
        <v>0</v>
      </c>
      <c r="BY70" s="71">
        <v>0</v>
      </c>
      <c r="BZ70" s="71">
        <v>0</v>
      </c>
      <c r="CA70" s="71">
        <v>0</v>
      </c>
      <c r="CB70" s="71">
        <v>0</v>
      </c>
      <c r="CC70" s="71">
        <v>0</v>
      </c>
      <c r="CD70" s="71">
        <v>-68</v>
      </c>
      <c r="CE70" s="71">
        <v>-51</v>
      </c>
      <c r="CF70" s="71">
        <v>-119</v>
      </c>
      <c r="CG70" s="2221">
        <v>1219896</v>
      </c>
      <c r="CH70" s="2166"/>
      <c r="CI70" s="2166"/>
      <c r="CJ70" s="343"/>
      <c r="CK70" s="343"/>
      <c r="CL70" s="343"/>
      <c r="CM70" s="343"/>
      <c r="CN70" s="343"/>
      <c r="CO70" s="2234"/>
      <c r="CP70" s="343"/>
      <c r="CQ70" s="343"/>
      <c r="CR70" s="343"/>
      <c r="CS70" s="343"/>
      <c r="CT70" s="343"/>
      <c r="CU70" s="343"/>
      <c r="CV70" s="343"/>
      <c r="CW70" s="343"/>
      <c r="CX70" s="343"/>
      <c r="CY70" s="343"/>
      <c r="CZ70" s="343"/>
      <c r="DA70" s="343"/>
      <c r="DB70" s="343"/>
      <c r="DC70" s="343"/>
      <c r="DD70" s="343"/>
      <c r="DE70" s="343"/>
      <c r="DF70" s="343"/>
      <c r="DG70" s="343"/>
      <c r="DH70" s="343"/>
      <c r="DI70" s="343"/>
      <c r="DJ70" s="343"/>
      <c r="DK70" s="343"/>
      <c r="DL70" s="343"/>
      <c r="DM70" s="343"/>
      <c r="DN70" s="343"/>
      <c r="DO70" s="343"/>
      <c r="DP70" s="343"/>
      <c r="DQ70" s="343"/>
      <c r="DR70" s="343"/>
      <c r="DS70" s="343"/>
      <c r="DT70" s="343"/>
      <c r="DU70" s="343"/>
      <c r="DV70" s="343"/>
      <c r="DW70" s="343"/>
      <c r="DX70" s="343"/>
      <c r="DY70" s="343"/>
      <c r="DZ70" s="343"/>
      <c r="EA70" s="343"/>
      <c r="EB70" s="343"/>
      <c r="EC70" s="343"/>
      <c r="ED70" s="343"/>
      <c r="EE70" s="343"/>
      <c r="EF70" s="343"/>
      <c r="EG70" s="343"/>
      <c r="EH70" s="343"/>
      <c r="EI70" s="343"/>
      <c r="EJ70" s="343"/>
      <c r="EK70" s="343"/>
      <c r="EL70" s="343"/>
      <c r="EM70" s="343"/>
      <c r="EN70" s="343"/>
      <c r="EO70" s="343"/>
      <c r="EP70" s="343"/>
      <c r="EQ70" s="343"/>
      <c r="ER70" s="343"/>
      <c r="ES70" s="343"/>
      <c r="ET70" s="343"/>
      <c r="EU70" s="343"/>
      <c r="EV70" s="343"/>
      <c r="EW70" s="343"/>
      <c r="EX70" s="343"/>
      <c r="EY70" s="343"/>
      <c r="EZ70" s="343"/>
      <c r="FA70" s="343"/>
      <c r="FB70" s="343"/>
      <c r="FC70" s="343"/>
      <c r="FD70" s="343"/>
      <c r="FE70" s="343"/>
      <c r="FF70" s="343"/>
      <c r="FG70" s="343"/>
      <c r="FH70" s="343"/>
      <c r="FI70" s="343"/>
      <c r="FJ70" s="343"/>
      <c r="FK70" s="343"/>
      <c r="FL70" s="343"/>
      <c r="FM70" s="343"/>
      <c r="FN70" s="343"/>
      <c r="FO70" s="343"/>
      <c r="FP70" s="343"/>
      <c r="FQ70" s="343"/>
      <c r="FR70" s="343"/>
      <c r="FS70" s="343"/>
      <c r="FT70" s="343"/>
      <c r="FU70" s="343"/>
      <c r="FV70" s="343"/>
      <c r="FW70" s="343"/>
      <c r="FX70" s="343"/>
      <c r="FY70" s="343"/>
      <c r="FZ70" s="343"/>
      <c r="GA70" s="343"/>
      <c r="GB70" s="343"/>
      <c r="GC70" s="343"/>
      <c r="GD70" s="343"/>
      <c r="GE70" s="343"/>
      <c r="GF70" s="343"/>
      <c r="GG70" s="343"/>
      <c r="GH70" s="343"/>
      <c r="GI70" s="343"/>
      <c r="GJ70" s="343"/>
      <c r="GK70" s="343"/>
      <c r="GL70" s="343"/>
      <c r="GM70" s="343"/>
      <c r="GN70" s="343"/>
      <c r="GO70" s="343"/>
      <c r="GP70" s="343"/>
      <c r="GQ70" s="343"/>
      <c r="GR70" s="343"/>
      <c r="GS70" s="343"/>
      <c r="GT70" s="343"/>
      <c r="GU70" s="343"/>
      <c r="GV70" s="343"/>
      <c r="GW70" s="343"/>
      <c r="GX70" s="343"/>
      <c r="GY70" s="343"/>
      <c r="GZ70" s="343"/>
      <c r="HA70" s="343"/>
      <c r="HB70" s="343"/>
      <c r="HC70" s="343"/>
      <c r="HD70" s="343"/>
      <c r="HE70" s="343"/>
      <c r="HF70" s="343"/>
      <c r="HG70" s="343"/>
      <c r="HH70" s="343"/>
      <c r="HI70" s="343"/>
      <c r="HJ70" s="343"/>
      <c r="HK70" s="343"/>
      <c r="HL70" s="343"/>
      <c r="HM70" s="343"/>
      <c r="HN70" s="343"/>
      <c r="HO70" s="343"/>
      <c r="HP70" s="343"/>
      <c r="HQ70" s="343"/>
      <c r="HR70" s="343"/>
      <c r="HS70" s="343"/>
      <c r="HT70" s="343"/>
      <c r="HU70" s="343"/>
      <c r="HV70" s="343"/>
      <c r="HW70" s="343"/>
      <c r="HX70" s="343"/>
      <c r="HY70" s="343"/>
      <c r="HZ70" s="343"/>
      <c r="IA70" s="343"/>
      <c r="IB70" s="343"/>
      <c r="IC70" s="343"/>
      <c r="ID70" s="343"/>
      <c r="IE70" s="343"/>
      <c r="IF70" s="343"/>
      <c r="IG70" s="343"/>
      <c r="IH70" s="343"/>
      <c r="II70" s="343"/>
      <c r="IJ70" s="343"/>
      <c r="IK70" s="343"/>
      <c r="IL70" s="343"/>
      <c r="IM70" s="343"/>
      <c r="IN70" s="343"/>
      <c r="IO70" s="343"/>
      <c r="IP70" s="343"/>
      <c r="IQ70" s="343"/>
      <c r="IR70" s="343"/>
      <c r="IS70" s="343"/>
      <c r="IT70" s="343"/>
      <c r="IU70" s="343"/>
      <c r="IV70" s="343"/>
      <c r="IW70" s="343"/>
      <c r="IX70" s="343"/>
      <c r="IY70" s="343"/>
      <c r="IZ70" s="343"/>
      <c r="JA70" s="343"/>
      <c r="JB70" s="343"/>
      <c r="JC70" s="343"/>
      <c r="JD70" s="343"/>
      <c r="JE70" s="343"/>
      <c r="JF70" s="343"/>
      <c r="JG70" s="343"/>
      <c r="JH70" s="343"/>
      <c r="JI70" s="343"/>
      <c r="JJ70" s="343"/>
      <c r="JK70" s="343"/>
      <c r="JL70" s="343"/>
      <c r="JM70" s="343"/>
      <c r="JN70" s="343"/>
      <c r="JO70" s="343"/>
      <c r="JP70" s="343"/>
      <c r="JQ70" s="343"/>
      <c r="JR70" s="343"/>
      <c r="JS70" s="343"/>
      <c r="JT70" s="343"/>
      <c r="JU70" s="343"/>
      <c r="JV70" s="343"/>
      <c r="JW70" s="343"/>
      <c r="JX70" s="343"/>
      <c r="JY70" s="343"/>
      <c r="JZ70" s="343"/>
      <c r="KA70" s="343"/>
      <c r="KB70" s="343"/>
      <c r="KC70" s="343"/>
      <c r="KD70" s="343"/>
      <c r="KE70" s="343"/>
      <c r="KF70" s="343"/>
      <c r="KG70" s="343"/>
      <c r="KH70" s="343"/>
      <c r="KI70" s="343"/>
      <c r="KJ70" s="343"/>
      <c r="KK70" s="343"/>
      <c r="KL70" s="343"/>
      <c r="KM70" s="343"/>
      <c r="KN70" s="343"/>
      <c r="KO70" s="343"/>
      <c r="KP70" s="343"/>
      <c r="KQ70" s="343"/>
      <c r="KR70" s="343"/>
      <c r="KS70" s="343"/>
      <c r="KT70" s="343"/>
      <c r="KU70" s="343"/>
      <c r="KV70" s="343"/>
      <c r="KW70" s="343"/>
      <c r="KX70" s="343"/>
      <c r="KY70" s="343"/>
      <c r="KZ70" s="343"/>
      <c r="LA70" s="343"/>
      <c r="LB70" s="343"/>
      <c r="LC70" s="343"/>
      <c r="LD70" s="343"/>
      <c r="LE70" s="343"/>
      <c r="LF70" s="343"/>
      <c r="LG70" s="343"/>
      <c r="LH70" s="343"/>
      <c r="LI70" s="343"/>
      <c r="LJ70" s="343"/>
      <c r="LK70" s="343"/>
      <c r="LL70" s="343"/>
      <c r="LM70" s="343"/>
      <c r="LN70" s="343"/>
      <c r="LO70" s="343"/>
      <c r="LP70" s="343"/>
      <c r="LQ70" s="343"/>
      <c r="LR70" s="343"/>
      <c r="LS70" s="343"/>
      <c r="LT70" s="343"/>
      <c r="LU70" s="343"/>
      <c r="LV70" s="343"/>
      <c r="LW70" s="343"/>
      <c r="LX70" s="343"/>
      <c r="LY70" s="343"/>
      <c r="LZ70" s="343"/>
      <c r="MA70" s="343"/>
      <c r="MB70" s="343"/>
      <c r="MC70" s="343"/>
      <c r="MD70" s="343"/>
      <c r="ME70" s="343"/>
      <c r="MF70" s="343"/>
      <c r="MG70" s="343"/>
      <c r="MH70" s="343"/>
      <c r="MI70" s="343"/>
      <c r="MJ70" s="343"/>
      <c r="MK70" s="343"/>
      <c r="ML70" s="343"/>
      <c r="MM70" s="343"/>
      <c r="MN70" s="343"/>
      <c r="MO70" s="343"/>
      <c r="MP70" s="343"/>
      <c r="MQ70" s="343"/>
      <c r="MR70" s="343"/>
      <c r="MS70" s="343"/>
      <c r="MT70" s="343"/>
      <c r="MU70" s="343"/>
      <c r="MV70" s="343"/>
      <c r="MW70" s="343"/>
      <c r="MX70" s="343"/>
      <c r="MY70" s="343"/>
      <c r="MZ70" s="343"/>
      <c r="NA70" s="343"/>
      <c r="NB70" s="343"/>
      <c r="NC70" s="343"/>
      <c r="ND70" s="343"/>
      <c r="NE70" s="343"/>
      <c r="NF70" s="343"/>
      <c r="NG70" s="343"/>
      <c r="NH70" s="343"/>
      <c r="NI70" s="343"/>
      <c r="NJ70" s="343"/>
      <c r="NK70" s="343"/>
      <c r="NL70" s="343"/>
      <c r="NM70" s="343"/>
      <c r="NN70" s="343"/>
      <c r="NO70" s="343"/>
      <c r="NP70" s="343"/>
      <c r="NQ70" s="343"/>
      <c r="NR70" s="343"/>
      <c r="NS70" s="343"/>
      <c r="NT70" s="343"/>
      <c r="NU70" s="343"/>
      <c r="NV70" s="343"/>
      <c r="NW70" s="343"/>
      <c r="NX70" s="343"/>
      <c r="NY70" s="343"/>
      <c r="NZ70" s="343"/>
      <c r="OA70" s="343"/>
      <c r="OB70" s="343"/>
      <c r="OC70" s="343"/>
      <c r="OD70" s="343"/>
      <c r="OE70" s="343"/>
      <c r="OF70" s="343"/>
      <c r="OG70" s="343"/>
      <c r="OH70" s="343"/>
      <c r="OI70" s="343"/>
      <c r="OJ70" s="343"/>
      <c r="OK70" s="343"/>
    </row>
    <row r="71" spans="1:401" s="25" customFormat="1" ht="15.75" customHeight="1" x14ac:dyDescent="0.2">
      <c r="A71" s="305">
        <v>65</v>
      </c>
      <c r="B71" s="306" t="s">
        <v>67</v>
      </c>
      <c r="C71" s="307">
        <v>4240717</v>
      </c>
      <c r="D71" s="307">
        <v>-1373</v>
      </c>
      <c r="E71" s="307"/>
      <c r="F71" s="307">
        <v>0</v>
      </c>
      <c r="G71" s="307">
        <v>-982</v>
      </c>
      <c r="H71" s="307">
        <v>0</v>
      </c>
      <c r="I71" s="307">
        <v>0</v>
      </c>
      <c r="J71" s="307">
        <v>0</v>
      </c>
      <c r="K71" s="307">
        <v>0</v>
      </c>
      <c r="L71" s="307">
        <v>0</v>
      </c>
      <c r="M71" s="307">
        <v>0</v>
      </c>
      <c r="N71" s="307">
        <v>0</v>
      </c>
      <c r="O71" s="307">
        <v>0</v>
      </c>
      <c r="P71" s="307">
        <v>0</v>
      </c>
      <c r="Q71" s="307">
        <v>-982</v>
      </c>
      <c r="R71" s="307">
        <v>0</v>
      </c>
      <c r="S71" s="307">
        <v>0</v>
      </c>
      <c r="T71" s="307">
        <v>0</v>
      </c>
      <c r="U71" s="307">
        <v>0</v>
      </c>
      <c r="V71" s="307">
        <v>0</v>
      </c>
      <c r="W71" s="307">
        <v>0</v>
      </c>
      <c r="X71" s="307">
        <v>0</v>
      </c>
      <c r="Y71" s="307">
        <v>0</v>
      </c>
      <c r="Z71" s="307">
        <v>0</v>
      </c>
      <c r="AA71" s="307">
        <v>-982</v>
      </c>
      <c r="AB71" s="307">
        <v>0</v>
      </c>
      <c r="AC71" s="307">
        <v>0</v>
      </c>
      <c r="AD71" s="307">
        <v>0</v>
      </c>
      <c r="AE71" s="462">
        <v>0</v>
      </c>
      <c r="AF71" s="462">
        <v>0</v>
      </c>
      <c r="AG71" s="656">
        <v>0</v>
      </c>
      <c r="AH71" s="656">
        <v>0</v>
      </c>
      <c r="AI71" s="996">
        <v>0</v>
      </c>
      <c r="AJ71" s="1135">
        <v>0</v>
      </c>
      <c r="AK71" s="1135">
        <v>0</v>
      </c>
      <c r="AL71" s="996">
        <v>0</v>
      </c>
      <c r="AM71" s="996">
        <v>0</v>
      </c>
      <c r="AN71" s="996">
        <v>0</v>
      </c>
      <c r="AO71" s="307">
        <v>-6628</v>
      </c>
      <c r="AP71" s="307">
        <v>-5302</v>
      </c>
      <c r="AQ71" s="308">
        <v>-16249</v>
      </c>
      <c r="AR71" s="309">
        <v>4224468</v>
      </c>
      <c r="AS71" s="307"/>
      <c r="AT71" s="307"/>
      <c r="AU71" s="307">
        <v>0</v>
      </c>
      <c r="AV71" s="307">
        <v>-30</v>
      </c>
      <c r="AW71" s="307">
        <v>0</v>
      </c>
      <c r="AX71" s="307">
        <v>0</v>
      </c>
      <c r="AY71" s="307">
        <v>0</v>
      </c>
      <c r="AZ71" s="307">
        <v>0</v>
      </c>
      <c r="BA71" s="307">
        <v>0</v>
      </c>
      <c r="BB71" s="307">
        <v>0</v>
      </c>
      <c r="BC71" s="307">
        <v>0</v>
      </c>
      <c r="BD71" s="307">
        <v>0</v>
      </c>
      <c r="BE71" s="307">
        <v>0</v>
      </c>
      <c r="BF71" s="307">
        <v>-30</v>
      </c>
      <c r="BG71" s="307">
        <v>0</v>
      </c>
      <c r="BH71" s="307">
        <v>0</v>
      </c>
      <c r="BI71" s="307">
        <v>0</v>
      </c>
      <c r="BJ71" s="307">
        <v>0</v>
      </c>
      <c r="BK71" s="307">
        <v>0</v>
      </c>
      <c r="BL71" s="307">
        <v>0</v>
      </c>
      <c r="BM71" s="307">
        <v>0</v>
      </c>
      <c r="BN71" s="307">
        <v>0</v>
      </c>
      <c r="BO71" s="307">
        <v>0</v>
      </c>
      <c r="BP71" s="307">
        <v>-30</v>
      </c>
      <c r="BQ71" s="307">
        <v>0</v>
      </c>
      <c r="BR71" s="307">
        <v>0</v>
      </c>
      <c r="BS71" s="307">
        <v>0</v>
      </c>
      <c r="BT71" s="462">
        <v>0</v>
      </c>
      <c r="BU71" s="462">
        <v>0</v>
      </c>
      <c r="BV71" s="656">
        <v>0</v>
      </c>
      <c r="BW71" s="656">
        <v>0</v>
      </c>
      <c r="BX71" s="996">
        <v>0</v>
      </c>
      <c r="BY71" s="1135">
        <v>0</v>
      </c>
      <c r="BZ71" s="1135">
        <v>0</v>
      </c>
      <c r="CA71" s="1135">
        <v>0</v>
      </c>
      <c r="CB71" s="1135">
        <v>0</v>
      </c>
      <c r="CC71" s="1135">
        <v>0</v>
      </c>
      <c r="CD71" s="307">
        <v>-199</v>
      </c>
      <c r="CE71" s="307">
        <v>-159</v>
      </c>
      <c r="CF71" s="307">
        <v>-448</v>
      </c>
      <c r="CG71" s="2222">
        <v>4224020</v>
      </c>
      <c r="CH71" s="2166"/>
      <c r="CI71" s="2166"/>
      <c r="CJ71" s="343"/>
      <c r="CK71" s="343"/>
      <c r="CL71" s="343"/>
      <c r="CM71" s="343"/>
      <c r="CN71" s="343"/>
      <c r="CO71" s="2234"/>
      <c r="CP71" s="343"/>
      <c r="CQ71" s="343"/>
      <c r="CR71" s="343"/>
      <c r="CS71" s="343"/>
      <c r="CT71" s="343"/>
      <c r="CU71" s="343"/>
      <c r="CV71" s="343"/>
      <c r="CW71" s="343"/>
      <c r="CX71" s="343"/>
      <c r="CY71" s="343"/>
      <c r="CZ71" s="343"/>
      <c r="DA71" s="343"/>
      <c r="DB71" s="343"/>
      <c r="DC71" s="343"/>
      <c r="DD71" s="343"/>
      <c r="DE71" s="343"/>
      <c r="DF71" s="343"/>
      <c r="DG71" s="343"/>
      <c r="DH71" s="343"/>
      <c r="DI71" s="343"/>
      <c r="DJ71" s="343"/>
      <c r="DK71" s="343"/>
      <c r="DL71" s="343"/>
      <c r="DM71" s="343"/>
      <c r="DN71" s="343"/>
      <c r="DO71" s="343"/>
      <c r="DP71" s="343"/>
      <c r="DQ71" s="343"/>
      <c r="DR71" s="343"/>
      <c r="DS71" s="343"/>
      <c r="DT71" s="343"/>
      <c r="DU71" s="343"/>
      <c r="DV71" s="343"/>
      <c r="DW71" s="343"/>
      <c r="DX71" s="343"/>
      <c r="DY71" s="343"/>
      <c r="DZ71" s="343"/>
      <c r="EA71" s="343"/>
      <c r="EB71" s="343"/>
      <c r="EC71" s="343"/>
      <c r="ED71" s="343"/>
      <c r="EE71" s="343"/>
      <c r="EF71" s="343"/>
      <c r="EG71" s="343"/>
      <c r="EH71" s="343"/>
      <c r="EI71" s="343"/>
      <c r="EJ71" s="343"/>
      <c r="EK71" s="343"/>
      <c r="EL71" s="343"/>
      <c r="EM71" s="343"/>
      <c r="EN71" s="343"/>
      <c r="EO71" s="343"/>
      <c r="EP71" s="343"/>
      <c r="EQ71" s="343"/>
      <c r="ER71" s="343"/>
      <c r="ES71" s="343"/>
      <c r="ET71" s="343"/>
      <c r="EU71" s="343"/>
      <c r="EV71" s="343"/>
      <c r="EW71" s="343"/>
      <c r="EX71" s="343"/>
      <c r="EY71" s="343"/>
      <c r="EZ71" s="343"/>
      <c r="FA71" s="343"/>
      <c r="FB71" s="343"/>
      <c r="FC71" s="343"/>
      <c r="FD71" s="343"/>
      <c r="FE71" s="343"/>
      <c r="FF71" s="343"/>
      <c r="FG71" s="343"/>
      <c r="FH71" s="343"/>
      <c r="FI71" s="343"/>
      <c r="FJ71" s="343"/>
      <c r="FK71" s="343"/>
      <c r="FL71" s="343"/>
      <c r="FM71" s="343"/>
      <c r="FN71" s="343"/>
      <c r="FO71" s="343"/>
      <c r="FP71" s="343"/>
      <c r="FQ71" s="343"/>
      <c r="FR71" s="343"/>
      <c r="FS71" s="343"/>
      <c r="FT71" s="343"/>
      <c r="FU71" s="343"/>
      <c r="FV71" s="343"/>
      <c r="FW71" s="343"/>
      <c r="FX71" s="343"/>
      <c r="FY71" s="343"/>
      <c r="FZ71" s="343"/>
      <c r="GA71" s="343"/>
      <c r="GB71" s="343"/>
      <c r="GC71" s="343"/>
      <c r="GD71" s="343"/>
      <c r="GE71" s="343"/>
      <c r="GF71" s="343"/>
      <c r="GG71" s="343"/>
      <c r="GH71" s="343"/>
      <c r="GI71" s="343"/>
      <c r="GJ71" s="343"/>
      <c r="GK71" s="343"/>
      <c r="GL71" s="343"/>
      <c r="GM71" s="343"/>
      <c r="GN71" s="343"/>
      <c r="GO71" s="343"/>
      <c r="GP71" s="343"/>
      <c r="GQ71" s="343"/>
      <c r="GR71" s="343"/>
      <c r="GS71" s="343"/>
      <c r="GT71" s="343"/>
      <c r="GU71" s="343"/>
      <c r="GV71" s="343"/>
      <c r="GW71" s="343"/>
      <c r="GX71" s="343"/>
      <c r="GY71" s="343"/>
      <c r="GZ71" s="343"/>
      <c r="HA71" s="343"/>
      <c r="HB71" s="343"/>
      <c r="HC71" s="343"/>
      <c r="HD71" s="343"/>
      <c r="HE71" s="343"/>
      <c r="HF71" s="343"/>
      <c r="HG71" s="343"/>
      <c r="HH71" s="343"/>
      <c r="HI71" s="343"/>
      <c r="HJ71" s="343"/>
      <c r="HK71" s="343"/>
      <c r="HL71" s="343"/>
      <c r="HM71" s="343"/>
      <c r="HN71" s="343"/>
      <c r="HO71" s="343"/>
      <c r="HP71" s="343"/>
      <c r="HQ71" s="343"/>
      <c r="HR71" s="343"/>
      <c r="HS71" s="343"/>
      <c r="HT71" s="343"/>
      <c r="HU71" s="343"/>
      <c r="HV71" s="343"/>
      <c r="HW71" s="343"/>
      <c r="HX71" s="343"/>
      <c r="HY71" s="343"/>
      <c r="HZ71" s="343"/>
      <c r="IA71" s="343"/>
      <c r="IB71" s="343"/>
      <c r="IC71" s="343"/>
      <c r="ID71" s="343"/>
      <c r="IE71" s="343"/>
      <c r="IF71" s="343"/>
      <c r="IG71" s="343"/>
      <c r="IH71" s="343"/>
      <c r="II71" s="343"/>
      <c r="IJ71" s="343"/>
      <c r="IK71" s="343"/>
      <c r="IL71" s="343"/>
      <c r="IM71" s="343"/>
      <c r="IN71" s="343"/>
      <c r="IO71" s="343"/>
      <c r="IP71" s="343"/>
      <c r="IQ71" s="343"/>
      <c r="IR71" s="343"/>
      <c r="IS71" s="343"/>
      <c r="IT71" s="343"/>
      <c r="IU71" s="343"/>
      <c r="IV71" s="343"/>
      <c r="IW71" s="343"/>
      <c r="IX71" s="343"/>
      <c r="IY71" s="343"/>
      <c r="IZ71" s="343"/>
      <c r="JA71" s="343"/>
      <c r="JB71" s="343"/>
      <c r="JC71" s="343"/>
      <c r="JD71" s="343"/>
      <c r="JE71" s="343"/>
      <c r="JF71" s="343"/>
      <c r="JG71" s="343"/>
      <c r="JH71" s="343"/>
      <c r="JI71" s="343"/>
      <c r="JJ71" s="343"/>
      <c r="JK71" s="343"/>
      <c r="JL71" s="343"/>
      <c r="JM71" s="343"/>
      <c r="JN71" s="343"/>
      <c r="JO71" s="343"/>
      <c r="JP71" s="343"/>
      <c r="JQ71" s="343"/>
      <c r="JR71" s="343"/>
      <c r="JS71" s="343"/>
      <c r="JT71" s="343"/>
      <c r="JU71" s="343"/>
      <c r="JV71" s="343"/>
      <c r="JW71" s="343"/>
      <c r="JX71" s="343"/>
      <c r="JY71" s="343"/>
      <c r="JZ71" s="343"/>
      <c r="KA71" s="343"/>
      <c r="KB71" s="343"/>
      <c r="KC71" s="343"/>
      <c r="KD71" s="343"/>
      <c r="KE71" s="343"/>
      <c r="KF71" s="343"/>
      <c r="KG71" s="343"/>
      <c r="KH71" s="343"/>
      <c r="KI71" s="343"/>
      <c r="KJ71" s="343"/>
      <c r="KK71" s="343"/>
      <c r="KL71" s="343"/>
      <c r="KM71" s="343"/>
      <c r="KN71" s="343"/>
      <c r="KO71" s="343"/>
      <c r="KP71" s="343"/>
      <c r="KQ71" s="343"/>
      <c r="KR71" s="343"/>
      <c r="KS71" s="343"/>
      <c r="KT71" s="343"/>
      <c r="KU71" s="343"/>
      <c r="KV71" s="343"/>
      <c r="KW71" s="343"/>
      <c r="KX71" s="343"/>
      <c r="KY71" s="343"/>
      <c r="KZ71" s="343"/>
      <c r="LA71" s="343"/>
      <c r="LB71" s="343"/>
      <c r="LC71" s="343"/>
      <c r="LD71" s="343"/>
      <c r="LE71" s="343"/>
      <c r="LF71" s="343"/>
      <c r="LG71" s="343"/>
      <c r="LH71" s="343"/>
      <c r="LI71" s="343"/>
      <c r="LJ71" s="343"/>
      <c r="LK71" s="343"/>
      <c r="LL71" s="343"/>
      <c r="LM71" s="343"/>
      <c r="LN71" s="343"/>
      <c r="LO71" s="343"/>
      <c r="LP71" s="343"/>
      <c r="LQ71" s="343"/>
      <c r="LR71" s="343"/>
      <c r="LS71" s="343"/>
      <c r="LT71" s="343"/>
      <c r="LU71" s="343"/>
      <c r="LV71" s="343"/>
      <c r="LW71" s="343"/>
      <c r="LX71" s="343"/>
      <c r="LY71" s="343"/>
      <c r="LZ71" s="343"/>
      <c r="MA71" s="343"/>
      <c r="MB71" s="343"/>
      <c r="MC71" s="343"/>
      <c r="MD71" s="343"/>
      <c r="ME71" s="343"/>
      <c r="MF71" s="343"/>
      <c r="MG71" s="343"/>
      <c r="MH71" s="343"/>
      <c r="MI71" s="343"/>
      <c r="MJ71" s="343"/>
      <c r="MK71" s="343"/>
      <c r="ML71" s="343"/>
      <c r="MM71" s="343"/>
      <c r="MN71" s="343"/>
      <c r="MO71" s="343"/>
      <c r="MP71" s="343"/>
      <c r="MQ71" s="343"/>
      <c r="MR71" s="343"/>
      <c r="MS71" s="343"/>
      <c r="MT71" s="343"/>
      <c r="MU71" s="343"/>
      <c r="MV71" s="343"/>
      <c r="MW71" s="343"/>
      <c r="MX71" s="343"/>
      <c r="MY71" s="343"/>
      <c r="MZ71" s="343"/>
      <c r="NA71" s="343"/>
      <c r="NB71" s="343"/>
      <c r="NC71" s="343"/>
      <c r="ND71" s="343"/>
      <c r="NE71" s="343"/>
      <c r="NF71" s="343"/>
      <c r="NG71" s="343"/>
      <c r="NH71" s="343"/>
      <c r="NI71" s="343"/>
      <c r="NJ71" s="343"/>
      <c r="NK71" s="343"/>
      <c r="NL71" s="343"/>
      <c r="NM71" s="343"/>
      <c r="NN71" s="343"/>
      <c r="NO71" s="343"/>
      <c r="NP71" s="343"/>
      <c r="NQ71" s="343"/>
      <c r="NR71" s="343"/>
      <c r="NS71" s="343"/>
      <c r="NT71" s="343"/>
      <c r="NU71" s="343"/>
      <c r="NV71" s="343"/>
      <c r="NW71" s="343"/>
      <c r="NX71" s="343"/>
      <c r="NY71" s="343"/>
      <c r="NZ71" s="343"/>
      <c r="OA71" s="343"/>
      <c r="OB71" s="343"/>
      <c r="OC71" s="343"/>
      <c r="OD71" s="343"/>
      <c r="OE71" s="343"/>
      <c r="OF71" s="343"/>
      <c r="OG71" s="343"/>
      <c r="OH71" s="343"/>
      <c r="OI71" s="343"/>
      <c r="OJ71" s="343"/>
      <c r="OK71" s="343"/>
    </row>
    <row r="72" spans="1:401" s="25" customFormat="1" ht="15.75" customHeight="1" x14ac:dyDescent="0.2">
      <c r="A72" s="314">
        <v>66</v>
      </c>
      <c r="B72" s="315" t="s">
        <v>68</v>
      </c>
      <c r="C72" s="71">
        <v>1119687</v>
      </c>
      <c r="D72" s="71">
        <v>0</v>
      </c>
      <c r="E72" s="71"/>
      <c r="F72" s="71">
        <v>0</v>
      </c>
      <c r="G72" s="71">
        <v>0</v>
      </c>
      <c r="H72" s="71">
        <v>0</v>
      </c>
      <c r="I72" s="71">
        <v>0</v>
      </c>
      <c r="J72" s="71">
        <v>0</v>
      </c>
      <c r="K72" s="71">
        <v>0</v>
      </c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v>0</v>
      </c>
      <c r="T72" s="71">
        <v>0</v>
      </c>
      <c r="U72" s="71">
        <v>0</v>
      </c>
      <c r="V72" s="71">
        <v>0</v>
      </c>
      <c r="W72" s="71">
        <v>0</v>
      </c>
      <c r="X72" s="71">
        <v>0</v>
      </c>
      <c r="Y72" s="71">
        <v>0</v>
      </c>
      <c r="Z72" s="71">
        <v>0</v>
      </c>
      <c r="AA72" s="71">
        <v>0</v>
      </c>
      <c r="AB72" s="71">
        <v>0</v>
      </c>
      <c r="AC72" s="71">
        <v>0</v>
      </c>
      <c r="AD72" s="71">
        <v>0</v>
      </c>
      <c r="AE72" s="71">
        <v>0</v>
      </c>
      <c r="AF72" s="71">
        <v>0</v>
      </c>
      <c r="AG72" s="71">
        <v>0</v>
      </c>
      <c r="AH72" s="71">
        <v>0</v>
      </c>
      <c r="AI72" s="71">
        <v>0</v>
      </c>
      <c r="AJ72" s="71">
        <v>0</v>
      </c>
      <c r="AK72" s="71">
        <v>0</v>
      </c>
      <c r="AL72" s="71">
        <v>0</v>
      </c>
      <c r="AM72" s="71">
        <v>0</v>
      </c>
      <c r="AN72" s="71">
        <v>0</v>
      </c>
      <c r="AO72" s="71">
        <v>-5855</v>
      </c>
      <c r="AP72" s="71">
        <v>-14219</v>
      </c>
      <c r="AQ72" s="316">
        <v>-20074</v>
      </c>
      <c r="AR72" s="317">
        <v>1099613</v>
      </c>
      <c r="AS72" s="71"/>
      <c r="AT72" s="71"/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71">
        <v>0</v>
      </c>
      <c r="BK72" s="71">
        <v>0</v>
      </c>
      <c r="BL72" s="71">
        <v>0</v>
      </c>
      <c r="BM72" s="71">
        <v>0</v>
      </c>
      <c r="BN72" s="71">
        <v>0</v>
      </c>
      <c r="BO72" s="71">
        <v>0</v>
      </c>
      <c r="BP72" s="71">
        <v>0</v>
      </c>
      <c r="BQ72" s="71">
        <v>0</v>
      </c>
      <c r="BR72" s="71">
        <v>0</v>
      </c>
      <c r="BS72" s="71">
        <v>0</v>
      </c>
      <c r="BT72" s="71">
        <v>0</v>
      </c>
      <c r="BU72" s="71">
        <v>0</v>
      </c>
      <c r="BV72" s="71">
        <v>0</v>
      </c>
      <c r="BW72" s="71">
        <v>0</v>
      </c>
      <c r="BX72" s="71">
        <v>0</v>
      </c>
      <c r="BY72" s="71">
        <v>0</v>
      </c>
      <c r="BZ72" s="71">
        <v>0</v>
      </c>
      <c r="CA72" s="71">
        <v>0</v>
      </c>
      <c r="CB72" s="71">
        <v>0</v>
      </c>
      <c r="CC72" s="71">
        <v>0</v>
      </c>
      <c r="CD72" s="71">
        <v>-176</v>
      </c>
      <c r="CE72" s="71">
        <v>-428</v>
      </c>
      <c r="CF72" s="71">
        <v>-604</v>
      </c>
      <c r="CG72" s="2221">
        <v>1099009</v>
      </c>
      <c r="CH72" s="2166"/>
      <c r="CI72" s="2166"/>
      <c r="CJ72" s="343"/>
      <c r="CK72" s="343"/>
      <c r="CL72" s="343"/>
      <c r="CM72" s="343"/>
      <c r="CN72" s="343"/>
      <c r="CO72" s="2234"/>
      <c r="CP72" s="343"/>
      <c r="CQ72" s="343"/>
      <c r="CR72" s="343"/>
      <c r="CS72" s="343"/>
      <c r="CT72" s="343"/>
      <c r="CU72" s="343"/>
      <c r="CV72" s="343"/>
      <c r="CW72" s="343"/>
      <c r="CX72" s="343"/>
      <c r="CY72" s="343"/>
      <c r="CZ72" s="343"/>
      <c r="DA72" s="343"/>
      <c r="DB72" s="343"/>
      <c r="DC72" s="343"/>
      <c r="DD72" s="343"/>
      <c r="DE72" s="343"/>
      <c r="DF72" s="343"/>
      <c r="DG72" s="343"/>
      <c r="DH72" s="343"/>
      <c r="DI72" s="343"/>
      <c r="DJ72" s="343"/>
      <c r="DK72" s="343"/>
      <c r="DL72" s="343"/>
      <c r="DM72" s="343"/>
      <c r="DN72" s="343"/>
      <c r="DO72" s="343"/>
      <c r="DP72" s="343"/>
      <c r="DQ72" s="343"/>
      <c r="DR72" s="343"/>
      <c r="DS72" s="343"/>
      <c r="DT72" s="343"/>
      <c r="DU72" s="343"/>
      <c r="DV72" s="343"/>
      <c r="DW72" s="343"/>
      <c r="DX72" s="343"/>
      <c r="DY72" s="343"/>
      <c r="DZ72" s="343"/>
      <c r="EA72" s="343"/>
      <c r="EB72" s="343"/>
      <c r="EC72" s="343"/>
      <c r="ED72" s="343"/>
      <c r="EE72" s="343"/>
      <c r="EF72" s="343"/>
      <c r="EG72" s="343"/>
      <c r="EH72" s="343"/>
      <c r="EI72" s="343"/>
      <c r="EJ72" s="343"/>
      <c r="EK72" s="343"/>
      <c r="EL72" s="343"/>
      <c r="EM72" s="343"/>
      <c r="EN72" s="343"/>
      <c r="EO72" s="343"/>
      <c r="EP72" s="343"/>
      <c r="EQ72" s="343"/>
      <c r="ER72" s="343"/>
      <c r="ES72" s="343"/>
      <c r="ET72" s="343"/>
      <c r="EU72" s="343"/>
      <c r="EV72" s="343"/>
      <c r="EW72" s="343"/>
      <c r="EX72" s="343"/>
      <c r="EY72" s="343"/>
      <c r="EZ72" s="343"/>
      <c r="FA72" s="343"/>
      <c r="FB72" s="343"/>
      <c r="FC72" s="343"/>
      <c r="FD72" s="343"/>
      <c r="FE72" s="343"/>
      <c r="FF72" s="343"/>
      <c r="FG72" s="343"/>
      <c r="FH72" s="343"/>
      <c r="FI72" s="343"/>
      <c r="FJ72" s="343"/>
      <c r="FK72" s="343"/>
      <c r="FL72" s="343"/>
      <c r="FM72" s="343"/>
      <c r="FN72" s="343"/>
      <c r="FO72" s="343"/>
      <c r="FP72" s="343"/>
      <c r="FQ72" s="343"/>
      <c r="FR72" s="343"/>
      <c r="FS72" s="343"/>
      <c r="FT72" s="343"/>
      <c r="FU72" s="343"/>
      <c r="FV72" s="343"/>
      <c r="FW72" s="343"/>
      <c r="FX72" s="343"/>
      <c r="FY72" s="343"/>
      <c r="FZ72" s="343"/>
      <c r="GA72" s="343"/>
      <c r="GB72" s="343"/>
      <c r="GC72" s="343"/>
      <c r="GD72" s="343"/>
      <c r="GE72" s="343"/>
      <c r="GF72" s="343"/>
      <c r="GG72" s="343"/>
      <c r="GH72" s="343"/>
      <c r="GI72" s="343"/>
      <c r="GJ72" s="343"/>
      <c r="GK72" s="343"/>
      <c r="GL72" s="343"/>
      <c r="GM72" s="343"/>
      <c r="GN72" s="343"/>
      <c r="GO72" s="343"/>
      <c r="GP72" s="343"/>
      <c r="GQ72" s="343"/>
      <c r="GR72" s="343"/>
      <c r="GS72" s="343"/>
      <c r="GT72" s="343"/>
      <c r="GU72" s="343"/>
      <c r="GV72" s="343"/>
      <c r="GW72" s="343"/>
      <c r="GX72" s="343"/>
      <c r="GY72" s="343"/>
      <c r="GZ72" s="343"/>
      <c r="HA72" s="343"/>
      <c r="HB72" s="343"/>
      <c r="HC72" s="343"/>
      <c r="HD72" s="343"/>
      <c r="HE72" s="343"/>
      <c r="HF72" s="343"/>
      <c r="HG72" s="343"/>
      <c r="HH72" s="343"/>
      <c r="HI72" s="343"/>
      <c r="HJ72" s="343"/>
      <c r="HK72" s="343"/>
      <c r="HL72" s="343"/>
      <c r="HM72" s="343"/>
      <c r="HN72" s="343"/>
      <c r="HO72" s="343"/>
      <c r="HP72" s="343"/>
      <c r="HQ72" s="343"/>
      <c r="HR72" s="343"/>
      <c r="HS72" s="343"/>
      <c r="HT72" s="343"/>
      <c r="HU72" s="343"/>
      <c r="HV72" s="343"/>
      <c r="HW72" s="343"/>
      <c r="HX72" s="343"/>
      <c r="HY72" s="343"/>
      <c r="HZ72" s="343"/>
      <c r="IA72" s="343"/>
      <c r="IB72" s="343"/>
      <c r="IC72" s="343"/>
      <c r="ID72" s="343"/>
      <c r="IE72" s="343"/>
      <c r="IF72" s="343"/>
      <c r="IG72" s="343"/>
      <c r="IH72" s="343"/>
      <c r="II72" s="343"/>
      <c r="IJ72" s="343"/>
      <c r="IK72" s="343"/>
      <c r="IL72" s="343"/>
      <c r="IM72" s="343"/>
      <c r="IN72" s="343"/>
      <c r="IO72" s="343"/>
      <c r="IP72" s="343"/>
      <c r="IQ72" s="343"/>
      <c r="IR72" s="343"/>
      <c r="IS72" s="343"/>
      <c r="IT72" s="343"/>
      <c r="IU72" s="343"/>
      <c r="IV72" s="343"/>
      <c r="IW72" s="343"/>
      <c r="IX72" s="343"/>
      <c r="IY72" s="343"/>
      <c r="IZ72" s="343"/>
      <c r="JA72" s="343"/>
      <c r="JB72" s="343"/>
      <c r="JC72" s="343"/>
      <c r="JD72" s="343"/>
      <c r="JE72" s="343"/>
      <c r="JF72" s="343"/>
      <c r="JG72" s="343"/>
      <c r="JH72" s="343"/>
      <c r="JI72" s="343"/>
      <c r="JJ72" s="343"/>
      <c r="JK72" s="343"/>
      <c r="JL72" s="343"/>
      <c r="JM72" s="343"/>
      <c r="JN72" s="343"/>
      <c r="JO72" s="343"/>
      <c r="JP72" s="343"/>
      <c r="JQ72" s="343"/>
      <c r="JR72" s="343"/>
      <c r="JS72" s="343"/>
      <c r="JT72" s="343"/>
      <c r="JU72" s="343"/>
      <c r="JV72" s="343"/>
      <c r="JW72" s="343"/>
      <c r="JX72" s="343"/>
      <c r="JY72" s="343"/>
      <c r="JZ72" s="343"/>
      <c r="KA72" s="343"/>
      <c r="KB72" s="343"/>
      <c r="KC72" s="343"/>
      <c r="KD72" s="343"/>
      <c r="KE72" s="343"/>
      <c r="KF72" s="343"/>
      <c r="KG72" s="343"/>
      <c r="KH72" s="343"/>
      <c r="KI72" s="343"/>
      <c r="KJ72" s="343"/>
      <c r="KK72" s="343"/>
      <c r="KL72" s="343"/>
      <c r="KM72" s="343"/>
      <c r="KN72" s="343"/>
      <c r="KO72" s="343"/>
      <c r="KP72" s="343"/>
      <c r="KQ72" s="343"/>
      <c r="KR72" s="343"/>
      <c r="KS72" s="343"/>
      <c r="KT72" s="343"/>
      <c r="KU72" s="343"/>
      <c r="KV72" s="343"/>
      <c r="KW72" s="343"/>
      <c r="KX72" s="343"/>
      <c r="KY72" s="343"/>
      <c r="KZ72" s="343"/>
      <c r="LA72" s="343"/>
      <c r="LB72" s="343"/>
      <c r="LC72" s="343"/>
      <c r="LD72" s="343"/>
      <c r="LE72" s="343"/>
      <c r="LF72" s="343"/>
      <c r="LG72" s="343"/>
      <c r="LH72" s="343"/>
      <c r="LI72" s="343"/>
      <c r="LJ72" s="343"/>
      <c r="LK72" s="343"/>
      <c r="LL72" s="343"/>
      <c r="LM72" s="343"/>
      <c r="LN72" s="343"/>
      <c r="LO72" s="343"/>
      <c r="LP72" s="343"/>
      <c r="LQ72" s="343"/>
      <c r="LR72" s="343"/>
      <c r="LS72" s="343"/>
      <c r="LT72" s="343"/>
      <c r="LU72" s="343"/>
      <c r="LV72" s="343"/>
      <c r="LW72" s="343"/>
      <c r="LX72" s="343"/>
      <c r="LY72" s="343"/>
      <c r="LZ72" s="343"/>
      <c r="MA72" s="343"/>
      <c r="MB72" s="343"/>
      <c r="MC72" s="343"/>
      <c r="MD72" s="343"/>
      <c r="ME72" s="343"/>
      <c r="MF72" s="343"/>
      <c r="MG72" s="343"/>
      <c r="MH72" s="343"/>
      <c r="MI72" s="343"/>
      <c r="MJ72" s="343"/>
      <c r="MK72" s="343"/>
      <c r="ML72" s="343"/>
      <c r="MM72" s="343"/>
      <c r="MN72" s="343"/>
      <c r="MO72" s="343"/>
      <c r="MP72" s="343"/>
      <c r="MQ72" s="343"/>
      <c r="MR72" s="343"/>
      <c r="MS72" s="343"/>
      <c r="MT72" s="343"/>
      <c r="MU72" s="343"/>
      <c r="MV72" s="343"/>
      <c r="MW72" s="343"/>
      <c r="MX72" s="343"/>
      <c r="MY72" s="343"/>
      <c r="MZ72" s="343"/>
      <c r="NA72" s="343"/>
      <c r="NB72" s="343"/>
      <c r="NC72" s="343"/>
      <c r="ND72" s="343"/>
      <c r="NE72" s="343"/>
      <c r="NF72" s="343"/>
      <c r="NG72" s="343"/>
      <c r="NH72" s="343"/>
      <c r="NI72" s="343"/>
      <c r="NJ72" s="343"/>
      <c r="NK72" s="343"/>
      <c r="NL72" s="343"/>
      <c r="NM72" s="343"/>
      <c r="NN72" s="343"/>
      <c r="NO72" s="343"/>
      <c r="NP72" s="343"/>
      <c r="NQ72" s="343"/>
      <c r="NR72" s="343"/>
      <c r="NS72" s="343"/>
      <c r="NT72" s="343"/>
      <c r="NU72" s="343"/>
      <c r="NV72" s="343"/>
      <c r="NW72" s="343"/>
      <c r="NX72" s="343"/>
      <c r="NY72" s="343"/>
      <c r="NZ72" s="343"/>
      <c r="OA72" s="343"/>
      <c r="OB72" s="343"/>
      <c r="OC72" s="343"/>
      <c r="OD72" s="343"/>
      <c r="OE72" s="343"/>
      <c r="OF72" s="343"/>
      <c r="OG72" s="343"/>
      <c r="OH72" s="343"/>
      <c r="OI72" s="343"/>
      <c r="OJ72" s="343"/>
      <c r="OK72" s="343"/>
    </row>
    <row r="73" spans="1:401" s="25" customFormat="1" ht="15.75" customHeight="1" x14ac:dyDescent="0.2">
      <c r="A73" s="314">
        <v>67</v>
      </c>
      <c r="B73" s="315" t="s">
        <v>2</v>
      </c>
      <c r="C73" s="71">
        <v>3078615</v>
      </c>
      <c r="D73" s="71">
        <v>0</v>
      </c>
      <c r="E73" s="71"/>
      <c r="F73" s="71">
        <v>-1450</v>
      </c>
      <c r="G73" s="71">
        <v>0</v>
      </c>
      <c r="H73" s="71">
        <v>0</v>
      </c>
      <c r="I73" s="71">
        <v>0</v>
      </c>
      <c r="J73" s="71">
        <v>0</v>
      </c>
      <c r="K73" s="71">
        <v>0</v>
      </c>
      <c r="L73" s="71">
        <v>0</v>
      </c>
      <c r="M73" s="71">
        <v>0</v>
      </c>
      <c r="N73" s="71">
        <v>-10634</v>
      </c>
      <c r="O73" s="71">
        <v>0</v>
      </c>
      <c r="P73" s="71">
        <v>0</v>
      </c>
      <c r="Q73" s="71">
        <v>0</v>
      </c>
      <c r="R73" s="71">
        <v>-4834</v>
      </c>
      <c r="S73" s="71">
        <v>-4834</v>
      </c>
      <c r="T73" s="71">
        <v>0</v>
      </c>
      <c r="U73" s="71">
        <v>0</v>
      </c>
      <c r="V73" s="71">
        <v>0</v>
      </c>
      <c r="W73" s="71">
        <v>0</v>
      </c>
      <c r="X73" s="71">
        <v>0</v>
      </c>
      <c r="Y73" s="71">
        <v>0</v>
      </c>
      <c r="Z73" s="71">
        <v>-2417</v>
      </c>
      <c r="AA73" s="71">
        <v>0</v>
      </c>
      <c r="AB73" s="71">
        <v>0</v>
      </c>
      <c r="AC73" s="71">
        <v>0</v>
      </c>
      <c r="AD73" s="71">
        <v>0</v>
      </c>
      <c r="AE73" s="71">
        <v>0</v>
      </c>
      <c r="AF73" s="71">
        <v>0</v>
      </c>
      <c r="AG73" s="71">
        <v>-1450</v>
      </c>
      <c r="AH73" s="71">
        <v>0</v>
      </c>
      <c r="AI73" s="71">
        <v>0</v>
      </c>
      <c r="AJ73" s="71">
        <v>-967</v>
      </c>
      <c r="AK73" s="71">
        <v>0</v>
      </c>
      <c r="AL73" s="71">
        <v>0</v>
      </c>
      <c r="AM73" s="71">
        <v>0</v>
      </c>
      <c r="AN73" s="71">
        <v>0</v>
      </c>
      <c r="AO73" s="71">
        <v>-7396</v>
      </c>
      <c r="AP73" s="71">
        <v>-19577</v>
      </c>
      <c r="AQ73" s="316">
        <v>-53559</v>
      </c>
      <c r="AR73" s="317">
        <v>3025056</v>
      </c>
      <c r="AS73" s="71"/>
      <c r="AT73" s="71"/>
      <c r="AU73" s="71">
        <v>-44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-320</v>
      </c>
      <c r="BD73" s="71">
        <v>0</v>
      </c>
      <c r="BE73" s="71">
        <v>0</v>
      </c>
      <c r="BF73" s="71">
        <v>0</v>
      </c>
      <c r="BG73" s="71">
        <v>-145</v>
      </c>
      <c r="BH73" s="71">
        <v>-145</v>
      </c>
      <c r="BI73" s="71">
        <v>0</v>
      </c>
      <c r="BJ73" s="71">
        <v>0</v>
      </c>
      <c r="BK73" s="71">
        <v>0</v>
      </c>
      <c r="BL73" s="71">
        <v>0</v>
      </c>
      <c r="BM73" s="71">
        <v>0</v>
      </c>
      <c r="BN73" s="71">
        <v>0</v>
      </c>
      <c r="BO73" s="71">
        <v>-73</v>
      </c>
      <c r="BP73" s="71">
        <v>0</v>
      </c>
      <c r="BQ73" s="71">
        <v>0</v>
      </c>
      <c r="BR73" s="71">
        <v>0</v>
      </c>
      <c r="BS73" s="71">
        <v>0</v>
      </c>
      <c r="BT73" s="71">
        <v>0</v>
      </c>
      <c r="BU73" s="71">
        <v>0</v>
      </c>
      <c r="BV73" s="71">
        <v>-44</v>
      </c>
      <c r="BW73" s="71">
        <v>0</v>
      </c>
      <c r="BX73" s="71">
        <v>0</v>
      </c>
      <c r="BY73" s="71">
        <v>-29</v>
      </c>
      <c r="BZ73" s="71">
        <v>0</v>
      </c>
      <c r="CA73" s="71">
        <v>0</v>
      </c>
      <c r="CB73" s="71">
        <v>0</v>
      </c>
      <c r="CC73" s="71">
        <v>0</v>
      </c>
      <c r="CD73" s="71">
        <v>-222</v>
      </c>
      <c r="CE73" s="71">
        <v>-589</v>
      </c>
      <c r="CF73" s="71">
        <v>-1611</v>
      </c>
      <c r="CG73" s="2221">
        <v>3023445</v>
      </c>
      <c r="CH73" s="2166"/>
      <c r="CI73" s="2166"/>
      <c r="CJ73" s="343"/>
      <c r="CK73" s="343"/>
      <c r="CL73" s="343"/>
      <c r="CM73" s="343"/>
      <c r="CN73" s="343"/>
      <c r="CO73" s="2234"/>
      <c r="CP73" s="1240"/>
      <c r="CQ73" s="2235"/>
      <c r="CR73" s="343"/>
      <c r="CS73" s="343"/>
      <c r="CT73" s="343"/>
      <c r="CU73" s="343"/>
      <c r="CV73" s="343"/>
      <c r="CW73" s="343"/>
      <c r="CX73" s="343"/>
      <c r="CY73" s="343"/>
      <c r="CZ73" s="343"/>
      <c r="DA73" s="343"/>
      <c r="DB73" s="343"/>
      <c r="DC73" s="343"/>
      <c r="DD73" s="343"/>
      <c r="DE73" s="343"/>
      <c r="DF73" s="343"/>
      <c r="DG73" s="343"/>
      <c r="DH73" s="343"/>
      <c r="DI73" s="343"/>
      <c r="DJ73" s="343"/>
      <c r="DK73" s="343"/>
      <c r="DL73" s="343"/>
      <c r="DM73" s="343"/>
      <c r="DN73" s="343"/>
      <c r="DO73" s="343"/>
      <c r="DP73" s="343"/>
      <c r="DQ73" s="343"/>
      <c r="DR73" s="343"/>
      <c r="DS73" s="343"/>
      <c r="DT73" s="343"/>
      <c r="DU73" s="343"/>
      <c r="DV73" s="343"/>
      <c r="DW73" s="343"/>
      <c r="DX73" s="343"/>
      <c r="DY73" s="343"/>
      <c r="DZ73" s="343"/>
      <c r="EA73" s="343"/>
      <c r="EB73" s="343"/>
      <c r="EC73" s="343"/>
      <c r="ED73" s="343"/>
      <c r="EE73" s="343"/>
      <c r="EF73" s="343"/>
      <c r="EG73" s="343"/>
      <c r="EH73" s="343"/>
      <c r="EI73" s="343"/>
      <c r="EJ73" s="343"/>
      <c r="EK73" s="343"/>
      <c r="EL73" s="343"/>
      <c r="EM73" s="343"/>
      <c r="EN73" s="343"/>
      <c r="EO73" s="343"/>
      <c r="EP73" s="343"/>
      <c r="EQ73" s="343"/>
      <c r="ER73" s="343"/>
      <c r="ES73" s="343"/>
      <c r="ET73" s="343"/>
      <c r="EU73" s="343"/>
      <c r="EV73" s="343"/>
      <c r="EW73" s="343"/>
      <c r="EX73" s="343"/>
      <c r="EY73" s="343"/>
      <c r="EZ73" s="343"/>
      <c r="FA73" s="343"/>
      <c r="FB73" s="343"/>
      <c r="FC73" s="343"/>
      <c r="FD73" s="343"/>
      <c r="FE73" s="343"/>
      <c r="FF73" s="343"/>
      <c r="FG73" s="343"/>
      <c r="FH73" s="343"/>
      <c r="FI73" s="343"/>
      <c r="FJ73" s="343"/>
      <c r="FK73" s="343"/>
      <c r="FL73" s="343"/>
      <c r="FM73" s="343"/>
      <c r="FN73" s="343"/>
      <c r="FO73" s="343"/>
      <c r="FP73" s="343"/>
      <c r="FQ73" s="343"/>
      <c r="FR73" s="343"/>
      <c r="FS73" s="343"/>
      <c r="FT73" s="343"/>
      <c r="FU73" s="343"/>
      <c r="FV73" s="343"/>
      <c r="FW73" s="343"/>
      <c r="FX73" s="343"/>
      <c r="FY73" s="343"/>
      <c r="FZ73" s="343"/>
      <c r="GA73" s="343"/>
      <c r="GB73" s="343"/>
      <c r="GC73" s="343"/>
      <c r="GD73" s="343"/>
      <c r="GE73" s="343"/>
      <c r="GF73" s="343"/>
      <c r="GG73" s="343"/>
      <c r="GH73" s="343"/>
      <c r="GI73" s="343"/>
      <c r="GJ73" s="343"/>
      <c r="GK73" s="343"/>
      <c r="GL73" s="343"/>
      <c r="GM73" s="343"/>
      <c r="GN73" s="343"/>
      <c r="GO73" s="343"/>
      <c r="GP73" s="343"/>
      <c r="GQ73" s="343"/>
      <c r="GR73" s="343"/>
      <c r="GS73" s="343"/>
      <c r="GT73" s="343"/>
      <c r="GU73" s="343"/>
      <c r="GV73" s="343"/>
      <c r="GW73" s="343"/>
      <c r="GX73" s="343"/>
      <c r="GY73" s="343"/>
      <c r="GZ73" s="343"/>
      <c r="HA73" s="343"/>
      <c r="HB73" s="343"/>
      <c r="HC73" s="343"/>
      <c r="HD73" s="343"/>
      <c r="HE73" s="343"/>
      <c r="HF73" s="343"/>
      <c r="HG73" s="343"/>
      <c r="HH73" s="343"/>
      <c r="HI73" s="343"/>
      <c r="HJ73" s="343"/>
      <c r="HK73" s="343"/>
      <c r="HL73" s="343"/>
      <c r="HM73" s="343"/>
      <c r="HN73" s="343"/>
      <c r="HO73" s="343"/>
      <c r="HP73" s="343"/>
      <c r="HQ73" s="343"/>
      <c r="HR73" s="343"/>
      <c r="HS73" s="343"/>
      <c r="HT73" s="343"/>
      <c r="HU73" s="343"/>
      <c r="HV73" s="343"/>
      <c r="HW73" s="343"/>
      <c r="HX73" s="343"/>
      <c r="HY73" s="343"/>
      <c r="HZ73" s="343"/>
      <c r="IA73" s="343"/>
      <c r="IB73" s="343"/>
      <c r="IC73" s="343"/>
      <c r="ID73" s="343"/>
      <c r="IE73" s="343"/>
      <c r="IF73" s="343"/>
      <c r="IG73" s="343"/>
      <c r="IH73" s="343"/>
      <c r="II73" s="343"/>
      <c r="IJ73" s="343"/>
      <c r="IK73" s="343"/>
      <c r="IL73" s="343"/>
      <c r="IM73" s="343"/>
      <c r="IN73" s="343"/>
      <c r="IO73" s="343"/>
      <c r="IP73" s="343"/>
      <c r="IQ73" s="343"/>
      <c r="IR73" s="343"/>
      <c r="IS73" s="343"/>
      <c r="IT73" s="343"/>
      <c r="IU73" s="343"/>
      <c r="IV73" s="343"/>
      <c r="IW73" s="343"/>
      <c r="IX73" s="343"/>
      <c r="IY73" s="343"/>
      <c r="IZ73" s="343"/>
      <c r="JA73" s="343"/>
      <c r="JB73" s="343"/>
      <c r="JC73" s="343"/>
      <c r="JD73" s="343"/>
      <c r="JE73" s="343"/>
      <c r="JF73" s="343"/>
      <c r="JG73" s="343"/>
      <c r="JH73" s="343"/>
      <c r="JI73" s="343"/>
      <c r="JJ73" s="343"/>
      <c r="JK73" s="343"/>
      <c r="JL73" s="343"/>
      <c r="JM73" s="343"/>
      <c r="JN73" s="343"/>
      <c r="JO73" s="343"/>
      <c r="JP73" s="343"/>
      <c r="JQ73" s="343"/>
      <c r="JR73" s="343"/>
      <c r="JS73" s="343"/>
      <c r="JT73" s="343"/>
      <c r="JU73" s="343"/>
      <c r="JV73" s="343"/>
      <c r="JW73" s="343"/>
      <c r="JX73" s="343"/>
      <c r="JY73" s="343"/>
      <c r="JZ73" s="343"/>
      <c r="KA73" s="343"/>
      <c r="KB73" s="343"/>
      <c r="KC73" s="343"/>
      <c r="KD73" s="343"/>
      <c r="KE73" s="343"/>
      <c r="KF73" s="343"/>
      <c r="KG73" s="343"/>
      <c r="KH73" s="343"/>
      <c r="KI73" s="343"/>
      <c r="KJ73" s="343"/>
      <c r="KK73" s="343"/>
      <c r="KL73" s="343"/>
      <c r="KM73" s="343"/>
      <c r="KN73" s="343"/>
      <c r="KO73" s="343"/>
      <c r="KP73" s="343"/>
      <c r="KQ73" s="343"/>
      <c r="KR73" s="343"/>
      <c r="KS73" s="343"/>
      <c r="KT73" s="343"/>
      <c r="KU73" s="343"/>
      <c r="KV73" s="343"/>
      <c r="KW73" s="343"/>
      <c r="KX73" s="343"/>
      <c r="KY73" s="343"/>
      <c r="KZ73" s="343"/>
      <c r="LA73" s="343"/>
      <c r="LB73" s="343"/>
      <c r="LC73" s="343"/>
      <c r="LD73" s="343"/>
      <c r="LE73" s="343"/>
      <c r="LF73" s="343"/>
      <c r="LG73" s="343"/>
      <c r="LH73" s="343"/>
      <c r="LI73" s="343"/>
      <c r="LJ73" s="343"/>
      <c r="LK73" s="343"/>
      <c r="LL73" s="343"/>
      <c r="LM73" s="343"/>
      <c r="LN73" s="343"/>
      <c r="LO73" s="343"/>
      <c r="LP73" s="343"/>
      <c r="LQ73" s="343"/>
      <c r="LR73" s="343"/>
      <c r="LS73" s="343"/>
      <c r="LT73" s="343"/>
      <c r="LU73" s="343"/>
      <c r="LV73" s="343"/>
      <c r="LW73" s="343"/>
      <c r="LX73" s="343"/>
      <c r="LY73" s="343"/>
      <c r="LZ73" s="343"/>
      <c r="MA73" s="343"/>
      <c r="MB73" s="343"/>
      <c r="MC73" s="343"/>
      <c r="MD73" s="343"/>
      <c r="ME73" s="343"/>
      <c r="MF73" s="343"/>
      <c r="MG73" s="343"/>
      <c r="MH73" s="343"/>
      <c r="MI73" s="343"/>
      <c r="MJ73" s="343"/>
      <c r="MK73" s="343"/>
      <c r="ML73" s="343"/>
      <c r="MM73" s="343"/>
      <c r="MN73" s="343"/>
      <c r="MO73" s="343"/>
      <c r="MP73" s="343"/>
      <c r="MQ73" s="343"/>
      <c r="MR73" s="343"/>
      <c r="MS73" s="343"/>
      <c r="MT73" s="343"/>
      <c r="MU73" s="343"/>
      <c r="MV73" s="343"/>
      <c r="MW73" s="343"/>
      <c r="MX73" s="343"/>
      <c r="MY73" s="343"/>
      <c r="MZ73" s="343"/>
      <c r="NA73" s="343"/>
      <c r="NB73" s="343"/>
      <c r="NC73" s="343"/>
      <c r="ND73" s="343"/>
      <c r="NE73" s="343"/>
      <c r="NF73" s="343"/>
      <c r="NG73" s="343"/>
      <c r="NH73" s="343"/>
      <c r="NI73" s="343"/>
      <c r="NJ73" s="343"/>
      <c r="NK73" s="343"/>
      <c r="NL73" s="343"/>
      <c r="NM73" s="343"/>
      <c r="NN73" s="343"/>
      <c r="NO73" s="343"/>
      <c r="NP73" s="343"/>
      <c r="NQ73" s="343"/>
      <c r="NR73" s="343"/>
      <c r="NS73" s="343"/>
      <c r="NT73" s="343"/>
      <c r="NU73" s="343"/>
      <c r="NV73" s="343"/>
      <c r="NW73" s="343"/>
      <c r="NX73" s="343"/>
      <c r="NY73" s="343"/>
      <c r="NZ73" s="343"/>
      <c r="OA73" s="343"/>
      <c r="OB73" s="343"/>
      <c r="OC73" s="343"/>
      <c r="OD73" s="343"/>
      <c r="OE73" s="343"/>
      <c r="OF73" s="343"/>
      <c r="OG73" s="343"/>
      <c r="OH73" s="343"/>
      <c r="OI73" s="343"/>
      <c r="OJ73" s="343"/>
      <c r="OK73" s="343"/>
    </row>
    <row r="74" spans="1:401" s="25" customFormat="1" ht="15.75" customHeight="1" x14ac:dyDescent="0.2">
      <c r="A74" s="314">
        <v>68</v>
      </c>
      <c r="B74" s="315" t="s">
        <v>1</v>
      </c>
      <c r="C74" s="71">
        <v>609845</v>
      </c>
      <c r="D74" s="71">
        <v>0</v>
      </c>
      <c r="E74" s="71"/>
      <c r="F74" s="71">
        <v>-5701</v>
      </c>
      <c r="G74" s="71">
        <v>0</v>
      </c>
      <c r="H74" s="71">
        <v>0</v>
      </c>
      <c r="I74" s="71">
        <v>0</v>
      </c>
      <c r="J74" s="71">
        <v>0</v>
      </c>
      <c r="K74" s="71">
        <v>0</v>
      </c>
      <c r="L74" s="71">
        <v>0</v>
      </c>
      <c r="M74" s="71">
        <v>0</v>
      </c>
      <c r="N74" s="71">
        <v>-5321</v>
      </c>
      <c r="O74" s="71">
        <v>0</v>
      </c>
      <c r="P74" s="71">
        <v>-1520</v>
      </c>
      <c r="Q74" s="71">
        <v>0</v>
      </c>
      <c r="R74" s="71">
        <v>-82850</v>
      </c>
      <c r="S74" s="71">
        <v>-83610</v>
      </c>
      <c r="T74" s="71">
        <v>0</v>
      </c>
      <c r="U74" s="71">
        <v>0</v>
      </c>
      <c r="V74" s="71">
        <v>0</v>
      </c>
      <c r="W74" s="71">
        <v>0</v>
      </c>
      <c r="X74" s="71">
        <v>0</v>
      </c>
      <c r="Y74" s="71">
        <v>0</v>
      </c>
      <c r="Z74" s="71">
        <v>-5701</v>
      </c>
      <c r="AA74" s="71">
        <v>0</v>
      </c>
      <c r="AB74" s="71">
        <v>0</v>
      </c>
      <c r="AC74" s="71">
        <v>0</v>
      </c>
      <c r="AD74" s="71">
        <v>-9881</v>
      </c>
      <c r="AE74" s="71">
        <v>0</v>
      </c>
      <c r="AF74" s="71">
        <v>0</v>
      </c>
      <c r="AG74" s="71">
        <v>-3420</v>
      </c>
      <c r="AH74" s="71">
        <v>0</v>
      </c>
      <c r="AI74" s="71">
        <v>0</v>
      </c>
      <c r="AJ74" s="71">
        <v>-10641</v>
      </c>
      <c r="AK74" s="71">
        <v>0</v>
      </c>
      <c r="AL74" s="71">
        <v>-760</v>
      </c>
      <c r="AM74" s="71">
        <v>-2660</v>
      </c>
      <c r="AN74" s="71">
        <v>0</v>
      </c>
      <c r="AO74" s="71">
        <v>-4105</v>
      </c>
      <c r="AP74" s="71">
        <v>-8209</v>
      </c>
      <c r="AQ74" s="316">
        <v>-224379</v>
      </c>
      <c r="AR74" s="317">
        <v>385466</v>
      </c>
      <c r="AS74" s="71"/>
      <c r="AT74" s="71"/>
      <c r="AU74" s="71">
        <v>-171</v>
      </c>
      <c r="AV74" s="71">
        <v>0</v>
      </c>
      <c r="AW74" s="71">
        <v>0</v>
      </c>
      <c r="AX74" s="71">
        <v>0</v>
      </c>
      <c r="AY74" s="71">
        <v>0</v>
      </c>
      <c r="AZ74" s="71">
        <v>0</v>
      </c>
      <c r="BA74" s="71">
        <v>0</v>
      </c>
      <c r="BB74" s="71">
        <v>0</v>
      </c>
      <c r="BC74" s="71">
        <v>-160</v>
      </c>
      <c r="BD74" s="71">
        <v>0</v>
      </c>
      <c r="BE74" s="71">
        <v>-46</v>
      </c>
      <c r="BF74" s="71">
        <v>0</v>
      </c>
      <c r="BG74" s="71">
        <v>-2492</v>
      </c>
      <c r="BH74" s="71">
        <v>-2515</v>
      </c>
      <c r="BI74" s="71">
        <v>0</v>
      </c>
      <c r="BJ74" s="71">
        <v>0</v>
      </c>
      <c r="BK74" s="71">
        <v>0</v>
      </c>
      <c r="BL74" s="71">
        <v>0</v>
      </c>
      <c r="BM74" s="71">
        <v>0</v>
      </c>
      <c r="BN74" s="71">
        <v>0</v>
      </c>
      <c r="BO74" s="71">
        <v>-171</v>
      </c>
      <c r="BP74" s="71">
        <v>0</v>
      </c>
      <c r="BQ74" s="71">
        <v>0</v>
      </c>
      <c r="BR74" s="71">
        <v>0</v>
      </c>
      <c r="BS74" s="71">
        <v>-297</v>
      </c>
      <c r="BT74" s="71">
        <v>0</v>
      </c>
      <c r="BU74" s="71">
        <v>0</v>
      </c>
      <c r="BV74" s="71">
        <v>-103</v>
      </c>
      <c r="BW74" s="71">
        <v>0</v>
      </c>
      <c r="BX74" s="71">
        <v>0</v>
      </c>
      <c r="BY74" s="71">
        <v>-320</v>
      </c>
      <c r="BZ74" s="71">
        <v>0</v>
      </c>
      <c r="CA74" s="71">
        <v>-23</v>
      </c>
      <c r="CB74" s="71">
        <v>-80</v>
      </c>
      <c r="CC74" s="71">
        <v>0</v>
      </c>
      <c r="CD74" s="71">
        <v>-123</v>
      </c>
      <c r="CE74" s="71">
        <v>-247</v>
      </c>
      <c r="CF74" s="71">
        <v>-6748</v>
      </c>
      <c r="CG74" s="2221">
        <v>378718</v>
      </c>
      <c r="CH74" s="2166"/>
      <c r="CI74" s="2166"/>
      <c r="CJ74" s="343"/>
      <c r="CK74" s="343"/>
      <c r="CL74" s="343"/>
      <c r="CM74" s="343"/>
      <c r="CN74" s="343"/>
      <c r="CO74" s="2234"/>
      <c r="CP74" s="1240"/>
      <c r="CQ74" s="2235"/>
      <c r="CR74" s="343"/>
      <c r="CS74" s="343"/>
      <c r="CT74" s="343"/>
      <c r="CU74" s="343"/>
      <c r="CV74" s="343"/>
      <c r="CW74" s="343"/>
      <c r="CX74" s="343"/>
      <c r="CY74" s="343"/>
      <c r="CZ74" s="343"/>
      <c r="DA74" s="343"/>
      <c r="DB74" s="343"/>
      <c r="DC74" s="343"/>
      <c r="DD74" s="343"/>
      <c r="DE74" s="343"/>
      <c r="DF74" s="343"/>
      <c r="DG74" s="343"/>
      <c r="DH74" s="343"/>
      <c r="DI74" s="343"/>
      <c r="DJ74" s="343"/>
      <c r="DK74" s="343"/>
      <c r="DL74" s="343"/>
      <c r="DM74" s="343"/>
      <c r="DN74" s="343"/>
      <c r="DO74" s="343"/>
      <c r="DP74" s="343"/>
      <c r="DQ74" s="343"/>
      <c r="DR74" s="343"/>
      <c r="DS74" s="343"/>
      <c r="DT74" s="343"/>
      <c r="DU74" s="343"/>
      <c r="DV74" s="343"/>
      <c r="DW74" s="343"/>
      <c r="DX74" s="343"/>
      <c r="DY74" s="343"/>
      <c r="DZ74" s="343"/>
      <c r="EA74" s="343"/>
      <c r="EB74" s="343"/>
      <c r="EC74" s="343"/>
      <c r="ED74" s="343"/>
      <c r="EE74" s="343"/>
      <c r="EF74" s="343"/>
      <c r="EG74" s="343"/>
      <c r="EH74" s="343"/>
      <c r="EI74" s="343"/>
      <c r="EJ74" s="343"/>
      <c r="EK74" s="343"/>
      <c r="EL74" s="343"/>
      <c r="EM74" s="343"/>
      <c r="EN74" s="343"/>
      <c r="EO74" s="343"/>
      <c r="EP74" s="343"/>
      <c r="EQ74" s="343"/>
      <c r="ER74" s="343"/>
      <c r="ES74" s="343"/>
      <c r="ET74" s="343"/>
      <c r="EU74" s="343"/>
      <c r="EV74" s="343"/>
      <c r="EW74" s="343"/>
      <c r="EX74" s="343"/>
      <c r="EY74" s="343"/>
      <c r="EZ74" s="343"/>
      <c r="FA74" s="343"/>
      <c r="FB74" s="343"/>
      <c r="FC74" s="343"/>
      <c r="FD74" s="343"/>
      <c r="FE74" s="343"/>
      <c r="FF74" s="343"/>
      <c r="FG74" s="343"/>
      <c r="FH74" s="343"/>
      <c r="FI74" s="343"/>
      <c r="FJ74" s="343"/>
      <c r="FK74" s="343"/>
      <c r="FL74" s="343"/>
      <c r="FM74" s="343"/>
      <c r="FN74" s="343"/>
      <c r="FO74" s="343"/>
      <c r="FP74" s="343"/>
      <c r="FQ74" s="343"/>
      <c r="FR74" s="343"/>
      <c r="FS74" s="343"/>
      <c r="FT74" s="343"/>
      <c r="FU74" s="343"/>
      <c r="FV74" s="343"/>
      <c r="FW74" s="343"/>
      <c r="FX74" s="343"/>
      <c r="FY74" s="343"/>
      <c r="FZ74" s="343"/>
      <c r="GA74" s="343"/>
      <c r="GB74" s="343"/>
      <c r="GC74" s="343"/>
      <c r="GD74" s="343"/>
      <c r="GE74" s="343"/>
      <c r="GF74" s="343"/>
      <c r="GG74" s="343"/>
      <c r="GH74" s="343"/>
      <c r="GI74" s="343"/>
      <c r="GJ74" s="343"/>
      <c r="GK74" s="343"/>
      <c r="GL74" s="343"/>
      <c r="GM74" s="343"/>
      <c r="GN74" s="343"/>
      <c r="GO74" s="343"/>
      <c r="GP74" s="343"/>
      <c r="GQ74" s="343"/>
      <c r="GR74" s="343"/>
      <c r="GS74" s="343"/>
      <c r="GT74" s="343"/>
      <c r="GU74" s="343"/>
      <c r="GV74" s="343"/>
      <c r="GW74" s="343"/>
      <c r="GX74" s="343"/>
      <c r="GY74" s="343"/>
      <c r="GZ74" s="343"/>
      <c r="HA74" s="343"/>
      <c r="HB74" s="343"/>
      <c r="HC74" s="343"/>
      <c r="HD74" s="343"/>
      <c r="HE74" s="343"/>
      <c r="HF74" s="343"/>
      <c r="HG74" s="343"/>
      <c r="HH74" s="343"/>
      <c r="HI74" s="343"/>
      <c r="HJ74" s="343"/>
      <c r="HK74" s="343"/>
      <c r="HL74" s="343"/>
      <c r="HM74" s="343"/>
      <c r="HN74" s="343"/>
      <c r="HO74" s="343"/>
      <c r="HP74" s="343"/>
      <c r="HQ74" s="343"/>
      <c r="HR74" s="343"/>
      <c r="HS74" s="343"/>
      <c r="HT74" s="343"/>
      <c r="HU74" s="343"/>
      <c r="HV74" s="343"/>
      <c r="HW74" s="343"/>
      <c r="HX74" s="343"/>
      <c r="HY74" s="343"/>
      <c r="HZ74" s="343"/>
      <c r="IA74" s="343"/>
      <c r="IB74" s="343"/>
      <c r="IC74" s="343"/>
      <c r="ID74" s="343"/>
      <c r="IE74" s="343"/>
      <c r="IF74" s="343"/>
      <c r="IG74" s="343"/>
      <c r="IH74" s="343"/>
      <c r="II74" s="343"/>
      <c r="IJ74" s="343"/>
      <c r="IK74" s="343"/>
      <c r="IL74" s="343"/>
      <c r="IM74" s="343"/>
      <c r="IN74" s="343"/>
      <c r="IO74" s="343"/>
      <c r="IP74" s="343"/>
      <c r="IQ74" s="343"/>
      <c r="IR74" s="343"/>
      <c r="IS74" s="343"/>
      <c r="IT74" s="343"/>
      <c r="IU74" s="343"/>
      <c r="IV74" s="343"/>
      <c r="IW74" s="343"/>
      <c r="IX74" s="343"/>
      <c r="IY74" s="343"/>
      <c r="IZ74" s="343"/>
      <c r="JA74" s="343"/>
      <c r="JB74" s="343"/>
      <c r="JC74" s="343"/>
      <c r="JD74" s="343"/>
      <c r="JE74" s="343"/>
      <c r="JF74" s="343"/>
      <c r="JG74" s="343"/>
      <c r="JH74" s="343"/>
      <c r="JI74" s="343"/>
      <c r="JJ74" s="343"/>
      <c r="JK74" s="343"/>
      <c r="JL74" s="343"/>
      <c r="JM74" s="343"/>
      <c r="JN74" s="343"/>
      <c r="JO74" s="343"/>
      <c r="JP74" s="343"/>
      <c r="JQ74" s="343"/>
      <c r="JR74" s="343"/>
      <c r="JS74" s="343"/>
      <c r="JT74" s="343"/>
      <c r="JU74" s="343"/>
      <c r="JV74" s="343"/>
      <c r="JW74" s="343"/>
      <c r="JX74" s="343"/>
      <c r="JY74" s="343"/>
      <c r="JZ74" s="343"/>
      <c r="KA74" s="343"/>
      <c r="KB74" s="343"/>
      <c r="KC74" s="343"/>
      <c r="KD74" s="343"/>
      <c r="KE74" s="343"/>
      <c r="KF74" s="343"/>
      <c r="KG74" s="343"/>
      <c r="KH74" s="343"/>
      <c r="KI74" s="343"/>
      <c r="KJ74" s="343"/>
      <c r="KK74" s="343"/>
      <c r="KL74" s="343"/>
      <c r="KM74" s="343"/>
      <c r="KN74" s="343"/>
      <c r="KO74" s="343"/>
      <c r="KP74" s="343"/>
      <c r="KQ74" s="343"/>
      <c r="KR74" s="343"/>
      <c r="KS74" s="343"/>
      <c r="KT74" s="343"/>
      <c r="KU74" s="343"/>
      <c r="KV74" s="343"/>
      <c r="KW74" s="343"/>
      <c r="KX74" s="343"/>
      <c r="KY74" s="343"/>
      <c r="KZ74" s="343"/>
      <c r="LA74" s="343"/>
      <c r="LB74" s="343"/>
      <c r="LC74" s="343"/>
      <c r="LD74" s="343"/>
      <c r="LE74" s="343"/>
      <c r="LF74" s="343"/>
      <c r="LG74" s="343"/>
      <c r="LH74" s="343"/>
      <c r="LI74" s="343"/>
      <c r="LJ74" s="343"/>
      <c r="LK74" s="343"/>
      <c r="LL74" s="343"/>
      <c r="LM74" s="343"/>
      <c r="LN74" s="343"/>
      <c r="LO74" s="343"/>
      <c r="LP74" s="343"/>
      <c r="LQ74" s="343"/>
      <c r="LR74" s="343"/>
      <c r="LS74" s="343"/>
      <c r="LT74" s="343"/>
      <c r="LU74" s="343"/>
      <c r="LV74" s="343"/>
      <c r="LW74" s="343"/>
      <c r="LX74" s="343"/>
      <c r="LY74" s="343"/>
      <c r="LZ74" s="343"/>
      <c r="MA74" s="343"/>
      <c r="MB74" s="343"/>
      <c r="MC74" s="343"/>
      <c r="MD74" s="343"/>
      <c r="ME74" s="343"/>
      <c r="MF74" s="343"/>
      <c r="MG74" s="343"/>
      <c r="MH74" s="343"/>
      <c r="MI74" s="343"/>
      <c r="MJ74" s="343"/>
      <c r="MK74" s="343"/>
      <c r="ML74" s="343"/>
      <c r="MM74" s="343"/>
      <c r="MN74" s="343"/>
      <c r="MO74" s="343"/>
      <c r="MP74" s="343"/>
      <c r="MQ74" s="343"/>
      <c r="MR74" s="343"/>
      <c r="MS74" s="343"/>
      <c r="MT74" s="343"/>
      <c r="MU74" s="343"/>
      <c r="MV74" s="343"/>
      <c r="MW74" s="343"/>
      <c r="MX74" s="343"/>
      <c r="MY74" s="343"/>
      <c r="MZ74" s="343"/>
      <c r="NA74" s="343"/>
      <c r="NB74" s="343"/>
      <c r="NC74" s="343"/>
      <c r="ND74" s="343"/>
      <c r="NE74" s="343"/>
      <c r="NF74" s="343"/>
      <c r="NG74" s="343"/>
      <c r="NH74" s="343"/>
      <c r="NI74" s="343"/>
      <c r="NJ74" s="343"/>
      <c r="NK74" s="343"/>
      <c r="NL74" s="343"/>
      <c r="NM74" s="343"/>
      <c r="NN74" s="343"/>
      <c r="NO74" s="343"/>
      <c r="NP74" s="343"/>
      <c r="NQ74" s="343"/>
      <c r="NR74" s="343"/>
      <c r="NS74" s="343"/>
      <c r="NT74" s="343"/>
      <c r="NU74" s="343"/>
      <c r="NV74" s="343"/>
      <c r="NW74" s="343"/>
      <c r="NX74" s="343"/>
      <c r="NY74" s="343"/>
      <c r="NZ74" s="343"/>
      <c r="OA74" s="343"/>
      <c r="OB74" s="343"/>
      <c r="OC74" s="343"/>
      <c r="OD74" s="343"/>
      <c r="OE74" s="343"/>
      <c r="OF74" s="343"/>
      <c r="OG74" s="343"/>
      <c r="OH74" s="343"/>
      <c r="OI74" s="343"/>
      <c r="OJ74" s="343"/>
      <c r="OK74" s="343"/>
    </row>
    <row r="75" spans="1:401" s="25" customFormat="1" ht="15.75" customHeight="1" x14ac:dyDescent="0.2">
      <c r="A75" s="318">
        <v>69</v>
      </c>
      <c r="B75" s="319" t="s">
        <v>74</v>
      </c>
      <c r="C75" s="320">
        <v>2877754</v>
      </c>
      <c r="D75" s="320">
        <v>-150</v>
      </c>
      <c r="E75" s="320"/>
      <c r="F75" s="320">
        <v>-3519</v>
      </c>
      <c r="G75" s="320">
        <v>0</v>
      </c>
      <c r="H75" s="320">
        <v>0</v>
      </c>
      <c r="I75" s="320">
        <v>0</v>
      </c>
      <c r="J75" s="320">
        <v>0</v>
      </c>
      <c r="K75" s="320">
        <v>0</v>
      </c>
      <c r="L75" s="320">
        <v>0</v>
      </c>
      <c r="M75" s="320">
        <v>0</v>
      </c>
      <c r="N75" s="320">
        <v>-10558</v>
      </c>
      <c r="O75" s="320">
        <v>0</v>
      </c>
      <c r="P75" s="320">
        <v>-1320</v>
      </c>
      <c r="Q75" s="320">
        <v>0</v>
      </c>
      <c r="R75" s="320">
        <v>-440</v>
      </c>
      <c r="S75" s="320">
        <v>-12757</v>
      </c>
      <c r="T75" s="320">
        <v>-1320</v>
      </c>
      <c r="U75" s="320">
        <v>0</v>
      </c>
      <c r="V75" s="320">
        <v>0</v>
      </c>
      <c r="W75" s="320">
        <v>0</v>
      </c>
      <c r="X75" s="320">
        <v>0</v>
      </c>
      <c r="Y75" s="320">
        <v>0</v>
      </c>
      <c r="Z75" s="320">
        <v>-4399</v>
      </c>
      <c r="AA75" s="320">
        <v>0</v>
      </c>
      <c r="AB75" s="320">
        <v>0</v>
      </c>
      <c r="AC75" s="320">
        <v>0</v>
      </c>
      <c r="AD75" s="320">
        <v>-1760</v>
      </c>
      <c r="AE75" s="320">
        <v>0</v>
      </c>
      <c r="AF75" s="320">
        <v>0</v>
      </c>
      <c r="AG75" s="320">
        <v>-1320</v>
      </c>
      <c r="AH75" s="320">
        <v>0</v>
      </c>
      <c r="AI75" s="819">
        <v>0</v>
      </c>
      <c r="AJ75" s="1136">
        <v>-1320</v>
      </c>
      <c r="AK75" s="1136">
        <v>0</v>
      </c>
      <c r="AL75" s="1136">
        <v>0</v>
      </c>
      <c r="AM75" s="1136">
        <v>-3079</v>
      </c>
      <c r="AN75" s="1136">
        <v>0</v>
      </c>
      <c r="AO75" s="320">
        <v>-2771</v>
      </c>
      <c r="AP75" s="320">
        <v>-18608</v>
      </c>
      <c r="AQ75" s="321">
        <v>-63321</v>
      </c>
      <c r="AR75" s="322">
        <v>2814433</v>
      </c>
      <c r="AS75" s="320"/>
      <c r="AT75" s="320"/>
      <c r="AU75" s="320">
        <v>-106</v>
      </c>
      <c r="AV75" s="320">
        <v>0</v>
      </c>
      <c r="AW75" s="320">
        <v>0</v>
      </c>
      <c r="AX75" s="320">
        <v>0</v>
      </c>
      <c r="AY75" s="320">
        <v>0</v>
      </c>
      <c r="AZ75" s="320">
        <v>0</v>
      </c>
      <c r="BA75" s="320">
        <v>0</v>
      </c>
      <c r="BB75" s="320">
        <v>0</v>
      </c>
      <c r="BC75" s="320">
        <v>-318</v>
      </c>
      <c r="BD75" s="320">
        <v>0</v>
      </c>
      <c r="BE75" s="320">
        <v>-40</v>
      </c>
      <c r="BF75" s="320">
        <v>0</v>
      </c>
      <c r="BG75" s="320">
        <v>-13</v>
      </c>
      <c r="BH75" s="320">
        <v>-384</v>
      </c>
      <c r="BI75" s="320">
        <v>-40</v>
      </c>
      <c r="BJ75" s="320">
        <v>0</v>
      </c>
      <c r="BK75" s="320">
        <v>0</v>
      </c>
      <c r="BL75" s="320">
        <v>0</v>
      </c>
      <c r="BM75" s="320">
        <v>0</v>
      </c>
      <c r="BN75" s="320">
        <v>0</v>
      </c>
      <c r="BO75" s="320">
        <v>-132</v>
      </c>
      <c r="BP75" s="320">
        <v>0</v>
      </c>
      <c r="BQ75" s="320">
        <v>0</v>
      </c>
      <c r="BR75" s="320">
        <v>0</v>
      </c>
      <c r="BS75" s="320">
        <v>-53</v>
      </c>
      <c r="BT75" s="320">
        <v>0</v>
      </c>
      <c r="BU75" s="320">
        <v>0</v>
      </c>
      <c r="BV75" s="320">
        <v>-40</v>
      </c>
      <c r="BW75" s="320">
        <v>0</v>
      </c>
      <c r="BX75" s="819">
        <v>0</v>
      </c>
      <c r="BY75" s="1136">
        <v>-40</v>
      </c>
      <c r="BZ75" s="1136">
        <v>0</v>
      </c>
      <c r="CA75" s="819">
        <v>0</v>
      </c>
      <c r="CB75" s="819">
        <v>-93</v>
      </c>
      <c r="CC75" s="819">
        <v>0</v>
      </c>
      <c r="CD75" s="320">
        <v>-83</v>
      </c>
      <c r="CE75" s="320">
        <v>-560</v>
      </c>
      <c r="CF75" s="320">
        <v>-1902</v>
      </c>
      <c r="CG75" s="2223">
        <v>2812531</v>
      </c>
      <c r="CH75" s="2166"/>
      <c r="CI75" s="2166"/>
      <c r="CJ75" s="343"/>
      <c r="CK75" s="343"/>
      <c r="CL75" s="343"/>
      <c r="CM75" s="343"/>
      <c r="CN75" s="343"/>
      <c r="CO75" s="2234"/>
      <c r="CP75" s="1240"/>
      <c r="CQ75" s="2235"/>
      <c r="CR75" s="343"/>
      <c r="CS75" s="343"/>
      <c r="CT75" s="343"/>
      <c r="CU75" s="343"/>
      <c r="CV75" s="343"/>
      <c r="CW75" s="343"/>
      <c r="CX75" s="343"/>
      <c r="CY75" s="343"/>
      <c r="CZ75" s="343"/>
      <c r="DA75" s="343"/>
      <c r="DB75" s="343"/>
      <c r="DC75" s="343"/>
      <c r="DD75" s="343"/>
      <c r="DE75" s="343"/>
      <c r="DF75" s="343"/>
      <c r="DG75" s="343"/>
      <c r="DH75" s="343"/>
      <c r="DI75" s="343"/>
      <c r="DJ75" s="343"/>
      <c r="DK75" s="343"/>
      <c r="DL75" s="343"/>
      <c r="DM75" s="343"/>
      <c r="DN75" s="343"/>
      <c r="DO75" s="343"/>
      <c r="DP75" s="343"/>
      <c r="DQ75" s="343"/>
      <c r="DR75" s="343"/>
      <c r="DS75" s="343"/>
      <c r="DT75" s="343"/>
      <c r="DU75" s="343"/>
      <c r="DV75" s="343"/>
      <c r="DW75" s="343"/>
      <c r="DX75" s="343"/>
      <c r="DY75" s="343"/>
      <c r="DZ75" s="343"/>
      <c r="EA75" s="343"/>
      <c r="EB75" s="343"/>
      <c r="EC75" s="343"/>
      <c r="ED75" s="343"/>
      <c r="EE75" s="343"/>
      <c r="EF75" s="343"/>
      <c r="EG75" s="343"/>
      <c r="EH75" s="343"/>
      <c r="EI75" s="343"/>
      <c r="EJ75" s="343"/>
      <c r="EK75" s="343"/>
      <c r="EL75" s="343"/>
      <c r="EM75" s="343"/>
      <c r="EN75" s="343"/>
      <c r="EO75" s="343"/>
      <c r="EP75" s="343"/>
      <c r="EQ75" s="343"/>
      <c r="ER75" s="343"/>
      <c r="ES75" s="343"/>
      <c r="ET75" s="343"/>
      <c r="EU75" s="343"/>
      <c r="EV75" s="343"/>
      <c r="EW75" s="343"/>
      <c r="EX75" s="343"/>
      <c r="EY75" s="343"/>
      <c r="EZ75" s="343"/>
      <c r="FA75" s="343"/>
      <c r="FB75" s="343"/>
      <c r="FC75" s="343"/>
      <c r="FD75" s="343"/>
      <c r="FE75" s="343"/>
      <c r="FF75" s="343"/>
      <c r="FG75" s="343"/>
      <c r="FH75" s="343"/>
      <c r="FI75" s="343"/>
      <c r="FJ75" s="343"/>
      <c r="FK75" s="343"/>
      <c r="FL75" s="343"/>
      <c r="FM75" s="343"/>
      <c r="FN75" s="343"/>
      <c r="FO75" s="343"/>
      <c r="FP75" s="343"/>
      <c r="FQ75" s="343"/>
      <c r="FR75" s="343"/>
      <c r="FS75" s="343"/>
      <c r="FT75" s="343"/>
      <c r="FU75" s="343"/>
      <c r="FV75" s="343"/>
      <c r="FW75" s="343"/>
      <c r="FX75" s="343"/>
      <c r="FY75" s="343"/>
      <c r="FZ75" s="343"/>
      <c r="GA75" s="343"/>
      <c r="GB75" s="343"/>
      <c r="GC75" s="343"/>
      <c r="GD75" s="343"/>
      <c r="GE75" s="343"/>
      <c r="GF75" s="343"/>
      <c r="GG75" s="343"/>
      <c r="GH75" s="343"/>
      <c r="GI75" s="343"/>
      <c r="GJ75" s="343"/>
      <c r="GK75" s="343"/>
      <c r="GL75" s="343"/>
      <c r="GM75" s="343"/>
      <c r="GN75" s="343"/>
      <c r="GO75" s="343"/>
      <c r="GP75" s="343"/>
      <c r="GQ75" s="343"/>
      <c r="GR75" s="343"/>
      <c r="GS75" s="343"/>
      <c r="GT75" s="343"/>
      <c r="GU75" s="343"/>
      <c r="GV75" s="343"/>
      <c r="GW75" s="343"/>
      <c r="GX75" s="343"/>
      <c r="GY75" s="343"/>
      <c r="GZ75" s="343"/>
      <c r="HA75" s="343"/>
      <c r="HB75" s="343"/>
      <c r="HC75" s="343"/>
      <c r="HD75" s="343"/>
      <c r="HE75" s="343"/>
      <c r="HF75" s="343"/>
      <c r="HG75" s="343"/>
      <c r="HH75" s="343"/>
      <c r="HI75" s="343"/>
      <c r="HJ75" s="343"/>
      <c r="HK75" s="343"/>
      <c r="HL75" s="343"/>
      <c r="HM75" s="343"/>
      <c r="HN75" s="343"/>
      <c r="HO75" s="343"/>
      <c r="HP75" s="343"/>
      <c r="HQ75" s="343"/>
      <c r="HR75" s="343"/>
      <c r="HS75" s="343"/>
      <c r="HT75" s="343"/>
      <c r="HU75" s="343"/>
      <c r="HV75" s="343"/>
      <c r="HW75" s="343"/>
      <c r="HX75" s="343"/>
      <c r="HY75" s="343"/>
      <c r="HZ75" s="343"/>
      <c r="IA75" s="343"/>
      <c r="IB75" s="343"/>
      <c r="IC75" s="343"/>
      <c r="ID75" s="343"/>
      <c r="IE75" s="343"/>
      <c r="IF75" s="343"/>
      <c r="IG75" s="343"/>
      <c r="IH75" s="343"/>
      <c r="II75" s="343"/>
      <c r="IJ75" s="343"/>
      <c r="IK75" s="343"/>
      <c r="IL75" s="343"/>
      <c r="IM75" s="343"/>
      <c r="IN75" s="343"/>
      <c r="IO75" s="343"/>
      <c r="IP75" s="343"/>
      <c r="IQ75" s="343"/>
      <c r="IR75" s="343"/>
      <c r="IS75" s="343"/>
      <c r="IT75" s="343"/>
      <c r="IU75" s="343"/>
      <c r="IV75" s="343"/>
      <c r="IW75" s="343"/>
      <c r="IX75" s="343"/>
      <c r="IY75" s="343"/>
      <c r="IZ75" s="343"/>
      <c r="JA75" s="343"/>
      <c r="JB75" s="343"/>
      <c r="JC75" s="343"/>
      <c r="JD75" s="343"/>
      <c r="JE75" s="343"/>
      <c r="JF75" s="343"/>
      <c r="JG75" s="343"/>
      <c r="JH75" s="343"/>
      <c r="JI75" s="343"/>
      <c r="JJ75" s="343"/>
      <c r="JK75" s="343"/>
      <c r="JL75" s="343"/>
      <c r="JM75" s="343"/>
      <c r="JN75" s="343"/>
      <c r="JO75" s="343"/>
      <c r="JP75" s="343"/>
      <c r="JQ75" s="343"/>
      <c r="JR75" s="343"/>
      <c r="JS75" s="343"/>
      <c r="JT75" s="343"/>
      <c r="JU75" s="343"/>
      <c r="JV75" s="343"/>
      <c r="JW75" s="343"/>
      <c r="JX75" s="343"/>
      <c r="JY75" s="343"/>
      <c r="JZ75" s="343"/>
      <c r="KA75" s="343"/>
      <c r="KB75" s="343"/>
      <c r="KC75" s="343"/>
      <c r="KD75" s="343"/>
      <c r="KE75" s="343"/>
      <c r="KF75" s="343"/>
      <c r="KG75" s="343"/>
      <c r="KH75" s="343"/>
      <c r="KI75" s="343"/>
      <c r="KJ75" s="343"/>
      <c r="KK75" s="343"/>
      <c r="KL75" s="343"/>
      <c r="KM75" s="343"/>
      <c r="KN75" s="343"/>
      <c r="KO75" s="343"/>
      <c r="KP75" s="343"/>
      <c r="KQ75" s="343"/>
      <c r="KR75" s="343"/>
      <c r="KS75" s="343"/>
      <c r="KT75" s="343"/>
      <c r="KU75" s="343"/>
      <c r="KV75" s="343"/>
      <c r="KW75" s="343"/>
      <c r="KX75" s="343"/>
      <c r="KY75" s="343"/>
      <c r="KZ75" s="343"/>
      <c r="LA75" s="343"/>
      <c r="LB75" s="343"/>
      <c r="LC75" s="343"/>
      <c r="LD75" s="343"/>
      <c r="LE75" s="343"/>
      <c r="LF75" s="343"/>
      <c r="LG75" s="343"/>
      <c r="LH75" s="343"/>
      <c r="LI75" s="343"/>
      <c r="LJ75" s="343"/>
      <c r="LK75" s="343"/>
      <c r="LL75" s="343"/>
      <c r="LM75" s="343"/>
      <c r="LN75" s="343"/>
      <c r="LO75" s="343"/>
      <c r="LP75" s="343"/>
      <c r="LQ75" s="343"/>
      <c r="LR75" s="343"/>
      <c r="LS75" s="343"/>
      <c r="LT75" s="343"/>
      <c r="LU75" s="343"/>
      <c r="LV75" s="343"/>
      <c r="LW75" s="343"/>
      <c r="LX75" s="343"/>
      <c r="LY75" s="343"/>
      <c r="LZ75" s="343"/>
      <c r="MA75" s="343"/>
      <c r="MB75" s="343"/>
      <c r="MC75" s="343"/>
      <c r="MD75" s="343"/>
      <c r="ME75" s="343"/>
      <c r="MF75" s="343"/>
      <c r="MG75" s="343"/>
      <c r="MH75" s="343"/>
      <c r="MI75" s="343"/>
      <c r="MJ75" s="343"/>
      <c r="MK75" s="343"/>
      <c r="ML75" s="343"/>
      <c r="MM75" s="343"/>
      <c r="MN75" s="343"/>
      <c r="MO75" s="343"/>
      <c r="MP75" s="343"/>
      <c r="MQ75" s="343"/>
      <c r="MR75" s="343"/>
      <c r="MS75" s="343"/>
      <c r="MT75" s="343"/>
      <c r="MU75" s="343"/>
      <c r="MV75" s="343"/>
      <c r="MW75" s="343"/>
      <c r="MX75" s="343"/>
      <c r="MY75" s="343"/>
      <c r="MZ75" s="343"/>
      <c r="NA75" s="343"/>
      <c r="NB75" s="343"/>
      <c r="NC75" s="343"/>
      <c r="ND75" s="343"/>
      <c r="NE75" s="343"/>
      <c r="NF75" s="343"/>
      <c r="NG75" s="343"/>
      <c r="NH75" s="343"/>
      <c r="NI75" s="343"/>
      <c r="NJ75" s="343"/>
      <c r="NK75" s="343"/>
      <c r="NL75" s="343"/>
      <c r="NM75" s="343"/>
      <c r="NN75" s="343"/>
      <c r="NO75" s="343"/>
      <c r="NP75" s="343"/>
      <c r="NQ75" s="343"/>
      <c r="NR75" s="343"/>
      <c r="NS75" s="343"/>
      <c r="NT75" s="343"/>
      <c r="NU75" s="343"/>
      <c r="NV75" s="343"/>
      <c r="NW75" s="343"/>
      <c r="NX75" s="343"/>
      <c r="NY75" s="343"/>
      <c r="NZ75" s="343"/>
      <c r="OA75" s="343"/>
      <c r="OB75" s="343"/>
      <c r="OC75" s="343"/>
      <c r="OD75" s="343"/>
      <c r="OE75" s="343"/>
      <c r="OF75" s="343"/>
      <c r="OG75" s="343"/>
      <c r="OH75" s="343"/>
      <c r="OI75" s="343"/>
      <c r="OJ75" s="343"/>
      <c r="OK75" s="343"/>
    </row>
    <row r="76" spans="1:401" s="48" customFormat="1" ht="15.75" customHeight="1" x14ac:dyDescent="0.2">
      <c r="A76" s="1202"/>
      <c r="B76" s="1203" t="s">
        <v>69</v>
      </c>
      <c r="C76" s="1208">
        <v>313326655</v>
      </c>
      <c r="D76" s="1208">
        <v>-59364</v>
      </c>
      <c r="E76" s="1208">
        <v>-1099625</v>
      </c>
      <c r="F76" s="1208">
        <v>-438282</v>
      </c>
      <c r="G76" s="1208">
        <v>-452045</v>
      </c>
      <c r="H76" s="1208">
        <v>-214490</v>
      </c>
      <c r="I76" s="1208">
        <v>-537870</v>
      </c>
      <c r="J76" s="1208">
        <v>-543317</v>
      </c>
      <c r="K76" s="1208">
        <v>-648208</v>
      </c>
      <c r="L76" s="1208">
        <v>-95514</v>
      </c>
      <c r="M76" s="1208">
        <v>-479489</v>
      </c>
      <c r="N76" s="1208">
        <v>-315303</v>
      </c>
      <c r="O76" s="1208">
        <v>-82361</v>
      </c>
      <c r="P76" s="1208">
        <v>-518504</v>
      </c>
      <c r="Q76" s="1208">
        <v>-177799</v>
      </c>
      <c r="R76" s="1208">
        <v>-240295</v>
      </c>
      <c r="S76" s="1208">
        <v>-294521</v>
      </c>
      <c r="T76" s="1208">
        <v>-499392</v>
      </c>
      <c r="U76" s="1208">
        <v>-386311</v>
      </c>
      <c r="V76" s="1208">
        <v>-87927</v>
      </c>
      <c r="W76" s="1208">
        <v>-979636</v>
      </c>
      <c r="X76" s="1208">
        <v>-707481</v>
      </c>
      <c r="Y76" s="1208">
        <v>-359075</v>
      </c>
      <c r="Z76" s="1208">
        <v>-575796</v>
      </c>
      <c r="AA76" s="1208">
        <v>-457865</v>
      </c>
      <c r="AB76" s="1208">
        <v>-87569</v>
      </c>
      <c r="AC76" s="1208">
        <v>-31237</v>
      </c>
      <c r="AD76" s="1208">
        <v>-355700</v>
      </c>
      <c r="AE76" s="1208">
        <v>-172673</v>
      </c>
      <c r="AF76" s="1208">
        <v>-674457</v>
      </c>
      <c r="AG76" s="1208">
        <v>-292704</v>
      </c>
      <c r="AH76" s="1208">
        <v>-43486</v>
      </c>
      <c r="AI76" s="1208">
        <v>-75616</v>
      </c>
      <c r="AJ76" s="1208">
        <v>-38123</v>
      </c>
      <c r="AK76" s="1208">
        <v>-72915</v>
      </c>
      <c r="AL76" s="1208">
        <v>-122317</v>
      </c>
      <c r="AM76" s="1208">
        <v>-448544</v>
      </c>
      <c r="AN76" s="1208">
        <v>-56735</v>
      </c>
      <c r="AO76" s="1208">
        <v>-939404</v>
      </c>
      <c r="AP76" s="1208">
        <v>-1779408</v>
      </c>
      <c r="AQ76" s="1209">
        <v>-15441358</v>
      </c>
      <c r="AR76" s="1210">
        <v>297885297</v>
      </c>
      <c r="AS76" s="1208">
        <v>-61278</v>
      </c>
      <c r="AT76" s="1208">
        <v>-8754</v>
      </c>
      <c r="AU76" s="1208">
        <v>-13182</v>
      </c>
      <c r="AV76" s="1208">
        <v>-13594</v>
      </c>
      <c r="AW76" s="1208">
        <v>-6450</v>
      </c>
      <c r="AX76" s="1208">
        <v>-16175</v>
      </c>
      <c r="AY76" s="1208">
        <v>-16339</v>
      </c>
      <c r="AZ76" s="1208">
        <v>-19495</v>
      </c>
      <c r="BA76" s="1208">
        <v>-2873</v>
      </c>
      <c r="BB76" s="1208">
        <v>-14420</v>
      </c>
      <c r="BC76" s="1208">
        <v>-9483</v>
      </c>
      <c r="BD76" s="1208">
        <v>-2477</v>
      </c>
      <c r="BE76" s="1208">
        <v>-15595</v>
      </c>
      <c r="BF76" s="1208">
        <v>-5349</v>
      </c>
      <c r="BG76" s="1208">
        <v>-7227</v>
      </c>
      <c r="BH76" s="1208">
        <v>-8858</v>
      </c>
      <c r="BI76" s="1208">
        <v>-15021</v>
      </c>
      <c r="BJ76" s="1208">
        <v>-11618</v>
      </c>
      <c r="BK76" s="1208">
        <v>-2645</v>
      </c>
      <c r="BL76" s="1208">
        <v>-29462</v>
      </c>
      <c r="BM76" s="1208">
        <v>-21278</v>
      </c>
      <c r="BN76" s="1208">
        <v>-10799</v>
      </c>
      <c r="BO76" s="1208">
        <v>-17317</v>
      </c>
      <c r="BP76" s="1208">
        <v>-13771</v>
      </c>
      <c r="BQ76" s="1208">
        <v>-2633</v>
      </c>
      <c r="BR76" s="1208">
        <v>-940</v>
      </c>
      <c r="BS76" s="1208">
        <v>-10698</v>
      </c>
      <c r="BT76" s="1208">
        <v>-5193</v>
      </c>
      <c r="BU76" s="1208">
        <v>-20283</v>
      </c>
      <c r="BV76" s="1208">
        <v>-8803</v>
      </c>
      <c r="BW76" s="1208">
        <v>-1308</v>
      </c>
      <c r="BX76" s="1208">
        <v>-2274</v>
      </c>
      <c r="BY76" s="1208">
        <v>-1147</v>
      </c>
      <c r="BZ76" s="1208">
        <v>-2192</v>
      </c>
      <c r="CA76" s="1428">
        <v>-3679</v>
      </c>
      <c r="CB76" s="1428">
        <v>-13490</v>
      </c>
      <c r="CC76" s="1428">
        <v>-1706</v>
      </c>
      <c r="CD76" s="1208">
        <v>-28252</v>
      </c>
      <c r="CE76" s="1208">
        <v>-53515</v>
      </c>
      <c r="CF76" s="1208">
        <v>-438295</v>
      </c>
      <c r="CG76" s="2224">
        <v>297385724</v>
      </c>
      <c r="CH76" s="1211"/>
      <c r="CI76" s="1211"/>
      <c r="CJ76" s="367"/>
      <c r="CK76" s="367"/>
      <c r="CL76" s="367"/>
      <c r="CM76" s="367"/>
      <c r="CN76" s="367"/>
      <c r="CO76" s="2234"/>
      <c r="CP76" s="1240"/>
      <c r="CQ76" s="2235"/>
      <c r="CR76" s="367"/>
      <c r="CS76" s="367"/>
      <c r="CT76" s="367"/>
      <c r="CU76" s="367"/>
      <c r="CV76" s="367"/>
      <c r="CW76" s="367"/>
      <c r="CX76" s="367"/>
      <c r="CY76" s="367"/>
      <c r="CZ76" s="367"/>
      <c r="DA76" s="367"/>
      <c r="DB76" s="367"/>
      <c r="DC76" s="367"/>
      <c r="DD76" s="367"/>
      <c r="DE76" s="367"/>
      <c r="DF76" s="367"/>
      <c r="DG76" s="367"/>
      <c r="DH76" s="367"/>
      <c r="DI76" s="367"/>
      <c r="DJ76" s="367"/>
      <c r="DK76" s="367"/>
      <c r="DL76" s="367"/>
      <c r="DM76" s="367"/>
      <c r="DN76" s="367"/>
      <c r="DO76" s="367"/>
      <c r="DP76" s="367"/>
      <c r="DQ76" s="367"/>
      <c r="DR76" s="367"/>
      <c r="DS76" s="367"/>
      <c r="DT76" s="367"/>
      <c r="DU76" s="367"/>
      <c r="DV76" s="367"/>
      <c r="DW76" s="367"/>
      <c r="DX76" s="367"/>
      <c r="DY76" s="367"/>
      <c r="DZ76" s="367"/>
      <c r="EA76" s="367"/>
      <c r="EB76" s="367"/>
      <c r="EC76" s="367"/>
      <c r="ED76" s="367"/>
      <c r="EE76" s="367"/>
      <c r="EF76" s="367"/>
      <c r="EG76" s="367"/>
      <c r="EH76" s="367"/>
      <c r="EI76" s="367"/>
      <c r="EJ76" s="367"/>
      <c r="EK76" s="367"/>
      <c r="EL76" s="367"/>
      <c r="EM76" s="367"/>
      <c r="EN76" s="367"/>
      <c r="EO76" s="367"/>
      <c r="EP76" s="367"/>
      <c r="EQ76" s="367"/>
      <c r="ER76" s="367"/>
      <c r="ES76" s="367"/>
      <c r="ET76" s="367"/>
      <c r="EU76" s="367"/>
      <c r="EV76" s="367"/>
      <c r="EW76" s="367"/>
      <c r="EX76" s="367"/>
      <c r="EY76" s="367"/>
      <c r="EZ76" s="367"/>
      <c r="FA76" s="367"/>
      <c r="FB76" s="367"/>
      <c r="FC76" s="367"/>
      <c r="FD76" s="367"/>
      <c r="FE76" s="367"/>
      <c r="FF76" s="367"/>
      <c r="FG76" s="367"/>
      <c r="FH76" s="367"/>
      <c r="FI76" s="367"/>
      <c r="FJ76" s="367"/>
      <c r="FK76" s="367"/>
      <c r="FL76" s="367"/>
      <c r="FM76" s="367"/>
      <c r="FN76" s="367"/>
      <c r="FO76" s="367"/>
      <c r="FP76" s="367"/>
      <c r="FQ76" s="367"/>
      <c r="FR76" s="367"/>
      <c r="FS76" s="367"/>
      <c r="FT76" s="367"/>
      <c r="FU76" s="367"/>
      <c r="FV76" s="367"/>
      <c r="FW76" s="367"/>
      <c r="FX76" s="367"/>
      <c r="FY76" s="367"/>
      <c r="FZ76" s="367"/>
      <c r="GA76" s="367"/>
      <c r="GB76" s="367"/>
      <c r="GC76" s="367"/>
      <c r="GD76" s="367"/>
      <c r="GE76" s="367"/>
      <c r="GF76" s="367"/>
      <c r="GG76" s="367"/>
      <c r="GH76" s="367"/>
      <c r="GI76" s="367"/>
      <c r="GJ76" s="367"/>
      <c r="GK76" s="367"/>
      <c r="GL76" s="367"/>
      <c r="GM76" s="367"/>
      <c r="GN76" s="367"/>
      <c r="GO76" s="367"/>
      <c r="GP76" s="367"/>
      <c r="GQ76" s="367"/>
      <c r="GR76" s="367"/>
      <c r="GS76" s="367"/>
      <c r="GT76" s="367"/>
      <c r="GU76" s="367"/>
      <c r="GV76" s="367"/>
      <c r="GW76" s="367"/>
      <c r="GX76" s="367"/>
      <c r="GY76" s="367"/>
      <c r="GZ76" s="367"/>
      <c r="HA76" s="367"/>
      <c r="HB76" s="367"/>
      <c r="HC76" s="367"/>
      <c r="HD76" s="367"/>
      <c r="HE76" s="367"/>
      <c r="HF76" s="367"/>
      <c r="HG76" s="367"/>
      <c r="HH76" s="367"/>
      <c r="HI76" s="367"/>
      <c r="HJ76" s="367"/>
      <c r="HK76" s="367"/>
      <c r="HL76" s="367"/>
      <c r="HM76" s="367"/>
      <c r="HN76" s="367"/>
      <c r="HO76" s="367"/>
      <c r="HP76" s="367"/>
      <c r="HQ76" s="367"/>
      <c r="HR76" s="367"/>
      <c r="HS76" s="367"/>
      <c r="HT76" s="367"/>
      <c r="HU76" s="367"/>
      <c r="HV76" s="367"/>
      <c r="HW76" s="367"/>
      <c r="HX76" s="367"/>
      <c r="HY76" s="367"/>
      <c r="HZ76" s="367"/>
      <c r="IA76" s="367"/>
      <c r="IB76" s="367"/>
      <c r="IC76" s="367"/>
      <c r="ID76" s="367"/>
      <c r="IE76" s="367"/>
      <c r="IF76" s="367"/>
      <c r="IG76" s="367"/>
      <c r="IH76" s="367"/>
      <c r="II76" s="367"/>
      <c r="IJ76" s="367"/>
      <c r="IK76" s="367"/>
      <c r="IL76" s="367"/>
      <c r="IM76" s="367"/>
      <c r="IN76" s="367"/>
      <c r="IO76" s="367"/>
      <c r="IP76" s="367"/>
      <c r="IQ76" s="367"/>
      <c r="IR76" s="367"/>
      <c r="IS76" s="367"/>
      <c r="IT76" s="367"/>
      <c r="IU76" s="367"/>
      <c r="IV76" s="367"/>
      <c r="IW76" s="367"/>
      <c r="IX76" s="367"/>
      <c r="IY76" s="367"/>
      <c r="IZ76" s="367"/>
      <c r="JA76" s="367"/>
      <c r="JB76" s="367"/>
      <c r="JC76" s="367"/>
      <c r="JD76" s="367"/>
      <c r="JE76" s="367"/>
      <c r="JF76" s="367"/>
      <c r="JG76" s="367"/>
      <c r="JH76" s="367"/>
      <c r="JI76" s="367"/>
      <c r="JJ76" s="367"/>
      <c r="JK76" s="367"/>
      <c r="JL76" s="367"/>
      <c r="JM76" s="367"/>
      <c r="JN76" s="367"/>
      <c r="JO76" s="367"/>
      <c r="JP76" s="367"/>
      <c r="JQ76" s="367"/>
      <c r="JR76" s="367"/>
      <c r="JS76" s="367"/>
      <c r="JT76" s="367"/>
      <c r="JU76" s="367"/>
      <c r="JV76" s="367"/>
      <c r="JW76" s="367"/>
      <c r="JX76" s="367"/>
      <c r="JY76" s="367"/>
      <c r="JZ76" s="367"/>
      <c r="KA76" s="367"/>
      <c r="KB76" s="367"/>
      <c r="KC76" s="367"/>
      <c r="KD76" s="367"/>
      <c r="KE76" s="367"/>
      <c r="KF76" s="367"/>
      <c r="KG76" s="367"/>
      <c r="KH76" s="367"/>
      <c r="KI76" s="367"/>
      <c r="KJ76" s="367"/>
      <c r="KK76" s="367"/>
      <c r="KL76" s="367"/>
      <c r="KM76" s="367"/>
      <c r="KN76" s="367"/>
      <c r="KO76" s="367"/>
      <c r="KP76" s="367"/>
      <c r="KQ76" s="367"/>
      <c r="KR76" s="367"/>
      <c r="KS76" s="367"/>
      <c r="KT76" s="367"/>
      <c r="KU76" s="367"/>
      <c r="KV76" s="367"/>
      <c r="KW76" s="367"/>
      <c r="KX76" s="367"/>
      <c r="KY76" s="367"/>
      <c r="KZ76" s="367"/>
      <c r="LA76" s="367"/>
      <c r="LB76" s="367"/>
      <c r="LC76" s="367"/>
      <c r="LD76" s="367"/>
      <c r="LE76" s="367"/>
      <c r="LF76" s="367"/>
      <c r="LG76" s="367"/>
      <c r="LH76" s="367"/>
      <c r="LI76" s="367"/>
      <c r="LJ76" s="367"/>
      <c r="LK76" s="367"/>
      <c r="LL76" s="367"/>
      <c r="LM76" s="367"/>
      <c r="LN76" s="367"/>
      <c r="LO76" s="367"/>
      <c r="LP76" s="367"/>
      <c r="LQ76" s="367"/>
      <c r="LR76" s="367"/>
      <c r="LS76" s="367"/>
      <c r="LT76" s="367"/>
      <c r="LU76" s="367"/>
      <c r="LV76" s="367"/>
      <c r="LW76" s="367"/>
      <c r="LX76" s="367"/>
      <c r="LY76" s="367"/>
      <c r="LZ76" s="367"/>
      <c r="MA76" s="367"/>
      <c r="MB76" s="367"/>
      <c r="MC76" s="367"/>
      <c r="MD76" s="367"/>
      <c r="ME76" s="367"/>
      <c r="MF76" s="367"/>
      <c r="MG76" s="367"/>
      <c r="MH76" s="367"/>
      <c r="MI76" s="367"/>
      <c r="MJ76" s="367"/>
      <c r="MK76" s="367"/>
      <c r="ML76" s="367"/>
      <c r="MM76" s="367"/>
      <c r="MN76" s="367"/>
      <c r="MO76" s="367"/>
      <c r="MP76" s="367"/>
      <c r="MQ76" s="367"/>
      <c r="MR76" s="367"/>
      <c r="MS76" s="367"/>
      <c r="MT76" s="367"/>
      <c r="MU76" s="367"/>
      <c r="MV76" s="367"/>
      <c r="MW76" s="367"/>
      <c r="MX76" s="367"/>
      <c r="MY76" s="367"/>
      <c r="MZ76" s="367"/>
      <c r="NA76" s="367"/>
      <c r="NB76" s="367"/>
      <c r="NC76" s="367"/>
      <c r="ND76" s="367"/>
      <c r="NE76" s="367"/>
      <c r="NF76" s="367"/>
      <c r="NG76" s="367"/>
      <c r="NH76" s="367"/>
      <c r="NI76" s="367"/>
      <c r="NJ76" s="367"/>
      <c r="NK76" s="367"/>
      <c r="NL76" s="367"/>
      <c r="NM76" s="367"/>
      <c r="NN76" s="367"/>
      <c r="NO76" s="367"/>
      <c r="NP76" s="367"/>
      <c r="NQ76" s="367"/>
      <c r="NR76" s="367"/>
      <c r="NS76" s="367"/>
      <c r="NT76" s="367"/>
      <c r="NU76" s="367"/>
      <c r="NV76" s="367"/>
      <c r="NW76" s="367"/>
      <c r="NX76" s="367"/>
      <c r="NY76" s="367"/>
      <c r="NZ76" s="367"/>
      <c r="OA76" s="367"/>
      <c r="OB76" s="367"/>
      <c r="OC76" s="367"/>
      <c r="OD76" s="367"/>
      <c r="OE76" s="367"/>
      <c r="OF76" s="367"/>
      <c r="OG76" s="367"/>
      <c r="OH76" s="367"/>
      <c r="OI76" s="367"/>
      <c r="OJ76" s="367"/>
      <c r="OK76" s="367"/>
    </row>
    <row r="77" spans="1:401" s="1985" customFormat="1" ht="16.149999999999999" customHeight="1" x14ac:dyDescent="0.2">
      <c r="B77" s="2208"/>
      <c r="C77" s="1211"/>
      <c r="D77" s="1211"/>
      <c r="E77" s="1211"/>
      <c r="F77" s="1211"/>
      <c r="G77" s="1211"/>
      <c r="H77" s="1211"/>
      <c r="I77" s="1211"/>
      <c r="J77" s="1211"/>
      <c r="K77" s="1211"/>
      <c r="L77" s="1211"/>
      <c r="M77" s="1211"/>
      <c r="N77" s="1211"/>
      <c r="O77" s="1211"/>
      <c r="P77" s="1211"/>
      <c r="Q77" s="1211"/>
      <c r="R77" s="1211"/>
      <c r="S77" s="1211"/>
      <c r="T77" s="1211"/>
      <c r="U77" s="1211"/>
      <c r="V77" s="1211"/>
      <c r="W77" s="1211"/>
      <c r="X77" s="1211"/>
      <c r="Y77" s="1211"/>
      <c r="Z77" s="1211"/>
      <c r="AA77" s="1211"/>
      <c r="AB77" s="1211"/>
      <c r="AC77" s="1211"/>
      <c r="AD77" s="1211"/>
      <c r="AE77" s="1211"/>
      <c r="AF77" s="1211"/>
      <c r="AG77" s="1211"/>
      <c r="AH77" s="1211"/>
      <c r="AI77" s="1211"/>
      <c r="AJ77" s="1211"/>
      <c r="AK77" s="1211"/>
      <c r="AL77" s="1211"/>
      <c r="AM77" s="1211"/>
      <c r="AN77" s="1211"/>
      <c r="AO77" s="1211"/>
      <c r="AP77" s="1211"/>
      <c r="AQ77" s="1211"/>
      <c r="AR77" s="1211"/>
      <c r="AS77" s="1211"/>
      <c r="AT77" s="1211"/>
      <c r="AU77" s="1211"/>
      <c r="AV77" s="1211"/>
      <c r="AW77" s="1211"/>
      <c r="AX77" s="1211"/>
      <c r="AY77" s="1211"/>
      <c r="AZ77" s="1211"/>
      <c r="BA77" s="1211"/>
      <c r="BB77" s="1211"/>
      <c r="BC77" s="1211"/>
      <c r="BD77" s="1211"/>
      <c r="BE77" s="1211"/>
      <c r="BF77" s="1211"/>
      <c r="BG77" s="1211"/>
      <c r="BH77" s="1211"/>
      <c r="BI77" s="1211"/>
      <c r="BJ77" s="1211"/>
      <c r="BK77" s="1211"/>
      <c r="BL77" s="1211"/>
      <c r="BM77" s="1211"/>
      <c r="BN77" s="1211"/>
      <c r="BO77" s="1211"/>
      <c r="BP77" s="1211"/>
      <c r="BQ77" s="1211"/>
      <c r="BR77" s="1211"/>
      <c r="BS77" s="1211"/>
      <c r="BT77" s="1211"/>
      <c r="BU77" s="1211"/>
      <c r="BV77" s="1211"/>
      <c r="BW77" s="1211"/>
      <c r="BX77" s="1211"/>
      <c r="BY77" s="1211"/>
      <c r="BZ77" s="1211"/>
      <c r="CA77" s="1211"/>
      <c r="CB77" s="1211"/>
      <c r="CC77" s="1211"/>
      <c r="CD77" s="1211"/>
      <c r="CE77" s="1211"/>
      <c r="CF77" s="1211"/>
      <c r="CG77" s="1211"/>
      <c r="CH77" s="1211"/>
      <c r="CI77" s="1211"/>
      <c r="CJ77" s="367"/>
      <c r="CK77" s="367"/>
      <c r="CL77" s="367"/>
      <c r="CM77" s="367"/>
      <c r="CO77" s="2209"/>
    </row>
    <row r="78" spans="1:401" s="1985" customFormat="1" ht="16.149999999999999" customHeight="1" x14ac:dyDescent="0.2">
      <c r="C78" s="1211"/>
      <c r="D78" s="1211"/>
      <c r="E78" s="1211"/>
      <c r="F78" s="1211"/>
      <c r="G78" s="1211"/>
      <c r="H78" s="1211"/>
      <c r="I78" s="1211"/>
      <c r="J78" s="1211"/>
      <c r="K78" s="1211"/>
      <c r="L78" s="1211"/>
      <c r="M78" s="1211"/>
      <c r="N78" s="1211"/>
      <c r="O78" s="1211"/>
      <c r="P78" s="1211"/>
      <c r="Q78" s="1211"/>
      <c r="R78" s="1211"/>
      <c r="S78" s="1211"/>
      <c r="T78" s="1211"/>
      <c r="U78" s="1211"/>
      <c r="V78" s="1211"/>
      <c r="W78" s="1211"/>
      <c r="X78" s="1211"/>
      <c r="Y78" s="1211"/>
      <c r="Z78" s="1211"/>
      <c r="AA78" s="1211"/>
      <c r="AB78" s="1211"/>
      <c r="AC78" s="1211"/>
      <c r="AD78" s="1211"/>
      <c r="AE78" s="1211"/>
      <c r="AF78" s="1211"/>
      <c r="AG78" s="1211"/>
      <c r="AH78" s="1211"/>
      <c r="AI78" s="1211"/>
      <c r="AJ78" s="1211"/>
      <c r="AK78" s="1211"/>
      <c r="AL78" s="1211"/>
      <c r="AM78" s="1211"/>
      <c r="AN78" s="1211"/>
      <c r="AO78" s="1211"/>
      <c r="AP78" s="1211"/>
      <c r="AQ78" s="1211"/>
      <c r="AR78" s="1211"/>
      <c r="AS78" s="2192"/>
      <c r="AT78" s="2192"/>
      <c r="AU78" s="2192"/>
      <c r="AV78" s="2192"/>
      <c r="AW78" s="2192"/>
      <c r="AX78" s="2192"/>
      <c r="AY78" s="2192"/>
      <c r="AZ78" s="2192"/>
      <c r="BA78" s="2192"/>
      <c r="BB78" s="2192"/>
      <c r="BC78" s="2192"/>
      <c r="BD78" s="2192"/>
      <c r="BE78" s="2192"/>
      <c r="BF78" s="2192"/>
      <c r="BG78" s="2192"/>
      <c r="BH78" s="2192"/>
      <c r="BI78" s="2192"/>
      <c r="BJ78" s="2192"/>
      <c r="BK78" s="2192"/>
      <c r="BL78" s="2192"/>
      <c r="BM78" s="2192"/>
      <c r="BN78" s="2192"/>
      <c r="BO78" s="2192"/>
      <c r="BP78" s="2192"/>
      <c r="BQ78" s="2192"/>
      <c r="BR78" s="2192"/>
      <c r="BS78" s="2192"/>
      <c r="BT78" s="2192"/>
      <c r="BU78" s="2192"/>
      <c r="BV78" s="2192"/>
      <c r="BW78" s="2192"/>
      <c r="BX78" s="2192"/>
      <c r="BY78" s="2192"/>
      <c r="BZ78" s="2192"/>
      <c r="CA78" s="2192"/>
      <c r="CB78" s="2192"/>
      <c r="CC78" s="2192"/>
      <c r="CD78" s="2192"/>
      <c r="CE78" s="2192"/>
      <c r="CF78" s="2192"/>
      <c r="CG78" s="2192"/>
      <c r="CH78" s="2192"/>
      <c r="CI78" s="2192"/>
      <c r="CJ78" s="367"/>
      <c r="CK78" s="367"/>
      <c r="CL78" s="367"/>
      <c r="CM78" s="367"/>
      <c r="CO78" s="2209"/>
    </row>
    <row r="79" spans="1:401" s="1985" customFormat="1" x14ac:dyDescent="0.2">
      <c r="AQ79" s="367"/>
      <c r="AR79" s="1973"/>
      <c r="AS79" s="367"/>
      <c r="BK79" s="1911"/>
      <c r="BP79" s="1911"/>
      <c r="BX79" s="1911"/>
      <c r="BY79" s="1911"/>
      <c r="BZ79" s="1911"/>
      <c r="CA79" s="1911"/>
      <c r="CB79" s="1911"/>
      <c r="CC79" s="1911"/>
      <c r="CF79" s="367"/>
      <c r="CG79" s="2081"/>
      <c r="CH79" s="2192"/>
      <c r="CJ79" s="367"/>
      <c r="CK79" s="367"/>
      <c r="CL79" s="367"/>
      <c r="CM79" s="367"/>
      <c r="CO79" s="2209"/>
    </row>
    <row r="80" spans="1:401" s="1985" customFormat="1" ht="15" x14ac:dyDescent="0.2">
      <c r="AI80" s="1911"/>
      <c r="AQ80" s="1241"/>
      <c r="AR80" s="1973"/>
      <c r="AS80" s="1241"/>
      <c r="BK80" s="1911"/>
      <c r="CF80" s="1241"/>
      <c r="CG80" s="2081"/>
      <c r="CH80" s="2081"/>
      <c r="CJ80" s="367"/>
      <c r="CK80" s="367"/>
      <c r="CL80" s="367"/>
      <c r="CM80" s="367"/>
      <c r="CO80" s="2209"/>
    </row>
    <row r="81" spans="1:93" s="1985" customFormat="1" ht="15" x14ac:dyDescent="0.2">
      <c r="A81" s="2093"/>
      <c r="AI81" s="1911"/>
      <c r="AQ81" s="1241"/>
      <c r="AR81" s="1973"/>
      <c r="AS81" s="1241"/>
      <c r="BK81" s="1911"/>
      <c r="CF81" s="1241"/>
      <c r="CG81" s="2081"/>
      <c r="CH81" s="2081"/>
      <c r="CJ81" s="367"/>
      <c r="CK81" s="367"/>
      <c r="CL81" s="367"/>
      <c r="CM81" s="367"/>
      <c r="CO81" s="2209"/>
    </row>
    <row r="82" spans="1:93" s="367" customFormat="1" ht="15.75" customHeight="1" x14ac:dyDescent="0.2">
      <c r="A82" s="263"/>
      <c r="B82" s="389"/>
      <c r="C82" s="1211"/>
      <c r="D82" s="1211"/>
      <c r="E82" s="1211"/>
      <c r="F82" s="1211"/>
      <c r="G82" s="1211"/>
      <c r="H82" s="1211"/>
      <c r="I82" s="1211"/>
      <c r="J82" s="1211"/>
      <c r="K82" s="1211"/>
      <c r="L82" s="1211"/>
      <c r="M82" s="1211"/>
      <c r="N82" s="1211"/>
      <c r="O82" s="1211"/>
      <c r="P82" s="1211"/>
      <c r="Q82" s="1211"/>
      <c r="R82" s="1211"/>
      <c r="S82" s="1211"/>
      <c r="T82" s="1211"/>
      <c r="U82" s="1211"/>
      <c r="V82" s="1211"/>
      <c r="W82" s="1211"/>
      <c r="X82" s="1211"/>
      <c r="Y82" s="1211"/>
      <c r="Z82" s="1211"/>
      <c r="AA82" s="1211"/>
      <c r="AB82" s="1211"/>
      <c r="AC82" s="1211"/>
      <c r="AD82" s="1211"/>
      <c r="AE82" s="1211"/>
      <c r="AF82" s="1211"/>
      <c r="AG82" s="1211"/>
      <c r="AH82" s="1211"/>
      <c r="AI82" s="1211"/>
      <c r="AJ82" s="1211"/>
      <c r="AK82" s="1211"/>
      <c r="AL82" s="1211"/>
      <c r="AM82" s="1211"/>
      <c r="AN82" s="1211"/>
      <c r="AO82" s="1211"/>
      <c r="AP82" s="1211"/>
      <c r="AQ82" s="1211"/>
      <c r="AR82" s="1211"/>
      <c r="AS82" s="1211"/>
      <c r="AT82" s="1211"/>
      <c r="AU82" s="1211"/>
      <c r="AV82" s="1211"/>
      <c r="AW82" s="1211"/>
      <c r="AX82" s="1211"/>
      <c r="AY82" s="1211"/>
      <c r="AZ82" s="1211"/>
      <c r="BA82" s="1211"/>
      <c r="BB82" s="1211"/>
      <c r="BC82" s="1211"/>
      <c r="BD82" s="1211"/>
      <c r="BE82" s="1211"/>
      <c r="BF82" s="1211"/>
      <c r="BG82" s="1211"/>
      <c r="BH82" s="1211"/>
      <c r="BI82" s="1211"/>
      <c r="BJ82" s="1211"/>
      <c r="BK82" s="1211"/>
      <c r="BL82" s="1211"/>
      <c r="BM82" s="1211"/>
      <c r="BN82" s="1211"/>
      <c r="BO82" s="1211"/>
      <c r="BP82" s="1211"/>
      <c r="BQ82" s="1211"/>
      <c r="BR82" s="1211"/>
      <c r="BS82" s="1211"/>
      <c r="BT82" s="1211"/>
      <c r="BU82" s="1211"/>
      <c r="BV82" s="1211"/>
      <c r="BW82" s="1211"/>
      <c r="BX82" s="1211"/>
      <c r="BY82" s="1211"/>
      <c r="BZ82" s="1211"/>
      <c r="CA82" s="1211"/>
      <c r="CB82" s="1211"/>
      <c r="CC82" s="1211"/>
      <c r="CD82" s="1211"/>
      <c r="CE82" s="1211"/>
      <c r="CF82" s="1211"/>
      <c r="CG82" s="1211"/>
      <c r="CH82" s="1211"/>
      <c r="CI82" s="1211"/>
      <c r="CO82" s="1223"/>
    </row>
    <row r="83" spans="1:93" s="1985" customFormat="1" x14ac:dyDescent="0.2">
      <c r="B83" s="2210"/>
      <c r="AI83" s="1911"/>
      <c r="AQ83" s="1211"/>
      <c r="AR83" s="1211"/>
      <c r="AS83" s="1211"/>
      <c r="AT83" s="1211"/>
      <c r="AU83" s="1211"/>
      <c r="AV83" s="1211"/>
      <c r="AW83" s="1211"/>
      <c r="AX83" s="1211"/>
      <c r="AY83" s="1211"/>
      <c r="AZ83" s="1211"/>
      <c r="BA83" s="1211"/>
      <c r="BB83" s="1211"/>
      <c r="BC83" s="1211"/>
      <c r="BD83" s="1211"/>
      <c r="BE83" s="1211"/>
      <c r="BF83" s="1211"/>
      <c r="BG83" s="1211"/>
      <c r="BH83" s="1211"/>
      <c r="BI83" s="1211"/>
      <c r="BJ83" s="1211"/>
      <c r="BK83" s="1211"/>
      <c r="BL83" s="1211"/>
      <c r="BM83" s="1211"/>
      <c r="BN83" s="1211"/>
      <c r="BO83" s="1211"/>
      <c r="BP83" s="1211"/>
      <c r="BQ83" s="1211"/>
      <c r="BR83" s="1211"/>
      <c r="BS83" s="1211"/>
      <c r="BT83" s="1211"/>
      <c r="BU83" s="1211"/>
      <c r="BV83" s="1211"/>
      <c r="BW83" s="1211"/>
      <c r="BX83" s="1211"/>
      <c r="BY83" s="1211"/>
      <c r="BZ83" s="1211"/>
      <c r="CA83" s="1211"/>
      <c r="CB83" s="1211"/>
      <c r="CC83" s="1211"/>
      <c r="CD83" s="1211"/>
      <c r="CE83" s="1211"/>
      <c r="CF83" s="1211"/>
      <c r="CG83" s="1211"/>
      <c r="CH83" s="1211"/>
      <c r="CI83" s="1211"/>
      <c r="CJ83" s="367"/>
      <c r="CK83" s="367"/>
      <c r="CL83" s="367"/>
      <c r="CM83" s="367"/>
      <c r="CO83" s="2209"/>
    </row>
    <row r="84" spans="1:93" s="1985" customFormat="1" ht="15" x14ac:dyDescent="0.2">
      <c r="AI84" s="1911"/>
      <c r="AQ84" s="1241"/>
      <c r="AR84" s="1973"/>
      <c r="AS84" s="1241"/>
      <c r="BK84" s="1911"/>
      <c r="CF84" s="1241"/>
      <c r="CG84" s="2081"/>
      <c r="CH84" s="2081"/>
      <c r="CJ84" s="367"/>
      <c r="CK84" s="367"/>
      <c r="CL84" s="367"/>
      <c r="CM84" s="367"/>
      <c r="CO84" s="2209"/>
    </row>
    <row r="85" spans="1:93" s="1985" customFormat="1" ht="15" x14ac:dyDescent="0.2">
      <c r="AI85" s="1911"/>
      <c r="AQ85" s="1241"/>
      <c r="AR85" s="1973"/>
      <c r="AS85" s="1241"/>
      <c r="BK85" s="1911"/>
      <c r="CF85" s="1241"/>
      <c r="CG85" s="2081"/>
      <c r="CH85" s="2081"/>
      <c r="CJ85" s="367"/>
      <c r="CK85" s="367"/>
      <c r="CL85" s="367"/>
      <c r="CM85" s="367"/>
      <c r="CO85" s="2209"/>
    </row>
    <row r="86" spans="1:93" s="1985" customFormat="1" ht="15" x14ac:dyDescent="0.2">
      <c r="AI86" s="1911"/>
      <c r="AQ86" s="1241"/>
      <c r="AR86" s="1973"/>
      <c r="AS86" s="1241"/>
      <c r="BK86" s="1911"/>
      <c r="CF86" s="1241"/>
      <c r="CG86" s="2081"/>
      <c r="CH86" s="2081"/>
      <c r="CJ86" s="367"/>
      <c r="CK86" s="367"/>
      <c r="CL86" s="367"/>
      <c r="CM86" s="367"/>
      <c r="CO86" s="2209"/>
    </row>
    <row r="87" spans="1:93" s="1985" customFormat="1" x14ac:dyDescent="0.2">
      <c r="CJ87" s="367"/>
      <c r="CK87" s="367"/>
      <c r="CL87" s="367"/>
      <c r="CM87" s="367"/>
      <c r="CO87" s="2209"/>
    </row>
    <row r="88" spans="1:93" s="1985" customFormat="1" x14ac:dyDescent="0.2">
      <c r="B88" s="1911"/>
      <c r="C88" s="2080"/>
      <c r="D88" s="2080"/>
      <c r="E88" s="2080"/>
      <c r="F88" s="2080"/>
      <c r="G88" s="2080"/>
      <c r="H88" s="2080"/>
      <c r="I88" s="2080"/>
      <c r="J88" s="2080"/>
      <c r="K88" s="2080"/>
      <c r="L88" s="2080"/>
      <c r="M88" s="2080"/>
      <c r="N88" s="2080"/>
      <c r="O88" s="2080"/>
      <c r="P88" s="2080"/>
      <c r="Q88" s="2080"/>
      <c r="R88" s="2080"/>
      <c r="S88" s="2080"/>
      <c r="T88" s="2080"/>
      <c r="U88" s="2080"/>
      <c r="V88" s="2080"/>
      <c r="W88" s="2080"/>
      <c r="X88" s="2080"/>
      <c r="Y88" s="2080"/>
      <c r="Z88" s="2080"/>
      <c r="AA88" s="2080"/>
      <c r="AB88" s="2080"/>
      <c r="AC88" s="2080"/>
      <c r="AD88" s="2080"/>
      <c r="AE88" s="2080"/>
      <c r="AF88" s="2080"/>
      <c r="AG88" s="2080"/>
      <c r="AH88" s="2080"/>
      <c r="AI88" s="2080"/>
      <c r="AJ88" s="2080"/>
      <c r="AK88" s="2080"/>
      <c r="AL88" s="2080"/>
      <c r="AM88" s="2080"/>
      <c r="AN88" s="2080"/>
      <c r="AO88" s="2080"/>
      <c r="AP88" s="2080"/>
      <c r="AQ88" s="2080"/>
      <c r="AR88" s="2080"/>
      <c r="AS88" s="2080"/>
      <c r="AT88" s="2080"/>
      <c r="AU88" s="2080"/>
      <c r="AV88" s="2080"/>
      <c r="AW88" s="2080"/>
      <c r="AX88" s="2080"/>
      <c r="AY88" s="2080"/>
      <c r="AZ88" s="2080"/>
      <c r="BA88" s="2080"/>
      <c r="BB88" s="2080"/>
      <c r="BC88" s="2080"/>
      <c r="BD88" s="2080"/>
      <c r="BE88" s="2080"/>
      <c r="BF88" s="2080"/>
      <c r="BG88" s="2080"/>
      <c r="BH88" s="2080"/>
      <c r="BI88" s="2080"/>
      <c r="BJ88" s="2080"/>
      <c r="BK88" s="2080"/>
      <c r="BL88" s="2080"/>
      <c r="BM88" s="2080"/>
      <c r="BN88" s="2080"/>
      <c r="BO88" s="2080"/>
      <c r="BP88" s="2080"/>
      <c r="BQ88" s="2080"/>
      <c r="BR88" s="2080"/>
      <c r="BS88" s="2080"/>
      <c r="BT88" s="2080"/>
      <c r="BU88" s="2080"/>
      <c r="BV88" s="2080"/>
      <c r="BW88" s="2080"/>
      <c r="BX88" s="2080"/>
      <c r="BY88" s="2080"/>
      <c r="BZ88" s="2080"/>
      <c r="CA88" s="2080"/>
      <c r="CB88" s="2080"/>
      <c r="CC88" s="2080"/>
      <c r="CD88" s="2080"/>
      <c r="CE88" s="2080"/>
      <c r="CF88" s="2080"/>
      <c r="CG88" s="2080"/>
      <c r="CH88" s="2080"/>
      <c r="CI88" s="2080"/>
      <c r="CJ88" s="367"/>
      <c r="CK88" s="367"/>
      <c r="CL88" s="367"/>
      <c r="CM88" s="367"/>
      <c r="CO88" s="2209"/>
    </row>
    <row r="89" spans="1:93" s="1985" customFormat="1" x14ac:dyDescent="0.2">
      <c r="CJ89" s="367"/>
      <c r="CK89" s="367"/>
      <c r="CL89" s="367"/>
      <c r="CM89" s="367"/>
      <c r="CO89" s="2209"/>
    </row>
    <row r="90" spans="1:93" s="1985" customFormat="1" x14ac:dyDescent="0.2">
      <c r="C90" s="2080"/>
      <c r="D90" s="2080"/>
      <c r="E90" s="2080"/>
      <c r="F90" s="2080"/>
      <c r="G90" s="2080"/>
      <c r="H90" s="2080"/>
      <c r="I90" s="2080"/>
      <c r="J90" s="2080"/>
      <c r="K90" s="2080"/>
      <c r="L90" s="2080"/>
      <c r="M90" s="2080"/>
      <c r="N90" s="2080"/>
      <c r="O90" s="2080"/>
      <c r="P90" s="2080"/>
      <c r="Q90" s="2080"/>
      <c r="R90" s="2080"/>
      <c r="S90" s="2080"/>
      <c r="T90" s="2080"/>
      <c r="U90" s="2080"/>
      <c r="V90" s="2080"/>
      <c r="W90" s="2080"/>
      <c r="X90" s="2080"/>
      <c r="Y90" s="2080"/>
      <c r="Z90" s="2080"/>
      <c r="AA90" s="2080"/>
      <c r="AB90" s="2080"/>
      <c r="AC90" s="2080"/>
      <c r="AD90" s="2080"/>
      <c r="AE90" s="2080"/>
      <c r="AF90" s="2080"/>
      <c r="AG90" s="2080"/>
      <c r="AH90" s="2080"/>
      <c r="AI90" s="2080"/>
      <c r="AJ90" s="2080"/>
      <c r="AK90" s="2080"/>
      <c r="AL90" s="2080"/>
      <c r="AM90" s="2080"/>
      <c r="AN90" s="2080"/>
      <c r="AO90" s="2080"/>
      <c r="AP90" s="2080"/>
      <c r="AQ90" s="2080"/>
      <c r="AR90" s="2080"/>
      <c r="AS90" s="2080"/>
      <c r="AT90" s="2080"/>
      <c r="AU90" s="2080"/>
      <c r="AV90" s="2080"/>
      <c r="AW90" s="2080"/>
      <c r="AX90" s="2080"/>
      <c r="AY90" s="2080"/>
      <c r="AZ90" s="2080"/>
      <c r="BA90" s="2080"/>
      <c r="BB90" s="2080"/>
      <c r="BC90" s="2080"/>
      <c r="BD90" s="2080"/>
      <c r="BE90" s="2080"/>
      <c r="BF90" s="2080"/>
      <c r="BG90" s="2080"/>
      <c r="BH90" s="2080"/>
      <c r="BI90" s="2080"/>
      <c r="BJ90" s="2080"/>
      <c r="BK90" s="2211"/>
      <c r="BL90" s="2080"/>
      <c r="BM90" s="2080"/>
      <c r="BN90" s="2080"/>
      <c r="BO90" s="2080"/>
      <c r="BP90" s="2211"/>
      <c r="BQ90" s="2080"/>
      <c r="BR90" s="2080"/>
      <c r="BS90" s="2080"/>
      <c r="BT90" s="2080"/>
      <c r="BU90" s="2080"/>
      <c r="BV90" s="2080"/>
      <c r="BW90" s="2080"/>
      <c r="BX90" s="2080"/>
      <c r="BY90" s="2080"/>
      <c r="BZ90" s="2080"/>
      <c r="CA90" s="2080"/>
      <c r="CB90" s="2080"/>
      <c r="CC90" s="2080"/>
      <c r="CD90" s="2080"/>
      <c r="CE90" s="2080"/>
      <c r="CF90" s="2080"/>
      <c r="CG90" s="2080"/>
      <c r="CH90" s="2080"/>
      <c r="CI90" s="2080"/>
      <c r="CJ90" s="367"/>
      <c r="CK90" s="367"/>
      <c r="CL90" s="367"/>
      <c r="CM90" s="367"/>
      <c r="CO90" s="2209"/>
    </row>
    <row r="91" spans="1:93" s="1985" customFormat="1" x14ac:dyDescent="0.2">
      <c r="B91" s="1911"/>
      <c r="C91" s="2081"/>
      <c r="BK91" s="2212"/>
      <c r="BP91" s="2212"/>
      <c r="CJ91" s="367"/>
      <c r="CK91" s="367"/>
      <c r="CL91" s="367"/>
      <c r="CM91" s="367"/>
      <c r="CO91" s="2209"/>
    </row>
    <row r="92" spans="1:93" s="1985" customFormat="1" x14ac:dyDescent="0.2">
      <c r="C92" s="2081"/>
      <c r="BK92" s="2212"/>
      <c r="BP92" s="2212"/>
      <c r="CJ92" s="367"/>
      <c r="CK92" s="367"/>
      <c r="CL92" s="367"/>
      <c r="CM92" s="367"/>
      <c r="CO92" s="2209"/>
    </row>
    <row r="93" spans="1:93" s="1985" customFormat="1" x14ac:dyDescent="0.2">
      <c r="C93" s="2081"/>
      <c r="AQ93" s="2080"/>
      <c r="BK93" s="2212"/>
      <c r="BP93" s="2212"/>
      <c r="CJ93" s="367"/>
      <c r="CK93" s="367"/>
      <c r="CL93" s="367"/>
      <c r="CM93" s="367"/>
      <c r="CO93" s="2209"/>
    </row>
    <row r="94" spans="1:93" s="1985" customFormat="1" x14ac:dyDescent="0.2">
      <c r="B94" s="1911"/>
      <c r="C94" s="2081"/>
      <c r="BK94" s="2212"/>
      <c r="BP94" s="2212"/>
      <c r="CJ94" s="367"/>
      <c r="CK94" s="367"/>
      <c r="CL94" s="367"/>
      <c r="CM94" s="367"/>
      <c r="CO94" s="2209"/>
    </row>
    <row r="95" spans="1:93" s="1985" customFormat="1" x14ac:dyDescent="0.2">
      <c r="CJ95" s="367"/>
      <c r="CK95" s="367"/>
      <c r="CL95" s="367"/>
      <c r="CM95" s="367"/>
      <c r="CO95" s="2209"/>
    </row>
    <row r="96" spans="1:93" s="1985" customFormat="1" x14ac:dyDescent="0.2">
      <c r="B96" s="1911"/>
      <c r="AJ96" s="2212"/>
      <c r="AQ96" s="2080"/>
      <c r="CJ96" s="367"/>
      <c r="CK96" s="367"/>
      <c r="CL96" s="367"/>
      <c r="CM96" s="367"/>
      <c r="CO96" s="2209"/>
    </row>
    <row r="97" spans="2:93" s="2080" customFormat="1" x14ac:dyDescent="0.2">
      <c r="B97" s="2109"/>
      <c r="AA97" s="2211"/>
      <c r="AJ97" s="2211"/>
      <c r="AQ97" s="2211"/>
      <c r="AR97" s="2211"/>
      <c r="BP97" s="2211"/>
      <c r="CF97" s="2211"/>
      <c r="CG97" s="2211"/>
      <c r="CH97" s="2211"/>
      <c r="CI97" s="2211"/>
      <c r="CJ97" s="367"/>
      <c r="CK97" s="367"/>
      <c r="CL97" s="367"/>
      <c r="CM97" s="367"/>
      <c r="CO97" s="2209"/>
    </row>
    <row r="98" spans="2:93" s="1985" customFormat="1" x14ac:dyDescent="0.2">
      <c r="CJ98" s="367"/>
      <c r="CK98" s="367"/>
      <c r="CL98" s="367"/>
      <c r="CM98" s="367"/>
      <c r="CO98" s="2209"/>
    </row>
    <row r="99" spans="2:93" s="1985" customFormat="1" x14ac:dyDescent="0.2">
      <c r="AQ99" s="2080"/>
      <c r="CJ99" s="367"/>
      <c r="CK99" s="367"/>
      <c r="CL99" s="367"/>
      <c r="CM99" s="367"/>
      <c r="CO99" s="2209"/>
    </row>
    <row r="100" spans="2:93" s="1985" customFormat="1" x14ac:dyDescent="0.2">
      <c r="B100" s="1911"/>
      <c r="BK100" s="2212"/>
      <c r="CF100" s="2212"/>
      <c r="CG100" s="2212"/>
      <c r="CH100" s="2212"/>
      <c r="CI100" s="2212"/>
      <c r="CJ100" s="367"/>
      <c r="CK100" s="367"/>
      <c r="CL100" s="367"/>
      <c r="CM100" s="367"/>
      <c r="CO100" s="2209"/>
    </row>
    <row r="101" spans="2:93" s="1985" customFormat="1" x14ac:dyDescent="0.2">
      <c r="CJ101" s="367"/>
      <c r="CK101" s="367"/>
      <c r="CL101" s="367"/>
      <c r="CM101" s="367"/>
      <c r="CO101" s="2209"/>
    </row>
    <row r="102" spans="2:93" s="1985" customFormat="1" x14ac:dyDescent="0.2">
      <c r="AQ102" s="2080"/>
      <c r="CJ102" s="367"/>
      <c r="CK102" s="367"/>
      <c r="CL102" s="367"/>
      <c r="CM102" s="367"/>
      <c r="CO102" s="2209"/>
    </row>
    <row r="103" spans="2:93" s="1985" customFormat="1" x14ac:dyDescent="0.2">
      <c r="CJ103" s="367"/>
      <c r="CK103" s="367"/>
      <c r="CL103" s="367"/>
      <c r="CM103" s="367"/>
      <c r="CO103" s="2209"/>
    </row>
    <row r="104" spans="2:93" s="1985" customFormat="1" x14ac:dyDescent="0.2">
      <c r="CJ104" s="367"/>
      <c r="CK104" s="367"/>
      <c r="CL104" s="367"/>
      <c r="CM104" s="367"/>
      <c r="CO104" s="2209"/>
    </row>
    <row r="105" spans="2:93" s="1985" customFormat="1" x14ac:dyDescent="0.2">
      <c r="CJ105" s="367"/>
      <c r="CK105" s="367"/>
      <c r="CL105" s="367"/>
      <c r="CM105" s="367"/>
      <c r="CO105" s="2209"/>
    </row>
    <row r="106" spans="2:93" s="1985" customFormat="1" x14ac:dyDescent="0.2">
      <c r="CJ106" s="367"/>
      <c r="CK106" s="367"/>
      <c r="CL106" s="367"/>
      <c r="CM106" s="367"/>
      <c r="CO106" s="2209"/>
    </row>
    <row r="107" spans="2:93" s="1985" customFormat="1" x14ac:dyDescent="0.2">
      <c r="CJ107" s="367"/>
      <c r="CK107" s="367"/>
      <c r="CL107" s="367"/>
      <c r="CM107" s="367"/>
      <c r="CO107" s="2209"/>
    </row>
    <row r="108" spans="2:93" s="1985" customFormat="1" x14ac:dyDescent="0.2">
      <c r="CJ108" s="367"/>
      <c r="CK108" s="367"/>
      <c r="CL108" s="367"/>
      <c r="CM108" s="367"/>
      <c r="CO108" s="2209"/>
    </row>
    <row r="109" spans="2:93" s="1985" customFormat="1" x14ac:dyDescent="0.2">
      <c r="CJ109" s="367"/>
      <c r="CK109" s="367"/>
      <c r="CL109" s="367"/>
      <c r="CM109" s="367"/>
      <c r="CO109" s="2209"/>
    </row>
    <row r="110" spans="2:93" s="1985" customFormat="1" x14ac:dyDescent="0.2">
      <c r="CJ110" s="367"/>
      <c r="CK110" s="367"/>
      <c r="CL110" s="367"/>
      <c r="CM110" s="367"/>
      <c r="CO110" s="2209"/>
    </row>
    <row r="111" spans="2:93" s="1985" customFormat="1" x14ac:dyDescent="0.2">
      <c r="CJ111" s="367"/>
      <c r="CK111" s="367"/>
      <c r="CL111" s="367"/>
      <c r="CM111" s="367"/>
      <c r="CO111" s="2209"/>
    </row>
    <row r="112" spans="2:93" s="1985" customFormat="1" x14ac:dyDescent="0.2">
      <c r="CJ112" s="367"/>
      <c r="CK112" s="367"/>
      <c r="CL112" s="367"/>
      <c r="CM112" s="367"/>
      <c r="CO112" s="2209"/>
    </row>
    <row r="113" spans="88:93" s="1985" customFormat="1" x14ac:dyDescent="0.2">
      <c r="CJ113" s="367"/>
      <c r="CK113" s="367"/>
      <c r="CL113" s="367"/>
      <c r="CM113" s="367"/>
      <c r="CO113" s="2209"/>
    </row>
    <row r="114" spans="88:93" s="1985" customFormat="1" x14ac:dyDescent="0.2">
      <c r="CJ114" s="367"/>
      <c r="CK114" s="367"/>
      <c r="CL114" s="367"/>
      <c r="CM114" s="367"/>
      <c r="CO114" s="2209"/>
    </row>
    <row r="115" spans="88:93" s="1985" customFormat="1" x14ac:dyDescent="0.2">
      <c r="CJ115" s="367"/>
      <c r="CK115" s="367"/>
      <c r="CL115" s="367"/>
      <c r="CM115" s="367"/>
      <c r="CO115" s="2209"/>
    </row>
    <row r="116" spans="88:93" s="1985" customFormat="1" x14ac:dyDescent="0.2">
      <c r="CJ116" s="367"/>
      <c r="CK116" s="367"/>
      <c r="CL116" s="367"/>
      <c r="CM116" s="367"/>
      <c r="CO116" s="2209"/>
    </row>
    <row r="117" spans="88:93" s="1985" customFormat="1" x14ac:dyDescent="0.2">
      <c r="CJ117" s="367"/>
      <c r="CK117" s="367"/>
      <c r="CL117" s="367"/>
      <c r="CM117" s="367"/>
      <c r="CO117" s="2209"/>
    </row>
    <row r="118" spans="88:93" s="1985" customFormat="1" x14ac:dyDescent="0.2">
      <c r="CJ118" s="367"/>
      <c r="CK118" s="367"/>
      <c r="CL118" s="367"/>
      <c r="CM118" s="367"/>
      <c r="CO118" s="2209"/>
    </row>
    <row r="119" spans="88:93" s="1985" customFormat="1" x14ac:dyDescent="0.2">
      <c r="CJ119" s="367"/>
      <c r="CK119" s="367"/>
      <c r="CL119" s="367"/>
      <c r="CM119" s="367"/>
      <c r="CO119" s="2209"/>
    </row>
    <row r="120" spans="88:93" s="1985" customFormat="1" x14ac:dyDescent="0.2">
      <c r="CJ120" s="367"/>
      <c r="CK120" s="367"/>
      <c r="CL120" s="367"/>
      <c r="CM120" s="367"/>
      <c r="CO120" s="2209"/>
    </row>
    <row r="121" spans="88:93" s="1985" customFormat="1" x14ac:dyDescent="0.2">
      <c r="CJ121" s="367"/>
      <c r="CK121" s="367"/>
      <c r="CL121" s="367"/>
      <c r="CM121" s="367"/>
      <c r="CO121" s="2209"/>
    </row>
    <row r="122" spans="88:93" s="1985" customFormat="1" x14ac:dyDescent="0.2">
      <c r="CJ122" s="367"/>
      <c r="CK122" s="367"/>
      <c r="CL122" s="367"/>
      <c r="CM122" s="367"/>
      <c r="CO122" s="2209"/>
    </row>
    <row r="123" spans="88:93" s="1985" customFormat="1" x14ac:dyDescent="0.2">
      <c r="CJ123" s="367"/>
      <c r="CK123" s="367"/>
      <c r="CL123" s="367"/>
      <c r="CM123" s="367"/>
      <c r="CO123" s="2209"/>
    </row>
    <row r="124" spans="88:93" s="1985" customFormat="1" x14ac:dyDescent="0.2">
      <c r="CJ124" s="367"/>
      <c r="CK124" s="367"/>
      <c r="CL124" s="367"/>
      <c r="CM124" s="367"/>
      <c r="CO124" s="2209"/>
    </row>
    <row r="125" spans="88:93" s="1985" customFormat="1" x14ac:dyDescent="0.2">
      <c r="CJ125" s="367"/>
      <c r="CK125" s="367"/>
      <c r="CL125" s="367"/>
      <c r="CM125" s="367"/>
      <c r="CO125" s="2209"/>
    </row>
    <row r="126" spans="88:93" s="1985" customFormat="1" x14ac:dyDescent="0.2">
      <c r="CJ126" s="367"/>
      <c r="CK126" s="367"/>
      <c r="CL126" s="367"/>
      <c r="CM126" s="367"/>
      <c r="CO126" s="2209"/>
    </row>
    <row r="127" spans="88:93" s="1985" customFormat="1" x14ac:dyDescent="0.2">
      <c r="CJ127" s="367"/>
      <c r="CK127" s="367"/>
      <c r="CL127" s="367"/>
      <c r="CM127" s="367"/>
      <c r="CO127" s="2209"/>
    </row>
    <row r="128" spans="88:93" s="1985" customFormat="1" x14ac:dyDescent="0.2">
      <c r="CJ128" s="367"/>
      <c r="CK128" s="367"/>
      <c r="CL128" s="367"/>
      <c r="CM128" s="367"/>
      <c r="CO128" s="2209"/>
    </row>
    <row r="129" spans="88:93" s="1985" customFormat="1" x14ac:dyDescent="0.2">
      <c r="CJ129" s="367"/>
      <c r="CK129" s="367"/>
      <c r="CL129" s="367"/>
      <c r="CM129" s="367"/>
      <c r="CO129" s="2209"/>
    </row>
    <row r="130" spans="88:93" s="1985" customFormat="1" x14ac:dyDescent="0.2">
      <c r="CJ130" s="367"/>
      <c r="CK130" s="367"/>
      <c r="CL130" s="367"/>
      <c r="CM130" s="367"/>
      <c r="CO130" s="2209"/>
    </row>
    <row r="131" spans="88:93" s="1985" customFormat="1" x14ac:dyDescent="0.2">
      <c r="CJ131" s="367"/>
      <c r="CK131" s="367"/>
      <c r="CL131" s="367"/>
      <c r="CM131" s="367"/>
      <c r="CO131" s="2209"/>
    </row>
    <row r="132" spans="88:93" s="1985" customFormat="1" x14ac:dyDescent="0.2">
      <c r="CJ132" s="367"/>
      <c r="CK132" s="367"/>
      <c r="CL132" s="367"/>
      <c r="CM132" s="367"/>
      <c r="CO132" s="2209"/>
    </row>
    <row r="133" spans="88:93" s="1985" customFormat="1" x14ac:dyDescent="0.2">
      <c r="CJ133" s="367"/>
      <c r="CK133" s="367"/>
      <c r="CL133" s="367"/>
      <c r="CM133" s="367"/>
      <c r="CO133" s="2209"/>
    </row>
    <row r="134" spans="88:93" s="1985" customFormat="1" x14ac:dyDescent="0.2">
      <c r="CJ134" s="367"/>
      <c r="CK134" s="367"/>
      <c r="CL134" s="367"/>
      <c r="CM134" s="367"/>
      <c r="CO134" s="2209"/>
    </row>
    <row r="135" spans="88:93" s="1985" customFormat="1" x14ac:dyDescent="0.2">
      <c r="CJ135" s="367"/>
      <c r="CK135" s="367"/>
      <c r="CL135" s="367"/>
      <c r="CM135" s="367"/>
      <c r="CO135" s="2209"/>
    </row>
    <row r="136" spans="88:93" s="1985" customFormat="1" x14ac:dyDescent="0.2">
      <c r="CJ136" s="367"/>
      <c r="CK136" s="367"/>
      <c r="CL136" s="367"/>
      <c r="CM136" s="367"/>
      <c r="CO136" s="2209"/>
    </row>
    <row r="137" spans="88:93" s="1985" customFormat="1" x14ac:dyDescent="0.2">
      <c r="CJ137" s="367"/>
      <c r="CK137" s="367"/>
      <c r="CL137" s="367"/>
      <c r="CM137" s="367"/>
      <c r="CO137" s="2209"/>
    </row>
    <row r="138" spans="88:93" s="1985" customFormat="1" x14ac:dyDescent="0.2">
      <c r="CJ138" s="367"/>
      <c r="CK138" s="367"/>
      <c r="CL138" s="367"/>
      <c r="CM138" s="367"/>
      <c r="CO138" s="2209"/>
    </row>
    <row r="139" spans="88:93" s="1985" customFormat="1" x14ac:dyDescent="0.2">
      <c r="CJ139" s="367"/>
      <c r="CK139" s="367"/>
      <c r="CL139" s="367"/>
      <c r="CM139" s="367"/>
      <c r="CO139" s="2209"/>
    </row>
    <row r="140" spans="88:93" s="1985" customFormat="1" x14ac:dyDescent="0.2">
      <c r="CJ140" s="367"/>
      <c r="CK140" s="367"/>
      <c r="CL140" s="367"/>
      <c r="CM140" s="367"/>
      <c r="CO140" s="2209"/>
    </row>
    <row r="141" spans="88:93" s="1985" customFormat="1" x14ac:dyDescent="0.2">
      <c r="CJ141" s="367"/>
      <c r="CK141" s="367"/>
      <c r="CL141" s="367"/>
      <c r="CM141" s="367"/>
      <c r="CO141" s="2209"/>
    </row>
    <row r="142" spans="88:93" s="1985" customFormat="1" x14ac:dyDescent="0.2">
      <c r="CJ142" s="367"/>
      <c r="CK142" s="367"/>
      <c r="CL142" s="367"/>
      <c r="CM142" s="367"/>
      <c r="CO142" s="2209"/>
    </row>
    <row r="143" spans="88:93" s="1985" customFormat="1" x14ac:dyDescent="0.2">
      <c r="CJ143" s="367"/>
      <c r="CK143" s="367"/>
      <c r="CL143" s="367"/>
      <c r="CM143" s="367"/>
      <c r="CO143" s="2209"/>
    </row>
    <row r="144" spans="88:93" s="1985" customFormat="1" x14ac:dyDescent="0.2">
      <c r="CJ144" s="367"/>
      <c r="CK144" s="367"/>
      <c r="CL144" s="367"/>
      <c r="CM144" s="367"/>
      <c r="CO144" s="2209"/>
    </row>
    <row r="145" spans="88:93" s="1985" customFormat="1" x14ac:dyDescent="0.2">
      <c r="CJ145" s="367"/>
      <c r="CK145" s="367"/>
      <c r="CL145" s="367"/>
      <c r="CM145" s="367"/>
      <c r="CO145" s="2209"/>
    </row>
    <row r="146" spans="88:93" s="1985" customFormat="1" x14ac:dyDescent="0.2">
      <c r="CJ146" s="367"/>
      <c r="CK146" s="367"/>
      <c r="CL146" s="367"/>
      <c r="CM146" s="367"/>
      <c r="CO146" s="2209"/>
    </row>
    <row r="147" spans="88:93" s="1985" customFormat="1" x14ac:dyDescent="0.2">
      <c r="CJ147" s="367"/>
      <c r="CK147" s="367"/>
      <c r="CL147" s="367"/>
      <c r="CM147" s="367"/>
      <c r="CO147" s="2209"/>
    </row>
    <row r="148" spans="88:93" s="1985" customFormat="1" x14ac:dyDescent="0.2">
      <c r="CJ148" s="367"/>
      <c r="CK148" s="367"/>
      <c r="CL148" s="367"/>
      <c r="CM148" s="367"/>
      <c r="CO148" s="2209"/>
    </row>
    <row r="149" spans="88:93" s="1985" customFormat="1" x14ac:dyDescent="0.2">
      <c r="CJ149" s="367"/>
      <c r="CK149" s="367"/>
      <c r="CL149" s="367"/>
      <c r="CM149" s="367"/>
      <c r="CO149" s="2209"/>
    </row>
    <row r="150" spans="88:93" s="1985" customFormat="1" x14ac:dyDescent="0.2">
      <c r="CJ150" s="367"/>
      <c r="CK150" s="367"/>
      <c r="CL150" s="367"/>
      <c r="CM150" s="367"/>
      <c r="CO150" s="2209"/>
    </row>
    <row r="151" spans="88:93" s="1985" customFormat="1" x14ac:dyDescent="0.2">
      <c r="CJ151" s="367"/>
      <c r="CK151" s="367"/>
      <c r="CL151" s="367"/>
      <c r="CM151" s="367"/>
      <c r="CO151" s="2209"/>
    </row>
    <row r="152" spans="88:93" s="1985" customFormat="1" x14ac:dyDescent="0.2">
      <c r="CJ152" s="367"/>
      <c r="CK152" s="367"/>
      <c r="CL152" s="367"/>
      <c r="CM152" s="367"/>
      <c r="CO152" s="2209"/>
    </row>
    <row r="153" spans="88:93" s="1985" customFormat="1" x14ac:dyDescent="0.2">
      <c r="CJ153" s="367"/>
      <c r="CK153" s="367"/>
      <c r="CL153" s="367"/>
      <c r="CM153" s="367"/>
      <c r="CO153" s="2209"/>
    </row>
    <row r="154" spans="88:93" s="1985" customFormat="1" x14ac:dyDescent="0.2">
      <c r="CJ154" s="367"/>
      <c r="CK154" s="367"/>
      <c r="CL154" s="367"/>
      <c r="CM154" s="367"/>
      <c r="CO154" s="2209"/>
    </row>
    <row r="155" spans="88:93" s="1985" customFormat="1" x14ac:dyDescent="0.2">
      <c r="CJ155" s="367"/>
      <c r="CK155" s="367"/>
      <c r="CL155" s="367"/>
      <c r="CM155" s="367"/>
      <c r="CO155" s="2209"/>
    </row>
    <row r="156" spans="88:93" s="1985" customFormat="1" x14ac:dyDescent="0.2">
      <c r="CJ156" s="367"/>
      <c r="CK156" s="367"/>
      <c r="CL156" s="367"/>
      <c r="CM156" s="367"/>
      <c r="CO156" s="2209"/>
    </row>
    <row r="157" spans="88:93" s="1985" customFormat="1" x14ac:dyDescent="0.2">
      <c r="CJ157" s="367"/>
      <c r="CK157" s="367"/>
      <c r="CL157" s="367"/>
      <c r="CM157" s="367"/>
      <c r="CO157" s="2209"/>
    </row>
    <row r="158" spans="88:93" s="1985" customFormat="1" x14ac:dyDescent="0.2">
      <c r="CJ158" s="367"/>
      <c r="CK158" s="367"/>
      <c r="CL158" s="367"/>
      <c r="CM158" s="367"/>
      <c r="CO158" s="2209"/>
    </row>
    <row r="159" spans="88:93" s="1985" customFormat="1" x14ac:dyDescent="0.2">
      <c r="CJ159" s="367"/>
      <c r="CK159" s="367"/>
      <c r="CL159" s="367"/>
      <c r="CM159" s="367"/>
      <c r="CO159" s="2209"/>
    </row>
    <row r="160" spans="88:93" s="1985" customFormat="1" x14ac:dyDescent="0.2">
      <c r="CJ160" s="367"/>
      <c r="CK160" s="367"/>
      <c r="CL160" s="367"/>
      <c r="CM160" s="367"/>
      <c r="CO160" s="2209"/>
    </row>
    <row r="161" spans="88:93" s="1985" customFormat="1" x14ac:dyDescent="0.2">
      <c r="CJ161" s="367"/>
      <c r="CK161" s="367"/>
      <c r="CL161" s="367"/>
      <c r="CM161" s="367"/>
      <c r="CO161" s="2209"/>
    </row>
    <row r="162" spans="88:93" s="1985" customFormat="1" x14ac:dyDescent="0.2">
      <c r="CJ162" s="367"/>
      <c r="CK162" s="367"/>
      <c r="CL162" s="367"/>
      <c r="CM162" s="367"/>
      <c r="CO162" s="2209"/>
    </row>
    <row r="163" spans="88:93" s="1985" customFormat="1" x14ac:dyDescent="0.2">
      <c r="CJ163" s="367"/>
      <c r="CK163" s="367"/>
      <c r="CL163" s="367"/>
      <c r="CM163" s="367"/>
      <c r="CO163" s="2209"/>
    </row>
    <row r="164" spans="88:93" s="1985" customFormat="1" x14ac:dyDescent="0.2">
      <c r="CJ164" s="367"/>
      <c r="CK164" s="367"/>
      <c r="CL164" s="367"/>
      <c r="CM164" s="367"/>
      <c r="CO164" s="2209"/>
    </row>
    <row r="165" spans="88:93" s="1985" customFormat="1" x14ac:dyDescent="0.2">
      <c r="CJ165" s="367"/>
      <c r="CK165" s="367"/>
      <c r="CL165" s="367"/>
      <c r="CM165" s="367"/>
      <c r="CO165" s="2209"/>
    </row>
    <row r="166" spans="88:93" s="1985" customFormat="1" x14ac:dyDescent="0.2">
      <c r="CJ166" s="367"/>
      <c r="CK166" s="367"/>
      <c r="CL166" s="367"/>
      <c r="CM166" s="367"/>
      <c r="CO166" s="2209"/>
    </row>
    <row r="167" spans="88:93" s="1985" customFormat="1" x14ac:dyDescent="0.2">
      <c r="CJ167" s="367"/>
      <c r="CK167" s="367"/>
      <c r="CL167" s="367"/>
      <c r="CM167" s="367"/>
      <c r="CO167" s="2209"/>
    </row>
    <row r="168" spans="88:93" s="1985" customFormat="1" x14ac:dyDescent="0.2">
      <c r="CJ168" s="367"/>
      <c r="CK168" s="367"/>
      <c r="CL168" s="367"/>
      <c r="CM168" s="367"/>
      <c r="CO168" s="2209"/>
    </row>
    <row r="169" spans="88:93" s="1985" customFormat="1" x14ac:dyDescent="0.2">
      <c r="CJ169" s="367"/>
      <c r="CK169" s="367"/>
      <c r="CL169" s="367"/>
      <c r="CM169" s="367"/>
      <c r="CO169" s="2209"/>
    </row>
    <row r="170" spans="88:93" s="1985" customFormat="1" x14ac:dyDescent="0.2">
      <c r="CJ170" s="367"/>
      <c r="CK170" s="367"/>
      <c r="CL170" s="367"/>
      <c r="CM170" s="367"/>
      <c r="CO170" s="2209"/>
    </row>
    <row r="171" spans="88:93" s="1985" customFormat="1" x14ac:dyDescent="0.2">
      <c r="CJ171" s="367"/>
      <c r="CK171" s="367"/>
      <c r="CL171" s="367"/>
      <c r="CM171" s="367"/>
      <c r="CO171" s="2209"/>
    </row>
    <row r="172" spans="88:93" s="1985" customFormat="1" x14ac:dyDescent="0.2">
      <c r="CJ172" s="367"/>
      <c r="CK172" s="367"/>
      <c r="CL172" s="367"/>
      <c r="CM172" s="367"/>
      <c r="CO172" s="2209"/>
    </row>
    <row r="173" spans="88:93" s="1985" customFormat="1" x14ac:dyDescent="0.2">
      <c r="CJ173" s="367"/>
      <c r="CK173" s="367"/>
      <c r="CL173" s="367"/>
      <c r="CM173" s="367"/>
      <c r="CO173" s="2209"/>
    </row>
    <row r="174" spans="88:93" s="1985" customFormat="1" x14ac:dyDescent="0.2">
      <c r="CJ174" s="367"/>
      <c r="CK174" s="367"/>
      <c r="CL174" s="367"/>
      <c r="CM174" s="367"/>
      <c r="CO174" s="2209"/>
    </row>
    <row r="175" spans="88:93" s="1985" customFormat="1" x14ac:dyDescent="0.2">
      <c r="CJ175" s="367"/>
      <c r="CK175" s="367"/>
      <c r="CL175" s="367"/>
      <c r="CM175" s="367"/>
      <c r="CO175" s="2209"/>
    </row>
    <row r="176" spans="88:93" s="1985" customFormat="1" x14ac:dyDescent="0.2">
      <c r="CJ176" s="367"/>
      <c r="CK176" s="367"/>
      <c r="CL176" s="367"/>
      <c r="CM176" s="367"/>
      <c r="CO176" s="2209"/>
    </row>
    <row r="177" spans="88:93" s="1985" customFormat="1" x14ac:dyDescent="0.2">
      <c r="CJ177" s="367"/>
      <c r="CK177" s="367"/>
      <c r="CL177" s="367"/>
      <c r="CM177" s="367"/>
      <c r="CO177" s="2209"/>
    </row>
    <row r="178" spans="88:93" s="1985" customFormat="1" x14ac:dyDescent="0.2">
      <c r="CJ178" s="367"/>
      <c r="CK178" s="367"/>
      <c r="CL178" s="367"/>
      <c r="CM178" s="367"/>
      <c r="CO178" s="2209"/>
    </row>
    <row r="179" spans="88:93" s="1985" customFormat="1" x14ac:dyDescent="0.2">
      <c r="CJ179" s="367"/>
      <c r="CK179" s="367"/>
      <c r="CL179" s="367"/>
      <c r="CM179" s="367"/>
      <c r="CO179" s="2209"/>
    </row>
    <row r="180" spans="88:93" s="1985" customFormat="1" x14ac:dyDescent="0.2">
      <c r="CJ180" s="367"/>
      <c r="CK180" s="367"/>
      <c r="CL180" s="367"/>
      <c r="CM180" s="367"/>
      <c r="CO180" s="2209"/>
    </row>
    <row r="181" spans="88:93" s="1985" customFormat="1" x14ac:dyDescent="0.2">
      <c r="CJ181" s="367"/>
      <c r="CK181" s="367"/>
      <c r="CL181" s="367"/>
      <c r="CM181" s="367"/>
      <c r="CO181" s="2209"/>
    </row>
    <row r="182" spans="88:93" s="1985" customFormat="1" x14ac:dyDescent="0.2">
      <c r="CJ182" s="367"/>
      <c r="CK182" s="367"/>
      <c r="CL182" s="367"/>
      <c r="CM182" s="367"/>
      <c r="CO182" s="2209"/>
    </row>
    <row r="183" spans="88:93" s="1985" customFormat="1" x14ac:dyDescent="0.2">
      <c r="CJ183" s="367"/>
      <c r="CK183" s="367"/>
      <c r="CL183" s="367"/>
      <c r="CM183" s="367"/>
      <c r="CO183" s="2209"/>
    </row>
    <row r="184" spans="88:93" s="1985" customFormat="1" x14ac:dyDescent="0.2">
      <c r="CJ184" s="367"/>
      <c r="CK184" s="367"/>
      <c r="CL184" s="367"/>
      <c r="CM184" s="367"/>
      <c r="CO184" s="2209"/>
    </row>
    <row r="185" spans="88:93" s="1985" customFormat="1" x14ac:dyDescent="0.2">
      <c r="CJ185" s="367"/>
      <c r="CK185" s="367"/>
      <c r="CL185" s="367"/>
      <c r="CM185" s="367"/>
      <c r="CO185" s="2209"/>
    </row>
    <row r="186" spans="88:93" s="1985" customFormat="1" x14ac:dyDescent="0.2">
      <c r="CJ186" s="367"/>
      <c r="CK186" s="367"/>
      <c r="CL186" s="367"/>
      <c r="CM186" s="367"/>
      <c r="CO186" s="2209"/>
    </row>
    <row r="187" spans="88:93" s="1985" customFormat="1" x14ac:dyDescent="0.2">
      <c r="CJ187" s="367"/>
      <c r="CK187" s="367"/>
      <c r="CL187" s="367"/>
      <c r="CM187" s="367"/>
      <c r="CO187" s="2209"/>
    </row>
    <row r="188" spans="88:93" s="1985" customFormat="1" x14ac:dyDescent="0.2">
      <c r="CJ188" s="367"/>
      <c r="CK188" s="367"/>
      <c r="CL188" s="367"/>
      <c r="CM188" s="367"/>
      <c r="CO188" s="2209"/>
    </row>
    <row r="189" spans="88:93" s="1985" customFormat="1" x14ac:dyDescent="0.2">
      <c r="CJ189" s="367"/>
      <c r="CK189" s="367"/>
      <c r="CL189" s="367"/>
      <c r="CM189" s="367"/>
      <c r="CO189" s="2209"/>
    </row>
    <row r="190" spans="88:93" s="1985" customFormat="1" x14ac:dyDescent="0.2">
      <c r="CJ190" s="367"/>
      <c r="CK190" s="367"/>
      <c r="CL190" s="367"/>
      <c r="CM190" s="367"/>
      <c r="CO190" s="2209"/>
    </row>
    <row r="191" spans="88:93" s="1985" customFormat="1" x14ac:dyDescent="0.2">
      <c r="CJ191" s="367"/>
      <c r="CK191" s="367"/>
      <c r="CL191" s="367"/>
      <c r="CM191" s="367"/>
      <c r="CO191" s="2209"/>
    </row>
    <row r="192" spans="88:93" s="1985" customFormat="1" x14ac:dyDescent="0.2">
      <c r="CJ192" s="367"/>
      <c r="CK192" s="367"/>
      <c r="CL192" s="367"/>
      <c r="CM192" s="367"/>
      <c r="CO192" s="2209"/>
    </row>
    <row r="193" spans="88:93" s="1985" customFormat="1" x14ac:dyDescent="0.2">
      <c r="CJ193" s="367"/>
      <c r="CK193" s="367"/>
      <c r="CL193" s="367"/>
      <c r="CM193" s="367"/>
      <c r="CO193" s="2209"/>
    </row>
    <row r="194" spans="88:93" s="1985" customFormat="1" x14ac:dyDescent="0.2">
      <c r="CJ194" s="367"/>
      <c r="CK194" s="367"/>
      <c r="CL194" s="367"/>
      <c r="CM194" s="367"/>
      <c r="CO194" s="2209"/>
    </row>
    <row r="195" spans="88:93" s="1985" customFormat="1" x14ac:dyDescent="0.2">
      <c r="CJ195" s="367"/>
      <c r="CK195" s="367"/>
      <c r="CL195" s="367"/>
      <c r="CM195" s="367"/>
      <c r="CO195" s="2209"/>
    </row>
    <row r="196" spans="88:93" s="1985" customFormat="1" x14ac:dyDescent="0.2">
      <c r="CJ196" s="367"/>
      <c r="CK196" s="367"/>
      <c r="CL196" s="367"/>
      <c r="CM196" s="367"/>
      <c r="CO196" s="2209"/>
    </row>
    <row r="197" spans="88:93" s="1985" customFormat="1" x14ac:dyDescent="0.2">
      <c r="CJ197" s="367"/>
      <c r="CK197" s="367"/>
      <c r="CL197" s="367"/>
      <c r="CM197" s="367"/>
      <c r="CO197" s="2209"/>
    </row>
    <row r="198" spans="88:93" s="1985" customFormat="1" x14ac:dyDescent="0.2">
      <c r="CJ198" s="367"/>
      <c r="CK198" s="367"/>
      <c r="CL198" s="367"/>
      <c r="CM198" s="367"/>
      <c r="CO198" s="2209"/>
    </row>
    <row r="199" spans="88:93" s="1985" customFormat="1" x14ac:dyDescent="0.2">
      <c r="CJ199" s="367"/>
      <c r="CK199" s="367"/>
      <c r="CL199" s="367"/>
      <c r="CM199" s="367"/>
      <c r="CO199" s="2209"/>
    </row>
    <row r="200" spans="88:93" s="1985" customFormat="1" x14ac:dyDescent="0.2">
      <c r="CJ200" s="367"/>
      <c r="CK200" s="367"/>
      <c r="CL200" s="367"/>
      <c r="CM200" s="367"/>
      <c r="CO200" s="2209"/>
    </row>
    <row r="201" spans="88:93" s="1985" customFormat="1" x14ac:dyDescent="0.2">
      <c r="CJ201" s="367"/>
      <c r="CK201" s="367"/>
      <c r="CL201" s="367"/>
      <c r="CM201" s="367"/>
      <c r="CO201" s="2209"/>
    </row>
    <row r="202" spans="88:93" s="1985" customFormat="1" x14ac:dyDescent="0.2">
      <c r="CJ202" s="367"/>
      <c r="CK202" s="367"/>
      <c r="CL202" s="367"/>
      <c r="CM202" s="367"/>
      <c r="CO202" s="2209"/>
    </row>
    <row r="203" spans="88:93" s="1985" customFormat="1" x14ac:dyDescent="0.2">
      <c r="CJ203" s="367"/>
      <c r="CK203" s="367"/>
      <c r="CL203" s="367"/>
      <c r="CM203" s="367"/>
      <c r="CO203" s="2209"/>
    </row>
    <row r="204" spans="88:93" s="1985" customFormat="1" x14ac:dyDescent="0.2">
      <c r="CJ204" s="367"/>
      <c r="CK204" s="367"/>
      <c r="CL204" s="367"/>
      <c r="CM204" s="367"/>
      <c r="CO204" s="2209"/>
    </row>
    <row r="205" spans="88:93" s="1985" customFormat="1" x14ac:dyDescent="0.2">
      <c r="CJ205" s="367"/>
      <c r="CK205" s="367"/>
      <c r="CL205" s="367"/>
      <c r="CM205" s="367"/>
      <c r="CO205" s="2209"/>
    </row>
    <row r="206" spans="88:93" s="1985" customFormat="1" x14ac:dyDescent="0.2">
      <c r="CJ206" s="367"/>
      <c r="CK206" s="367"/>
      <c r="CL206" s="367"/>
      <c r="CM206" s="367"/>
      <c r="CO206" s="2209"/>
    </row>
    <row r="207" spans="88:93" s="1985" customFormat="1" x14ac:dyDescent="0.2">
      <c r="CJ207" s="367"/>
      <c r="CK207" s="367"/>
      <c r="CL207" s="367"/>
      <c r="CM207" s="367"/>
      <c r="CO207" s="2209"/>
    </row>
    <row r="208" spans="88:93" s="1985" customFormat="1" x14ac:dyDescent="0.2">
      <c r="CJ208" s="367"/>
      <c r="CK208" s="367"/>
      <c r="CL208" s="367"/>
      <c r="CM208" s="367"/>
      <c r="CO208" s="2209"/>
    </row>
    <row r="209" spans="88:93" s="1985" customFormat="1" x14ac:dyDescent="0.2">
      <c r="CJ209" s="367"/>
      <c r="CK209" s="367"/>
      <c r="CL209" s="367"/>
      <c r="CM209" s="367"/>
      <c r="CO209" s="2209"/>
    </row>
    <row r="210" spans="88:93" s="1985" customFormat="1" x14ac:dyDescent="0.2">
      <c r="CJ210" s="367"/>
      <c r="CK210" s="367"/>
      <c r="CL210" s="367"/>
      <c r="CM210" s="367"/>
      <c r="CO210" s="2209"/>
    </row>
    <row r="211" spans="88:93" s="1985" customFormat="1" x14ac:dyDescent="0.2">
      <c r="CJ211" s="367"/>
      <c r="CK211" s="367"/>
      <c r="CL211" s="367"/>
      <c r="CM211" s="367"/>
      <c r="CO211" s="2209"/>
    </row>
    <row r="212" spans="88:93" s="1985" customFormat="1" x14ac:dyDescent="0.2">
      <c r="CJ212" s="367"/>
      <c r="CK212" s="367"/>
      <c r="CL212" s="367"/>
      <c r="CM212" s="367"/>
      <c r="CO212" s="2209"/>
    </row>
    <row r="213" spans="88:93" s="1985" customFormat="1" x14ac:dyDescent="0.2">
      <c r="CJ213" s="367"/>
      <c r="CK213" s="367"/>
      <c r="CL213" s="367"/>
      <c r="CM213" s="367"/>
      <c r="CO213" s="2209"/>
    </row>
    <row r="214" spans="88:93" s="1985" customFormat="1" x14ac:dyDescent="0.2">
      <c r="CJ214" s="367"/>
      <c r="CK214" s="367"/>
      <c r="CL214" s="367"/>
      <c r="CM214" s="367"/>
      <c r="CO214" s="2209"/>
    </row>
    <row r="215" spans="88:93" s="1985" customFormat="1" x14ac:dyDescent="0.2">
      <c r="CJ215" s="367"/>
      <c r="CK215" s="367"/>
      <c r="CL215" s="367"/>
      <c r="CM215" s="367"/>
      <c r="CO215" s="2209"/>
    </row>
    <row r="216" spans="88:93" s="1985" customFormat="1" x14ac:dyDescent="0.2">
      <c r="CJ216" s="367"/>
      <c r="CK216" s="367"/>
      <c r="CL216" s="367"/>
      <c r="CM216" s="367"/>
      <c r="CO216" s="2209"/>
    </row>
    <row r="217" spans="88:93" s="1985" customFormat="1" x14ac:dyDescent="0.2">
      <c r="CJ217" s="367"/>
      <c r="CK217" s="367"/>
      <c r="CL217" s="367"/>
      <c r="CM217" s="367"/>
      <c r="CO217" s="2209"/>
    </row>
    <row r="218" spans="88:93" s="1985" customFormat="1" x14ac:dyDescent="0.2">
      <c r="CJ218" s="367"/>
      <c r="CK218" s="367"/>
      <c r="CL218" s="367"/>
      <c r="CM218" s="367"/>
      <c r="CO218" s="2209"/>
    </row>
    <row r="219" spans="88:93" s="1985" customFormat="1" x14ac:dyDescent="0.2">
      <c r="CJ219" s="367"/>
      <c r="CK219" s="367"/>
      <c r="CL219" s="367"/>
      <c r="CM219" s="367"/>
      <c r="CO219" s="2209"/>
    </row>
    <row r="220" spans="88:93" s="1985" customFormat="1" x14ac:dyDescent="0.2">
      <c r="CJ220" s="367"/>
      <c r="CK220" s="367"/>
      <c r="CL220" s="367"/>
      <c r="CM220" s="367"/>
      <c r="CO220" s="2209"/>
    </row>
    <row r="221" spans="88:93" s="1985" customFormat="1" x14ac:dyDescent="0.2">
      <c r="CJ221" s="367"/>
      <c r="CK221" s="367"/>
      <c r="CL221" s="367"/>
      <c r="CM221" s="367"/>
      <c r="CO221" s="2209"/>
    </row>
    <row r="222" spans="88:93" s="1985" customFormat="1" x14ac:dyDescent="0.2">
      <c r="CJ222" s="367"/>
      <c r="CK222" s="367"/>
      <c r="CL222" s="367"/>
      <c r="CM222" s="367"/>
      <c r="CO222" s="2209"/>
    </row>
    <row r="223" spans="88:93" s="1985" customFormat="1" x14ac:dyDescent="0.2">
      <c r="CJ223" s="367"/>
      <c r="CK223" s="367"/>
      <c r="CL223" s="367"/>
      <c r="CM223" s="367"/>
      <c r="CO223" s="2209"/>
    </row>
    <row r="224" spans="88:93" s="1985" customFormat="1" x14ac:dyDescent="0.2">
      <c r="CJ224" s="367"/>
      <c r="CK224" s="367"/>
      <c r="CL224" s="367"/>
      <c r="CM224" s="367"/>
      <c r="CO224" s="2209"/>
    </row>
    <row r="225" spans="88:93" s="1985" customFormat="1" x14ac:dyDescent="0.2">
      <c r="CJ225" s="367"/>
      <c r="CK225" s="367"/>
      <c r="CL225" s="367"/>
      <c r="CM225" s="367"/>
      <c r="CO225" s="2209"/>
    </row>
    <row r="226" spans="88:93" s="1985" customFormat="1" x14ac:dyDescent="0.2">
      <c r="CJ226" s="367"/>
      <c r="CK226" s="367"/>
      <c r="CL226" s="367"/>
      <c r="CM226" s="367"/>
      <c r="CO226" s="2209"/>
    </row>
    <row r="227" spans="88:93" s="1985" customFormat="1" x14ac:dyDescent="0.2">
      <c r="CJ227" s="367"/>
      <c r="CK227" s="367"/>
      <c r="CL227" s="367"/>
      <c r="CM227" s="367"/>
      <c r="CO227" s="2209"/>
    </row>
    <row r="228" spans="88:93" s="1985" customFormat="1" x14ac:dyDescent="0.2">
      <c r="CJ228" s="367"/>
      <c r="CK228" s="367"/>
      <c r="CL228" s="367"/>
      <c r="CM228" s="367"/>
      <c r="CO228" s="2209"/>
    </row>
    <row r="229" spans="88:93" s="1985" customFormat="1" x14ac:dyDescent="0.2">
      <c r="CJ229" s="367"/>
      <c r="CK229" s="367"/>
      <c r="CL229" s="367"/>
      <c r="CM229" s="367"/>
      <c r="CO229" s="2209"/>
    </row>
    <row r="230" spans="88:93" s="1985" customFormat="1" x14ac:dyDescent="0.2">
      <c r="CJ230" s="367"/>
      <c r="CK230" s="367"/>
      <c r="CL230" s="367"/>
      <c r="CM230" s="367"/>
      <c r="CO230" s="2209"/>
    </row>
    <row r="231" spans="88:93" s="1985" customFormat="1" x14ac:dyDescent="0.2">
      <c r="CJ231" s="367"/>
      <c r="CK231" s="367"/>
      <c r="CL231" s="367"/>
      <c r="CM231" s="367"/>
      <c r="CO231" s="2209"/>
    </row>
    <row r="232" spans="88:93" s="1985" customFormat="1" x14ac:dyDescent="0.2">
      <c r="CJ232" s="367"/>
      <c r="CK232" s="367"/>
      <c r="CL232" s="367"/>
      <c r="CM232" s="367"/>
      <c r="CO232" s="2209"/>
    </row>
    <row r="233" spans="88:93" s="1985" customFormat="1" x14ac:dyDescent="0.2">
      <c r="CJ233" s="367"/>
      <c r="CK233" s="367"/>
      <c r="CL233" s="367"/>
      <c r="CM233" s="367"/>
      <c r="CO233" s="2209"/>
    </row>
    <row r="234" spans="88:93" s="1985" customFormat="1" x14ac:dyDescent="0.2">
      <c r="CJ234" s="367"/>
      <c r="CK234" s="367"/>
      <c r="CL234" s="367"/>
      <c r="CM234" s="367"/>
      <c r="CO234" s="2209"/>
    </row>
    <row r="235" spans="88:93" s="1985" customFormat="1" x14ac:dyDescent="0.2">
      <c r="CJ235" s="367"/>
      <c r="CK235" s="367"/>
      <c r="CL235" s="367"/>
      <c r="CM235" s="367"/>
      <c r="CO235" s="2209"/>
    </row>
    <row r="236" spans="88:93" s="1985" customFormat="1" x14ac:dyDescent="0.2">
      <c r="CJ236" s="367"/>
      <c r="CK236" s="367"/>
      <c r="CL236" s="367"/>
      <c r="CM236" s="367"/>
      <c r="CO236" s="2209"/>
    </row>
    <row r="237" spans="88:93" s="1985" customFormat="1" x14ac:dyDescent="0.2">
      <c r="CJ237" s="367"/>
      <c r="CK237" s="367"/>
      <c r="CL237" s="367"/>
      <c r="CM237" s="367"/>
      <c r="CO237" s="2209"/>
    </row>
    <row r="238" spans="88:93" s="1985" customFormat="1" x14ac:dyDescent="0.2">
      <c r="CJ238" s="367"/>
      <c r="CK238" s="367"/>
      <c r="CL238" s="367"/>
      <c r="CM238" s="367"/>
      <c r="CO238" s="2209"/>
    </row>
    <row r="239" spans="88:93" s="1985" customFormat="1" x14ac:dyDescent="0.2">
      <c r="CJ239" s="367"/>
      <c r="CK239" s="367"/>
      <c r="CL239" s="367"/>
      <c r="CM239" s="367"/>
      <c r="CO239" s="2209"/>
    </row>
    <row r="240" spans="88:93" s="1985" customFormat="1" x14ac:dyDescent="0.2">
      <c r="CJ240" s="367"/>
      <c r="CK240" s="367"/>
      <c r="CL240" s="367"/>
      <c r="CM240" s="367"/>
      <c r="CO240" s="2209"/>
    </row>
    <row r="241" spans="88:93" s="1985" customFormat="1" x14ac:dyDescent="0.2">
      <c r="CJ241" s="367"/>
      <c r="CK241" s="367"/>
      <c r="CL241" s="367"/>
      <c r="CM241" s="367"/>
      <c r="CO241" s="2209"/>
    </row>
    <row r="242" spans="88:93" s="1985" customFormat="1" x14ac:dyDescent="0.2">
      <c r="CJ242" s="367"/>
      <c r="CK242" s="367"/>
      <c r="CL242" s="367"/>
      <c r="CM242" s="367"/>
      <c r="CO242" s="2209"/>
    </row>
    <row r="243" spans="88:93" s="1985" customFormat="1" x14ac:dyDescent="0.2">
      <c r="CJ243" s="367"/>
      <c r="CK243" s="367"/>
      <c r="CL243" s="367"/>
      <c r="CM243" s="367"/>
      <c r="CO243" s="2209"/>
    </row>
    <row r="244" spans="88:93" s="1985" customFormat="1" x14ac:dyDescent="0.2">
      <c r="CJ244" s="367"/>
      <c r="CK244" s="367"/>
      <c r="CL244" s="367"/>
      <c r="CM244" s="367"/>
      <c r="CO244" s="2209"/>
    </row>
    <row r="245" spans="88:93" s="1985" customFormat="1" x14ac:dyDescent="0.2">
      <c r="CJ245" s="367"/>
      <c r="CK245" s="367"/>
      <c r="CL245" s="367"/>
      <c r="CM245" s="367"/>
      <c r="CO245" s="2209"/>
    </row>
    <row r="246" spans="88:93" s="1985" customFormat="1" x14ac:dyDescent="0.2">
      <c r="CJ246" s="367"/>
      <c r="CK246" s="367"/>
      <c r="CL246" s="367"/>
      <c r="CM246" s="367"/>
      <c r="CO246" s="2209"/>
    </row>
    <row r="247" spans="88:93" s="1985" customFormat="1" x14ac:dyDescent="0.2">
      <c r="CJ247" s="367"/>
      <c r="CK247" s="367"/>
      <c r="CL247" s="367"/>
      <c r="CM247" s="367"/>
      <c r="CO247" s="2209"/>
    </row>
    <row r="248" spans="88:93" s="1985" customFormat="1" x14ac:dyDescent="0.2">
      <c r="CJ248" s="367"/>
      <c r="CK248" s="367"/>
      <c r="CL248" s="367"/>
      <c r="CM248" s="367"/>
      <c r="CO248" s="2209"/>
    </row>
    <row r="249" spans="88:93" s="1985" customFormat="1" x14ac:dyDescent="0.2">
      <c r="CJ249" s="367"/>
      <c r="CK249" s="367"/>
      <c r="CL249" s="367"/>
      <c r="CM249" s="367"/>
      <c r="CO249" s="2209"/>
    </row>
    <row r="250" spans="88:93" s="1985" customFormat="1" x14ac:dyDescent="0.2">
      <c r="CJ250" s="367"/>
      <c r="CK250" s="367"/>
      <c r="CL250" s="367"/>
      <c r="CM250" s="367"/>
      <c r="CO250" s="2209"/>
    </row>
    <row r="251" spans="88:93" s="1985" customFormat="1" x14ac:dyDescent="0.2">
      <c r="CJ251" s="367"/>
      <c r="CK251" s="367"/>
      <c r="CL251" s="367"/>
      <c r="CM251" s="367"/>
      <c r="CO251" s="2209"/>
    </row>
    <row r="252" spans="88:93" s="1985" customFormat="1" x14ac:dyDescent="0.2">
      <c r="CJ252" s="367"/>
      <c r="CK252" s="367"/>
      <c r="CL252" s="367"/>
      <c r="CM252" s="367"/>
      <c r="CO252" s="2209"/>
    </row>
    <row r="253" spans="88:93" s="1985" customFormat="1" x14ac:dyDescent="0.2">
      <c r="CJ253" s="367"/>
      <c r="CK253" s="367"/>
      <c r="CL253" s="367"/>
      <c r="CM253" s="367"/>
      <c r="CO253" s="2209"/>
    </row>
    <row r="254" spans="88:93" s="1985" customFormat="1" x14ac:dyDescent="0.2">
      <c r="CJ254" s="367"/>
      <c r="CK254" s="367"/>
      <c r="CL254" s="367"/>
      <c r="CM254" s="367"/>
      <c r="CO254" s="2209"/>
    </row>
    <row r="255" spans="88:93" s="1985" customFormat="1" x14ac:dyDescent="0.2">
      <c r="CJ255" s="367"/>
      <c r="CK255" s="367"/>
      <c r="CL255" s="367"/>
      <c r="CM255" s="367"/>
      <c r="CO255" s="2209"/>
    </row>
    <row r="256" spans="88:93" s="1985" customFormat="1" x14ac:dyDescent="0.2">
      <c r="CJ256" s="367"/>
      <c r="CK256" s="367"/>
      <c r="CL256" s="367"/>
      <c r="CM256" s="367"/>
      <c r="CO256" s="2209"/>
    </row>
    <row r="257" spans="88:93" s="1985" customFormat="1" x14ac:dyDescent="0.2">
      <c r="CJ257" s="367"/>
      <c r="CK257" s="367"/>
      <c r="CL257" s="367"/>
      <c r="CM257" s="367"/>
      <c r="CO257" s="2209"/>
    </row>
    <row r="258" spans="88:93" s="1985" customFormat="1" x14ac:dyDescent="0.2">
      <c r="CJ258" s="367"/>
      <c r="CK258" s="367"/>
      <c r="CL258" s="367"/>
      <c r="CM258" s="367"/>
      <c r="CO258" s="2209"/>
    </row>
    <row r="259" spans="88:93" s="1985" customFormat="1" x14ac:dyDescent="0.2">
      <c r="CJ259" s="367"/>
      <c r="CK259" s="367"/>
      <c r="CL259" s="367"/>
      <c r="CM259" s="367"/>
      <c r="CO259" s="2209"/>
    </row>
    <row r="260" spans="88:93" s="1985" customFormat="1" x14ac:dyDescent="0.2">
      <c r="CJ260" s="367"/>
      <c r="CK260" s="367"/>
      <c r="CL260" s="367"/>
      <c r="CM260" s="367"/>
      <c r="CO260" s="2209"/>
    </row>
    <row r="261" spans="88:93" s="1985" customFormat="1" x14ac:dyDescent="0.2">
      <c r="CJ261" s="367"/>
      <c r="CK261" s="367"/>
      <c r="CL261" s="367"/>
      <c r="CM261" s="367"/>
      <c r="CO261" s="2209"/>
    </row>
    <row r="262" spans="88:93" s="1985" customFormat="1" x14ac:dyDescent="0.2">
      <c r="CJ262" s="367"/>
      <c r="CK262" s="367"/>
      <c r="CL262" s="367"/>
      <c r="CM262" s="367"/>
      <c r="CO262" s="2209"/>
    </row>
    <row r="263" spans="88:93" s="1985" customFormat="1" x14ac:dyDescent="0.2">
      <c r="CJ263" s="367"/>
      <c r="CK263" s="367"/>
      <c r="CL263" s="367"/>
      <c r="CM263" s="367"/>
      <c r="CO263" s="2209"/>
    </row>
    <row r="264" spans="88:93" s="1985" customFormat="1" x14ac:dyDescent="0.2">
      <c r="CJ264" s="367"/>
      <c r="CK264" s="367"/>
      <c r="CL264" s="367"/>
      <c r="CM264" s="367"/>
      <c r="CO264" s="2209"/>
    </row>
    <row r="265" spans="88:93" s="1985" customFormat="1" x14ac:dyDescent="0.2">
      <c r="CJ265" s="367"/>
      <c r="CK265" s="367"/>
      <c r="CL265" s="367"/>
      <c r="CM265" s="367"/>
      <c r="CO265" s="2209"/>
    </row>
    <row r="266" spans="88:93" s="1985" customFormat="1" x14ac:dyDescent="0.2">
      <c r="CJ266" s="367"/>
      <c r="CK266" s="367"/>
      <c r="CL266" s="367"/>
      <c r="CM266" s="367"/>
      <c r="CO266" s="2209"/>
    </row>
    <row r="267" spans="88:93" s="1985" customFormat="1" x14ac:dyDescent="0.2">
      <c r="CJ267" s="367"/>
      <c r="CK267" s="367"/>
      <c r="CL267" s="367"/>
      <c r="CM267" s="367"/>
      <c r="CO267" s="2209"/>
    </row>
    <row r="268" spans="88:93" s="1985" customFormat="1" x14ac:dyDescent="0.2">
      <c r="CJ268" s="367"/>
      <c r="CK268" s="367"/>
      <c r="CL268" s="367"/>
      <c r="CM268" s="367"/>
      <c r="CO268" s="2209"/>
    </row>
    <row r="269" spans="88:93" s="1985" customFormat="1" x14ac:dyDescent="0.2">
      <c r="CJ269" s="367"/>
      <c r="CK269" s="367"/>
      <c r="CL269" s="367"/>
      <c r="CM269" s="367"/>
      <c r="CO269" s="2209"/>
    </row>
    <row r="270" spans="88:93" s="1985" customFormat="1" x14ac:dyDescent="0.2">
      <c r="CJ270" s="367"/>
      <c r="CK270" s="367"/>
      <c r="CL270" s="367"/>
      <c r="CM270" s="367"/>
      <c r="CO270" s="2209"/>
    </row>
    <row r="271" spans="88:93" s="1985" customFormat="1" x14ac:dyDescent="0.2">
      <c r="CJ271" s="367"/>
      <c r="CK271" s="367"/>
      <c r="CL271" s="367"/>
      <c r="CM271" s="367"/>
      <c r="CO271" s="2209"/>
    </row>
    <row r="272" spans="88:93" s="1985" customFormat="1" x14ac:dyDescent="0.2">
      <c r="CJ272" s="367"/>
      <c r="CK272" s="367"/>
      <c r="CL272" s="367"/>
      <c r="CM272" s="367"/>
      <c r="CO272" s="2209"/>
    </row>
    <row r="273" spans="88:93" s="1985" customFormat="1" x14ac:dyDescent="0.2">
      <c r="CJ273" s="367"/>
      <c r="CK273" s="367"/>
      <c r="CL273" s="367"/>
      <c r="CM273" s="367"/>
      <c r="CO273" s="2209"/>
    </row>
    <row r="274" spans="88:93" s="1985" customFormat="1" x14ac:dyDescent="0.2">
      <c r="CJ274" s="367"/>
      <c r="CK274" s="367"/>
      <c r="CL274" s="367"/>
      <c r="CM274" s="367"/>
      <c r="CO274" s="2209"/>
    </row>
    <row r="275" spans="88:93" s="1985" customFormat="1" x14ac:dyDescent="0.2">
      <c r="CJ275" s="367"/>
      <c r="CK275" s="367"/>
      <c r="CL275" s="367"/>
      <c r="CM275" s="367"/>
      <c r="CO275" s="2209"/>
    </row>
    <row r="276" spans="88:93" s="1985" customFormat="1" x14ac:dyDescent="0.2">
      <c r="CJ276" s="367"/>
      <c r="CK276" s="367"/>
      <c r="CL276" s="367"/>
      <c r="CM276" s="367"/>
      <c r="CO276" s="2209"/>
    </row>
    <row r="277" spans="88:93" s="1985" customFormat="1" x14ac:dyDescent="0.2">
      <c r="CJ277" s="367"/>
      <c r="CK277" s="367"/>
      <c r="CL277" s="367"/>
      <c r="CM277" s="367"/>
      <c r="CO277" s="2209"/>
    </row>
    <row r="278" spans="88:93" s="1985" customFormat="1" x14ac:dyDescent="0.2">
      <c r="CJ278" s="367"/>
      <c r="CK278" s="367"/>
      <c r="CL278" s="367"/>
      <c r="CM278" s="367"/>
      <c r="CO278" s="2209"/>
    </row>
    <row r="279" spans="88:93" s="1985" customFormat="1" x14ac:dyDescent="0.2">
      <c r="CJ279" s="367"/>
      <c r="CK279" s="367"/>
      <c r="CL279" s="367"/>
      <c r="CM279" s="367"/>
      <c r="CO279" s="2209"/>
    </row>
    <row r="280" spans="88:93" s="1985" customFormat="1" x14ac:dyDescent="0.2">
      <c r="CJ280" s="367"/>
      <c r="CK280" s="367"/>
      <c r="CL280" s="367"/>
      <c r="CM280" s="367"/>
      <c r="CO280" s="2209"/>
    </row>
    <row r="281" spans="88:93" s="1985" customFormat="1" x14ac:dyDescent="0.2">
      <c r="CJ281" s="367"/>
      <c r="CK281" s="367"/>
      <c r="CL281" s="367"/>
      <c r="CM281" s="367"/>
      <c r="CO281" s="2209"/>
    </row>
    <row r="282" spans="88:93" s="1985" customFormat="1" x14ac:dyDescent="0.2">
      <c r="CJ282" s="367"/>
      <c r="CK282" s="367"/>
      <c r="CL282" s="367"/>
      <c r="CM282" s="367"/>
      <c r="CO282" s="2209"/>
    </row>
    <row r="283" spans="88:93" s="1985" customFormat="1" x14ac:dyDescent="0.2">
      <c r="CJ283" s="367"/>
      <c r="CK283" s="367"/>
      <c r="CL283" s="367"/>
      <c r="CM283" s="367"/>
      <c r="CO283" s="2209"/>
    </row>
    <row r="284" spans="88:93" s="1985" customFormat="1" x14ac:dyDescent="0.2">
      <c r="CJ284" s="367"/>
      <c r="CK284" s="367"/>
      <c r="CL284" s="367"/>
      <c r="CM284" s="367"/>
      <c r="CO284" s="2209"/>
    </row>
    <row r="285" spans="88:93" s="1985" customFormat="1" x14ac:dyDescent="0.2">
      <c r="CJ285" s="367"/>
      <c r="CK285" s="367"/>
      <c r="CL285" s="367"/>
      <c r="CM285" s="367"/>
      <c r="CO285" s="2209"/>
    </row>
    <row r="286" spans="88:93" s="1985" customFormat="1" x14ac:dyDescent="0.2">
      <c r="CJ286" s="367"/>
      <c r="CK286" s="367"/>
      <c r="CL286" s="367"/>
      <c r="CM286" s="367"/>
      <c r="CO286" s="2209"/>
    </row>
    <row r="287" spans="88:93" s="1985" customFormat="1" x14ac:dyDescent="0.2">
      <c r="CJ287" s="367"/>
      <c r="CK287" s="367"/>
      <c r="CL287" s="367"/>
      <c r="CM287" s="367"/>
      <c r="CO287" s="2209"/>
    </row>
    <row r="288" spans="88:93" s="1985" customFormat="1" x14ac:dyDescent="0.2">
      <c r="CJ288" s="367"/>
      <c r="CK288" s="367"/>
      <c r="CL288" s="367"/>
      <c r="CM288" s="367"/>
      <c r="CO288" s="2209"/>
    </row>
    <row r="289" spans="1:93" s="1985" customFormat="1" x14ac:dyDescent="0.2">
      <c r="CJ289" s="367"/>
      <c r="CK289" s="367"/>
      <c r="CL289" s="367"/>
      <c r="CM289" s="367"/>
      <c r="CO289" s="2209"/>
    </row>
    <row r="290" spans="1:93" s="1985" customFormat="1" x14ac:dyDescent="0.2">
      <c r="CJ290" s="367"/>
      <c r="CK290" s="367"/>
      <c r="CL290" s="367"/>
      <c r="CM290" s="367"/>
      <c r="CO290" s="2209"/>
    </row>
    <row r="291" spans="1:93" s="1985" customFormat="1" x14ac:dyDescent="0.2">
      <c r="CJ291" s="367"/>
      <c r="CK291" s="367"/>
      <c r="CL291" s="367"/>
      <c r="CM291" s="367"/>
      <c r="CO291" s="2209"/>
    </row>
    <row r="292" spans="1:93" s="1985" customFormat="1" x14ac:dyDescent="0.2">
      <c r="CJ292" s="367"/>
      <c r="CK292" s="367"/>
      <c r="CL292" s="367"/>
      <c r="CM292" s="367"/>
      <c r="CO292" s="2209"/>
    </row>
    <row r="293" spans="1:93" s="1985" customFormat="1" x14ac:dyDescent="0.2">
      <c r="CJ293" s="367"/>
      <c r="CK293" s="367"/>
      <c r="CL293" s="367"/>
      <c r="CM293" s="367"/>
      <c r="CO293" s="2209"/>
    </row>
    <row r="294" spans="1:93" s="1985" customFormat="1" x14ac:dyDescent="0.2">
      <c r="CJ294" s="367"/>
      <c r="CK294" s="367"/>
      <c r="CL294" s="367"/>
      <c r="CM294" s="367"/>
      <c r="CO294" s="2209"/>
    </row>
    <row r="295" spans="1:93" s="1985" customFormat="1" x14ac:dyDescent="0.2">
      <c r="CJ295" s="367"/>
      <c r="CK295" s="367"/>
      <c r="CL295" s="367"/>
      <c r="CM295" s="367"/>
      <c r="CO295" s="2209"/>
    </row>
    <row r="296" spans="1:93" s="1985" customFormat="1" x14ac:dyDescent="0.2">
      <c r="CJ296" s="367"/>
      <c r="CK296" s="367"/>
      <c r="CL296" s="367"/>
      <c r="CM296" s="367"/>
      <c r="CO296" s="2209"/>
    </row>
    <row r="297" spans="1:93" s="1985" customFormat="1" x14ac:dyDescent="0.2">
      <c r="CJ297" s="367"/>
      <c r="CK297" s="367"/>
      <c r="CL297" s="367"/>
      <c r="CM297" s="367"/>
      <c r="CO297" s="2209"/>
    </row>
    <row r="298" spans="1:93" s="1985" customFormat="1" x14ac:dyDescent="0.2">
      <c r="CJ298" s="367"/>
      <c r="CK298" s="367"/>
      <c r="CL298" s="367"/>
      <c r="CM298" s="367"/>
      <c r="CO298" s="2209"/>
    </row>
    <row r="299" spans="1:93" s="1985" customFormat="1" x14ac:dyDescent="0.2">
      <c r="CJ299" s="367"/>
      <c r="CK299" s="367"/>
      <c r="CL299" s="367"/>
      <c r="CM299" s="367"/>
      <c r="CO299" s="2209"/>
    </row>
    <row r="300" spans="1:93" s="1985" customFormat="1" ht="12.95" customHeight="1" x14ac:dyDescent="0.2">
      <c r="A300" s="1921"/>
      <c r="B300" s="1921"/>
      <c r="C300" s="1211"/>
      <c r="D300" s="1211"/>
      <c r="E300" s="1211"/>
      <c r="F300" s="1211"/>
      <c r="G300" s="1211"/>
      <c r="H300" s="1211"/>
      <c r="I300" s="1211"/>
      <c r="J300" s="1211"/>
      <c r="K300" s="1211"/>
      <c r="L300" s="1211"/>
      <c r="M300" s="1211"/>
      <c r="N300" s="1211"/>
      <c r="O300" s="1211"/>
      <c r="P300" s="1211"/>
      <c r="Q300" s="1211"/>
      <c r="R300" s="1211"/>
      <c r="S300" s="1211"/>
      <c r="T300" s="1211"/>
      <c r="U300" s="1211"/>
      <c r="V300" s="1211"/>
      <c r="W300" s="1211"/>
      <c r="X300" s="1211"/>
      <c r="Y300" s="1211"/>
      <c r="Z300" s="1211"/>
      <c r="AA300" s="1211"/>
      <c r="AB300" s="1211"/>
      <c r="AC300" s="1211"/>
      <c r="AD300" s="1211"/>
      <c r="AE300" s="1211"/>
      <c r="AF300" s="1211"/>
      <c r="AG300" s="1211"/>
      <c r="AH300" s="1211"/>
      <c r="AI300" s="1211"/>
      <c r="AJ300" s="1211"/>
      <c r="AK300" s="1211"/>
      <c r="AL300" s="1911"/>
      <c r="AM300" s="1911"/>
      <c r="AN300" s="1911"/>
      <c r="AO300" s="1212"/>
      <c r="AP300" s="1211"/>
      <c r="AQ300" s="1211"/>
      <c r="AR300" s="1211"/>
      <c r="AS300" s="1211"/>
      <c r="AT300" s="1211"/>
      <c r="AU300" s="1211"/>
      <c r="AV300" s="1211"/>
      <c r="AW300" s="1211"/>
      <c r="AX300" s="1211"/>
      <c r="AY300" s="1211"/>
      <c r="AZ300" s="1211"/>
      <c r="BA300" s="1211"/>
      <c r="BB300" s="1211"/>
      <c r="BC300" s="1211"/>
      <c r="BD300" s="1211"/>
      <c r="BE300" s="1211"/>
      <c r="BF300" s="1211"/>
      <c r="BG300" s="1211"/>
      <c r="BH300" s="1211"/>
      <c r="BI300" s="1211"/>
      <c r="BJ300" s="1211"/>
      <c r="BK300" s="1211"/>
      <c r="BL300" s="1211"/>
      <c r="BM300" s="1211"/>
      <c r="BN300" s="1211"/>
      <c r="BO300" s="1211"/>
      <c r="BP300" s="1211"/>
      <c r="BQ300" s="1211"/>
      <c r="BR300" s="1211"/>
      <c r="BS300" s="1211"/>
      <c r="BT300" s="1211"/>
      <c r="BU300" s="1211"/>
      <c r="BV300" s="1211"/>
      <c r="BW300" s="1211"/>
      <c r="BX300" s="1211"/>
      <c r="BY300" s="1211"/>
      <c r="BZ300" s="1211"/>
      <c r="CA300" s="1211"/>
      <c r="CB300" s="1211"/>
      <c r="CC300" s="1211"/>
      <c r="CD300" s="1211"/>
      <c r="CE300" s="1211"/>
      <c r="CF300" s="1211"/>
      <c r="CG300" s="1211"/>
      <c r="CH300" s="1211"/>
      <c r="CI300" s="1211"/>
      <c r="CJ300" s="367"/>
      <c r="CK300" s="367"/>
      <c r="CL300" s="367"/>
      <c r="CM300" s="367"/>
      <c r="CO300" s="2209"/>
    </row>
    <row r="301" spans="1:93" s="1985" customFormat="1" x14ac:dyDescent="0.2">
      <c r="A301" s="1921"/>
      <c r="B301" s="1921"/>
      <c r="C301" s="2081"/>
      <c r="D301" s="2081"/>
      <c r="E301" s="2081"/>
      <c r="F301" s="2081"/>
      <c r="G301" s="2081"/>
      <c r="H301" s="2081"/>
      <c r="I301" s="2081"/>
      <c r="J301" s="2081"/>
      <c r="K301" s="2081"/>
      <c r="L301" s="2081"/>
      <c r="M301" s="2081"/>
      <c r="N301" s="2081"/>
      <c r="O301" s="2081"/>
      <c r="P301" s="2081"/>
      <c r="Q301" s="2081"/>
      <c r="R301" s="2081"/>
      <c r="S301" s="2081"/>
      <c r="T301" s="2081"/>
      <c r="U301" s="2081"/>
      <c r="V301" s="2081"/>
      <c r="W301" s="2081"/>
      <c r="X301" s="2081"/>
      <c r="Y301" s="2081"/>
      <c r="Z301" s="2081"/>
      <c r="AA301" s="2081"/>
      <c r="AB301" s="2081"/>
      <c r="AC301" s="2081"/>
      <c r="AD301" s="2081"/>
      <c r="AE301" s="2081"/>
      <c r="AF301" s="2081"/>
      <c r="AG301" s="2081"/>
      <c r="AH301" s="2081"/>
      <c r="AI301" s="2081"/>
      <c r="AJ301" s="2081"/>
      <c r="AK301" s="2081"/>
      <c r="AL301" s="2081"/>
      <c r="AM301" s="2081"/>
      <c r="AN301" s="2081"/>
      <c r="AO301" s="2081"/>
      <c r="AP301" s="2081"/>
      <c r="AQ301" s="2081"/>
      <c r="AR301" s="2081"/>
      <c r="AS301" s="2081"/>
      <c r="AT301" s="2081"/>
      <c r="AU301" s="2081"/>
      <c r="AV301" s="2081"/>
      <c r="AW301" s="2081"/>
      <c r="AX301" s="2081"/>
      <c r="AY301" s="2081"/>
      <c r="AZ301" s="2081"/>
      <c r="BA301" s="2081"/>
      <c r="BB301" s="2081"/>
      <c r="BC301" s="2081"/>
      <c r="BD301" s="2081"/>
      <c r="BE301" s="2081"/>
      <c r="BF301" s="2081"/>
      <c r="BG301" s="2081"/>
      <c r="BH301" s="2081"/>
      <c r="BI301" s="2081"/>
      <c r="BJ301" s="2081"/>
      <c r="BK301" s="2081"/>
      <c r="BL301" s="2081"/>
      <c r="BM301" s="2081"/>
      <c r="BN301" s="2081"/>
      <c r="BO301" s="2081"/>
      <c r="BP301" s="2081"/>
      <c r="BQ301" s="2081"/>
      <c r="BR301" s="2081"/>
      <c r="BS301" s="2081"/>
      <c r="BT301" s="2081"/>
      <c r="BU301" s="2081"/>
      <c r="BV301" s="2081"/>
      <c r="BW301" s="2081"/>
      <c r="BX301" s="2081"/>
      <c r="BY301" s="2081"/>
      <c r="BZ301" s="2081"/>
      <c r="CA301" s="2081"/>
      <c r="CB301" s="2081"/>
      <c r="CC301" s="2081"/>
      <c r="CD301" s="2081"/>
      <c r="CE301" s="2081"/>
      <c r="CF301" s="2081"/>
      <c r="CG301" s="2081"/>
      <c r="CH301" s="2081"/>
      <c r="CI301" s="2081"/>
      <c r="CO301" s="2209"/>
    </row>
    <row r="302" spans="1:93" s="1985" customFormat="1" x14ac:dyDescent="0.2">
      <c r="A302" s="1921"/>
      <c r="B302" s="1921"/>
      <c r="C302" s="2081"/>
      <c r="AP302" s="1911"/>
      <c r="AQ302" s="2081"/>
      <c r="AR302" s="367"/>
      <c r="CO302" s="2209"/>
    </row>
    <row r="303" spans="1:93" s="1985" customFormat="1" x14ac:dyDescent="0.2">
      <c r="C303" s="367"/>
      <c r="AQ303" s="2081"/>
      <c r="AR303" s="1240"/>
      <c r="CO303" s="2209"/>
    </row>
    <row r="304" spans="1:93" s="1985" customFormat="1" ht="15" x14ac:dyDescent="0.2">
      <c r="AL304" s="367"/>
      <c r="AM304" s="367"/>
      <c r="AN304" s="367"/>
      <c r="AQ304" s="2081"/>
      <c r="AR304" s="2214"/>
      <c r="CO304" s="2209"/>
    </row>
    <row r="305" spans="3:93" s="1985" customFormat="1" x14ac:dyDescent="0.2">
      <c r="AL305" s="367"/>
      <c r="AM305" s="367"/>
      <c r="AN305" s="367"/>
      <c r="AP305" s="1500"/>
      <c r="AQ305" s="2213"/>
      <c r="AR305" s="2215"/>
      <c r="CO305" s="2209"/>
    </row>
    <row r="306" spans="3:93" s="1985" customFormat="1" x14ac:dyDescent="0.2">
      <c r="AL306" s="1911"/>
      <c r="AM306" s="1911"/>
      <c r="AN306" s="1911"/>
      <c r="AP306" s="343"/>
      <c r="AQ306" s="2213"/>
      <c r="AR306" s="2216"/>
      <c r="CO306" s="2209"/>
    </row>
    <row r="307" spans="3:93" s="1985" customFormat="1" ht="15" x14ac:dyDescent="0.2">
      <c r="AK307" s="1967"/>
      <c r="AP307" s="343"/>
      <c r="AQ307" s="2213"/>
      <c r="AR307" s="2214"/>
      <c r="CO307" s="2209"/>
    </row>
    <row r="308" spans="3:93" s="1985" customFormat="1" x14ac:dyDescent="0.2">
      <c r="CO308" s="2209"/>
    </row>
    <row r="309" spans="3:93" s="1985" customFormat="1" x14ac:dyDescent="0.2">
      <c r="CO309" s="2209"/>
    </row>
    <row r="310" spans="3:93" s="1985" customFormat="1" x14ac:dyDescent="0.2">
      <c r="CO310" s="2209"/>
    </row>
    <row r="311" spans="3:93" s="1985" customFormat="1" x14ac:dyDescent="0.2">
      <c r="C311" s="2081"/>
      <c r="AS311" s="2081"/>
      <c r="CO311" s="2209"/>
    </row>
    <row r="312" spans="3:93" s="1985" customFormat="1" x14ac:dyDescent="0.2">
      <c r="C312" s="2081"/>
      <c r="D312" s="2081"/>
      <c r="E312" s="2081"/>
      <c r="F312" s="2081"/>
      <c r="G312" s="2081"/>
      <c r="H312" s="2081"/>
      <c r="I312" s="2081"/>
      <c r="J312" s="2081"/>
      <c r="K312" s="2081"/>
      <c r="L312" s="2081"/>
      <c r="M312" s="2081"/>
      <c r="N312" s="2081"/>
      <c r="O312" s="2081"/>
      <c r="P312" s="2081"/>
      <c r="Q312" s="2081"/>
      <c r="R312" s="2081"/>
      <c r="S312" s="2081"/>
      <c r="T312" s="2081"/>
      <c r="U312" s="2081"/>
      <c r="V312" s="2081"/>
      <c r="W312" s="2081"/>
      <c r="X312" s="2081"/>
      <c r="Y312" s="2081"/>
      <c r="Z312" s="2081"/>
      <c r="AA312" s="2081"/>
      <c r="AB312" s="2081"/>
      <c r="AC312" s="2081"/>
      <c r="AD312" s="2081"/>
      <c r="AE312" s="2081"/>
      <c r="AF312" s="2081"/>
      <c r="AG312" s="2081"/>
      <c r="AH312" s="2081"/>
      <c r="AI312" s="2081"/>
      <c r="AJ312" s="2081"/>
      <c r="AK312" s="2081"/>
      <c r="AL312" s="2081"/>
      <c r="AM312" s="2081"/>
      <c r="AN312" s="2081"/>
      <c r="AO312" s="2081"/>
      <c r="AP312" s="2081"/>
      <c r="AQ312" s="2081"/>
      <c r="AR312" s="2081"/>
      <c r="AS312" s="2081"/>
      <c r="AT312" s="2081"/>
      <c r="AU312" s="2081"/>
      <c r="AV312" s="2081"/>
      <c r="AW312" s="2081"/>
      <c r="AX312" s="2081"/>
      <c r="AY312" s="2081"/>
      <c r="AZ312" s="2081"/>
      <c r="BA312" s="2081"/>
      <c r="BB312" s="2081"/>
      <c r="BC312" s="2081"/>
      <c r="BD312" s="2081"/>
      <c r="BE312" s="2081"/>
      <c r="BF312" s="2081"/>
      <c r="BG312" s="2081"/>
      <c r="BH312" s="2081"/>
      <c r="BI312" s="2081"/>
      <c r="BJ312" s="2081"/>
      <c r="BK312" s="2081"/>
      <c r="BL312" s="2081"/>
      <c r="BM312" s="2081"/>
      <c r="BN312" s="2081"/>
      <c r="BO312" s="2081"/>
      <c r="BP312" s="2081"/>
      <c r="BQ312" s="2081"/>
      <c r="BR312" s="2081"/>
      <c r="BS312" s="2081"/>
      <c r="BT312" s="2081"/>
      <c r="BU312" s="2081"/>
      <c r="BV312" s="2081"/>
      <c r="BW312" s="2081"/>
      <c r="BX312" s="2081"/>
      <c r="BY312" s="2081"/>
      <c r="BZ312" s="2081"/>
      <c r="CA312" s="2081"/>
      <c r="CB312" s="2081"/>
      <c r="CC312" s="2081"/>
      <c r="CD312" s="2081"/>
      <c r="CE312" s="2081"/>
      <c r="CF312" s="2081"/>
      <c r="CG312" s="2081"/>
      <c r="CH312" s="2081"/>
      <c r="CI312" s="2081"/>
      <c r="CO312" s="2209"/>
    </row>
    <row r="313" spans="3:93" s="1985" customFormat="1" x14ac:dyDescent="0.2">
      <c r="CO313" s="2209"/>
    </row>
    <row r="314" spans="3:93" s="1985" customFormat="1" x14ac:dyDescent="0.2">
      <c r="CO314" s="2209"/>
    </row>
    <row r="315" spans="3:93" s="1985" customFormat="1" x14ac:dyDescent="0.2">
      <c r="CO315" s="2209"/>
    </row>
    <row r="316" spans="3:93" s="1985" customFormat="1" x14ac:dyDescent="0.2">
      <c r="CO316" s="2209"/>
    </row>
    <row r="317" spans="3:93" s="1985" customFormat="1" x14ac:dyDescent="0.2">
      <c r="CO317" s="2209"/>
    </row>
    <row r="318" spans="3:93" s="1985" customFormat="1" x14ac:dyDescent="0.2">
      <c r="CO318" s="2209"/>
    </row>
    <row r="319" spans="3:93" s="1985" customFormat="1" x14ac:dyDescent="0.2">
      <c r="CO319" s="2209"/>
    </row>
    <row r="320" spans="3:93" s="1985" customFormat="1" x14ac:dyDescent="0.2">
      <c r="CO320" s="2209"/>
    </row>
    <row r="321" spans="93:93" s="1985" customFormat="1" x14ac:dyDescent="0.2">
      <c r="CO321" s="2209"/>
    </row>
    <row r="322" spans="93:93" s="1985" customFormat="1" x14ac:dyDescent="0.2">
      <c r="CO322" s="2209"/>
    </row>
    <row r="323" spans="93:93" s="1985" customFormat="1" x14ac:dyDescent="0.2">
      <c r="CO323" s="2209"/>
    </row>
    <row r="324" spans="93:93" s="1985" customFormat="1" x14ac:dyDescent="0.2">
      <c r="CO324" s="2209"/>
    </row>
    <row r="325" spans="93:93" s="1985" customFormat="1" x14ac:dyDescent="0.2">
      <c r="CO325" s="2209"/>
    </row>
    <row r="326" spans="93:93" s="1985" customFormat="1" x14ac:dyDescent="0.2">
      <c r="CO326" s="2209"/>
    </row>
    <row r="327" spans="93:93" s="1985" customFormat="1" x14ac:dyDescent="0.2">
      <c r="CO327" s="2209"/>
    </row>
    <row r="328" spans="93:93" s="1985" customFormat="1" x14ac:dyDescent="0.2">
      <c r="CO328" s="2209"/>
    </row>
    <row r="329" spans="93:93" s="1985" customFormat="1" x14ac:dyDescent="0.2">
      <c r="CO329" s="2209"/>
    </row>
    <row r="330" spans="93:93" s="1985" customFormat="1" x14ac:dyDescent="0.2">
      <c r="CO330" s="2209"/>
    </row>
    <row r="331" spans="93:93" s="1985" customFormat="1" x14ac:dyDescent="0.2">
      <c r="CO331" s="2209"/>
    </row>
    <row r="332" spans="93:93" s="1985" customFormat="1" x14ac:dyDescent="0.2">
      <c r="CO332" s="2209"/>
    </row>
    <row r="333" spans="93:93" s="1985" customFormat="1" x14ac:dyDescent="0.2">
      <c r="CO333" s="2209"/>
    </row>
    <row r="334" spans="93:93" s="1985" customFormat="1" x14ac:dyDescent="0.2">
      <c r="CO334" s="2209"/>
    </row>
    <row r="335" spans="93:93" s="1985" customFormat="1" x14ac:dyDescent="0.2">
      <c r="CO335" s="2209"/>
    </row>
    <row r="336" spans="93:93" s="1985" customFormat="1" x14ac:dyDescent="0.2">
      <c r="CO336" s="2209"/>
    </row>
    <row r="337" spans="93:93" s="1985" customFormat="1" x14ac:dyDescent="0.2">
      <c r="CO337" s="2209"/>
    </row>
    <row r="338" spans="93:93" s="1985" customFormat="1" x14ac:dyDescent="0.2">
      <c r="CO338" s="2209"/>
    </row>
    <row r="339" spans="93:93" s="1985" customFormat="1" x14ac:dyDescent="0.2">
      <c r="CO339" s="2209"/>
    </row>
    <row r="340" spans="93:93" s="1985" customFormat="1" x14ac:dyDescent="0.2">
      <c r="CO340" s="2209"/>
    </row>
    <row r="341" spans="93:93" s="1985" customFormat="1" x14ac:dyDescent="0.2">
      <c r="CO341" s="2209"/>
    </row>
    <row r="342" spans="93:93" s="1985" customFormat="1" x14ac:dyDescent="0.2">
      <c r="CO342" s="2209"/>
    </row>
    <row r="343" spans="93:93" s="1985" customFormat="1" x14ac:dyDescent="0.2">
      <c r="CO343" s="2209"/>
    </row>
    <row r="344" spans="93:93" s="1985" customFormat="1" x14ac:dyDescent="0.2">
      <c r="CO344" s="2209"/>
    </row>
    <row r="345" spans="93:93" s="1985" customFormat="1" x14ac:dyDescent="0.2">
      <c r="CO345" s="2209"/>
    </row>
    <row r="346" spans="93:93" s="1985" customFormat="1" x14ac:dyDescent="0.2">
      <c r="CO346" s="2209"/>
    </row>
    <row r="347" spans="93:93" s="1985" customFormat="1" x14ac:dyDescent="0.2">
      <c r="CO347" s="2209"/>
    </row>
    <row r="348" spans="93:93" s="1985" customFormat="1" x14ac:dyDescent="0.2">
      <c r="CO348" s="2209"/>
    </row>
    <row r="349" spans="93:93" s="1985" customFormat="1" x14ac:dyDescent="0.2">
      <c r="CO349" s="2209"/>
    </row>
    <row r="350" spans="93:93" s="1985" customFormat="1" x14ac:dyDescent="0.2">
      <c r="CO350" s="2209"/>
    </row>
    <row r="351" spans="93:93" s="1985" customFormat="1" x14ac:dyDescent="0.2">
      <c r="CO351" s="2209"/>
    </row>
    <row r="352" spans="93:93" s="1985" customFormat="1" x14ac:dyDescent="0.2">
      <c r="CO352" s="2209"/>
    </row>
    <row r="353" spans="93:93" s="1985" customFormat="1" x14ac:dyDescent="0.2">
      <c r="CO353" s="2209"/>
    </row>
    <row r="354" spans="93:93" s="1985" customFormat="1" x14ac:dyDescent="0.2">
      <c r="CO354" s="2209"/>
    </row>
    <row r="355" spans="93:93" s="1985" customFormat="1" x14ac:dyDescent="0.2">
      <c r="CO355" s="2209"/>
    </row>
    <row r="356" spans="93:93" s="1985" customFormat="1" x14ac:dyDescent="0.2">
      <c r="CO356" s="2209"/>
    </row>
    <row r="357" spans="93:93" s="1985" customFormat="1" x14ac:dyDescent="0.2">
      <c r="CO357" s="2209"/>
    </row>
    <row r="358" spans="93:93" s="1985" customFormat="1" x14ac:dyDescent="0.2">
      <c r="CO358" s="2209"/>
    </row>
    <row r="359" spans="93:93" s="1985" customFormat="1" x14ac:dyDescent="0.2">
      <c r="CO359" s="2209"/>
    </row>
    <row r="360" spans="93:93" s="1985" customFormat="1" x14ac:dyDescent="0.2">
      <c r="CO360" s="2209"/>
    </row>
    <row r="361" spans="93:93" s="1985" customFormat="1" x14ac:dyDescent="0.2">
      <c r="CO361" s="2209"/>
    </row>
    <row r="362" spans="93:93" s="1985" customFormat="1" x14ac:dyDescent="0.2">
      <c r="CO362" s="2209"/>
    </row>
    <row r="363" spans="93:93" s="1985" customFormat="1" x14ac:dyDescent="0.2">
      <c r="CO363" s="2209"/>
    </row>
    <row r="364" spans="93:93" s="1985" customFormat="1" x14ac:dyDescent="0.2">
      <c r="CO364" s="2209"/>
    </row>
    <row r="365" spans="93:93" s="1985" customFormat="1" x14ac:dyDescent="0.2">
      <c r="CO365" s="2209"/>
    </row>
    <row r="366" spans="93:93" s="1985" customFormat="1" x14ac:dyDescent="0.2">
      <c r="CO366" s="2209"/>
    </row>
    <row r="367" spans="93:93" s="1985" customFormat="1" x14ac:dyDescent="0.2">
      <c r="CO367" s="2209"/>
    </row>
    <row r="368" spans="93:93" s="1985" customFormat="1" x14ac:dyDescent="0.2">
      <c r="CO368" s="2209"/>
    </row>
    <row r="369" spans="93:93" s="1985" customFormat="1" x14ac:dyDescent="0.2">
      <c r="CO369" s="2209"/>
    </row>
    <row r="370" spans="93:93" s="1985" customFormat="1" x14ac:dyDescent="0.2">
      <c r="CO370" s="2209"/>
    </row>
    <row r="371" spans="93:93" s="1985" customFormat="1" x14ac:dyDescent="0.2">
      <c r="CO371" s="2209"/>
    </row>
    <row r="372" spans="93:93" s="1985" customFormat="1" x14ac:dyDescent="0.2">
      <c r="CO372" s="2209"/>
    </row>
    <row r="373" spans="93:93" s="1985" customFormat="1" x14ac:dyDescent="0.2">
      <c r="CO373" s="2209"/>
    </row>
    <row r="374" spans="93:93" s="1985" customFormat="1" x14ac:dyDescent="0.2">
      <c r="CO374" s="2209"/>
    </row>
    <row r="375" spans="93:93" s="1985" customFormat="1" x14ac:dyDescent="0.2">
      <c r="CO375" s="2209"/>
    </row>
    <row r="376" spans="93:93" s="1985" customFormat="1" x14ac:dyDescent="0.2">
      <c r="CO376" s="2209"/>
    </row>
    <row r="377" spans="93:93" s="1985" customFormat="1" x14ac:dyDescent="0.2">
      <c r="CO377" s="2209"/>
    </row>
    <row r="378" spans="93:93" s="1985" customFormat="1" x14ac:dyDescent="0.2">
      <c r="CO378" s="2209"/>
    </row>
    <row r="379" spans="93:93" s="1985" customFormat="1" x14ac:dyDescent="0.2">
      <c r="CO379" s="2209"/>
    </row>
    <row r="380" spans="93:93" s="1985" customFormat="1" x14ac:dyDescent="0.2">
      <c r="CO380" s="2209"/>
    </row>
    <row r="381" spans="93:93" s="1985" customFormat="1" x14ac:dyDescent="0.2">
      <c r="CO381" s="2209"/>
    </row>
    <row r="382" spans="93:93" s="1985" customFormat="1" x14ac:dyDescent="0.2">
      <c r="CO382" s="2209"/>
    </row>
    <row r="383" spans="93:93" s="1985" customFormat="1" x14ac:dyDescent="0.2">
      <c r="CO383" s="2209"/>
    </row>
    <row r="384" spans="93:93" s="1985" customFormat="1" x14ac:dyDescent="0.2">
      <c r="CO384" s="2209"/>
    </row>
    <row r="385" spans="93:93" s="1985" customFormat="1" x14ac:dyDescent="0.2">
      <c r="CO385" s="2209"/>
    </row>
    <row r="386" spans="93:93" s="1985" customFormat="1" x14ac:dyDescent="0.2">
      <c r="CO386" s="2209"/>
    </row>
    <row r="387" spans="93:93" s="1985" customFormat="1" x14ac:dyDescent="0.2">
      <c r="CO387" s="2209"/>
    </row>
    <row r="388" spans="93:93" s="1985" customFormat="1" x14ac:dyDescent="0.2">
      <c r="CO388" s="2209"/>
    </row>
    <row r="389" spans="93:93" s="1985" customFormat="1" x14ac:dyDescent="0.2">
      <c r="CO389" s="2209"/>
    </row>
    <row r="390" spans="93:93" s="1985" customFormat="1" x14ac:dyDescent="0.2">
      <c r="CO390" s="2209"/>
    </row>
    <row r="391" spans="93:93" s="1985" customFormat="1" x14ac:dyDescent="0.2">
      <c r="CO391" s="2209"/>
    </row>
    <row r="392" spans="93:93" s="1985" customFormat="1" x14ac:dyDescent="0.2">
      <c r="CO392" s="2209"/>
    </row>
    <row r="393" spans="93:93" s="1985" customFormat="1" x14ac:dyDescent="0.2">
      <c r="CO393" s="2209"/>
    </row>
    <row r="394" spans="93:93" s="1985" customFormat="1" x14ac:dyDescent="0.2">
      <c r="CO394" s="2209"/>
    </row>
    <row r="395" spans="93:93" s="1985" customFormat="1" x14ac:dyDescent="0.2">
      <c r="CO395" s="2209"/>
    </row>
    <row r="396" spans="93:93" s="1985" customFormat="1" x14ac:dyDescent="0.2">
      <c r="CO396" s="2209"/>
    </row>
    <row r="397" spans="93:93" s="1985" customFormat="1" x14ac:dyDescent="0.2">
      <c r="CO397" s="2209"/>
    </row>
    <row r="398" spans="93:93" s="1985" customFormat="1" x14ac:dyDescent="0.2">
      <c r="CO398" s="2209"/>
    </row>
    <row r="399" spans="93:93" s="1985" customFormat="1" x14ac:dyDescent="0.2">
      <c r="CO399" s="2209"/>
    </row>
    <row r="400" spans="93:93" s="1985" customFormat="1" x14ac:dyDescent="0.2">
      <c r="CO400" s="2209"/>
    </row>
    <row r="401" spans="93:93" s="1985" customFormat="1" x14ac:dyDescent="0.2">
      <c r="CO401" s="2209"/>
    </row>
    <row r="402" spans="93:93" s="1985" customFormat="1" x14ac:dyDescent="0.2">
      <c r="CO402" s="2209"/>
    </row>
    <row r="403" spans="93:93" s="1985" customFormat="1" x14ac:dyDescent="0.2">
      <c r="CO403" s="2209"/>
    </row>
    <row r="404" spans="93:93" s="1985" customFormat="1" x14ac:dyDescent="0.2">
      <c r="CO404" s="2209"/>
    </row>
    <row r="405" spans="93:93" s="1985" customFormat="1" x14ac:dyDescent="0.2">
      <c r="CO405" s="2209"/>
    </row>
    <row r="406" spans="93:93" s="1985" customFormat="1" x14ac:dyDescent="0.2">
      <c r="CO406" s="2209"/>
    </row>
    <row r="407" spans="93:93" s="1985" customFormat="1" x14ac:dyDescent="0.2">
      <c r="CO407" s="2209"/>
    </row>
    <row r="408" spans="93:93" s="1985" customFormat="1" x14ac:dyDescent="0.2">
      <c r="CO408" s="2209"/>
    </row>
    <row r="409" spans="93:93" s="1985" customFormat="1" x14ac:dyDescent="0.2">
      <c r="CO409" s="2209"/>
    </row>
    <row r="410" spans="93:93" s="1985" customFormat="1" x14ac:dyDescent="0.2">
      <c r="CO410" s="2209"/>
    </row>
    <row r="411" spans="93:93" s="1985" customFormat="1" x14ac:dyDescent="0.2">
      <c r="CO411" s="2209"/>
    </row>
    <row r="412" spans="93:93" s="1985" customFormat="1" x14ac:dyDescent="0.2">
      <c r="CO412" s="2209"/>
    </row>
    <row r="413" spans="93:93" s="1985" customFormat="1" x14ac:dyDescent="0.2">
      <c r="CO413" s="2209"/>
    </row>
    <row r="414" spans="93:93" s="1985" customFormat="1" x14ac:dyDescent="0.2">
      <c r="CO414" s="2209"/>
    </row>
    <row r="415" spans="93:93" s="1985" customFormat="1" x14ac:dyDescent="0.2">
      <c r="CO415" s="2209"/>
    </row>
    <row r="416" spans="93:93" s="1985" customFormat="1" x14ac:dyDescent="0.2">
      <c r="CO416" s="2209"/>
    </row>
    <row r="417" spans="93:93" s="1985" customFormat="1" x14ac:dyDescent="0.2">
      <c r="CO417" s="2209"/>
    </row>
    <row r="418" spans="93:93" s="1985" customFormat="1" x14ac:dyDescent="0.2">
      <c r="CO418" s="2209"/>
    </row>
    <row r="419" spans="93:93" s="1985" customFormat="1" x14ac:dyDescent="0.2">
      <c r="CO419" s="2209"/>
    </row>
    <row r="420" spans="93:93" s="1985" customFormat="1" x14ac:dyDescent="0.2">
      <c r="CO420" s="2209"/>
    </row>
    <row r="421" spans="93:93" s="1985" customFormat="1" x14ac:dyDescent="0.2">
      <c r="CO421" s="2209"/>
    </row>
    <row r="422" spans="93:93" s="1985" customFormat="1" x14ac:dyDescent="0.2">
      <c r="CO422" s="2209"/>
    </row>
    <row r="423" spans="93:93" s="1985" customFormat="1" x14ac:dyDescent="0.2">
      <c r="CO423" s="2209"/>
    </row>
    <row r="424" spans="93:93" s="1985" customFormat="1" x14ac:dyDescent="0.2">
      <c r="CO424" s="2209"/>
    </row>
    <row r="425" spans="93:93" s="1985" customFormat="1" x14ac:dyDescent="0.2">
      <c r="CO425" s="2209"/>
    </row>
    <row r="426" spans="93:93" s="1985" customFormat="1" x14ac:dyDescent="0.2">
      <c r="CO426" s="2209"/>
    </row>
    <row r="427" spans="93:93" s="1985" customFormat="1" x14ac:dyDescent="0.2">
      <c r="CO427" s="2209"/>
    </row>
    <row r="428" spans="93:93" s="1985" customFormat="1" x14ac:dyDescent="0.2">
      <c r="CO428" s="2209"/>
    </row>
    <row r="429" spans="93:93" s="1985" customFormat="1" x14ac:dyDescent="0.2">
      <c r="CO429" s="2209"/>
    </row>
    <row r="430" spans="93:93" s="1985" customFormat="1" x14ac:dyDescent="0.2">
      <c r="CO430" s="2209"/>
    </row>
    <row r="431" spans="93:93" s="1985" customFormat="1" x14ac:dyDescent="0.2">
      <c r="CO431" s="2209"/>
    </row>
    <row r="432" spans="93:93" s="1985" customFormat="1" x14ac:dyDescent="0.2">
      <c r="CO432" s="2209"/>
    </row>
    <row r="433" spans="93:93" s="1985" customFormat="1" x14ac:dyDescent="0.2">
      <c r="CO433" s="2209"/>
    </row>
    <row r="434" spans="93:93" s="1985" customFormat="1" x14ac:dyDescent="0.2">
      <c r="CO434" s="2209"/>
    </row>
    <row r="435" spans="93:93" s="1985" customFormat="1" x14ac:dyDescent="0.2">
      <c r="CO435" s="2209"/>
    </row>
    <row r="436" spans="93:93" s="1985" customFormat="1" x14ac:dyDescent="0.2">
      <c r="CO436" s="2209"/>
    </row>
    <row r="437" spans="93:93" s="1985" customFormat="1" x14ac:dyDescent="0.2">
      <c r="CO437" s="2209"/>
    </row>
    <row r="438" spans="93:93" s="1985" customFormat="1" x14ac:dyDescent="0.2">
      <c r="CO438" s="2209"/>
    </row>
    <row r="439" spans="93:93" s="1985" customFormat="1" x14ac:dyDescent="0.2">
      <c r="CO439" s="2209"/>
    </row>
    <row r="440" spans="93:93" s="1985" customFormat="1" x14ac:dyDescent="0.2">
      <c r="CO440" s="2209"/>
    </row>
    <row r="441" spans="93:93" s="1985" customFormat="1" x14ac:dyDescent="0.2">
      <c r="CO441" s="2209"/>
    </row>
    <row r="442" spans="93:93" s="1985" customFormat="1" x14ac:dyDescent="0.2">
      <c r="CO442" s="2209"/>
    </row>
    <row r="443" spans="93:93" s="1985" customFormat="1" x14ac:dyDescent="0.2">
      <c r="CO443" s="2209"/>
    </row>
    <row r="444" spans="93:93" s="1985" customFormat="1" x14ac:dyDescent="0.2">
      <c r="CO444" s="2209"/>
    </row>
    <row r="445" spans="93:93" s="1985" customFormat="1" x14ac:dyDescent="0.2">
      <c r="CO445" s="2209"/>
    </row>
    <row r="446" spans="93:93" s="1985" customFormat="1" x14ac:dyDescent="0.2">
      <c r="CO446" s="2209"/>
    </row>
    <row r="447" spans="93:93" s="1985" customFormat="1" x14ac:dyDescent="0.2">
      <c r="CO447" s="2209"/>
    </row>
    <row r="448" spans="93:93" s="1985" customFormat="1" x14ac:dyDescent="0.2">
      <c r="CO448" s="2209"/>
    </row>
    <row r="449" spans="93:93" s="1985" customFormat="1" x14ac:dyDescent="0.2">
      <c r="CO449" s="2209"/>
    </row>
    <row r="450" spans="93:93" s="1985" customFormat="1" x14ac:dyDescent="0.2">
      <c r="CO450" s="2209"/>
    </row>
    <row r="451" spans="93:93" s="1985" customFormat="1" x14ac:dyDescent="0.2">
      <c r="CO451" s="2209"/>
    </row>
    <row r="452" spans="93:93" s="1985" customFormat="1" x14ac:dyDescent="0.2">
      <c r="CO452" s="2209"/>
    </row>
    <row r="453" spans="93:93" s="1985" customFormat="1" x14ac:dyDescent="0.2">
      <c r="CO453" s="2209"/>
    </row>
    <row r="454" spans="93:93" s="1985" customFormat="1" x14ac:dyDescent="0.2">
      <c r="CO454" s="2209"/>
    </row>
    <row r="455" spans="93:93" s="1985" customFormat="1" x14ac:dyDescent="0.2">
      <c r="CO455" s="2209"/>
    </row>
    <row r="456" spans="93:93" s="1985" customFormat="1" x14ac:dyDescent="0.2">
      <c r="CO456" s="2209"/>
    </row>
    <row r="457" spans="93:93" s="1985" customFormat="1" x14ac:dyDescent="0.2">
      <c r="CO457" s="2209"/>
    </row>
    <row r="458" spans="93:93" s="1985" customFormat="1" x14ac:dyDescent="0.2">
      <c r="CO458" s="2209"/>
    </row>
    <row r="459" spans="93:93" s="1985" customFormat="1" x14ac:dyDescent="0.2">
      <c r="CO459" s="2209"/>
    </row>
    <row r="460" spans="93:93" s="1985" customFormat="1" x14ac:dyDescent="0.2">
      <c r="CO460" s="2209"/>
    </row>
    <row r="461" spans="93:93" s="1985" customFormat="1" x14ac:dyDescent="0.2">
      <c r="CO461" s="2209"/>
    </row>
    <row r="462" spans="93:93" s="1985" customFormat="1" x14ac:dyDescent="0.2">
      <c r="CO462" s="2209"/>
    </row>
    <row r="463" spans="93:93" s="1985" customFormat="1" x14ac:dyDescent="0.2">
      <c r="CO463" s="2209"/>
    </row>
    <row r="464" spans="93:93" s="1985" customFormat="1" x14ac:dyDescent="0.2">
      <c r="CO464" s="2209"/>
    </row>
    <row r="465" spans="93:93" s="1985" customFormat="1" x14ac:dyDescent="0.2">
      <c r="CO465" s="2209"/>
    </row>
    <row r="466" spans="93:93" s="1985" customFormat="1" x14ac:dyDescent="0.2">
      <c r="CO466" s="2209"/>
    </row>
    <row r="467" spans="93:93" s="1985" customFormat="1" x14ac:dyDescent="0.2">
      <c r="CO467" s="2209"/>
    </row>
    <row r="468" spans="93:93" s="1985" customFormat="1" x14ac:dyDescent="0.2">
      <c r="CO468" s="2209"/>
    </row>
    <row r="469" spans="93:93" s="1985" customFormat="1" x14ac:dyDescent="0.2">
      <c r="CO469" s="2209"/>
    </row>
    <row r="470" spans="93:93" s="1985" customFormat="1" x14ac:dyDescent="0.2">
      <c r="CO470" s="2209"/>
    </row>
    <row r="471" spans="93:93" s="1985" customFormat="1" x14ac:dyDescent="0.2">
      <c r="CO471" s="2209"/>
    </row>
    <row r="472" spans="93:93" s="1985" customFormat="1" x14ac:dyDescent="0.2">
      <c r="CO472" s="2209"/>
    </row>
    <row r="473" spans="93:93" s="1985" customFormat="1" x14ac:dyDescent="0.2">
      <c r="CO473" s="2209"/>
    </row>
    <row r="474" spans="93:93" s="1985" customFormat="1" x14ac:dyDescent="0.2">
      <c r="CO474" s="2209"/>
    </row>
    <row r="475" spans="93:93" s="1985" customFormat="1" x14ac:dyDescent="0.2">
      <c r="CO475" s="2209"/>
    </row>
    <row r="476" spans="93:93" s="1985" customFormat="1" x14ac:dyDescent="0.2">
      <c r="CO476" s="2209"/>
    </row>
    <row r="477" spans="93:93" s="1985" customFormat="1" x14ac:dyDescent="0.2">
      <c r="CO477" s="2209"/>
    </row>
    <row r="478" spans="93:93" s="1985" customFormat="1" x14ac:dyDescent="0.2">
      <c r="CO478" s="2209"/>
    </row>
    <row r="479" spans="93:93" s="1985" customFormat="1" x14ac:dyDescent="0.2">
      <c r="CO479" s="2209"/>
    </row>
    <row r="480" spans="93:93" s="1985" customFormat="1" x14ac:dyDescent="0.2">
      <c r="CO480" s="2209"/>
    </row>
    <row r="481" spans="93:93" s="1985" customFormat="1" x14ac:dyDescent="0.2">
      <c r="CO481" s="2209"/>
    </row>
    <row r="482" spans="93:93" s="1985" customFormat="1" x14ac:dyDescent="0.2">
      <c r="CO482" s="2209"/>
    </row>
    <row r="483" spans="93:93" s="1985" customFormat="1" x14ac:dyDescent="0.2">
      <c r="CO483" s="2209"/>
    </row>
    <row r="484" spans="93:93" s="1985" customFormat="1" x14ac:dyDescent="0.2">
      <c r="CO484" s="2209"/>
    </row>
    <row r="485" spans="93:93" s="1985" customFormat="1" x14ac:dyDescent="0.2">
      <c r="CO485" s="2209"/>
    </row>
    <row r="486" spans="93:93" s="1985" customFormat="1" x14ac:dyDescent="0.2">
      <c r="CO486" s="2209"/>
    </row>
    <row r="487" spans="93:93" s="1985" customFormat="1" x14ac:dyDescent="0.2">
      <c r="CO487" s="2209"/>
    </row>
    <row r="488" spans="93:93" s="1985" customFormat="1" x14ac:dyDescent="0.2">
      <c r="CO488" s="2209"/>
    </row>
    <row r="489" spans="93:93" s="1985" customFormat="1" x14ac:dyDescent="0.2">
      <c r="CO489" s="2209"/>
    </row>
    <row r="490" spans="93:93" s="1985" customFormat="1" x14ac:dyDescent="0.2">
      <c r="CO490" s="2209"/>
    </row>
    <row r="491" spans="93:93" s="1985" customFormat="1" x14ac:dyDescent="0.2">
      <c r="CO491" s="2209"/>
    </row>
    <row r="492" spans="93:93" s="1985" customFormat="1" x14ac:dyDescent="0.2">
      <c r="CO492" s="2209"/>
    </row>
    <row r="493" spans="93:93" s="1985" customFormat="1" x14ac:dyDescent="0.2">
      <c r="CO493" s="2209"/>
    </row>
    <row r="494" spans="93:93" s="1985" customFormat="1" x14ac:dyDescent="0.2">
      <c r="CO494" s="2209"/>
    </row>
    <row r="495" spans="93:93" s="1985" customFormat="1" x14ac:dyDescent="0.2">
      <c r="CO495" s="2209"/>
    </row>
    <row r="496" spans="93:93" s="1985" customFormat="1" x14ac:dyDescent="0.2">
      <c r="CO496" s="2209"/>
    </row>
    <row r="497" spans="93:93" s="1985" customFormat="1" x14ac:dyDescent="0.2">
      <c r="CO497" s="2209"/>
    </row>
    <row r="498" spans="93:93" s="1985" customFormat="1" x14ac:dyDescent="0.2">
      <c r="CO498" s="2209"/>
    </row>
    <row r="499" spans="93:93" s="1985" customFormat="1" x14ac:dyDescent="0.2">
      <c r="CO499" s="2209"/>
    </row>
    <row r="500" spans="93:93" s="1985" customFormat="1" x14ac:dyDescent="0.2">
      <c r="CO500" s="2209"/>
    </row>
    <row r="501" spans="93:93" s="1985" customFormat="1" x14ac:dyDescent="0.2">
      <c r="CO501" s="2209"/>
    </row>
    <row r="502" spans="93:93" s="1985" customFormat="1" x14ac:dyDescent="0.2">
      <c r="CO502" s="2209"/>
    </row>
    <row r="503" spans="93:93" s="1985" customFormat="1" x14ac:dyDescent="0.2">
      <c r="CO503" s="2209"/>
    </row>
    <row r="504" spans="93:93" s="1985" customFormat="1" x14ac:dyDescent="0.2">
      <c r="CO504" s="2209"/>
    </row>
    <row r="505" spans="93:93" s="1985" customFormat="1" x14ac:dyDescent="0.2">
      <c r="CO505" s="2209"/>
    </row>
    <row r="506" spans="93:93" s="1985" customFormat="1" x14ac:dyDescent="0.2">
      <c r="CO506" s="2209"/>
    </row>
    <row r="507" spans="93:93" s="1985" customFormat="1" x14ac:dyDescent="0.2">
      <c r="CO507" s="2209"/>
    </row>
    <row r="508" spans="93:93" s="1985" customFormat="1" x14ac:dyDescent="0.2">
      <c r="CO508" s="2209"/>
    </row>
    <row r="509" spans="93:93" s="1985" customFormat="1" x14ac:dyDescent="0.2">
      <c r="CO509" s="2209"/>
    </row>
    <row r="510" spans="93:93" s="1985" customFormat="1" x14ac:dyDescent="0.2">
      <c r="CO510" s="2209"/>
    </row>
    <row r="511" spans="93:93" s="1985" customFormat="1" x14ac:dyDescent="0.2">
      <c r="CO511" s="2209"/>
    </row>
    <row r="512" spans="93:93" s="1985" customFormat="1" x14ac:dyDescent="0.2">
      <c r="CO512" s="2209"/>
    </row>
    <row r="513" spans="93:93" s="1985" customFormat="1" x14ac:dyDescent="0.2">
      <c r="CO513" s="2209"/>
    </row>
    <row r="514" spans="93:93" s="1985" customFormat="1" x14ac:dyDescent="0.2">
      <c r="CO514" s="2209"/>
    </row>
    <row r="515" spans="93:93" s="1985" customFormat="1" x14ac:dyDescent="0.2">
      <c r="CO515" s="2209"/>
    </row>
    <row r="516" spans="93:93" s="1985" customFormat="1" x14ac:dyDescent="0.2">
      <c r="CO516" s="2209"/>
    </row>
    <row r="517" spans="93:93" s="1985" customFormat="1" x14ac:dyDescent="0.2">
      <c r="CO517" s="2209"/>
    </row>
    <row r="518" spans="93:93" s="1985" customFormat="1" x14ac:dyDescent="0.2">
      <c r="CO518" s="2209"/>
    </row>
    <row r="519" spans="93:93" s="1985" customFormat="1" x14ac:dyDescent="0.2">
      <c r="CO519" s="2209"/>
    </row>
    <row r="520" spans="93:93" s="1985" customFormat="1" x14ac:dyDescent="0.2">
      <c r="CO520" s="2209"/>
    </row>
    <row r="521" spans="93:93" s="1985" customFormat="1" x14ac:dyDescent="0.2">
      <c r="CO521" s="2209"/>
    </row>
    <row r="522" spans="93:93" s="1985" customFormat="1" x14ac:dyDescent="0.2">
      <c r="CO522" s="2209"/>
    </row>
    <row r="523" spans="93:93" s="1985" customFormat="1" x14ac:dyDescent="0.2">
      <c r="CO523" s="2209"/>
    </row>
    <row r="524" spans="93:93" s="1985" customFormat="1" x14ac:dyDescent="0.2">
      <c r="CO524" s="2209"/>
    </row>
    <row r="525" spans="93:93" s="1985" customFormat="1" x14ac:dyDescent="0.2">
      <c r="CO525" s="2209"/>
    </row>
    <row r="526" spans="93:93" s="1985" customFormat="1" x14ac:dyDescent="0.2">
      <c r="CO526" s="2209"/>
    </row>
    <row r="527" spans="93:93" s="1985" customFormat="1" x14ac:dyDescent="0.2">
      <c r="CO527" s="2209"/>
    </row>
    <row r="528" spans="93:93" s="1985" customFormat="1" x14ac:dyDescent="0.2">
      <c r="CO528" s="2209"/>
    </row>
    <row r="529" spans="93:93" s="1985" customFormat="1" x14ac:dyDescent="0.2">
      <c r="CO529" s="2209"/>
    </row>
    <row r="530" spans="93:93" s="1985" customFormat="1" x14ac:dyDescent="0.2">
      <c r="CO530" s="2209"/>
    </row>
    <row r="531" spans="93:93" s="1985" customFormat="1" x14ac:dyDescent="0.2">
      <c r="CO531" s="2209"/>
    </row>
    <row r="532" spans="93:93" s="1985" customFormat="1" x14ac:dyDescent="0.2">
      <c r="CO532" s="2209"/>
    </row>
    <row r="533" spans="93:93" s="1985" customFormat="1" x14ac:dyDescent="0.2">
      <c r="CO533" s="2209"/>
    </row>
    <row r="534" spans="93:93" s="1985" customFormat="1" x14ac:dyDescent="0.2">
      <c r="CO534" s="2209"/>
    </row>
    <row r="535" spans="93:93" s="1985" customFormat="1" x14ac:dyDescent="0.2">
      <c r="CO535" s="2209"/>
    </row>
    <row r="536" spans="93:93" s="1985" customFormat="1" x14ac:dyDescent="0.2">
      <c r="CO536" s="2209"/>
    </row>
    <row r="537" spans="93:93" s="1985" customFormat="1" x14ac:dyDescent="0.2">
      <c r="CO537" s="2209"/>
    </row>
    <row r="538" spans="93:93" s="1985" customFormat="1" x14ac:dyDescent="0.2">
      <c r="CO538" s="2209"/>
    </row>
    <row r="539" spans="93:93" s="1985" customFormat="1" x14ac:dyDescent="0.2">
      <c r="CO539" s="2209"/>
    </row>
    <row r="540" spans="93:93" s="1985" customFormat="1" x14ac:dyDescent="0.2">
      <c r="CO540" s="2209"/>
    </row>
    <row r="541" spans="93:93" s="1985" customFormat="1" x14ac:dyDescent="0.2">
      <c r="CO541" s="2209"/>
    </row>
    <row r="542" spans="93:93" s="1985" customFormat="1" x14ac:dyDescent="0.2">
      <c r="CO542" s="2209"/>
    </row>
    <row r="543" spans="93:93" s="1985" customFormat="1" x14ac:dyDescent="0.2">
      <c r="CO543" s="2209"/>
    </row>
    <row r="544" spans="93:93" s="1985" customFormat="1" x14ac:dyDescent="0.2">
      <c r="CO544" s="2209"/>
    </row>
    <row r="545" spans="93:93" s="1985" customFormat="1" x14ac:dyDescent="0.2">
      <c r="CO545" s="2209"/>
    </row>
    <row r="546" spans="93:93" s="1985" customFormat="1" x14ac:dyDescent="0.2">
      <c r="CO546" s="2209"/>
    </row>
    <row r="547" spans="93:93" s="1985" customFormat="1" x14ac:dyDescent="0.2">
      <c r="CO547" s="2209"/>
    </row>
    <row r="548" spans="93:93" s="1985" customFormat="1" x14ac:dyDescent="0.2">
      <c r="CO548" s="2209"/>
    </row>
    <row r="549" spans="93:93" s="1985" customFormat="1" x14ac:dyDescent="0.2">
      <c r="CO549" s="2209"/>
    </row>
    <row r="550" spans="93:93" s="1985" customFormat="1" x14ac:dyDescent="0.2">
      <c r="CO550" s="2209"/>
    </row>
    <row r="551" spans="93:93" s="1985" customFormat="1" x14ac:dyDescent="0.2">
      <c r="CO551" s="2209"/>
    </row>
    <row r="552" spans="93:93" s="1985" customFormat="1" x14ac:dyDescent="0.2">
      <c r="CO552" s="2209"/>
    </row>
    <row r="553" spans="93:93" s="1985" customFormat="1" x14ac:dyDescent="0.2">
      <c r="CO553" s="2209"/>
    </row>
    <row r="554" spans="93:93" s="1985" customFormat="1" x14ac:dyDescent="0.2">
      <c r="CO554" s="2209"/>
    </row>
    <row r="555" spans="93:93" s="1985" customFormat="1" x14ac:dyDescent="0.2">
      <c r="CO555" s="2209"/>
    </row>
    <row r="556" spans="93:93" s="1985" customFormat="1" x14ac:dyDescent="0.2">
      <c r="CO556" s="2209"/>
    </row>
    <row r="557" spans="93:93" s="1985" customFormat="1" x14ac:dyDescent="0.2">
      <c r="CO557" s="2209"/>
    </row>
    <row r="558" spans="93:93" s="1985" customFormat="1" x14ac:dyDescent="0.2">
      <c r="CO558" s="2209"/>
    </row>
    <row r="559" spans="93:93" s="1985" customFormat="1" x14ac:dyDescent="0.2">
      <c r="CO559" s="2209"/>
    </row>
    <row r="560" spans="93:93" s="1985" customFormat="1" x14ac:dyDescent="0.2">
      <c r="CO560" s="2209"/>
    </row>
    <row r="561" spans="93:93" s="1985" customFormat="1" x14ac:dyDescent="0.2">
      <c r="CO561" s="2209"/>
    </row>
    <row r="562" spans="93:93" s="1985" customFormat="1" x14ac:dyDescent="0.2">
      <c r="CO562" s="2209"/>
    </row>
    <row r="563" spans="93:93" s="1985" customFormat="1" x14ac:dyDescent="0.2">
      <c r="CO563" s="2209"/>
    </row>
    <row r="564" spans="93:93" s="1985" customFormat="1" x14ac:dyDescent="0.2">
      <c r="CO564" s="2209"/>
    </row>
    <row r="565" spans="93:93" s="1985" customFormat="1" x14ac:dyDescent="0.2">
      <c r="CO565" s="2209"/>
    </row>
    <row r="566" spans="93:93" s="1985" customFormat="1" x14ac:dyDescent="0.2">
      <c r="CO566" s="2209"/>
    </row>
    <row r="567" spans="93:93" s="1985" customFormat="1" x14ac:dyDescent="0.2">
      <c r="CO567" s="2209"/>
    </row>
    <row r="568" spans="93:93" s="1985" customFormat="1" x14ac:dyDescent="0.2">
      <c r="CO568" s="2209"/>
    </row>
    <row r="569" spans="93:93" s="1985" customFormat="1" x14ac:dyDescent="0.2">
      <c r="CO569" s="2209"/>
    </row>
    <row r="570" spans="93:93" s="1985" customFormat="1" x14ac:dyDescent="0.2">
      <c r="CO570" s="2209"/>
    </row>
    <row r="571" spans="93:93" s="1985" customFormat="1" x14ac:dyDescent="0.2">
      <c r="CO571" s="2209"/>
    </row>
    <row r="572" spans="93:93" s="1985" customFormat="1" x14ac:dyDescent="0.2">
      <c r="CO572" s="2209"/>
    </row>
    <row r="573" spans="93:93" s="1985" customFormat="1" x14ac:dyDescent="0.2">
      <c r="CO573" s="2209"/>
    </row>
    <row r="574" spans="93:93" s="1985" customFormat="1" x14ac:dyDescent="0.2">
      <c r="CO574" s="2209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1048575" man="1"/>
        <brk id="19" max="75" man="1"/>
        <brk id="27" max="75" man="1"/>
        <brk id="35" max="75" man="1"/>
      </colBreaks>
      <pageMargins left="0.3" right="0.3" top="1" bottom="0.5" header="0.3" footer="0.25"/>
      <printOptions horizontalCentered="1"/>
      <pageSetup paperSize="5" scale="72" firstPageNumber="13" fitToWidth="0" fitToHeight="0" orientation="portrait" r:id="rId1"/>
      <headerFooter>
        <oddHeader>&amp;L&amp;"Arial,Bold"&amp;18&amp;K000000Table 2A-2: FY2019-20 Budget Letter_&amp;KFF0000Preliminary Simulation&amp;K000000 
MFP Transfer Amount</oddHeader>
        <oddFooter>&amp;R&amp;P</oddFooter>
      </headerFooter>
    </customSheetView>
  </customSheetViews>
  <mergeCells count="21">
    <mergeCell ref="CM1:CM2"/>
    <mergeCell ref="A6:B6"/>
    <mergeCell ref="A1:B2"/>
    <mergeCell ref="AH1:AQ1"/>
    <mergeCell ref="CH1:CI1"/>
    <mergeCell ref="CH2:CI2"/>
    <mergeCell ref="CG1:CG2"/>
    <mergeCell ref="C1:C2"/>
    <mergeCell ref="BP1:BV1"/>
    <mergeCell ref="CF1:CF2"/>
    <mergeCell ref="AR1:AR2"/>
    <mergeCell ref="R1:Y1"/>
    <mergeCell ref="J1:Q1"/>
    <mergeCell ref="D1:I1"/>
    <mergeCell ref="AS1:AS2"/>
    <mergeCell ref="Z1:AG1"/>
    <mergeCell ref="AT1:AY1"/>
    <mergeCell ref="AZ1:BG1"/>
    <mergeCell ref="BH1:BO1"/>
    <mergeCell ref="BW1:CE1"/>
    <mergeCell ref="A4:B4"/>
  </mergeCells>
  <printOptions horizontalCentered="1"/>
  <pageMargins left="0.3" right="0.3" top="0.85" bottom="0.5" header="0.3" footer="0.25"/>
  <pageSetup paperSize="5" scale="66" firstPageNumber="13" fitToWidth="0" fitToHeight="0" orientation="portrait" r:id="rId2"/>
  <headerFooter>
    <oddHeader xml:space="preserve">&amp;L&amp;"Arial,Bold"&amp;18&amp;K000000Table 2A-2: Budget Letter - 
MFP Monthly Transfer Amount </oddHeader>
    <oddFooter>&amp;R&amp;P</oddFooter>
  </headerFooter>
  <colBreaks count="10" manualBreakCount="10">
    <brk id="9" max="75" man="1"/>
    <brk id="17" max="75" man="1"/>
    <brk id="25" max="75" man="1"/>
    <brk id="33" max="75" man="1"/>
    <brk id="44" max="75" man="1"/>
    <brk id="51" max="1048575" man="1"/>
    <brk id="59" max="1048575" man="1"/>
    <brk id="67" max="1048575" man="1"/>
    <brk id="74" max="75" man="1"/>
    <brk id="8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45</vt:i4>
      </vt:variant>
    </vt:vector>
  </HeadingPairs>
  <TitlesOfParts>
    <vt:vector size="72" baseType="lpstr">
      <vt:lpstr>Leg Type 2 Res Summary</vt:lpstr>
      <vt:lpstr>New Type 2 Res Summary</vt:lpstr>
      <vt:lpstr>LEA Summary</vt:lpstr>
      <vt:lpstr>Table List</vt:lpstr>
      <vt:lpstr>Data Sources</vt:lpstr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4_Level 4</vt:lpstr>
      <vt:lpstr>5A1_Labs</vt:lpstr>
      <vt:lpstr>for incrementing rows (DNCHG)</vt:lpstr>
      <vt:lpstr>5A2_Legacy Type 2</vt:lpstr>
      <vt:lpstr>5A3_OJJ</vt:lpstr>
      <vt:lpstr>5A4_NOCCA</vt:lpstr>
      <vt:lpstr>5A5_LSMSA</vt:lpstr>
      <vt:lpstr>5A6_Thrive</vt:lpstr>
      <vt:lpstr>5A7_SSD</vt:lpstr>
      <vt:lpstr>5B2_RSD LA</vt:lpstr>
      <vt:lpstr>5C1_NewType 2</vt:lpstr>
      <vt:lpstr>6_Local Deduct Calc</vt:lpstr>
      <vt:lpstr>7_Local Revenue</vt:lpstr>
      <vt:lpstr>8_2.1.23 SIS BASE</vt:lpstr>
      <vt:lpstr>8_RSD Op &amp; 5s</vt:lpstr>
      <vt:lpstr>9_Per Pupil Summary</vt:lpstr>
      <vt:lpstr>'1_State Summary'!Print_Area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'4_Level 4'!Print_Area</vt:lpstr>
      <vt:lpstr>'5A1_Labs'!Print_Area</vt:lpstr>
      <vt:lpstr>'5A2_Legacy Type 2'!Print_Area</vt:lpstr>
      <vt:lpstr>'5A3_OJJ'!Print_Area</vt:lpstr>
      <vt:lpstr>'5A4_NOCCA'!Print_Area</vt:lpstr>
      <vt:lpstr>'5A5_LSMSA'!Print_Area</vt:lpstr>
      <vt:lpstr>'5A6_Thrive'!Print_Area</vt:lpstr>
      <vt:lpstr>'5A7_SSD'!Print_Area</vt:lpstr>
      <vt:lpstr>'5B2_RSD LA'!Print_Area</vt:lpstr>
      <vt:lpstr>'5C1_NewType 2'!Print_Area</vt:lpstr>
      <vt:lpstr>'6_Local Deduct Calc'!Print_Area</vt:lpstr>
      <vt:lpstr>'7_Local Revenue'!Print_Area</vt:lpstr>
      <vt:lpstr>'8_2.1.23 SIS BASE'!Print_Area</vt:lpstr>
      <vt:lpstr>'8_RSD Op &amp; 5s'!Print_Area</vt:lpstr>
      <vt:lpstr>'9_Per Pupil Summary'!Print_Area</vt:lpstr>
      <vt:lpstr>'LEA Summary'!Print_Area</vt:lpstr>
      <vt:lpstr>'Leg Type 2 Res Summary'!Print_Area</vt:lpstr>
      <vt:lpstr>'New Type 2 Res Summary'!Print_Area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'4_Level 4'!Print_Titles</vt:lpstr>
      <vt:lpstr>'5A1_Labs'!Print_Titles</vt:lpstr>
      <vt:lpstr>'5A2_Legacy Type 2'!Print_Titles</vt:lpstr>
      <vt:lpstr>'5A3_OJJ'!Print_Titles</vt:lpstr>
      <vt:lpstr>'5A4_NOCCA'!Print_Titles</vt:lpstr>
      <vt:lpstr>'5A5_LSMSA'!Print_Titles</vt:lpstr>
      <vt:lpstr>'5A6_Thrive'!Print_Titles</vt:lpstr>
      <vt:lpstr>'5A7_SSD'!Print_Titles</vt:lpstr>
      <vt:lpstr>'5B2_RSD LA'!Print_Titles</vt:lpstr>
      <vt:lpstr>'5C1_NewType 2'!Print_Titles</vt:lpstr>
      <vt:lpstr>'7_Local Revenue'!Print_Titles</vt:lpstr>
      <vt:lpstr>'8_2.1.23 SIS BASE'!Print_Titles</vt:lpstr>
      <vt:lpstr>'9_Per Pupil Summary'!Print_Titles</vt:lpstr>
      <vt:lpstr>'LEA Summary'!Print_Titles</vt:lpstr>
      <vt:lpstr>'Leg Type 2 Res Summary'!Print_Titles</vt:lpstr>
      <vt:lpstr>'New Type 2 Res Summary'!Print_Titles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Michelle Barnett (DOE)</cp:lastModifiedBy>
  <cp:lastPrinted>2023-06-26T22:04:38Z</cp:lastPrinted>
  <dcterms:created xsi:type="dcterms:W3CDTF">1999-11-15T20:37:39Z</dcterms:created>
  <dcterms:modified xsi:type="dcterms:W3CDTF">2023-07-06T20:16:57Z</dcterms:modified>
</cp:coreProperties>
</file>